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FOOD_GROUPS_INFO" sheetId="2" r:id="rId5"/>
    <sheet state="visible" name="Food Encyclopedia" sheetId="3" r:id="rId6"/>
    <sheet state="visible" name="Absolute Total Monosaccharide C" sheetId="4" r:id="rId7"/>
    <sheet state="visible" name="% water content of Food" sheetId="5" r:id="rId8"/>
    <sheet state="visible" name="All Foods for Menu Creation" sheetId="6" r:id="rId9"/>
    <sheet state="visible" name="ALL_DATA" sheetId="7" r:id="rId10"/>
    <sheet state="visible" name="Toddler Foods for Menu Creation" sheetId="8" r:id="rId11"/>
    <sheet state="visible" name="Food Encyc (Commercial Weaning)" sheetId="9" r:id="rId12"/>
    <sheet state="visible" name="JS weaning food recommendations" sheetId="10" r:id="rId13"/>
    <sheet state="visible" name="Foods to buy" sheetId="11" r:id="rId14"/>
    <sheet state="visible" name="Copy of ALL_DATA" sheetId="12" r:id="rId15"/>
  </sheets>
  <definedNames>
    <definedName hidden="1" localSheetId="2" name="_xlnm._FilterDatabase">'Food Encyclopedia'!$B$1:$T$892</definedName>
    <definedName hidden="1" localSheetId="4" name="_xlnm._FilterDatabase">'% water content of Food'!$A$1:$AC$892</definedName>
    <definedName hidden="1" localSheetId="11" name="_xlnm._FilterDatabase">'Copy of ALL_DATA'!$A$1:$AB$1000</definedName>
    <definedName hidden="1" localSheetId="5" name="Z_3ADD361D_498A_4416_9F5C_A5FADB966D9B_.wvu.FilterData">'All Foods for Menu Creation'!$A$1:$Y$701</definedName>
  </definedNames>
  <calcPr/>
  <customWorkbookViews>
    <customWorkbookView activeSheetId="0" maximized="1" windowHeight="0" windowWidth="0" guid="{3ADD361D-498A-4416-9F5C-A5FADB966D9B}" name="Filter 1"/>
  </customWorkbookViews>
</workbook>
</file>

<file path=xl/sharedStrings.xml><?xml version="1.0" encoding="utf-8"?>
<sst xmlns="http://schemas.openxmlformats.org/spreadsheetml/2006/main" count="16367" uniqueCount="3664">
  <si>
    <t>NIH Food Biomarker Project: FOOD GLYCOMICS ENCYCLOPEDIA</t>
  </si>
  <si>
    <t>Tab Name</t>
  </si>
  <si>
    <t>Contents</t>
  </si>
  <si>
    <t>Food Encyclopedia</t>
  </si>
  <si>
    <t>Sample metadata input</t>
  </si>
  <si>
    <t xml:space="preserve">&lt;--- PLEASE DO NOT DELETE ANYTHING IN HERE. </t>
  </si>
  <si>
    <t>Absolute Total Monosaccharide Concentration</t>
  </si>
  <si>
    <t>Mono results input; some metadata from Food Encyclopedia tab</t>
  </si>
  <si>
    <t>% water content of Food</t>
  </si>
  <si>
    <t>Water content input; some metadata from Food Encyclopedia tab</t>
  </si>
  <si>
    <t>All Foods for Menu Creation</t>
  </si>
  <si>
    <t>Food consumption input; mono results; water content; some metadata from Food Encyclopedia tab; arabinose calculator</t>
  </si>
  <si>
    <t>ALL_DATA</t>
  </si>
  <si>
    <r>
      <rPr/>
      <t>Data source for web visualization dashboard (</t>
    </r>
    <r>
      <rPr>
        <color rgb="FF1155CC"/>
        <u/>
      </rPr>
      <t>https://dash-app-fooden.herokuapp.com/</t>
    </r>
    <r>
      <rPr/>
      <t>)</t>
    </r>
  </si>
  <si>
    <t>Some notes:</t>
  </si>
  <si>
    <t>1. For new samples: input sample information in "Food Encyclopedia" tab.</t>
  </si>
  <si>
    <t>2. For water content data: input weights in the "% water content of Food" tab, columns D-F</t>
  </si>
  <si>
    <t>3. For mono results: input values in the "Absolute Total Monosaccharide Concentration" tab, columns E-S</t>
  </si>
  <si>
    <t>4. For creating sample study menu: use "All Foods for Menu Creation" tab to calculate arabinose content (mg) based on specified serving of food (g, wet basis)</t>
  </si>
  <si>
    <t>OLD FOOD GROUPS</t>
  </si>
  <si>
    <t># ITEMS</t>
  </si>
  <si>
    <t>DESCRIPTION/CONTENTS</t>
  </si>
  <si>
    <t>Commercial weaning</t>
  </si>
  <si>
    <t>baby and toddler food products</t>
  </si>
  <si>
    <t>Dairy</t>
  </si>
  <si>
    <t>milks, non-milk substitutes, milk-derived products (cheese, yogurt, etc)</t>
  </si>
  <si>
    <t>Grains</t>
  </si>
  <si>
    <t>dry grain products</t>
  </si>
  <si>
    <t>Snack</t>
  </si>
  <si>
    <t>cookies, crackers, dried fruits &amp; veggies</t>
  </si>
  <si>
    <t>Fruit</t>
  </si>
  <si>
    <t>fresh fruits</t>
  </si>
  <si>
    <t>Nuts/Seeds</t>
  </si>
  <si>
    <t>nuts, seeds</t>
  </si>
  <si>
    <t>Vegetable</t>
  </si>
  <si>
    <t>fresh &amp; frozen vegetables</t>
  </si>
  <si>
    <t>Beans</t>
  </si>
  <si>
    <t>beans (canned, frozen)</t>
  </si>
  <si>
    <t>Bread</t>
  </si>
  <si>
    <t>breads, tortillas</t>
  </si>
  <si>
    <t>Cereal</t>
  </si>
  <si>
    <t>cereals, hot cereals</t>
  </si>
  <si>
    <t>Plant-based Meat</t>
  </si>
  <si>
    <t>plant-based meats</t>
  </si>
  <si>
    <t>Flour</t>
  </si>
  <si>
    <t>flours</t>
  </si>
  <si>
    <t>Fats</t>
  </si>
  <si>
    <t>nut spreads, seed spreads</t>
  </si>
  <si>
    <t>Sweets</t>
  </si>
  <si>
    <t>fruits jams</t>
  </si>
  <si>
    <t>Beverage</t>
  </si>
  <si>
    <t>fruit juice, smoothies</t>
  </si>
  <si>
    <t>Mushroom</t>
  </si>
  <si>
    <t>mushroom</t>
  </si>
  <si>
    <t>Pasta</t>
  </si>
  <si>
    <t>pasta</t>
  </si>
  <si>
    <t>Soup</t>
  </si>
  <si>
    <t>canned soups</t>
  </si>
  <si>
    <t>NEW FOOD GROUPS</t>
  </si>
  <si>
    <t>Fruits</t>
  </si>
  <si>
    <t>Vegetables</t>
  </si>
  <si>
    <t>Beans, Peas, Legumes, Nuts, Seeds</t>
  </si>
  <si>
    <t>Grain Products</t>
  </si>
  <si>
    <t>Sugars, Sweets, and Beverages</t>
  </si>
  <si>
    <t>Milk and Milk Products</t>
  </si>
  <si>
    <t>Meat, Poultry, Fish, and Mixtures</t>
  </si>
  <si>
    <t>Fats, Oils, and Salad Dressings</t>
  </si>
  <si>
    <t>Eggs</t>
  </si>
  <si>
    <t>Glycans analyzed Date</t>
  </si>
  <si>
    <t>Unique Identifier Code</t>
  </si>
  <si>
    <t>PLU#</t>
  </si>
  <si>
    <r>
      <rPr>
        <rFont val="Arial"/>
        <b/>
        <color rgb="FF000000"/>
        <sz val="11.0"/>
      </rPr>
      <t>Food, Varietal, Parts, Form</t>
    </r>
    <r>
      <rPr>
        <rFont val="Arial"/>
        <b/>
        <color rgb="FF999999"/>
        <sz val="11.0"/>
      </rPr>
      <t xml:space="preserve"> (pear, Bartlet, whole without seeds, fresh) </t>
    </r>
  </si>
  <si>
    <r>
      <rPr>
        <rFont val="Arial"/>
        <b/>
        <color rgb="FF000000"/>
        <sz val="11.0"/>
      </rPr>
      <t>Brand Name</t>
    </r>
    <r>
      <rPr>
        <rFont val="Arial"/>
        <b/>
        <color rgb="FF999999"/>
        <sz val="11.0"/>
      </rPr>
      <t xml:space="preserve"> (Earth's Best)</t>
    </r>
    <r>
      <rPr>
        <rFont val="Arial"/>
        <b/>
        <color rgb="FF000000"/>
        <sz val="11.0"/>
      </rPr>
      <t xml:space="preserve"> </t>
    </r>
  </si>
  <si>
    <r>
      <rPr>
        <rFont val="Arial"/>
        <b/>
        <color rgb="FF000000"/>
        <sz val="11.0"/>
      </rPr>
      <t xml:space="preserve">Product Name </t>
    </r>
    <r>
      <rPr>
        <rFont val="Arial"/>
        <b/>
        <color rgb="FF999999"/>
        <sz val="11.0"/>
      </rPr>
      <t>(First Pears, , Stage 1 (4+ months))</t>
    </r>
    <r>
      <rPr>
        <rFont val="Arial"/>
        <b/>
        <color rgb="FF000000"/>
        <sz val="11.0"/>
      </rPr>
      <t xml:space="preserve"> </t>
    </r>
  </si>
  <si>
    <r>
      <rPr>
        <rFont val="Arial"/>
        <b/>
        <color theme="1"/>
        <sz val="11.0"/>
      </rPr>
      <t>Food tree hierarchy Update</t>
    </r>
    <r>
      <rPr>
        <rFont val="Arial"/>
        <b/>
        <color rgb="FF999999"/>
        <sz val="11.0"/>
      </rPr>
      <t xml:space="preserve">(vegetable, fruits, grains, dairy, mixed meal) </t>
    </r>
  </si>
  <si>
    <r>
      <rPr>
        <rFont val="Arial"/>
        <b/>
        <color theme="1"/>
        <sz val="11.0"/>
      </rPr>
      <t xml:space="preserve">OLD_Food tree hierarchy </t>
    </r>
    <r>
      <rPr>
        <rFont val="Arial"/>
        <b/>
        <color rgb="FF999999"/>
        <sz val="11.0"/>
      </rPr>
      <t xml:space="preserve">(vegetable, fruits, grains, dairy, mixed meal) </t>
    </r>
  </si>
  <si>
    <r>
      <rPr>
        <rFont val="Arial"/>
        <b/>
        <color rgb="FF000000"/>
        <sz val="11.0"/>
      </rPr>
      <t xml:space="preserve">Water content </t>
    </r>
    <r>
      <rPr>
        <rFont val="Arial"/>
        <b/>
        <color rgb="FF999999"/>
        <sz val="11.0"/>
      </rPr>
      <t xml:space="preserve">(%) </t>
    </r>
  </si>
  <si>
    <r>
      <rPr>
        <rFont val="Arial"/>
        <b/>
        <color theme="1"/>
        <sz val="11.0"/>
      </rPr>
      <t xml:space="preserve">Food preparation method </t>
    </r>
    <r>
      <rPr>
        <rFont val="Arial"/>
        <b/>
        <color rgb="FFB7B7B7"/>
        <sz val="11.0"/>
      </rPr>
      <t>(raw, boiled, steamed, refried, 45 minutes, processed, etc)</t>
    </r>
  </si>
  <si>
    <t>Is the sample cooked during analysis</t>
  </si>
  <si>
    <r>
      <rPr>
        <rFont val="Arial"/>
        <b/>
        <color theme="1"/>
        <sz val="11.0"/>
      </rPr>
      <t xml:space="preserve">Location of purchase </t>
    </r>
    <r>
      <rPr>
        <rFont val="Arial"/>
        <b/>
        <color rgb="FF999999"/>
        <sz val="11.0"/>
      </rPr>
      <t xml:space="preserve">(Safeway, Nugget) </t>
    </r>
  </si>
  <si>
    <r>
      <rPr>
        <rFont val="Arial"/>
        <b/>
        <color theme="1"/>
        <sz val="11.0"/>
      </rPr>
      <t xml:space="preserve">Date of procurement </t>
    </r>
    <r>
      <rPr>
        <rFont val="Arial"/>
        <b/>
        <color rgb="FF999999"/>
        <sz val="11.0"/>
      </rPr>
      <t xml:space="preserve">(fall, spring, summer) </t>
    </r>
  </si>
  <si>
    <r>
      <rPr>
        <rFont val="Arial"/>
        <b/>
        <color theme="1"/>
        <sz val="11.0"/>
      </rPr>
      <t xml:space="preserve">Origin of geographical source </t>
    </r>
    <r>
      <rPr>
        <rFont val="Arial"/>
        <b/>
        <color rgb="FF999999"/>
        <sz val="11.0"/>
      </rPr>
      <t>(Florida, Central California)</t>
    </r>
    <r>
      <rPr>
        <rFont val="Arial"/>
        <b/>
        <color theme="1"/>
        <sz val="11.0"/>
      </rPr>
      <t xml:space="preserve"> </t>
    </r>
  </si>
  <si>
    <r>
      <rPr>
        <rFont val="Arial"/>
        <b/>
        <color theme="1"/>
        <sz val="11.0"/>
      </rPr>
      <t xml:space="preserve">Level of ripeness </t>
    </r>
    <r>
      <rPr>
        <rFont val="Arial"/>
        <b/>
        <color rgb="FF999999"/>
        <sz val="11.0"/>
      </rPr>
      <t>(under ripe , ripe, over ripe)</t>
    </r>
    <r>
      <rPr>
        <rFont val="Arial"/>
        <b/>
        <color theme="1"/>
        <sz val="11.0"/>
      </rPr>
      <t xml:space="preserve"> </t>
    </r>
  </si>
  <si>
    <r>
      <rPr>
        <rFont val="Arial"/>
        <b/>
        <color theme="1"/>
        <sz val="11.0"/>
      </rPr>
      <t xml:space="preserve">Taxonomy </t>
    </r>
    <r>
      <rPr>
        <rFont val="Arial"/>
        <b/>
        <color rgb="FF999999"/>
        <sz val="11.0"/>
      </rPr>
      <t xml:space="preserve">(kindom to species level) </t>
    </r>
  </si>
  <si>
    <t>Scientific Name</t>
  </si>
  <si>
    <t xml:space="preserve">Organic or non organic </t>
  </si>
  <si>
    <t>000001</t>
  </si>
  <si>
    <t>Apple, envy, whole without seeds, fresh</t>
  </si>
  <si>
    <t>Envy</t>
  </si>
  <si>
    <t>raw</t>
  </si>
  <si>
    <t>Yes</t>
  </si>
  <si>
    <t>Safeway (South Davis)</t>
  </si>
  <si>
    <t>New Zealand</t>
  </si>
  <si>
    <t>ripe</t>
  </si>
  <si>
    <t>000002</t>
  </si>
  <si>
    <t>Apple, envy, peel only, fresh</t>
  </si>
  <si>
    <t>000003</t>
  </si>
  <si>
    <t>Apple, envy flesh only, fresh</t>
  </si>
  <si>
    <t>000004</t>
  </si>
  <si>
    <t>Apple, jazz, whole without seeds, fresh</t>
  </si>
  <si>
    <t>Jazz</t>
  </si>
  <si>
    <t>USA</t>
  </si>
  <si>
    <t>000005</t>
  </si>
  <si>
    <t>Apple, jazz, peel only, fresh</t>
  </si>
  <si>
    <t>000006</t>
  </si>
  <si>
    <t>Apple, jazz, flesh only, fresh</t>
  </si>
  <si>
    <t>000007</t>
  </si>
  <si>
    <t>Apple, honeyscrisp, whole without seeds, fresh</t>
  </si>
  <si>
    <t>Chelan Fresh</t>
  </si>
  <si>
    <t>000008</t>
  </si>
  <si>
    <t>Apple, honeyscrisp, peel only, fresh</t>
  </si>
  <si>
    <t>000009</t>
  </si>
  <si>
    <t>Apple, honeyscrisp, flesh only, fresh</t>
  </si>
  <si>
    <t>000010</t>
  </si>
  <si>
    <t>Apple, pink lady, whole without seed, fresh</t>
  </si>
  <si>
    <t>Washington</t>
  </si>
  <si>
    <t>NA</t>
  </si>
  <si>
    <t>000011</t>
  </si>
  <si>
    <t>Apple, pink lady, peel only, fresh</t>
  </si>
  <si>
    <t>000012</t>
  </si>
  <si>
    <t>Apple, pink lady, flesh only, fresh</t>
  </si>
  <si>
    <t>000013</t>
  </si>
  <si>
    <t>Apple, fuji, whole without seed, fresh</t>
  </si>
  <si>
    <t>organic</t>
  </si>
  <si>
    <t>000014</t>
  </si>
  <si>
    <t>Apple, fuji, peel only, fresh</t>
  </si>
  <si>
    <t>000015</t>
  </si>
  <si>
    <t>Apple, fuji, flesh only, fresh</t>
  </si>
  <si>
    <t>000016</t>
  </si>
  <si>
    <t>Apple, gala, whole without seed, fresh</t>
  </si>
  <si>
    <t>000017</t>
  </si>
  <si>
    <t>Apple, gala, peel only, fresh</t>
  </si>
  <si>
    <t>000018</t>
  </si>
  <si>
    <t>Apple, gala, flesh only, fresh</t>
  </si>
  <si>
    <t>000019</t>
  </si>
  <si>
    <t>Apple, golden del, whole without seed, fresh</t>
  </si>
  <si>
    <t>000020</t>
  </si>
  <si>
    <t>Apple, golden del, peel only, fresh</t>
  </si>
  <si>
    <t>000021</t>
  </si>
  <si>
    <t>Apple, golden del, flesh only, fresh</t>
  </si>
  <si>
    <t>000022</t>
  </si>
  <si>
    <t>Apple, red delicious, whole without seed, fresh</t>
  </si>
  <si>
    <t>000023</t>
  </si>
  <si>
    <t>Apple, red delicious, peel only, fresh</t>
  </si>
  <si>
    <t>000024</t>
  </si>
  <si>
    <t>Apple, red delicious, flesh only, fresh</t>
  </si>
  <si>
    <t>000025</t>
  </si>
  <si>
    <t>Apple, granny smith, whole without seed, fresh</t>
  </si>
  <si>
    <t>000026</t>
  </si>
  <si>
    <t>Apple, granny smith, peel only, fresh</t>
  </si>
  <si>
    <t>000027</t>
  </si>
  <si>
    <t>Apple, granny smith, flesh only, fresh</t>
  </si>
  <si>
    <t>000028</t>
  </si>
  <si>
    <t>Apple, pazazz, whole without seed, fresh</t>
  </si>
  <si>
    <t>000029</t>
  </si>
  <si>
    <t>Apple, pazazz, peel only, fresh</t>
  </si>
  <si>
    <t>000030</t>
  </si>
  <si>
    <t>Apple, pazazz, flesh only, fresh</t>
  </si>
  <si>
    <t>000031</t>
  </si>
  <si>
    <t>Pear, red d'anjou, whole without seed, fresh</t>
  </si>
  <si>
    <t>000032</t>
  </si>
  <si>
    <t>Pear, red d'anjou, peel only, fresh</t>
  </si>
  <si>
    <t>000033</t>
  </si>
  <si>
    <t>Pear, red d'anjou, flesh only, fresh</t>
  </si>
  <si>
    <t>000034</t>
  </si>
  <si>
    <t>Pear, bartlett, whole without seed, fresh</t>
  </si>
  <si>
    <t>Chile</t>
  </si>
  <si>
    <t>000035</t>
  </si>
  <si>
    <t>Pear, bartlett, peel only, fresh</t>
  </si>
  <si>
    <t>000036</t>
  </si>
  <si>
    <t>Pear, bartlett, flesh only, fresh</t>
  </si>
  <si>
    <t>000037</t>
  </si>
  <si>
    <t>Pear, d'anjou, whole without seed, fresh</t>
  </si>
  <si>
    <t>000038</t>
  </si>
  <si>
    <t>Pear, d'anjou, peel only, fresh</t>
  </si>
  <si>
    <t>000039</t>
  </si>
  <si>
    <t>Pear, d'anjou, flesh only, fresh</t>
  </si>
  <si>
    <t>000040</t>
  </si>
  <si>
    <t>Pear, beurre bosc, whole without seed, fresh</t>
  </si>
  <si>
    <t>000041</t>
  </si>
  <si>
    <t>Pear, beurre bosc, peel only, fresh</t>
  </si>
  <si>
    <t>000042</t>
  </si>
  <si>
    <t>Pear, beurre bosc, flesh only, fresh</t>
  </si>
  <si>
    <t>000043</t>
  </si>
  <si>
    <t>Pear, shingo, whole without seed, fresh</t>
  </si>
  <si>
    <t>000044</t>
  </si>
  <si>
    <t>Pear, shingo, peel only, fresh</t>
  </si>
  <si>
    <t>000045</t>
  </si>
  <si>
    <t>Pear, shingo, flesh only, fresh</t>
  </si>
  <si>
    <t>000046</t>
  </si>
  <si>
    <t>Banana, plaintain, flesh, fresh</t>
  </si>
  <si>
    <t>Dole</t>
  </si>
  <si>
    <t>steamed (10 mins)</t>
  </si>
  <si>
    <t>Ecuador</t>
  </si>
  <si>
    <t>000047</t>
  </si>
  <si>
    <t>Banana, yellow, peel only, fresh</t>
  </si>
  <si>
    <t>Guatemala</t>
  </si>
  <si>
    <t>000048</t>
  </si>
  <si>
    <t>Banana, yellow, flesh, fresh</t>
  </si>
  <si>
    <t>000049</t>
  </si>
  <si>
    <t>Banana, red, flesh, fresh</t>
  </si>
  <si>
    <t>under ripe</t>
  </si>
  <si>
    <t>000050</t>
  </si>
  <si>
    <t>Aprium, interspecifc, whole, fresh</t>
  </si>
  <si>
    <t>000051</t>
  </si>
  <si>
    <t>Apricot, regular, whole, fresh</t>
  </si>
  <si>
    <t>Blossom Hill</t>
  </si>
  <si>
    <t>CA</t>
  </si>
  <si>
    <t>000052</t>
  </si>
  <si>
    <t>Plum, black, whole, fresh</t>
  </si>
  <si>
    <t>000053</t>
  </si>
  <si>
    <t>Plum, red, whole, fresh</t>
  </si>
  <si>
    <t>over ripe</t>
  </si>
  <si>
    <t>000054</t>
  </si>
  <si>
    <t>Pluot, flavor gator, whole, fresh</t>
  </si>
  <si>
    <t>Summeripe</t>
  </si>
  <si>
    <t>000055</t>
  </si>
  <si>
    <t>HGO Farms</t>
  </si>
  <si>
    <t xml:space="preserve">USA </t>
  </si>
  <si>
    <t>000056</t>
  </si>
  <si>
    <t>Pluot, plumogranate, whole, fresh</t>
  </si>
  <si>
    <t>000057</t>
  </si>
  <si>
    <t>Nectarine, white, whole, fresh</t>
  </si>
  <si>
    <t>000058</t>
  </si>
  <si>
    <t>Peach, saturn, white, whole, fresh</t>
  </si>
  <si>
    <t>Flying Saucer</t>
  </si>
  <si>
    <t>000059</t>
  </si>
  <si>
    <t>Peach, white, whole, fresh</t>
  </si>
  <si>
    <t>000060</t>
  </si>
  <si>
    <t>Nectarine, yellow, whole, fresh</t>
  </si>
  <si>
    <t>000061</t>
  </si>
  <si>
    <t>Peach, yellow, whole, fresh</t>
  </si>
  <si>
    <t>Prima</t>
  </si>
  <si>
    <t>000062</t>
  </si>
  <si>
    <t>000063</t>
  </si>
  <si>
    <t>Nectarine, yellow, peel only, fresh</t>
  </si>
  <si>
    <t>000064</t>
  </si>
  <si>
    <t>Nectarine, yellow, flesh only, fresh</t>
  </si>
  <si>
    <t>000065</t>
  </si>
  <si>
    <t>000066</t>
  </si>
  <si>
    <t>000067</t>
  </si>
  <si>
    <t>000068</t>
  </si>
  <si>
    <t>pureed</t>
  </si>
  <si>
    <t>000069</t>
  </si>
  <si>
    <t>000070</t>
  </si>
  <si>
    <t>000071</t>
  </si>
  <si>
    <t>Mango, yellow, flesh, fresh</t>
  </si>
  <si>
    <t>RCF</t>
  </si>
  <si>
    <t>Mexico</t>
  </si>
  <si>
    <t>000072</t>
  </si>
  <si>
    <t>Mango, red, flesh, fresh</t>
  </si>
  <si>
    <t>Kuali</t>
  </si>
  <si>
    <t>000073</t>
  </si>
  <si>
    <t>Avocado, hass (large), flesh, fresh</t>
  </si>
  <si>
    <t>000074</t>
  </si>
  <si>
    <t>Avocado, hass (small), flesh, fresh</t>
  </si>
  <si>
    <t>Calavo</t>
  </si>
  <si>
    <t>000075</t>
  </si>
  <si>
    <t>Tomato, green house (large), whole, fresh</t>
  </si>
  <si>
    <t>Good Life Organic</t>
  </si>
  <si>
    <t>000076</t>
  </si>
  <si>
    <t>Tomato, Glorys, whole , fresh</t>
  </si>
  <si>
    <t>Nature Sweet</t>
  </si>
  <si>
    <t>000077</t>
  </si>
  <si>
    <t>Tomato, Twilights, whole , fresh</t>
  </si>
  <si>
    <t>000078</t>
  </si>
  <si>
    <t>Tomato, Comets, whole , fresh</t>
  </si>
  <si>
    <t>000079</t>
  </si>
  <si>
    <t>Tomato, Cherubs, whole , fresh</t>
  </si>
  <si>
    <t>000080</t>
  </si>
  <si>
    <t>Berry, blueberry, whole, fresh</t>
  </si>
  <si>
    <t>Driscoll's</t>
  </si>
  <si>
    <t>000081</t>
  </si>
  <si>
    <t>Berry, raspberry, whole, fresh</t>
  </si>
  <si>
    <t>000082</t>
  </si>
  <si>
    <t>Berry, blackberry, whole, fresh</t>
  </si>
  <si>
    <t>000083</t>
  </si>
  <si>
    <t>Berry, strawberry, whole, fresh</t>
  </si>
  <si>
    <t>000084</t>
  </si>
  <si>
    <t>Berry, goldenberry, whole, fresh</t>
  </si>
  <si>
    <t>Melissa's</t>
  </si>
  <si>
    <t>Colombia</t>
  </si>
  <si>
    <t>000085</t>
  </si>
  <si>
    <t>Cherry, sweet, whole, fresh</t>
  </si>
  <si>
    <t>Organics</t>
  </si>
  <si>
    <t>000086</t>
  </si>
  <si>
    <t>Guava, whole, fresh</t>
  </si>
  <si>
    <t>Premium Guava</t>
  </si>
  <si>
    <t>000087</t>
  </si>
  <si>
    <t>Orange, navel, flesh, fresh</t>
  </si>
  <si>
    <t>Sun Pacific</t>
  </si>
  <si>
    <t>000088</t>
  </si>
  <si>
    <t>Orange, valencia, flesh, fresh</t>
  </si>
  <si>
    <t>000089</t>
  </si>
  <si>
    <t>Tangerine, pixie, flesh, fresh</t>
  </si>
  <si>
    <t>Ojai Pixie</t>
  </si>
  <si>
    <t>000090</t>
  </si>
  <si>
    <t>Grapefruit, deep red, flesh, fresh</t>
  </si>
  <si>
    <t>Paramount Citrus</t>
  </si>
  <si>
    <t>000091</t>
  </si>
  <si>
    <t>Kiwi Fruit, regular, flesh, fresh</t>
  </si>
  <si>
    <t>000092</t>
  </si>
  <si>
    <t>Kiwi Fruit, gold, flesh, fresh</t>
  </si>
  <si>
    <t>Zespri</t>
  </si>
  <si>
    <t>000093</t>
  </si>
  <si>
    <t>Melon, cantaloupe, flesh, fresh</t>
  </si>
  <si>
    <t>000094</t>
  </si>
  <si>
    <t>Melon, Honeydew, flesh, fresh</t>
  </si>
  <si>
    <t>Goldie Organics</t>
  </si>
  <si>
    <t>000095</t>
  </si>
  <si>
    <t>Melon, watermelon, mini seedless, flesh, fresh</t>
  </si>
  <si>
    <t>Good Life Organics</t>
  </si>
  <si>
    <t>000096</t>
  </si>
  <si>
    <t>Pineapple, gold, flesh, fresh</t>
  </si>
  <si>
    <t>Del Monte</t>
  </si>
  <si>
    <t>Costa Rica</t>
  </si>
  <si>
    <t>000097</t>
  </si>
  <si>
    <t>Papaya, tai nung, flesh, fresh</t>
  </si>
  <si>
    <t>000098</t>
  </si>
  <si>
    <t>Papaya, mexican maradol, flesh, fresh</t>
  </si>
  <si>
    <t>Imperial Papaya</t>
  </si>
  <si>
    <t>000099</t>
  </si>
  <si>
    <t>Grape, red seedless, whole, fresh</t>
  </si>
  <si>
    <t>Awe Sum Organics</t>
  </si>
  <si>
    <t>000100</t>
  </si>
  <si>
    <t>000101</t>
  </si>
  <si>
    <t>Grape, green seedless, whole, fresh</t>
  </si>
  <si>
    <t>000102</t>
  </si>
  <si>
    <t>000103</t>
  </si>
  <si>
    <t>Jicama, NA, flesh, fresh</t>
  </si>
  <si>
    <t>000104</t>
  </si>
  <si>
    <t>Beet, NA, root, peeled &amp; steamed</t>
  </si>
  <si>
    <t>France</t>
  </si>
  <si>
    <t>organaic</t>
  </si>
  <si>
    <t>000105</t>
  </si>
  <si>
    <t>Lemon, NA, juice, fresh</t>
  </si>
  <si>
    <t>000106</t>
  </si>
  <si>
    <t>Lime, regular, juice, fresh</t>
  </si>
  <si>
    <t>Susie</t>
  </si>
  <si>
    <t>000107</t>
  </si>
  <si>
    <t>Beet, bunch, root flesh, fresh</t>
  </si>
  <si>
    <t>Cal-Organics Farms</t>
  </si>
  <si>
    <t>000108</t>
  </si>
  <si>
    <t>steamed (20 min)</t>
  </si>
  <si>
    <t>000109</t>
  </si>
  <si>
    <t>Beet, loose, root flesh, fresh</t>
  </si>
  <si>
    <t>000110</t>
  </si>
  <si>
    <t>Kale, NA, leaves, fresh</t>
  </si>
  <si>
    <t>000111</t>
  </si>
  <si>
    <t>Ratto Bros</t>
  </si>
  <si>
    <t>000112</t>
  </si>
  <si>
    <t>Kale, lacinato, leaves and stalk, fresh</t>
  </si>
  <si>
    <t>000113</t>
  </si>
  <si>
    <t>Cal-Organic</t>
  </si>
  <si>
    <t>000114</t>
  </si>
  <si>
    <t>Chard, red, leaves and stalk, fresh</t>
  </si>
  <si>
    <t>000115</t>
  </si>
  <si>
    <t>Chard, rainbow (red stalk, green leaves), leaves and stalk, fresh</t>
  </si>
  <si>
    <t>000116</t>
  </si>
  <si>
    <t>Chard, green, leaves and stalk, fresh</t>
  </si>
  <si>
    <t>000117</t>
  </si>
  <si>
    <t>000118</t>
  </si>
  <si>
    <t>Kale, red, leaves and stalk, fresh</t>
  </si>
  <si>
    <t>000119</t>
  </si>
  <si>
    <t>Collard greens, NA, leaves and stalk, fresh</t>
  </si>
  <si>
    <t>000120</t>
  </si>
  <si>
    <t>Collard greens, NA, leaves, fresh</t>
  </si>
  <si>
    <t>Signature Farms</t>
  </si>
  <si>
    <t>steamed(15 mins)</t>
  </si>
  <si>
    <t>000121</t>
  </si>
  <si>
    <t>Mustard, curly, leaves, fresh</t>
  </si>
  <si>
    <t>Cut N Clean Greens</t>
  </si>
  <si>
    <t>000122</t>
  </si>
  <si>
    <t>Spinach, NA, leaves, fresh</t>
  </si>
  <si>
    <t>Cooking with Spinach</t>
  </si>
  <si>
    <t>000123</t>
  </si>
  <si>
    <t>Bok Choy, baby, leaves and stalk, fresh</t>
  </si>
  <si>
    <t>steamed (6 mins)</t>
  </si>
  <si>
    <t>000124</t>
  </si>
  <si>
    <t>Lettuce, iceberg, leaves, fresh</t>
  </si>
  <si>
    <t>steamed (5 mins)</t>
  </si>
  <si>
    <t>000125</t>
  </si>
  <si>
    <t>000126</t>
  </si>
  <si>
    <t>Brussel Sprout, NA, whole, fresh</t>
  </si>
  <si>
    <t>steamed</t>
  </si>
  <si>
    <t>000127</t>
  </si>
  <si>
    <t>Broccoli, crowns, florets and stalk, fresh</t>
  </si>
  <si>
    <t>000128</t>
  </si>
  <si>
    <t>Cauliflower, NA (small), florets and stalk, fresh</t>
  </si>
  <si>
    <t>000129</t>
  </si>
  <si>
    <t>Celery, NA, stalk, fresh</t>
  </si>
  <si>
    <t>000130</t>
  </si>
  <si>
    <t>Pea, snow, whole, fresh</t>
  </si>
  <si>
    <t>Green Giant Fresh</t>
  </si>
  <si>
    <t>000131</t>
  </si>
  <si>
    <t>000132</t>
  </si>
  <si>
    <t>Bean, green, whole, fresh</t>
  </si>
  <si>
    <t>000133</t>
  </si>
  <si>
    <t>Bean, french green, whole, fresh</t>
  </si>
  <si>
    <t>Earth Exotics</t>
  </si>
  <si>
    <t>000134</t>
  </si>
  <si>
    <t>Pea, sugar snap, whole, fresh</t>
  </si>
  <si>
    <t>000135</t>
  </si>
  <si>
    <t>Carrot, baby, flesh, peeled</t>
  </si>
  <si>
    <t>000136</t>
  </si>
  <si>
    <t>000137</t>
  </si>
  <si>
    <t>Carrot, baby, rainbow (white), peeled</t>
  </si>
  <si>
    <t>000138</t>
  </si>
  <si>
    <t>Carrot, baby, rainbow (yellow), peeled</t>
  </si>
  <si>
    <t>000139</t>
  </si>
  <si>
    <t>Carrot, baby, rainbow (purple), peeled</t>
  </si>
  <si>
    <t>000140</t>
  </si>
  <si>
    <t>Carrot, NA, whole, fresh</t>
  </si>
  <si>
    <t>000141</t>
  </si>
  <si>
    <t>Carrot, NA, flesh, fresh</t>
  </si>
  <si>
    <t>000142</t>
  </si>
  <si>
    <t>Bell pepper, green, whole without seed, fresh</t>
  </si>
  <si>
    <t>Pam Pak</t>
  </si>
  <si>
    <t>steamed (15 mins)</t>
  </si>
  <si>
    <t>000143</t>
  </si>
  <si>
    <t>Bell pepper, red, whole without seed, fresh</t>
  </si>
  <si>
    <t>Windset Farms</t>
  </si>
  <si>
    <t>Canada</t>
  </si>
  <si>
    <t>000144</t>
  </si>
  <si>
    <t>Bell pepper, yellow, whole without seed, fresh</t>
  </si>
  <si>
    <t>Fresh Republic</t>
  </si>
  <si>
    <t>000145</t>
  </si>
  <si>
    <t>Bell pepper, orange, whole without seed, fresh</t>
  </si>
  <si>
    <t>000146</t>
  </si>
  <si>
    <t>Squash, butternut, flesh, fresh</t>
  </si>
  <si>
    <t>Nature's Partner</t>
  </si>
  <si>
    <t>000147</t>
  </si>
  <si>
    <t>steamed, pureed (15 mins)</t>
  </si>
  <si>
    <t>000148</t>
  </si>
  <si>
    <t>Squash, spaghetti, flesh, fresh</t>
  </si>
  <si>
    <t>Riverbend Fresh</t>
  </si>
  <si>
    <t>000149</t>
  </si>
  <si>
    <t>Squash, yellow neck, whole, fresh</t>
  </si>
  <si>
    <t>000150</t>
  </si>
  <si>
    <t>Squash, zucchini, green, whole, fresh</t>
  </si>
  <si>
    <t>000151</t>
  </si>
  <si>
    <t>Squash, mexican/gray, whole, fresh</t>
  </si>
  <si>
    <t>000152</t>
  </si>
  <si>
    <t>Corn, sweet white, kernels, fresh</t>
  </si>
  <si>
    <t>000153</t>
  </si>
  <si>
    <t>Potato, boomer gold, whole, fresh</t>
  </si>
  <si>
    <t>The little potato company</t>
  </si>
  <si>
    <t>000154</t>
  </si>
  <si>
    <t>Potato, boomer gold, flesh, fresh</t>
  </si>
  <si>
    <t>000155</t>
  </si>
  <si>
    <t>Potato, blushing belle, whole, fresh</t>
  </si>
  <si>
    <t>000156</t>
  </si>
  <si>
    <t>Potato, blushing belle, flesh, fresh</t>
  </si>
  <si>
    <t>000157</t>
  </si>
  <si>
    <t>Potato, sweet, whole, flesh</t>
  </si>
  <si>
    <t>Valperdo Farms</t>
  </si>
  <si>
    <t>000158</t>
  </si>
  <si>
    <t>Potato, sweet, flesh, fresh</t>
  </si>
  <si>
    <t>000159</t>
  </si>
  <si>
    <t>000160</t>
  </si>
  <si>
    <t>Potato, mini medley (purple), whole, fresh</t>
  </si>
  <si>
    <t>000161</t>
  </si>
  <si>
    <t>Potato, mini medley (purple), flesh, fresh</t>
  </si>
  <si>
    <t>000162</t>
  </si>
  <si>
    <t>Potato, mini medley (red), whole, fresh</t>
  </si>
  <si>
    <t>000163</t>
  </si>
  <si>
    <t>Potato, mini medley (red), flesh, fresh</t>
  </si>
  <si>
    <t>000164</t>
  </si>
  <si>
    <t>Potato, mini medley (yellow), whole, fresh</t>
  </si>
  <si>
    <t>000165</t>
  </si>
  <si>
    <t>Potato, mini medley (yellow), flesh, fresh</t>
  </si>
  <si>
    <t>000166</t>
  </si>
  <si>
    <t>Potato, russet, whole, fresh</t>
  </si>
  <si>
    <t>000167</t>
  </si>
  <si>
    <t>Potato, russet, flesh, fresh</t>
  </si>
  <si>
    <t>000168</t>
  </si>
  <si>
    <t>Yam, garnet, whole, fresh</t>
  </si>
  <si>
    <t>A.V. Thomas</t>
  </si>
  <si>
    <t>000169</t>
  </si>
  <si>
    <t>Yam, garnet, flesh, fresh</t>
  </si>
  <si>
    <t>000170</t>
  </si>
  <si>
    <t>steamed (15 mins), purred</t>
  </si>
  <si>
    <t>000171</t>
  </si>
  <si>
    <t>Yam, sweet white, flesh, fresh</t>
  </si>
  <si>
    <t>000172</t>
  </si>
  <si>
    <t>Yam, sweet red, whole, fresh</t>
  </si>
  <si>
    <t>000173</t>
  </si>
  <si>
    <t>Yam, sweet red, flesh, fresh</t>
  </si>
  <si>
    <t>000174</t>
  </si>
  <si>
    <t>Yam, sweet goldern, flesh, fresh</t>
  </si>
  <si>
    <t>000175</t>
  </si>
  <si>
    <t>Mushroom, baby bella, whole, fresh</t>
  </si>
  <si>
    <t>organics</t>
  </si>
  <si>
    <t>000176</t>
  </si>
  <si>
    <t>000177</t>
  </si>
  <si>
    <t>Mushroom, crimini, whole, fresh</t>
  </si>
  <si>
    <t>000178</t>
  </si>
  <si>
    <t>Mushroom, white, whole, fresh</t>
  </si>
  <si>
    <t>000179</t>
  </si>
  <si>
    <t>Mushroom, shiitake, whole, fresh</t>
  </si>
  <si>
    <t>000180</t>
  </si>
  <si>
    <t>Mushroom, oyster, whole, fresh</t>
  </si>
  <si>
    <t>Monterey Mushrooms</t>
  </si>
  <si>
    <t>000181</t>
  </si>
  <si>
    <t>Mushroom, bunapi, whole, fresh</t>
  </si>
  <si>
    <t>Hokto Kinoko Company</t>
  </si>
  <si>
    <t>000182</t>
  </si>
  <si>
    <t>Mushroom, bunashimeiji (beech), whole, fresh</t>
  </si>
  <si>
    <t>000183</t>
  </si>
  <si>
    <t>Turnip, purple top, flesh, fresh</t>
  </si>
  <si>
    <t>000184</t>
  </si>
  <si>
    <t>Cucumber, English, whole, fresh</t>
  </si>
  <si>
    <t>Big Taste</t>
  </si>
  <si>
    <t>000185</t>
  </si>
  <si>
    <t>000186</t>
  </si>
  <si>
    <t>Cucumber, mini, whole, fresh</t>
  </si>
  <si>
    <t>000187</t>
  </si>
  <si>
    <t>Cucumber, green, flesh, fresh</t>
  </si>
  <si>
    <t>000188</t>
  </si>
  <si>
    <t>Cucumber, green, whole, fresh</t>
  </si>
  <si>
    <t>000189</t>
  </si>
  <si>
    <t>No</t>
  </si>
  <si>
    <t>000190</t>
  </si>
  <si>
    <t>000191</t>
  </si>
  <si>
    <t>000192</t>
  </si>
  <si>
    <t>Bread, double fiber, whole, fresh</t>
  </si>
  <si>
    <t>Oroweat</t>
  </si>
  <si>
    <t>Whole Grains Double Fiber</t>
  </si>
  <si>
    <t>000193</t>
  </si>
  <si>
    <t>Bread, buttermilk, whole, fresh</t>
  </si>
  <si>
    <t>Country Buttermilk</t>
  </si>
  <si>
    <t>000194</t>
  </si>
  <si>
    <t>Bread, white, whole, fresh</t>
  </si>
  <si>
    <t xml:space="preserve">Country White </t>
  </si>
  <si>
    <t>000195</t>
  </si>
  <si>
    <t>Bread, whole grain, whole, fresh</t>
  </si>
  <si>
    <t>Whole Grains 12 Grain</t>
  </si>
  <si>
    <t>000196</t>
  </si>
  <si>
    <t>Bread, whole grain, inside only, fresh</t>
  </si>
  <si>
    <t>000197</t>
  </si>
  <si>
    <t>Bread, whole grain, crust only, fresh</t>
  </si>
  <si>
    <t>000198</t>
  </si>
  <si>
    <t>Bread, oatnut, whole, fresh</t>
  </si>
  <si>
    <t xml:space="preserve">3-Seed Oatnut </t>
  </si>
  <si>
    <t>000199</t>
  </si>
  <si>
    <t>Bread, potato, whole, fresh</t>
  </si>
  <si>
    <t>Country Potato</t>
  </si>
  <si>
    <t>000200</t>
  </si>
  <si>
    <t>Bread, English muffin, whole, fresh</t>
  </si>
  <si>
    <t>Extra Crisp</t>
  </si>
  <si>
    <t>000201</t>
  </si>
  <si>
    <t>Whole Grains 100% whole wheat</t>
  </si>
  <si>
    <t>000202</t>
  </si>
  <si>
    <t>Double Fiber</t>
  </si>
  <si>
    <t>000203</t>
  </si>
  <si>
    <t>Thomas</t>
  </si>
  <si>
    <t>Original</t>
  </si>
  <si>
    <t>000204</t>
  </si>
  <si>
    <t>Light Multi Grain</t>
  </si>
  <si>
    <t>000205</t>
  </si>
  <si>
    <t>Tortillas, flour, whole, fresh</t>
  </si>
  <si>
    <t>Guerrero</t>
  </si>
  <si>
    <t>Tortillas de Harina Caseras</t>
  </si>
  <si>
    <t>000206</t>
  </si>
  <si>
    <t>Tortillas, yellow corn, whole, fresh</t>
  </si>
  <si>
    <t>La Tortilla Factory</t>
  </si>
  <si>
    <t>Handmade Style Tortilla</t>
  </si>
  <si>
    <t>000207</t>
  </si>
  <si>
    <t>Tortillas, white corn, whole, fresh</t>
  </si>
  <si>
    <t>000208</t>
  </si>
  <si>
    <t>Tortillas, whole wheat, whole, fresh</t>
  </si>
  <si>
    <t>Tortillas de Harina Integral</t>
  </si>
  <si>
    <t>000209</t>
  </si>
  <si>
    <t>Jam, strawberry, NA, jar</t>
  </si>
  <si>
    <t>Smuckers</t>
  </si>
  <si>
    <t>Sugar Free Strawberry Preserves</t>
  </si>
  <si>
    <t>000210</t>
  </si>
  <si>
    <t>Strawberry Preserves</t>
  </si>
  <si>
    <t>000211</t>
  </si>
  <si>
    <t>Jam, Raspberry, NA, jar</t>
  </si>
  <si>
    <t>Bonne Maman</t>
  </si>
  <si>
    <t>Raspberry preserves</t>
  </si>
  <si>
    <t>000212</t>
  </si>
  <si>
    <t>Jam, Orange, NA, jar</t>
  </si>
  <si>
    <t>Orange preserves</t>
  </si>
  <si>
    <t>000213</t>
  </si>
  <si>
    <t>Jam, fig, NA, jar</t>
  </si>
  <si>
    <t>Fig preserves</t>
  </si>
  <si>
    <t>000214</t>
  </si>
  <si>
    <t>Strawberry preserves</t>
  </si>
  <si>
    <t>000215</t>
  </si>
  <si>
    <t>Jam, plum, NA, jar</t>
  </si>
  <si>
    <t>Plum preserves</t>
  </si>
  <si>
    <t>000216</t>
  </si>
  <si>
    <t>Jam, mango-peach, NA, jar</t>
  </si>
  <si>
    <t>Mango-Peach preserves</t>
  </si>
  <si>
    <t>000217</t>
  </si>
  <si>
    <t>Spread, peanut, NA, jar</t>
  </si>
  <si>
    <t>Skippy</t>
  </si>
  <si>
    <t>Creamy Peanut Butter</t>
  </si>
  <si>
    <t>000218</t>
  </si>
  <si>
    <t>Laura Scudder's</t>
  </si>
  <si>
    <t>Old-Fashioned Peanut Butter Smooth</t>
  </si>
  <si>
    <t>000219</t>
  </si>
  <si>
    <t>Spread, hazelnut, NA, jar</t>
  </si>
  <si>
    <t>Nutella</t>
  </si>
  <si>
    <t>000220</t>
  </si>
  <si>
    <t>Spread, sesame seed, NA, jar</t>
  </si>
  <si>
    <t>Organic Tahini</t>
  </si>
  <si>
    <t>000221</t>
  </si>
  <si>
    <t>Spread, cashew, NA, jar</t>
  </si>
  <si>
    <t>Open Nature</t>
  </si>
  <si>
    <t>Cashew Butter Creamy</t>
  </si>
  <si>
    <t>000222</t>
  </si>
  <si>
    <t>Jif</t>
  </si>
  <si>
    <t>000223</t>
  </si>
  <si>
    <t>Spread, peanut, NA, sachet</t>
  </si>
  <si>
    <t>Justin's</t>
  </si>
  <si>
    <t>Classic Peanut Butter</t>
  </si>
  <si>
    <t>000224</t>
  </si>
  <si>
    <t>Spread, almond, NA, sachet</t>
  </si>
  <si>
    <t>Classic Almond Butter</t>
  </si>
  <si>
    <t>000225</t>
  </si>
  <si>
    <t>Spread, hazelnut &amp; almond, NA, sachet</t>
  </si>
  <si>
    <t>Chocolate Hazelnut &amp; Almond Butter</t>
  </si>
  <si>
    <t>000226</t>
  </si>
  <si>
    <t>Vanilla Almond Butter</t>
  </si>
  <si>
    <t>000227</t>
  </si>
  <si>
    <t>Maple Almond Butter</t>
  </si>
  <si>
    <t>000228</t>
  </si>
  <si>
    <t>Milk, soy, NA, carton</t>
  </si>
  <si>
    <t>Original Soymilk</t>
  </si>
  <si>
    <t>not dried</t>
  </si>
  <si>
    <t>000229</t>
  </si>
  <si>
    <t>Milk, almond, NA, carton</t>
  </si>
  <si>
    <t>Original Almondmilk</t>
  </si>
  <si>
    <t>000230</t>
  </si>
  <si>
    <t>Milk, rice, NA, carton</t>
  </si>
  <si>
    <t>Organic Rice Dream</t>
  </si>
  <si>
    <t>Original Classic</t>
  </si>
  <si>
    <t>000231</t>
  </si>
  <si>
    <t>Juice, mango, NA, bottled</t>
  </si>
  <si>
    <t>Mango Nectar Juice</t>
  </si>
  <si>
    <t>000232</t>
  </si>
  <si>
    <t>Juice, carrot, NA, bottled</t>
  </si>
  <si>
    <t>Lakewood</t>
  </si>
  <si>
    <t>Organic Pure Carrot</t>
  </si>
  <si>
    <t>000233</t>
  </si>
  <si>
    <t>Juice, beet, NA, bottled</t>
  </si>
  <si>
    <t>Biotta</t>
  </si>
  <si>
    <t>Beet juice</t>
  </si>
  <si>
    <t>000234</t>
  </si>
  <si>
    <t>Juice, vegetable, NA, can</t>
  </si>
  <si>
    <t>V8</t>
  </si>
  <si>
    <t>Low-sodium Original</t>
  </si>
  <si>
    <t>000235</t>
  </si>
  <si>
    <t>Juice, apple, NA, carton</t>
  </si>
  <si>
    <t>Motts for Tots</t>
  </si>
  <si>
    <t>Apple juice</t>
  </si>
  <si>
    <t>000236</t>
  </si>
  <si>
    <t>Juice, orange, NA, bottled</t>
  </si>
  <si>
    <t>Simply Orange</t>
  </si>
  <si>
    <t>Pulp free orange juice</t>
  </si>
  <si>
    <t>000237</t>
  </si>
  <si>
    <t>High pulp orange juice</t>
  </si>
  <si>
    <t>000238</t>
  </si>
  <si>
    <t>Milk, chocolate, NA, carton</t>
  </si>
  <si>
    <t>Horizon Organic</t>
  </si>
  <si>
    <t>Organic Chocolate Lowfat Milk</t>
  </si>
  <si>
    <t>000239</t>
  </si>
  <si>
    <t>Milk, whole, NA, carton</t>
  </si>
  <si>
    <t>Organic Pasture-raised Milk</t>
  </si>
  <si>
    <t>000240</t>
  </si>
  <si>
    <t>Organic milk, lactose-free</t>
  </si>
  <si>
    <t>000241</t>
  </si>
  <si>
    <t>Milk, oat, NA, carton</t>
  </si>
  <si>
    <t>Chobani</t>
  </si>
  <si>
    <t>Oat, plain</t>
  </si>
  <si>
    <t>000242</t>
  </si>
  <si>
    <t>Yogurt, greek, 0% non fat milk, cup</t>
  </si>
  <si>
    <t>Greek yogurt, non-fat plain</t>
  </si>
  <si>
    <t>000243</t>
  </si>
  <si>
    <t>Greek yogurt, blueberry</t>
  </si>
  <si>
    <t>000244</t>
  </si>
  <si>
    <t>Cheese, cottage, NA, cup</t>
  </si>
  <si>
    <t>Daisy</t>
  </si>
  <si>
    <t>Pure &amp; natural cottage cheese</t>
  </si>
  <si>
    <t>000245</t>
  </si>
  <si>
    <t>Cheese, mozzarella, NA, packed</t>
  </si>
  <si>
    <t>low-moisture part-skim mozzarella string cheese</t>
  </si>
  <si>
    <t>000246</t>
  </si>
  <si>
    <t>Tofu, sprouted, NA, packed</t>
  </si>
  <si>
    <t>Organic sprouted tofu, super firm</t>
  </si>
  <si>
    <t>000247</t>
  </si>
  <si>
    <t>Tofu, commercial product, packed</t>
  </si>
  <si>
    <t>Azumaya</t>
  </si>
  <si>
    <t>South Korea</t>
  </si>
  <si>
    <t>000248</t>
  </si>
  <si>
    <t>Hummus, classic, NA, pre-cooked</t>
  </si>
  <si>
    <t>Sabra</t>
  </si>
  <si>
    <t>Classic hummus</t>
  </si>
  <si>
    <t>000249</t>
  </si>
  <si>
    <t>Hummus, roasted red pepper, NA, pre-cooked</t>
  </si>
  <si>
    <t>Roasted red pepper hummus</t>
  </si>
  <si>
    <t>000250</t>
  </si>
  <si>
    <t>Hummus, roasted pine nut, NA, pre-cooked</t>
  </si>
  <si>
    <t>Roasted pine nut hummus</t>
  </si>
  <si>
    <t>000251</t>
  </si>
  <si>
    <t>Cinnamon Almond Butter</t>
  </si>
  <si>
    <t>000252</t>
  </si>
  <si>
    <t>Cookies, chocolate chip, NA, packed</t>
  </si>
  <si>
    <t>Mini chocolate chip cookies</t>
  </si>
  <si>
    <t>000253</t>
  </si>
  <si>
    <t>Cookies, vanilla, NA, packed</t>
  </si>
  <si>
    <t>Animal cookies, vanilla</t>
  </si>
  <si>
    <t>000254</t>
  </si>
  <si>
    <t>Cereal, rice, NA, packed</t>
  </si>
  <si>
    <t>Chex</t>
  </si>
  <si>
    <t>000255</t>
  </si>
  <si>
    <t>Cereal, corn, NA, packed</t>
  </si>
  <si>
    <t xml:space="preserve">Kellogg's </t>
  </si>
  <si>
    <t>Corn flakes</t>
  </si>
  <si>
    <t>000256</t>
  </si>
  <si>
    <t>Cereal, multi-grain, NA, packed</t>
  </si>
  <si>
    <t>General Mills</t>
  </si>
  <si>
    <t>Multi Grain Cheerios</t>
  </si>
  <si>
    <t>000257</t>
  </si>
  <si>
    <t>Cereal, oat, NA, packed</t>
  </si>
  <si>
    <t>Cheerios with whole grain oats</t>
  </si>
  <si>
    <t>000258</t>
  </si>
  <si>
    <t>Honey Nut Cheerios</t>
  </si>
  <si>
    <t>000259</t>
  </si>
  <si>
    <t>Flour, commercial product, packed</t>
  </si>
  <si>
    <t>Bob's Red Mill</t>
  </si>
  <si>
    <t>Organic 7 Grain Pancake &amp; Waffle Mix</t>
  </si>
  <si>
    <t>000260</t>
  </si>
  <si>
    <t>Flour, almond, NA, packed</t>
  </si>
  <si>
    <t>Super-fine Natural Almond Flour</t>
  </si>
  <si>
    <t>000261</t>
  </si>
  <si>
    <t>Grain-free Paleo baking flour</t>
  </si>
  <si>
    <t>000262</t>
  </si>
  <si>
    <t>Flour, hazelnut, NA, packed</t>
  </si>
  <si>
    <t>Finely-ground Hazelnut flour</t>
  </si>
  <si>
    <t>000263</t>
  </si>
  <si>
    <t>Buttermilk Pancake and Waffle Mix</t>
  </si>
  <si>
    <t>000264</t>
  </si>
  <si>
    <t>Flour, coconut, NA, packed</t>
  </si>
  <si>
    <t>Organic Coconut Flour</t>
  </si>
  <si>
    <t>000265</t>
  </si>
  <si>
    <t>Flour, soy, NA, packed</t>
  </si>
  <si>
    <t>Organic Soy flour</t>
  </si>
  <si>
    <t>000266</t>
  </si>
  <si>
    <t>Xanthan gum, commercial product, packed</t>
  </si>
  <si>
    <t>000267</t>
  </si>
  <si>
    <t>Bean, pinto, NA, canned</t>
  </si>
  <si>
    <t>S&amp;W</t>
  </si>
  <si>
    <t>low-sodium</t>
  </si>
  <si>
    <t>drained</t>
  </si>
  <si>
    <t>000268</t>
  </si>
  <si>
    <t>Bean, black, NA, canned</t>
  </si>
  <si>
    <t>Organic black beans</t>
  </si>
  <si>
    <t>000269</t>
  </si>
  <si>
    <t>Bean, garbanzo, NA, canned</t>
  </si>
  <si>
    <t>Organic garbanzo beans</t>
  </si>
  <si>
    <t>000270</t>
  </si>
  <si>
    <t>000271</t>
  </si>
  <si>
    <t>Bean, kidney, NA, canned</t>
  </si>
  <si>
    <t>Organic kidney beans</t>
  </si>
  <si>
    <t>000272</t>
  </si>
  <si>
    <t>Bean, blackeye, NA, canned</t>
  </si>
  <si>
    <t>Signature Select</t>
  </si>
  <si>
    <t>000273</t>
  </si>
  <si>
    <t>Bean, butter, NA, canned</t>
  </si>
  <si>
    <t>000274</t>
  </si>
  <si>
    <t>Artichoke, NA, hearts, canned</t>
  </si>
  <si>
    <t>Maria</t>
  </si>
  <si>
    <t>Artichoke quarters</t>
  </si>
  <si>
    <t>Peru</t>
  </si>
  <si>
    <t>000275</t>
  </si>
  <si>
    <t>Organic garbanzos chick peas</t>
  </si>
  <si>
    <t>000276</t>
  </si>
  <si>
    <t>Corn, NA, polenta, pre-cooked</t>
  </si>
  <si>
    <t>000277</t>
  </si>
  <si>
    <t>Apple sauce, commercial product</t>
  </si>
  <si>
    <t>Tree Top</t>
  </si>
  <si>
    <t>Original Apple Sauce</t>
  </si>
  <si>
    <t>000278</t>
  </si>
  <si>
    <t>Apple Sauce, no sugar added</t>
  </si>
  <si>
    <t>000279</t>
  </si>
  <si>
    <t>Motts</t>
  </si>
  <si>
    <t>No Sugar Added Applesauce, Apple</t>
  </si>
  <si>
    <t>000280</t>
  </si>
  <si>
    <t xml:space="preserve">No Sugar Added Applesauce, Mixed Berry </t>
  </si>
  <si>
    <t>000281</t>
  </si>
  <si>
    <t>No Sugar Added Applesauce, Strawberry</t>
  </si>
  <si>
    <t>000282</t>
  </si>
  <si>
    <t>Mac &amp; Cheese, commercial product, pre-cooked</t>
  </si>
  <si>
    <t>Organics Happy Tot</t>
  </si>
  <si>
    <t>Organic Mac &amp; Cheese with Lentil Pasta &amp; Veggie Sauce (pumpkin, cauliflower, carrot), gluten free, Tots &amp; Tykes (12+ months) (12+ months)</t>
  </si>
  <si>
    <t>000283</t>
  </si>
  <si>
    <t>Oatmeal &amp; Sprouted quinoa, commercial product, pre-mixed</t>
  </si>
  <si>
    <t>Super Morning Bowl with oatmeal, sprouted quinoa, organic bananas &amp; strawberries, Tots &amp; Tykes (12+ months) (12+ months)</t>
  </si>
  <si>
    <t>000284</t>
  </si>
  <si>
    <t>Super Morning Bowl with oatmeal, sprouted quinoa, Apples &amp; blueberries, Tots &amp; Tykes (12+ months)</t>
  </si>
  <si>
    <t>000285</t>
  </si>
  <si>
    <t>Ravioli, commercial product, pre-cooked</t>
  </si>
  <si>
    <t>Organic squash ravioli with squash, pumpkin &amp; sage sauce, Tots &amp; Tykes (12+ months)</t>
  </si>
  <si>
    <t>000286</t>
  </si>
  <si>
    <t>Organic Cheese &amp; Spinach Ravioli with marinara sauce, Tots &amp; Tykes (12+ months)</t>
  </si>
  <si>
    <t>000287</t>
  </si>
  <si>
    <t>Fruit &amp; Veggie blend, commercial product, pouch</t>
  </si>
  <si>
    <t>Fiber &amp; Protein: Organic Pears (1/2), raspberries (4), carrots (2 tsp),  butternut squash (1 1/2 tsp) &amp; pea protein (1 1/2 tsp), Stage 4 (Tots &amp; Tykes (12+ months))</t>
  </si>
  <si>
    <t>mixed</t>
  </si>
  <si>
    <t>000288</t>
  </si>
  <si>
    <t>Super Foods: organic Apples (1/2), sweet potatoes (1/7), carrot (1/4), cinnaman &amp; super chia (1 tsp), Stage 4 (Tots &amp; Tykes (12+ months))</t>
  </si>
  <si>
    <t>000289</t>
  </si>
  <si>
    <t>Super Foods: organic Pears (1/2), beets (1/4),  blueberries (4) &amp; super chia (1 tsp), Stage 4 (Tots &amp; Tykes (12+ months))</t>
  </si>
  <si>
    <t>000290</t>
  </si>
  <si>
    <t>Super Foods: organic Pears (1/4), mangoes (1/4 cup), spinach (3/5 cup) &amp; 1 super chia (1 tsp), Stage 4 (Tots &amp; Tykes (12+ months))</t>
  </si>
  <si>
    <t>000291</t>
  </si>
  <si>
    <t>Fiber &amp; Protein: organic Pears (1/2),  kiwi (1/6), kale (1/4 cup) &amp; pea protein ( 1 1/3 tsp), Stage 4 (Tots &amp; Tykes (12+ months))</t>
  </si>
  <si>
    <t>000292</t>
  </si>
  <si>
    <t>Super Foods: organic Pears (1/3), green beans (5), peas (31) &amp; super chia (1 tsp), Stage 4 (Tots &amp; Tykes (12+ months))</t>
  </si>
  <si>
    <t>000293</t>
  </si>
  <si>
    <t>Organic Baby Food, commercial product, pouch</t>
  </si>
  <si>
    <t>Organics Happy Baby</t>
  </si>
  <si>
    <t>Bananas (1/2), sweet potatoes (1/4) &amp; cubed papaya (2 tsp),  Stage 2 (6+ months)</t>
  </si>
  <si>
    <t>000294</t>
  </si>
  <si>
    <t>Pears (2/5), cubed squash (3 tsp), blackberries (2) , Stage 2 (6+ months)</t>
  </si>
  <si>
    <t>000295</t>
  </si>
  <si>
    <t>Apples  (1/2), gauvas (1/4), cubed beets (3 tsp), Stage 2 (6+ months)</t>
  </si>
  <si>
    <t>000296</t>
  </si>
  <si>
    <t>Apples (1/3), cubed pumpkin (1/3 cup), cubed carrots (2 tbsp), Stage 2 (6+ months)</t>
  </si>
  <si>
    <t>000297</t>
  </si>
  <si>
    <t>Apples (1/2),  blueberries (13), oat (1 tsp) , Stage 2 (6+ months)</t>
  </si>
  <si>
    <t>000298</t>
  </si>
  <si>
    <t>Bananas (3/5), raspberries (1), oat (1 tsp), Stage 2 (6+ months)</t>
  </si>
  <si>
    <t>000299</t>
  </si>
  <si>
    <t>Apples (1/2), kale (1 cup), cubed avaocado (1 tsp), Stage 2 (6+ months)</t>
  </si>
  <si>
    <t>000300</t>
  </si>
  <si>
    <t>Pears (1/2), kale (1 cup), spinach (1/3 cup) , Stage 2 (6+ months)</t>
  </si>
  <si>
    <t>000301</t>
  </si>
  <si>
    <t>Pears (1/3), cubed pumpkin (2 tbsp), peaches (4 tsp), granola (2 tsp), water (1 tbsp), Stage 2 (6+ months) meal</t>
  </si>
  <si>
    <t>000302</t>
  </si>
  <si>
    <t>Organic Baby Food, commercial product, precooked, pouch</t>
  </si>
  <si>
    <t>Bananas (1/2), pineApple chunks (2 tbsp), avocado (1 tsp), granola (2 tsp), water (1 tbsp), Stage 2 (6+ months) meal</t>
  </si>
  <si>
    <t>000303</t>
  </si>
  <si>
    <t>Zucchini (1/7), Apples (1/7), peas (53), quinoa (2 tbsp), basil (2 pinches), water (2 tbsp) , Stage 2 (6+ months) meal</t>
  </si>
  <si>
    <t>000304</t>
  </si>
  <si>
    <t>Bananas (2/5), plums (1/2), granola (2 tsp), water (5 tsp), Stage 2 (6+ months) meal</t>
  </si>
  <si>
    <t>000305</t>
  </si>
  <si>
    <t>Purple carrots (1/2), bananas (1/4), avocados (2 tsp), quinoa (2 tsp), water (2 tbsp) , Stage 2 (6+ months) meal</t>
  </si>
  <si>
    <t>000306</t>
  </si>
  <si>
    <t>Apples (1/3), sweet potatoes (1/6), granola (2 tsp), water (5 tsp), Stage 2 (6+ months) meal</t>
  </si>
  <si>
    <t>000307</t>
  </si>
  <si>
    <t>Real Food For Babies, commercial product, jar</t>
  </si>
  <si>
    <t>Beech-Nut Naturals</t>
  </si>
  <si>
    <t>Carrots, Stage 1 (4+ months) (4+ months)</t>
  </si>
  <si>
    <t>stirred</t>
  </si>
  <si>
    <t>000308</t>
  </si>
  <si>
    <t>Butternut squash , Stage 1 (4+ months)</t>
  </si>
  <si>
    <t>000309</t>
  </si>
  <si>
    <t>Prunes , Stage 1 (4+ months)</t>
  </si>
  <si>
    <t>000310</t>
  </si>
  <si>
    <t>Sweet potatoes, Stage 1 (4+ months)</t>
  </si>
  <si>
    <t>000311</t>
  </si>
  <si>
    <t>Apples, Stage 1 (4+ months)</t>
  </si>
  <si>
    <t>000312</t>
  </si>
  <si>
    <t>Bananas, Stage 1 (4+ months)</t>
  </si>
  <si>
    <t>000313</t>
  </si>
  <si>
    <t>Apples, cinnamon, granola, Stage 2 (6+ months)</t>
  </si>
  <si>
    <t>000314</t>
  </si>
  <si>
    <t>Apples, kales, Stage 2 (6+ months)</t>
  </si>
  <si>
    <t>000315</t>
  </si>
  <si>
    <t>Spinach, zucchini, peas, Stage 2 (6+ months)</t>
  </si>
  <si>
    <t>000316</t>
  </si>
  <si>
    <t>Banana, oranges, pineapple, Stage 2 (6+ months)</t>
  </si>
  <si>
    <t>000317</t>
  </si>
  <si>
    <t>Mangoes, Stage 2 (6+ months)</t>
  </si>
  <si>
    <t>000318</t>
  </si>
  <si>
    <t>Pears, blueberries, Stage 2 (6+ months)</t>
  </si>
  <si>
    <t>000319</t>
  </si>
  <si>
    <t>Carrots,sweet corn, pumpkin, Stage 2 (6+ months)</t>
  </si>
  <si>
    <t>000320</t>
  </si>
  <si>
    <t>Mangoes, Apples, avocados, Stage 2 (6+ months)</t>
  </si>
  <si>
    <t>000321</t>
  </si>
  <si>
    <t>Sweet corns, green bean, Stage 2 (6+ months)</t>
  </si>
  <si>
    <t>000322</t>
  </si>
  <si>
    <t>Bananas, blueberries, green bean, Stage 2 (6+ months)</t>
  </si>
  <si>
    <t>000323</t>
  </si>
  <si>
    <t>Beech-Nut Organics</t>
  </si>
  <si>
    <t>Apples, raspberries, avocados, Stage 2 (6+ months)</t>
  </si>
  <si>
    <t>000324</t>
  </si>
  <si>
    <t>Baby food blend, commercial product, jar</t>
  </si>
  <si>
    <t xml:space="preserve">Beech-Nut </t>
  </si>
  <si>
    <t>Sweet carrots, Stage 2 (6+ months)</t>
  </si>
  <si>
    <t>000325</t>
  </si>
  <si>
    <t>Peaches, Stage 2 (6+ months)</t>
  </si>
  <si>
    <t>000326</t>
  </si>
  <si>
    <t>Apples, Stage 2 (6+ months)</t>
  </si>
  <si>
    <t>000327</t>
  </si>
  <si>
    <t>Fruits blend, commercial product, pouch</t>
  </si>
  <si>
    <t>Fruities: Pears (1/4), bananas (1/3), raspberries (7), Stage 2 (6+ months)</t>
  </si>
  <si>
    <t>000328</t>
  </si>
  <si>
    <t>Fruities: Apples (1/4), peaches (1/5), strawberries (1 1/2), Stage 2 (6+ months)</t>
  </si>
  <si>
    <t>000329</t>
  </si>
  <si>
    <t>Veggies blend, commercial product, pouch</t>
  </si>
  <si>
    <t>Veggies: Zucchinis (1/4), spinaches (2 1/2), bananas (1/3), Stage 2 (6+ months)</t>
  </si>
  <si>
    <t>000330</t>
  </si>
  <si>
    <t>Baby Organic, commercial product, pouch</t>
  </si>
  <si>
    <t>Nature's Heart</t>
  </si>
  <si>
    <t>Pear, peach, pumpkin, fig Stage 2 (6+ months)</t>
  </si>
  <si>
    <t>000331</t>
  </si>
  <si>
    <t>Banana, squash, Stage 2 (6+ months)</t>
  </si>
  <si>
    <t>000332</t>
  </si>
  <si>
    <t>Pear, banana, blueberry, raspberry, Stage 2 (6+ months)</t>
  </si>
  <si>
    <t>000333</t>
  </si>
  <si>
    <t>Apple, kale, fig, Stage 2 (6+ months)</t>
  </si>
  <si>
    <t>000334</t>
  </si>
  <si>
    <t>Pumpkin, banana, carrot, Stage 2 (6+ months)</t>
  </si>
  <si>
    <t>000335</t>
  </si>
  <si>
    <t>Banana, Apple, raspberry, Stage 2 (6+ months)</t>
  </si>
  <si>
    <t>000336</t>
  </si>
  <si>
    <t>Organic baby food, commercial product, pouch</t>
  </si>
  <si>
    <t>Plum Organics</t>
  </si>
  <si>
    <t>Mango (1/4), Stage 1 (4+ months)</t>
  </si>
  <si>
    <t>000337</t>
  </si>
  <si>
    <t>Sweet potatoes (1/2), Stage 1 (4+ months)</t>
  </si>
  <si>
    <t>000338</t>
  </si>
  <si>
    <t>Apples (1/3), rasins (23), quinoa (1 1/4 tsp), Stage 2 (6+ months)</t>
  </si>
  <si>
    <t>000339</t>
  </si>
  <si>
    <t>Mangos (1/8), sweet potatoes (1/6), Apples (1/8), millet (1/2 tsp), Stage 2 (6+ months)</t>
  </si>
  <si>
    <t>000340</t>
  </si>
  <si>
    <t>Apples (1/3), plums (1/4), strawberries (1), blueberries (6), barley (3/4 tsp), Stage 2 (6+ months)</t>
  </si>
  <si>
    <t>000341</t>
  </si>
  <si>
    <t>Apples (1/2), broccoli spear (1/2), Stage 2 (6+ months)</t>
  </si>
  <si>
    <t>000342</t>
  </si>
  <si>
    <t>Pears (1/2), mangoes (1/16), Stage 2 (6+ months)</t>
  </si>
  <si>
    <t>000343</t>
  </si>
  <si>
    <t>Pears (1/2), purple carrots (1/8), blueberries (15), Stage 2 (6+ months)</t>
  </si>
  <si>
    <t>000344</t>
  </si>
  <si>
    <t>Apples (1/2), carrots (3/4), Stage 2 (6+ months)</t>
  </si>
  <si>
    <t>000345</t>
  </si>
  <si>
    <t>Bananas (1/2), zucchinis (1/4), amaranth (3/4 tsp), Stage 2 (6+ months)</t>
  </si>
  <si>
    <t>000346</t>
  </si>
  <si>
    <t>Carrots, sweet potatoes, corns, peas, chicken with quinoa, celerys, leek, Stage 3 (6+ months)</t>
  </si>
  <si>
    <t>000347</t>
  </si>
  <si>
    <t>4 Food group blend, commercial product, pouch</t>
  </si>
  <si>
    <t>mighty 4 food group blend: bananas (1/3), blueberries (16), sweet potatoes (1/8), carrots (1/4), greek yogurt (1 tbsp). millet (1 tsp), chia seeds (1 pinch), water (1 tbsp), tots</t>
  </si>
  <si>
    <t>000348</t>
  </si>
  <si>
    <t>mighty 4 food group blend: bananas (1/3), kiwis (1/4), spinach (1/2 cup), greek yogurt (1 tbsp), barley (1 tsp), chia seed (1 pinch), vanilla, water ( 4 tsp), tots</t>
  </si>
  <si>
    <t>000349</t>
  </si>
  <si>
    <t>mighty 4 food group blend: Apples (1/4), blackberries (1/3), purple carrots (1/3), greek yogurt (1 tbsp), oats (1 tsp), chia seeds (1 pinch), water (1 tsp), tots</t>
  </si>
  <si>
    <t>000350</t>
  </si>
  <si>
    <t>mighty 4 food group blend, strawberries (5), bananas (1/3), kale (1/3 cup), greek yogurt (1 tbsp), armaranth (1/2 tsp), oat (1/2 tsp), chia seeds (1 pinch), water (4 tsp), tots</t>
  </si>
  <si>
    <t>000351</t>
  </si>
  <si>
    <t>Super Smoothies, commercial product, pouch</t>
  </si>
  <si>
    <t>Super smoothie nutrient-dense blend: Pears (1/2), sweet potatoes (1 tbsp), spinachs (1/4 cup), blueberries (5), white beans (2 tsp), oats (1/2 tsp), chia seed (1/2)</t>
  </si>
  <si>
    <t>000352</t>
  </si>
  <si>
    <t>GoGo Squeez, commercial product, pouch</t>
  </si>
  <si>
    <t>Materne</t>
  </si>
  <si>
    <t>Apple Strawberry-fruit on the go</t>
  </si>
  <si>
    <t>000353</t>
  </si>
  <si>
    <t>Boulder Berry- fruit and veggies on the go</t>
  </si>
  <si>
    <t>000354</t>
  </si>
  <si>
    <t>Gimme Five- apple, mango, strawberry, peach, banana</t>
  </si>
  <si>
    <t>000355</t>
  </si>
  <si>
    <t>Zippin zingin Pear- fruit and veggies on the go</t>
  </si>
  <si>
    <t>000356</t>
  </si>
  <si>
    <t>Apple Apple-fruit on the go</t>
  </si>
  <si>
    <t>000357</t>
  </si>
  <si>
    <t>Apple Banana- fruit on the go</t>
  </si>
  <si>
    <t>000358</t>
  </si>
  <si>
    <t>Organic Mixed Fruit Puree, commercial product, pouch</t>
  </si>
  <si>
    <t>Paw Patrol</t>
  </si>
  <si>
    <t>Really Raspeberry: Apple, Banana, Strawberry &amp; Raspberry</t>
  </si>
  <si>
    <t>000359</t>
  </si>
  <si>
    <t>Mighty Mango: Apple, Mango &amp; Peach</t>
  </si>
  <si>
    <t>000360</t>
  </si>
  <si>
    <t>Super Strawberry: Apple, Pear &amp; Strawberry</t>
  </si>
  <si>
    <t>000361</t>
  </si>
  <si>
    <t>Apple, sweet potato &amp; carrot, Stage 2 (6+ months)</t>
  </si>
  <si>
    <t>000362</t>
  </si>
  <si>
    <t>Apple, carrot &amp; kale with brown rice, Stage 2 (6+ months)</t>
  </si>
  <si>
    <t>000363</t>
  </si>
  <si>
    <t>Butternut squash &amp; Apple, Stage 2 (6+ months)</t>
  </si>
  <si>
    <t>000364</t>
  </si>
  <si>
    <t>Banana, Pear &amp;corn, Stage 2 (6+ months)</t>
  </si>
  <si>
    <t>000365</t>
  </si>
  <si>
    <t>Apple, butternut squash &amp; spinach with quinoa, Stage 2 (6+ months)</t>
  </si>
  <si>
    <t>000366</t>
  </si>
  <si>
    <t>Banana, blueberry &amp; beet, Stage 2 (6+ months)</t>
  </si>
  <si>
    <t>000367</t>
  </si>
  <si>
    <t>Berries, Pears &amp; oats, Stage 2 (6+ months)</t>
  </si>
  <si>
    <t>000368</t>
  </si>
  <si>
    <t>Apple, peach &amp; prune, Stage 2 (6+ months)</t>
  </si>
  <si>
    <t>000369</t>
  </si>
  <si>
    <t>Pumpkin, apricot &amp; Apple, Stage 2 (6+ months)</t>
  </si>
  <si>
    <t>000370</t>
  </si>
  <si>
    <t>Banana, strawberry &amp; Apple, Stage 2 (6+ months)</t>
  </si>
  <si>
    <t>000371</t>
  </si>
  <si>
    <t>Organic fruit &amp; vegetable puree, commercial product, pouch</t>
  </si>
  <si>
    <t>Pumpkin Tree</t>
  </si>
  <si>
    <t>Peter Rabbit Organics: Apple, carrot &amp; pumpkin</t>
  </si>
  <si>
    <t>000372</t>
  </si>
  <si>
    <t>Peter Rabbit Organics: banana, raspberry &amp; blueberry</t>
  </si>
  <si>
    <t>000373</t>
  </si>
  <si>
    <t xml:space="preserve">Peter Rabbit Organics: strawberry &amp; banana </t>
  </si>
  <si>
    <t>000374</t>
  </si>
  <si>
    <t>Peter Rabbit Organics: banana, mango &amp; orange</t>
  </si>
  <si>
    <t>000375</t>
  </si>
  <si>
    <t>Peter Rabbit Organics: Apple, pea &amp; spinach</t>
  </si>
  <si>
    <t>000376</t>
  </si>
  <si>
    <t>Peter Rabbit Organics: banana, mango, broccoli &amp; kale</t>
  </si>
  <si>
    <t>000377</t>
  </si>
  <si>
    <t>baby food blend, commercial product, jar</t>
  </si>
  <si>
    <t>Gerber Natural</t>
  </si>
  <si>
    <t>Pear with Vitamin C, sitter (2nd foods)</t>
  </si>
  <si>
    <t>000378</t>
  </si>
  <si>
    <t>Apple, prune with Vitamin C, sitter (2nd foods)</t>
  </si>
  <si>
    <t>000379</t>
  </si>
  <si>
    <t>Banana with Vitamin C, sitter (2nd foods)</t>
  </si>
  <si>
    <t>000380</t>
  </si>
  <si>
    <t>Pear, carrot, pea with Vitamin C, sitter (2nd foods)</t>
  </si>
  <si>
    <t>000381</t>
  </si>
  <si>
    <t>Banana, blueberry with Vitamin C, sitter (2nd foods)</t>
  </si>
  <si>
    <t>000382</t>
  </si>
  <si>
    <t>Gerber Organic</t>
  </si>
  <si>
    <t>Mango, apple, banana, sitter (2nd foods)</t>
  </si>
  <si>
    <t>000383</t>
  </si>
  <si>
    <t>Apple, wild blueberry, sitter (2nd foods)</t>
  </si>
  <si>
    <t>000384</t>
  </si>
  <si>
    <t>Carrot, apple, pear, sitter (2nd foods)</t>
  </si>
  <si>
    <t>000385</t>
  </si>
  <si>
    <t>baby food blend, commercial product, pouch</t>
  </si>
  <si>
    <t>Pumpkin (3 1/2 tbsp), banana (1/3), carrot (1/6), sitter (2nd foods)</t>
  </si>
  <si>
    <t>000386</t>
  </si>
  <si>
    <t>Pear (1/3), peach  (1/8), strawberries (3/4), sitter (2nd foods), replicate 1</t>
  </si>
  <si>
    <t>000387</t>
  </si>
  <si>
    <t>Apple (2/5), zucchini (1 tbsp), spinach leaves (1/2), strawberry (1/2), sitter (2nd foods)</t>
  </si>
  <si>
    <t>000388</t>
  </si>
  <si>
    <t>Pear (1/2), spinach leaves (1), sitter (2nd foods)</t>
  </si>
  <si>
    <t>000389</t>
  </si>
  <si>
    <t>000390</t>
  </si>
  <si>
    <t>Pear (1/4), mango (1/4 cup), avocado (1 tsp), sitter (2nd foods)</t>
  </si>
  <si>
    <t>000391</t>
  </si>
  <si>
    <t>Apple (1/2), kale leaves (1/4), fig (1/4), sitter (2nd foods)</t>
  </si>
  <si>
    <t>000392</t>
  </si>
  <si>
    <t>Pear (2/5), zucchini (1 3/4 tbsp), mango (1 1/2 tbsp), sitter (2nd foods)</t>
  </si>
  <si>
    <t>000393</t>
  </si>
  <si>
    <t>Pear (1/4), blueberries (38), apple (1/6), avocado (1/2 tbsp), sitter (2nd foods)</t>
  </si>
  <si>
    <t>000394</t>
  </si>
  <si>
    <t>Pear (1/30, peach (1/8), strawberry (3/4), sitter (2nd foods) replicate 2</t>
  </si>
  <si>
    <t>000395</t>
  </si>
  <si>
    <t>Carrot (2/3), apple (1/5), mango ( 2 tbsp), sitter (2nd foods)</t>
  </si>
  <si>
    <t>000396</t>
  </si>
  <si>
    <t>Banana (2/3), mango (3/4 tbsp), sitter (2nd foods)</t>
  </si>
  <si>
    <t>000397</t>
  </si>
  <si>
    <t>Banana (1/2), squash (1/8 cup), sitter (2nd foods)</t>
  </si>
  <si>
    <t>000398</t>
  </si>
  <si>
    <t>Apple (1/2), blueberries (16),  spinach leaves (1/2), sitter (2nd foods)</t>
  </si>
  <si>
    <t>000399</t>
  </si>
  <si>
    <t>Apple (2/5), carrot (1/8), squash (3/4 tbsp), sitter (2nd foods)</t>
  </si>
  <si>
    <t>000400</t>
  </si>
  <si>
    <t>Banana (2/5), blueberries (6),  blackberry (1), oats (1/2 tbsp), sitter (2nd foods)</t>
  </si>
  <si>
    <t>000401</t>
  </si>
  <si>
    <t>Mango (1/8), apple (1/5), carrot (1/4),  kale (3/4 tbsp), sitter (2nd foods)</t>
  </si>
  <si>
    <t>000402</t>
  </si>
  <si>
    <t>Gerber</t>
  </si>
  <si>
    <t>Pear (1/2), squash (1 tbsp), sitter (2nd foods)</t>
  </si>
  <si>
    <t>000403</t>
  </si>
  <si>
    <t>Apple (1/2), strawberry (3/4), banana (2 tsp), sitter (2nd foods)</t>
  </si>
  <si>
    <t>000404</t>
  </si>
  <si>
    <t>Apple (1/2), blueberries (17), sitter (2nd foods)</t>
  </si>
  <si>
    <t>000405</t>
  </si>
  <si>
    <t>Banana (3/4), sitter (2nd foods)</t>
  </si>
  <si>
    <t>000406</t>
  </si>
  <si>
    <t>Fruit and yogurt, commercial product, pouch</t>
  </si>
  <si>
    <t>Very Berry: Apple (1/4), strawberry (3/4), blueberries (11), yogurt (2 tbsp),Toddler (12+ months) (12+ months)</t>
  </si>
  <si>
    <t>000407</t>
  </si>
  <si>
    <t>Peaches &amp; Cream: Apple (1/4), peach (1/8), yogurt (2 tbsp), Toddler (12+ months)</t>
  </si>
  <si>
    <t>000408</t>
  </si>
  <si>
    <t>Apple (1/2), peach (1 1/2 tbsp), sitter (2nd foods)</t>
  </si>
  <si>
    <t>000409</t>
  </si>
  <si>
    <t>Apple (3/5), raspberries (3 1/2), acai berry (1), sitter (2nd foods)</t>
  </si>
  <si>
    <t>000410</t>
  </si>
  <si>
    <t>Banana (2/3), blueberries (14), Toddler (12+ months)</t>
  </si>
  <si>
    <t>000411</t>
  </si>
  <si>
    <t>Strong, commercial product, pouch</t>
  </si>
  <si>
    <t>Veggies: Broccoli florests(2 1/3), carrot (1/4), banana (1/3), pineapple (2 tbsp), Toddler (12+ months)</t>
  </si>
  <si>
    <t>000412</t>
  </si>
  <si>
    <t>Veggies: Sweet potatoes (1/3 cup), mango (3 tbsp), pear (1 1/3 tbsp), kale (1/4 cup), Toddler (12+ months)</t>
  </si>
  <si>
    <t>000413</t>
  </si>
  <si>
    <t>Apple (1 2/3), sweet potato (2 1/4 tsp) with cinnamon, Toddler (12+ months)</t>
  </si>
  <si>
    <t>000414</t>
  </si>
  <si>
    <t>Apple (1/2),  peach (1 tbsp),  spinach leaves (2/3), Toddler (12+ months)</t>
  </si>
  <si>
    <t>000415</t>
  </si>
  <si>
    <t>2g Protein: Pear, sweet potato, greek yogurt (1 tbsp), oats, cinnamon, Toddler (12+ months)</t>
  </si>
  <si>
    <t>000416</t>
  </si>
  <si>
    <t>2 g Protein: Banana, blueberry, purple carrot, greek yogurt (1 tbsp), mixed grains (1 1/2), Toddler (12+ months)</t>
  </si>
  <si>
    <t>000417</t>
  </si>
  <si>
    <t>Banana (1/2), pear (2 tbsp), zucchini (1 1/2 tbsp), Toddler (12+ months)</t>
  </si>
  <si>
    <t>000418</t>
  </si>
  <si>
    <t>Apple (1/3), pear (1/4). peach (1 tbsp), Toddler (12+ months)</t>
  </si>
  <si>
    <t>000419</t>
  </si>
  <si>
    <t>Beech-Nut Natrual</t>
  </si>
  <si>
    <t>Pea, green beans &amp; aspargus, Stage 2 (6+ months)</t>
  </si>
  <si>
    <t>000420</t>
  </si>
  <si>
    <t>Quinoa, NA, NA, fresh</t>
  </si>
  <si>
    <t>Ancient Harvest</t>
  </si>
  <si>
    <t>Washed &amp; Rinsed Organic Quinoa: Traditional Quinoa</t>
  </si>
  <si>
    <t>Cooked with water (15 mins)</t>
  </si>
  <si>
    <t>000421</t>
  </si>
  <si>
    <t>Rice, brown, NA, pre-cooked</t>
  </si>
  <si>
    <t>000422</t>
  </si>
  <si>
    <t>Rice, white, NA, pre-cooked</t>
  </si>
  <si>
    <t>000423</t>
  </si>
  <si>
    <t>Minute</t>
  </si>
  <si>
    <t>000424</t>
  </si>
  <si>
    <t>000425</t>
  </si>
  <si>
    <t>Rice, enriched long white, NA, fresh</t>
  </si>
  <si>
    <t>Mahatma</t>
  </si>
  <si>
    <t>cooked (20 mins)</t>
  </si>
  <si>
    <t>000426</t>
  </si>
  <si>
    <t>Rice, brown, NA, fresh</t>
  </si>
  <si>
    <t>cooked (40 mins)</t>
  </si>
  <si>
    <t>000427</t>
  </si>
  <si>
    <t>Cereal, wheat farina, NA, fresh</t>
  </si>
  <si>
    <t>Cream of Wheat</t>
  </si>
  <si>
    <t>microwaved (2 mins) with water</t>
  </si>
  <si>
    <t>000428</t>
  </si>
  <si>
    <t>Oats, rolled, NA, fresh</t>
  </si>
  <si>
    <t>Quaker</t>
  </si>
  <si>
    <t>100% Whole Grain Oats, Old Fashioned</t>
  </si>
  <si>
    <t>microwaved (2 mins) with water 2 mins</t>
  </si>
  <si>
    <t>000429</t>
  </si>
  <si>
    <t>Cereal, multigrain, commercial product, fresh</t>
  </si>
  <si>
    <t>Cereal: multigrain, Sitter (2nd Food)</t>
  </si>
  <si>
    <t>000430</t>
  </si>
  <si>
    <t>Cereal, whole wheat, commercial product, fresh</t>
  </si>
  <si>
    <t>Whole grain cereal: whole wheat, Siter (2nd Food)</t>
  </si>
  <si>
    <t>000431</t>
  </si>
  <si>
    <t>Cereal, oatmeal, commercial product, fresh</t>
  </si>
  <si>
    <t>Singel grain cereal oatmeal, Supported Sitter (1st Food)</t>
  </si>
  <si>
    <t>000432</t>
  </si>
  <si>
    <t>Cereal, rice, commercial product, fresh</t>
  </si>
  <si>
    <t>Singel grain cereal: Rice Supported Sitter (1st Food)</t>
  </si>
  <si>
    <t>000433</t>
  </si>
  <si>
    <t>Earth's Best</t>
  </si>
  <si>
    <t>Whole grain: oatmeal cereal, easily digestible, iron fortified</t>
  </si>
  <si>
    <t>000434</t>
  </si>
  <si>
    <t>Cereal, multi-grain, commercial product, fresh</t>
  </si>
  <si>
    <t>Whole grain: multi-grain cereal (oats, spelt and barley blend when ready to move beyond rice cereal), easily digestible, iron fortified</t>
  </si>
  <si>
    <t>000435</t>
  </si>
  <si>
    <t>Mixed food, grains, NA, fresh</t>
  </si>
  <si>
    <t xml:space="preserve">Organic bulgur &amp; quinoa, Quick cook </t>
  </si>
  <si>
    <t>microwaved (8 mins) with water, drained</t>
  </si>
  <si>
    <t>000436</t>
  </si>
  <si>
    <t xml:space="preserve">Organic seven grains (a blend of farro, barley, wheat berries, buckwheat, red rice, black rice &amp; oats), Quick cook </t>
  </si>
  <si>
    <t>000437</t>
  </si>
  <si>
    <t>Mixed food, rice &amp; vegetables, NA, fresh</t>
  </si>
  <si>
    <t>Organic rice &amp; vegetables (white, brown &amp; red rice with peas &amp; lentils), Quick cook</t>
  </si>
  <si>
    <t>000438</t>
  </si>
  <si>
    <t>Pasta, spaghetti (gluten-free), NA , dried</t>
  </si>
  <si>
    <t>Barilla</t>
  </si>
  <si>
    <t>Made with corn &amp; rice</t>
  </si>
  <si>
    <t>Boiled (8 mins), drained</t>
  </si>
  <si>
    <t>000439</t>
  </si>
  <si>
    <t>Pasta, spaghetti, NA , dried</t>
  </si>
  <si>
    <t>Collezione (Artisanal collection)</t>
  </si>
  <si>
    <t>000440</t>
  </si>
  <si>
    <t>Pasta, spaghetti (with vegetable), NA , dried</t>
  </si>
  <si>
    <t>Made with zucchini &amp; spinach puree</t>
  </si>
  <si>
    <t>000441</t>
  </si>
  <si>
    <t>Pasta, spaghetti (no. 5), NA , dried</t>
  </si>
  <si>
    <t>000442</t>
  </si>
  <si>
    <t>Pasta, spaghetti (whole wheat), NA , dried</t>
  </si>
  <si>
    <t>000443</t>
  </si>
  <si>
    <t>Pasta, spaghetti (chickpea), NA, dried</t>
  </si>
  <si>
    <t>Italy</t>
  </si>
  <si>
    <t>000444</t>
  </si>
  <si>
    <t>Pasta, penne rigate (whole wheat), NA, dried</t>
  </si>
  <si>
    <t>000445</t>
  </si>
  <si>
    <t>Pasta, penne (black bean), NA, dried</t>
  </si>
  <si>
    <t>000446</t>
  </si>
  <si>
    <t>Pasta, fusilli (green lentil), NA, dried</t>
  </si>
  <si>
    <t>000447</t>
  </si>
  <si>
    <t>Pasta, fusilli (red lentil), NA, dried</t>
  </si>
  <si>
    <t>000448</t>
  </si>
  <si>
    <t>Quinoa, inca red, NA, fresh</t>
  </si>
  <si>
    <t>Washed &amp; Rinsed Organic Quinoa: Inca Red Quinoa</t>
  </si>
  <si>
    <t>000449</t>
  </si>
  <si>
    <t>Oatmeal, Scottish, stone ground, dried</t>
  </si>
  <si>
    <t>Scottish Oatmeal, Stone ground-whole grain</t>
  </si>
  <si>
    <t>Add 1/4 cup oatmeal to 3/4 cups of boiling water (reduce heat to simmer) cook for 10 minutes.</t>
  </si>
  <si>
    <t>000450</t>
  </si>
  <si>
    <t>Quinoa, Red, whole grain, dried</t>
  </si>
  <si>
    <t>Organic Whole Grain Red Quinoa: The Traditional Grain of the Andes</t>
  </si>
  <si>
    <t xml:space="preserve">Add 1 cup quinoa to 2 cups of boiling water (reduce heat to simmer) cook for 12 minutes. Remove from heat and let it stand for 15 minutes. </t>
  </si>
  <si>
    <t xml:space="preserve">Amazon </t>
  </si>
  <si>
    <t>000451</t>
  </si>
  <si>
    <t>Amaranth, NA, whole grain, dried</t>
  </si>
  <si>
    <t>Organic Whole Grain: Amaranth</t>
  </si>
  <si>
    <t xml:space="preserve">Add 1 cup amaranth to 1 1/2 cups of boiling water (reduce heat to simmer) cook for 20 minutes. </t>
  </si>
  <si>
    <t>000452</t>
  </si>
  <si>
    <t>Flaxseed, NA, whole ground, dried</t>
  </si>
  <si>
    <t xml:space="preserve">Premium Whole Ground: Flaxseed Meal </t>
  </si>
  <si>
    <t>000453</t>
  </si>
  <si>
    <t>Quinoa, NA, NA, dried</t>
  </si>
  <si>
    <t>Organic Whole Grain Quinoa: The Traditional Grain of the Andes</t>
  </si>
  <si>
    <t>Add 1 cup quinoa to 2 cups of boiling water (reduce heat to simmer) cook for 12 minutes. Remove from heat and let it stand for 15 minutes.</t>
  </si>
  <si>
    <t>000454</t>
  </si>
  <si>
    <t>Bulgur, Red, whole grain, dried</t>
  </si>
  <si>
    <t>Organic Whole Grain Tri-color Quinoa: The Traditional Grain of the Andes</t>
  </si>
  <si>
    <t xml:space="preserve">Add 1 cup bulgur to 2 cups of boiling water (reduce heat to simmer) cook for 12 minutes. </t>
  </si>
  <si>
    <t>000455</t>
  </si>
  <si>
    <t>Quinoa, tri-color, whole grain, dried</t>
  </si>
  <si>
    <t>Organic Whole Grain: Tri-color Quinoa</t>
  </si>
  <si>
    <t>000456</t>
  </si>
  <si>
    <t>Oat Bran, NA, hot cereal, dried</t>
  </si>
  <si>
    <t>Organic High Fiber Oat Bran Hot Cereal</t>
  </si>
  <si>
    <t>Add 2/3 cup bran to 2cups of boiling water (reduce heat to simmer) cook for 3 minutes. Remove from heat and let it stand for 2 minutes</t>
  </si>
  <si>
    <t>000457</t>
  </si>
  <si>
    <t>Flaxseed, Golden, NA, dried</t>
  </si>
  <si>
    <t>Organic Golden Flaxseed Meal</t>
  </si>
  <si>
    <t>000458</t>
  </si>
  <si>
    <t>Sorghum, NA, whole grain, dried</t>
  </si>
  <si>
    <t>Whole Grin Sorghym: The Traditional Grain of India</t>
  </si>
  <si>
    <t>Add 1 cup grain to 2 cups of boiling water (reduce heat to simmer) cook for 55 minutes.</t>
  </si>
  <si>
    <t>000459</t>
  </si>
  <si>
    <t>Kasha, NA, whole grain, dried</t>
  </si>
  <si>
    <t>Organic Whole Grain Kasha: The Traditional Grain of Eastern Europe</t>
  </si>
  <si>
    <t>Add 1 cup kasha to 11/2 cups of boiling water (reduce heat to simmer) cook for 8 minutes.</t>
  </si>
  <si>
    <t>000460</t>
  </si>
  <si>
    <t>Lentils, brown, whole grain, dried</t>
  </si>
  <si>
    <t>Brown Lentils: Excellent Source of Fibers</t>
  </si>
  <si>
    <t>Add 1/2 cup lentils to 2 cups of boiling water (reduce heat to simmer) cook for 25 minutes.</t>
  </si>
  <si>
    <t>000461</t>
  </si>
  <si>
    <t>Buckwheat, creamy, whole grain hot cereal, dried</t>
  </si>
  <si>
    <t>Organic Creamy Buckwheat Hot Cereal: Whole Grain Gluten Free</t>
  </si>
  <si>
    <t>Add 1/4 cup grain to 3/4 cups of boiling water (reduce heat to simmer) cook for 10 minutes.</t>
  </si>
  <si>
    <t>000462</t>
  </si>
  <si>
    <t>Lentils, red, whole grain, dried</t>
  </si>
  <si>
    <t>Red Lentils: Quick cooking High Fiber</t>
  </si>
  <si>
    <t>Add 1 cup lentils to 3 cups of boiling water (reduce heat to simmer) cook for 18 minutes.</t>
  </si>
  <si>
    <t>000463</t>
  </si>
  <si>
    <t>Kamut, khorasan wheat, whole grain, dried</t>
  </si>
  <si>
    <t>Organic Whole Grain Kamut Whole Grain: The Traditional Grain of Egypt</t>
  </si>
  <si>
    <t>Add 1 cup Kamut to 2 cups of boiling water (reduce heat to simmer) cook for 55 minutes.</t>
  </si>
  <si>
    <t>000464</t>
  </si>
  <si>
    <t>Polenta, NA, NA, dried</t>
  </si>
  <si>
    <t>Yellow Corn Grits also known as Polenta</t>
  </si>
  <si>
    <t>Add 1/4 cup polenta to 2 cups of boiling water (reduce heat to simmer) cook for 5 minutes.</t>
  </si>
  <si>
    <t>000465</t>
  </si>
  <si>
    <t>Rolled Oat, old fashioned, whole grain, dried</t>
  </si>
  <si>
    <t xml:space="preserve">Old Fashioned Rolled Oats Whole Grain: World's Best Oatmeal </t>
  </si>
  <si>
    <t>Add 1 cup oats to 2 cups of boiling water (reduce heat to simmer) cook for 10 minutes.</t>
  </si>
  <si>
    <t>000466</t>
  </si>
  <si>
    <t>Millet, NA, whole grain, dried</t>
  </si>
  <si>
    <t>Whole Grain Millet: The Traditional Grain of Asia</t>
  </si>
  <si>
    <t>Add 1cup millet to 2 cups of boiling water (reduce heat to simmer) cook for 20 minutes.</t>
  </si>
  <si>
    <t>000467</t>
  </si>
  <si>
    <t>Oats, NA, steel cut whole grain, dried</t>
  </si>
  <si>
    <t>100% Whole Grain Quick Cooking Steel Cut Oats: The Golden Spurtle</t>
  </si>
  <si>
    <t xml:space="preserve">Add 1/4 cup oats to 1/2 cups of boiling water (reduce heat to simmer) cook for 7 minutes. Let it rest 2 minutes before servering. </t>
  </si>
  <si>
    <t>000468</t>
  </si>
  <si>
    <t>Farro, NA, whole grain, dried</t>
  </si>
  <si>
    <t>Organic Farro: The Traditional Grain of the Mediterranean</t>
  </si>
  <si>
    <t xml:space="preserve">Add 1/2 cup farro to 4 cups of boiling water (reduce heat to simmer) cook for 30 minutes. </t>
  </si>
  <si>
    <t>000469</t>
  </si>
  <si>
    <t>Rolled Oats, NA, whole grain, dried</t>
  </si>
  <si>
    <t>Quick Cooking Rolled Oats: Whole Grain</t>
  </si>
  <si>
    <t xml:space="preserve">1/2 cup oats boiled in 1 cup of boiling water for 3 minutes and let it rest 2 minutes before servering. </t>
  </si>
  <si>
    <t>000470</t>
  </si>
  <si>
    <t>Barley, pearl, whole grain, dried</t>
  </si>
  <si>
    <t>Premium Quality: Peral Barley Delicious Source of Fiber</t>
  </si>
  <si>
    <t xml:space="preserve">Add 1/2 cup barley to 4 cups of boiling water (reduce heat to simmer) cook for 28 minutes. </t>
  </si>
  <si>
    <t>000471</t>
  </si>
  <si>
    <t>Oats, irish, steel cut whole grain, dried</t>
  </si>
  <si>
    <t>Steel Cut Oats: The Golden Spurtle</t>
  </si>
  <si>
    <t xml:space="preserve">Add 1/4 cup oats to 3/4 cups of boiling water (reduce heat to simmer) cook for 18 minutes. Let it rest 2 minutes before servering. </t>
  </si>
  <si>
    <t>000472</t>
  </si>
  <si>
    <t>cereal, puffed corn, NA, fresh</t>
  </si>
  <si>
    <t>Arrowwhead Mills</t>
  </si>
  <si>
    <t>Purffed Corn Cereal</t>
  </si>
  <si>
    <t>000473</t>
  </si>
  <si>
    <t>Spread, Hummus, original, NA, fresh</t>
  </si>
  <si>
    <t>Hope</t>
  </si>
  <si>
    <t>Organic Hummus: Original Recipe</t>
  </si>
  <si>
    <t>000474</t>
  </si>
  <si>
    <t>Spread, Tahini, NA, NA, fresh</t>
  </si>
  <si>
    <t>365 Whole Foods Market</t>
  </si>
  <si>
    <t>Organic Tahini: Ground Organic Sesame Seeds</t>
  </si>
  <si>
    <t>000475</t>
  </si>
  <si>
    <t>Spread. Peanut butter, NA, creamy, fresh</t>
  </si>
  <si>
    <t>MaraNatha</t>
  </si>
  <si>
    <t>Organic Peanut Butter, creamy</t>
  </si>
  <si>
    <t>000476</t>
  </si>
  <si>
    <t>Spread, Cashew butter, NA, NA, fresh</t>
  </si>
  <si>
    <t>Artisana Organics</t>
  </si>
  <si>
    <t>Raw Cashew Butter</t>
  </si>
  <si>
    <t>000477</t>
  </si>
  <si>
    <t>Once Again</t>
  </si>
  <si>
    <t>Unsweetened Creamy Tahini</t>
  </si>
  <si>
    <t>000478</t>
  </si>
  <si>
    <t>Spread, Almond butter, NA, NA, fresh</t>
  </si>
  <si>
    <t>Natrual California Almond Butter</t>
  </si>
  <si>
    <t>000479</t>
  </si>
  <si>
    <t>Kamut, khorasan wheat, cereal, puffed</t>
  </si>
  <si>
    <t>Organic Puffed Kamut Cereal</t>
  </si>
  <si>
    <t>000480</t>
  </si>
  <si>
    <t>Teff, NA, whole grain, dried</t>
  </si>
  <si>
    <t>Grains-of-Discovery: Whole Grain Teff, gluten free, Non GMO</t>
  </si>
  <si>
    <t>000481</t>
  </si>
  <si>
    <t>sample replicate as 00454</t>
  </si>
  <si>
    <t>000482</t>
  </si>
  <si>
    <t>Rice, brown, hot cereal, dried</t>
  </si>
  <si>
    <t xml:space="preserve">Organic Creamy Brown Rice Hot Cereal </t>
  </si>
  <si>
    <t>000483</t>
  </si>
  <si>
    <t>Buckwheat, NA, whole grain, dried</t>
  </si>
  <si>
    <t>Grains-of-Discovery: Organic Whole Grain Buckwheat, Gluten Free, Non GMO</t>
  </si>
  <si>
    <t>000484</t>
  </si>
  <si>
    <t>Mung Bean, NA, whole, dried</t>
  </si>
  <si>
    <t>HIger Fiber Mung Bean</t>
  </si>
  <si>
    <t>000485</t>
  </si>
  <si>
    <t>Pea, green, whole, snack crisps</t>
  </si>
  <si>
    <t>Harvest Snaps</t>
  </si>
  <si>
    <t>Fresh-Picked Goodness Harvest Snaps:Green Pea Snack Crisps, The original, lightly salted</t>
  </si>
  <si>
    <t>000486</t>
  </si>
  <si>
    <t>Pepper, red, whole, freeze dried</t>
  </si>
  <si>
    <t>Palates in Training Fresh Bellies</t>
  </si>
  <si>
    <t>Pepperlicious: Roasted Red Peppers; sunflower oil, sea salt, for ages 12 months-100+ years</t>
  </si>
  <si>
    <t>000487</t>
  </si>
  <si>
    <t>Mango, NA, flesh, freeze dried</t>
  </si>
  <si>
    <t>Two to Mango: Mango, Basil, for ages 12 months-100+ years</t>
  </si>
  <si>
    <t>000488</t>
  </si>
  <si>
    <t>Spread, almond butter, NA, NA, fresh</t>
  </si>
  <si>
    <t>Barney</t>
  </si>
  <si>
    <t>Barney Butter: almond butter, smooth</t>
  </si>
  <si>
    <t>000489</t>
  </si>
  <si>
    <t>Artisana Organics: Raw Almond Butter</t>
  </si>
  <si>
    <t>000490</t>
  </si>
  <si>
    <t>Kevala</t>
  </si>
  <si>
    <t>Kevala: Organic Sesame Tahini: 100%  Organic Seasame Seeds</t>
  </si>
  <si>
    <t>000491</t>
  </si>
  <si>
    <t>Artisana Organics: Raw Tahini, Sesame seed butter</t>
  </si>
  <si>
    <t>000492</t>
  </si>
  <si>
    <t>Once Again: Unsweetened &amp; Roasted: creammy Almond Butter</t>
  </si>
  <si>
    <t>000493</t>
  </si>
  <si>
    <t>Once Again: Unsweetened: creammy Almond Butter</t>
  </si>
  <si>
    <t>000494</t>
  </si>
  <si>
    <t>Alive &amp; Organic</t>
  </si>
  <si>
    <t xml:space="preserve">Alive &amp; Organic: Almond Butter </t>
  </si>
  <si>
    <t>000495</t>
  </si>
  <si>
    <t>Spread, Tahini, black, NA, Fresh</t>
  </si>
  <si>
    <t>Alive &amp; Organic: Black Sesame Tahini</t>
  </si>
  <si>
    <t>000496</t>
  </si>
  <si>
    <t>Spread, peanut butter, NA, dark roasted, fresh</t>
  </si>
  <si>
    <t>Santa Cruz Organics</t>
  </si>
  <si>
    <t>Santa Cruz Organics: Creamy Dark Roasted Peanut Butter</t>
  </si>
  <si>
    <t>000497</t>
  </si>
  <si>
    <t>coconut beverage, NA, NA, fresh</t>
  </si>
  <si>
    <t>Trader Joe's</t>
  </si>
  <si>
    <t>Coconut Beverage, unsweetened</t>
  </si>
  <si>
    <t>000498</t>
  </si>
  <si>
    <t>hemp beverage, NA, NA, fresh</t>
  </si>
  <si>
    <t>Unsweetened Non-Dairy Hemp Beverage</t>
  </si>
  <si>
    <t>000499</t>
  </si>
  <si>
    <t>macadamia milk, NA, NA, fresh</t>
  </si>
  <si>
    <t>Moo is Moot</t>
  </si>
  <si>
    <t>Milkadamia Macadamia milk, unsweetened</t>
  </si>
  <si>
    <t>000500</t>
  </si>
  <si>
    <t>almond and cashew beverage with cocoa, NA, NA, fresh</t>
  </si>
  <si>
    <t>Cocoa Almond Cashew Beverage</t>
  </si>
  <si>
    <t>000501</t>
  </si>
  <si>
    <t>almond, cashew and macadamia beverage, NA, NA, fresh</t>
  </si>
  <si>
    <t>Unsweetened Almond, Cashew, and Macadamia Nut Beverage</t>
  </si>
  <si>
    <t>000502</t>
  </si>
  <si>
    <t>Pea-based milk, NA, NA, fresh</t>
  </si>
  <si>
    <t>Ripple</t>
  </si>
  <si>
    <t>Unsweetened original plant-based milk</t>
  </si>
  <si>
    <t>000503</t>
  </si>
  <si>
    <t>Cereal, raisin bran, NA, fresh</t>
  </si>
  <si>
    <t>Organic Cereal, Raisin Bran</t>
  </si>
  <si>
    <t>000504</t>
  </si>
  <si>
    <t>Cereal, crisp rice, NA, fresh</t>
  </si>
  <si>
    <t>Organic Cereal, Crisp Rice</t>
  </si>
  <si>
    <t>000505</t>
  </si>
  <si>
    <t>Cereal, oat crunch, NA, fresh</t>
  </si>
  <si>
    <t>Barbara's</t>
  </si>
  <si>
    <t>Original Morning Oat Crunch Cereal</t>
  </si>
  <si>
    <t>000506</t>
  </si>
  <si>
    <t>Cereal, corn flakes, NA, fresh</t>
  </si>
  <si>
    <t>Organic Cereal, Corn Flakes</t>
  </si>
  <si>
    <t>000507</t>
  </si>
  <si>
    <t>Cereal, whole grain, NA, fresh</t>
  </si>
  <si>
    <t>Organic High Fiber O's Whole Grain Goodness</t>
  </si>
  <si>
    <t>000508</t>
  </si>
  <si>
    <t>Cereal, NA, NA, fresh</t>
  </si>
  <si>
    <t>Original Puffins Cereal</t>
  </si>
  <si>
    <t>000509</t>
  </si>
  <si>
    <t>Cereal, multi-grain, NA, fresh</t>
  </si>
  <si>
    <t>Original Multigrain Spoonfuls Cereal</t>
  </si>
  <si>
    <t>000510</t>
  </si>
  <si>
    <t>crackers, wheat, NA, fresh</t>
  </si>
  <si>
    <t>Nabisco</t>
  </si>
  <si>
    <t>100% whole grain Wheat Thins, original</t>
  </si>
  <si>
    <t>000511</t>
  </si>
  <si>
    <t>crakers, multigrain, NA, fresh</t>
  </si>
  <si>
    <t>Multigrain Crackers</t>
  </si>
  <si>
    <t>000512</t>
  </si>
  <si>
    <t>cereal, oatmeal, NA, fresh</t>
  </si>
  <si>
    <t>Toasted Oatmeal Flakes Cereal</t>
  </si>
  <si>
    <t>000513</t>
  </si>
  <si>
    <t>cereal, coconut almond chia, NA, fresh</t>
  </si>
  <si>
    <t>Organic Coconut Almond Chia Cereal</t>
  </si>
  <si>
    <t>000514</t>
  </si>
  <si>
    <t>Organic Triscuit</t>
  </si>
  <si>
    <t>Original, made with sea salt</t>
  </si>
  <si>
    <t>000515</t>
  </si>
  <si>
    <t>kale snacks, NA, NA, air-dried</t>
  </si>
  <si>
    <t>Brad's</t>
  </si>
  <si>
    <t>Crunchy Kale, original</t>
  </si>
  <si>
    <t>000516</t>
  </si>
  <si>
    <t>beet chips, NA, NA, dried</t>
  </si>
  <si>
    <t>Rhythm</t>
  </si>
  <si>
    <t>Organic Beet Chips Naked</t>
  </si>
  <si>
    <t>000517</t>
  </si>
  <si>
    <t>carrot sticks, NA, NA, dried</t>
  </si>
  <si>
    <t>Organic Carrot Sticks Naked</t>
  </si>
  <si>
    <t>Nugget Marketss</t>
  </si>
  <si>
    <t>000518</t>
  </si>
  <si>
    <t>Pea snacks, NA, NA, dried</t>
  </si>
  <si>
    <t>Peeled Snacks</t>
  </si>
  <si>
    <t>Baked Pea Crisps, Organic, Sea salt</t>
  </si>
  <si>
    <t>000519</t>
  </si>
  <si>
    <t>cauliflower snacks, NA, NA, fresh</t>
  </si>
  <si>
    <t>Cauliflower Crisps Snack, with cauliflower, brown rice, coconut milk, seeds &amp; seasonings</t>
  </si>
  <si>
    <t>000520</t>
  </si>
  <si>
    <t>hemp seeds, NA, NA,fresh</t>
  </si>
  <si>
    <t>Shelled Hemp Seeds</t>
  </si>
  <si>
    <t>000521</t>
  </si>
  <si>
    <t>pita chips, NA, NA, fresh</t>
  </si>
  <si>
    <t>Multigrain Pita Chips with Sesame Seeds</t>
  </si>
  <si>
    <t>000522</t>
  </si>
  <si>
    <t>plantain crisps, NA, NA, dried</t>
  </si>
  <si>
    <t>Plantain Crisps, crispy plantain slices</t>
  </si>
  <si>
    <t>000523</t>
  </si>
  <si>
    <t>dried mango, NA, NA, dried</t>
  </si>
  <si>
    <t>Mariani</t>
  </si>
  <si>
    <t>Philippine mango</t>
  </si>
  <si>
    <t>000524</t>
  </si>
  <si>
    <t>Mango</t>
  </si>
  <si>
    <t>000525</t>
  </si>
  <si>
    <t>dried apricots, NA, NA, dried</t>
  </si>
  <si>
    <t>Sun-Dried Apricots</t>
  </si>
  <si>
    <t>000526</t>
  </si>
  <si>
    <t>raspberry, NA, NA, freeze-dried</t>
  </si>
  <si>
    <t>Freeze-dried raspberries, unsweetened and unsulfured</t>
  </si>
  <si>
    <t>000527</t>
  </si>
  <si>
    <t>banana chips, NA, NA, dried</t>
  </si>
  <si>
    <t>Banana chips</t>
  </si>
  <si>
    <t>000528</t>
  </si>
  <si>
    <t>strawberry, NA, NA, freeze-dried</t>
  </si>
  <si>
    <t>Freeze-dried strawberries, unsweetened and unsulfured</t>
  </si>
  <si>
    <t>000529</t>
  </si>
  <si>
    <t>apple rings, NA, NA, freeze-dried</t>
  </si>
  <si>
    <t>Dried Fruit, Unsulfured &amp; unsweetened New Zealand Sweet Apple Rings, selected from Braeburn, Royal Gala, Fuji and Pink Lady</t>
  </si>
  <si>
    <t>000530</t>
  </si>
  <si>
    <t>mandarins, NA, NA, freeze-dried</t>
  </si>
  <si>
    <t>Dried Fruit, Soft and Juicy Mandarins</t>
  </si>
  <si>
    <t>000531</t>
  </si>
  <si>
    <t>pineapple rings, NA, NA, freeze-dried</t>
  </si>
  <si>
    <t>Dried Fruit, Unsulfured &amp; unsweetened Dried Pineapple Rings</t>
  </si>
  <si>
    <t>000532</t>
  </si>
  <si>
    <t>coconut strips, NA, NA, dried</t>
  </si>
  <si>
    <t>Dried Fruit, Coconut Strips, lightly sweetened</t>
  </si>
  <si>
    <t>000533</t>
  </si>
  <si>
    <t>orange slices, NA, NA, dried</t>
  </si>
  <si>
    <t>Dried Fruit, sweetened dried orange slices</t>
  </si>
  <si>
    <t>000534</t>
  </si>
  <si>
    <t>coconut chips, NA, NA, dried</t>
  </si>
  <si>
    <t>Organic unsweetened coconut chips</t>
  </si>
  <si>
    <t>000535</t>
  </si>
  <si>
    <t>watermelon, NA, NA, dried</t>
  </si>
  <si>
    <t>Organic Watermelon Jerky</t>
  </si>
  <si>
    <t>000536</t>
  </si>
  <si>
    <t>crackers, NA, NA, fresh</t>
  </si>
  <si>
    <t>Original Savory Thin Crackers</t>
  </si>
  <si>
    <t>000537</t>
  </si>
  <si>
    <t>cheesy crackers, NA, NA, fresh</t>
  </si>
  <si>
    <t>Bite Size Sharp Cheddar Cheesy Crackers</t>
  </si>
  <si>
    <t>000538</t>
  </si>
  <si>
    <t>roasted seaweed, NA, NA, fresh</t>
  </si>
  <si>
    <t>Roasted Seaweed with sea salt</t>
  </si>
  <si>
    <t>000539</t>
  </si>
  <si>
    <t>cookies, almond, NA, fresh</t>
  </si>
  <si>
    <t>Almond Windmill Cookies, topped with crunchy almonds</t>
  </si>
  <si>
    <t>000540</t>
  </si>
  <si>
    <t>Organic Animal Crackers</t>
  </si>
  <si>
    <t>000541</t>
  </si>
  <si>
    <t>cookie, chocolate chip, NA, fresh</t>
  </si>
  <si>
    <t>Chocolate Chip Cookie Dunkers</t>
  </si>
  <si>
    <t>000542</t>
  </si>
  <si>
    <t>Honey Graham Cracker</t>
  </si>
  <si>
    <t>000543</t>
  </si>
  <si>
    <t>Golden Rounds Crackers</t>
  </si>
  <si>
    <t>000544</t>
  </si>
  <si>
    <t>crackers, cheese, NA, fresh</t>
  </si>
  <si>
    <t>Organic Mini Cheese Sandwich Crackers</t>
  </si>
  <si>
    <t>000545</t>
  </si>
  <si>
    <t>crackers, peanut butter, NA, fresh</t>
  </si>
  <si>
    <t>Organic Mini Peanut Butter Sandwich Crackers</t>
  </si>
  <si>
    <t>000546</t>
  </si>
  <si>
    <t>crackers, flaxseed, NA, fresh</t>
  </si>
  <si>
    <t>The Organic Pantry Co</t>
  </si>
  <si>
    <t>Flaxseed crackers, sunflower, fennel and nigella seed</t>
  </si>
  <si>
    <t>Nugget Markets</t>
  </si>
  <si>
    <t>000547</t>
  </si>
  <si>
    <t>corn puff, NA, NA, fresh</t>
  </si>
  <si>
    <t>White Cheddar Corn Puffs</t>
  </si>
  <si>
    <t>000548</t>
  </si>
  <si>
    <t>vegetable chip, NA, NA, fresh</t>
  </si>
  <si>
    <t>Veggie Sticks, puffed potato snacks flavored with spinach and tomato</t>
  </si>
  <si>
    <t>000549</t>
  </si>
  <si>
    <t>bean chips, NA, NA, fresh</t>
  </si>
  <si>
    <t>Beanoriginal From The Farm</t>
  </si>
  <si>
    <t>Beanitos, sea salt bean chips</t>
  </si>
  <si>
    <t>000550</t>
  </si>
  <si>
    <t>popcorn, NA, NA, fresh</t>
  </si>
  <si>
    <t>buttery popcorn</t>
  </si>
  <si>
    <t>000551</t>
  </si>
  <si>
    <t>peanut, NA, NA, fresh</t>
  </si>
  <si>
    <t>Roasted and Unsalted Peanuts</t>
  </si>
  <si>
    <t>000552</t>
  </si>
  <si>
    <t>cashew, NA, NA, fresh</t>
  </si>
  <si>
    <t>raw whole cashews</t>
  </si>
  <si>
    <t>000553</t>
  </si>
  <si>
    <t>pistachio, NA, NA, fresh</t>
  </si>
  <si>
    <t>Raw Pistachio Nutmeats. halves &amp; pieces</t>
  </si>
  <si>
    <t>000554</t>
  </si>
  <si>
    <t>peanuts, NA, NA, fresh</t>
  </si>
  <si>
    <t>Sunfood Superfoods</t>
  </si>
  <si>
    <t>Raw Organic Jungle Peanuts</t>
  </si>
  <si>
    <t>000555</t>
  </si>
  <si>
    <t>macadamia, NA, NA, fresh</t>
  </si>
  <si>
    <t>Raw Organic Macadamia Nuts</t>
  </si>
  <si>
    <t>000556</t>
  </si>
  <si>
    <t>apricot, NA, seeds, fresh</t>
  </si>
  <si>
    <t>Raw organic sweet apricot kernels</t>
  </si>
  <si>
    <t>000557</t>
  </si>
  <si>
    <t>brazil nuts, NA, NA, fresh</t>
  </si>
  <si>
    <t>Raw organic Brazil nuts</t>
  </si>
  <si>
    <t>000558</t>
  </si>
  <si>
    <t>Fiddyment Farms</t>
  </si>
  <si>
    <t>California Pistachios, lightly salted</t>
  </si>
  <si>
    <t>000559</t>
  </si>
  <si>
    <t>pine nut, NA, NA, fresh</t>
  </si>
  <si>
    <t>Nuggets foods</t>
  </si>
  <si>
    <t>000560</t>
  </si>
  <si>
    <t>pecan, NA, NA, fresh</t>
  </si>
  <si>
    <t>000561</t>
  </si>
  <si>
    <t>sunflower , NA, seed, hulled</t>
  </si>
  <si>
    <t>000562</t>
  </si>
  <si>
    <t>pumpkin, NA, seeds, fresh</t>
  </si>
  <si>
    <t>Organic Raw Pumpkin Seeds</t>
  </si>
  <si>
    <t>000563</t>
  </si>
  <si>
    <t>soup, black bean vegetable, NA, canned</t>
  </si>
  <si>
    <t>Amy's Organic Soups</t>
  </si>
  <si>
    <t>000564</t>
  </si>
  <si>
    <t>soup, minestrone, NA, canned</t>
  </si>
  <si>
    <t>000565</t>
  </si>
  <si>
    <t>soup, quinoa,kale,red lentil, NA, canned</t>
  </si>
  <si>
    <t>000566</t>
  </si>
  <si>
    <t>soup, split pea, NA, canned</t>
  </si>
  <si>
    <t>000567</t>
  </si>
  <si>
    <t>soup, vegetable, NA, canned</t>
  </si>
  <si>
    <t>French Country Vegetable</t>
  </si>
  <si>
    <t>000568</t>
  </si>
  <si>
    <t>bread, multigrain, NA, fresh</t>
  </si>
  <si>
    <t>Sprouted Wheat Multigrain Bread, made with organic sprouted wheat berried, rye flakes &amp; flaxseed</t>
  </si>
  <si>
    <t>000569</t>
  </si>
  <si>
    <t>bread, sprouted wheat, NA, fresh</t>
  </si>
  <si>
    <t>Silver Hills</t>
  </si>
  <si>
    <t>Sprouted Power, The Big 16</t>
  </si>
  <si>
    <t>000570</t>
  </si>
  <si>
    <t>Alvarado St. Bakery</t>
  </si>
  <si>
    <t>Whole Wheat Bread</t>
  </si>
  <si>
    <t>000571</t>
  </si>
  <si>
    <t>bread, buckwheat molasses, NA, fresh</t>
  </si>
  <si>
    <t>Happy Campers</t>
  </si>
  <si>
    <t>000572</t>
  </si>
  <si>
    <t>bread, millet and chia, NA, fresh</t>
  </si>
  <si>
    <t>Udis</t>
  </si>
  <si>
    <t>Ancient Grain, Millet and Chia Bread</t>
  </si>
  <si>
    <t>000573</t>
  </si>
  <si>
    <t>bread, sprouted grains, NA, fresh</t>
  </si>
  <si>
    <t>Food for Life</t>
  </si>
  <si>
    <t>7 Sprouted Grains, Sprouted Grain Bread</t>
  </si>
  <si>
    <t>000574</t>
  </si>
  <si>
    <t>bread, whole grain, NA, fresh</t>
  </si>
  <si>
    <t>Artisan Bakers</t>
  </si>
  <si>
    <t>Organic 23 Grains and Seeds</t>
  </si>
  <si>
    <t>000575</t>
  </si>
  <si>
    <t>bread, flax, NA, fresh</t>
  </si>
  <si>
    <t>Flourless Sprouted Grain Bread, Ezekiel 4:9 Flax</t>
  </si>
  <si>
    <t>000576</t>
  </si>
  <si>
    <t>Multigrain bread</t>
  </si>
  <si>
    <t>000577</t>
  </si>
  <si>
    <t>Hemp Hemp Hooray!</t>
  </si>
  <si>
    <t>000578</t>
  </si>
  <si>
    <t>bread, sesame, NA, fresh</t>
  </si>
  <si>
    <t>Flourless Sprouted Grain Bread, Ezekiel 4:9 Sesame</t>
  </si>
  <si>
    <t>000579</t>
  </si>
  <si>
    <t>Ancient Grain, Omega Flax and Fiber Bread</t>
  </si>
  <si>
    <t>000580</t>
  </si>
  <si>
    <t>bread, brown rice, NA, fresh</t>
  </si>
  <si>
    <t>Gluten-free Bread, Brown rice</t>
  </si>
  <si>
    <t>000581</t>
  </si>
  <si>
    <t>cherry, NA, whole, frozen</t>
  </si>
  <si>
    <t>Woodstock</t>
  </si>
  <si>
    <t>Organic Dark Sweet Cherries</t>
  </si>
  <si>
    <t>000582</t>
  </si>
  <si>
    <t>mango, NA, flesh, frozen</t>
  </si>
  <si>
    <t>Organic Diced Mangoes</t>
  </si>
  <si>
    <t>000583</t>
  </si>
  <si>
    <t>peach, NA, flesh, frozen</t>
  </si>
  <si>
    <t>Organic Peach Slices</t>
  </si>
  <si>
    <t>000584</t>
  </si>
  <si>
    <t>blueberry, NA, whole, frozen</t>
  </si>
  <si>
    <t>Organic Wild Blueberries</t>
  </si>
  <si>
    <t>000585</t>
  </si>
  <si>
    <t>pineapple, NA, flesh, frozen</t>
  </si>
  <si>
    <t>Organic Chunks of Pineapple</t>
  </si>
  <si>
    <t>000586</t>
  </si>
  <si>
    <t>strawberry, NA, whole, frozen</t>
  </si>
  <si>
    <t>Organic Whole Strawberries</t>
  </si>
  <si>
    <t>000587</t>
  </si>
  <si>
    <t>raspberry, NA, whole, frozen</t>
  </si>
  <si>
    <t>000588</t>
  </si>
  <si>
    <t>cauliflower, NA, NA, frozen</t>
  </si>
  <si>
    <t>Green Giant</t>
  </si>
  <si>
    <t>Riced Veggies, Cauliflower</t>
  </si>
  <si>
    <t>Steamed (5 mins)</t>
  </si>
  <si>
    <t>000589</t>
  </si>
  <si>
    <t>falafel, NA, NA, frozen</t>
  </si>
  <si>
    <t>Fully-Cooked Falafel</t>
  </si>
  <si>
    <t>000590</t>
  </si>
  <si>
    <t>sweet pea, NA, NA, frozen</t>
  </si>
  <si>
    <t>Birds Eye</t>
  </si>
  <si>
    <t>Steamfresh Sweet Peas</t>
  </si>
  <si>
    <t>000591</t>
  </si>
  <si>
    <t>corn, NA, NA, frozen</t>
  </si>
  <si>
    <t>Organic Super Sweet Cut Corn</t>
  </si>
  <si>
    <t>000592</t>
  </si>
  <si>
    <t>spinach, NA, leaves, frozen</t>
  </si>
  <si>
    <t>Organic Cut Spinach</t>
  </si>
  <si>
    <t>000593</t>
  </si>
  <si>
    <t>okra, NA, whole, frozen</t>
  </si>
  <si>
    <t>Non-GMO Sliced Okra</t>
  </si>
  <si>
    <t>000594</t>
  </si>
  <si>
    <t>kale, NA, whole, frozen</t>
  </si>
  <si>
    <t>Non-GMO Chopped Kale</t>
  </si>
  <si>
    <t>000595</t>
  </si>
  <si>
    <t>soybeans, Edamame, NA, frozen</t>
  </si>
  <si>
    <t>Shelled Edamame, fully-cooked Shelled soybeans</t>
  </si>
  <si>
    <t>000596</t>
  </si>
  <si>
    <t>green beans, NA, whole, frozen</t>
  </si>
  <si>
    <t>Cascadian Farm</t>
  </si>
  <si>
    <t>Premium Organic Cut Green Beans</t>
  </si>
  <si>
    <t>000597</t>
  </si>
  <si>
    <t>brussel sprout, NA, whole, frozen</t>
  </si>
  <si>
    <t>True Belgian Brussels Sprouts</t>
  </si>
  <si>
    <t>000598</t>
  </si>
  <si>
    <t>broccoli, NA, florets, frozen</t>
  </si>
  <si>
    <t>Broccoli Florets</t>
  </si>
  <si>
    <t>000599</t>
  </si>
  <si>
    <t>dragonfruit, NA, flesh and seeds, fresh</t>
  </si>
  <si>
    <t>000600</t>
  </si>
  <si>
    <t>pomegranate, NA, seeds, fresh</t>
  </si>
  <si>
    <t>Pom Wonderful</t>
  </si>
  <si>
    <t>000601</t>
  </si>
  <si>
    <t>burger patty, black bean, NA, frozen</t>
  </si>
  <si>
    <t>Hilary's</t>
  </si>
  <si>
    <t>Fiesta Black Bean Veggie Burgers</t>
  </si>
  <si>
    <t xml:space="preserve">Microwave for 2 minutes </t>
  </si>
  <si>
    <t>000602</t>
  </si>
  <si>
    <t>burger patty, pea protein, NA, frozen</t>
  </si>
  <si>
    <t>Hi-Protein Veggie Burger</t>
  </si>
  <si>
    <t>000603</t>
  </si>
  <si>
    <t>burger patty, cauliflower, NA, frozen</t>
  </si>
  <si>
    <t>Grain-Free Super Cauliflower Veggie Burgers</t>
  </si>
  <si>
    <t>000604</t>
  </si>
  <si>
    <t>burger patty, mixed seeds, NA, frozen</t>
  </si>
  <si>
    <t>Good Seed</t>
  </si>
  <si>
    <t>All-American Hempseed Burgers, crafted with super seeds, sprouted lentil, beet roor, coriander &amp; fresh basil</t>
  </si>
  <si>
    <t>000605</t>
  </si>
  <si>
    <t>burger patty, kale and quinoa, NA, frozen</t>
  </si>
  <si>
    <t>Strong Roots</t>
  </si>
  <si>
    <t>Kale &amp; Quinoa Burger</t>
  </si>
  <si>
    <t>000606</t>
  </si>
  <si>
    <t>burger patty, beet and bean, NA, frozen</t>
  </si>
  <si>
    <t>Beetroot and Bean Burger</t>
  </si>
  <si>
    <t>000607</t>
  </si>
  <si>
    <t>burger patty, pumpkin and spinach, NA, frozen</t>
  </si>
  <si>
    <t>Pumpkin and Spinach Burger</t>
  </si>
  <si>
    <t>000608</t>
  </si>
  <si>
    <t>burger patty, mixed vegetables, NA, frozen</t>
  </si>
  <si>
    <t>Dr. Praeger's</t>
  </si>
  <si>
    <t>California Veggie Burgers</t>
  </si>
  <si>
    <t>000609</t>
  </si>
  <si>
    <t>burger patty, bean and corn, NA, frozen</t>
  </si>
  <si>
    <t>Quinoa Cowboy Veggie Burgers with black beans and roasted corn</t>
  </si>
  <si>
    <t>000610</t>
  </si>
  <si>
    <t>burger patty, wheat gluten, NA, frozen</t>
  </si>
  <si>
    <t>Sweet Earth</t>
  </si>
  <si>
    <t>Traditional Seitan Strips</t>
  </si>
  <si>
    <t>000611</t>
  </si>
  <si>
    <t>ground non-meat, NA, NA, frozen</t>
  </si>
  <si>
    <t>Quorn</t>
  </si>
  <si>
    <t>Meatless Grounds (mycoprotein)</t>
  </si>
  <si>
    <t>000612</t>
  </si>
  <si>
    <r>
      <rPr>
        <rFont val="Arial"/>
        <color theme="1"/>
      </rPr>
      <t>non-meat tenders, NA, NA, frozen [</t>
    </r>
    <r>
      <rPr>
        <rFont val="Arial"/>
        <color rgb="FFFF0000"/>
      </rPr>
      <t>to be processed</t>
    </r>
    <r>
      <rPr>
        <rFont val="Arial"/>
        <color theme="1"/>
      </rPr>
      <t>]</t>
    </r>
  </si>
  <si>
    <t>Gardein</t>
  </si>
  <si>
    <t>Seven Grain Crispy Tenders</t>
  </si>
  <si>
    <t>000613</t>
  </si>
  <si>
    <t>burger patty, whole grain millet sweet potato &amp; leafy greens, NA, frozen</t>
  </si>
  <si>
    <t>Organic World's Best Veggie Burgers</t>
  </si>
  <si>
    <t>000614</t>
  </si>
  <si>
    <t>burger patty, NA, NA, frozen</t>
  </si>
  <si>
    <t>The Alpha Party</t>
  </si>
  <si>
    <t>Plant based, meatless sausage</t>
  </si>
  <si>
    <t>000615</t>
  </si>
  <si>
    <t xml:space="preserve">ground non-meat, NA, NA, frozen  </t>
  </si>
  <si>
    <t>Beyond Meat</t>
  </si>
  <si>
    <t>Beyond Beef: plant-based ground</t>
  </si>
  <si>
    <t>000616</t>
  </si>
  <si>
    <t>burger patty, quinoa and barley, NA, frozen</t>
  </si>
  <si>
    <t>Veggie Burger: made with organic quinoa &amp; barley</t>
  </si>
  <si>
    <t>000617</t>
  </si>
  <si>
    <t>Sprouted Wheat, California style bread: made with organic sprouted wheat , nillet &amp; sprouted corn</t>
  </si>
  <si>
    <t>000618</t>
  </si>
  <si>
    <t>Persimmon, Fuyu, flesh. fresh</t>
  </si>
  <si>
    <t>N/A</t>
  </si>
  <si>
    <t>000619</t>
  </si>
  <si>
    <t>Smoothies blend, NA, NA, refrigerated</t>
  </si>
  <si>
    <t>Naked</t>
  </si>
  <si>
    <t>Power Machine: apples (1 1/2), guavas (1 1/3), mango (1/2), orange (1/2), peach (1/2), strawberries (5)</t>
  </si>
  <si>
    <t>Safeway</t>
  </si>
  <si>
    <t>000620</t>
  </si>
  <si>
    <t>Green Machine: apples (2 3/4), mango (1/12), pineapple (1/12), banana (1/2), kiwi (1/3), spirulina (1335 mg), alfalfa (409 mg), broccoli (102 mg), spinach (102 mg), bareley grass (76 mg), wheatgrass (76 mg), ginger (51 mg), parsley (51 mg), kale (51 mg), garlic (51 mg)</t>
  </si>
  <si>
    <t>000621</t>
  </si>
  <si>
    <t>Oragne Carrot: orange (1), carrots (2 1/3), mango (1/2), apples (1 1/2), banana, lemon, potassium (840 mg), vitamin C (90 mg), Vitamin A (850 mcg)</t>
  </si>
  <si>
    <t>000622</t>
  </si>
  <si>
    <t>Plant Protein Blueberry Banana: apples (3 1/2), banana (1), blueberries (52), blackberries (5 1/2), carrot (1/4)</t>
  </si>
  <si>
    <t>000623</t>
  </si>
  <si>
    <t>Orange Mango: oranges (1 3/4), apples (1 3/4), mango (1/2), banana, Vitamin C (27 mg)</t>
  </si>
  <si>
    <t>000624</t>
  </si>
  <si>
    <t xml:space="preserve">Pina Colada: pinapple (1/3), apple (3/4), banana (3/4), orange (1/5), Lemon (hint) </t>
  </si>
  <si>
    <t>000625</t>
  </si>
  <si>
    <t>Red Machine: apples(1 3/4), strawberries (11), orange (2/3), banana (1/2), raspberries (13), red grapes (7), pomegranate (1/4), cranberries (3), chokeberries and elderberries (hint)</t>
  </si>
  <si>
    <t>000626</t>
  </si>
  <si>
    <t>Mighty Mango: mangoes (1 1/4), apples (1 1/3), orange (1/2), banana (1/3), lemon</t>
  </si>
  <si>
    <t>000627</t>
  </si>
  <si>
    <t>Tropical Guava: orange (1), guavas (2), pineapple (1/8), grapes (16), kiwi (1/2), banana (1/4), apple. chokeberry, elderberry</t>
  </si>
  <si>
    <t>000628</t>
  </si>
  <si>
    <t>Kale Blazer: oranges (1 3/4), kale leaves (5 3/4), apple (3/4), cucumber (1/8), spinach leaves (15), celery stalk (1/2), ginger, lemon</t>
  </si>
  <si>
    <t>000629</t>
  </si>
  <si>
    <t>Plant Protein Peach Mango: apples (3 1/2), mango (2/5), peach (1/3), pinapple (hint), banana (2/5)</t>
  </si>
  <si>
    <t>000630</t>
  </si>
  <si>
    <t>Blue Machine: apples (3 1/3), banana (1), blueberries (27), blackberries (3), carrot, vitamin C (114 mg), vitamin E (40 mg), vitamin B3 (38 mg), vitamin B6 (3.8 mg), vitamin B12 (11.4 mcg)</t>
  </si>
  <si>
    <t>000631</t>
  </si>
  <si>
    <t>Berry Veggie: purple carrot (1 3/4), red beet (1/2), Chick peas (55), sweet cherries (10), apple )1/2), sweet potato (1/10), banana (1/3), lemon (1/4), plum (1/10), strawberry (1)</t>
  </si>
  <si>
    <t>000632</t>
  </si>
  <si>
    <t>Rainbow Machine: apples (2 1/4), mango(1/4), banana (1/2), kiwi (1/2), blueberries (46), blackberries (6), red beet (1/5)</t>
  </si>
  <si>
    <t>000633</t>
  </si>
  <si>
    <t>Strawberry Banana: strawberries (22), apples (1 3/4), bananas (1 1/3), orange, vitamin C (36 mg), potassium (870 mg)</t>
  </si>
  <si>
    <t>000634</t>
  </si>
  <si>
    <t>000635</t>
  </si>
  <si>
    <t>000636</t>
  </si>
  <si>
    <t>Soup, chicken Noodle Soup, NA, carton</t>
  </si>
  <si>
    <t>Pacific Foods</t>
  </si>
  <si>
    <t>Target</t>
  </si>
  <si>
    <t>000637</t>
  </si>
  <si>
    <t>Soup, butternut squah soup, NA, carton</t>
  </si>
  <si>
    <t>000638</t>
  </si>
  <si>
    <t>Soup, Chicken &amp; wild rice, NA, carton</t>
  </si>
  <si>
    <t>000639</t>
  </si>
  <si>
    <t>Soup, Roasted Red Pepper Tomato soup, NA, carton</t>
  </si>
  <si>
    <t>000640</t>
  </si>
  <si>
    <t>Soup, Hearty Tomato Bisque, NA, carton</t>
  </si>
  <si>
    <t>000641</t>
  </si>
  <si>
    <t>Soup, Roasted Red Pepper Tomato Bisque, NA, carton</t>
  </si>
  <si>
    <t>000642</t>
  </si>
  <si>
    <t>Soup, Thai Sweet Potato soup, NA, carton</t>
  </si>
  <si>
    <t>000643</t>
  </si>
  <si>
    <t>Soup, Creamy cashew carrot ginger soup, NA, carton</t>
  </si>
  <si>
    <t>000644</t>
  </si>
  <si>
    <t>Soup, Southwest style chicken tortilla soup, NA, carton</t>
  </si>
  <si>
    <t>000645</t>
  </si>
  <si>
    <t>Soup, Poblano pepper and corn chowder, NA, carton</t>
  </si>
  <si>
    <t>000646</t>
  </si>
  <si>
    <t>Soup, Creamy tomato basil soup, NA, carton</t>
  </si>
  <si>
    <t>000647</t>
  </si>
  <si>
    <t>Soup, Creamy tomato soup, NA, carton</t>
  </si>
  <si>
    <t>000648</t>
  </si>
  <si>
    <t>Soup, Chicken noodle soup, NA, carton</t>
  </si>
  <si>
    <t>000649</t>
  </si>
  <si>
    <t>Soup, Vegetable lentil &amp; roasted red pepper soup, NA, carton</t>
  </si>
  <si>
    <t>000650</t>
  </si>
  <si>
    <t>Soup, Cream of mushroom, NA, can</t>
  </si>
  <si>
    <t>000651</t>
  </si>
  <si>
    <t>Soup, Cream of chicken, NA, can</t>
  </si>
  <si>
    <t>000652</t>
  </si>
  <si>
    <t>Soup, tomato creamy soup, NA, carton</t>
  </si>
  <si>
    <t>Imagine</t>
  </si>
  <si>
    <t>000653</t>
  </si>
  <si>
    <t>Soup, portobello mushroom creamy soup, NA, carton</t>
  </si>
  <si>
    <t>Davis Food Co-op</t>
  </si>
  <si>
    <t>000654</t>
  </si>
  <si>
    <t>Soup, Garden tomato creamy soup, NA, carton</t>
  </si>
  <si>
    <t>000655</t>
  </si>
  <si>
    <t>Soup, Butternut squash creamy soup, NA, carton</t>
  </si>
  <si>
    <t>000656</t>
  </si>
  <si>
    <t>Soup, Butternut squash creamy soup (light in sodium), NA, carton</t>
  </si>
  <si>
    <t>000657</t>
  </si>
  <si>
    <t>Soup, tomato basil creamy soup, NA, carton</t>
  </si>
  <si>
    <t>000658</t>
  </si>
  <si>
    <t>Soup, Potato leak creamy soup, NA, carton</t>
  </si>
  <si>
    <t>000659</t>
  </si>
  <si>
    <t>Soup, Broccoli creamy soup, NA, carton</t>
  </si>
  <si>
    <t>000660</t>
  </si>
  <si>
    <t>Soup, Super greens creamy soup, NA, carton</t>
  </si>
  <si>
    <t>000661</t>
  </si>
  <si>
    <t>Soup, Vegan black bean &amp; lime soup, NA, cup</t>
  </si>
  <si>
    <t>Dr. McDougal</t>
  </si>
  <si>
    <t>microwave for 2 min</t>
  </si>
  <si>
    <t>000662</t>
  </si>
  <si>
    <t>Soup, Vegan split pea soup, NA, cup</t>
  </si>
  <si>
    <t>000663</t>
  </si>
  <si>
    <t>Rice Cake, Whole Grain Brown Rice (lightly salted) rice cake, NA, bag</t>
  </si>
  <si>
    <t>Lundberg</t>
  </si>
  <si>
    <t>000664</t>
  </si>
  <si>
    <t>Rice Cake, Whole Grain cinnamon toast (sweet &amp; spiced) rice cake, NA, bag</t>
  </si>
  <si>
    <t>000665</t>
  </si>
  <si>
    <t>Rice Cake, 5 grain (brown rice, popcorn, quinoa, millet, and flaxseed) rice cake, NA, box</t>
  </si>
  <si>
    <t>000666</t>
  </si>
  <si>
    <t>Rice Cake, Whole Grain Brown Rice (salt free)) rice cake, NA, bag</t>
  </si>
  <si>
    <t>000667</t>
  </si>
  <si>
    <t>Rice Cake, Red rice &amp; quinoa rice cake, NA, box</t>
  </si>
  <si>
    <t>000668</t>
  </si>
  <si>
    <t>Rice cake, white cheddar mini rice cake, NA, bag</t>
  </si>
  <si>
    <t>000669</t>
  </si>
  <si>
    <t>Rice cake, apple pie mini rice cake, NA, bag</t>
  </si>
  <si>
    <t>000670</t>
  </si>
  <si>
    <t>Rice cake, sea salt mini rice cake, NA, bag</t>
  </si>
  <si>
    <t>000671</t>
  </si>
  <si>
    <t>Cracker, Peanut butter minis, NA, box</t>
  </si>
  <si>
    <t>Late July</t>
  </si>
  <si>
    <t>000672</t>
  </si>
  <si>
    <t>Cracker, Saltine Crackers, NA, box</t>
  </si>
  <si>
    <t>000673</t>
  </si>
  <si>
    <t>Cracker, Classic Crackers, NA, box</t>
  </si>
  <si>
    <t>000674</t>
  </si>
  <si>
    <t>Cracker, Cheddar cheese minis, NA, box</t>
  </si>
  <si>
    <t>000675</t>
  </si>
  <si>
    <t>Cracker, Almond Nut-thins (almond and rice cracker w/ sea salt), NA, box</t>
  </si>
  <si>
    <t>Blue Diamond</t>
  </si>
  <si>
    <t>000676</t>
  </si>
  <si>
    <t>Cereal, Sprouted crunchy Golden Flax, NA, box</t>
  </si>
  <si>
    <t xml:space="preserve">Food for Life </t>
  </si>
  <si>
    <t>000677</t>
  </si>
  <si>
    <t>Cereal, Toasted whole wheat berry flakes &amp; flaxseed cereal, NA, box</t>
  </si>
  <si>
    <t>Uncle Sam</t>
  </si>
  <si>
    <t>000678</t>
  </si>
  <si>
    <t>Cereal, Organic Honey flakes &amp; oat clusters, NA, box</t>
  </si>
  <si>
    <t xml:space="preserve">365 Whole Foods Market </t>
  </si>
  <si>
    <t>Whole Food</t>
  </si>
  <si>
    <t>000679</t>
  </si>
  <si>
    <t>Cereal, Organic Frosted flakes, NA, box</t>
  </si>
  <si>
    <t>000680</t>
  </si>
  <si>
    <t>Cereal, Organic Morning O's Honey nut, NA, box</t>
  </si>
  <si>
    <t>000681</t>
  </si>
  <si>
    <t>Cereal, Rainbow Morning O's, NA, box</t>
  </si>
  <si>
    <t>000682</t>
  </si>
  <si>
    <t>Cereal, Organic Morning O's, NA, box</t>
  </si>
  <si>
    <t>000683</t>
  </si>
  <si>
    <t>Cereal, Pumpkin seed &amp; Flax Granola, NA, box</t>
  </si>
  <si>
    <t xml:space="preserve">Nature's Path Organic </t>
  </si>
  <si>
    <t>000684</t>
  </si>
  <si>
    <t>Cereal, Heritage flakes (kamut whea, oats, spelt, barley, millet, quinoa), NA, box</t>
  </si>
  <si>
    <t>000685</t>
  </si>
  <si>
    <t>Cereal, Autumn wheat organic whole wheat biscuit, NA, box</t>
  </si>
  <si>
    <t>Kashi</t>
  </si>
  <si>
    <t>000686</t>
  </si>
  <si>
    <t>Cereal, Original Go Rise (Plant protein &amp; multigrain crips w/ honey), NA, box</t>
  </si>
  <si>
    <t>000687</t>
  </si>
  <si>
    <t>Meal, whole ground flaxseed meal, NA, bag</t>
  </si>
  <si>
    <t>000688</t>
  </si>
  <si>
    <t>Soup, Vegi Soup mix, NA, bag</t>
  </si>
  <si>
    <t>1 cup mix and 4 cups of water cooked to on a soft boil for 45 min</t>
  </si>
  <si>
    <t>000689</t>
  </si>
  <si>
    <t>Soup, 13 Beans Soup mix, NA, bag</t>
  </si>
  <si>
    <t>1 cup mix and 3 cups of water cooked to on a soft boil for 90 min</t>
  </si>
  <si>
    <t>000690</t>
  </si>
  <si>
    <t>Soup, Instant miso-cup Soup (Reduced sodium), NA, box</t>
  </si>
  <si>
    <t>Edward &amp; Sons</t>
  </si>
  <si>
    <t>000691</t>
  </si>
  <si>
    <t>Soup, Instant miso-cup Soup (w/ seaweed), NA, box</t>
  </si>
  <si>
    <t>000692</t>
  </si>
  <si>
    <t>Soup, Cream of cauliflower, NA, can</t>
  </si>
  <si>
    <t>000693</t>
  </si>
  <si>
    <t>Tofu, Extra firm Tofu, NA, box</t>
  </si>
  <si>
    <t>Mildwood Organic</t>
  </si>
  <si>
    <t>000694</t>
  </si>
  <si>
    <t>Tofu, Firm Tofu, NA, box</t>
  </si>
  <si>
    <t>000695</t>
  </si>
  <si>
    <t>Tofu, High Protein super firm Tofu, NA, box</t>
  </si>
  <si>
    <t>000696</t>
  </si>
  <si>
    <t>Nasoya</t>
  </si>
  <si>
    <t>000697</t>
  </si>
  <si>
    <t>Tofu, Medium Firm Tofu, NA, box</t>
  </si>
  <si>
    <t xml:space="preserve">House Foods </t>
  </si>
  <si>
    <t>000698</t>
  </si>
  <si>
    <t>000699</t>
  </si>
  <si>
    <t>000700</t>
  </si>
  <si>
    <t>000701</t>
  </si>
  <si>
    <t>Tofu, Extra firm silken tofu, NA, box</t>
  </si>
  <si>
    <t>Morinaga</t>
  </si>
  <si>
    <t>000702</t>
  </si>
  <si>
    <t>Tofu, Soft silken tofu, NA, box</t>
  </si>
  <si>
    <t>000703</t>
  </si>
  <si>
    <t>Tofu, Firm silken tofu, NA, box</t>
  </si>
  <si>
    <t>000704</t>
  </si>
  <si>
    <t>Waffle, Original waffle , NA, box</t>
  </si>
  <si>
    <t>Vans</t>
  </si>
  <si>
    <t>Baked on toaster on LOW for 2 minutes</t>
  </si>
  <si>
    <t>000705</t>
  </si>
  <si>
    <t>Waffle, 8 whole grain multigrain waffle, NA, box</t>
  </si>
  <si>
    <t>000706</t>
  </si>
  <si>
    <t>Waffle, Blueberry waffle, NA, box</t>
  </si>
  <si>
    <t>000707</t>
  </si>
  <si>
    <t>Waffle, Gluten-free chia plus waffle , NA, box</t>
  </si>
  <si>
    <t>000708</t>
  </si>
  <si>
    <t>Waffle, Flax plus waffle, NA, box</t>
  </si>
  <si>
    <t>000709</t>
  </si>
  <si>
    <t>Pancake, Original Pancake, NA, box</t>
  </si>
  <si>
    <t>000710</t>
  </si>
  <si>
    <t>Broccoli, broccoli cuts, whole, frozen</t>
  </si>
  <si>
    <t>000711</t>
  </si>
  <si>
    <t>Spinach, Cut leaf, leaf, frozen</t>
  </si>
  <si>
    <t xml:space="preserve">Best Yet </t>
  </si>
  <si>
    <t>000712</t>
  </si>
  <si>
    <t>Peas, sweet green peas, whole, frozen</t>
  </si>
  <si>
    <t>Flav R Pac</t>
  </si>
  <si>
    <t>000713</t>
  </si>
  <si>
    <t>Green beans, NA, whole, frozen</t>
  </si>
  <si>
    <t>000714</t>
  </si>
  <si>
    <t>000715</t>
  </si>
  <si>
    <t>Cauliflower, florets, whole, frozen</t>
  </si>
  <si>
    <t>000716</t>
  </si>
  <si>
    <t>Collard greens, chopped, whole, frozen</t>
  </si>
  <si>
    <t>000717</t>
  </si>
  <si>
    <t>Corn, NA, whole kernel, frozen</t>
  </si>
  <si>
    <t>000718</t>
  </si>
  <si>
    <t>000719</t>
  </si>
  <si>
    <t>Carrots, Crinkle cut, whole, frozen</t>
  </si>
  <si>
    <t>000720</t>
  </si>
  <si>
    <t>Spinach, chopped baby spinach, whole, frozen</t>
  </si>
  <si>
    <t>000721</t>
  </si>
  <si>
    <t>Spinach, chopped spinach, whole, frozen</t>
  </si>
  <si>
    <t>000722</t>
  </si>
  <si>
    <t>Spinach, cut spinach, whole, frozen</t>
  </si>
  <si>
    <t>Cascadian Farm Organic</t>
  </si>
  <si>
    <t>000723</t>
  </si>
  <si>
    <t xml:space="preserve">Brussel Sprouts, NA, whole, frozen </t>
  </si>
  <si>
    <t>000724</t>
  </si>
  <si>
    <t xml:space="preserve">Peas, petite, whole, frozen </t>
  </si>
  <si>
    <t>000725</t>
  </si>
  <si>
    <t>Peas, sweet peas, whole, frozen</t>
  </si>
  <si>
    <t>000726</t>
  </si>
  <si>
    <t>Broccoli, florets, whole, frozen</t>
  </si>
  <si>
    <t>Stahlbush Island Farms</t>
  </si>
  <si>
    <t>000727</t>
  </si>
  <si>
    <t>Corn, golden corn, whole kernel, frozen</t>
  </si>
  <si>
    <t>000728</t>
  </si>
  <si>
    <t>Spinach, cut leaf, leaf, frozen</t>
  </si>
  <si>
    <t>000729</t>
  </si>
  <si>
    <t>000730</t>
  </si>
  <si>
    <t>Broccoli, petite broccoli florets, whole, frozen</t>
  </si>
  <si>
    <t>000731</t>
  </si>
  <si>
    <t xml:space="preserve">Brussel Sprouts, petite brussel sprouts, whole, frozen </t>
  </si>
  <si>
    <t>000732</t>
  </si>
  <si>
    <t>Corn, sweet corn, whole kernel, frozen</t>
  </si>
  <si>
    <t>000733</t>
  </si>
  <si>
    <t>000734</t>
  </si>
  <si>
    <t>Cauliflower, NA, whole, frozen</t>
  </si>
  <si>
    <t>000735</t>
  </si>
  <si>
    <t>Asparagus, baby asparagus, whole, frozen</t>
  </si>
  <si>
    <t>000736</t>
  </si>
  <si>
    <t>Peas, Green peas, whole, frozen</t>
  </si>
  <si>
    <t>000737</t>
  </si>
  <si>
    <t>000738</t>
  </si>
  <si>
    <t>Beans, Edamame. whole, frozen</t>
  </si>
  <si>
    <t xml:space="preserve">Seapoint Farms </t>
  </si>
  <si>
    <t>000739</t>
  </si>
  <si>
    <t>000740</t>
  </si>
  <si>
    <t xml:space="preserve">Signature Select </t>
  </si>
  <si>
    <t>000741</t>
  </si>
  <si>
    <t>000742</t>
  </si>
  <si>
    <t>Green beans, french sliced, whole, frozen</t>
  </si>
  <si>
    <t>000743</t>
  </si>
  <si>
    <t>Cascadian Farms Organic</t>
  </si>
  <si>
    <t>000744</t>
  </si>
  <si>
    <t>000745</t>
  </si>
  <si>
    <t>Green beans, cut green beans, whole, frozen</t>
  </si>
  <si>
    <t>000746</t>
  </si>
  <si>
    <t xml:space="preserve">Cilantro, whole, fresh </t>
  </si>
  <si>
    <t>000747</t>
  </si>
  <si>
    <t>Cabbage, whole, fresh</t>
  </si>
  <si>
    <t>000748</t>
  </si>
  <si>
    <t>Garlic, whole, fresh</t>
  </si>
  <si>
    <t>000749</t>
  </si>
  <si>
    <t>Onion, whole, fresh</t>
  </si>
  <si>
    <t>000750</t>
  </si>
  <si>
    <t>Jalapeno, whole, fresh</t>
  </si>
  <si>
    <t>000751</t>
  </si>
  <si>
    <t xml:space="preserve">Parsley, whole, fresh </t>
  </si>
  <si>
    <t>000752</t>
  </si>
  <si>
    <t>Basil, leaves, fresh</t>
  </si>
  <si>
    <t>000753</t>
  </si>
  <si>
    <t xml:space="preserve">Baby Spring Mix (Romaine lettuce, red romaine lettuce, spinach, oakleaf lettuce, green chard, lolla rosa, aragula, tatsoi, greenleaf lettuce, redleaf lettuce), whole, fresh </t>
  </si>
  <si>
    <t>000754</t>
  </si>
  <si>
    <t>Broccoli, whole, fresh</t>
  </si>
  <si>
    <t>000755</t>
  </si>
  <si>
    <t>Pickle, Kosher Dill, whole, jar (?)</t>
  </si>
  <si>
    <t>000756</t>
  </si>
  <si>
    <t>Olive, black pitted california medium, whole, can</t>
  </si>
  <si>
    <t>Field Day</t>
  </si>
  <si>
    <t>000757</t>
  </si>
  <si>
    <t>Beans, refried, can</t>
  </si>
  <si>
    <t>Rosarita</t>
  </si>
  <si>
    <t>000758</t>
  </si>
  <si>
    <t>Tomato, sauce, can</t>
  </si>
  <si>
    <t>000759</t>
  </si>
  <si>
    <t>Syrup, maple, bottle</t>
  </si>
  <si>
    <t>000760</t>
  </si>
  <si>
    <t>Honey, wildflower, bottle</t>
  </si>
  <si>
    <t>000761</t>
  </si>
  <si>
    <t>Soy sauce, bottle</t>
  </si>
  <si>
    <t>Kikkoman</t>
  </si>
  <si>
    <t>000762</t>
  </si>
  <si>
    <t>Cheese, American, sliced, plastic</t>
  </si>
  <si>
    <t>Schreiber</t>
  </si>
  <si>
    <t>000763</t>
  </si>
  <si>
    <t>Raisin, sun-dried, whole, box</t>
  </si>
  <si>
    <t xml:space="preserve">Sun Maid </t>
  </si>
  <si>
    <t>000764</t>
  </si>
  <si>
    <t>Cheese, Sharp Cheddar, whole, plastic</t>
  </si>
  <si>
    <t>Rumiano</t>
  </si>
  <si>
    <t>000765</t>
  </si>
  <si>
    <t>Soda, Coca Cola, can</t>
  </si>
  <si>
    <t>Coca Cola</t>
  </si>
  <si>
    <t>000766</t>
  </si>
  <si>
    <t>Soda, Sprite, bottle</t>
  </si>
  <si>
    <t>Sprite</t>
  </si>
  <si>
    <t>000767</t>
  </si>
  <si>
    <t xml:space="preserve">Cornmeal, Medium grind whole grain stone ground, bag </t>
  </si>
  <si>
    <t>000768</t>
  </si>
  <si>
    <t>Nuts, Pine nuts, organic, bag</t>
  </si>
  <si>
    <t>000769</t>
  </si>
  <si>
    <t xml:space="preserve">Candy, Joly Rancher, bag </t>
  </si>
  <si>
    <t>Jolly Rancher</t>
  </si>
  <si>
    <t>000770</t>
  </si>
  <si>
    <t xml:space="preserve">Nuts, Walnuts, bag </t>
  </si>
  <si>
    <t>Red Barn</t>
  </si>
  <si>
    <t>000771</t>
  </si>
  <si>
    <t xml:space="preserve">Coffee, sumatra (medium-dark roast), ground, bag </t>
  </si>
  <si>
    <t>Field Day Organic</t>
  </si>
  <si>
    <t>000772</t>
  </si>
  <si>
    <t>Cranberry, Dried sweetened, bag</t>
  </si>
  <si>
    <t>000773</t>
  </si>
  <si>
    <t xml:space="preserve">Sugar, cane sugar, granulated white, bag </t>
  </si>
  <si>
    <t>C&amp;H</t>
  </si>
  <si>
    <t>Sweet</t>
  </si>
  <si>
    <t>000774</t>
  </si>
  <si>
    <t>Flour, All-purpose. bag</t>
  </si>
  <si>
    <t>000775</t>
  </si>
  <si>
    <t>Granola, pure honey gluten free, bag</t>
  </si>
  <si>
    <t>Udis Gluten Free</t>
  </si>
  <si>
    <t>000776</t>
  </si>
  <si>
    <t>Chocolate, milk chocolate, bag</t>
  </si>
  <si>
    <t>Hershey's</t>
  </si>
  <si>
    <t>000777</t>
  </si>
  <si>
    <t xml:space="preserve">Dates, unsweetened medjool dates, bag </t>
  </si>
  <si>
    <t>000778</t>
  </si>
  <si>
    <t xml:space="preserve">Protein powder, whey, bag </t>
  </si>
  <si>
    <t>000779</t>
  </si>
  <si>
    <t>Tea, black tea (tea bag), box</t>
  </si>
  <si>
    <t xml:space="preserve">PG Tips </t>
  </si>
  <si>
    <t>Brewed in 1 cup of boiling water</t>
  </si>
  <si>
    <t>000780</t>
  </si>
  <si>
    <t>Gatorade, fruit punch, bottle</t>
  </si>
  <si>
    <t>Gatorade</t>
  </si>
  <si>
    <t>000781</t>
  </si>
  <si>
    <t>Cranberry, juice cocktail, bottle</t>
  </si>
  <si>
    <t>Ocean Spray</t>
  </si>
  <si>
    <t>000782</t>
  </si>
  <si>
    <t>Wine, Cabernet Sauvignon, bottle</t>
  </si>
  <si>
    <t>Chateau Souverain</t>
  </si>
  <si>
    <t>000783</t>
  </si>
  <si>
    <t>Wine, Sauvignon Blanc, bottle</t>
  </si>
  <si>
    <t>000784</t>
  </si>
  <si>
    <t>Beer, Budweiser, bottle</t>
  </si>
  <si>
    <t xml:space="preserve">Budweiser </t>
  </si>
  <si>
    <t>000785</t>
  </si>
  <si>
    <t>Corn Starch, gluten-free product, can</t>
  </si>
  <si>
    <t>Rumford</t>
  </si>
  <si>
    <t>000786</t>
  </si>
  <si>
    <t xml:space="preserve">Bread, Sourdough, bag </t>
  </si>
  <si>
    <t>Sacramento Baking Company</t>
  </si>
  <si>
    <t>000787</t>
  </si>
  <si>
    <t xml:space="preserve">Sour Cream, jar </t>
  </si>
  <si>
    <t xml:space="preserve">Clover </t>
  </si>
  <si>
    <t>000788</t>
  </si>
  <si>
    <t xml:space="preserve">Yogurt, plain whole milk, cup </t>
  </si>
  <si>
    <t>Brown Cow</t>
  </si>
  <si>
    <t>000789</t>
  </si>
  <si>
    <t>Ice cream, vanilla bean, tub</t>
  </si>
  <si>
    <t>000790</t>
  </si>
  <si>
    <t>Almond Breeze</t>
  </si>
  <si>
    <t>Unsweetened vanilla almondmilk</t>
  </si>
  <si>
    <t>000791</t>
  </si>
  <si>
    <t>Rice Dream</t>
  </si>
  <si>
    <t>Vanilla rice drink</t>
  </si>
  <si>
    <t>000792</t>
  </si>
  <si>
    <t>Original rice drink, enriched</t>
  </si>
  <si>
    <t>000793</t>
  </si>
  <si>
    <t>Vanilla rice drink, enriched</t>
  </si>
  <si>
    <t>Sprouts</t>
  </si>
  <si>
    <t>000794</t>
  </si>
  <si>
    <t>Unsweetened original almondmilk</t>
  </si>
  <si>
    <t>000795</t>
  </si>
  <si>
    <t>Broth, chicken, NA, carton</t>
  </si>
  <si>
    <t xml:space="preserve">Organic free range chicken broth, low sodium </t>
  </si>
  <si>
    <t>000796</t>
  </si>
  <si>
    <t>Broth, vegetable, NA, carton</t>
  </si>
  <si>
    <t xml:space="preserve">Organic vegetable broth, low sodium </t>
  </si>
  <si>
    <t>000797</t>
  </si>
  <si>
    <t>Pesto, rustic basil, NA, jar</t>
  </si>
  <si>
    <t>Rustic basil pesto</t>
  </si>
  <si>
    <t>000798</t>
  </si>
  <si>
    <t>Pesto, with basil, NA, plastic container</t>
  </si>
  <si>
    <t>Buitoni</t>
  </si>
  <si>
    <t xml:space="preserve">Pesto with basil </t>
  </si>
  <si>
    <t>Safewat</t>
  </si>
  <si>
    <t>000799</t>
  </si>
  <si>
    <t>Pasta sauce, tomato &amp; basil, NA, jar</t>
  </si>
  <si>
    <t>Classico</t>
  </si>
  <si>
    <t xml:space="preserve">Pasta sauce tomato &amp; basil </t>
  </si>
  <si>
    <t>000800</t>
  </si>
  <si>
    <t>Newman's Own</t>
  </si>
  <si>
    <t>000801</t>
  </si>
  <si>
    <t xml:space="preserve">Tomatoes, diced, NA, canned </t>
  </si>
  <si>
    <t>Muir Glen</t>
  </si>
  <si>
    <t xml:space="preserve">Organic diced tomatoes </t>
  </si>
  <si>
    <t>000802</t>
  </si>
  <si>
    <t>Tomato paste, NA, canned</t>
  </si>
  <si>
    <t>Hunt's</t>
  </si>
  <si>
    <t>Tomato paste</t>
  </si>
  <si>
    <t>000803</t>
  </si>
  <si>
    <t>Sauce, traditional, NA, canned</t>
  </si>
  <si>
    <t>Prego</t>
  </si>
  <si>
    <t xml:space="preserve">Italian sace traditional </t>
  </si>
  <si>
    <t>000804</t>
  </si>
  <si>
    <t>Tomato sauce, NA, canned</t>
  </si>
  <si>
    <t xml:space="preserve">Tomato sauce </t>
  </si>
  <si>
    <t>000805</t>
  </si>
  <si>
    <t xml:space="preserve">Tomato sauce, NA, canned </t>
  </si>
  <si>
    <t>Tomato sauce</t>
  </si>
  <si>
    <t>000806</t>
  </si>
  <si>
    <t xml:space="preserve">Tomato paste, NA, canned </t>
  </si>
  <si>
    <t>000807</t>
  </si>
  <si>
    <t>Ketchup, NA, plastic container</t>
  </si>
  <si>
    <t>Heinz</t>
  </si>
  <si>
    <t>Tomato ketchup</t>
  </si>
  <si>
    <t>000808</t>
  </si>
  <si>
    <t>Olives, pitted, NA, jar</t>
  </si>
  <si>
    <t>Organic pitted kalamata olives</t>
  </si>
  <si>
    <t>000809</t>
  </si>
  <si>
    <t>Beans, refried, NA, canned</t>
  </si>
  <si>
    <t>Amy's</t>
  </si>
  <si>
    <t>Vegetarian organic refried beans, traditional</t>
  </si>
  <si>
    <t>000810</t>
  </si>
  <si>
    <t>Soup, chicken noodle, NA, canned</t>
  </si>
  <si>
    <t>Annie's</t>
  </si>
  <si>
    <t>Chicken noodle soup</t>
  </si>
  <si>
    <t>000811</t>
  </si>
  <si>
    <t>Beans, cannellini, NA, canned</t>
  </si>
  <si>
    <t>Organic cannellini beans</t>
  </si>
  <si>
    <t>000812</t>
  </si>
  <si>
    <t>Beans, refried black beans, NA, canned</t>
  </si>
  <si>
    <t xml:space="preserve">Vegetarian organic refried beans, black beans </t>
  </si>
  <si>
    <t>000813</t>
  </si>
  <si>
    <t>Butter, sunflower, NA, plastic container</t>
  </si>
  <si>
    <t>SunButter</t>
  </si>
  <si>
    <t>Natural sunflower butter</t>
  </si>
  <si>
    <t>000814</t>
  </si>
  <si>
    <t>Mayonnaise, NA, platic container</t>
  </si>
  <si>
    <t>Best Foods</t>
  </si>
  <si>
    <t>Real mayonnaise</t>
  </si>
  <si>
    <t>000815</t>
  </si>
  <si>
    <t>Soup, chunky vegetable, NA, canned</t>
  </si>
  <si>
    <t>Organic soups, chunky vegetable</t>
  </si>
  <si>
    <t>000816</t>
  </si>
  <si>
    <t>Olive oil, extra virgin, NA, glass container</t>
  </si>
  <si>
    <t>California Olive Ranch</t>
  </si>
  <si>
    <t xml:space="preserve">100% California extra virgin olive oil </t>
  </si>
  <si>
    <t>000817</t>
  </si>
  <si>
    <t>Butter, unsalted, NA, box</t>
  </si>
  <si>
    <t>Challenge Butter</t>
  </si>
  <si>
    <t>Unsalted butter</t>
  </si>
  <si>
    <t>000818</t>
  </si>
  <si>
    <t>Cereal, puffed rice, NA, bag</t>
  </si>
  <si>
    <t>Arrowhead Mills</t>
  </si>
  <si>
    <t>Puffed rice cereal</t>
  </si>
  <si>
    <t>000819</t>
  </si>
  <si>
    <t>Cereal, all-bran, NA, box</t>
  </si>
  <si>
    <t>Kellog's</t>
  </si>
  <si>
    <t>All-bran original cereal</t>
  </si>
  <si>
    <t>000820</t>
  </si>
  <si>
    <t>Crisps, chickpea veggie, NA, bag</t>
  </si>
  <si>
    <t>Off The Eaten Path</t>
  </si>
  <si>
    <t>Chickpea veggie crips: rice, chickpeas, peas, black beans</t>
  </si>
  <si>
    <t>000821</t>
  </si>
  <si>
    <t>Chips, white bean, NA, bag</t>
  </si>
  <si>
    <t>Beanitos</t>
  </si>
  <si>
    <t>White bean chips</t>
  </si>
  <si>
    <t>000822</t>
  </si>
  <si>
    <t>Puffs, vegan white cheddar, NA, bag</t>
  </si>
  <si>
    <t>Hippeas</t>
  </si>
  <si>
    <t>Vegan white cheddar flavored puffs</t>
  </si>
  <si>
    <t>000823</t>
  </si>
  <si>
    <t>Crisps, veggie, NA, bag</t>
  </si>
  <si>
    <t>Chickpea veggie crips: rice, peas, black beans</t>
  </si>
  <si>
    <t>000824</t>
  </si>
  <si>
    <t>Puffs, aged white cheddar, NA, bag</t>
  </si>
  <si>
    <t>Pirate's Booty</t>
  </si>
  <si>
    <t>Aged white cheddar rice &amp; corn puffs</t>
  </si>
  <si>
    <t>000825</t>
  </si>
  <si>
    <t>Chips, blue corn, NA, bag</t>
  </si>
  <si>
    <t>Garden of Eatin</t>
  </si>
  <si>
    <t>Blue chips, no salt added</t>
  </si>
  <si>
    <t>000826</t>
  </si>
  <si>
    <t>Crackers, original, NA, box</t>
  </si>
  <si>
    <t xml:space="preserve">Mary's </t>
  </si>
  <si>
    <t>Mary's gone crackers, original crackers</t>
  </si>
  <si>
    <t>000827</t>
  </si>
  <si>
    <t>Crisps, hummus, NA, bag</t>
  </si>
  <si>
    <t>Chickpea veggie crips: rosemary &amp; olive oil</t>
  </si>
  <si>
    <t>000828</t>
  </si>
  <si>
    <t>Chips, tortilla, NA, bag</t>
  </si>
  <si>
    <t>Casa Sanchez</t>
  </si>
  <si>
    <t>Organic tortilla chips, salt free</t>
  </si>
  <si>
    <t>000829</t>
  </si>
  <si>
    <t>Bar, almond butter, NA, wrapped</t>
  </si>
  <si>
    <t>Perfect Bar</t>
  </si>
  <si>
    <t>Almond butter bar</t>
  </si>
  <si>
    <t>000830</t>
  </si>
  <si>
    <t>Bar, peanut butter, NA, wrapped</t>
  </si>
  <si>
    <t>Peanut butter bar</t>
  </si>
  <si>
    <t>000831</t>
  </si>
  <si>
    <t>Bar, organic bananas &amp; carrots, NA, boxed</t>
  </si>
  <si>
    <t>Organics HappyTot</t>
  </si>
  <si>
    <t>Fiber &amp;protein gluten free oat bar; organic bananas &amp; carrots</t>
  </si>
  <si>
    <t>000832</t>
  </si>
  <si>
    <t>Bar, organic apples &amp; spinach, NA, boxed</t>
  </si>
  <si>
    <t>Fiber &amp;protein gluten free oat bar; organic spinach &amp; apples</t>
  </si>
  <si>
    <t>000833</t>
  </si>
  <si>
    <t>Super Foods: organic Pears (2/5),  blueberries (16) &amp; spinach (3 tbsp), Stage 4 (Tots &amp; Tykes (12+ months))</t>
  </si>
  <si>
    <t>000834</t>
  </si>
  <si>
    <t>Veggies &amp; wild rice, NA, box</t>
  </si>
  <si>
    <t>Organic veggies &amp; wild rice with mushroom &amp; parmesan, Tots &amp; Tykes (12+ months)</t>
  </si>
  <si>
    <t>000835</t>
  </si>
  <si>
    <t>Flour, whole wheat, NA, bag</t>
  </si>
  <si>
    <t>Good &amp; Gather</t>
  </si>
  <si>
    <t>Whole wheat flour</t>
  </si>
  <si>
    <t>000836</t>
  </si>
  <si>
    <t>Bread, 100% whole wheat, NA, bag</t>
  </si>
  <si>
    <t>Dave's Killer Bread</t>
  </si>
  <si>
    <t>Thin-sliced 100% organic whole wheat bread</t>
  </si>
  <si>
    <t>000837</t>
  </si>
  <si>
    <t>Bread, sprouted whole grain, NA, bag</t>
  </si>
  <si>
    <t>Thin-sliced sprouted whole grain bread</t>
  </si>
  <si>
    <t>000838</t>
  </si>
  <si>
    <t>Bread, powerseed, NA, bag</t>
  </si>
  <si>
    <t>Powerseed bread</t>
  </si>
  <si>
    <t>000839</t>
  </si>
  <si>
    <t>Bread, good seed, NA, bag</t>
  </si>
  <si>
    <t>Good seed bread</t>
  </si>
  <si>
    <t>000840</t>
  </si>
  <si>
    <t>Bread, white, NA, bag</t>
  </si>
  <si>
    <t xml:space="preserve">White bread done right </t>
  </si>
  <si>
    <t>000841</t>
  </si>
  <si>
    <t>Bread, 21 whole grains and seeds, NA, bag</t>
  </si>
  <si>
    <t>21 whole grains and seeds bread</t>
  </si>
  <si>
    <t>000842</t>
  </si>
  <si>
    <t>Prunes, pitted, NA, bag</t>
  </si>
  <si>
    <t xml:space="preserve">Unsweetened pitted prunes </t>
  </si>
  <si>
    <t>000843</t>
  </si>
  <si>
    <t>Mango, Ataulfo, flesh, fresh</t>
  </si>
  <si>
    <t>Don Rigo</t>
  </si>
  <si>
    <t>Yellow mango</t>
  </si>
  <si>
    <t>000844</t>
  </si>
  <si>
    <t>Mango, Bella, flesh, fresh</t>
  </si>
  <si>
    <t>Kent</t>
  </si>
  <si>
    <t>Red mango</t>
  </si>
  <si>
    <t>000845</t>
  </si>
  <si>
    <t>Lime, NA, fresh</t>
  </si>
  <si>
    <t xml:space="preserve">Lime </t>
  </si>
  <si>
    <t>000846</t>
  </si>
  <si>
    <t>Kale, curly, NA, fresh</t>
  </si>
  <si>
    <t>Cal-organic</t>
  </si>
  <si>
    <t>Kale</t>
  </si>
  <si>
    <t>000847</t>
  </si>
  <si>
    <t>Kale, red, NA, fresh</t>
  </si>
  <si>
    <t xml:space="preserve">Red Kale </t>
  </si>
  <si>
    <t>000848</t>
  </si>
  <si>
    <t>Kale, lacinato, NA, fresh</t>
  </si>
  <si>
    <t xml:space="preserve">Licanato Kale </t>
  </si>
  <si>
    <t>000849</t>
  </si>
  <si>
    <t>Green onions, NA, fresh</t>
  </si>
  <si>
    <t xml:space="preserve">Green onion </t>
  </si>
  <si>
    <t>000850</t>
  </si>
  <si>
    <t>Lettuce, romaine, NA, fresh</t>
  </si>
  <si>
    <t>Organic girl</t>
  </si>
  <si>
    <t xml:space="preserve">Romaine Lettuce </t>
  </si>
  <si>
    <t>000851</t>
  </si>
  <si>
    <t>Eggplant, NA, fresh</t>
  </si>
  <si>
    <t>M &amp; R Company</t>
  </si>
  <si>
    <t xml:space="preserve">Eggplant </t>
  </si>
  <si>
    <t>000852</t>
  </si>
  <si>
    <t>Cabbage, green, whole, fresh</t>
  </si>
  <si>
    <t>Cabbage</t>
  </si>
  <si>
    <t>000853</t>
  </si>
  <si>
    <t>Tuna, albacore, NA, fresh</t>
  </si>
  <si>
    <t>Starkist</t>
  </si>
  <si>
    <t>Albacore white tuna</t>
  </si>
  <si>
    <t>000854</t>
  </si>
  <si>
    <t>Tuna, chunk light, NA, fresh</t>
  </si>
  <si>
    <t>Chunk light tuna</t>
  </si>
  <si>
    <t>000855</t>
  </si>
  <si>
    <t>Tortilla, almond flour, NA, bag</t>
  </si>
  <si>
    <t>Siete</t>
  </si>
  <si>
    <t xml:space="preserve">Almond flour tortillas </t>
  </si>
  <si>
    <t>000856</t>
  </si>
  <si>
    <t>ramen, millet &amp; brown rice, NA, bag</t>
  </si>
  <si>
    <t>Lotus Foods</t>
  </si>
  <si>
    <t>Millet &amp; brown rice ramen</t>
  </si>
  <si>
    <t>000857</t>
  </si>
  <si>
    <t>Saifun brean threads, NA, bag</t>
  </si>
  <si>
    <t>Dynasty</t>
  </si>
  <si>
    <t xml:space="preserve">Saifun bean threads </t>
  </si>
  <si>
    <t>000858</t>
  </si>
  <si>
    <t>Pasta, rotini red lentil, NA, box</t>
  </si>
  <si>
    <t xml:space="preserve">Gluten free red lentil rotini </t>
  </si>
  <si>
    <t>000859</t>
  </si>
  <si>
    <t>Pasta, chickpea rotini, NA, box</t>
  </si>
  <si>
    <t>Banza</t>
  </si>
  <si>
    <t>Rotini made from chickpeas</t>
  </si>
  <si>
    <t>000860</t>
  </si>
  <si>
    <t>Pasta, yellow lentil penne, NA, box</t>
  </si>
  <si>
    <t>Gluten free yellow lentil penne</t>
  </si>
  <si>
    <t>000861</t>
  </si>
  <si>
    <t>Noodles, rice, NA, box</t>
  </si>
  <si>
    <t>Thai Kitchen</t>
  </si>
  <si>
    <t>Stir-fry rice noodles</t>
  </si>
  <si>
    <t>000862</t>
  </si>
  <si>
    <t>Pasta, chickpea mac &amp; cheese, NA, box</t>
  </si>
  <si>
    <t>Mac &amp; cheese made with chickpea pasta</t>
  </si>
  <si>
    <t>000863</t>
  </si>
  <si>
    <t>Couscous, pearl, NA, box</t>
  </si>
  <si>
    <t>Rice Select</t>
  </si>
  <si>
    <t>Pearl couscous</t>
  </si>
  <si>
    <t>000864</t>
  </si>
  <si>
    <t>Couscous, original, NA, box</t>
  </si>
  <si>
    <t>Near East</t>
  </si>
  <si>
    <t>Couscous mix original</t>
  </si>
  <si>
    <t>000865</t>
  </si>
  <si>
    <t>Rice, brown long grain, NA, bag</t>
  </si>
  <si>
    <t>Organic brown long grain rice</t>
  </si>
  <si>
    <t>000866</t>
  </si>
  <si>
    <t>Rice, wild NA, bag</t>
  </si>
  <si>
    <t xml:space="preserve">Wild blend rice </t>
  </si>
  <si>
    <t>000867</t>
  </si>
  <si>
    <t>Couscous, tri-color pearl, NA, bag</t>
  </si>
  <si>
    <t>Tri-color pearly couscous</t>
  </si>
  <si>
    <t>000868</t>
  </si>
  <si>
    <t>Ravioli, spinach &amp; ricotta, NA, bag</t>
  </si>
  <si>
    <t>Rana</t>
  </si>
  <si>
    <t>Spinach &amp; Ricotta ravioli</t>
  </si>
  <si>
    <t>000869</t>
  </si>
  <si>
    <t>Burrito, beans &amp; rice, NA, bag</t>
  </si>
  <si>
    <t>Burrito cheddar cheese</t>
  </si>
  <si>
    <t>000870</t>
  </si>
  <si>
    <t>Burrito, beans &amp; cheese, NA, bag</t>
  </si>
  <si>
    <t>Tina's</t>
  </si>
  <si>
    <t>Bean and cheese burrito</t>
  </si>
  <si>
    <t>000871</t>
  </si>
  <si>
    <t>Chicken, tenders, NA, bag</t>
  </si>
  <si>
    <t>Applegate Naturals</t>
  </si>
  <si>
    <t>Chicken breast tenders</t>
  </si>
  <si>
    <t>000872</t>
  </si>
  <si>
    <t>Chicken, strips, NA, bag</t>
  </si>
  <si>
    <t>Foster Farms</t>
  </si>
  <si>
    <t>Crispy chicken strips</t>
  </si>
  <si>
    <t>000873</t>
  </si>
  <si>
    <t>Fillets, crunchy breaded, NA, bag</t>
  </si>
  <si>
    <t>Gorton's</t>
  </si>
  <si>
    <t>Crunchy breaded 100% whole fillets</t>
  </si>
  <si>
    <t>Microwaved for 2 minutes</t>
  </si>
  <si>
    <t>000874</t>
  </si>
  <si>
    <t>Fillets, crispy battered, NA, bag</t>
  </si>
  <si>
    <t>Crispy battered 100% whole fillets</t>
  </si>
  <si>
    <t>000875</t>
  </si>
  <si>
    <t>Chicken, breast, NA, fresh</t>
  </si>
  <si>
    <t>Chicken breast</t>
  </si>
  <si>
    <t>000876</t>
  </si>
  <si>
    <t>Beef, round tip steak, NA, fresh</t>
  </si>
  <si>
    <t>USDA choice beef round tip steak thin</t>
  </si>
  <si>
    <t>Grilled for 5 minutes on each side, medium heat</t>
  </si>
  <si>
    <t>000877</t>
  </si>
  <si>
    <t>Prawn, NA, fresh</t>
  </si>
  <si>
    <t>Grilled for 2 minutes on each side, medium heat</t>
  </si>
  <si>
    <t>000878</t>
  </si>
  <si>
    <t>Eggs, brown, yolk, hard-boiled</t>
  </si>
  <si>
    <t>Pete &amp; Gerry's</t>
  </si>
  <si>
    <t>Organic free range eggs</t>
  </si>
  <si>
    <t>000879</t>
  </si>
  <si>
    <t>Eggs, brown, egg white, hard-boiled</t>
  </si>
  <si>
    <t>000880</t>
  </si>
  <si>
    <t>Eggs, brown, whole, scrambled and hard boiled</t>
  </si>
  <si>
    <t>000881</t>
  </si>
  <si>
    <t>Cabbage, green, whole, steamed</t>
  </si>
  <si>
    <t>000882</t>
  </si>
  <si>
    <t>Eggs, brown, whole, scrambled</t>
  </si>
  <si>
    <t>000883</t>
  </si>
  <si>
    <t>Pasta, red lentil, NA, box</t>
  </si>
  <si>
    <t>Whole Foods</t>
  </si>
  <si>
    <t>Red lentil gluten free spaghetti</t>
  </si>
  <si>
    <t>Whole Foods Market</t>
  </si>
  <si>
    <t>000884</t>
  </si>
  <si>
    <t>Bread, righteous rye, NA, bag</t>
  </si>
  <si>
    <t>Dave's Killer Bread righteous rye</t>
  </si>
  <si>
    <t>Nugget</t>
  </si>
  <si>
    <t>000885</t>
  </si>
  <si>
    <t>Crackers, almond nut thins, NA, box</t>
  </si>
  <si>
    <t>Blue Diamond Almond nut-thins</t>
  </si>
  <si>
    <t>000886</t>
  </si>
  <si>
    <t>Cabbage, purple, whole, fresh</t>
  </si>
  <si>
    <t>000887</t>
  </si>
  <si>
    <t>Pretzels, peanut butter, NA, bag</t>
  </si>
  <si>
    <t>Pretzel nuggets peanut butter</t>
  </si>
  <si>
    <t>000888</t>
  </si>
  <si>
    <t>Rice, short grain brown, NA, bag</t>
  </si>
  <si>
    <t>Organic brown short grain rice</t>
  </si>
  <si>
    <t>000889</t>
  </si>
  <si>
    <t>Tortillas, cauliflower, NA, bag</t>
  </si>
  <si>
    <t>Cauliflower tortillas with casava flour</t>
  </si>
  <si>
    <t>000890</t>
  </si>
  <si>
    <t>Cereal, almond, NA, box</t>
  </si>
  <si>
    <t>Sprouted crunchy cereal, almond; Ezekiel 4:9</t>
  </si>
  <si>
    <t>000891</t>
  </si>
  <si>
    <t>Cabbage, purple, whole, steamed</t>
  </si>
  <si>
    <t>000892</t>
  </si>
  <si>
    <t>Cocoa, NA, NA, powder</t>
  </si>
  <si>
    <t xml:space="preserve">Hershey's </t>
  </si>
  <si>
    <t>000893</t>
  </si>
  <si>
    <t>Grape, NA, fruit, juice</t>
  </si>
  <si>
    <t>000894</t>
  </si>
  <si>
    <t>energy drink, NA, NA, canned</t>
  </si>
  <si>
    <t>Red Bull</t>
  </si>
  <si>
    <t>000895</t>
  </si>
  <si>
    <t>chia, NA, seed, fresh</t>
  </si>
  <si>
    <t>000896</t>
  </si>
  <si>
    <t>bean, navy, bean, canned</t>
  </si>
  <si>
    <t>000897</t>
  </si>
  <si>
    <t>pumpkin, NA, fruit, canned</t>
  </si>
  <si>
    <t>Libby's</t>
  </si>
  <si>
    <t>000898</t>
  </si>
  <si>
    <t>coconut, NA, milk, packed</t>
  </si>
  <si>
    <t>So Delicious</t>
  </si>
  <si>
    <t>000899</t>
  </si>
  <si>
    <t>almonds, NA, seed, roasted</t>
  </si>
  <si>
    <t>000900</t>
  </si>
  <si>
    <t>snack, blueberry, NA, bar</t>
  </si>
  <si>
    <t xml:space="preserve">Kellogg's Nutrigrain </t>
  </si>
  <si>
    <t>Nutrigrain, blueberry</t>
  </si>
  <si>
    <t>000901</t>
  </si>
  <si>
    <t>snack, apple, NA, bar</t>
  </si>
  <si>
    <t>Nutrigrain, apple cinnamon</t>
  </si>
  <si>
    <t>000902</t>
  </si>
  <si>
    <t>oat, NA, bran, packed</t>
  </si>
  <si>
    <t>Oat bran hot cereal</t>
  </si>
  <si>
    <t>microwaved</t>
  </si>
  <si>
    <t>000903</t>
  </si>
  <si>
    <t>coffee, arabica, NA, ground</t>
  </si>
  <si>
    <t>French Roast, 100% Organic Arabica</t>
  </si>
  <si>
    <t xml:space="preserve">brewed </t>
  </si>
  <si>
    <t>000904</t>
  </si>
  <si>
    <t>half and half, NA, NA, carton</t>
  </si>
  <si>
    <t>Lucerne</t>
  </si>
  <si>
    <t>Half and half, pasteurized</t>
  </si>
  <si>
    <t>000905</t>
  </si>
  <si>
    <t>alfalfa, NA, sprouts, fresh</t>
  </si>
  <si>
    <t>Wild About Sprouts</t>
  </si>
  <si>
    <t>Amazing alfalfa</t>
  </si>
  <si>
    <t>000906</t>
  </si>
  <si>
    <t>cheese, cream, NA, packed</t>
  </si>
  <si>
    <t>Philadelphia</t>
  </si>
  <si>
    <t>000907</t>
  </si>
  <si>
    <t>chives, NA, leaves, fresh</t>
  </si>
  <si>
    <t>000908</t>
  </si>
  <si>
    <t>arugula, NA, leaves, fresh</t>
  </si>
  <si>
    <t>000909</t>
  </si>
  <si>
    <t>turkey, NA, NA, ground</t>
  </si>
  <si>
    <t>Jennie-O</t>
  </si>
  <si>
    <t>ground turkey, 93% lean, 7% fat</t>
  </si>
  <si>
    <t>grilled, 4 min</t>
  </si>
  <si>
    <t>000910</t>
  </si>
  <si>
    <t>pork, NA, NA, ground</t>
  </si>
  <si>
    <t>ground pork, 80% lean, 20% fat</t>
  </si>
  <si>
    <t>000911</t>
  </si>
  <si>
    <t>000912</t>
  </si>
  <si>
    <r>
      <rPr>
        <rFont val="Arial"/>
        <b/>
        <color rgb="FF000000"/>
        <sz val="11.0"/>
      </rPr>
      <t>Food, Varietal, Parts, Form</t>
    </r>
    <r>
      <rPr>
        <rFont val="Arial"/>
        <b/>
        <color rgb="FF999999"/>
        <sz val="11.0"/>
      </rPr>
      <t xml:space="preserve"> (pear, Bartlet, whole without seeds, fresh) </t>
    </r>
  </si>
  <si>
    <r>
      <rPr>
        <rFont val="Arial"/>
        <b/>
        <color theme="1"/>
        <sz val="11.0"/>
      </rPr>
      <t xml:space="preserve">Food preparation method </t>
    </r>
    <r>
      <rPr>
        <rFont val="Arial"/>
        <b/>
        <color rgb="FFB7B7B7"/>
        <sz val="11.0"/>
      </rPr>
      <t>(raw, boiled, steamed, refried, 45 minutes, processed, etc)</t>
    </r>
  </si>
  <si>
    <t xml:space="preserve"> Detailed Sample Description</t>
  </si>
  <si>
    <t>Simple name</t>
  </si>
  <si>
    <t>Mass of weighed sample</t>
  </si>
  <si>
    <t>Glucose</t>
  </si>
  <si>
    <t>Galactose</t>
  </si>
  <si>
    <t>Fructose</t>
  </si>
  <si>
    <t>Xylose</t>
  </si>
  <si>
    <t>Arabinose</t>
  </si>
  <si>
    <t>Fucose</t>
  </si>
  <si>
    <t>Rhamnose</t>
  </si>
  <si>
    <t>GlcA</t>
  </si>
  <si>
    <t>GalA</t>
  </si>
  <si>
    <t>GlcNAc</t>
  </si>
  <si>
    <t>GalNAc</t>
  </si>
  <si>
    <t>Mannose</t>
  </si>
  <si>
    <t>Allose</t>
  </si>
  <si>
    <t>Ribose</t>
  </si>
  <si>
    <t>Whole envy apple w/o seed</t>
  </si>
  <si>
    <t xml:space="preserve">Envy apple skin only </t>
  </si>
  <si>
    <t xml:space="preserve">Envy apple flesh only </t>
  </si>
  <si>
    <t>Whole jazz apple w/o seed</t>
  </si>
  <si>
    <t>Jazz apple skin only</t>
  </si>
  <si>
    <t xml:space="preserve">Jazz apple flesh only </t>
  </si>
  <si>
    <t xml:space="preserve">Whole Honeycrips apple w/o seed </t>
  </si>
  <si>
    <t>Honeycrips apple skin only</t>
  </si>
  <si>
    <t>Honeycrips apple flesh only</t>
  </si>
  <si>
    <t xml:space="preserve">Whole Pink Lady apple w/o seed </t>
  </si>
  <si>
    <t>Pink Lady apple skin only</t>
  </si>
  <si>
    <t>Pink Lady apple flesh only</t>
  </si>
  <si>
    <t xml:space="preserve">Whole Fuji apple w/o seed </t>
  </si>
  <si>
    <t>Fuji apple skin only</t>
  </si>
  <si>
    <t>Fuji apple flesh only</t>
  </si>
  <si>
    <t xml:space="preserve">Whole Gala apple w/o seed </t>
  </si>
  <si>
    <t>Gala apple skin only</t>
  </si>
  <si>
    <t>Gala apple flesh only</t>
  </si>
  <si>
    <t xml:space="preserve">Whole Golden Del apple w/o seed </t>
  </si>
  <si>
    <t>Golden Del apple skin only</t>
  </si>
  <si>
    <t>Golden Del apple flesh only</t>
  </si>
  <si>
    <t xml:space="preserve">Whole Red Delicious apple w/o seed </t>
  </si>
  <si>
    <t>Red Delicious apple skin only</t>
  </si>
  <si>
    <t>Red Delicious apple flesh only</t>
  </si>
  <si>
    <t xml:space="preserve">Whole Granny Smith apple w/o seed </t>
  </si>
  <si>
    <t>Granny Smith apple skin only</t>
  </si>
  <si>
    <t>Granny Smith apple flesh only</t>
  </si>
  <si>
    <t xml:space="preserve">Whole Pazazz apple w/o seed </t>
  </si>
  <si>
    <t>Pazazz apple skin only</t>
  </si>
  <si>
    <t>Pazazz apple flesh only</t>
  </si>
  <si>
    <t>Whole Red D'anjou pear w/o seed</t>
  </si>
  <si>
    <t>Red D'anjou pear skin only</t>
  </si>
  <si>
    <t>Red D'anjou flesh skin only</t>
  </si>
  <si>
    <t>Whole Bartlett pear w/o seed</t>
  </si>
  <si>
    <t>Bartlett pear skin only</t>
  </si>
  <si>
    <t>Bartlett flesh skin only</t>
  </si>
  <si>
    <t>Whole D'anjou pear w/o seed</t>
  </si>
  <si>
    <t>D'anjou pear skin only</t>
  </si>
  <si>
    <t>D'anjou flesh skin only</t>
  </si>
  <si>
    <t>Whole Beurre Bosc pear w/o seed</t>
  </si>
  <si>
    <t>Beurre Bosc pear skin only</t>
  </si>
  <si>
    <t>Beurre Bosc flesh skin only</t>
  </si>
  <si>
    <t>Whole Shingo pear w/o seed</t>
  </si>
  <si>
    <t>Shingo pear skin only</t>
  </si>
  <si>
    <t>Shingo flesh skin only</t>
  </si>
  <si>
    <t>Plantain banana (steamed 10 in)</t>
  </si>
  <si>
    <t>Yellow banana peel only</t>
  </si>
  <si>
    <t>Yellow banana flesh only</t>
  </si>
  <si>
    <t>Red banana (steamed 10min)</t>
  </si>
  <si>
    <t>Whole interspecific aprium</t>
  </si>
  <si>
    <t>Whole apricot</t>
  </si>
  <si>
    <t>Whole black plum</t>
  </si>
  <si>
    <t>Whole red plum</t>
  </si>
  <si>
    <t>Whole flavor gator pluot</t>
  </si>
  <si>
    <t>Whole black plum (HGO farms)</t>
  </si>
  <si>
    <t>Whole Plumogranate pluot</t>
  </si>
  <si>
    <t>Whole white nectarine (HGO Farms)</t>
  </si>
  <si>
    <t>Whole white saturn peach</t>
  </si>
  <si>
    <t>Whole white peach</t>
  </si>
  <si>
    <t>Whole yellow nectarine</t>
  </si>
  <si>
    <t>Whole yellow peach (Prima Farms)</t>
  </si>
  <si>
    <t>Whole yellow nectarine (overipe)</t>
  </si>
  <si>
    <t xml:space="preserve">Yellow nectarine peel only </t>
  </si>
  <si>
    <t>Yellow nectarine flesh only</t>
  </si>
  <si>
    <t>Whole yellow peach (HGO Farms)</t>
  </si>
  <si>
    <t>Whole white nectarine (Summeripe)</t>
  </si>
  <si>
    <t>Whole yellow nectarine (HGO Farms)</t>
  </si>
  <si>
    <t>Pureed whole golden dell apple w/o seed</t>
  </si>
  <si>
    <t>Pureed whole bartlett pear w/o seed</t>
  </si>
  <si>
    <t>Pureed whole honeycrisp apple w/o seed</t>
  </si>
  <si>
    <t>Hass (large) avocado</t>
  </si>
  <si>
    <t>Hass (small) avocado</t>
  </si>
  <si>
    <t>Whole Green house (large) tomato</t>
  </si>
  <si>
    <t>Whole Glorys tomato</t>
  </si>
  <si>
    <t>Whole Twilight tomato</t>
  </si>
  <si>
    <t>Whole Comets tomato</t>
  </si>
  <si>
    <t>Whole Cherubs tomato</t>
  </si>
  <si>
    <t>Whole blueberry</t>
  </si>
  <si>
    <t>Whole raspberry</t>
  </si>
  <si>
    <t>Whole blackberry</t>
  </si>
  <si>
    <t>Whole strawberry</t>
  </si>
  <si>
    <t>Whole goldenberry</t>
  </si>
  <si>
    <t>Whole sweet cherry</t>
  </si>
  <si>
    <t>Whole guava</t>
  </si>
  <si>
    <t>Navel orange</t>
  </si>
  <si>
    <t>Valencia orange</t>
  </si>
  <si>
    <t>Pixie tangerine</t>
  </si>
  <si>
    <t>Deep red grapefruit</t>
  </si>
  <si>
    <t>Kiwi</t>
  </si>
  <si>
    <t>Golden kiwi</t>
  </si>
  <si>
    <t>Cantaloupe melon</t>
  </si>
  <si>
    <t>Honeydew melon</t>
  </si>
  <si>
    <t>Seedless watermelon</t>
  </si>
  <si>
    <t>Gold (golden) pineapple</t>
  </si>
  <si>
    <t>Tai nung papaya</t>
  </si>
  <si>
    <t>Mexican maradol papaya</t>
  </si>
  <si>
    <t>Red seedless grape</t>
  </si>
  <si>
    <t>Pureed red seedless grape</t>
  </si>
  <si>
    <t>Green seedless grape</t>
  </si>
  <si>
    <t>Pureed green seedless grape</t>
  </si>
  <si>
    <t>Jicama</t>
  </si>
  <si>
    <t>Peeled, steamed beetroot</t>
  </si>
  <si>
    <t>Lemon juice</t>
  </si>
  <si>
    <t>Lime juice</t>
  </si>
  <si>
    <t>Bunch beetroot flesh</t>
  </si>
  <si>
    <t>Bunch Steamed beetroot flesh</t>
  </si>
  <si>
    <t xml:space="preserve"> SteamedLoose beetroot flesh</t>
  </si>
  <si>
    <t>Steamed Kale leaves (Organics)</t>
  </si>
  <si>
    <t xml:space="preserve"> Steamed Kale leaves (Ratto Bros)</t>
  </si>
  <si>
    <t xml:space="preserve"> Steamed Lacinato Kale leaves and stalk (Ratto Bros) </t>
  </si>
  <si>
    <t xml:space="preserve">Steamed Lacinato Kale leaves and stalk (Cal-Organics) </t>
  </si>
  <si>
    <t>Steamed Red chard leaves and stalk (Cal-Organic)</t>
  </si>
  <si>
    <t>Steamed Rainbow chard leaves and stalk (Cal-Organic)</t>
  </si>
  <si>
    <t>Steamed Green chard leaves and stalk (Cal-Organic)</t>
  </si>
  <si>
    <t>Steamed Red Chard leaves and stalk (Ratto Bros)</t>
  </si>
  <si>
    <t>Steamed Red kale leaves and stalk</t>
  </si>
  <si>
    <t>Steamed Collard greens leaves and stalk</t>
  </si>
  <si>
    <t>Steamed Collard greens leaves</t>
  </si>
  <si>
    <t>Steamed Curely mustard greens</t>
  </si>
  <si>
    <t>Steamed Spinach leaves</t>
  </si>
  <si>
    <t>Steamed Baby Bok Choy leaves and stalk</t>
  </si>
  <si>
    <t>Steamed Iceberg lettuce</t>
  </si>
  <si>
    <t>Spinach leaves</t>
  </si>
  <si>
    <t>Steamed Whole brussel sprouts</t>
  </si>
  <si>
    <t>Steamed Crown broccoli florets and stalk</t>
  </si>
  <si>
    <t>Steamed Cauliflower florets and stalk</t>
  </si>
  <si>
    <t>Steamed Celery stalk</t>
  </si>
  <si>
    <t>Steamed whole snow peas</t>
  </si>
  <si>
    <t xml:space="preserve"> Whole snow peas</t>
  </si>
  <si>
    <t>Steamed Green beans</t>
  </si>
  <si>
    <t>Steamed French green beans</t>
  </si>
  <si>
    <t>Steamed Sugar snap pea</t>
  </si>
  <si>
    <t xml:space="preserve"> Steamed peeled baby carrot</t>
  </si>
  <si>
    <t>Peeled baby carrot</t>
  </si>
  <si>
    <t>Steamed peeled white rainbow baby carrots</t>
  </si>
  <si>
    <t>Steamed peeled yellow rainbow baby carrots</t>
  </si>
  <si>
    <t>Steamed peeled purple rainbow baby carrots</t>
  </si>
  <si>
    <t>Steamed whole carrots</t>
  </si>
  <si>
    <t>Steamed carrot flesh only</t>
  </si>
  <si>
    <t>Steamed whole green bell pepper w/o seed</t>
  </si>
  <si>
    <t>Steamed whole red bell pepper w/o seed</t>
  </si>
  <si>
    <t>Steamed whole yellow bell pepper w/o seed</t>
  </si>
  <si>
    <t>Steamed whole orange bell pepper w/o seed</t>
  </si>
  <si>
    <t xml:space="preserve">Steamed butternut squash </t>
  </si>
  <si>
    <t>Pureed butternut squash</t>
  </si>
  <si>
    <t xml:space="preserve">Steamed spaghetti squash </t>
  </si>
  <si>
    <t>Steamed yellow neck squash</t>
  </si>
  <si>
    <t>Steamed green zuchini</t>
  </si>
  <si>
    <t>Steamed mexican squash</t>
  </si>
  <si>
    <t>Steamed swet white corn kernels</t>
  </si>
  <si>
    <t>Steamed whole boomer gold potato</t>
  </si>
  <si>
    <t>Steamed boomer gold potato flesh only</t>
  </si>
  <si>
    <t>Steamed whole blushing belle potato</t>
  </si>
  <si>
    <t>Steamed blushing belle potato flesh only</t>
  </si>
  <si>
    <t>Steamed whole sweet potato</t>
  </si>
  <si>
    <t>Steamed sweet potato flesh only</t>
  </si>
  <si>
    <t>Pureed sweet potato flesh only</t>
  </si>
  <si>
    <t>Steamed whole purple mini potato medley</t>
  </si>
  <si>
    <t>Steamed purple mini potato medley flesh only</t>
  </si>
  <si>
    <t>Steamed whole red mini potato medley</t>
  </si>
  <si>
    <t>Steamed red mini potato medley flesh only</t>
  </si>
  <si>
    <t>Steamed whole yellow mini potato medley</t>
  </si>
  <si>
    <t>Steamed yellow mini potato medley flesh only</t>
  </si>
  <si>
    <t>Steamed whole russet potato</t>
  </si>
  <si>
    <t>Steamed russet potato flesh only</t>
  </si>
  <si>
    <t>Steamed whole garnet yam</t>
  </si>
  <si>
    <t>Steamed garnet yam flesh only</t>
  </si>
  <si>
    <t xml:space="preserve">Pureed garnet yam flesh only </t>
  </si>
  <si>
    <t>Steamed white sweet potato flesh only</t>
  </si>
  <si>
    <t>Steamed whole red sweet potato</t>
  </si>
  <si>
    <t>Steamed red sweet potato flesh only</t>
  </si>
  <si>
    <t>Steamed golden sweet potato flesh only</t>
  </si>
  <si>
    <t>Whole baby bella mushrooms</t>
  </si>
  <si>
    <t>Steamed whole baby bella mushrooms</t>
  </si>
  <si>
    <t>Steamed whole cromini mushrooms</t>
  </si>
  <si>
    <t>Steamed whole white mushrooms</t>
  </si>
  <si>
    <t>Steamed whole shiitake mushrooms</t>
  </si>
  <si>
    <t>Steamed whole oyster mushrooms</t>
  </si>
  <si>
    <t>Steamed whole bunapi mushrooms</t>
  </si>
  <si>
    <t>Steamed whole beech mushrooms</t>
  </si>
  <si>
    <t>Steamed purple top turnip flesh only</t>
  </si>
  <si>
    <t>Whole English cucumber</t>
  </si>
  <si>
    <t>Steamed whole English cucumber</t>
  </si>
  <si>
    <t>Steamed whole mini cucumbers</t>
  </si>
  <si>
    <t>Steamed green cucumber flesh only</t>
  </si>
  <si>
    <t>Steamed whole green cucumber</t>
  </si>
  <si>
    <t>Steamed mini red potato medley flesh only (5 min steamed)</t>
  </si>
  <si>
    <t>Steamed blushing belle potato flesh only (5 min steamed)</t>
  </si>
  <si>
    <t>Steamed sweet potato flesh only (5 min steamed)</t>
  </si>
  <si>
    <t>Whole double fiber bread</t>
  </si>
  <si>
    <t>Whole buttermilk bread</t>
  </si>
  <si>
    <t>Whole white bread</t>
  </si>
  <si>
    <t>Whole whole grain bread</t>
  </si>
  <si>
    <t xml:space="preserve">Inside only Whole grain bread </t>
  </si>
  <si>
    <t>Crust only whole grain bread</t>
  </si>
  <si>
    <t>Whole oatnut bread</t>
  </si>
  <si>
    <t>Whole potato bread</t>
  </si>
  <si>
    <t>Whole Extra Crisp English muffin (Oroweat)</t>
  </si>
  <si>
    <t>Whole Whole Grains English muffin (Oroweat)</t>
  </si>
  <si>
    <t>Whole Double Fiber English muffin (Oroweat)</t>
  </si>
  <si>
    <t>Whole Original English muffin (Thomas)</t>
  </si>
  <si>
    <t>Whole Light Multi Grain English muffin</t>
  </si>
  <si>
    <t xml:space="preserve"> Flour tortilla</t>
  </si>
  <si>
    <t>Yellow corn tortilla</t>
  </si>
  <si>
    <t>White corn tortilla</t>
  </si>
  <si>
    <t>Whole wheat tortilla</t>
  </si>
  <si>
    <t>Sugar free Strawberry jam (Smuckers)</t>
  </si>
  <si>
    <t>Strawberry Jam (Smuckers)</t>
  </si>
  <si>
    <t>Raspberry jam (Bonne Maman)</t>
  </si>
  <si>
    <t>Orange jam (Bonne Maman)</t>
  </si>
  <si>
    <t>Fig jam (Bonne Maman)</t>
  </si>
  <si>
    <t>Strawberry jam (Bonne Maman)</t>
  </si>
  <si>
    <t>Plum jam (Bonne Maman)</t>
  </si>
  <si>
    <t>Mango Peach jam (Bonne Maman)</t>
  </si>
  <si>
    <t>Creamy peanut butter (Skippy)</t>
  </si>
  <si>
    <t>Peanut butter (Laura Scudder's)</t>
  </si>
  <si>
    <t>Nutella spread</t>
  </si>
  <si>
    <t>Seasme seed butter (Organics)</t>
  </si>
  <si>
    <t>Cashew butter (Open Nature)</t>
  </si>
  <si>
    <t>Peanut butter (JIF)</t>
  </si>
  <si>
    <t>Peanut Butter (Justin's)</t>
  </si>
  <si>
    <t>Almond Butter (Justin's)</t>
  </si>
  <si>
    <t>Hazelnut and Almond Butter (Justin's)</t>
  </si>
  <si>
    <t>Vanilla almond Butter (Justin's)</t>
  </si>
  <si>
    <t>Maple almond  Butter (Justin's)</t>
  </si>
  <si>
    <t>Soy milk</t>
  </si>
  <si>
    <t>Almond milk</t>
  </si>
  <si>
    <t>Rice milk</t>
  </si>
  <si>
    <t>Mango juice</t>
  </si>
  <si>
    <t>Carrot juice</t>
  </si>
  <si>
    <t>Vegetable juice</t>
  </si>
  <si>
    <t xml:space="preserve">Lowfat chocolate milk </t>
  </si>
  <si>
    <t>Whole milk</t>
  </si>
  <si>
    <t>Lactose-free whole milk</t>
  </si>
  <si>
    <t>Oat milk</t>
  </si>
  <si>
    <t>Non fat greek yogurt</t>
  </si>
  <si>
    <t>Blueberry greek yogurt</t>
  </si>
  <si>
    <t>Cottage cheese</t>
  </si>
  <si>
    <t>Low Moisture part Skim Mozarella cheese</t>
  </si>
  <si>
    <t>Sprouted tofu</t>
  </si>
  <si>
    <t>Commercial tofu</t>
  </si>
  <si>
    <t>Chocolate chip cookies</t>
  </si>
  <si>
    <t>Vanilla cookies</t>
  </si>
  <si>
    <t>Rice cereals</t>
  </si>
  <si>
    <t>Corn cereal (corn flakes)</t>
  </si>
  <si>
    <t>Multi grain cereal</t>
  </si>
  <si>
    <t>Whole grain oat cereal</t>
  </si>
  <si>
    <t>Hone nut oat cereal</t>
  </si>
  <si>
    <t>7 grain pancake/waffle flour</t>
  </si>
  <si>
    <t>Almond flour</t>
  </si>
  <si>
    <t>Baking flour</t>
  </si>
  <si>
    <t>Hazelnut flour</t>
  </si>
  <si>
    <t>Buttermilk pancake/waffle flour</t>
  </si>
  <si>
    <t>Coconut flour</t>
  </si>
  <si>
    <t>Soy flour</t>
  </si>
  <si>
    <t>Xanthan gum</t>
  </si>
  <si>
    <t>Canned low sodium pinto bean</t>
  </si>
  <si>
    <t>Canned black beans (S&amp;W)</t>
  </si>
  <si>
    <t>Canned garbanzo beans</t>
  </si>
  <si>
    <t>Canned black beans (Organics)</t>
  </si>
  <si>
    <t>Canned Kidney beans</t>
  </si>
  <si>
    <t>Canned Blackeye beans</t>
  </si>
  <si>
    <t>Canned Butter beans</t>
  </si>
  <si>
    <t>Canned Artichoke hearts</t>
  </si>
  <si>
    <t>Canned garbanzo beans (S&amp;W)</t>
  </si>
  <si>
    <t xml:space="preserve">Corn polenta </t>
  </si>
  <si>
    <t>Original apple sauce (Tree top)</t>
  </si>
  <si>
    <t>No added sugar apple sauce (Tree top)</t>
  </si>
  <si>
    <t>No added sugar apple sauce (Motts)</t>
  </si>
  <si>
    <t>No added sugar mixed berry apple sauce (Motts)</t>
  </si>
  <si>
    <t>No added sugar strawberry apple sauce (Motts)</t>
  </si>
  <si>
    <t>Commercial Mac and Cheese</t>
  </si>
  <si>
    <t>Oatmeal &amp; Sprouted quinoa w/ banana and strawberries</t>
  </si>
  <si>
    <t>Oatmeal &amp; Sprouted quinoa w/ apple and blueberry</t>
  </si>
  <si>
    <t>Sqash and pumpkin ravioli w/ sage sauce</t>
  </si>
  <si>
    <t>Spinach and Cheese ravioli w/ Marinara sauce</t>
  </si>
  <si>
    <t>Organic Happy Tots 287</t>
  </si>
  <si>
    <t>Organic Happy Tots 288</t>
  </si>
  <si>
    <t>Organic Happy Tots 289</t>
  </si>
  <si>
    <t>Organic Happy Tots 290</t>
  </si>
  <si>
    <t>Organic Happy Tots 291</t>
  </si>
  <si>
    <t>Organic Happy Tots 292</t>
  </si>
  <si>
    <t>Organic Happy Baby 293</t>
  </si>
  <si>
    <t>Organic Happy Baby 294</t>
  </si>
  <si>
    <t>Organic Happy Baby 295</t>
  </si>
  <si>
    <t>Organic Happy Baby 296</t>
  </si>
  <si>
    <t>Organic Happy Baby 297</t>
  </si>
  <si>
    <t>Organic Happy Baby 298</t>
  </si>
  <si>
    <t>Organic Happy Baby 299</t>
  </si>
  <si>
    <t>Organic Happy Baby 300</t>
  </si>
  <si>
    <t>Organic Happy Baby 301</t>
  </si>
  <si>
    <t>Organic Happy Baby 302</t>
  </si>
  <si>
    <t>Organic Happy Baby 303</t>
  </si>
  <si>
    <t>Organic Happy Baby 304</t>
  </si>
  <si>
    <t>Organic Happy Baby 305</t>
  </si>
  <si>
    <t>Organic Happy Baby 306</t>
  </si>
  <si>
    <t>Beach-Nut Naturals 307</t>
  </si>
  <si>
    <t>Beach-Nut Naturals 308</t>
  </si>
  <si>
    <t>Beach-Nut Naturals 309</t>
  </si>
  <si>
    <t>Beach-Nut Naturals 310</t>
  </si>
  <si>
    <t>Beach-Nut Naturals 311</t>
  </si>
  <si>
    <t>Beach-Nut Naturals 312</t>
  </si>
  <si>
    <t>Beach-Nut Naturals 313</t>
  </si>
  <si>
    <t>Beach-Nut Naturals 314</t>
  </si>
  <si>
    <t>Beach-Nut Naturals 315</t>
  </si>
  <si>
    <t>Beach-Nut Naturals 316</t>
  </si>
  <si>
    <t>Beach-Nut Naturals 317</t>
  </si>
  <si>
    <t>Beach-Nut Naturals 318</t>
  </si>
  <si>
    <t>Beach-Nut Naturals 319</t>
  </si>
  <si>
    <t>Beach-Nut Naturals 320</t>
  </si>
  <si>
    <t>Beach-Nut Naturals 321</t>
  </si>
  <si>
    <t>Beach-Nut Naturals 322</t>
  </si>
  <si>
    <t>Beach-Nut Organics 323</t>
  </si>
  <si>
    <t>Beach-Nut  324</t>
  </si>
  <si>
    <t>Beach-Nut  325</t>
  </si>
  <si>
    <t>Beach-Nut  326</t>
  </si>
  <si>
    <t>Beach-Nut Naturals 327</t>
  </si>
  <si>
    <t>Beach-Nut Naturals 328</t>
  </si>
  <si>
    <t>Beach-Nut Naturals 329</t>
  </si>
  <si>
    <t>Nature's Heart 330</t>
  </si>
  <si>
    <t>Nature's Heart 331</t>
  </si>
  <si>
    <t>Nature's Heart 332</t>
  </si>
  <si>
    <t>Nature's Heart 333</t>
  </si>
  <si>
    <t>Nature's Heart 334</t>
  </si>
  <si>
    <t>Nature's Heart 335</t>
  </si>
  <si>
    <t>Plum Organics 336</t>
  </si>
  <si>
    <t>Plum Organics 337</t>
  </si>
  <si>
    <t>Plum Organics 338</t>
  </si>
  <si>
    <t>Plum Organics 339</t>
  </si>
  <si>
    <t>Plum Organics 340</t>
  </si>
  <si>
    <t>Plum Organics 341</t>
  </si>
  <si>
    <t>Plum Organics 342</t>
  </si>
  <si>
    <t>Plum Organics 343</t>
  </si>
  <si>
    <t>Plum Organics 344</t>
  </si>
  <si>
    <t>Plum Organics 345</t>
  </si>
  <si>
    <t>Plum Organics 346</t>
  </si>
  <si>
    <t>Plum Organics 347</t>
  </si>
  <si>
    <t>Plum Organics 348</t>
  </si>
  <si>
    <t>Plum Organics 349</t>
  </si>
  <si>
    <t>Plum Organics 350</t>
  </si>
  <si>
    <t>Plum Organics 351</t>
  </si>
  <si>
    <t>Matene 352</t>
  </si>
  <si>
    <t>Matene 353</t>
  </si>
  <si>
    <t>Matene 354</t>
  </si>
  <si>
    <t>Matene 355</t>
  </si>
  <si>
    <t>Matene 356</t>
  </si>
  <si>
    <t>Matene 357</t>
  </si>
  <si>
    <t>Paw Patrol 358</t>
  </si>
  <si>
    <t>Paw Patrol 359</t>
  </si>
  <si>
    <t>Paw Patrol 360</t>
  </si>
  <si>
    <t>Organics 361</t>
  </si>
  <si>
    <t>Organics 362</t>
  </si>
  <si>
    <t>Organics 363</t>
  </si>
  <si>
    <t>Organics 364</t>
  </si>
  <si>
    <t>Organics 365</t>
  </si>
  <si>
    <t>Organics 366</t>
  </si>
  <si>
    <t>Organics 367</t>
  </si>
  <si>
    <t>Organics 368</t>
  </si>
  <si>
    <t>Organics 369</t>
  </si>
  <si>
    <t>Organics 370</t>
  </si>
  <si>
    <t>Pumpkin Tree 371</t>
  </si>
  <si>
    <t>Pumpkin Tree 372</t>
  </si>
  <si>
    <t>Pumpkin Tree 373</t>
  </si>
  <si>
    <t>Pumpkin Tree 374</t>
  </si>
  <si>
    <t>Pumpkin Tree 375</t>
  </si>
  <si>
    <t>Pumpkin Tree 376</t>
  </si>
  <si>
    <t>Gerber Natural 377</t>
  </si>
  <si>
    <t>Gerber Natural 378</t>
  </si>
  <si>
    <t>Gerber Natural 379</t>
  </si>
  <si>
    <t>Gerber Natural 380</t>
  </si>
  <si>
    <t>Gerber Natural 381</t>
  </si>
  <si>
    <t>Geber Organics 382</t>
  </si>
  <si>
    <t>Geber Organics 383</t>
  </si>
  <si>
    <t>Geber Organics 384</t>
  </si>
  <si>
    <t>Geber Organics 385</t>
  </si>
  <si>
    <t>Geber Organics 386</t>
  </si>
  <si>
    <t>Geber Organics 387</t>
  </si>
  <si>
    <t>Geber Organics 388</t>
  </si>
  <si>
    <t>Geber Organics 389</t>
  </si>
  <si>
    <t>Geber Organics 390</t>
  </si>
  <si>
    <t>Geber Organics 391</t>
  </si>
  <si>
    <t>Geber Organics 392</t>
  </si>
  <si>
    <t>Geber Organics 393</t>
  </si>
  <si>
    <t>Geber Organics 394</t>
  </si>
  <si>
    <t>Geber Organics 395</t>
  </si>
  <si>
    <t>Geber Organics 396</t>
  </si>
  <si>
    <t>Geber Organics 397</t>
  </si>
  <si>
    <t>Geber Organics 398</t>
  </si>
  <si>
    <t>Geber Organics 399</t>
  </si>
  <si>
    <t>Geber Organics 400</t>
  </si>
  <si>
    <t>Geber Organics 401</t>
  </si>
  <si>
    <t>Gerber 402</t>
  </si>
  <si>
    <t>Gerber 403</t>
  </si>
  <si>
    <t>Gerber 404</t>
  </si>
  <si>
    <t>Gerber 405</t>
  </si>
  <si>
    <t>Gerber 406</t>
  </si>
  <si>
    <t>Gerber 407</t>
  </si>
  <si>
    <t>Gerber Organic 408</t>
  </si>
  <si>
    <t>Gerber Organic 409</t>
  </si>
  <si>
    <t>Gerber 410</t>
  </si>
  <si>
    <t>Gerber 411</t>
  </si>
  <si>
    <t>Gerber 412</t>
  </si>
  <si>
    <t>Gerber 413</t>
  </si>
  <si>
    <t>Gerber 414</t>
  </si>
  <si>
    <t>Gerber 415</t>
  </si>
  <si>
    <t>Gerber 416</t>
  </si>
  <si>
    <t>Gerber 417</t>
  </si>
  <si>
    <t>Gerber 418</t>
  </si>
  <si>
    <t>Beach-Nut Naturals 419</t>
  </si>
  <si>
    <t>Quinoa</t>
  </si>
  <si>
    <t>Brown Rice (Organics)</t>
  </si>
  <si>
    <t>White rice (Organics)</t>
  </si>
  <si>
    <t>Brown Rice (Minute)</t>
  </si>
  <si>
    <t>White rice (Minute)</t>
  </si>
  <si>
    <t>Enriched long white rice (Mahatma)</t>
  </si>
  <si>
    <t>Brown rice (Mahatma)</t>
  </si>
  <si>
    <t>Wheat farina cereal/cream of wheat</t>
  </si>
  <si>
    <t>Rolled oats</t>
  </si>
  <si>
    <t>Multigrain cereal (Gerber)</t>
  </si>
  <si>
    <t>Whole wheat cereal  (Gerber)</t>
  </si>
  <si>
    <t>Single grain oatmeal cereal (Gerber)</t>
  </si>
  <si>
    <t>Rice cereal (Gerber)</t>
  </si>
  <si>
    <t>Whole grain oatmean cereal (Earth's best)</t>
  </si>
  <si>
    <t>Multigrain cereal (Earth's best)</t>
  </si>
  <si>
    <t>Organic bulgur and quinoa mix</t>
  </si>
  <si>
    <t>7 grains mix</t>
  </si>
  <si>
    <t>Grains and vegetable mix</t>
  </si>
  <si>
    <t>Gluten-free spaghetti</t>
  </si>
  <si>
    <t>Spaghetti</t>
  </si>
  <si>
    <t xml:space="preserve">Spaghetti made w/ zucchini and spinach puree </t>
  </si>
  <si>
    <t>No. 5 Spaghetti</t>
  </si>
  <si>
    <t>Whole wheat spaghetti</t>
  </si>
  <si>
    <t>Chickpea spaghetti</t>
  </si>
  <si>
    <t>Whole wheat penne rigate</t>
  </si>
  <si>
    <t>Black bean penne</t>
  </si>
  <si>
    <t>Green lentil fusili</t>
  </si>
  <si>
    <t>Red lentil fusili</t>
  </si>
  <si>
    <t>Inca red quinoa</t>
  </si>
  <si>
    <t>Scottish oatmeal</t>
  </si>
  <si>
    <t>Red whole grain quinoa</t>
  </si>
  <si>
    <t>Whole grain amaranth</t>
  </si>
  <si>
    <t>Whole grain flaxseed</t>
  </si>
  <si>
    <t>Whole grain quinoa</t>
  </si>
  <si>
    <t>Red whole grain bulgur</t>
  </si>
  <si>
    <t>Tri-color whole grain quinoa</t>
  </si>
  <si>
    <t>Hot cereal oat brand</t>
  </si>
  <si>
    <t>Golden flaxseed</t>
  </si>
  <si>
    <t>Whole grain sorghum</t>
  </si>
  <si>
    <t>Whole grain kasha</t>
  </si>
  <si>
    <t>Whole grain brown lentils</t>
  </si>
  <si>
    <t>Hot cereal whole grain creamy buckwheat</t>
  </si>
  <si>
    <t>Whole grain red lentils</t>
  </si>
  <si>
    <t>Whole grain  khorasan kamut</t>
  </si>
  <si>
    <t>Dried corn grits/polenta</t>
  </si>
  <si>
    <t>Whole grain rolled oats</t>
  </si>
  <si>
    <t>Whole grain millets</t>
  </si>
  <si>
    <t>Steel cut whole grain oats</t>
  </si>
  <si>
    <t>Whole grain farro</t>
  </si>
  <si>
    <t>Quick Whole grain rolled oats</t>
  </si>
  <si>
    <t>Whole grain pearl barley</t>
  </si>
  <si>
    <t>Whole grain irish oat</t>
  </si>
  <si>
    <t>Puffed corn cereal</t>
  </si>
  <si>
    <t>Hummus spread</t>
  </si>
  <si>
    <t>Tahini spread (365 Whole Foods Market)</t>
  </si>
  <si>
    <t>Peanut butter  (MaraNatha)</t>
  </si>
  <si>
    <t>Cashew butter (Artisana Organics)</t>
  </si>
  <si>
    <t>Tahini spread (Once Again)</t>
  </si>
  <si>
    <t>Almond butter (MaraNatha)</t>
  </si>
  <si>
    <t>Puffed Kamut cereal</t>
  </si>
  <si>
    <t>Whole grain teff</t>
  </si>
  <si>
    <t>Whole grain red bulgur</t>
  </si>
  <si>
    <t>Brown rice hot cereal</t>
  </si>
  <si>
    <t>Whole grain buckwheat</t>
  </si>
  <si>
    <t>Whole mung bean</t>
  </si>
  <si>
    <t>Green pea snack crisps</t>
  </si>
  <si>
    <t xml:space="preserve">Freeze dried Roasted red peppe </t>
  </si>
  <si>
    <t>Freeze dried mango flesh</t>
  </si>
  <si>
    <t>Almond butter (Barney)</t>
  </si>
  <si>
    <t>Almond butter (Artisana Organics)</t>
  </si>
  <si>
    <t>Tahini spread (Kevala)</t>
  </si>
  <si>
    <t>Tahini spread (Artisana Organics)</t>
  </si>
  <si>
    <t>Almond butter (Once again)</t>
  </si>
  <si>
    <t>Cashew butter (Once again)</t>
  </si>
  <si>
    <t>Almon butter (Alive &amp; Organics)</t>
  </si>
  <si>
    <t>Black tahini spread</t>
  </si>
  <si>
    <t>Dark roasted peanut butter</t>
  </si>
  <si>
    <t>Coconut beverage</t>
  </si>
  <si>
    <t>Hemp beverage</t>
  </si>
  <si>
    <t>Macadamia milk</t>
  </si>
  <si>
    <t>Almond and cashew beverage with cocoa</t>
  </si>
  <si>
    <t>Almon, cashew and macademia beverage</t>
  </si>
  <si>
    <t>Pea-based milk</t>
  </si>
  <si>
    <t>Raisin bran cereal</t>
  </si>
  <si>
    <t>Crisp rice receal</t>
  </si>
  <si>
    <t>Oat crunch cereal</t>
  </si>
  <si>
    <t>Corn flakes cereal</t>
  </si>
  <si>
    <t>Whole grain cereal (Trader Joes)</t>
  </si>
  <si>
    <t>Puffin cereal (Barbaras)</t>
  </si>
  <si>
    <t>Multgrain cereal (Barbaras)</t>
  </si>
  <si>
    <t>Wheat crackers (Nabisco)</t>
  </si>
  <si>
    <t>Multigrain crackers</t>
  </si>
  <si>
    <t>Toasted oatmeal cereal</t>
  </si>
  <si>
    <t>Coconot almond chia cereal</t>
  </si>
  <si>
    <t>Wheat crackers (Organic Trsicuit)</t>
  </si>
  <si>
    <t>Kale snacks</t>
  </si>
  <si>
    <t>Beet chips</t>
  </si>
  <si>
    <t>Carrot sticks</t>
  </si>
  <si>
    <t>Pea snacks</t>
  </si>
  <si>
    <t>Cauliflower snacks</t>
  </si>
  <si>
    <t>Hemp seeds</t>
  </si>
  <si>
    <t>Pita chips</t>
  </si>
  <si>
    <t>Plantain chips</t>
  </si>
  <si>
    <t xml:space="preserve">Dried phiilippines mango (Mariani) </t>
  </si>
  <si>
    <t xml:space="preserve">Dried  mango (Mariani) </t>
  </si>
  <si>
    <t>Dried apricots</t>
  </si>
  <si>
    <t>Freeze dried raspberry</t>
  </si>
  <si>
    <t>Freeze dried strawberry</t>
  </si>
  <si>
    <t>Freeze dried apple rings</t>
  </si>
  <si>
    <t>Freeze dried mandarins</t>
  </si>
  <si>
    <t>Freeze dried pinepapple rings</t>
  </si>
  <si>
    <t>Dried coconut strips</t>
  </si>
  <si>
    <t>Dried orange slices</t>
  </si>
  <si>
    <t>Dried coconut chips</t>
  </si>
  <si>
    <t>Dried watermelon</t>
  </si>
  <si>
    <t>Thin crackers</t>
  </si>
  <si>
    <t>Cheesy crackers</t>
  </si>
  <si>
    <t>Roasted seaweed</t>
  </si>
  <si>
    <t>Almond cookies</t>
  </si>
  <si>
    <t>Animal shaped crackers</t>
  </si>
  <si>
    <t>Chocolate ship cookies</t>
  </si>
  <si>
    <t>Honey graham crackers</t>
  </si>
  <si>
    <t>Golden round crackers</t>
  </si>
  <si>
    <t>Cheese crackers</t>
  </si>
  <si>
    <t>Peanut butter crackers</t>
  </si>
  <si>
    <t>Flaxseed crackers</t>
  </si>
  <si>
    <t>White cheddar corn puff</t>
  </si>
  <si>
    <t>Vegetable chips</t>
  </si>
  <si>
    <t>Bean chips</t>
  </si>
  <si>
    <t xml:space="preserve">Popcorn </t>
  </si>
  <si>
    <t>Peanuts</t>
  </si>
  <si>
    <t>Cashew</t>
  </si>
  <si>
    <t>Pistachio</t>
  </si>
  <si>
    <t>Peanuts (Sunfood Superfoods)</t>
  </si>
  <si>
    <t>Macadamia (Sunfood Superfood)</t>
  </si>
  <si>
    <t>Apricots w/ seeds</t>
  </si>
  <si>
    <t xml:space="preserve">Brazil nuts </t>
  </si>
  <si>
    <t>Pistachio (Fiddyment Farm)</t>
  </si>
  <si>
    <t xml:space="preserve">Pine nut </t>
  </si>
  <si>
    <t>Pecan</t>
  </si>
  <si>
    <t>Sunflower seeds</t>
  </si>
  <si>
    <t>Pumpkin seeds</t>
  </si>
  <si>
    <t>Black bean vegetable soup</t>
  </si>
  <si>
    <t>Minestrone soup</t>
  </si>
  <si>
    <t>Quinoa kale red lentil soup</t>
  </si>
  <si>
    <t>Split pea soup</t>
  </si>
  <si>
    <t>Vegetable soup</t>
  </si>
  <si>
    <t>Multigrain bread (Trade Joes)</t>
  </si>
  <si>
    <t>Sprouted wheat bread (Silver Hills)</t>
  </si>
  <si>
    <t>Sprouted wheat bread (Alvarado St. Bakery)</t>
  </si>
  <si>
    <t>Buckwheat Molasses bread</t>
  </si>
  <si>
    <t>Millet and chia bread</t>
  </si>
  <si>
    <t>Sprouted grain bread</t>
  </si>
  <si>
    <t>Whole grain bread (Artisan Bakers)</t>
  </si>
  <si>
    <t>Flax bread (Food for life)</t>
  </si>
  <si>
    <t>Multigrain bread (Alvarado St. Bakery)</t>
  </si>
  <si>
    <t>Whole grain bread (Happy Campers)</t>
  </si>
  <si>
    <t>Sesame bread</t>
  </si>
  <si>
    <t>Flax bread (Udls)</t>
  </si>
  <si>
    <t>Brown rice bread</t>
  </si>
  <si>
    <t>Frozen whole cherry</t>
  </si>
  <si>
    <t>Frozen mango flesh</t>
  </si>
  <si>
    <t>Frozen peach flesh</t>
  </si>
  <si>
    <t>Frozen whole blueberry</t>
  </si>
  <si>
    <t>Frozen pineapple flesh</t>
  </si>
  <si>
    <t>Frozen whole strawberry</t>
  </si>
  <si>
    <t>Frozen whole raspberry</t>
  </si>
  <si>
    <t>Frozen cauliflower</t>
  </si>
  <si>
    <t>Frozen falafel</t>
  </si>
  <si>
    <t>Frozen sweet pea</t>
  </si>
  <si>
    <t>Frozen corn</t>
  </si>
  <si>
    <t>Frozen spinach leaves</t>
  </si>
  <si>
    <t>Frozen whole okra</t>
  </si>
  <si>
    <t>Frizen whole kale</t>
  </si>
  <si>
    <t>Frozen edamame</t>
  </si>
  <si>
    <t>Frozen whole green beans</t>
  </si>
  <si>
    <t>Frozen whole brussel sprouts</t>
  </si>
  <si>
    <t>Frozen broccoli florets</t>
  </si>
  <si>
    <t>Dragon fruit flesh and seeds</t>
  </si>
  <si>
    <t>Pomegranate w/ seeds</t>
  </si>
  <si>
    <t>Black bean burger patty</t>
  </si>
  <si>
    <t>Pea protein burger patty</t>
  </si>
  <si>
    <t>Cauliflower burger patty</t>
  </si>
  <si>
    <t>Mixed seed burger patty</t>
  </si>
  <si>
    <t>Kale and quinoa burger patty</t>
  </si>
  <si>
    <t>Beet and bean burger patty</t>
  </si>
  <si>
    <t>Pumpkin and spinach burger patty</t>
  </si>
  <si>
    <t>Mixed vegetable burger patty</t>
  </si>
  <si>
    <t>Bean and corn burger patty</t>
  </si>
  <si>
    <t>Wheat gluten burger patty</t>
  </si>
  <si>
    <t>Ground non-meat (Quorn)</t>
  </si>
  <si>
    <t>Non-meat tender</t>
  </si>
  <si>
    <t>Whole grain millet sweet potato and leafy greens burge patty</t>
  </si>
  <si>
    <t>Plant based burger patty</t>
  </si>
  <si>
    <t>Ground non-meat (Beyond meat)</t>
  </si>
  <si>
    <t>Barley and quinoa burger patty</t>
  </si>
  <si>
    <t>Sprouted wheat bread (Trader Joes)</t>
  </si>
  <si>
    <t>Fuyu persimmon flesh</t>
  </si>
  <si>
    <t>Naked Juice Power Machine</t>
  </si>
  <si>
    <t>Naked Juice Green Machine</t>
  </si>
  <si>
    <t>Naked Juice Orange Carrot</t>
  </si>
  <si>
    <t>Naked Juice Plant Protein Blueberry</t>
  </si>
  <si>
    <t>Naked Juice Orange Mango</t>
  </si>
  <si>
    <t>Naked Juice Pina Colada</t>
  </si>
  <si>
    <t>Naked Juice Red Machine</t>
  </si>
  <si>
    <t>Naked Juice Mighty Mango</t>
  </si>
  <si>
    <t>Naked Juice Tropical Guava</t>
  </si>
  <si>
    <t>Naked Juice Kale Blazer</t>
  </si>
  <si>
    <t>Naked Juice Plant Protein Peach Mango</t>
  </si>
  <si>
    <t>Naked Juice Blue Machine</t>
  </si>
  <si>
    <t>Naked Juice Rainbow Machine</t>
  </si>
  <si>
    <t>Naked Juice Berry Veggie</t>
  </si>
  <si>
    <t>Naked Juice Strawberry Banana</t>
  </si>
  <si>
    <t>Chicken Noodle Soup w/ Chicken Bone Broth (Pacifiic Foods)</t>
  </si>
  <si>
    <t>Butternut Squah Soup (Pacific Foods)</t>
  </si>
  <si>
    <t>Chicken &amp; Wild Rice Soup</t>
  </si>
  <si>
    <t xml:space="preserve">Roasted Red Pepper Tomato Soup </t>
  </si>
  <si>
    <t xml:space="preserve">Hearty Tomato Bisque </t>
  </si>
  <si>
    <t xml:space="preserve">Roasted Red Pepper Tomato </t>
  </si>
  <si>
    <t xml:space="preserve">Thai Sweet Potato Soup </t>
  </si>
  <si>
    <t xml:space="preserve">Creamy Cashew Carrot Ginger Soup </t>
  </si>
  <si>
    <t xml:space="preserve">Southwest Style Chicken Tortilla Soup </t>
  </si>
  <si>
    <t xml:space="preserve">Poblano Pepper and Corn Chowder </t>
  </si>
  <si>
    <t>Creamy Tomato Basil Soup (Pacific Foods)</t>
  </si>
  <si>
    <t>Creamy Tomato Soup (Pacific Foods)</t>
  </si>
  <si>
    <t>Chicken Noodle Soup (Pacific Foods)</t>
  </si>
  <si>
    <t>Vegetable Lentil &amp; Roasted Red Pepper Soup</t>
  </si>
  <si>
    <t>Cream of Mushroom Soup (Pacific Foods)</t>
  </si>
  <si>
    <t xml:space="preserve">Cream of Chicken Soup </t>
  </si>
  <si>
    <t>Tomato Creamy Soup (Imagine)</t>
  </si>
  <si>
    <t>Portobello Mushroom Creamy Soup (Imagine)</t>
  </si>
  <si>
    <t>Garden Tomato Cream w/ Light Sodium (Imagine)</t>
  </si>
  <si>
    <t>Butternut Squash Creamy Soup (Imagine)</t>
  </si>
  <si>
    <t>Butternut Squash Creamy Soup w/ Light Sodium (Imagine)</t>
  </si>
  <si>
    <t>Tomato Basil Creamy Soup (Imagine)</t>
  </si>
  <si>
    <t xml:space="preserve">Potato Leak Creamy Soup </t>
  </si>
  <si>
    <t xml:space="preserve">Broccoli Creamy Soup </t>
  </si>
  <si>
    <t>Super Greens Creamy Soup</t>
  </si>
  <si>
    <t xml:space="preserve">Vegan Black Bean &amp; Lime Soup </t>
  </si>
  <si>
    <t xml:space="preserve">Vegan Split Pea Soup </t>
  </si>
  <si>
    <t xml:space="preserve">Lightly salted brown rice rice cake </t>
  </si>
  <si>
    <t>Cinnamo Toast Rice Cake</t>
  </si>
  <si>
    <t xml:space="preserve">5 Grain Rice Cake </t>
  </si>
  <si>
    <t>Salt-free Brown Rice Rice Cake</t>
  </si>
  <si>
    <t xml:space="preserve">Red Rice &amp; Quinoa Rice Cake </t>
  </si>
  <si>
    <t>White Cheddar Mini Rice Cake</t>
  </si>
  <si>
    <t xml:space="preserve">Apple Pie Mini Rice Cake </t>
  </si>
  <si>
    <t>Sea Salt Mini Rice Cake</t>
  </si>
  <si>
    <t xml:space="preserve">Mini Peanut Butter Biscuit </t>
  </si>
  <si>
    <t>Saltine Crackers</t>
  </si>
  <si>
    <t>Classic Crackers</t>
  </si>
  <si>
    <t xml:space="preserve">Mini Cheddar Cheese Biscuit </t>
  </si>
  <si>
    <t>Thin Almond Nut Rice Crackers</t>
  </si>
  <si>
    <t xml:space="preserve">Sprouted Crunchy Golden Flax Cereal </t>
  </si>
  <si>
    <t>Toasted Whole Wheat Berry Flakes &amp; Flaxseed Cereal</t>
  </si>
  <si>
    <t>Organic Honey Flakes &amp; Oat Cluster Cereals</t>
  </si>
  <si>
    <t>Organic Frosted Flakes Cereals</t>
  </si>
  <si>
    <t>Organic Morning O's Honey Nut Cereals</t>
  </si>
  <si>
    <t>Rainbow Morning O's Cereals</t>
  </si>
  <si>
    <t>Organic Morning O's Cereals</t>
  </si>
  <si>
    <t xml:space="preserve">Pumpkin Seed &amp; Flaxseed Granola </t>
  </si>
  <si>
    <t>Heritage Flakes</t>
  </si>
  <si>
    <t>Autumn Wheat Whole Wheat Biscuit</t>
  </si>
  <si>
    <t xml:space="preserve">Original Go Rise Cereals </t>
  </si>
  <si>
    <t xml:space="preserve">Whole Ground Flaxseed Meal </t>
  </si>
  <si>
    <t xml:space="preserve">Vegi Soup Mix </t>
  </si>
  <si>
    <t xml:space="preserve">13 Beans Soup Mix </t>
  </si>
  <si>
    <t>Instant Miso-Cup Soup (Low sodium)</t>
  </si>
  <si>
    <t>Instant Miso-Cup Soup (w/ Seaweed)</t>
  </si>
  <si>
    <t xml:space="preserve">Cream of Cauliflower Soup </t>
  </si>
  <si>
    <t>Extra Firm Tofu (WIldwood)</t>
  </si>
  <si>
    <t>Firm Tofu (Wildwood)</t>
  </si>
  <si>
    <t>High Protein Super Firm Tofu</t>
  </si>
  <si>
    <t>Firm Tofu (Nasoya)</t>
  </si>
  <si>
    <t>Medium Firm Tofu (House Foods)</t>
  </si>
  <si>
    <t>Firm Tofu (House Foods)</t>
  </si>
  <si>
    <t>Extra Firm Tofu (Nasoya)</t>
  </si>
  <si>
    <t>Extra Firm Tofu (House Foods)</t>
  </si>
  <si>
    <t xml:space="preserve">Extra Firm Silken Tofu </t>
  </si>
  <si>
    <t xml:space="preserve">Soft Silken Tofu </t>
  </si>
  <si>
    <t xml:space="preserve">Firm Silken Tofu </t>
  </si>
  <si>
    <t xml:space="preserve">Original Waffle </t>
  </si>
  <si>
    <t xml:space="preserve">8 Whole Grain, Multigrain Waffle </t>
  </si>
  <si>
    <t xml:space="preserve">Blueberry Waffle </t>
  </si>
  <si>
    <t xml:space="preserve">Gluten-Free Chia Plus Waffle </t>
  </si>
  <si>
    <t xml:space="preserve">Flax Plus Waffle </t>
  </si>
  <si>
    <t xml:space="preserve">Original Pancake </t>
  </si>
  <si>
    <t>Frozen Broccoli Cuts (Birds Eye)</t>
  </si>
  <si>
    <t>Frozen Spinach Leaf Cut (Best Yet)</t>
  </si>
  <si>
    <t>Frozen Whole Sweet Green Peas (Flav R Pac)</t>
  </si>
  <si>
    <t>Frozen Whole Green Beans (Birds Eye)</t>
  </si>
  <si>
    <t>Frozen Broccoli Cuts (Flav R Pac)</t>
  </si>
  <si>
    <t>Frozen Cauliflower Florets (Flav R Pac)</t>
  </si>
  <si>
    <t xml:space="preserve">Frozen Chopped Collard Greens </t>
  </si>
  <si>
    <t>Frozen Corn Kernels (Flav R Pac)</t>
  </si>
  <si>
    <t>Frozen Whole Green beans (Birds Eye)</t>
  </si>
  <si>
    <t xml:space="preserve">Frozen Whole Crinkle Cut Carrots </t>
  </si>
  <si>
    <t>Frozen Chopped Baby Spinach (Birds Eye)</t>
  </si>
  <si>
    <t>Frozen Chopped Spinach (Green Giant)</t>
  </si>
  <si>
    <t>Frozen Spinach Cut (Cascadian)</t>
  </si>
  <si>
    <t>Frozen Whole Brussel Sprouts (Birds Eye)</t>
  </si>
  <si>
    <t>Frozen Petite Peas (Birds Eye)</t>
  </si>
  <si>
    <t>Frozen Sweet Peas (Cascadian)</t>
  </si>
  <si>
    <t>Frozen Broccoli Florets (Stahlbush)</t>
  </si>
  <si>
    <t>Frozen Golden Corn Kernels (Siganture Select)</t>
  </si>
  <si>
    <t>Frozen Spinach Leaf Cut (Signature Select)</t>
  </si>
  <si>
    <t>Frozen Chopped Spinach (Signature Select)</t>
  </si>
  <si>
    <t>Frozen Petite Broccoli Florets (Signature Select)</t>
  </si>
  <si>
    <t>Frozen Petite Brussel Sprouts (Woodstock)</t>
  </si>
  <si>
    <t>Frozen Sweet Corn Kernels (Cascadian)</t>
  </si>
  <si>
    <t>Frozen Spinach Cut (Woodstock)</t>
  </si>
  <si>
    <t>Frozen Whole Cauliflower (Stahlbush)</t>
  </si>
  <si>
    <t xml:space="preserve">Frozen Whole Baby Asparagus </t>
  </si>
  <si>
    <t>Frozen Whole Green Peas (Signature Select)</t>
  </si>
  <si>
    <t>Frozen Broccoli Florets (Birds Eye)</t>
  </si>
  <si>
    <t>Frozen Whole Edamame</t>
  </si>
  <si>
    <t>Frozen Whole Green Peas (Stahlbush)</t>
  </si>
  <si>
    <t>Frozen Petite Brussel Sprouts (Signature Select)</t>
  </si>
  <si>
    <t>Frozen Cauliflower Florets (Signature Select)</t>
  </si>
  <si>
    <t>Frozen French-sliced Green Beans (SIgnature Select)</t>
  </si>
  <si>
    <t>Frozen Broccoli Florets (Cascadian)</t>
  </si>
  <si>
    <t>Frozen Cut Green Beans (Cascadian)</t>
  </si>
  <si>
    <t>Cilantro</t>
  </si>
  <si>
    <t>Garlic</t>
  </si>
  <si>
    <t>Onion</t>
  </si>
  <si>
    <t>Jalapeno</t>
  </si>
  <si>
    <t>Parsley</t>
  </si>
  <si>
    <t>Basil</t>
  </si>
  <si>
    <t>Baby Spring Mix</t>
  </si>
  <si>
    <t>Broccoli</t>
  </si>
  <si>
    <t xml:space="preserve">Pickles </t>
  </si>
  <si>
    <t>Olives</t>
  </si>
  <si>
    <t>Refried Beans</t>
  </si>
  <si>
    <t>Maple syrup</t>
  </si>
  <si>
    <t>Honey</t>
  </si>
  <si>
    <t>Soy sauce</t>
  </si>
  <si>
    <t>American Cheese</t>
  </si>
  <si>
    <t>Raisins</t>
  </si>
  <si>
    <t>Sharp Chedder Cheese</t>
  </si>
  <si>
    <t>Coca cola</t>
  </si>
  <si>
    <t xml:space="preserve">Cornmeal </t>
  </si>
  <si>
    <t>Pinenuts</t>
  </si>
  <si>
    <t>Joly rancher candy</t>
  </si>
  <si>
    <t>Walnuts</t>
  </si>
  <si>
    <t>Coffee grounds</t>
  </si>
  <si>
    <t>Cranberry</t>
  </si>
  <si>
    <t>Table sugar</t>
  </si>
  <si>
    <t>All purpose flour</t>
  </si>
  <si>
    <t>Granola</t>
  </si>
  <si>
    <t>Chocolate</t>
  </si>
  <si>
    <t>Dates</t>
  </si>
  <si>
    <t>Protein powder</t>
  </si>
  <si>
    <t>Black tea</t>
  </si>
  <si>
    <t>Cranberry juice</t>
  </si>
  <si>
    <t>Cabernet Sauvignon wine</t>
  </si>
  <si>
    <t>Sauvignon Blanc wine</t>
  </si>
  <si>
    <t>Budweiser</t>
  </si>
  <si>
    <t>Corn Starch</t>
  </si>
  <si>
    <t>Sourdough bread</t>
  </si>
  <si>
    <t>Sour cream</t>
  </si>
  <si>
    <t>Yogurt</t>
  </si>
  <si>
    <t>Vanilla bean ice cream</t>
  </si>
  <si>
    <t xml:space="preserve">Unsweetened Vanilla almond milk </t>
  </si>
  <si>
    <t xml:space="preserve">Vanilla rice drink </t>
  </si>
  <si>
    <t xml:space="preserve">Enriched rice drink </t>
  </si>
  <si>
    <t xml:space="preserve">Enriched vanilla rice drink </t>
  </si>
  <si>
    <t xml:space="preserve">Unsweetened almond milk </t>
  </si>
  <si>
    <t xml:space="preserve">Low sodium chicken broth </t>
  </si>
  <si>
    <t xml:space="preserve">Low sodium vegetable broth </t>
  </si>
  <si>
    <t xml:space="preserve">Rustic basil pesto </t>
  </si>
  <si>
    <t>Pesto w/ pine nuts and walnuts</t>
  </si>
  <si>
    <t xml:space="preserve">Pasta sauce w/ tomato and basil </t>
  </si>
  <si>
    <t>Pasta sauce w/ tomato, basil, olive oil</t>
  </si>
  <si>
    <t xml:space="preserve">Muir's Diced tomatoes </t>
  </si>
  <si>
    <t xml:space="preserve">Hunt's Tomato paste </t>
  </si>
  <si>
    <t xml:space="preserve">Traditional italian sauce </t>
  </si>
  <si>
    <t xml:space="preserve">Hunt's Tomato sauce </t>
  </si>
  <si>
    <t xml:space="preserve">Muir's Tomato sauce </t>
  </si>
  <si>
    <t>Muir's Tomato paste</t>
  </si>
  <si>
    <t xml:space="preserve">Tomato Ketchup </t>
  </si>
  <si>
    <t xml:space="preserve">Pitted Kalamata Olives </t>
  </si>
  <si>
    <t xml:space="preserve">Refried Beans </t>
  </si>
  <si>
    <t>Chicken Noodle Soup</t>
  </si>
  <si>
    <t xml:space="preserve">Cannellini Beans </t>
  </si>
  <si>
    <t xml:space="preserve">Refried black beans </t>
  </si>
  <si>
    <t xml:space="preserve">Sunflower butter </t>
  </si>
  <si>
    <t xml:space="preserve">Mayonnaise </t>
  </si>
  <si>
    <t>Chunky vegetable soup</t>
  </si>
  <si>
    <t xml:space="preserve">Olive oil </t>
  </si>
  <si>
    <t xml:space="preserve">Unsalted butter </t>
  </si>
  <si>
    <t>Wheat bran cereal</t>
  </si>
  <si>
    <t xml:space="preserve">Chickpea veggie crisps </t>
  </si>
  <si>
    <t xml:space="preserve">White bean chips </t>
  </si>
  <si>
    <t>Vegan white cheddar chickepea puffs</t>
  </si>
  <si>
    <t>Veggie crisps</t>
  </si>
  <si>
    <t>Aged white cheddar rice and corn puffs</t>
  </si>
  <si>
    <t xml:space="preserve">Blue corn tortilla chips </t>
  </si>
  <si>
    <t xml:space="preserve">Super seed crackers </t>
  </si>
  <si>
    <t>Hummus crisps w/ rosemary and olive oil</t>
  </si>
  <si>
    <t xml:space="preserve">Tortilla chips </t>
  </si>
  <si>
    <t>Almond butter protein bar</t>
  </si>
  <si>
    <t>Peanut butter protein bar</t>
  </si>
  <si>
    <t xml:space="preserve">Bananas and carrots oat bar </t>
  </si>
  <si>
    <t xml:space="preserve">Apples and spinach oat bar </t>
  </si>
  <si>
    <t>Pears, blueberries, and spinach blend</t>
  </si>
  <si>
    <t>Veggies &amp; wild rice baby food w/ mushroom &amp; parmessan</t>
  </si>
  <si>
    <t xml:space="preserve">Whole wheat flour </t>
  </si>
  <si>
    <t>Whole wheat bread</t>
  </si>
  <si>
    <t xml:space="preserve">Sprouted whole grain bread </t>
  </si>
  <si>
    <t>Powerseed bread sweetened w/ fruit juice</t>
  </si>
  <si>
    <t xml:space="preserve">White bread </t>
  </si>
  <si>
    <t>Whole grains and seeds bread</t>
  </si>
  <si>
    <t xml:space="preserve">Ataulfo mango </t>
  </si>
  <si>
    <t>Bella mango</t>
  </si>
  <si>
    <t>Lime</t>
  </si>
  <si>
    <t xml:space="preserve">Red kale </t>
  </si>
  <si>
    <t>Lacinato Kale</t>
  </si>
  <si>
    <t>Romaine lettuce</t>
  </si>
  <si>
    <t>Chunky light tuna</t>
  </si>
  <si>
    <t>Rice ramen</t>
  </si>
  <si>
    <t>Bean threads (vermicelli)</t>
  </si>
  <si>
    <t>Red lentil rotini pasta</t>
  </si>
  <si>
    <t>Chickpeas rotini pasta</t>
  </si>
  <si>
    <t>Yellow lentil penne</t>
  </si>
  <si>
    <t xml:space="preserve">Stir fry rice noodle </t>
  </si>
  <si>
    <t>Chickpea mac &amp; cheese pasta</t>
  </si>
  <si>
    <t>Toasted Pearl couscous</t>
  </si>
  <si>
    <t xml:space="preserve">Mix couscous </t>
  </si>
  <si>
    <t>Brown long grain rice</t>
  </si>
  <si>
    <t xml:space="preserve">Tri-color couscous </t>
  </si>
  <si>
    <t>Spinach and ricotta ravioli</t>
  </si>
  <si>
    <t>Cheddar cheese, beans, and rice burrito</t>
  </si>
  <si>
    <t>Chicken breast tender</t>
  </si>
  <si>
    <t xml:space="preserve">Chicken strips </t>
  </si>
  <si>
    <t>Crunchy breaded fish fillet</t>
  </si>
  <si>
    <t xml:space="preserve">Crispy battered fish fillet </t>
  </si>
  <si>
    <t xml:space="preserve">Beef round tip steak </t>
  </si>
  <si>
    <t xml:space="preserve">Shrimp </t>
  </si>
  <si>
    <t>Brown egg yolk</t>
  </si>
  <si>
    <t>Brown egg white</t>
  </si>
  <si>
    <t>Whole brown egg</t>
  </si>
  <si>
    <t>Red lentil pasta</t>
  </si>
  <si>
    <t>Righteous rye bread</t>
  </si>
  <si>
    <t>Thin almond nute crackers</t>
  </si>
  <si>
    <t>Purple cabbage</t>
  </si>
  <si>
    <t xml:space="preserve">Peanut butter pretzel </t>
  </si>
  <si>
    <t>Short grain brown rice</t>
  </si>
  <si>
    <t xml:space="preserve">Cauliflower tortillas </t>
  </si>
  <si>
    <t xml:space="preserve">Almond cereal </t>
  </si>
  <si>
    <t>000913</t>
  </si>
  <si>
    <t>000914</t>
  </si>
  <si>
    <t>000915</t>
  </si>
  <si>
    <r>
      <rPr>
        <rFont val="Arial"/>
        <b/>
        <color rgb="FF000000"/>
        <sz val="11.0"/>
      </rPr>
      <t>Food, Varietal, Parts, Form</t>
    </r>
    <r>
      <rPr>
        <rFont val="Arial"/>
        <b/>
        <color rgb="FF999999"/>
        <sz val="11.0"/>
      </rPr>
      <t xml:space="preserve"> (pear, Bartlet, whole without seeds, fresh) </t>
    </r>
  </si>
  <si>
    <r>
      <rPr>
        <rFont val="Arial"/>
        <b/>
        <color theme="1"/>
        <sz val="11.0"/>
      </rPr>
      <t xml:space="preserve">Food preparation method </t>
    </r>
    <r>
      <rPr>
        <rFont val="Arial"/>
        <b/>
        <color rgb="FFB7B7B7"/>
        <sz val="11.0"/>
      </rPr>
      <t>(raw, boiled, steamed, refried, 45 minutes, processed, etc)</t>
    </r>
  </si>
  <si>
    <t>Mass of Container (15 mL F-tube) with food using lyophilizer (g)</t>
  </si>
  <si>
    <t>Mass of Dried Container (15 mL F-tube) with food using lyophilizer (g)</t>
  </si>
  <si>
    <t>% water content (Lyophilizer)</t>
  </si>
  <si>
    <t>15 mL regular Falcon tube</t>
  </si>
  <si>
    <t>average of 10</t>
  </si>
  <si>
    <t>50 mL Falcon tube</t>
  </si>
  <si>
    <t>30 mL Homogenization tube (bullet blending tube)</t>
  </si>
  <si>
    <t>average</t>
  </si>
  <si>
    <t>Still need to weigh wet and dry sample in 30 mL container</t>
  </si>
  <si>
    <t>Brittle 15 mL falcon tube</t>
  </si>
  <si>
    <t>mass of empty 50 mL falcon tube</t>
  </si>
  <si>
    <t>15 mL falcon tube</t>
  </si>
  <si>
    <t>This was not in data</t>
  </si>
  <si>
    <t>no dry mass yet</t>
  </si>
  <si>
    <t>Detailed Sample Description</t>
  </si>
  <si>
    <t>Food Group</t>
  </si>
  <si>
    <r>
      <rPr>
        <rFont val="Arial"/>
        <b/>
        <color rgb="FF000000"/>
        <sz val="11.0"/>
      </rPr>
      <t xml:space="preserve">Amount of </t>
    </r>
    <r>
      <rPr>
        <rFont val="Arial"/>
        <b/>
        <color rgb="FFFF0000"/>
        <sz val="11.0"/>
      </rPr>
      <t>wet</t>
    </r>
    <r>
      <rPr>
        <rFont val="Arial"/>
        <b/>
        <color rgb="FF000000"/>
        <sz val="11.0"/>
      </rPr>
      <t xml:space="preserve"> food consumed by toddler (g)</t>
    </r>
  </si>
  <si>
    <r>
      <rPr>
        <rFont val="Arial"/>
        <b/>
        <color rgb="FF000000"/>
        <sz val="11.0"/>
      </rPr>
      <t xml:space="preserve">Amount of </t>
    </r>
    <r>
      <rPr>
        <rFont val="Arial"/>
        <b/>
        <color rgb="FFFF0000"/>
        <sz val="11.0"/>
      </rPr>
      <t xml:space="preserve">wet </t>
    </r>
    <r>
      <rPr>
        <rFont val="Arial"/>
        <b/>
        <color rgb="FF000000"/>
        <sz val="11.0"/>
      </rPr>
      <t>food consumed by toddler (mg)</t>
    </r>
  </si>
  <si>
    <t>Water Content (%)</t>
  </si>
  <si>
    <t>Water content in consumed food (mg)</t>
  </si>
  <si>
    <r>
      <rPr>
        <rFont val="Arial"/>
        <b/>
        <color rgb="FF000000"/>
        <sz val="11.0"/>
      </rPr>
      <t xml:space="preserve">Amount of </t>
    </r>
    <r>
      <rPr>
        <rFont val="Arial"/>
        <b/>
        <color rgb="FFFF0000"/>
        <sz val="11.0"/>
      </rPr>
      <t xml:space="preserve">dry </t>
    </r>
    <r>
      <rPr>
        <rFont val="Arial"/>
        <b/>
        <color rgb="FF000000"/>
        <sz val="11.0"/>
      </rPr>
      <t>food consumed (mg)</t>
    </r>
  </si>
  <si>
    <t>Amount of Arabinose consumed (mg)</t>
  </si>
  <si>
    <t>sample_mass</t>
  </si>
  <si>
    <t>anthrone</t>
  </si>
  <si>
    <t>all_descriptors</t>
  </si>
  <si>
    <t>food_group</t>
  </si>
  <si>
    <t>water_content</t>
  </si>
  <si>
    <r>
      <rPr>
        <rFont val="Arial"/>
        <b/>
        <color rgb="FF000000"/>
        <sz val="11.0"/>
      </rPr>
      <t>Food, Varietal, Parts, Form</t>
    </r>
    <r>
      <rPr>
        <rFont val="Arial"/>
        <b/>
        <color rgb="FF999999"/>
        <sz val="11.0"/>
      </rPr>
      <t xml:space="preserve"> (pear, Bartlet, whole without seeds, fresh) </t>
    </r>
  </si>
  <si>
    <t>Food preparation method (raw, boiled, steamed, refried, 45 minutes, processed, etc)</t>
  </si>
  <si>
    <r>
      <rPr>
        <rFont val="Arial"/>
        <b/>
        <color rgb="FF000000"/>
        <sz val="11.0"/>
      </rPr>
      <t xml:space="preserve">Amount of </t>
    </r>
    <r>
      <rPr>
        <rFont val="Arial"/>
        <b/>
        <color rgb="FFFF0000"/>
        <sz val="11.0"/>
      </rPr>
      <t>wet</t>
    </r>
    <r>
      <rPr>
        <rFont val="Arial"/>
        <b/>
        <color rgb="FF000000"/>
        <sz val="11.0"/>
      </rPr>
      <t xml:space="preserve"> food consumed by toddler (g)</t>
    </r>
  </si>
  <si>
    <r>
      <rPr>
        <rFont val="Arial"/>
        <b/>
        <color rgb="FF000000"/>
        <sz val="11.0"/>
      </rPr>
      <t xml:space="preserve">Amount of </t>
    </r>
    <r>
      <rPr>
        <rFont val="Arial"/>
        <b/>
        <color rgb="FFFF0000"/>
        <sz val="11.0"/>
      </rPr>
      <t xml:space="preserve">wet </t>
    </r>
    <r>
      <rPr>
        <rFont val="Arial"/>
        <b/>
        <color rgb="FF000000"/>
        <sz val="11.0"/>
      </rPr>
      <t>food consumed by toddler (mg)</t>
    </r>
  </si>
  <si>
    <r>
      <rPr>
        <rFont val="Arial"/>
        <b/>
        <color rgb="FF000000"/>
        <sz val="11.0"/>
      </rPr>
      <t xml:space="preserve">Amount of </t>
    </r>
    <r>
      <rPr>
        <rFont val="Arial"/>
        <b/>
        <color rgb="FFFF0000"/>
        <sz val="11.0"/>
      </rPr>
      <t xml:space="preserve">dry </t>
    </r>
    <r>
      <rPr>
        <rFont val="Arial"/>
        <b/>
        <color rgb="FF000000"/>
        <sz val="11.0"/>
      </rPr>
      <t>food consumed (mg)</t>
    </r>
  </si>
  <si>
    <t>Amount of Xylose Consumed (mg)</t>
  </si>
  <si>
    <r>
      <rPr>
        <rFont val="Arial"/>
        <b/>
        <color rgb="FF000000"/>
        <sz val="11.0"/>
      </rPr>
      <t>Food, Varietal, Parts, Form</t>
    </r>
    <r>
      <rPr>
        <rFont val="Arial"/>
        <b/>
        <color rgb="FF999999"/>
        <sz val="11.0"/>
      </rPr>
      <t xml:space="preserve"> (pear, Bartlet, whole without seeds, fresh) </t>
    </r>
  </si>
  <si>
    <r>
      <rPr>
        <rFont val="Arial"/>
        <b/>
        <color rgb="FF000000"/>
        <sz val="11.0"/>
      </rPr>
      <t>Brand Name</t>
    </r>
    <r>
      <rPr>
        <rFont val="Arial"/>
        <b/>
        <color rgb="FF999999"/>
        <sz val="11.0"/>
      </rPr>
      <t xml:space="preserve"> (Earth's Best)</t>
    </r>
    <r>
      <rPr>
        <rFont val="Arial"/>
        <b/>
        <color rgb="FF000000"/>
        <sz val="11.0"/>
      </rPr>
      <t xml:space="preserve"> </t>
    </r>
  </si>
  <si>
    <r>
      <rPr>
        <rFont val="Arial"/>
        <b/>
        <color rgb="FF000000"/>
        <sz val="11.0"/>
      </rPr>
      <t xml:space="preserve">Product Name </t>
    </r>
    <r>
      <rPr>
        <rFont val="Arial"/>
        <b/>
        <color rgb="FF999999"/>
        <sz val="11.0"/>
      </rPr>
      <t>(First Pears, , Stage 1 (4+ months))</t>
    </r>
    <r>
      <rPr>
        <rFont val="Arial"/>
        <b/>
        <color rgb="FF000000"/>
        <sz val="11.0"/>
      </rPr>
      <t xml:space="preserve"> </t>
    </r>
  </si>
  <si>
    <t>Ingredient_1</t>
  </si>
  <si>
    <t>Ingredient_2</t>
  </si>
  <si>
    <t>Ingredient_3</t>
  </si>
  <si>
    <t>Ingredient_4</t>
  </si>
  <si>
    <t>Ingredient_5</t>
  </si>
  <si>
    <t>Ingredient_6</t>
  </si>
  <si>
    <t>Ingredient_7</t>
  </si>
  <si>
    <t>Ingredient_8</t>
  </si>
  <si>
    <t>Ingredient_9</t>
  </si>
  <si>
    <t>Ingredient_10</t>
  </si>
  <si>
    <t>Pumpkin puree</t>
  </si>
  <si>
    <t>cauliflower puree</t>
  </si>
  <si>
    <t>carrot puree</t>
  </si>
  <si>
    <t>cheddar cheese sauce</t>
  </si>
  <si>
    <t>tapioca starch</t>
  </si>
  <si>
    <t>organic whole grain oats</t>
  </si>
  <si>
    <t>apple puree</t>
  </si>
  <si>
    <t>organic blueberry puree</t>
  </si>
  <si>
    <t>sprouted quinoa</t>
  </si>
  <si>
    <t>chia seed</t>
  </si>
  <si>
    <t>organic whole grains</t>
  </si>
  <si>
    <t>banana puree</t>
  </si>
  <si>
    <t>strawberry puree</t>
  </si>
  <si>
    <t>tomato puree</t>
  </si>
  <si>
    <t>sweet potato puree</t>
  </si>
  <si>
    <t>pear puree</t>
  </si>
  <si>
    <t>spinach puree</t>
  </si>
  <si>
    <t>tomato paste</t>
  </si>
  <si>
    <t>butternut squash puree</t>
  </si>
  <si>
    <t>pumpkin puree</t>
  </si>
  <si>
    <t>wheat flower</t>
  </si>
  <si>
    <t>corn starch</t>
  </si>
  <si>
    <t>pear</t>
  </si>
  <si>
    <t>rasperries</t>
  </si>
  <si>
    <t xml:space="preserve">carrot </t>
  </si>
  <si>
    <t>butternut squash</t>
  </si>
  <si>
    <t>pea protein</t>
  </si>
  <si>
    <t>apple</t>
  </si>
  <si>
    <t>sweet potato</t>
  </si>
  <si>
    <t>carrot</t>
  </si>
  <si>
    <t>cinnamon</t>
  </si>
  <si>
    <t>beet</t>
  </si>
  <si>
    <t>blueberries</t>
  </si>
  <si>
    <t>mango</t>
  </si>
  <si>
    <t>spinach</t>
  </si>
  <si>
    <t>kiwi</t>
  </si>
  <si>
    <t>kale</t>
  </si>
  <si>
    <t>green beans</t>
  </si>
  <si>
    <t>peas</t>
  </si>
  <si>
    <t>banana</t>
  </si>
  <si>
    <t>sweet potatoes</t>
  </si>
  <si>
    <t>papaya</t>
  </si>
  <si>
    <t>squash</t>
  </si>
  <si>
    <t>blackberries</t>
  </si>
  <si>
    <t>guava</t>
  </si>
  <si>
    <t>pumpkin</t>
  </si>
  <si>
    <t>oats</t>
  </si>
  <si>
    <t>raspberries</t>
  </si>
  <si>
    <t>avocado</t>
  </si>
  <si>
    <t>peac</t>
  </si>
  <si>
    <t>granola</t>
  </si>
  <si>
    <t>pineapple</t>
  </si>
  <si>
    <t>zucchini</t>
  </si>
  <si>
    <t>quinoa</t>
  </si>
  <si>
    <t>basil</t>
  </si>
  <si>
    <t>plum</t>
  </si>
  <si>
    <t>prunes</t>
  </si>
  <si>
    <t>orange</t>
  </si>
  <si>
    <t>sweet corn</t>
  </si>
  <si>
    <t>green benas</t>
  </si>
  <si>
    <t>sweet carrots</t>
  </si>
  <si>
    <t>peach</t>
  </si>
  <si>
    <t>strawberries</t>
  </si>
  <si>
    <t>fig</t>
  </si>
  <si>
    <t>blueberry</t>
  </si>
  <si>
    <t>raspberry</t>
  </si>
  <si>
    <t>rasin</t>
  </si>
  <si>
    <t>millet</t>
  </si>
  <si>
    <t>barley</t>
  </si>
  <si>
    <t>broccoli spear</t>
  </si>
  <si>
    <t>purple carrot</t>
  </si>
  <si>
    <t>carrots</t>
  </si>
  <si>
    <t>amaranth</t>
  </si>
  <si>
    <t>corn</t>
  </si>
  <si>
    <t>pea</t>
  </si>
  <si>
    <t>chicken</t>
  </si>
  <si>
    <t>celery</t>
  </si>
  <si>
    <t>leek</t>
  </si>
  <si>
    <t>greek yogurt</t>
  </si>
  <si>
    <t>vanilla</t>
  </si>
  <si>
    <t>purple carrots</t>
  </si>
  <si>
    <t>geek yogurt</t>
  </si>
  <si>
    <t>armaranth</t>
  </si>
  <si>
    <t>oat</t>
  </si>
  <si>
    <t>white beans</t>
  </si>
  <si>
    <t>brown rice</t>
  </si>
  <si>
    <t>berries</t>
  </si>
  <si>
    <t>prune</t>
  </si>
  <si>
    <t>apricot</t>
  </si>
  <si>
    <t>strawberry</t>
  </si>
  <si>
    <t>organge</t>
  </si>
  <si>
    <t>broccoli</t>
  </si>
  <si>
    <t>vitamin c</t>
  </si>
  <si>
    <t>vitamine</t>
  </si>
  <si>
    <t>wild blueberries</t>
  </si>
  <si>
    <t>spinach leaves</t>
  </si>
  <si>
    <t xml:space="preserve">pumpkin </t>
  </si>
  <si>
    <t>avaocado</t>
  </si>
  <si>
    <t>kale leaves</t>
  </si>
  <si>
    <t>yogurt</t>
  </si>
  <si>
    <t>acai berry</t>
  </si>
  <si>
    <t>broccoli florests</t>
  </si>
  <si>
    <t>cinamon</t>
  </si>
  <si>
    <t>mixed grains</t>
  </si>
  <si>
    <t>aspargus</t>
  </si>
  <si>
    <t>Food</t>
  </si>
  <si>
    <t>Type</t>
  </si>
  <si>
    <t>Brand</t>
  </si>
  <si>
    <t>Link</t>
  </si>
  <si>
    <t>Notes</t>
  </si>
  <si>
    <t xml:space="preserve">quinoa </t>
  </si>
  <si>
    <t>grains</t>
  </si>
  <si>
    <t>https://www.bobsredmill.com/shop/grains-beans-seeds.html</t>
  </si>
  <si>
    <t>Analyze cooked grain as how parents would prepare. Analyze all types of grain varieties available (e.g., tricolor and red quinoa).</t>
  </si>
  <si>
    <t>teff</t>
  </si>
  <si>
    <t xml:space="preserve">kamut </t>
  </si>
  <si>
    <t>farro</t>
  </si>
  <si>
    <t>cracked freekeh</t>
  </si>
  <si>
    <t>sorghum</t>
  </si>
  <si>
    <t>buckwheat</t>
  </si>
  <si>
    <t>bulgur</t>
  </si>
  <si>
    <t>spelt</t>
  </si>
  <si>
    <t>kasha</t>
  </si>
  <si>
    <t>flax seed meal</t>
  </si>
  <si>
    <t>seed</t>
  </si>
  <si>
    <t>oat groats</t>
  </si>
  <si>
    <t>lentils</t>
  </si>
  <si>
    <t>legumes</t>
  </si>
  <si>
    <t>mung beans</t>
  </si>
  <si>
    <t>steel cut oats (slow)</t>
  </si>
  <si>
    <t xml:space="preserve">cereal </t>
  </si>
  <si>
    <t>https://www.bobsredmill.com/shop/cereals.html</t>
  </si>
  <si>
    <t>steel cut oats (quick)</t>
  </si>
  <si>
    <t>buckwheat hot cereal</t>
  </si>
  <si>
    <t>rolled oats (slow)</t>
  </si>
  <si>
    <t>rolled oats (quick)</t>
  </si>
  <si>
    <t>scottish oatmeal</t>
  </si>
  <si>
    <t>oat bran</t>
  </si>
  <si>
    <t>kamut hot cereal</t>
  </si>
  <si>
    <t>brown rice farina</t>
  </si>
  <si>
    <t>polenta</t>
  </si>
  <si>
    <t>puffed kamut</t>
  </si>
  <si>
    <t>https://arrowheadmills.com/product_category/cold-hot-cereals/</t>
  </si>
  <si>
    <t>sold at Whole Foods</t>
  </si>
  <si>
    <t>puffed corn</t>
  </si>
  <si>
    <t>garbanzo beans, canned</t>
  </si>
  <si>
    <t>https://products.wholefoodsmarket.com/product/goya-foods-organic-chick-peas-40bf96</t>
  </si>
  <si>
    <t>dried green peas</t>
  </si>
  <si>
    <t>legumes/snack</t>
  </si>
  <si>
    <t>https://products.wholefoodsmarket.com/product/harvest-snaps-green-pea-snack-crisps-lightly-salted-61efc7</t>
  </si>
  <si>
    <t>hummus (original flavor)</t>
  </si>
  <si>
    <t>https://products.wholefoodsmarket.com/search?sort=relevance&amp;text=hummus</t>
  </si>
  <si>
    <t>analyze every brand of original flavor</t>
  </si>
  <si>
    <t>tahini (original)</t>
  </si>
  <si>
    <t>seeds</t>
  </si>
  <si>
    <t>https://products.wholefoodsmarket.com/search?sort=relevance&amp;text=tahini</t>
  </si>
  <si>
    <t>cashew butter</t>
  </si>
  <si>
    <t>nuts</t>
  </si>
  <si>
    <t>https://products.wholefoodsmarket.com/search?sort=relevance&amp;text=cashew%20butter</t>
  </si>
  <si>
    <t>analyze each brand</t>
  </si>
  <si>
    <t>almond butter</t>
  </si>
  <si>
    <t>https://products.wholefoodsmarket.com/search?sort=relevance&amp;text=almond%20butter</t>
  </si>
  <si>
    <t>peanut butter</t>
  </si>
  <si>
    <t>https://products.wholefoodsmarket.com/search?sort=relevance&amp;text=peanut%20butter</t>
  </si>
  <si>
    <t>mango snack</t>
  </si>
  <si>
    <t>fruit</t>
  </si>
  <si>
    <t>https://products.wholefoodsmarket.com/product/fresh-bellies-two-to-mango-toddler-snack-c44ade</t>
  </si>
  <si>
    <t>seaweed snack</t>
  </si>
  <si>
    <t>Veggie?</t>
  </si>
  <si>
    <t>https://products.wholefoodsmarket.com/product/gimme-organic-gimme-organic-roasted-sea-salt-seaweed-02f0f7</t>
  </si>
  <si>
    <t>Foods to buy</t>
  </si>
  <si>
    <t>Whole foods</t>
  </si>
  <si>
    <t>Trader Joes</t>
  </si>
  <si>
    <t>Purchase Online</t>
  </si>
  <si>
    <t>Frozen vegetables (Peas, okra, ...)</t>
  </si>
  <si>
    <t>Frozen fruits</t>
  </si>
  <si>
    <t>Cereals (different grains)</t>
  </si>
  <si>
    <t>Spelt products (flour, bread, crackers, hot and cold cereals, pancake mix..)</t>
  </si>
  <si>
    <t>Fruits (persimmon-two varieties)</t>
  </si>
  <si>
    <t xml:space="preserve">dry fruits (mango, apple, pears,..) </t>
  </si>
  <si>
    <t>crackers (whole grain, ...)</t>
  </si>
  <si>
    <t>seeds (pumkin, chia, flax,...)</t>
  </si>
  <si>
    <t>nuts (almonds, peacons, walnuts, pistachios,..)</t>
  </si>
  <si>
    <t>milks (pea, chashew, coconut..)</t>
  </si>
  <si>
    <t>puff chips</t>
  </si>
  <si>
    <t xml:space="preserve">juices (all of the odwalla juices/smoothies) </t>
  </si>
  <si>
    <t>Plant based meets-Veggie burgers, meatballs, sausages, Nugget, hotdogs)</t>
  </si>
  <si>
    <t>tahini (made from beans)</t>
  </si>
  <si>
    <t>soups (Amy's products, low sodium)</t>
  </si>
  <si>
    <t>Arrowhead product</t>
  </si>
  <si>
    <t>https://www.amazon.com/Arrowhead-Mills-Cereal-Puffed-Kamut/dp/B000VK2LEM/ref=bmx_3/144-2297241-3434438?_encoding=UTF8&amp;pd_rd_i=B000VK2LEM&amp;pd_rd_r=527515d0-cfcb-498f-af42-cdcdf4aea131&amp;pd_rd_w=7QTgy&amp;pd_rd_wg=tdEu4&amp;pf_rd_p=c5e1cf4b-c006-4b7a-bb44-797de0814d9a&amp;pf_rd_r=YQGXRAV19VQTRM7HDWS9&amp;psc=1&amp;refRID=YQGXRAV19VQTRM7HDWS9\</t>
  </si>
  <si>
    <t>https://www.amazon.com/Arrowhead-Mills-Organic-Cereal-Flakes/dp/B0005ZVGLW</t>
  </si>
  <si>
    <t>Alvarado Street Baker (all breads,...)</t>
  </si>
  <si>
    <t>https://www.alvaradostreetbakery.com/products/breads</t>
  </si>
  <si>
    <t>[Arb]+[Xyl]</t>
  </si>
  <si>
    <t>rank</t>
  </si>
  <si>
    <t>ARB_rank</t>
  </si>
  <si>
    <t>XYL_rank</t>
  </si>
  <si>
    <t>GalA_rank</t>
  </si>
  <si>
    <t>Rham_rank</t>
  </si>
  <si>
    <t>ARB+XYL_RANK</t>
  </si>
  <si>
    <t>ARB+GalA_RANK</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</si>
</sst>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mmm d, yyyy"/>
    <numFmt numFmtId="165" formatCode="mmmm dd, yyyy"/>
    <numFmt numFmtId="166" formatCode="mmmm d,yyyy"/>
    <numFmt numFmtId="167" formatCode="0.0000"/>
    <numFmt numFmtId="168" formatCode="#,##0.0000"/>
    <numFmt numFmtId="169" formatCode="0.0"/>
  </numFmts>
  <fonts count="24">
    <font>
      <sz val="10.0"/>
      <color rgb="FF000000"/>
      <name val="Arial"/>
    </font>
    <font>
      <b/>
      <sz val="18.0"/>
      <color theme="1"/>
      <name val="Arial"/>
    </font>
    <font>
      <color theme="1"/>
      <name val="Arial"/>
    </font>
    <font>
      <b/>
      <color theme="1"/>
      <name val="Arial"/>
    </font>
    <font>
      <b/>
      <color rgb="FFFF0000"/>
      <name val="Arial"/>
    </font>
    <font>
      <u/>
      <color rgb="FF0000FF"/>
    </font>
    <font>
      <i/>
      <color theme="1"/>
      <name val="Arial"/>
    </font>
    <font>
      <b/>
      <sz val="11.0"/>
      <color rgb="FF000000"/>
      <name val="Arial"/>
    </font>
    <font>
      <b/>
      <sz val="11.0"/>
      <color theme="1"/>
      <name val="Arial"/>
    </font>
    <font>
      <color rgb="FF000000"/>
      <name val="Arial"/>
    </font>
    <font>
      <u/>
      <color rgb="FF1155CC"/>
      <name val="Arial"/>
    </font>
    <font>
      <color rgb="FFFF0000"/>
      <name val="Arial"/>
    </font>
    <font>
      <color rgb="FF000000"/>
      <name val="Roboto"/>
    </font>
    <font>
      <sz val="11.0"/>
      <color theme="1"/>
      <name val="Arial"/>
    </font>
    <font/>
    <font>
      <b/>
      <sz val="14.0"/>
      <color theme="1"/>
      <name val="Arial"/>
    </font>
    <font>
      <b/>
      <sz val="12.0"/>
      <color rgb="FF000000"/>
      <name val="Calibri"/>
    </font>
    <font>
      <sz val="11.0"/>
      <color rgb="FF000000"/>
      <name val="Calibri"/>
    </font>
    <font>
      <b/>
      <sz val="14.0"/>
      <color rgb="FF000000"/>
      <name val="Calibri"/>
    </font>
    <font>
      <sz val="11.0"/>
      <color rgb="FF000000"/>
      <name val="Inconsolata"/>
    </font>
    <font>
      <b/>
      <sz val="11.0"/>
      <color rgb="FF000000"/>
      <name val="Calibri"/>
    </font>
    <font>
      <u/>
      <color rgb="FF0000FF"/>
    </font>
    <font>
      <u/>
      <color rgb="FF1155CC"/>
      <name val="Arial"/>
    </font>
    <font>
      <color rgb="FF0000FF"/>
      <name val="Arial"/>
    </font>
  </fonts>
  <fills count="18">
    <fill>
      <patternFill patternType="none"/>
    </fill>
    <fill>
      <patternFill patternType="lightGray"/>
    </fill>
    <fill>
      <patternFill patternType="solid">
        <fgColor rgb="FFFFFF00"/>
        <bgColor rgb="FFFFFF00"/>
      </patternFill>
    </fill>
    <fill>
      <patternFill patternType="solid">
        <fgColor rgb="FFFFFFFF"/>
        <bgColor rgb="FFFFFFFF"/>
      </patternFill>
    </fill>
    <fill>
      <patternFill patternType="solid">
        <fgColor rgb="FFB6D7A8"/>
        <bgColor rgb="FFB6D7A8"/>
      </patternFill>
    </fill>
    <fill>
      <patternFill patternType="solid">
        <fgColor theme="0"/>
        <bgColor theme="0"/>
      </patternFill>
    </fill>
    <fill>
      <patternFill patternType="solid">
        <fgColor rgb="FF00FF00"/>
        <bgColor rgb="FF00FF00"/>
      </patternFill>
    </fill>
    <fill>
      <patternFill patternType="solid">
        <fgColor rgb="FF4A86E8"/>
        <bgColor rgb="FF4A86E8"/>
      </patternFill>
    </fill>
    <fill>
      <patternFill patternType="solid">
        <fgColor rgb="FF6AA84F"/>
        <bgColor rgb="FF6AA84F"/>
      </patternFill>
    </fill>
    <fill>
      <patternFill patternType="solid">
        <fgColor rgb="FF6FA8DC"/>
        <bgColor rgb="FF6FA8DC"/>
      </patternFill>
    </fill>
    <fill>
      <patternFill patternType="solid">
        <fgColor rgb="FF9FC5E8"/>
        <bgColor rgb="FF9FC5E8"/>
      </patternFill>
    </fill>
    <fill>
      <patternFill patternType="solid">
        <fgColor rgb="FFFFD966"/>
        <bgColor rgb="FFFFD966"/>
      </patternFill>
    </fill>
    <fill>
      <patternFill patternType="solid">
        <fgColor rgb="FFA4C2F4"/>
        <bgColor rgb="FFA4C2F4"/>
      </patternFill>
    </fill>
    <fill>
      <patternFill patternType="solid">
        <fgColor rgb="FFC9DAF8"/>
        <bgColor rgb="FFC9DAF8"/>
      </patternFill>
    </fill>
    <fill>
      <patternFill patternType="solid">
        <fgColor rgb="FFD0E0E3"/>
        <bgColor rgb="FFD0E0E3"/>
      </patternFill>
    </fill>
    <fill>
      <patternFill patternType="solid">
        <fgColor rgb="FFB7B7B7"/>
        <bgColor rgb="FFB7B7B7"/>
      </patternFill>
    </fill>
    <fill>
      <patternFill patternType="solid">
        <fgColor rgb="FFD9D2E9"/>
        <bgColor rgb="FFD9D2E9"/>
      </patternFill>
    </fill>
    <fill>
      <patternFill patternType="solid">
        <fgColor rgb="FFFF0000"/>
        <bgColor rgb="FFFF0000"/>
      </patternFill>
    </fill>
  </fills>
  <borders count="3">
    <border/>
    <border>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2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readingOrder="0"/>
    </xf>
    <xf borderId="0" fillId="0" fontId="6" numFmtId="0" xfId="0" applyAlignment="1" applyFont="1">
      <alignment readingOrder="0"/>
    </xf>
    <xf borderId="0" fillId="0" fontId="3" numFmtId="0" xfId="0" applyFont="1"/>
    <xf borderId="0" fillId="0" fontId="2" numFmtId="0" xfId="0" applyFont="1"/>
    <xf borderId="1" fillId="0" fontId="7" numFmtId="0" xfId="0" applyAlignment="1" applyBorder="1" applyFont="1">
      <alignment horizontal="left" readingOrder="0" shrinkToFit="0" vertical="center" wrapText="1"/>
    </xf>
    <xf borderId="1" fillId="0" fontId="7" numFmtId="49" xfId="0" applyAlignment="1" applyBorder="1" applyFont="1" applyNumberFormat="1">
      <alignment horizontal="left" readingOrder="0" shrinkToFit="0" vertical="center" wrapText="1"/>
    </xf>
    <xf borderId="1" fillId="0" fontId="7" numFmtId="0" xfId="0" applyAlignment="1" applyBorder="1" applyFont="1">
      <alignment horizontal="center" readingOrder="0" shrinkToFit="0" vertical="center" wrapText="1"/>
    </xf>
    <xf borderId="1" fillId="0" fontId="7" numFmtId="0" xfId="0" applyAlignment="1" applyBorder="1" applyFont="1">
      <alignment readingOrder="0" shrinkToFit="0" vertical="center" wrapText="1"/>
    </xf>
    <xf borderId="0" fillId="0" fontId="8" numFmtId="0" xfId="0" applyAlignment="1" applyFont="1">
      <alignment readingOrder="0" shrinkToFit="0" vertical="center" wrapText="1"/>
    </xf>
    <xf borderId="1" fillId="0" fontId="8" numFmtId="0" xfId="0" applyAlignment="1" applyBorder="1" applyFont="1">
      <alignment readingOrder="0" shrinkToFit="0" vertical="center" wrapText="1"/>
    </xf>
    <xf borderId="0" fillId="0" fontId="8" numFmtId="0" xfId="0" applyAlignment="1" applyFont="1">
      <alignment horizontal="left" readingOrder="0" vertical="center"/>
    </xf>
    <xf borderId="0" fillId="0" fontId="3" numFmtId="0" xfId="0" applyAlignment="1" applyFont="1">
      <alignment horizontal="center" readingOrder="0"/>
    </xf>
    <xf borderId="0" fillId="0" fontId="2" numFmtId="0" xfId="0" applyAlignment="1" applyFont="1">
      <alignment shrinkToFit="0" vertical="center" wrapText="1"/>
    </xf>
    <xf quotePrefix="1" borderId="0" fillId="0" fontId="2" numFmtId="0" xfId="0" applyAlignment="1" applyFont="1">
      <alignment readingOrder="0"/>
    </xf>
    <xf borderId="0" fillId="0" fontId="2" numFmtId="0" xfId="0" applyAlignment="1" applyFont="1">
      <alignment horizontal="center" readingOrder="0"/>
    </xf>
    <xf borderId="0" fillId="0" fontId="9" numFmtId="0" xfId="0" applyAlignment="1" applyFont="1">
      <alignment readingOrder="0"/>
    </xf>
    <xf borderId="0" fillId="0" fontId="2" numFmtId="2" xfId="0" applyFont="1" applyNumberFormat="1"/>
    <xf borderId="0" fillId="0" fontId="2" numFmtId="164" xfId="0" applyAlignment="1" applyFont="1" applyNumberFormat="1">
      <alignment readingOrder="0"/>
    </xf>
    <xf borderId="0" fillId="0" fontId="10" numFmtId="0" xfId="0" applyAlignment="1" applyFont="1">
      <alignment readingOrder="0"/>
    </xf>
    <xf borderId="0" fillId="2" fontId="2" numFmtId="0" xfId="0" applyAlignment="1" applyFill="1" applyFont="1">
      <alignment readingOrder="0"/>
    </xf>
    <xf borderId="0" fillId="0" fontId="9" numFmtId="0" xfId="0" applyAlignment="1" applyFont="1">
      <alignment readingOrder="0"/>
    </xf>
    <xf borderId="0" fillId="0" fontId="2" numFmtId="165" xfId="0" applyAlignment="1" applyFont="1" applyNumberFormat="1">
      <alignment readingOrder="0"/>
    </xf>
    <xf borderId="0" fillId="0" fontId="11" numFmtId="0" xfId="0" applyAlignment="1" applyFont="1">
      <alignment readingOrder="0"/>
    </xf>
    <xf borderId="0" fillId="0" fontId="9" numFmtId="0" xfId="0" applyAlignment="1" applyFont="1">
      <alignment horizontal="left" readingOrder="0"/>
    </xf>
    <xf borderId="0" fillId="3" fontId="9" numFmtId="0" xfId="0" applyAlignment="1" applyFill="1" applyFont="1">
      <alignment readingOrder="0"/>
    </xf>
    <xf borderId="0" fillId="3" fontId="12" numFmtId="0" xfId="0" applyAlignment="1" applyFont="1">
      <alignment readingOrder="0"/>
    </xf>
    <xf borderId="0" fillId="0" fontId="2" numFmtId="0" xfId="0" applyAlignment="1" applyFont="1">
      <alignment horizontal="center"/>
    </xf>
    <xf borderId="0" fillId="0" fontId="9" numFmtId="0" xfId="0" applyFont="1"/>
    <xf borderId="0" fillId="0" fontId="2" numFmtId="0" xfId="0" applyAlignment="1" applyFont="1">
      <alignment readingOrder="0"/>
    </xf>
    <xf borderId="0" fillId="0" fontId="13" numFmtId="0" xfId="0" applyAlignment="1" applyFont="1">
      <alignment horizontal="center" readingOrder="0"/>
    </xf>
    <xf borderId="0" fillId="0" fontId="9" numFmtId="0" xfId="0" applyAlignment="1" applyFont="1">
      <alignment readingOrder="0"/>
    </xf>
    <xf borderId="0" fillId="0" fontId="2" numFmtId="166" xfId="0" applyAlignment="1" applyFont="1" applyNumberFormat="1">
      <alignment readingOrder="0"/>
    </xf>
    <xf borderId="0" fillId="3" fontId="9" numFmtId="0" xfId="0" applyAlignment="1" applyFont="1">
      <alignment horizontal="left" readingOrder="0"/>
    </xf>
    <xf borderId="0" fillId="0" fontId="14" numFmtId="0" xfId="0" applyAlignment="1" applyFont="1">
      <alignment readingOrder="0"/>
    </xf>
    <xf borderId="1" fillId="0" fontId="8" numFmtId="0" xfId="0" applyAlignment="1" applyBorder="1" applyFont="1">
      <alignment horizontal="center" readingOrder="0" shrinkToFit="0" vertical="center" wrapText="1"/>
    </xf>
    <xf borderId="0" fillId="0" fontId="15" numFmtId="0" xfId="0" applyAlignment="1" applyFont="1">
      <alignment horizontal="center" readingOrder="0"/>
    </xf>
    <xf borderId="2" fillId="0" fontId="7" numFmtId="49" xfId="0" applyAlignment="1" applyBorder="1" applyFont="1" applyNumberFormat="1">
      <alignment horizontal="center" shrinkToFit="0" wrapText="1"/>
    </xf>
    <xf borderId="0" fillId="0" fontId="16" numFmtId="0" xfId="0" applyAlignment="1" applyFont="1">
      <alignment horizontal="center" readingOrder="0" shrinkToFit="0" vertical="bottom" wrapText="1"/>
    </xf>
    <xf borderId="0" fillId="0" fontId="2" numFmtId="0" xfId="0" applyAlignment="1" applyFont="1">
      <alignment horizontal="center" vertical="bottom"/>
    </xf>
    <xf borderId="0" fillId="0" fontId="17" numFmtId="0" xfId="0" applyAlignment="1" applyFont="1">
      <alignment horizontal="center" readingOrder="0" shrinkToFit="0" vertical="bottom" wrapText="0"/>
    </xf>
    <xf borderId="0" fillId="0" fontId="9" numFmtId="0" xfId="0" applyAlignment="1" applyFont="1">
      <alignment horizontal="center" readingOrder="0" vertical="bottom"/>
    </xf>
    <xf borderId="0" fillId="0" fontId="17" numFmtId="0" xfId="0" applyAlignment="1" applyFont="1">
      <alignment horizontal="center" readingOrder="0" vertical="bottom"/>
    </xf>
    <xf borderId="0" fillId="0" fontId="17" numFmtId="11" xfId="0" applyAlignment="1" applyFont="1" applyNumberFormat="1">
      <alignment horizontal="center" readingOrder="0" shrinkToFit="0" vertical="bottom" wrapText="0"/>
    </xf>
    <xf borderId="0" fillId="0" fontId="17" numFmtId="0" xfId="0" applyAlignment="1" applyFont="1">
      <alignment shrinkToFit="0" vertical="bottom" wrapText="0"/>
    </xf>
    <xf borderId="0" fillId="0" fontId="2" numFmtId="164" xfId="0" applyAlignment="1" applyFont="1" applyNumberFormat="1">
      <alignment horizontal="center" readingOrder="0"/>
    </xf>
    <xf borderId="0" fillId="0" fontId="17" numFmtId="0" xfId="0" applyAlignment="1" applyFont="1">
      <alignment horizontal="right" readingOrder="0" shrinkToFit="0" vertical="bottom" wrapText="0"/>
    </xf>
    <xf borderId="0" fillId="0" fontId="2" numFmtId="0" xfId="0" applyAlignment="1" applyFont="1">
      <alignment horizontal="center" readingOrder="0" vertical="bottom"/>
    </xf>
    <xf borderId="0" fillId="0" fontId="9" numFmtId="0" xfId="0" applyAlignment="1" applyFont="1">
      <alignment horizontal="center" vertical="bottom"/>
    </xf>
    <xf borderId="0" fillId="0" fontId="17" numFmtId="11" xfId="0" applyAlignment="1" applyFont="1" applyNumberFormat="1">
      <alignment horizontal="right" readingOrder="0" shrinkToFit="0" vertical="bottom" wrapText="0"/>
    </xf>
    <xf borderId="0" fillId="0" fontId="2" numFmtId="0" xfId="0" applyAlignment="1" applyFont="1">
      <alignment horizontal="center" vertical="bottom"/>
    </xf>
    <xf borderId="0" fillId="0" fontId="2" numFmtId="0" xfId="0" applyAlignment="1" applyFont="1">
      <alignment readingOrder="0" shrinkToFit="0" wrapText="1"/>
    </xf>
    <xf borderId="0" fillId="4" fontId="2" numFmtId="0" xfId="0" applyAlignment="1" applyFill="1" applyFont="1">
      <alignment readingOrder="0" shrinkToFit="0" wrapText="1"/>
    </xf>
    <xf borderId="0" fillId="4" fontId="2" numFmtId="0" xfId="0" applyFont="1"/>
    <xf borderId="0" fillId="5" fontId="2" numFmtId="0" xfId="0" applyAlignment="1" applyFill="1" applyFont="1">
      <alignment readingOrder="0"/>
    </xf>
    <xf borderId="0" fillId="0" fontId="2" numFmtId="167" xfId="0" applyAlignment="1" applyFont="1" applyNumberFormat="1">
      <alignment horizontal="center" readingOrder="0"/>
    </xf>
    <xf borderId="0" fillId="0" fontId="2" numFmtId="167" xfId="0" applyAlignment="1" applyFont="1" applyNumberFormat="1">
      <alignment readingOrder="0"/>
    </xf>
    <xf borderId="0" fillId="6" fontId="2" numFmtId="0" xfId="0" applyAlignment="1" applyFill="1" applyFont="1">
      <alignment readingOrder="0"/>
    </xf>
    <xf borderId="0" fillId="6" fontId="2" numFmtId="0" xfId="0" applyAlignment="1" applyFont="1">
      <alignment horizontal="center" readingOrder="0"/>
    </xf>
    <xf borderId="0" fillId="6" fontId="2" numFmtId="0" xfId="0" applyFont="1"/>
    <xf borderId="0" fillId="7" fontId="2" numFmtId="0" xfId="0" applyAlignment="1" applyFill="1" applyFont="1">
      <alignment readingOrder="0"/>
    </xf>
    <xf borderId="0" fillId="7" fontId="2" numFmtId="0" xfId="0" applyAlignment="1" applyFont="1">
      <alignment horizontal="center" readingOrder="0"/>
    </xf>
    <xf borderId="0" fillId="7" fontId="2" numFmtId="0" xfId="0" applyFont="1"/>
    <xf borderId="0" fillId="8" fontId="2" numFmtId="0" xfId="0" applyAlignment="1" applyFill="1" applyFont="1">
      <alignment readingOrder="0"/>
    </xf>
    <xf borderId="0" fillId="8" fontId="2" numFmtId="0" xfId="0" applyAlignment="1" applyFont="1">
      <alignment horizontal="center" readingOrder="0"/>
    </xf>
    <xf borderId="0" fillId="8" fontId="2" numFmtId="0" xfId="0" applyFont="1"/>
    <xf borderId="0" fillId="9" fontId="2" numFmtId="0" xfId="0" applyAlignment="1" applyFill="1" applyFont="1">
      <alignment readingOrder="0"/>
    </xf>
    <xf borderId="0" fillId="9" fontId="2" numFmtId="0" xfId="0" applyAlignment="1" applyFont="1">
      <alignment horizontal="center" readingOrder="0"/>
    </xf>
    <xf borderId="0" fillId="9" fontId="2" numFmtId="0" xfId="0" applyFont="1"/>
    <xf borderId="0" fillId="9" fontId="3" numFmtId="0" xfId="0" applyAlignment="1" applyFont="1">
      <alignment readingOrder="0"/>
    </xf>
    <xf borderId="0" fillId="10" fontId="2" numFmtId="0" xfId="0" applyAlignment="1" applyFill="1" applyFont="1">
      <alignment readingOrder="0"/>
    </xf>
    <xf borderId="0" fillId="10" fontId="2" numFmtId="0" xfId="0" applyAlignment="1" applyFont="1">
      <alignment horizontal="center" readingOrder="0"/>
    </xf>
    <xf borderId="0" fillId="10" fontId="2" numFmtId="0" xfId="0" applyFont="1"/>
    <xf borderId="0" fillId="11" fontId="2" numFmtId="0" xfId="0" applyAlignment="1" applyFill="1" applyFont="1">
      <alignment readingOrder="0"/>
    </xf>
    <xf borderId="0" fillId="11" fontId="2" numFmtId="0" xfId="0" applyAlignment="1" applyFont="1">
      <alignment horizontal="center" readingOrder="0"/>
    </xf>
    <xf borderId="0" fillId="11" fontId="2" numFmtId="0" xfId="0" applyFont="1"/>
    <xf borderId="0" fillId="11" fontId="3" numFmtId="0" xfId="0" applyAlignment="1" applyFont="1">
      <alignment readingOrder="0"/>
    </xf>
    <xf borderId="0" fillId="8" fontId="3" numFmtId="0" xfId="0" applyAlignment="1" applyFont="1">
      <alignment readingOrder="0"/>
    </xf>
    <xf borderId="0" fillId="12" fontId="2" numFmtId="0" xfId="0" applyAlignment="1" applyFill="1" applyFont="1">
      <alignment readingOrder="0"/>
    </xf>
    <xf borderId="0" fillId="12" fontId="2" numFmtId="0" xfId="0" applyAlignment="1" applyFont="1">
      <alignment horizontal="center"/>
    </xf>
    <xf borderId="0" fillId="12" fontId="2" numFmtId="0" xfId="0" applyFont="1"/>
    <xf borderId="0" fillId="13" fontId="2" numFmtId="0" xfId="0" applyAlignment="1" applyFill="1" applyFont="1">
      <alignment readingOrder="0"/>
    </xf>
    <xf borderId="0" fillId="12" fontId="2" numFmtId="0" xfId="0" applyAlignment="1" applyFont="1">
      <alignment horizontal="center" readingOrder="0"/>
    </xf>
    <xf borderId="0" fillId="12" fontId="3" numFmtId="0" xfId="0" applyAlignment="1" applyFont="1">
      <alignment readingOrder="0"/>
    </xf>
    <xf borderId="0" fillId="11" fontId="2" numFmtId="0" xfId="0" applyAlignment="1" applyFont="1">
      <alignment horizontal="center"/>
    </xf>
    <xf borderId="0" fillId="0" fontId="2" numFmtId="0" xfId="0" applyAlignment="1" applyFont="1">
      <alignment horizontal="right" readingOrder="0"/>
    </xf>
    <xf borderId="0" fillId="0" fontId="2" numFmtId="168" xfId="0" applyAlignment="1" applyFont="1" applyNumberFormat="1">
      <alignment readingOrder="0"/>
    </xf>
    <xf borderId="1" fillId="0" fontId="7" numFmtId="49" xfId="0" applyAlignment="1" applyBorder="1" applyFont="1" applyNumberFormat="1">
      <alignment horizontal="center" readingOrder="0" shrinkToFit="0" vertical="center" wrapText="1"/>
    </xf>
    <xf borderId="1" fillId="4" fontId="7" numFmtId="49" xfId="0" applyAlignment="1" applyBorder="1" applyFont="1" applyNumberFormat="1">
      <alignment horizontal="center" readingOrder="0" shrinkToFit="0" vertical="center" wrapText="1"/>
    </xf>
    <xf borderId="1" fillId="14" fontId="7" numFmtId="169" xfId="0" applyAlignment="1" applyBorder="1" applyFill="1" applyFont="1" applyNumberFormat="1">
      <alignment horizontal="center" readingOrder="0" shrinkToFit="0" vertical="center" wrapText="1"/>
    </xf>
    <xf borderId="0" fillId="0" fontId="18" numFmtId="0" xfId="0" applyAlignment="1" applyFont="1">
      <alignment horizontal="center" readingOrder="0" shrinkToFit="0" vertical="bottom" wrapText="0"/>
    </xf>
    <xf borderId="0" fillId="15" fontId="3" numFmtId="0" xfId="0" applyAlignment="1" applyFill="1" applyFont="1">
      <alignment horizontal="center" readingOrder="0"/>
    </xf>
    <xf borderId="0" fillId="0" fontId="3" numFmtId="0" xfId="0" applyAlignment="1" applyFont="1">
      <alignment horizontal="center"/>
    </xf>
    <xf quotePrefix="1" borderId="0" fillId="0" fontId="2" numFmtId="0" xfId="0" applyAlignment="1" applyFont="1">
      <alignment horizontal="center" readingOrder="0"/>
    </xf>
    <xf borderId="0" fillId="4" fontId="2" numFmtId="0" xfId="0" applyAlignment="1" applyFont="1">
      <alignment horizontal="center" readingOrder="0"/>
    </xf>
    <xf borderId="0" fillId="14" fontId="2" numFmtId="169" xfId="0" applyAlignment="1" applyFont="1" applyNumberFormat="1">
      <alignment horizontal="center"/>
    </xf>
    <xf borderId="0" fillId="3" fontId="19" numFmtId="0" xfId="0" applyAlignment="1" applyFont="1">
      <alignment horizontal="center"/>
    </xf>
    <xf borderId="0" fillId="15" fontId="2" numFmtId="0" xfId="0" applyAlignment="1" applyFont="1">
      <alignment horizontal="center"/>
    </xf>
    <xf borderId="0" fillId="0" fontId="2" numFmtId="11" xfId="0" applyAlignment="1" applyFont="1" applyNumberFormat="1">
      <alignment horizontal="center"/>
    </xf>
    <xf borderId="0" fillId="15" fontId="2" numFmtId="0" xfId="0" applyAlignment="1" applyFont="1">
      <alignment horizontal="center" readingOrder="0"/>
    </xf>
    <xf borderId="0" fillId="2" fontId="2" numFmtId="0" xfId="0" applyAlignment="1" applyFont="1">
      <alignment horizontal="center" readingOrder="0"/>
    </xf>
    <xf borderId="0" fillId="0" fontId="2" numFmtId="164" xfId="0" applyAlignment="1" applyFont="1" applyNumberFormat="1">
      <alignment horizontal="center"/>
    </xf>
    <xf borderId="0" fillId="3" fontId="19" numFmtId="11" xfId="0" applyAlignment="1" applyFont="1" applyNumberFormat="1">
      <alignment horizontal="center"/>
    </xf>
    <xf borderId="0" fillId="4" fontId="9" numFmtId="0" xfId="0" applyAlignment="1" applyFont="1">
      <alignment horizontal="center" readingOrder="0" shrinkToFit="0" vertical="bottom" wrapText="0"/>
    </xf>
    <xf borderId="0" fillId="4" fontId="2" numFmtId="0" xfId="0" applyAlignment="1" applyFont="1">
      <alignment horizontal="center"/>
    </xf>
    <xf borderId="0" fillId="0" fontId="20" numFmtId="0" xfId="0" applyAlignment="1" applyFont="1">
      <alignment readingOrder="0" shrinkToFit="0" vertical="bottom" wrapText="0"/>
    </xf>
    <xf borderId="0" fillId="3" fontId="19" numFmtId="0" xfId="0" applyFont="1"/>
    <xf borderId="0" fillId="0" fontId="2" numFmtId="11" xfId="0" applyFont="1" applyNumberFormat="1"/>
    <xf borderId="0" fillId="0" fontId="2" numFmtId="164" xfId="0" applyFont="1" applyNumberFormat="1"/>
    <xf borderId="0" fillId="3" fontId="19" numFmtId="11" xfId="0" applyFont="1" applyNumberFormat="1"/>
    <xf borderId="1" fillId="16" fontId="7" numFmtId="169" xfId="0" applyAlignment="1" applyBorder="1" applyFill="1" applyFont="1" applyNumberFormat="1">
      <alignment horizontal="center" readingOrder="0" shrinkToFit="0" vertical="center" wrapText="1"/>
    </xf>
    <xf borderId="0" fillId="0" fontId="20" numFmtId="0" xfId="0" applyAlignment="1" applyFont="1">
      <alignment horizontal="center" readingOrder="0" shrinkToFit="0" vertical="bottom" wrapText="0"/>
    </xf>
    <xf borderId="0" fillId="16" fontId="2" numFmtId="0" xfId="0" applyAlignment="1" applyFont="1">
      <alignment horizontal="center"/>
    </xf>
    <xf borderId="1" fillId="0" fontId="7" numFmtId="49" xfId="0" applyAlignment="1" applyBorder="1" applyFont="1" applyNumberFormat="1">
      <alignment horizontal="center" shrinkToFit="0" wrapText="1"/>
    </xf>
    <xf borderId="1" fillId="0" fontId="7" numFmtId="0" xfId="0" applyAlignment="1" applyBorder="1" applyFont="1">
      <alignment horizontal="center" shrinkToFit="0" wrapText="1"/>
    </xf>
    <xf borderId="1" fillId="0" fontId="20" numFmtId="0" xfId="0" applyAlignment="1" applyBorder="1" applyFont="1">
      <alignment horizontal="center" readingOrder="0"/>
    </xf>
    <xf borderId="0" fillId="0" fontId="21" numFmtId="0" xfId="0" applyAlignment="1" applyFont="1">
      <alignment readingOrder="0"/>
    </xf>
    <xf borderId="0" fillId="17" fontId="2" numFmtId="0" xfId="0" applyAlignment="1" applyFill="1" applyFont="1">
      <alignment readingOrder="0"/>
    </xf>
    <xf borderId="0" fillId="0" fontId="22" numFmtId="0" xfId="0" applyAlignment="1" applyFont="1">
      <alignment vertical="bottom"/>
    </xf>
    <xf borderId="0" fillId="0" fontId="23" numFmtId="0" xfId="0" applyFont="1"/>
    <xf borderId="0" fillId="2"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ash-app-fooden.herokuapp.com/"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www.bobsredmill.com/shop/cereals.html" TargetMode="External"/><Relationship Id="rId22" Type="http://schemas.openxmlformats.org/officeDocument/2006/relationships/hyperlink" Target="https://www.bobsredmill.com/shop/cereals.html" TargetMode="External"/><Relationship Id="rId21" Type="http://schemas.openxmlformats.org/officeDocument/2006/relationships/hyperlink" Target="https://www.bobsredmill.com/shop/cereals.html" TargetMode="External"/><Relationship Id="rId24" Type="http://schemas.openxmlformats.org/officeDocument/2006/relationships/hyperlink" Target="https://www.bobsredmill.com/shop/cereals.html" TargetMode="External"/><Relationship Id="rId23" Type="http://schemas.openxmlformats.org/officeDocument/2006/relationships/hyperlink" Target="https://www.bobsredmill.com/shop/cereals.html" TargetMode="External"/><Relationship Id="rId1" Type="http://schemas.openxmlformats.org/officeDocument/2006/relationships/hyperlink" Target="https://www.bobsredmill.com/shop/grains-beans-seeds.html" TargetMode="External"/><Relationship Id="rId2" Type="http://schemas.openxmlformats.org/officeDocument/2006/relationships/hyperlink" Target="https://www.bobsredmill.com/shop/grains-beans-seeds.html" TargetMode="External"/><Relationship Id="rId3" Type="http://schemas.openxmlformats.org/officeDocument/2006/relationships/hyperlink" Target="https://www.bobsredmill.com/shop/grains-beans-seeds.html" TargetMode="External"/><Relationship Id="rId4" Type="http://schemas.openxmlformats.org/officeDocument/2006/relationships/hyperlink" Target="https://www.bobsredmill.com/shop/grains-beans-seeds.html" TargetMode="External"/><Relationship Id="rId9" Type="http://schemas.openxmlformats.org/officeDocument/2006/relationships/hyperlink" Target="https://www.bobsredmill.com/shop/grains-beans-seeds.html" TargetMode="External"/><Relationship Id="rId26" Type="http://schemas.openxmlformats.org/officeDocument/2006/relationships/hyperlink" Target="https://www.bobsredmill.com/shop/cereals.html" TargetMode="External"/><Relationship Id="rId25" Type="http://schemas.openxmlformats.org/officeDocument/2006/relationships/hyperlink" Target="https://www.bobsredmill.com/shop/cereals.html" TargetMode="External"/><Relationship Id="rId28" Type="http://schemas.openxmlformats.org/officeDocument/2006/relationships/hyperlink" Target="https://arrowheadmills.com/product_category/cold-hot-cereals/" TargetMode="External"/><Relationship Id="rId27" Type="http://schemas.openxmlformats.org/officeDocument/2006/relationships/hyperlink" Target="https://www.bobsredmill.com/shop/cereals.html" TargetMode="External"/><Relationship Id="rId5" Type="http://schemas.openxmlformats.org/officeDocument/2006/relationships/hyperlink" Target="https://www.bobsredmill.com/shop/grains-beans-seeds.html" TargetMode="External"/><Relationship Id="rId6" Type="http://schemas.openxmlformats.org/officeDocument/2006/relationships/hyperlink" Target="https://www.bobsredmill.com/shop/grains-beans-seeds.html" TargetMode="External"/><Relationship Id="rId29" Type="http://schemas.openxmlformats.org/officeDocument/2006/relationships/hyperlink" Target="https://arrowheadmills.com/product_category/cold-hot-cereals/" TargetMode="External"/><Relationship Id="rId7" Type="http://schemas.openxmlformats.org/officeDocument/2006/relationships/hyperlink" Target="https://www.bobsredmill.com/shop/grains-beans-seeds.html" TargetMode="External"/><Relationship Id="rId8" Type="http://schemas.openxmlformats.org/officeDocument/2006/relationships/hyperlink" Target="https://www.bobsredmill.com/shop/grains-beans-seeds.html" TargetMode="External"/><Relationship Id="rId31" Type="http://schemas.openxmlformats.org/officeDocument/2006/relationships/hyperlink" Target="https://products.wholefoodsmarket.com/product/harvest-snaps-green-pea-snack-crisps-lightly-salted-61efc7" TargetMode="External"/><Relationship Id="rId30" Type="http://schemas.openxmlformats.org/officeDocument/2006/relationships/hyperlink" Target="https://products.wholefoodsmarket.com/product/goya-foods-organic-chick-peas-40bf96" TargetMode="External"/><Relationship Id="rId11" Type="http://schemas.openxmlformats.org/officeDocument/2006/relationships/hyperlink" Target="https://www.bobsredmill.com/shop/grains-beans-seeds.html" TargetMode="External"/><Relationship Id="rId33" Type="http://schemas.openxmlformats.org/officeDocument/2006/relationships/hyperlink" Target="https://products.wholefoodsmarket.com/search?sort=relevance&amp;text=tahini" TargetMode="External"/><Relationship Id="rId10" Type="http://schemas.openxmlformats.org/officeDocument/2006/relationships/hyperlink" Target="https://www.bobsredmill.com/shop/grains-beans-seeds.html" TargetMode="External"/><Relationship Id="rId32" Type="http://schemas.openxmlformats.org/officeDocument/2006/relationships/hyperlink" Target="https://products.wholefoodsmarket.com/search?sort=relevance&amp;text=hummus" TargetMode="External"/><Relationship Id="rId13" Type="http://schemas.openxmlformats.org/officeDocument/2006/relationships/hyperlink" Target="https://www.bobsredmill.com/shop/grains-beans-seeds.html" TargetMode="External"/><Relationship Id="rId35" Type="http://schemas.openxmlformats.org/officeDocument/2006/relationships/hyperlink" Target="https://products.wholefoodsmarket.com/search?sort=relevance&amp;text=almond%20butter" TargetMode="External"/><Relationship Id="rId12" Type="http://schemas.openxmlformats.org/officeDocument/2006/relationships/hyperlink" Target="https://www.bobsredmill.com/shop/grains-beans-seeds.html" TargetMode="External"/><Relationship Id="rId34" Type="http://schemas.openxmlformats.org/officeDocument/2006/relationships/hyperlink" Target="https://products.wholefoodsmarket.com/search?sort=relevance&amp;text=cashew%20butter" TargetMode="External"/><Relationship Id="rId15" Type="http://schemas.openxmlformats.org/officeDocument/2006/relationships/hyperlink" Target="https://www.bobsredmill.com/shop/grains-beans-seeds.html" TargetMode="External"/><Relationship Id="rId37" Type="http://schemas.openxmlformats.org/officeDocument/2006/relationships/hyperlink" Target="https://products.wholefoodsmarket.com/product/fresh-bellies-two-to-mango-toddler-snack-c44ade" TargetMode="External"/><Relationship Id="rId14" Type="http://schemas.openxmlformats.org/officeDocument/2006/relationships/hyperlink" Target="https://www.bobsredmill.com/shop/grains-beans-seeds.html" TargetMode="External"/><Relationship Id="rId36" Type="http://schemas.openxmlformats.org/officeDocument/2006/relationships/hyperlink" Target="https://products.wholefoodsmarket.com/search?sort=relevance&amp;text=peanut%20butter" TargetMode="External"/><Relationship Id="rId17" Type="http://schemas.openxmlformats.org/officeDocument/2006/relationships/hyperlink" Target="https://www.bobsredmill.com/shop/grains-beans-seeds.html" TargetMode="External"/><Relationship Id="rId39" Type="http://schemas.openxmlformats.org/officeDocument/2006/relationships/drawing" Target="../drawings/drawing10.xml"/><Relationship Id="rId16" Type="http://schemas.openxmlformats.org/officeDocument/2006/relationships/hyperlink" Target="https://www.bobsredmill.com/shop/grains-beans-seeds.html" TargetMode="External"/><Relationship Id="rId38" Type="http://schemas.openxmlformats.org/officeDocument/2006/relationships/hyperlink" Target="https://products.wholefoodsmarket.com/product/gimme-organic-gimme-organic-roasted-sea-salt-seaweed-02f0f7" TargetMode="External"/><Relationship Id="rId19" Type="http://schemas.openxmlformats.org/officeDocument/2006/relationships/hyperlink" Target="https://www.bobsredmill.com/shop/cereals.html" TargetMode="External"/><Relationship Id="rId18" Type="http://schemas.openxmlformats.org/officeDocument/2006/relationships/hyperlink" Target="https://www.bobsredmill.com/shop/cereals.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amazon.com/Arrowhead-Mills-Cereal-Puffed-Kamut/dp/B000VK2LEM/ref=bmx_3/144-2297241-3434438?_encoding=UTF8&amp;pd_rd_i=B000VK2LEM&amp;pd_rd_r=527515d0-cfcb-498f-af42-cdcdf4aea131&amp;pd_rd_w=7QTgy&amp;pd_rd_wg=tdEu4&amp;pf_rd_p=c5e1cf4b-c006-4b7a-bb44-797de0814d9a&amp;pf_rd_r=YQGXRAV19VQTRM7HDWS9&amp;psc=1&amp;refRID=YQGXRAV19VQTRM7HDWS9%5C" TargetMode="External"/><Relationship Id="rId2" Type="http://schemas.openxmlformats.org/officeDocument/2006/relationships/hyperlink" Target="https://www.amazon.com/Arrowhead-Mills-Organic-Cereal-Flakes/dp/B0005ZVGLW" TargetMode="External"/><Relationship Id="rId3" Type="http://schemas.openxmlformats.org/officeDocument/2006/relationships/hyperlink" Target="https://www.alvaradostreetbakery.com/products/breads"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4.43" defaultRowHeight="15.75"/>
  <cols>
    <col customWidth="1" min="1" max="1" width="41.57"/>
    <col customWidth="1" min="2" max="2" width="111.43"/>
  </cols>
  <sheetData>
    <row r="1">
      <c r="A1" s="1" t="s">
        <v>0</v>
      </c>
    </row>
    <row r="2">
      <c r="A2" s="2"/>
      <c r="B2" s="2"/>
    </row>
    <row r="3">
      <c r="A3" s="3" t="s">
        <v>1</v>
      </c>
      <c r="B3" s="3" t="s">
        <v>2</v>
      </c>
    </row>
    <row r="4">
      <c r="A4" s="2" t="s">
        <v>3</v>
      </c>
      <c r="B4" s="2" t="s">
        <v>4</v>
      </c>
      <c r="C4" s="4" t="s">
        <v>5</v>
      </c>
    </row>
    <row r="5">
      <c r="A5" s="2" t="s">
        <v>6</v>
      </c>
      <c r="B5" s="2" t="s">
        <v>7</v>
      </c>
    </row>
    <row r="6">
      <c r="A6" s="2" t="s">
        <v>8</v>
      </c>
      <c r="B6" s="2" t="s">
        <v>9</v>
      </c>
    </row>
    <row r="7">
      <c r="A7" s="2" t="s">
        <v>10</v>
      </c>
      <c r="B7" s="2" t="s">
        <v>11</v>
      </c>
    </row>
    <row r="8">
      <c r="A8" s="2" t="s">
        <v>12</v>
      </c>
      <c r="B8" s="5" t="s">
        <v>13</v>
      </c>
    </row>
    <row r="10">
      <c r="A10" s="6" t="s">
        <v>14</v>
      </c>
    </row>
    <row r="11">
      <c r="A11" s="6" t="s">
        <v>15</v>
      </c>
    </row>
    <row r="12">
      <c r="A12" s="6" t="s">
        <v>16</v>
      </c>
    </row>
    <row r="13">
      <c r="A13" s="6" t="s">
        <v>17</v>
      </c>
    </row>
    <row r="14">
      <c r="A14" s="6" t="s">
        <v>18</v>
      </c>
    </row>
  </sheetData>
  <hyperlinks>
    <hyperlink r:id="rId1" ref="B8"/>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4.43" defaultRowHeight="15.75"/>
  <cols>
    <col customWidth="1" min="1" max="1" width="44.86"/>
    <col customWidth="1" min="4" max="4" width="66.29"/>
  </cols>
  <sheetData>
    <row r="1">
      <c r="A1" s="3" t="s">
        <v>19</v>
      </c>
      <c r="B1" s="3" t="s">
        <v>20</v>
      </c>
      <c r="C1" s="7"/>
      <c r="D1" s="3" t="s">
        <v>21</v>
      </c>
      <c r="E1" s="7"/>
      <c r="F1" s="7"/>
      <c r="G1" s="7"/>
      <c r="H1" s="7"/>
      <c r="I1" s="7"/>
      <c r="J1" s="7"/>
      <c r="K1" s="7"/>
      <c r="L1" s="7"/>
      <c r="M1" s="7"/>
      <c r="N1" s="7"/>
      <c r="O1" s="7"/>
      <c r="P1" s="7"/>
      <c r="Q1" s="7"/>
      <c r="R1" s="7"/>
      <c r="S1" s="7"/>
      <c r="T1" s="7"/>
      <c r="U1" s="7"/>
      <c r="V1" s="7"/>
      <c r="W1" s="7"/>
      <c r="X1" s="7"/>
      <c r="Y1" s="7"/>
      <c r="Z1" s="7"/>
    </row>
    <row r="2">
      <c r="A2" s="8" t="s">
        <v>22</v>
      </c>
      <c r="B2" s="8">
        <f>COUNTIF('Food Encyclopedia'!I:I, A2)</f>
        <v>143</v>
      </c>
      <c r="C2" s="8" t="str">
        <f>IFERROR(__xludf.DUMMYFUNCTION("SPARKLINE(B2,{""charttype"",""bar""; ""max"", MAX($B$2:$B$19)})"),"")</f>
        <v/>
      </c>
      <c r="D2" s="2" t="s">
        <v>23</v>
      </c>
    </row>
    <row r="3">
      <c r="A3" s="8" t="s">
        <v>24</v>
      </c>
      <c r="B3" s="8">
        <f>COUNTIF('Food Encyclopedia'!I:I, A3)</f>
        <v>22</v>
      </c>
      <c r="C3" s="8" t="str">
        <f>IFERROR(__xludf.DUMMYFUNCTION("SPARKLINE(B3,{""charttype"",""bar""; ""max"", MAX($B$2:$B$19)})"),"")</f>
        <v/>
      </c>
      <c r="D3" s="2" t="s">
        <v>25</v>
      </c>
    </row>
    <row r="4">
      <c r="A4" s="8" t="s">
        <v>26</v>
      </c>
      <c r="B4" s="8">
        <f>COUNTIF('Food Encyclopedia'!I:I, A4)</f>
        <v>32</v>
      </c>
      <c r="C4" s="8" t="str">
        <f>IFERROR(__xludf.DUMMYFUNCTION("SPARKLINE(B4,{""charttype"",""bar""; ""max"", MAX($B$2:$B$19)})"),"")</f>
        <v/>
      </c>
      <c r="D4" s="2" t="s">
        <v>27</v>
      </c>
    </row>
    <row r="5">
      <c r="A5" s="8" t="s">
        <v>28</v>
      </c>
      <c r="B5" s="8">
        <f>COUNTIF('Food Encyclopedia'!I:I, A5)</f>
        <v>71</v>
      </c>
      <c r="C5" s="8" t="str">
        <f>IFERROR(__xludf.DUMMYFUNCTION("SPARKLINE(B5,{""charttype"",""bar""; ""max"", MAX($B$2:$B$19)})"),"")</f>
        <v/>
      </c>
      <c r="D5" s="2" t="s">
        <v>29</v>
      </c>
    </row>
    <row r="6">
      <c r="A6" s="8" t="s">
        <v>30</v>
      </c>
      <c r="B6" s="8">
        <f>COUNTIF('Food Encyclopedia'!I:I, A6)</f>
        <v>115</v>
      </c>
      <c r="C6" s="8" t="str">
        <f>IFERROR(__xludf.DUMMYFUNCTION("SPARKLINE(B6,{""charttype"",""bar""; ""max"", MAX($B$2:$B$19)})"),"")</f>
        <v/>
      </c>
      <c r="D6" s="2" t="s">
        <v>31</v>
      </c>
    </row>
    <row r="7">
      <c r="A7" s="8" t="s">
        <v>32</v>
      </c>
      <c r="B7" s="8">
        <f>COUNTIF('Food Encyclopedia'!I:I, A7)</f>
        <v>15</v>
      </c>
      <c r="C7" s="8" t="str">
        <f>IFERROR(__xludf.DUMMYFUNCTION("SPARKLINE(B7,{""charttype"",""bar""; ""max"", MAX($B$2:$B$19)})"),"")</f>
        <v/>
      </c>
      <c r="D7" s="2" t="s">
        <v>33</v>
      </c>
    </row>
    <row r="8">
      <c r="A8" s="8" t="s">
        <v>34</v>
      </c>
      <c r="B8" s="8">
        <f>COUNTIF('Food Encyclopedia'!I:I, A8)</f>
        <v>162</v>
      </c>
      <c r="C8" s="8" t="str">
        <f>IFERROR(__xludf.DUMMYFUNCTION("SPARKLINE(B8,{""charttype"",""bar""; ""max"", MAX($B$2:$B$19)})"),"")</f>
        <v/>
      </c>
      <c r="D8" s="2" t="s">
        <v>35</v>
      </c>
    </row>
    <row r="9">
      <c r="A9" s="8" t="s">
        <v>36</v>
      </c>
      <c r="B9" s="8">
        <f>COUNTIF('Food Encyclopedia'!I:I, A9)</f>
        <v>0</v>
      </c>
      <c r="C9" s="8" t="str">
        <f>IFERROR(__xludf.DUMMYFUNCTION("SPARKLINE(B9,{""charttype"",""bar""; ""max"", MAX($B$2:$B$19)})"),"")</f>
        <v/>
      </c>
      <c r="D9" s="2" t="s">
        <v>37</v>
      </c>
    </row>
    <row r="10">
      <c r="A10" s="8" t="s">
        <v>38</v>
      </c>
      <c r="B10" s="8">
        <f>COUNTIF('Food Encyclopedia'!I:I, A10)</f>
        <v>32</v>
      </c>
      <c r="C10" s="8" t="str">
        <f>IFERROR(__xludf.DUMMYFUNCTION("SPARKLINE(B10,{""charttype"",""bar""; ""max"", MAX($B$2:$B$19)})"),"")</f>
        <v/>
      </c>
      <c r="D10" s="2" t="s">
        <v>39</v>
      </c>
    </row>
    <row r="11">
      <c r="A11" s="8" t="s">
        <v>40</v>
      </c>
      <c r="B11" s="8">
        <f>COUNTIF('Food Encyclopedia'!I:I, A11)</f>
        <v>42</v>
      </c>
      <c r="C11" s="8" t="str">
        <f>IFERROR(__xludf.DUMMYFUNCTION("SPARKLINE(B11,{""charttype"",""bar""; ""max"", MAX($B$2:$B$19)})"),"")</f>
        <v/>
      </c>
      <c r="D11" s="2" t="s">
        <v>41</v>
      </c>
    </row>
    <row r="12">
      <c r="A12" s="8" t="s">
        <v>42</v>
      </c>
      <c r="B12" s="8">
        <f>COUNTIF('Food Encyclopedia'!I:I, A12)</f>
        <v>16</v>
      </c>
      <c r="C12" s="8" t="str">
        <f>IFERROR(__xludf.DUMMYFUNCTION("SPARKLINE(B12,{""charttype"",""bar""; ""max"", MAX($B$2:$B$19)})"),"")</f>
        <v/>
      </c>
      <c r="D12" s="2" t="s">
        <v>43</v>
      </c>
    </row>
    <row r="13">
      <c r="A13" s="8" t="s">
        <v>44</v>
      </c>
      <c r="B13" s="8">
        <f>COUNTIF('Food Encyclopedia'!I:I, A13)</f>
        <v>13</v>
      </c>
      <c r="C13" s="8" t="str">
        <f>IFERROR(__xludf.DUMMYFUNCTION("SPARKLINE(B13,{""charttype"",""bar""; ""max"", MAX($B$2:$B$19)})"),"")</f>
        <v/>
      </c>
      <c r="D13" s="2" t="s">
        <v>45</v>
      </c>
    </row>
    <row r="14">
      <c r="A14" s="8" t="s">
        <v>46</v>
      </c>
      <c r="B14" s="8">
        <f>COUNTIF('Food Encyclopedia'!I:I, A14)</f>
        <v>26</v>
      </c>
      <c r="C14" s="8" t="str">
        <f>IFERROR(__xludf.DUMMYFUNCTION("SPARKLINE(B14,{""charttype"",""bar""; ""max"", MAX($B$2:$B$19)})"),"")</f>
        <v/>
      </c>
      <c r="D14" s="2" t="s">
        <v>47</v>
      </c>
    </row>
    <row r="15">
      <c r="A15" s="8" t="s">
        <v>48</v>
      </c>
      <c r="B15" s="8">
        <f>COUNTIF('Food Encyclopedia'!I:I, A15)</f>
        <v>10</v>
      </c>
      <c r="C15" s="8" t="str">
        <f>IFERROR(__xludf.DUMMYFUNCTION("SPARKLINE(B15,{""charttype"",""bar""; ""max"", MAX($B$2:$B$19)})"),"")</f>
        <v/>
      </c>
      <c r="D15" s="2" t="s">
        <v>49</v>
      </c>
    </row>
    <row r="16">
      <c r="A16" s="8" t="s">
        <v>50</v>
      </c>
      <c r="B16" s="8">
        <f>COUNTIF('Food Encyclopedia'!I:I, A16)</f>
        <v>36</v>
      </c>
      <c r="C16" s="8" t="str">
        <f>IFERROR(__xludf.DUMMYFUNCTION("SPARKLINE(B16,{""charttype"",""bar""; ""max"", MAX($B$2:$B$19)})"),"")</f>
        <v/>
      </c>
      <c r="D16" s="2" t="s">
        <v>51</v>
      </c>
    </row>
    <row r="17">
      <c r="A17" s="8" t="s">
        <v>52</v>
      </c>
      <c r="B17" s="8">
        <f>COUNTIF('Food Encyclopedia'!I:I, A17)</f>
        <v>8</v>
      </c>
      <c r="C17" s="8" t="str">
        <f>IFERROR(__xludf.DUMMYFUNCTION("SPARKLINE(B17,{""charttype"",""bar""; ""max"", MAX($B$2:$B$19)})"),"")</f>
        <v/>
      </c>
      <c r="D17" s="2" t="s">
        <v>53</v>
      </c>
    </row>
    <row r="18">
      <c r="A18" s="8" t="s">
        <v>54</v>
      </c>
      <c r="B18" s="8">
        <f>COUNTIF('Food Encyclopedia'!I:I, A18)</f>
        <v>10</v>
      </c>
      <c r="C18" s="8" t="str">
        <f>IFERROR(__xludf.DUMMYFUNCTION("SPARKLINE(B18,{""charttype"",""bar""; ""max"", MAX($B$2:$B$19)})"),"")</f>
        <v/>
      </c>
      <c r="D18" s="2" t="s">
        <v>55</v>
      </c>
    </row>
    <row r="19">
      <c r="A19" s="8" t="s">
        <v>56</v>
      </c>
      <c r="B19" s="8">
        <f>COUNTIF('Food Encyclopedia'!I:I, A19)</f>
        <v>37</v>
      </c>
      <c r="C19" s="8" t="str">
        <f>IFERROR(__xludf.DUMMYFUNCTION("SPARKLINE(B19,{""charttype"",""bar""; ""max"", MAX($B$2:$B$19)})"),"")</f>
        <v/>
      </c>
      <c r="D19" s="2" t="s">
        <v>57</v>
      </c>
    </row>
    <row r="22">
      <c r="A22" s="3" t="s">
        <v>58</v>
      </c>
      <c r="B22" s="3" t="s">
        <v>20</v>
      </c>
    </row>
    <row r="23">
      <c r="A23" s="2" t="s">
        <v>59</v>
      </c>
      <c r="B23" s="8">
        <f>COUNTIF('Food Encyclopedia'!H:H, A23)</f>
        <v>274</v>
      </c>
      <c r="C23" s="8" t="str">
        <f>IFERROR(__xludf.DUMMYFUNCTION("SPARKLINE(B23,{""charttype"",""bar""; ""max"", MAX($B$23:$B$31)})"),"")</f>
        <v/>
      </c>
    </row>
    <row r="24">
      <c r="A24" s="2" t="s">
        <v>60</v>
      </c>
      <c r="B24" s="8">
        <f>COUNTIF('Food Encyclopedia'!H:H, A24)</f>
        <v>228</v>
      </c>
      <c r="C24" s="8" t="str">
        <f>IFERROR(__xludf.DUMMYFUNCTION("SPARKLINE(B24,{""charttype"",""bar""; ""max"", MAX($B$23:$B$31)})"),"")</f>
        <v/>
      </c>
    </row>
    <row r="25">
      <c r="A25" s="2" t="s">
        <v>61</v>
      </c>
      <c r="B25" s="8">
        <f>COUNTIF('Food Encyclopedia'!H:H, A25)</f>
        <v>140</v>
      </c>
      <c r="C25" s="8" t="str">
        <f>IFERROR(__xludf.DUMMYFUNCTION("SPARKLINE(B25,{""charttype"",""bar""; ""max"", MAX($B$23:$B$31)})"),"")</f>
        <v/>
      </c>
    </row>
    <row r="26">
      <c r="A26" s="2" t="s">
        <v>62</v>
      </c>
      <c r="B26" s="8">
        <f>COUNTIF('Food Encyclopedia'!H:H, A26)</f>
        <v>197</v>
      </c>
      <c r="C26" s="8" t="str">
        <f>IFERROR(__xludf.DUMMYFUNCTION("SPARKLINE(B26,{""charttype"",""bar""; ""max"", MAX($B$23:$B$31)})"),"")</f>
        <v/>
      </c>
    </row>
    <row r="27">
      <c r="A27" s="2" t="s">
        <v>63</v>
      </c>
      <c r="B27" s="8">
        <f>COUNTIF('Food Encyclopedia'!H:H, A27)</f>
        <v>15</v>
      </c>
      <c r="C27" s="8" t="str">
        <f>IFERROR(__xludf.DUMMYFUNCTION("SPARKLINE(B27,{""charttype"",""bar""; ""max"", MAX($B$23:$B$31)})"),"")</f>
        <v/>
      </c>
    </row>
    <row r="28">
      <c r="A28" s="2" t="s">
        <v>64</v>
      </c>
      <c r="B28" s="8">
        <f>COUNTIF('Food Encyclopedia'!H:H, A28)</f>
        <v>15</v>
      </c>
      <c r="C28" s="8" t="str">
        <f>IFERROR(__xludf.DUMMYFUNCTION("SPARKLINE(B28,{""charttype"",""bar""; ""max"", MAX($B$23:$B$31)})"),"")</f>
        <v/>
      </c>
    </row>
    <row r="29">
      <c r="A29" s="2" t="s">
        <v>65</v>
      </c>
      <c r="B29" s="8">
        <f>COUNTIF('Food Encyclopedia'!H:H, A29)</f>
        <v>13</v>
      </c>
      <c r="C29" s="8" t="str">
        <f>IFERROR(__xludf.DUMMYFUNCTION("SPARKLINE(B29,{""charttype"",""bar""; ""max"", MAX($B$23:$B$31)})"),"")</f>
        <v/>
      </c>
    </row>
    <row r="30">
      <c r="A30" s="2" t="s">
        <v>66</v>
      </c>
      <c r="B30" s="8">
        <f>COUNTIF('Food Encyclopedia'!H:H, A30)</f>
        <v>3</v>
      </c>
      <c r="C30" s="8" t="str">
        <f>IFERROR(__xludf.DUMMYFUNCTION("SPARKLINE(B30,{""charttype"",""bar""; ""max"", MAX($B$23:$B$31)})"),"")</f>
        <v/>
      </c>
    </row>
    <row r="31">
      <c r="A31" s="2" t="s">
        <v>67</v>
      </c>
      <c r="B31" s="8">
        <f>COUNTIF('Food Encyclopedia'!H:H, A31)</f>
        <v>4</v>
      </c>
      <c r="C31" s="8" t="str">
        <f>IFERROR(__xludf.DUMMYFUNCTION("SPARKLINE(B31,{""charttype"",""bar""; ""max"", MAX($B$23:$B$31)})"),"")</f>
        <v/>
      </c>
    </row>
    <row r="33">
      <c r="B33" s="8">
        <f>SUM(B23:B31)</f>
        <v>889</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11.0"/>
    <col customWidth="1" min="4" max="4" width="10.29"/>
    <col customWidth="1" min="5" max="5" width="61.14"/>
    <col customWidth="1" min="6" max="6" width="21.86"/>
    <col customWidth="1" min="7" max="7" width="101.86"/>
    <col customWidth="1" min="8" max="9" width="20.86"/>
    <col customWidth="1" min="11" max="11" width="20.14"/>
    <col customWidth="1" min="12" max="12" width="17.14"/>
    <col customWidth="1" min="13" max="13" width="20.0"/>
    <col customWidth="1" min="14" max="14" width="17.86"/>
  </cols>
  <sheetData>
    <row r="1">
      <c r="A1" s="9"/>
      <c r="B1" s="9" t="s">
        <v>68</v>
      </c>
      <c r="C1" s="10" t="s">
        <v>69</v>
      </c>
      <c r="D1" s="11" t="s">
        <v>70</v>
      </c>
      <c r="E1" s="9" t="s">
        <v>71</v>
      </c>
      <c r="F1" s="11" t="s">
        <v>72</v>
      </c>
      <c r="G1" s="12" t="s">
        <v>73</v>
      </c>
      <c r="H1" s="13" t="s">
        <v>74</v>
      </c>
      <c r="I1" s="13" t="s">
        <v>75</v>
      </c>
      <c r="J1" s="12" t="s">
        <v>76</v>
      </c>
      <c r="K1" s="14" t="s">
        <v>77</v>
      </c>
      <c r="L1" s="13" t="s">
        <v>78</v>
      </c>
      <c r="M1" s="13" t="s">
        <v>79</v>
      </c>
      <c r="N1" s="13" t="s">
        <v>80</v>
      </c>
      <c r="O1" s="13" t="s">
        <v>81</v>
      </c>
      <c r="P1" s="13" t="s">
        <v>82</v>
      </c>
      <c r="Q1" s="13" t="s">
        <v>83</v>
      </c>
      <c r="R1" s="13" t="s">
        <v>84</v>
      </c>
      <c r="S1" s="15" t="s">
        <v>85</v>
      </c>
      <c r="T1" s="16"/>
      <c r="U1" s="16"/>
      <c r="V1" s="17"/>
      <c r="W1" s="17"/>
      <c r="X1" s="17"/>
      <c r="Y1" s="17"/>
      <c r="Z1" s="17"/>
      <c r="AA1" s="17"/>
      <c r="AB1" s="17"/>
      <c r="AC1" s="17"/>
      <c r="AD1" s="17"/>
      <c r="AE1" s="17"/>
      <c r="AF1" s="17"/>
      <c r="AG1" s="17"/>
      <c r="AH1" s="17"/>
    </row>
    <row r="2">
      <c r="C2" s="18" t="s">
        <v>86</v>
      </c>
      <c r="D2" s="19">
        <v>3616.0</v>
      </c>
      <c r="E2" s="2" t="s">
        <v>87</v>
      </c>
      <c r="F2" s="2" t="s">
        <v>88</v>
      </c>
      <c r="H2" s="20" t="s">
        <v>59</v>
      </c>
      <c r="I2" s="2" t="s">
        <v>30</v>
      </c>
      <c r="J2" s="21">
        <f>(VLOOKUP(C2,'% water content of Food'!A2:F999,6))</f>
        <v>80.79469075</v>
      </c>
      <c r="K2" s="2" t="s">
        <v>89</v>
      </c>
      <c r="L2" s="2" t="s">
        <v>90</v>
      </c>
      <c r="M2" s="2" t="s">
        <v>91</v>
      </c>
      <c r="N2" s="22">
        <v>44004.0</v>
      </c>
      <c r="O2" s="2" t="s">
        <v>92</v>
      </c>
      <c r="P2" s="2" t="s">
        <v>93</v>
      </c>
      <c r="S2" s="23"/>
      <c r="T2" s="23"/>
      <c r="U2" s="23"/>
    </row>
    <row r="3">
      <c r="C3" s="18" t="s">
        <v>94</v>
      </c>
      <c r="D3" s="19">
        <v>3616.0</v>
      </c>
      <c r="E3" s="2" t="s">
        <v>95</v>
      </c>
      <c r="F3" s="2" t="s">
        <v>88</v>
      </c>
      <c r="H3" s="20" t="s">
        <v>59</v>
      </c>
      <c r="I3" s="2" t="s">
        <v>30</v>
      </c>
      <c r="J3" s="21">
        <f>(VLOOKUP(C3,'% water content of Food'!A3:F1000,6))</f>
        <v>74.01868519</v>
      </c>
      <c r="K3" s="2" t="s">
        <v>89</v>
      </c>
      <c r="L3" s="2" t="s">
        <v>90</v>
      </c>
      <c r="M3" s="2" t="s">
        <v>91</v>
      </c>
      <c r="N3" s="22">
        <v>44004.0</v>
      </c>
      <c r="O3" s="2" t="s">
        <v>92</v>
      </c>
      <c r="P3" s="2" t="s">
        <v>93</v>
      </c>
      <c r="S3" s="2"/>
    </row>
    <row r="4">
      <c r="C4" s="2" t="s">
        <v>96</v>
      </c>
      <c r="D4" s="19">
        <v>3616.0</v>
      </c>
      <c r="E4" s="2" t="s">
        <v>97</v>
      </c>
      <c r="F4" s="2" t="s">
        <v>88</v>
      </c>
      <c r="H4" s="20" t="s">
        <v>59</v>
      </c>
      <c r="I4" s="2" t="s">
        <v>30</v>
      </c>
      <c r="J4" s="21">
        <f>(VLOOKUP(C4,'% water content of Food'!A4:F1001,6))</f>
        <v>80.78846031</v>
      </c>
      <c r="K4" s="2" t="s">
        <v>89</v>
      </c>
      <c r="L4" s="2" t="s">
        <v>90</v>
      </c>
      <c r="M4" s="2" t="s">
        <v>91</v>
      </c>
      <c r="N4" s="22">
        <v>44004.0</v>
      </c>
      <c r="O4" s="2" t="s">
        <v>92</v>
      </c>
      <c r="P4" s="2" t="s">
        <v>93</v>
      </c>
    </row>
    <row r="5">
      <c r="C5" s="2" t="s">
        <v>98</v>
      </c>
      <c r="D5" s="19">
        <v>3294.0</v>
      </c>
      <c r="E5" s="2" t="s">
        <v>99</v>
      </c>
      <c r="F5" s="2" t="s">
        <v>100</v>
      </c>
      <c r="H5" s="20" t="s">
        <v>59</v>
      </c>
      <c r="I5" s="2" t="s">
        <v>30</v>
      </c>
      <c r="J5" s="21">
        <f>(VLOOKUP(C5,'% water content of Food'!A5:F1002,6))</f>
        <v>85.29024788</v>
      </c>
      <c r="K5" s="2" t="s">
        <v>89</v>
      </c>
      <c r="L5" s="2" t="s">
        <v>90</v>
      </c>
      <c r="M5" s="2" t="s">
        <v>91</v>
      </c>
      <c r="N5" s="22">
        <v>44004.0</v>
      </c>
      <c r="O5" s="2" t="s">
        <v>101</v>
      </c>
      <c r="P5" s="2" t="s">
        <v>93</v>
      </c>
    </row>
    <row r="6">
      <c r="C6" s="2" t="s">
        <v>102</v>
      </c>
      <c r="D6" s="19">
        <v>3294.0</v>
      </c>
      <c r="E6" s="2" t="s">
        <v>103</v>
      </c>
      <c r="F6" s="2" t="s">
        <v>100</v>
      </c>
      <c r="H6" s="20" t="s">
        <v>59</v>
      </c>
      <c r="I6" s="2" t="s">
        <v>30</v>
      </c>
      <c r="J6" s="21">
        <f>(VLOOKUP(C6,'% water content of Food'!A6:F1003,6))</f>
        <v>80.78594093</v>
      </c>
      <c r="K6" s="2" t="s">
        <v>89</v>
      </c>
      <c r="L6" s="2" t="s">
        <v>90</v>
      </c>
      <c r="M6" s="2" t="s">
        <v>91</v>
      </c>
      <c r="N6" s="22">
        <v>44004.0</v>
      </c>
      <c r="O6" s="2" t="s">
        <v>101</v>
      </c>
      <c r="P6" s="2" t="s">
        <v>93</v>
      </c>
    </row>
    <row r="7">
      <c r="C7" s="2" t="s">
        <v>104</v>
      </c>
      <c r="D7" s="19">
        <v>3294.0</v>
      </c>
      <c r="E7" s="2" t="s">
        <v>105</v>
      </c>
      <c r="F7" s="2" t="s">
        <v>100</v>
      </c>
      <c r="H7" s="20" t="s">
        <v>59</v>
      </c>
      <c r="I7" s="2" t="s">
        <v>30</v>
      </c>
      <c r="J7" s="21">
        <f>(VLOOKUP(C7,'% water content of Food'!A7:F1004,6))</f>
        <v>86.7020936</v>
      </c>
      <c r="K7" s="2" t="s">
        <v>89</v>
      </c>
      <c r="L7" s="2" t="s">
        <v>90</v>
      </c>
      <c r="M7" s="2" t="s">
        <v>91</v>
      </c>
      <c r="N7" s="22">
        <v>44004.0</v>
      </c>
      <c r="O7" s="2" t="s">
        <v>101</v>
      </c>
      <c r="P7" s="2" t="s">
        <v>93</v>
      </c>
    </row>
    <row r="8">
      <c r="C8" s="2" t="s">
        <v>106</v>
      </c>
      <c r="D8" s="19">
        <v>3283.0</v>
      </c>
      <c r="E8" s="2" t="s">
        <v>107</v>
      </c>
      <c r="F8" s="2" t="s">
        <v>108</v>
      </c>
      <c r="H8" s="20" t="s">
        <v>59</v>
      </c>
      <c r="I8" s="2" t="s">
        <v>30</v>
      </c>
      <c r="J8" s="21">
        <f>(VLOOKUP(C8,'% water content of Food'!A8:F1005,6))</f>
        <v>85.73066289</v>
      </c>
      <c r="K8" s="2" t="s">
        <v>89</v>
      </c>
      <c r="L8" s="2" t="s">
        <v>90</v>
      </c>
      <c r="M8" s="2" t="s">
        <v>91</v>
      </c>
      <c r="N8" s="22">
        <v>44004.0</v>
      </c>
      <c r="O8" s="2" t="s">
        <v>101</v>
      </c>
      <c r="P8" s="2" t="s">
        <v>93</v>
      </c>
    </row>
    <row r="9">
      <c r="C9" s="2" t="s">
        <v>109</v>
      </c>
      <c r="D9" s="19">
        <v>3283.0</v>
      </c>
      <c r="E9" s="2" t="s">
        <v>110</v>
      </c>
      <c r="F9" s="2" t="s">
        <v>108</v>
      </c>
      <c r="H9" s="20" t="s">
        <v>59</v>
      </c>
      <c r="I9" s="2" t="s">
        <v>30</v>
      </c>
      <c r="J9" s="21">
        <f>(VLOOKUP(C9,'% water content of Food'!A9:F1006,6))</f>
        <v>82.68301284</v>
      </c>
      <c r="K9" s="2" t="s">
        <v>89</v>
      </c>
      <c r="L9" s="2" t="s">
        <v>90</v>
      </c>
      <c r="M9" s="2" t="s">
        <v>91</v>
      </c>
      <c r="N9" s="22">
        <v>44004.0</v>
      </c>
      <c r="O9" s="2" t="s">
        <v>101</v>
      </c>
      <c r="P9" s="2" t="s">
        <v>93</v>
      </c>
    </row>
    <row r="10">
      <c r="C10" s="2" t="s">
        <v>111</v>
      </c>
      <c r="D10" s="19">
        <v>3283.0</v>
      </c>
      <c r="E10" s="2" t="s">
        <v>112</v>
      </c>
      <c r="F10" s="2" t="s">
        <v>108</v>
      </c>
      <c r="H10" s="20" t="s">
        <v>59</v>
      </c>
      <c r="I10" s="2" t="s">
        <v>30</v>
      </c>
      <c r="J10" s="21">
        <f>(VLOOKUP(C10,'% water content of Food'!A10:F1007,6))</f>
        <v>86.85736054</v>
      </c>
      <c r="K10" s="2" t="s">
        <v>89</v>
      </c>
      <c r="L10" s="2" t="s">
        <v>90</v>
      </c>
      <c r="M10" s="2" t="s">
        <v>91</v>
      </c>
      <c r="N10" s="22">
        <v>44004.0</v>
      </c>
      <c r="O10" s="2" t="s">
        <v>101</v>
      </c>
      <c r="P10" s="2" t="s">
        <v>93</v>
      </c>
    </row>
    <row r="11">
      <c r="C11" s="2" t="s">
        <v>113</v>
      </c>
      <c r="D11" s="19">
        <v>4130.0</v>
      </c>
      <c r="E11" s="2" t="s">
        <v>114</v>
      </c>
      <c r="F11" s="2" t="s">
        <v>115</v>
      </c>
      <c r="H11" s="20" t="s">
        <v>59</v>
      </c>
      <c r="I11" s="2" t="s">
        <v>30</v>
      </c>
      <c r="J11" s="21">
        <f>(VLOOKUP(C11,'% water content of Food'!A11:F1008,6))</f>
        <v>84.13546513</v>
      </c>
      <c r="K11" s="2" t="s">
        <v>89</v>
      </c>
      <c r="L11" s="2" t="s">
        <v>90</v>
      </c>
      <c r="M11" s="2" t="s">
        <v>91</v>
      </c>
      <c r="N11" s="22">
        <v>44004.0</v>
      </c>
      <c r="O11" s="2" t="s">
        <v>116</v>
      </c>
      <c r="P11" s="2" t="s">
        <v>93</v>
      </c>
    </row>
    <row r="12">
      <c r="C12" s="2" t="s">
        <v>117</v>
      </c>
      <c r="D12" s="19">
        <v>4130.0</v>
      </c>
      <c r="E12" s="2" t="s">
        <v>118</v>
      </c>
      <c r="F12" s="2" t="s">
        <v>115</v>
      </c>
      <c r="H12" s="20" t="s">
        <v>59</v>
      </c>
      <c r="I12" s="2" t="s">
        <v>30</v>
      </c>
      <c r="J12" s="21">
        <f>(VLOOKUP(C12,'% water content of Food'!A12:F1009,6))</f>
        <v>78.57691569</v>
      </c>
      <c r="K12" s="2" t="s">
        <v>89</v>
      </c>
      <c r="L12" s="2" t="s">
        <v>90</v>
      </c>
      <c r="M12" s="2" t="s">
        <v>91</v>
      </c>
      <c r="N12" s="22">
        <v>44004.0</v>
      </c>
      <c r="O12" s="2" t="s">
        <v>116</v>
      </c>
      <c r="P12" s="2" t="s">
        <v>93</v>
      </c>
    </row>
    <row r="13">
      <c r="C13" s="2" t="s">
        <v>119</v>
      </c>
      <c r="D13" s="19">
        <v>4130.0</v>
      </c>
      <c r="E13" s="2" t="s">
        <v>120</v>
      </c>
      <c r="F13" s="2" t="s">
        <v>115</v>
      </c>
      <c r="H13" s="20" t="s">
        <v>59</v>
      </c>
      <c r="I13" s="2" t="s">
        <v>30</v>
      </c>
      <c r="J13" s="21">
        <f>(VLOOKUP(C13,'% water content of Food'!A13:F1010,6))</f>
        <v>84.52351758</v>
      </c>
      <c r="K13" s="2" t="s">
        <v>89</v>
      </c>
      <c r="L13" s="2" t="s">
        <v>90</v>
      </c>
      <c r="M13" s="2" t="s">
        <v>91</v>
      </c>
      <c r="N13" s="22">
        <v>44004.0</v>
      </c>
      <c r="O13" s="2" t="s">
        <v>116</v>
      </c>
      <c r="P13" s="2" t="s">
        <v>93</v>
      </c>
    </row>
    <row r="14">
      <c r="C14" s="2" t="s">
        <v>121</v>
      </c>
      <c r="D14" s="19">
        <v>94131.0</v>
      </c>
      <c r="E14" s="2" t="s">
        <v>122</v>
      </c>
      <c r="F14" s="2" t="s">
        <v>116</v>
      </c>
      <c r="H14" s="20" t="s">
        <v>59</v>
      </c>
      <c r="I14" s="2" t="s">
        <v>30</v>
      </c>
      <c r="J14" s="21">
        <f>(VLOOKUP(C14,'% water content of Food'!A14:F1011,6))</f>
        <v>83.81358882</v>
      </c>
      <c r="K14" s="2" t="s">
        <v>89</v>
      </c>
      <c r="L14" s="2" t="s">
        <v>90</v>
      </c>
      <c r="M14" s="2" t="s">
        <v>91</v>
      </c>
      <c r="N14" s="22">
        <v>44004.0</v>
      </c>
      <c r="O14" s="2" t="s">
        <v>101</v>
      </c>
      <c r="P14" s="2" t="s">
        <v>93</v>
      </c>
      <c r="S14" s="2" t="s">
        <v>123</v>
      </c>
    </row>
    <row r="15">
      <c r="C15" s="2" t="s">
        <v>124</v>
      </c>
      <c r="D15" s="19">
        <v>94131.0</v>
      </c>
      <c r="E15" s="2" t="s">
        <v>125</v>
      </c>
      <c r="F15" s="2" t="s">
        <v>116</v>
      </c>
      <c r="H15" s="20" t="s">
        <v>59</v>
      </c>
      <c r="I15" s="2" t="s">
        <v>30</v>
      </c>
      <c r="J15" s="21">
        <f>(VLOOKUP(C15,'% water content of Food'!A15:F1012,6))</f>
        <v>77.74184477</v>
      </c>
      <c r="K15" s="2" t="s">
        <v>89</v>
      </c>
      <c r="L15" s="2" t="s">
        <v>90</v>
      </c>
      <c r="M15" s="2" t="s">
        <v>91</v>
      </c>
      <c r="N15" s="22">
        <v>44004.0</v>
      </c>
      <c r="O15" s="2" t="s">
        <v>101</v>
      </c>
      <c r="P15" s="2" t="s">
        <v>93</v>
      </c>
      <c r="S15" s="2" t="s">
        <v>123</v>
      </c>
    </row>
    <row r="16">
      <c r="C16" s="2" t="s">
        <v>126</v>
      </c>
      <c r="D16" s="19">
        <v>94131.0</v>
      </c>
      <c r="E16" s="2" t="s">
        <v>127</v>
      </c>
      <c r="F16" s="2" t="s">
        <v>116</v>
      </c>
      <c r="H16" s="20" t="s">
        <v>59</v>
      </c>
      <c r="I16" s="2" t="s">
        <v>30</v>
      </c>
      <c r="J16" s="21">
        <f>(VLOOKUP(C16,'% water content of Food'!A16:F1013,6))</f>
        <v>83.70953134</v>
      </c>
      <c r="K16" s="2" t="s">
        <v>89</v>
      </c>
      <c r="L16" s="2" t="s">
        <v>90</v>
      </c>
      <c r="M16" s="2" t="s">
        <v>91</v>
      </c>
      <c r="N16" s="22">
        <v>44004.0</v>
      </c>
      <c r="O16" s="2" t="s">
        <v>101</v>
      </c>
      <c r="P16" s="2" t="s">
        <v>93</v>
      </c>
      <c r="S16" s="2" t="s">
        <v>123</v>
      </c>
    </row>
    <row r="17">
      <c r="C17" s="2" t="s">
        <v>128</v>
      </c>
      <c r="D17" s="19">
        <v>94135.0</v>
      </c>
      <c r="E17" s="2" t="s">
        <v>129</v>
      </c>
      <c r="F17" s="2" t="s">
        <v>116</v>
      </c>
      <c r="H17" s="20" t="s">
        <v>59</v>
      </c>
      <c r="I17" s="2" t="s">
        <v>30</v>
      </c>
      <c r="J17" s="21">
        <f>(VLOOKUP(C17,'% water content of Food'!A17:F1014,6))</f>
        <v>85.53789887</v>
      </c>
      <c r="K17" s="2" t="s">
        <v>89</v>
      </c>
      <c r="L17" s="2" t="s">
        <v>90</v>
      </c>
      <c r="M17" s="2" t="s">
        <v>91</v>
      </c>
      <c r="N17" s="22">
        <v>44004.0</v>
      </c>
      <c r="O17" s="2" t="s">
        <v>101</v>
      </c>
      <c r="P17" s="2" t="s">
        <v>93</v>
      </c>
      <c r="S17" s="2" t="s">
        <v>123</v>
      </c>
    </row>
    <row r="18">
      <c r="C18" s="2" t="s">
        <v>130</v>
      </c>
      <c r="D18" s="19">
        <v>94135.0</v>
      </c>
      <c r="E18" s="2" t="s">
        <v>131</v>
      </c>
      <c r="F18" s="2" t="s">
        <v>116</v>
      </c>
      <c r="H18" s="20" t="s">
        <v>59</v>
      </c>
      <c r="I18" s="2" t="s">
        <v>30</v>
      </c>
      <c r="J18" s="21">
        <f>(VLOOKUP(C18,'% water content of Food'!A18:F1015,6))</f>
        <v>78.81816207</v>
      </c>
      <c r="K18" s="2" t="s">
        <v>89</v>
      </c>
      <c r="L18" s="2" t="s">
        <v>90</v>
      </c>
      <c r="M18" s="2" t="s">
        <v>91</v>
      </c>
      <c r="N18" s="22">
        <v>44004.0</v>
      </c>
      <c r="O18" s="2" t="s">
        <v>101</v>
      </c>
      <c r="P18" s="2" t="s">
        <v>93</v>
      </c>
      <c r="S18" s="2" t="s">
        <v>123</v>
      </c>
    </row>
    <row r="19">
      <c r="C19" s="2" t="s">
        <v>132</v>
      </c>
      <c r="D19" s="19">
        <v>94135.0</v>
      </c>
      <c r="E19" s="2" t="s">
        <v>133</v>
      </c>
      <c r="F19" s="2" t="s">
        <v>116</v>
      </c>
      <c r="H19" s="20" t="s">
        <v>59</v>
      </c>
      <c r="I19" s="2" t="s">
        <v>30</v>
      </c>
      <c r="J19" s="21">
        <f>(VLOOKUP(C19,'% water content of Food'!A19:F1016,6))</f>
        <v>85.43968266</v>
      </c>
      <c r="K19" s="2" t="s">
        <v>89</v>
      </c>
      <c r="L19" s="2" t="s">
        <v>90</v>
      </c>
      <c r="M19" s="2" t="s">
        <v>91</v>
      </c>
      <c r="N19" s="22">
        <v>44004.0</v>
      </c>
      <c r="O19" s="2" t="s">
        <v>101</v>
      </c>
      <c r="P19" s="2" t="s">
        <v>93</v>
      </c>
      <c r="S19" s="2" t="s">
        <v>123</v>
      </c>
    </row>
    <row r="20">
      <c r="C20" s="2" t="s">
        <v>134</v>
      </c>
      <c r="D20" s="19">
        <v>4020.0</v>
      </c>
      <c r="E20" s="2" t="s">
        <v>135</v>
      </c>
      <c r="F20" s="2" t="s">
        <v>115</v>
      </c>
      <c r="H20" s="20" t="s">
        <v>59</v>
      </c>
      <c r="I20" s="2" t="s">
        <v>30</v>
      </c>
      <c r="J20" s="21">
        <f>(VLOOKUP(C20,'% water content of Food'!A20:F1017,6))</f>
        <v>84.70444955</v>
      </c>
      <c r="K20" s="2" t="s">
        <v>89</v>
      </c>
      <c r="L20" s="2" t="s">
        <v>90</v>
      </c>
      <c r="M20" s="2" t="s">
        <v>91</v>
      </c>
      <c r="N20" s="22">
        <v>44004.0</v>
      </c>
      <c r="O20" s="2" t="s">
        <v>116</v>
      </c>
      <c r="P20" s="2" t="s">
        <v>93</v>
      </c>
    </row>
    <row r="21">
      <c r="C21" s="2" t="s">
        <v>136</v>
      </c>
      <c r="D21" s="19">
        <v>4020.0</v>
      </c>
      <c r="E21" s="2" t="s">
        <v>137</v>
      </c>
      <c r="F21" s="2" t="s">
        <v>115</v>
      </c>
      <c r="H21" s="20" t="s">
        <v>59</v>
      </c>
      <c r="I21" s="2" t="s">
        <v>30</v>
      </c>
      <c r="J21" s="21">
        <f>(VLOOKUP(C21,'% water content of Food'!A21:F1018,6))</f>
        <v>78.42524418</v>
      </c>
      <c r="K21" s="2" t="s">
        <v>89</v>
      </c>
      <c r="L21" s="2" t="s">
        <v>90</v>
      </c>
      <c r="M21" s="2" t="s">
        <v>91</v>
      </c>
      <c r="N21" s="22">
        <v>44004.0</v>
      </c>
      <c r="O21" s="2" t="s">
        <v>116</v>
      </c>
      <c r="P21" s="2" t="s">
        <v>93</v>
      </c>
    </row>
    <row r="22">
      <c r="C22" s="2" t="s">
        <v>138</v>
      </c>
      <c r="D22" s="19">
        <v>4020.0</v>
      </c>
      <c r="E22" s="2" t="s">
        <v>139</v>
      </c>
      <c r="F22" s="2" t="s">
        <v>115</v>
      </c>
      <c r="H22" s="20" t="s">
        <v>59</v>
      </c>
      <c r="I22" s="2" t="s">
        <v>30</v>
      </c>
      <c r="J22" s="21">
        <f>(VLOOKUP(C22,'% water content of Food'!A22:F1019,6))</f>
        <v>85.06958584</v>
      </c>
      <c r="K22" s="2" t="s">
        <v>89</v>
      </c>
      <c r="L22" s="2" t="s">
        <v>90</v>
      </c>
      <c r="M22" s="2" t="s">
        <v>91</v>
      </c>
      <c r="N22" s="22">
        <v>44004.0</v>
      </c>
      <c r="O22" s="2" t="s">
        <v>116</v>
      </c>
      <c r="P22" s="2" t="s">
        <v>93</v>
      </c>
    </row>
    <row r="23">
      <c r="C23" s="2" t="s">
        <v>140</v>
      </c>
      <c r="D23" s="19">
        <v>4016.0</v>
      </c>
      <c r="E23" s="2" t="s">
        <v>141</v>
      </c>
      <c r="F23" s="2" t="s">
        <v>115</v>
      </c>
      <c r="H23" s="20" t="s">
        <v>59</v>
      </c>
      <c r="I23" s="2" t="s">
        <v>30</v>
      </c>
      <c r="J23" s="21">
        <f>(VLOOKUP(C23,'% water content of Food'!A23:F1020,6))</f>
        <v>81.17950951</v>
      </c>
      <c r="K23" s="2" t="s">
        <v>89</v>
      </c>
      <c r="L23" s="2" t="s">
        <v>90</v>
      </c>
      <c r="M23" s="2" t="s">
        <v>91</v>
      </c>
      <c r="N23" s="22">
        <v>44004.0</v>
      </c>
      <c r="O23" s="2" t="s">
        <v>116</v>
      </c>
      <c r="P23" s="2" t="s">
        <v>93</v>
      </c>
    </row>
    <row r="24">
      <c r="C24" s="2" t="s">
        <v>142</v>
      </c>
      <c r="D24" s="19">
        <v>4016.0</v>
      </c>
      <c r="E24" s="2" t="s">
        <v>143</v>
      </c>
      <c r="F24" s="2" t="s">
        <v>115</v>
      </c>
      <c r="H24" s="20" t="s">
        <v>59</v>
      </c>
      <c r="I24" s="2" t="s">
        <v>30</v>
      </c>
      <c r="J24" s="21">
        <f>(VLOOKUP(C24,'% water content of Food'!A24:F1021,6))</f>
        <v>72.95239335</v>
      </c>
      <c r="K24" s="2" t="s">
        <v>89</v>
      </c>
      <c r="L24" s="2" t="s">
        <v>90</v>
      </c>
      <c r="M24" s="2" t="s">
        <v>91</v>
      </c>
      <c r="N24" s="22">
        <v>44004.0</v>
      </c>
      <c r="O24" s="2" t="s">
        <v>116</v>
      </c>
      <c r="P24" s="2" t="s">
        <v>93</v>
      </c>
    </row>
    <row r="25">
      <c r="C25" s="2" t="s">
        <v>144</v>
      </c>
      <c r="D25" s="19">
        <v>4016.0</v>
      </c>
      <c r="E25" s="2" t="s">
        <v>145</v>
      </c>
      <c r="F25" s="2" t="s">
        <v>115</v>
      </c>
      <c r="H25" s="20" t="s">
        <v>59</v>
      </c>
      <c r="I25" s="2" t="s">
        <v>30</v>
      </c>
      <c r="J25" s="21">
        <f>(VLOOKUP(C25,'% water content of Food'!A25:F1022,6))</f>
        <v>81.55564612</v>
      </c>
      <c r="K25" s="2" t="s">
        <v>89</v>
      </c>
      <c r="L25" s="2" t="s">
        <v>90</v>
      </c>
      <c r="M25" s="2" t="s">
        <v>91</v>
      </c>
      <c r="N25" s="22">
        <v>44004.0</v>
      </c>
      <c r="O25" s="2" t="s">
        <v>116</v>
      </c>
      <c r="P25" s="2" t="s">
        <v>93</v>
      </c>
    </row>
    <row r="26">
      <c r="C26" s="2" t="s">
        <v>146</v>
      </c>
      <c r="D26" s="19">
        <v>94017.0</v>
      </c>
      <c r="E26" s="2" t="s">
        <v>147</v>
      </c>
      <c r="F26" s="2" t="s">
        <v>115</v>
      </c>
      <c r="H26" s="20" t="s">
        <v>59</v>
      </c>
      <c r="I26" s="2" t="s">
        <v>30</v>
      </c>
      <c r="J26" s="21">
        <f>(VLOOKUP(C26,'% water content of Food'!A26:F1023,6))</f>
        <v>85.80501539</v>
      </c>
      <c r="K26" s="2" t="s">
        <v>89</v>
      </c>
      <c r="L26" s="2" t="s">
        <v>90</v>
      </c>
      <c r="M26" s="2" t="s">
        <v>91</v>
      </c>
      <c r="N26" s="22">
        <v>44004.0</v>
      </c>
      <c r="O26" s="2" t="s">
        <v>116</v>
      </c>
      <c r="P26" s="2" t="s">
        <v>93</v>
      </c>
      <c r="S26" s="2" t="s">
        <v>123</v>
      </c>
    </row>
    <row r="27">
      <c r="C27" s="2" t="s">
        <v>148</v>
      </c>
      <c r="D27" s="19">
        <v>94017.0</v>
      </c>
      <c r="E27" s="2" t="s">
        <v>149</v>
      </c>
      <c r="F27" s="2" t="s">
        <v>115</v>
      </c>
      <c r="H27" s="20" t="s">
        <v>59</v>
      </c>
      <c r="I27" s="2" t="s">
        <v>30</v>
      </c>
      <c r="J27" s="21">
        <f>(VLOOKUP(C27,'% water content of Food'!A27:F1024,6))</f>
        <v>79.62006243</v>
      </c>
      <c r="K27" s="2" t="s">
        <v>89</v>
      </c>
      <c r="L27" s="2" t="s">
        <v>90</v>
      </c>
      <c r="M27" s="2" t="s">
        <v>91</v>
      </c>
      <c r="N27" s="22">
        <v>44004.0</v>
      </c>
      <c r="O27" s="2" t="s">
        <v>116</v>
      </c>
      <c r="P27" s="2" t="s">
        <v>93</v>
      </c>
      <c r="S27" s="2" t="s">
        <v>123</v>
      </c>
    </row>
    <row r="28">
      <c r="C28" s="2" t="s">
        <v>150</v>
      </c>
      <c r="D28" s="19">
        <v>94017.0</v>
      </c>
      <c r="E28" s="2" t="s">
        <v>151</v>
      </c>
      <c r="F28" s="2" t="s">
        <v>115</v>
      </c>
      <c r="H28" s="20" t="s">
        <v>59</v>
      </c>
      <c r="I28" s="2" t="s">
        <v>30</v>
      </c>
      <c r="J28" s="21">
        <f>(VLOOKUP(C28,'% water content of Food'!A28:F1025,6))</f>
        <v>85.87924682</v>
      </c>
      <c r="K28" s="2" t="s">
        <v>89</v>
      </c>
      <c r="L28" s="2" t="s">
        <v>90</v>
      </c>
      <c r="M28" s="2" t="s">
        <v>91</v>
      </c>
      <c r="N28" s="22">
        <v>44004.0</v>
      </c>
      <c r="O28" s="2" t="s">
        <v>116</v>
      </c>
      <c r="P28" s="2" t="s">
        <v>93</v>
      </c>
      <c r="S28" s="2" t="s">
        <v>123</v>
      </c>
    </row>
    <row r="29">
      <c r="C29" s="2" t="s">
        <v>152</v>
      </c>
      <c r="D29" s="19">
        <v>3445.0</v>
      </c>
      <c r="E29" s="2" t="s">
        <v>153</v>
      </c>
      <c r="F29" s="2" t="s">
        <v>116</v>
      </c>
      <c r="H29" s="20" t="s">
        <v>59</v>
      </c>
      <c r="I29" s="2" t="s">
        <v>30</v>
      </c>
      <c r="J29" s="21">
        <f>(VLOOKUP(C29,'% water content of Food'!A29:F1026,6))</f>
        <v>85.46565718</v>
      </c>
      <c r="K29" s="2" t="s">
        <v>89</v>
      </c>
      <c r="L29" s="2" t="s">
        <v>90</v>
      </c>
      <c r="M29" s="2" t="s">
        <v>91</v>
      </c>
      <c r="N29" s="22">
        <v>44004.0</v>
      </c>
      <c r="O29" s="2" t="s">
        <v>101</v>
      </c>
      <c r="P29" s="2" t="s">
        <v>93</v>
      </c>
    </row>
    <row r="30">
      <c r="C30" s="2" t="s">
        <v>154</v>
      </c>
      <c r="D30" s="19">
        <v>3445.0</v>
      </c>
      <c r="E30" s="2" t="s">
        <v>155</v>
      </c>
      <c r="F30" s="2" t="s">
        <v>116</v>
      </c>
      <c r="H30" s="20" t="s">
        <v>59</v>
      </c>
      <c r="I30" s="2" t="s">
        <v>30</v>
      </c>
      <c r="J30" s="21">
        <f>(VLOOKUP(C30,'% water content of Food'!A30:F1027,6))</f>
        <v>81.07111501</v>
      </c>
      <c r="K30" s="2" t="s">
        <v>89</v>
      </c>
      <c r="L30" s="2" t="s">
        <v>90</v>
      </c>
      <c r="M30" s="2" t="s">
        <v>91</v>
      </c>
      <c r="N30" s="22">
        <v>44004.0</v>
      </c>
      <c r="O30" s="2" t="s">
        <v>101</v>
      </c>
      <c r="P30" s="2" t="s">
        <v>93</v>
      </c>
    </row>
    <row r="31">
      <c r="C31" s="2" t="s">
        <v>156</v>
      </c>
      <c r="D31" s="19">
        <v>3445.0</v>
      </c>
      <c r="E31" s="2" t="s">
        <v>157</v>
      </c>
      <c r="F31" s="2" t="s">
        <v>116</v>
      </c>
      <c r="H31" s="20" t="s">
        <v>59</v>
      </c>
      <c r="I31" s="2" t="s">
        <v>30</v>
      </c>
      <c r="J31" s="21">
        <f>(VLOOKUP(C31,'% water content of Food'!A31:F1028,6))</f>
        <v>85.73785021</v>
      </c>
      <c r="K31" s="2" t="s">
        <v>89</v>
      </c>
      <c r="L31" s="2" t="s">
        <v>90</v>
      </c>
      <c r="M31" s="2" t="s">
        <v>91</v>
      </c>
      <c r="N31" s="22">
        <v>44004.0</v>
      </c>
      <c r="O31" s="2" t="s">
        <v>101</v>
      </c>
      <c r="P31" s="2" t="s">
        <v>93</v>
      </c>
    </row>
    <row r="32">
      <c r="C32" s="2" t="s">
        <v>158</v>
      </c>
      <c r="D32" s="19">
        <v>4417.0</v>
      </c>
      <c r="E32" s="2" t="s">
        <v>159</v>
      </c>
      <c r="F32" s="2" t="s">
        <v>116</v>
      </c>
      <c r="H32" s="20" t="s">
        <v>59</v>
      </c>
      <c r="I32" s="2" t="s">
        <v>30</v>
      </c>
      <c r="J32" s="21">
        <f>(VLOOKUP(C32,'% water content of Food'!A32:F1029,6))</f>
        <v>83.61928646</v>
      </c>
      <c r="K32" s="2" t="s">
        <v>89</v>
      </c>
      <c r="L32" s="2" t="s">
        <v>90</v>
      </c>
      <c r="M32" s="2" t="s">
        <v>91</v>
      </c>
      <c r="N32" s="22">
        <v>44004.0</v>
      </c>
      <c r="O32" s="2" t="s">
        <v>101</v>
      </c>
      <c r="P32" s="2" t="s">
        <v>93</v>
      </c>
    </row>
    <row r="33">
      <c r="C33" s="2" t="s">
        <v>160</v>
      </c>
      <c r="D33" s="19">
        <v>4417.0</v>
      </c>
      <c r="E33" s="2" t="s">
        <v>161</v>
      </c>
      <c r="F33" s="2" t="s">
        <v>116</v>
      </c>
      <c r="H33" s="20" t="s">
        <v>59</v>
      </c>
      <c r="I33" s="2" t="s">
        <v>30</v>
      </c>
      <c r="J33" s="21">
        <f>(VLOOKUP(C33,'% water content of Food'!A33:F1030,6))</f>
        <v>77.18420773</v>
      </c>
      <c r="K33" s="2" t="s">
        <v>89</v>
      </c>
      <c r="L33" s="2" t="s">
        <v>90</v>
      </c>
      <c r="M33" s="2" t="s">
        <v>91</v>
      </c>
      <c r="N33" s="22">
        <v>44004.0</v>
      </c>
      <c r="O33" s="2" t="s">
        <v>101</v>
      </c>
      <c r="P33" s="2" t="s">
        <v>93</v>
      </c>
    </row>
    <row r="34">
      <c r="C34" s="2" t="s">
        <v>162</v>
      </c>
      <c r="D34" s="19">
        <v>4417.0</v>
      </c>
      <c r="E34" s="2" t="s">
        <v>163</v>
      </c>
      <c r="F34" s="2" t="s">
        <v>116</v>
      </c>
      <c r="H34" s="20" t="s">
        <v>59</v>
      </c>
      <c r="I34" s="2" t="s">
        <v>30</v>
      </c>
      <c r="J34" s="21">
        <f>(VLOOKUP(C34,'% water content of Food'!A34:F1031,6))</f>
        <v>84.87525117</v>
      </c>
      <c r="K34" s="2" t="s">
        <v>89</v>
      </c>
      <c r="L34" s="2" t="s">
        <v>90</v>
      </c>
      <c r="M34" s="2" t="s">
        <v>91</v>
      </c>
      <c r="N34" s="22">
        <v>44004.0</v>
      </c>
      <c r="O34" s="2" t="s">
        <v>101</v>
      </c>
      <c r="P34" s="2" t="s">
        <v>93</v>
      </c>
    </row>
    <row r="35">
      <c r="C35" s="2" t="s">
        <v>164</v>
      </c>
      <c r="D35" s="19">
        <v>4409.0</v>
      </c>
      <c r="E35" s="2" t="s">
        <v>165</v>
      </c>
      <c r="F35" s="2" t="s">
        <v>116</v>
      </c>
      <c r="H35" s="20" t="s">
        <v>59</v>
      </c>
      <c r="I35" s="2" t="s">
        <v>30</v>
      </c>
      <c r="J35" s="21">
        <f>(VLOOKUP(C35,'% water content of Food'!A35:F1032,6))</f>
        <v>80.88669051</v>
      </c>
      <c r="K35" s="2" t="s">
        <v>89</v>
      </c>
      <c r="L35" s="2" t="s">
        <v>90</v>
      </c>
      <c r="M35" s="2" t="s">
        <v>91</v>
      </c>
      <c r="N35" s="22">
        <v>44004.0</v>
      </c>
      <c r="O35" s="2" t="s">
        <v>166</v>
      </c>
      <c r="P35" s="2" t="s">
        <v>93</v>
      </c>
    </row>
    <row r="36">
      <c r="C36" s="2" t="s">
        <v>167</v>
      </c>
      <c r="D36" s="19">
        <v>4409.0</v>
      </c>
      <c r="E36" s="2" t="s">
        <v>168</v>
      </c>
      <c r="F36" s="2" t="s">
        <v>116</v>
      </c>
      <c r="H36" s="20" t="s">
        <v>59</v>
      </c>
      <c r="I36" s="2" t="s">
        <v>30</v>
      </c>
      <c r="J36" s="21">
        <f>(VLOOKUP(C36,'% water content of Food'!A36:F1033,6))</f>
        <v>71.2145986</v>
      </c>
      <c r="K36" s="2" t="s">
        <v>89</v>
      </c>
      <c r="L36" s="2" t="s">
        <v>90</v>
      </c>
      <c r="M36" s="2" t="s">
        <v>91</v>
      </c>
      <c r="N36" s="22">
        <v>44004.0</v>
      </c>
      <c r="O36" s="2" t="s">
        <v>166</v>
      </c>
      <c r="P36" s="2" t="s">
        <v>93</v>
      </c>
    </row>
    <row r="37">
      <c r="C37" s="2" t="s">
        <v>169</v>
      </c>
      <c r="D37" s="19">
        <v>4409.0</v>
      </c>
      <c r="E37" s="2" t="s">
        <v>170</v>
      </c>
      <c r="F37" s="2" t="s">
        <v>116</v>
      </c>
      <c r="H37" s="20" t="s">
        <v>59</v>
      </c>
      <c r="I37" s="2" t="s">
        <v>30</v>
      </c>
      <c r="J37" s="21">
        <f>(VLOOKUP(C37,'% water content of Food'!A37:F1034,6))</f>
        <v>82.55358705</v>
      </c>
      <c r="K37" s="2" t="s">
        <v>89</v>
      </c>
      <c r="L37" s="2" t="s">
        <v>90</v>
      </c>
      <c r="M37" s="2" t="s">
        <v>91</v>
      </c>
      <c r="N37" s="22">
        <v>44004.0</v>
      </c>
      <c r="O37" s="2" t="s">
        <v>166</v>
      </c>
      <c r="P37" s="2" t="s">
        <v>93</v>
      </c>
    </row>
    <row r="38">
      <c r="C38" s="2" t="s">
        <v>171</v>
      </c>
      <c r="D38" s="19">
        <v>4416.0</v>
      </c>
      <c r="E38" s="2" t="s">
        <v>172</v>
      </c>
      <c r="F38" s="2" t="s">
        <v>116</v>
      </c>
      <c r="H38" s="20" t="s">
        <v>59</v>
      </c>
      <c r="I38" s="2" t="s">
        <v>30</v>
      </c>
      <c r="J38" s="21">
        <f>(VLOOKUP(C38,'% water content of Food'!A38:F1035,6))</f>
        <v>84.39457133</v>
      </c>
      <c r="K38" s="2" t="s">
        <v>89</v>
      </c>
      <c r="L38" s="2" t="s">
        <v>90</v>
      </c>
      <c r="M38" s="2" t="s">
        <v>91</v>
      </c>
      <c r="N38" s="22">
        <v>44004.0</v>
      </c>
      <c r="O38" s="2" t="s">
        <v>101</v>
      </c>
      <c r="P38" s="2" t="s">
        <v>93</v>
      </c>
    </row>
    <row r="39">
      <c r="C39" s="2" t="s">
        <v>173</v>
      </c>
      <c r="D39" s="19">
        <v>4416.0</v>
      </c>
      <c r="E39" s="2" t="s">
        <v>174</v>
      </c>
      <c r="F39" s="2" t="s">
        <v>116</v>
      </c>
      <c r="H39" s="20" t="s">
        <v>59</v>
      </c>
      <c r="I39" s="2" t="s">
        <v>30</v>
      </c>
      <c r="J39" s="21">
        <f>(VLOOKUP(C39,'% water content of Food'!A39:F1036,6))</f>
        <v>77.42447658</v>
      </c>
      <c r="K39" s="2" t="s">
        <v>89</v>
      </c>
      <c r="L39" s="2" t="s">
        <v>90</v>
      </c>
      <c r="M39" s="2" t="s">
        <v>91</v>
      </c>
      <c r="N39" s="22">
        <v>44004.0</v>
      </c>
      <c r="O39" s="2" t="s">
        <v>101</v>
      </c>
      <c r="P39" s="2" t="s">
        <v>93</v>
      </c>
    </row>
    <row r="40">
      <c r="C40" s="2" t="s">
        <v>175</v>
      </c>
      <c r="D40" s="19">
        <v>4416.0</v>
      </c>
      <c r="E40" s="2" t="s">
        <v>176</v>
      </c>
      <c r="F40" s="2" t="s">
        <v>116</v>
      </c>
      <c r="H40" s="20" t="s">
        <v>59</v>
      </c>
      <c r="I40" s="2" t="s">
        <v>30</v>
      </c>
      <c r="J40" s="21">
        <f>(VLOOKUP(C40,'% water content of Food'!A40:F1037,6))</f>
        <v>85.00323894</v>
      </c>
      <c r="K40" s="2" t="s">
        <v>89</v>
      </c>
      <c r="L40" s="2" t="s">
        <v>90</v>
      </c>
      <c r="M40" s="2" t="s">
        <v>91</v>
      </c>
      <c r="N40" s="22">
        <v>44004.0</v>
      </c>
      <c r="O40" s="2" t="s">
        <v>101</v>
      </c>
      <c r="P40" s="2" t="s">
        <v>93</v>
      </c>
    </row>
    <row r="41">
      <c r="C41" s="2" t="s">
        <v>177</v>
      </c>
      <c r="D41" s="19">
        <v>4413.0</v>
      </c>
      <c r="E41" s="2" t="s">
        <v>178</v>
      </c>
      <c r="F41" s="2" t="s">
        <v>116</v>
      </c>
      <c r="H41" s="20" t="s">
        <v>59</v>
      </c>
      <c r="I41" s="2" t="s">
        <v>30</v>
      </c>
      <c r="J41" s="21">
        <f>(VLOOKUP(C41,'% water content of Food'!A41:F1038,6))</f>
        <v>85.48426763</v>
      </c>
      <c r="K41" s="2" t="s">
        <v>89</v>
      </c>
      <c r="L41" s="2" t="s">
        <v>90</v>
      </c>
      <c r="M41" s="2" t="s">
        <v>91</v>
      </c>
      <c r="N41" s="22">
        <v>44004.0</v>
      </c>
      <c r="O41" s="2" t="s">
        <v>166</v>
      </c>
      <c r="P41" s="2" t="s">
        <v>93</v>
      </c>
    </row>
    <row r="42">
      <c r="C42" s="2" t="s">
        <v>179</v>
      </c>
      <c r="D42" s="19">
        <v>4413.0</v>
      </c>
      <c r="E42" s="2" t="s">
        <v>180</v>
      </c>
      <c r="F42" s="2" t="s">
        <v>116</v>
      </c>
      <c r="H42" s="20" t="s">
        <v>59</v>
      </c>
      <c r="I42" s="2" t="s">
        <v>30</v>
      </c>
      <c r="J42" s="21">
        <f>(VLOOKUP(C42,'% water content of Food'!A42:F1039,6))</f>
        <v>78.39041927</v>
      </c>
      <c r="K42" s="2" t="s">
        <v>89</v>
      </c>
      <c r="L42" s="2" t="s">
        <v>90</v>
      </c>
      <c r="M42" s="2" t="s">
        <v>91</v>
      </c>
      <c r="N42" s="22">
        <v>44004.0</v>
      </c>
      <c r="O42" s="2" t="s">
        <v>166</v>
      </c>
      <c r="P42" s="2" t="s">
        <v>93</v>
      </c>
    </row>
    <row r="43">
      <c r="C43" s="2" t="s">
        <v>181</v>
      </c>
      <c r="D43" s="19">
        <v>4413.0</v>
      </c>
      <c r="E43" s="2" t="s">
        <v>182</v>
      </c>
      <c r="F43" s="2" t="s">
        <v>116</v>
      </c>
      <c r="H43" s="20" t="s">
        <v>59</v>
      </c>
      <c r="I43" s="2" t="s">
        <v>30</v>
      </c>
      <c r="J43" s="21">
        <f>(VLOOKUP(C43,'% water content of Food'!A43:F1040,6))</f>
        <v>85.53059967</v>
      </c>
      <c r="K43" s="2" t="s">
        <v>89</v>
      </c>
      <c r="L43" s="2" t="s">
        <v>90</v>
      </c>
      <c r="M43" s="2" t="s">
        <v>91</v>
      </c>
      <c r="N43" s="22">
        <v>44004.0</v>
      </c>
      <c r="O43" s="2" t="s">
        <v>166</v>
      </c>
      <c r="P43" s="2" t="s">
        <v>93</v>
      </c>
    </row>
    <row r="44">
      <c r="C44" s="2" t="s">
        <v>183</v>
      </c>
      <c r="D44" s="19">
        <v>4408.0</v>
      </c>
      <c r="E44" s="2" t="s">
        <v>184</v>
      </c>
      <c r="F44" s="2" t="s">
        <v>116</v>
      </c>
      <c r="H44" s="20" t="s">
        <v>59</v>
      </c>
      <c r="I44" s="2" t="s">
        <v>30</v>
      </c>
      <c r="J44" s="21">
        <f>(VLOOKUP(C44,'% water content of Food'!A44:F1041,6))</f>
        <v>82.45380976</v>
      </c>
      <c r="K44" s="2" t="s">
        <v>89</v>
      </c>
      <c r="L44" s="2" t="s">
        <v>90</v>
      </c>
      <c r="M44" s="2" t="s">
        <v>91</v>
      </c>
      <c r="N44" s="22">
        <v>44004.0</v>
      </c>
      <c r="O44" s="2" t="s">
        <v>166</v>
      </c>
      <c r="P44" s="2" t="s">
        <v>93</v>
      </c>
    </row>
    <row r="45">
      <c r="C45" s="2" t="s">
        <v>185</v>
      </c>
      <c r="D45" s="19">
        <v>4408.0</v>
      </c>
      <c r="E45" s="2" t="s">
        <v>186</v>
      </c>
      <c r="F45" s="2" t="s">
        <v>116</v>
      </c>
      <c r="H45" s="20" t="s">
        <v>59</v>
      </c>
      <c r="I45" s="2" t="s">
        <v>30</v>
      </c>
      <c r="J45" s="21">
        <f>(VLOOKUP(C45,'% water content of Food'!A45:F1042,6))</f>
        <v>73.62172403</v>
      </c>
      <c r="K45" s="2" t="s">
        <v>89</v>
      </c>
      <c r="L45" s="2" t="s">
        <v>90</v>
      </c>
      <c r="M45" s="2" t="s">
        <v>91</v>
      </c>
      <c r="N45" s="22">
        <v>44004.0</v>
      </c>
      <c r="O45" s="2" t="s">
        <v>166</v>
      </c>
      <c r="P45" s="2" t="s">
        <v>93</v>
      </c>
    </row>
    <row r="46">
      <c r="C46" s="2" t="s">
        <v>187</v>
      </c>
      <c r="D46" s="19">
        <v>4408.0</v>
      </c>
      <c r="E46" s="2" t="s">
        <v>188</v>
      </c>
      <c r="F46" s="2" t="s">
        <v>116</v>
      </c>
      <c r="H46" s="20" t="s">
        <v>59</v>
      </c>
      <c r="I46" s="2" t="s">
        <v>30</v>
      </c>
      <c r="J46" s="21">
        <f>(VLOOKUP(C46,'% water content of Food'!A46:F1043,6))</f>
        <v>83.5659855</v>
      </c>
      <c r="K46" s="2" t="s">
        <v>89</v>
      </c>
      <c r="L46" s="2" t="s">
        <v>90</v>
      </c>
      <c r="M46" s="2" t="s">
        <v>91</v>
      </c>
      <c r="N46" s="22">
        <v>44004.0</v>
      </c>
      <c r="O46" s="2" t="s">
        <v>166</v>
      </c>
      <c r="P46" s="2" t="s">
        <v>93</v>
      </c>
    </row>
    <row r="47">
      <c r="C47" s="2" t="s">
        <v>189</v>
      </c>
      <c r="D47" s="19">
        <v>4235.0</v>
      </c>
      <c r="E47" s="2" t="s">
        <v>190</v>
      </c>
      <c r="F47" s="2" t="s">
        <v>191</v>
      </c>
      <c r="H47" s="20" t="s">
        <v>59</v>
      </c>
      <c r="I47" s="2" t="s">
        <v>30</v>
      </c>
      <c r="J47" s="21">
        <f>(VLOOKUP(C47,'% water content of Food'!A47:F1044,6))</f>
        <v>67.28918384</v>
      </c>
      <c r="K47" s="2" t="s">
        <v>192</v>
      </c>
      <c r="L47" s="2" t="s">
        <v>90</v>
      </c>
      <c r="M47" s="2" t="s">
        <v>91</v>
      </c>
      <c r="N47" s="22">
        <v>44004.0</v>
      </c>
      <c r="O47" s="2" t="s">
        <v>193</v>
      </c>
      <c r="P47" s="2" t="s">
        <v>93</v>
      </c>
    </row>
    <row r="48">
      <c r="C48" s="2" t="s">
        <v>194</v>
      </c>
      <c r="D48" s="19">
        <v>4011.0</v>
      </c>
      <c r="E48" s="2" t="s">
        <v>195</v>
      </c>
      <c r="F48" s="2" t="s">
        <v>191</v>
      </c>
      <c r="H48" s="20" t="s">
        <v>59</v>
      </c>
      <c r="I48" s="2" t="s">
        <v>30</v>
      </c>
      <c r="J48" s="21">
        <f>(VLOOKUP(C48,'% water content of Food'!A48:F1045,6))</f>
        <v>89.17971454</v>
      </c>
      <c r="K48" s="2" t="s">
        <v>89</v>
      </c>
      <c r="L48" s="2" t="s">
        <v>90</v>
      </c>
      <c r="M48" s="2" t="s">
        <v>91</v>
      </c>
      <c r="N48" s="22">
        <v>44004.0</v>
      </c>
      <c r="O48" s="2" t="s">
        <v>196</v>
      </c>
      <c r="P48" s="2" t="s">
        <v>93</v>
      </c>
    </row>
    <row r="49">
      <c r="C49" s="2" t="s">
        <v>197</v>
      </c>
      <c r="D49" s="19">
        <v>4011.0</v>
      </c>
      <c r="E49" s="2" t="s">
        <v>198</v>
      </c>
      <c r="F49" s="2" t="s">
        <v>191</v>
      </c>
      <c r="H49" s="20" t="s">
        <v>59</v>
      </c>
      <c r="I49" s="2" t="s">
        <v>30</v>
      </c>
      <c r="J49" s="21">
        <f>(VLOOKUP(C49,'% water content of Food'!A49:F1046,6))</f>
        <v>75.94026961</v>
      </c>
      <c r="K49" s="2" t="s">
        <v>89</v>
      </c>
      <c r="L49" s="2" t="s">
        <v>90</v>
      </c>
      <c r="M49" s="2" t="s">
        <v>91</v>
      </c>
      <c r="N49" s="22">
        <v>44004.0</v>
      </c>
      <c r="O49" s="2" t="s">
        <v>196</v>
      </c>
      <c r="P49" s="2" t="s">
        <v>93</v>
      </c>
    </row>
    <row r="50">
      <c r="C50" s="2" t="s">
        <v>199</v>
      </c>
      <c r="D50" s="19">
        <v>4236.0</v>
      </c>
      <c r="E50" s="2" t="s">
        <v>200</v>
      </c>
      <c r="F50" s="2" t="s">
        <v>191</v>
      </c>
      <c r="H50" s="20" t="s">
        <v>59</v>
      </c>
      <c r="I50" s="2" t="s">
        <v>30</v>
      </c>
      <c r="J50" s="21">
        <f>(VLOOKUP(C50,'% water content of Food'!A50:F1047,6))</f>
        <v>73.66676749</v>
      </c>
      <c r="K50" s="2" t="s">
        <v>192</v>
      </c>
      <c r="L50" s="2" t="s">
        <v>90</v>
      </c>
      <c r="M50" s="2" t="s">
        <v>91</v>
      </c>
      <c r="N50" s="22">
        <v>44004.0</v>
      </c>
      <c r="O50" s="2" t="s">
        <v>193</v>
      </c>
      <c r="P50" s="2" t="s">
        <v>201</v>
      </c>
    </row>
    <row r="51">
      <c r="C51" s="2" t="s">
        <v>202</v>
      </c>
      <c r="D51" s="19">
        <v>3422.0</v>
      </c>
      <c r="E51" s="2" t="s">
        <v>203</v>
      </c>
      <c r="F51" s="2" t="s">
        <v>116</v>
      </c>
      <c r="H51" s="20" t="s">
        <v>59</v>
      </c>
      <c r="I51" s="2" t="s">
        <v>30</v>
      </c>
      <c r="J51" s="21">
        <f>(VLOOKUP(C51,'% water content of Food'!A51:F1048,6))</f>
        <v>87.93433705</v>
      </c>
      <c r="K51" s="2" t="s">
        <v>89</v>
      </c>
      <c r="L51" s="2" t="s">
        <v>90</v>
      </c>
      <c r="M51" s="2" t="s">
        <v>91</v>
      </c>
      <c r="N51" s="22">
        <v>44004.0</v>
      </c>
      <c r="O51" s="2" t="s">
        <v>101</v>
      </c>
      <c r="P51" s="2" t="s">
        <v>93</v>
      </c>
    </row>
    <row r="52">
      <c r="C52" s="2" t="s">
        <v>204</v>
      </c>
      <c r="D52" s="19">
        <v>4218.0</v>
      </c>
      <c r="E52" s="2" t="s">
        <v>205</v>
      </c>
      <c r="F52" s="2" t="s">
        <v>206</v>
      </c>
      <c r="H52" s="20" t="s">
        <v>59</v>
      </c>
      <c r="I52" s="2" t="s">
        <v>30</v>
      </c>
      <c r="J52" s="21">
        <f>(VLOOKUP(C52,'% water content of Food'!A52:F1049,6))</f>
        <v>86.14747692</v>
      </c>
      <c r="K52" s="2" t="s">
        <v>89</v>
      </c>
      <c r="L52" s="2" t="s">
        <v>90</v>
      </c>
      <c r="M52" s="2" t="s">
        <v>91</v>
      </c>
      <c r="N52" s="22">
        <v>44004.0</v>
      </c>
      <c r="O52" s="2" t="s">
        <v>207</v>
      </c>
      <c r="P52" s="2" t="s">
        <v>93</v>
      </c>
    </row>
    <row r="53">
      <c r="C53" s="2" t="s">
        <v>208</v>
      </c>
      <c r="D53" s="19">
        <v>4040.0</v>
      </c>
      <c r="E53" s="2" t="s">
        <v>209</v>
      </c>
      <c r="F53" s="2" t="s">
        <v>116</v>
      </c>
      <c r="H53" s="20" t="s">
        <v>59</v>
      </c>
      <c r="I53" s="2" t="s">
        <v>30</v>
      </c>
      <c r="J53" s="21">
        <f>(VLOOKUP(C53,'% water content of Food'!A53:F1050,6))</f>
        <v>84.47842022</v>
      </c>
      <c r="K53" s="2" t="s">
        <v>89</v>
      </c>
      <c r="L53" s="2" t="s">
        <v>90</v>
      </c>
      <c r="M53" s="2" t="s">
        <v>91</v>
      </c>
      <c r="N53" s="22">
        <v>44004.0</v>
      </c>
      <c r="O53" s="2" t="s">
        <v>101</v>
      </c>
      <c r="P53" s="2" t="s">
        <v>93</v>
      </c>
    </row>
    <row r="54">
      <c r="C54" s="2" t="s">
        <v>210</v>
      </c>
      <c r="D54" s="19">
        <v>4042.0</v>
      </c>
      <c r="E54" s="2" t="s">
        <v>211</v>
      </c>
      <c r="F54" s="2" t="s">
        <v>116</v>
      </c>
      <c r="H54" s="20" t="s">
        <v>59</v>
      </c>
      <c r="I54" s="2" t="s">
        <v>30</v>
      </c>
      <c r="J54" s="21">
        <f>(VLOOKUP(C54,'% water content of Food'!A54:F1051,6))</f>
        <v>82.90774503</v>
      </c>
      <c r="K54" s="2" t="s">
        <v>89</v>
      </c>
      <c r="L54" s="2" t="s">
        <v>90</v>
      </c>
      <c r="M54" s="2" t="s">
        <v>91</v>
      </c>
      <c r="N54" s="22">
        <v>44004.0</v>
      </c>
      <c r="O54" s="2" t="s">
        <v>101</v>
      </c>
      <c r="P54" s="2" t="s">
        <v>212</v>
      </c>
    </row>
    <row r="55">
      <c r="C55" s="2" t="s">
        <v>213</v>
      </c>
      <c r="D55" s="19">
        <v>3278.0</v>
      </c>
      <c r="E55" s="2" t="s">
        <v>214</v>
      </c>
      <c r="F55" s="2" t="s">
        <v>215</v>
      </c>
      <c r="H55" s="20" t="s">
        <v>59</v>
      </c>
      <c r="I55" s="2" t="s">
        <v>30</v>
      </c>
      <c r="J55" s="21">
        <f>(VLOOKUP(C55,'% water content of Food'!A55:F1052,6))</f>
        <v>86.21130819</v>
      </c>
      <c r="K55" s="2" t="s">
        <v>89</v>
      </c>
      <c r="L55" s="2" t="s">
        <v>90</v>
      </c>
      <c r="M55" s="2" t="s">
        <v>91</v>
      </c>
      <c r="N55" s="22">
        <v>44004.0</v>
      </c>
      <c r="O55" s="2" t="s">
        <v>101</v>
      </c>
      <c r="P55" s="2" t="s">
        <v>93</v>
      </c>
    </row>
    <row r="56">
      <c r="C56" s="2" t="s">
        <v>216</v>
      </c>
      <c r="D56" s="19">
        <v>94040.0</v>
      </c>
      <c r="E56" s="2" t="s">
        <v>209</v>
      </c>
      <c r="F56" s="2" t="s">
        <v>217</v>
      </c>
      <c r="H56" s="20" t="s">
        <v>59</v>
      </c>
      <c r="I56" s="2" t="s">
        <v>30</v>
      </c>
      <c r="J56" s="21">
        <f>(VLOOKUP(C56,'% water content of Food'!A56:F1053,6))</f>
        <v>84.11215944</v>
      </c>
      <c r="K56" s="2" t="s">
        <v>89</v>
      </c>
      <c r="L56" s="2" t="s">
        <v>90</v>
      </c>
      <c r="M56" s="2" t="s">
        <v>91</v>
      </c>
      <c r="N56" s="22">
        <v>44004.0</v>
      </c>
      <c r="O56" s="2" t="s">
        <v>218</v>
      </c>
      <c r="P56" s="2" t="s">
        <v>212</v>
      </c>
      <c r="S56" s="2" t="s">
        <v>123</v>
      </c>
    </row>
    <row r="57">
      <c r="C57" s="2" t="s">
        <v>219</v>
      </c>
      <c r="D57" s="19">
        <v>3611.0</v>
      </c>
      <c r="E57" s="2" t="s">
        <v>220</v>
      </c>
      <c r="F57" s="2" t="s">
        <v>116</v>
      </c>
      <c r="H57" s="20" t="s">
        <v>59</v>
      </c>
      <c r="I57" s="2" t="s">
        <v>30</v>
      </c>
      <c r="J57" s="21">
        <f>(VLOOKUP(C57,'% water content of Food'!A57:F1054,6))</f>
        <v>87.33823626</v>
      </c>
      <c r="K57" s="2" t="s">
        <v>89</v>
      </c>
      <c r="L57" s="2" t="s">
        <v>90</v>
      </c>
      <c r="M57" s="2" t="s">
        <v>91</v>
      </c>
      <c r="N57" s="22">
        <v>44004.0</v>
      </c>
      <c r="O57" s="2" t="s">
        <v>101</v>
      </c>
      <c r="P57" s="2" t="s">
        <v>212</v>
      </c>
    </row>
    <row r="58">
      <c r="C58" s="2" t="s">
        <v>221</v>
      </c>
      <c r="D58" s="19">
        <v>93035.0</v>
      </c>
      <c r="E58" s="2" t="s">
        <v>222</v>
      </c>
      <c r="F58" s="2" t="s">
        <v>217</v>
      </c>
      <c r="H58" s="20" t="s">
        <v>59</v>
      </c>
      <c r="I58" s="2" t="s">
        <v>30</v>
      </c>
      <c r="J58" s="21">
        <f>(VLOOKUP(C58,'% water content of Food'!A58:F1055,6))</f>
        <v>85.63628911</v>
      </c>
      <c r="K58" s="2" t="s">
        <v>89</v>
      </c>
      <c r="L58" s="2" t="s">
        <v>90</v>
      </c>
      <c r="M58" s="2" t="s">
        <v>91</v>
      </c>
      <c r="N58" s="22">
        <v>44004.0</v>
      </c>
      <c r="O58" s="2" t="s">
        <v>101</v>
      </c>
      <c r="P58" s="2" t="s">
        <v>93</v>
      </c>
      <c r="S58" s="2" t="s">
        <v>123</v>
      </c>
    </row>
    <row r="59">
      <c r="C59" s="2" t="s">
        <v>223</v>
      </c>
      <c r="D59" s="19">
        <v>3113.0</v>
      </c>
      <c r="E59" s="2" t="s">
        <v>224</v>
      </c>
      <c r="F59" s="2" t="s">
        <v>225</v>
      </c>
      <c r="H59" s="20" t="s">
        <v>59</v>
      </c>
      <c r="I59" s="2" t="s">
        <v>30</v>
      </c>
      <c r="J59" s="21">
        <f>(VLOOKUP(C59,'% water content of Food'!A59:F1056,6))</f>
        <v>84.43657568</v>
      </c>
      <c r="K59" s="2" t="s">
        <v>89</v>
      </c>
      <c r="L59" s="2" t="s">
        <v>90</v>
      </c>
      <c r="M59" s="2" t="s">
        <v>91</v>
      </c>
      <c r="N59" s="22">
        <v>44004.0</v>
      </c>
      <c r="O59" s="2" t="s">
        <v>101</v>
      </c>
      <c r="P59" s="2" t="s">
        <v>93</v>
      </c>
    </row>
    <row r="60">
      <c r="C60" s="2" t="s">
        <v>226</v>
      </c>
      <c r="D60" s="19">
        <v>4401.0</v>
      </c>
      <c r="E60" s="2" t="s">
        <v>227</v>
      </c>
      <c r="F60" s="2" t="s">
        <v>215</v>
      </c>
      <c r="H60" s="20" t="s">
        <v>59</v>
      </c>
      <c r="I60" s="2" t="s">
        <v>30</v>
      </c>
      <c r="J60" s="21">
        <f>(VLOOKUP(C60,'% water content of Food'!A60:F1057,6))</f>
        <v>86.14367382</v>
      </c>
      <c r="K60" s="2" t="s">
        <v>89</v>
      </c>
      <c r="L60" s="2" t="s">
        <v>90</v>
      </c>
      <c r="M60" s="2" t="s">
        <v>91</v>
      </c>
      <c r="N60" s="22">
        <v>44004.0</v>
      </c>
      <c r="O60" s="2" t="s">
        <v>101</v>
      </c>
      <c r="P60" s="2" t="s">
        <v>93</v>
      </c>
    </row>
    <row r="61">
      <c r="C61" s="2" t="s">
        <v>228</v>
      </c>
      <c r="D61" s="19">
        <v>4378.0</v>
      </c>
      <c r="E61" s="2" t="s">
        <v>229</v>
      </c>
      <c r="F61" s="2" t="s">
        <v>116</v>
      </c>
      <c r="H61" s="20" t="s">
        <v>59</v>
      </c>
      <c r="I61" s="2" t="s">
        <v>30</v>
      </c>
      <c r="J61" s="21">
        <f>(VLOOKUP(C61,'% water content of Food'!A61:F1058,6))</f>
        <v>83.40587471</v>
      </c>
      <c r="K61" s="2" t="s">
        <v>89</v>
      </c>
      <c r="L61" s="2" t="s">
        <v>90</v>
      </c>
      <c r="M61" s="2" t="s">
        <v>91</v>
      </c>
      <c r="N61" s="22">
        <v>44004.0</v>
      </c>
      <c r="O61" s="2" t="s">
        <v>207</v>
      </c>
      <c r="P61" s="2" t="s">
        <v>93</v>
      </c>
    </row>
    <row r="62">
      <c r="C62" s="2" t="s">
        <v>230</v>
      </c>
      <c r="D62" s="19">
        <v>4044.0</v>
      </c>
      <c r="E62" s="2" t="s">
        <v>231</v>
      </c>
      <c r="F62" s="2" t="s">
        <v>232</v>
      </c>
      <c r="H62" s="20" t="s">
        <v>59</v>
      </c>
      <c r="I62" s="2" t="s">
        <v>30</v>
      </c>
      <c r="J62" s="21">
        <f>(VLOOKUP(C62,'% water content of Food'!A62:F1059,6))</f>
        <v>90.25344052</v>
      </c>
      <c r="K62" s="2" t="s">
        <v>89</v>
      </c>
      <c r="L62" s="2" t="s">
        <v>90</v>
      </c>
      <c r="M62" s="2" t="s">
        <v>91</v>
      </c>
      <c r="N62" s="22">
        <v>44004.0</v>
      </c>
      <c r="O62" s="2" t="s">
        <v>101</v>
      </c>
      <c r="P62" s="2" t="s">
        <v>93</v>
      </c>
    </row>
    <row r="63">
      <c r="C63" s="2" t="s">
        <v>233</v>
      </c>
      <c r="D63" s="19">
        <v>4378.0</v>
      </c>
      <c r="E63" s="2" t="s">
        <v>229</v>
      </c>
      <c r="F63" s="2" t="s">
        <v>116</v>
      </c>
      <c r="H63" s="20" t="s">
        <v>59</v>
      </c>
      <c r="I63" s="2" t="s">
        <v>30</v>
      </c>
      <c r="J63" s="21">
        <f>(VLOOKUP(C63,'% water content of Food'!A63:F1060,6))</f>
        <v>87.34617596</v>
      </c>
      <c r="K63" s="2" t="s">
        <v>89</v>
      </c>
      <c r="L63" s="2" t="s">
        <v>90</v>
      </c>
      <c r="M63" s="2" t="s">
        <v>91</v>
      </c>
      <c r="N63" s="22">
        <v>44004.0</v>
      </c>
      <c r="O63" s="2" t="s">
        <v>207</v>
      </c>
      <c r="P63" s="2" t="s">
        <v>212</v>
      </c>
    </row>
    <row r="64">
      <c r="C64" s="2" t="s">
        <v>234</v>
      </c>
      <c r="D64" s="19">
        <v>4378.0</v>
      </c>
      <c r="E64" s="2" t="s">
        <v>235</v>
      </c>
      <c r="F64" s="2" t="s">
        <v>116</v>
      </c>
      <c r="H64" s="20" t="s">
        <v>59</v>
      </c>
      <c r="I64" s="2" t="s">
        <v>30</v>
      </c>
      <c r="J64" s="21">
        <f>(VLOOKUP(C64,'% water content of Food'!A64:F1061,6))</f>
        <v>84.9012023</v>
      </c>
      <c r="K64" s="2" t="s">
        <v>89</v>
      </c>
      <c r="L64" s="2" t="s">
        <v>90</v>
      </c>
      <c r="M64" s="2" t="s">
        <v>91</v>
      </c>
      <c r="N64" s="22">
        <v>44004.0</v>
      </c>
      <c r="O64" s="2" t="s">
        <v>207</v>
      </c>
      <c r="P64" s="2" t="s">
        <v>212</v>
      </c>
    </row>
    <row r="65">
      <c r="C65" s="2" t="s">
        <v>236</v>
      </c>
      <c r="D65" s="19">
        <v>4378.0</v>
      </c>
      <c r="E65" s="2" t="s">
        <v>237</v>
      </c>
      <c r="F65" s="2" t="s">
        <v>116</v>
      </c>
      <c r="H65" s="20" t="s">
        <v>59</v>
      </c>
      <c r="I65" s="2" t="s">
        <v>30</v>
      </c>
      <c r="J65" s="21">
        <f>(VLOOKUP(C65,'% water content of Food'!A65:F1062,6))</f>
        <v>88.96288793</v>
      </c>
      <c r="K65" s="2" t="s">
        <v>89</v>
      </c>
      <c r="L65" s="2" t="s">
        <v>90</v>
      </c>
      <c r="M65" s="2" t="s">
        <v>91</v>
      </c>
      <c r="N65" s="22">
        <v>44004.0</v>
      </c>
      <c r="O65" s="2" t="s">
        <v>207</v>
      </c>
      <c r="P65" s="2" t="s">
        <v>212</v>
      </c>
    </row>
    <row r="66">
      <c r="C66" s="2" t="s">
        <v>238</v>
      </c>
      <c r="D66" s="19">
        <v>94044.0</v>
      </c>
      <c r="E66" s="2" t="s">
        <v>231</v>
      </c>
      <c r="F66" s="2" t="s">
        <v>217</v>
      </c>
      <c r="H66" s="20" t="s">
        <v>59</v>
      </c>
      <c r="I66" s="2" t="s">
        <v>30</v>
      </c>
      <c r="J66" s="21">
        <f>(VLOOKUP(C66,'% water content of Food'!A66:F1063,6))</f>
        <v>83.89448713</v>
      </c>
      <c r="K66" s="2" t="s">
        <v>89</v>
      </c>
      <c r="L66" s="2" t="s">
        <v>90</v>
      </c>
      <c r="M66" s="2" t="s">
        <v>91</v>
      </c>
      <c r="N66" s="22">
        <v>44004.0</v>
      </c>
      <c r="O66" s="2" t="s">
        <v>101</v>
      </c>
      <c r="P66" s="2" t="s">
        <v>93</v>
      </c>
      <c r="S66" s="2" t="s">
        <v>123</v>
      </c>
    </row>
    <row r="67">
      <c r="C67" s="2" t="s">
        <v>239</v>
      </c>
      <c r="D67" s="19">
        <v>3035.0</v>
      </c>
      <c r="E67" s="2" t="s">
        <v>222</v>
      </c>
      <c r="F67" s="2" t="s">
        <v>215</v>
      </c>
      <c r="H67" s="20" t="s">
        <v>59</v>
      </c>
      <c r="I67" s="2" t="s">
        <v>30</v>
      </c>
      <c r="J67" s="21">
        <f>(VLOOKUP(C67,'% water content of Food'!A67:F1064,6))</f>
        <v>86.28726865</v>
      </c>
      <c r="K67" s="2" t="s">
        <v>89</v>
      </c>
      <c r="L67" s="2" t="s">
        <v>90</v>
      </c>
      <c r="M67" s="2" t="s">
        <v>91</v>
      </c>
      <c r="N67" s="22">
        <v>44004.0</v>
      </c>
      <c r="O67" s="2" t="s">
        <v>101</v>
      </c>
      <c r="P67" s="2" t="s">
        <v>93</v>
      </c>
    </row>
    <row r="68">
      <c r="C68" s="2" t="s">
        <v>240</v>
      </c>
      <c r="D68" s="19">
        <v>94378.0</v>
      </c>
      <c r="E68" s="2" t="s">
        <v>229</v>
      </c>
      <c r="F68" s="2" t="s">
        <v>217</v>
      </c>
      <c r="H68" s="20" t="s">
        <v>59</v>
      </c>
      <c r="I68" s="2" t="s">
        <v>30</v>
      </c>
      <c r="J68" s="21">
        <f>(VLOOKUP(C68,'% water content of Food'!A68:F1065,6))</f>
        <v>81.33633634</v>
      </c>
      <c r="K68" s="2" t="s">
        <v>89</v>
      </c>
      <c r="L68" s="2" t="s">
        <v>90</v>
      </c>
      <c r="M68" s="2" t="s">
        <v>91</v>
      </c>
      <c r="N68" s="22">
        <v>44004.0</v>
      </c>
      <c r="O68" s="2" t="s">
        <v>101</v>
      </c>
      <c r="P68" s="2" t="s">
        <v>93</v>
      </c>
      <c r="S68" s="2" t="s">
        <v>123</v>
      </c>
    </row>
    <row r="69">
      <c r="C69" s="2" t="s">
        <v>241</v>
      </c>
      <c r="D69" s="19">
        <v>4020.0</v>
      </c>
      <c r="E69" s="2" t="s">
        <v>135</v>
      </c>
      <c r="F69" s="2" t="s">
        <v>115</v>
      </c>
      <c r="H69" s="20" t="s">
        <v>59</v>
      </c>
      <c r="I69" s="2" t="s">
        <v>30</v>
      </c>
      <c r="J69" s="21">
        <f>(VLOOKUP(C69,'% water content of Food'!A69:F1066,6))</f>
        <v>85.27236671</v>
      </c>
      <c r="K69" s="2" t="s">
        <v>242</v>
      </c>
      <c r="L69" s="2" t="s">
        <v>90</v>
      </c>
      <c r="M69" s="2" t="s">
        <v>91</v>
      </c>
      <c r="N69" s="22">
        <v>44004.0</v>
      </c>
      <c r="P69" s="2" t="s">
        <v>93</v>
      </c>
    </row>
    <row r="70">
      <c r="C70" s="2" t="s">
        <v>243</v>
      </c>
      <c r="D70" s="19">
        <v>4409.0</v>
      </c>
      <c r="E70" s="2" t="s">
        <v>165</v>
      </c>
      <c r="F70" s="2" t="s">
        <v>116</v>
      </c>
      <c r="H70" s="20" t="s">
        <v>59</v>
      </c>
      <c r="I70" s="2" t="s">
        <v>30</v>
      </c>
      <c r="J70" s="21">
        <f>(VLOOKUP(C70,'% water content of Food'!A70:F1067,6))</f>
        <v>80.75289415</v>
      </c>
      <c r="K70" s="2" t="s">
        <v>242</v>
      </c>
      <c r="L70" s="2" t="s">
        <v>90</v>
      </c>
      <c r="M70" s="2" t="s">
        <v>91</v>
      </c>
      <c r="N70" s="22">
        <v>44004.0</v>
      </c>
      <c r="O70" s="2" t="s">
        <v>166</v>
      </c>
      <c r="P70" s="2" t="s">
        <v>93</v>
      </c>
    </row>
    <row r="71">
      <c r="C71" s="2" t="s">
        <v>244</v>
      </c>
      <c r="D71" s="19">
        <v>3283.0</v>
      </c>
      <c r="E71" s="2" t="s">
        <v>107</v>
      </c>
      <c r="F71" s="2" t="s">
        <v>108</v>
      </c>
      <c r="H71" s="20" t="s">
        <v>59</v>
      </c>
      <c r="I71" s="2" t="s">
        <v>30</v>
      </c>
      <c r="J71" s="21">
        <f>(VLOOKUP(C71,'% water content of Food'!A71:F1068,6))</f>
        <v>88.12729575</v>
      </c>
      <c r="K71" s="2" t="s">
        <v>242</v>
      </c>
      <c r="L71" s="2" t="s">
        <v>90</v>
      </c>
      <c r="M71" s="2" t="s">
        <v>91</v>
      </c>
      <c r="N71" s="22">
        <v>44004.0</v>
      </c>
      <c r="O71" s="2" t="s">
        <v>101</v>
      </c>
      <c r="P71" s="2" t="s">
        <v>93</v>
      </c>
    </row>
    <row r="72">
      <c r="C72" s="2" t="s">
        <v>245</v>
      </c>
      <c r="D72" s="19">
        <v>4312.0</v>
      </c>
      <c r="E72" s="2" t="s">
        <v>246</v>
      </c>
      <c r="F72" s="2" t="s">
        <v>247</v>
      </c>
      <c r="H72" s="20" t="s">
        <v>59</v>
      </c>
      <c r="I72" s="2" t="s">
        <v>30</v>
      </c>
      <c r="J72" s="21">
        <f>(VLOOKUP(C72,'% water content of Food'!A72:F1069,6))</f>
        <v>76.52722862</v>
      </c>
      <c r="K72" s="2" t="s">
        <v>89</v>
      </c>
      <c r="L72" s="2" t="s">
        <v>90</v>
      </c>
      <c r="M72" s="2" t="s">
        <v>91</v>
      </c>
      <c r="N72" s="22">
        <v>44004.0</v>
      </c>
      <c r="O72" s="2" t="s">
        <v>248</v>
      </c>
      <c r="P72" s="2" t="s">
        <v>93</v>
      </c>
    </row>
    <row r="73">
      <c r="C73" s="2" t="s">
        <v>249</v>
      </c>
      <c r="D73" s="19">
        <v>4959.0</v>
      </c>
      <c r="E73" s="2" t="s">
        <v>250</v>
      </c>
      <c r="F73" s="2" t="s">
        <v>251</v>
      </c>
      <c r="H73" s="20" t="s">
        <v>59</v>
      </c>
      <c r="I73" s="2" t="s">
        <v>30</v>
      </c>
      <c r="J73" s="21">
        <f>(VLOOKUP(C73,'% water content of Food'!A73:F1070,6))</f>
        <v>88.49905415</v>
      </c>
      <c r="K73" s="2" t="s">
        <v>89</v>
      </c>
      <c r="L73" s="2" t="s">
        <v>90</v>
      </c>
      <c r="M73" s="2" t="s">
        <v>91</v>
      </c>
      <c r="N73" s="22">
        <v>44004.0</v>
      </c>
      <c r="O73" s="2" t="s">
        <v>248</v>
      </c>
      <c r="P73" s="2" t="s">
        <v>201</v>
      </c>
    </row>
    <row r="74">
      <c r="C74" s="2" t="s">
        <v>252</v>
      </c>
      <c r="D74" s="19">
        <v>4225.0</v>
      </c>
      <c r="E74" s="2" t="s">
        <v>253</v>
      </c>
      <c r="F74" s="2" t="s">
        <v>116</v>
      </c>
      <c r="H74" s="20" t="s">
        <v>59</v>
      </c>
      <c r="I74" s="2" t="s">
        <v>30</v>
      </c>
      <c r="J74" s="21">
        <f>(VLOOKUP(C74,'% water content of Food'!A74:F1071,6))</f>
        <v>56.51638383</v>
      </c>
      <c r="K74" s="2" t="s">
        <v>89</v>
      </c>
      <c r="L74" s="2" t="s">
        <v>90</v>
      </c>
      <c r="M74" s="2" t="s">
        <v>91</v>
      </c>
      <c r="N74" s="22">
        <v>44004.0</v>
      </c>
      <c r="O74" s="2" t="s">
        <v>248</v>
      </c>
      <c r="P74" s="2" t="s">
        <v>93</v>
      </c>
    </row>
    <row r="75">
      <c r="C75" s="2" t="s">
        <v>254</v>
      </c>
      <c r="D75" s="19">
        <v>94046.0</v>
      </c>
      <c r="E75" s="2" t="s">
        <v>255</v>
      </c>
      <c r="F75" s="2" t="s">
        <v>256</v>
      </c>
      <c r="H75" s="20" t="s">
        <v>59</v>
      </c>
      <c r="I75" s="2" t="s">
        <v>30</v>
      </c>
      <c r="J75" s="21">
        <f>(VLOOKUP(C75,'% water content of Food'!A75:F1072,6))</f>
        <v>73.00236082</v>
      </c>
      <c r="K75" s="2" t="s">
        <v>89</v>
      </c>
      <c r="L75" s="2" t="s">
        <v>90</v>
      </c>
      <c r="M75" s="2" t="s">
        <v>91</v>
      </c>
      <c r="N75" s="22">
        <v>44004.0</v>
      </c>
      <c r="O75" s="2" t="s">
        <v>207</v>
      </c>
      <c r="P75" s="2" t="s">
        <v>93</v>
      </c>
      <c r="S75" s="2" t="s">
        <v>123</v>
      </c>
    </row>
    <row r="76">
      <c r="C76" s="2" t="s">
        <v>257</v>
      </c>
      <c r="D76" s="19">
        <v>94799.0</v>
      </c>
      <c r="E76" s="2" t="s">
        <v>258</v>
      </c>
      <c r="F76" s="2" t="s">
        <v>259</v>
      </c>
      <c r="H76" s="20" t="s">
        <v>60</v>
      </c>
      <c r="I76" s="2" t="s">
        <v>30</v>
      </c>
      <c r="J76" s="21">
        <f>(VLOOKUP(C76,'% water content of Food'!A76:F1073,6))</f>
        <v>93.95806388</v>
      </c>
      <c r="K76" s="2" t="s">
        <v>89</v>
      </c>
      <c r="L76" s="2" t="s">
        <v>90</v>
      </c>
      <c r="M76" s="2" t="s">
        <v>91</v>
      </c>
      <c r="N76" s="22">
        <v>44004.0</v>
      </c>
      <c r="O76" s="2" t="s">
        <v>248</v>
      </c>
      <c r="P76" s="2" t="s">
        <v>93</v>
      </c>
      <c r="S76" s="2" t="s">
        <v>123</v>
      </c>
    </row>
    <row r="77">
      <c r="C77" s="2" t="s">
        <v>260</v>
      </c>
      <c r="D77" s="19" t="s">
        <v>116</v>
      </c>
      <c r="E77" s="2" t="s">
        <v>261</v>
      </c>
      <c r="F77" s="2" t="s">
        <v>262</v>
      </c>
      <c r="H77" s="20" t="s">
        <v>60</v>
      </c>
      <c r="I77" s="2" t="s">
        <v>30</v>
      </c>
      <c r="J77" s="21">
        <f>(VLOOKUP(C77,'% water content of Food'!A77:F1074,6))</f>
        <v>91.47746471</v>
      </c>
      <c r="K77" s="2" t="s">
        <v>89</v>
      </c>
      <c r="L77" s="2" t="s">
        <v>90</v>
      </c>
      <c r="M77" s="2" t="s">
        <v>91</v>
      </c>
      <c r="N77" s="22">
        <v>44004.0</v>
      </c>
      <c r="O77" s="2" t="s">
        <v>248</v>
      </c>
      <c r="P77" s="2" t="s">
        <v>93</v>
      </c>
    </row>
    <row r="78">
      <c r="C78" s="2" t="s">
        <v>263</v>
      </c>
      <c r="D78" s="19" t="s">
        <v>116</v>
      </c>
      <c r="E78" s="2" t="s">
        <v>264</v>
      </c>
      <c r="F78" s="2" t="s">
        <v>262</v>
      </c>
      <c r="H78" s="20" t="s">
        <v>60</v>
      </c>
      <c r="I78" s="2" t="s">
        <v>30</v>
      </c>
      <c r="J78" s="21">
        <f>(VLOOKUP(C78,'% water content of Food'!A78:F1075,6))</f>
        <v>89.18573849</v>
      </c>
      <c r="K78" s="2" t="s">
        <v>89</v>
      </c>
      <c r="L78" s="2" t="s">
        <v>90</v>
      </c>
      <c r="M78" s="2" t="s">
        <v>91</v>
      </c>
      <c r="N78" s="22">
        <v>44004.0</v>
      </c>
      <c r="O78" s="2" t="s">
        <v>248</v>
      </c>
      <c r="P78" s="2" t="s">
        <v>93</v>
      </c>
    </row>
    <row r="79">
      <c r="C79" s="2" t="s">
        <v>265</v>
      </c>
      <c r="D79" s="19" t="s">
        <v>116</v>
      </c>
      <c r="E79" s="2" t="s">
        <v>266</v>
      </c>
      <c r="F79" s="2" t="s">
        <v>262</v>
      </c>
      <c r="H79" s="20" t="s">
        <v>60</v>
      </c>
      <c r="I79" s="2" t="s">
        <v>30</v>
      </c>
      <c r="J79" s="21">
        <f>(VLOOKUP(C79,'% water content of Food'!A79:F1076,6))</f>
        <v>91.1461921</v>
      </c>
      <c r="K79" s="2" t="s">
        <v>89</v>
      </c>
      <c r="L79" s="2" t="s">
        <v>90</v>
      </c>
      <c r="M79" s="2" t="s">
        <v>91</v>
      </c>
      <c r="N79" s="22">
        <v>44004.0</v>
      </c>
      <c r="O79" s="2" t="s">
        <v>248</v>
      </c>
      <c r="P79" s="2" t="s">
        <v>93</v>
      </c>
    </row>
    <row r="80">
      <c r="C80" s="2" t="s">
        <v>267</v>
      </c>
      <c r="D80" s="19" t="s">
        <v>116</v>
      </c>
      <c r="E80" s="2" t="s">
        <v>268</v>
      </c>
      <c r="F80" s="2" t="s">
        <v>262</v>
      </c>
      <c r="H80" s="20" t="s">
        <v>60</v>
      </c>
      <c r="I80" s="2" t="s">
        <v>30</v>
      </c>
      <c r="J80" s="21">
        <f>(VLOOKUP(C80,'% water content of Food'!A80:F1077,6))</f>
        <v>89.45850077</v>
      </c>
      <c r="K80" s="2" t="s">
        <v>89</v>
      </c>
      <c r="L80" s="2" t="s">
        <v>90</v>
      </c>
      <c r="M80" s="2" t="s">
        <v>91</v>
      </c>
      <c r="N80" s="22">
        <v>44004.0</v>
      </c>
      <c r="O80" s="2" t="s">
        <v>248</v>
      </c>
      <c r="P80" s="2" t="s">
        <v>93</v>
      </c>
    </row>
    <row r="81">
      <c r="C81" s="2" t="s">
        <v>269</v>
      </c>
      <c r="D81" s="19">
        <v>4240.0</v>
      </c>
      <c r="E81" s="2" t="s">
        <v>270</v>
      </c>
      <c r="F81" s="2" t="s">
        <v>271</v>
      </c>
      <c r="H81" s="20" t="s">
        <v>59</v>
      </c>
      <c r="I81" s="2" t="s">
        <v>30</v>
      </c>
      <c r="J81" s="21">
        <f>(VLOOKUP(C81,'% water content of Food'!A81:F1078,6))</f>
        <v>84.89320806</v>
      </c>
      <c r="K81" s="2" t="s">
        <v>89</v>
      </c>
      <c r="L81" s="2" t="s">
        <v>90</v>
      </c>
      <c r="M81" s="2" t="s">
        <v>91</v>
      </c>
      <c r="N81" s="22">
        <v>44004.0</v>
      </c>
      <c r="O81" s="2" t="s">
        <v>207</v>
      </c>
      <c r="P81" s="2" t="s">
        <v>93</v>
      </c>
    </row>
    <row r="82">
      <c r="C82" s="2" t="s">
        <v>272</v>
      </c>
      <c r="D82" s="19">
        <v>4054.0</v>
      </c>
      <c r="E82" s="2" t="s">
        <v>273</v>
      </c>
      <c r="F82" s="2" t="s">
        <v>271</v>
      </c>
      <c r="H82" s="20" t="s">
        <v>59</v>
      </c>
      <c r="I82" s="2" t="s">
        <v>30</v>
      </c>
      <c r="J82" s="21">
        <f>(VLOOKUP(C82,'% water content of Food'!A82:F1079,6))</f>
        <v>82.64616796</v>
      </c>
      <c r="K82" s="2" t="s">
        <v>89</v>
      </c>
      <c r="L82" s="2" t="s">
        <v>90</v>
      </c>
      <c r="M82" s="2" t="s">
        <v>91</v>
      </c>
      <c r="N82" s="22">
        <v>44004.0</v>
      </c>
      <c r="O82" s="2" t="s">
        <v>207</v>
      </c>
      <c r="P82" s="2" t="s">
        <v>93</v>
      </c>
    </row>
    <row r="83">
      <c r="C83" s="2" t="s">
        <v>274</v>
      </c>
      <c r="D83" s="19">
        <v>4239.0</v>
      </c>
      <c r="E83" s="2" t="s">
        <v>275</v>
      </c>
      <c r="F83" s="2" t="s">
        <v>271</v>
      </c>
      <c r="H83" s="20" t="s">
        <v>59</v>
      </c>
      <c r="I83" s="2" t="s">
        <v>30</v>
      </c>
      <c r="J83" s="21">
        <f>(VLOOKUP(C83,'% water content of Food'!A83:F1080,6))</f>
        <v>84.73511621</v>
      </c>
      <c r="K83" s="2" t="s">
        <v>89</v>
      </c>
      <c r="L83" s="2" t="s">
        <v>90</v>
      </c>
      <c r="M83" s="2" t="s">
        <v>91</v>
      </c>
      <c r="N83" s="22">
        <v>44004.0</v>
      </c>
      <c r="O83" s="2" t="s">
        <v>207</v>
      </c>
      <c r="P83" s="2" t="s">
        <v>93</v>
      </c>
    </row>
    <row r="84">
      <c r="C84" s="2" t="s">
        <v>276</v>
      </c>
      <c r="D84" s="19">
        <v>3355.0</v>
      </c>
      <c r="E84" s="2" t="s">
        <v>277</v>
      </c>
      <c r="F84" s="2" t="s">
        <v>271</v>
      </c>
      <c r="H84" s="20" t="s">
        <v>59</v>
      </c>
      <c r="I84" s="2" t="s">
        <v>30</v>
      </c>
      <c r="J84" s="21">
        <f>(VLOOKUP(C84,'% water content of Food'!A84:F1081,6))</f>
        <v>87.49689551</v>
      </c>
      <c r="K84" s="2" t="s">
        <v>89</v>
      </c>
      <c r="L84" s="2" t="s">
        <v>90</v>
      </c>
      <c r="M84" s="2" t="s">
        <v>91</v>
      </c>
      <c r="N84" s="22">
        <v>44004.0</v>
      </c>
      <c r="O84" s="2" t="s">
        <v>207</v>
      </c>
      <c r="P84" s="2" t="s">
        <v>93</v>
      </c>
    </row>
    <row r="85">
      <c r="C85" s="2" t="s">
        <v>278</v>
      </c>
      <c r="D85" s="19" t="s">
        <v>116</v>
      </c>
      <c r="E85" s="2" t="s">
        <v>279</v>
      </c>
      <c r="F85" s="2" t="s">
        <v>280</v>
      </c>
      <c r="H85" s="20" t="s">
        <v>59</v>
      </c>
      <c r="I85" s="2" t="s">
        <v>30</v>
      </c>
      <c r="J85" s="21">
        <f>(VLOOKUP(C85,'% water content of Food'!A85:F1082,6))</f>
        <v>79.02168061</v>
      </c>
      <c r="K85" s="2" t="s">
        <v>89</v>
      </c>
      <c r="L85" s="2" t="s">
        <v>90</v>
      </c>
      <c r="M85" s="2" t="s">
        <v>91</v>
      </c>
      <c r="N85" s="22">
        <v>44004.0</v>
      </c>
      <c r="O85" s="2" t="s">
        <v>281</v>
      </c>
      <c r="P85" s="2" t="s">
        <v>93</v>
      </c>
    </row>
    <row r="86">
      <c r="C86" s="2" t="s">
        <v>282</v>
      </c>
      <c r="D86" s="19" t="s">
        <v>116</v>
      </c>
      <c r="E86" s="2" t="s">
        <v>283</v>
      </c>
      <c r="F86" s="2" t="s">
        <v>284</v>
      </c>
      <c r="H86" s="20" t="s">
        <v>59</v>
      </c>
      <c r="I86" s="2" t="s">
        <v>30</v>
      </c>
      <c r="J86" s="21">
        <f>(VLOOKUP(C86,'% water content of Food'!A86:F1083,6))</f>
        <v>78.88849735</v>
      </c>
      <c r="K86" s="2" t="s">
        <v>89</v>
      </c>
      <c r="L86" s="2" t="s">
        <v>90</v>
      </c>
      <c r="M86" s="2" t="s">
        <v>91</v>
      </c>
      <c r="N86" s="22">
        <v>44004.0</v>
      </c>
      <c r="O86" s="2" t="s">
        <v>101</v>
      </c>
      <c r="P86" s="2" t="s">
        <v>93</v>
      </c>
      <c r="S86" s="2" t="s">
        <v>123</v>
      </c>
    </row>
    <row r="87">
      <c r="C87" s="2" t="s">
        <v>285</v>
      </c>
      <c r="D87" s="19">
        <v>4299.0</v>
      </c>
      <c r="E87" s="2" t="s">
        <v>286</v>
      </c>
      <c r="F87" s="2" t="s">
        <v>287</v>
      </c>
      <c r="H87" s="20" t="s">
        <v>59</v>
      </c>
      <c r="I87" s="2" t="s">
        <v>30</v>
      </c>
      <c r="J87" s="21">
        <f>(VLOOKUP(C87,'% water content of Food'!A87:F1084,6))</f>
        <v>77.80514592</v>
      </c>
      <c r="K87" s="2" t="s">
        <v>89</v>
      </c>
      <c r="L87" s="2" t="s">
        <v>90</v>
      </c>
      <c r="M87" s="2" t="s">
        <v>91</v>
      </c>
      <c r="N87" s="22">
        <v>44004.0</v>
      </c>
      <c r="O87" s="2" t="s">
        <v>248</v>
      </c>
      <c r="P87" s="2" t="s">
        <v>93</v>
      </c>
    </row>
    <row r="88">
      <c r="C88" s="2" t="s">
        <v>288</v>
      </c>
      <c r="D88" s="19">
        <v>4012.0</v>
      </c>
      <c r="E88" s="2" t="s">
        <v>289</v>
      </c>
      <c r="F88" s="2" t="s">
        <v>290</v>
      </c>
      <c r="H88" s="20" t="s">
        <v>59</v>
      </c>
      <c r="I88" s="2" t="s">
        <v>30</v>
      </c>
      <c r="J88" s="21">
        <f>(VLOOKUP(C88,'% water content of Food'!A88:F1085,6))</f>
        <v>87.26881384</v>
      </c>
      <c r="K88" s="2" t="s">
        <v>89</v>
      </c>
      <c r="L88" s="2" t="s">
        <v>90</v>
      </c>
      <c r="M88" s="2" t="s">
        <v>91</v>
      </c>
      <c r="N88" s="22">
        <v>44004.0</v>
      </c>
      <c r="O88" s="2" t="s">
        <v>101</v>
      </c>
      <c r="P88" s="2" t="s">
        <v>93</v>
      </c>
    </row>
    <row r="89">
      <c r="C89" s="2" t="s">
        <v>291</v>
      </c>
      <c r="D89" s="19">
        <v>93108.0</v>
      </c>
      <c r="E89" s="2" t="s">
        <v>292</v>
      </c>
      <c r="F89" s="2" t="s">
        <v>116</v>
      </c>
      <c r="H89" s="20" t="s">
        <v>59</v>
      </c>
      <c r="I89" s="2" t="s">
        <v>30</v>
      </c>
      <c r="J89" s="21">
        <f>(VLOOKUP(C89,'% water content of Food'!A89:F1086,6))</f>
        <v>85.60616357</v>
      </c>
      <c r="K89" s="2" t="s">
        <v>89</v>
      </c>
      <c r="L89" s="2" t="s">
        <v>90</v>
      </c>
      <c r="M89" s="2" t="s">
        <v>91</v>
      </c>
      <c r="N89" s="22">
        <v>44004.0</v>
      </c>
      <c r="P89" s="2" t="s">
        <v>93</v>
      </c>
    </row>
    <row r="90">
      <c r="C90" s="2" t="s">
        <v>293</v>
      </c>
      <c r="D90" s="19" t="s">
        <v>116</v>
      </c>
      <c r="E90" s="2" t="s">
        <v>294</v>
      </c>
      <c r="F90" s="2" t="s">
        <v>280</v>
      </c>
      <c r="G90" s="2" t="s">
        <v>295</v>
      </c>
      <c r="H90" s="20" t="s">
        <v>59</v>
      </c>
      <c r="I90" s="2" t="s">
        <v>30</v>
      </c>
      <c r="J90" s="21">
        <f>(VLOOKUP(C90,'% water content of Food'!A90:F1087,6))</f>
        <v>77.95017944</v>
      </c>
      <c r="K90" s="2" t="s">
        <v>89</v>
      </c>
      <c r="L90" s="2" t="s">
        <v>90</v>
      </c>
      <c r="M90" s="2" t="s">
        <v>91</v>
      </c>
      <c r="N90" s="22">
        <v>44004.0</v>
      </c>
      <c r="O90" s="2" t="s">
        <v>207</v>
      </c>
      <c r="P90" s="2" t="s">
        <v>93</v>
      </c>
    </row>
    <row r="91">
      <c r="C91" s="2" t="s">
        <v>296</v>
      </c>
      <c r="D91" s="19">
        <v>4285.0</v>
      </c>
      <c r="E91" s="2" t="s">
        <v>297</v>
      </c>
      <c r="F91" s="2" t="s">
        <v>298</v>
      </c>
      <c r="H91" s="20" t="s">
        <v>59</v>
      </c>
      <c r="I91" s="2" t="s">
        <v>30</v>
      </c>
      <c r="J91" s="21">
        <f>(VLOOKUP(C91,'% water content of Food'!A91:F1088,6))</f>
        <v>87.91759633</v>
      </c>
      <c r="K91" s="2" t="s">
        <v>89</v>
      </c>
      <c r="L91" s="2" t="s">
        <v>90</v>
      </c>
      <c r="M91" s="2" t="s">
        <v>91</v>
      </c>
      <c r="N91" s="22">
        <v>44004.0</v>
      </c>
      <c r="O91" s="2" t="s">
        <v>207</v>
      </c>
      <c r="P91" s="2" t="s">
        <v>93</v>
      </c>
    </row>
    <row r="92">
      <c r="C92" s="2" t="s">
        <v>299</v>
      </c>
      <c r="D92" s="19">
        <v>4030.0</v>
      </c>
      <c r="E92" s="2" t="s">
        <v>300</v>
      </c>
      <c r="F92" s="2" t="s">
        <v>116</v>
      </c>
      <c r="H92" s="20" t="s">
        <v>59</v>
      </c>
      <c r="I92" s="2" t="s">
        <v>30</v>
      </c>
      <c r="J92" s="21">
        <f>(VLOOKUP(C92,'% water content of Food'!A92:F1089,6))</f>
        <v>85.63625089</v>
      </c>
      <c r="K92" s="2" t="s">
        <v>89</v>
      </c>
      <c r="L92" s="2" t="s">
        <v>90</v>
      </c>
      <c r="M92" s="2" t="s">
        <v>91</v>
      </c>
      <c r="N92" s="22">
        <v>44004.0</v>
      </c>
      <c r="O92" s="2" t="s">
        <v>166</v>
      </c>
      <c r="P92" s="2" t="s">
        <v>93</v>
      </c>
    </row>
    <row r="93">
      <c r="C93" s="2" t="s">
        <v>301</v>
      </c>
      <c r="D93" s="19">
        <v>3279.0</v>
      </c>
      <c r="E93" s="2" t="s">
        <v>302</v>
      </c>
      <c r="F93" s="2" t="s">
        <v>303</v>
      </c>
      <c r="H93" s="20" t="s">
        <v>59</v>
      </c>
      <c r="I93" s="2" t="s">
        <v>30</v>
      </c>
      <c r="J93" s="21">
        <f>(VLOOKUP(C93,'% water content of Food'!A93:F1090,6))</f>
        <v>76.38734491</v>
      </c>
      <c r="K93" s="2" t="s">
        <v>89</v>
      </c>
      <c r="L93" s="2" t="s">
        <v>90</v>
      </c>
      <c r="M93" s="2" t="s">
        <v>91</v>
      </c>
      <c r="N93" s="22">
        <v>44004.0</v>
      </c>
      <c r="O93" s="2" t="s">
        <v>92</v>
      </c>
      <c r="P93" s="2" t="s">
        <v>93</v>
      </c>
    </row>
    <row r="94">
      <c r="C94" s="2" t="s">
        <v>304</v>
      </c>
      <c r="D94" s="19">
        <v>94050.0</v>
      </c>
      <c r="E94" s="2" t="s">
        <v>305</v>
      </c>
      <c r="F94" s="2" t="s">
        <v>116</v>
      </c>
      <c r="H94" s="20" t="s">
        <v>59</v>
      </c>
      <c r="I94" s="2" t="s">
        <v>30</v>
      </c>
      <c r="J94" s="21">
        <f>(VLOOKUP(C94,'% water content of Food'!A94:F1091,6))</f>
        <v>88.78482084</v>
      </c>
      <c r="K94" s="2" t="s">
        <v>89</v>
      </c>
      <c r="L94" s="2" t="s">
        <v>90</v>
      </c>
      <c r="M94" s="2" t="s">
        <v>91</v>
      </c>
      <c r="N94" s="22">
        <v>44004.0</v>
      </c>
      <c r="O94" s="2" t="s">
        <v>116</v>
      </c>
      <c r="P94" s="2" t="s">
        <v>93</v>
      </c>
      <c r="S94" s="2" t="s">
        <v>123</v>
      </c>
    </row>
    <row r="95">
      <c r="C95" s="2" t="s">
        <v>306</v>
      </c>
      <c r="D95" s="19">
        <v>94034.0</v>
      </c>
      <c r="E95" s="2" t="s">
        <v>307</v>
      </c>
      <c r="F95" s="2" t="s">
        <v>308</v>
      </c>
      <c r="H95" s="20" t="s">
        <v>59</v>
      </c>
      <c r="I95" s="2" t="s">
        <v>30</v>
      </c>
      <c r="J95" s="21">
        <f>(VLOOKUP(C95,'% water content of Food'!A95:F1092,6))</f>
        <v>92.10846621</v>
      </c>
      <c r="K95" s="2" t="s">
        <v>89</v>
      </c>
      <c r="L95" s="2" t="s">
        <v>90</v>
      </c>
      <c r="M95" s="2" t="s">
        <v>91</v>
      </c>
      <c r="N95" s="22">
        <v>44004.0</v>
      </c>
      <c r="O95" s="2" t="s">
        <v>101</v>
      </c>
      <c r="P95" s="2" t="s">
        <v>93</v>
      </c>
      <c r="S95" s="2" t="s">
        <v>123</v>
      </c>
    </row>
    <row r="96">
      <c r="C96" s="2" t="s">
        <v>309</v>
      </c>
      <c r="D96" s="19">
        <v>93421.0</v>
      </c>
      <c r="E96" s="2" t="s">
        <v>310</v>
      </c>
      <c r="F96" s="2" t="s">
        <v>311</v>
      </c>
      <c r="H96" s="20" t="s">
        <v>59</v>
      </c>
      <c r="I96" s="2" t="s">
        <v>30</v>
      </c>
      <c r="J96" s="21">
        <f>(VLOOKUP(C96,'% water content of Food'!A96:F1093,6))</f>
        <v>91.24670601</v>
      </c>
      <c r="K96" s="2" t="s">
        <v>89</v>
      </c>
      <c r="L96" s="2" t="s">
        <v>90</v>
      </c>
      <c r="M96" s="2" t="s">
        <v>91</v>
      </c>
      <c r="N96" s="22">
        <v>44004.0</v>
      </c>
      <c r="O96" s="2" t="s">
        <v>101</v>
      </c>
      <c r="P96" s="2" t="s">
        <v>93</v>
      </c>
    </row>
    <row r="97">
      <c r="C97" s="2" t="s">
        <v>312</v>
      </c>
      <c r="D97" s="19">
        <v>4430.0</v>
      </c>
      <c r="E97" s="2" t="s">
        <v>313</v>
      </c>
      <c r="F97" s="2" t="s">
        <v>314</v>
      </c>
      <c r="H97" s="20" t="s">
        <v>59</v>
      </c>
      <c r="I97" s="2" t="s">
        <v>30</v>
      </c>
      <c r="J97" s="21">
        <f>(VLOOKUP(C97,'% water content of Food'!A97:F1094,6))</f>
        <v>81.34556281</v>
      </c>
      <c r="K97" s="2" t="s">
        <v>89</v>
      </c>
      <c r="L97" s="2" t="s">
        <v>90</v>
      </c>
      <c r="M97" s="2" t="s">
        <v>91</v>
      </c>
      <c r="N97" s="22">
        <v>44004.0</v>
      </c>
      <c r="O97" s="2" t="s">
        <v>315</v>
      </c>
      <c r="P97" s="2" t="s">
        <v>93</v>
      </c>
    </row>
    <row r="98">
      <c r="C98" s="2" t="s">
        <v>316</v>
      </c>
      <c r="D98" s="19">
        <v>3112.0</v>
      </c>
      <c r="E98" s="2" t="s">
        <v>317</v>
      </c>
      <c r="F98" s="2" t="s">
        <v>280</v>
      </c>
      <c r="H98" s="20" t="s">
        <v>59</v>
      </c>
      <c r="I98" s="2" t="s">
        <v>30</v>
      </c>
      <c r="J98" s="21">
        <f>(VLOOKUP(C98,'% water content of Food'!A98:F1095,6))</f>
        <v>86.97751706</v>
      </c>
      <c r="K98" s="2" t="s">
        <v>89</v>
      </c>
      <c r="L98" s="2" t="s">
        <v>90</v>
      </c>
      <c r="M98" s="2" t="s">
        <v>91</v>
      </c>
      <c r="N98" s="22">
        <v>44004.0</v>
      </c>
      <c r="O98" s="2" t="s">
        <v>248</v>
      </c>
      <c r="P98" s="2" t="s">
        <v>93</v>
      </c>
    </row>
    <row r="99" ht="16.5" customHeight="1">
      <c r="C99" s="2" t="s">
        <v>318</v>
      </c>
      <c r="D99" s="19">
        <v>4395.0</v>
      </c>
      <c r="E99" s="2" t="s">
        <v>319</v>
      </c>
      <c r="F99" s="2" t="s">
        <v>320</v>
      </c>
      <c r="H99" s="20" t="s">
        <v>59</v>
      </c>
      <c r="I99" s="2" t="s">
        <v>30</v>
      </c>
      <c r="J99" s="21">
        <f>(VLOOKUP(C99,'% water content of Food'!A99:F1096,6))</f>
        <v>86.47070459</v>
      </c>
      <c r="K99" s="2" t="s">
        <v>89</v>
      </c>
      <c r="L99" s="2" t="s">
        <v>90</v>
      </c>
      <c r="M99" s="2" t="s">
        <v>91</v>
      </c>
      <c r="N99" s="22">
        <v>44004.0</v>
      </c>
      <c r="O99" s="2" t="s">
        <v>248</v>
      </c>
      <c r="P99" s="2" t="s">
        <v>93</v>
      </c>
    </row>
    <row r="100">
      <c r="C100" s="2" t="s">
        <v>321</v>
      </c>
      <c r="D100" s="19">
        <v>94023.0</v>
      </c>
      <c r="E100" s="2" t="s">
        <v>322</v>
      </c>
      <c r="F100" s="2" t="s">
        <v>323</v>
      </c>
      <c r="H100" s="20" t="s">
        <v>59</v>
      </c>
      <c r="I100" s="2" t="s">
        <v>30</v>
      </c>
      <c r="J100" s="21">
        <f>(VLOOKUP(C100,'% water content of Food'!A100:F1097,6))</f>
        <v>83.9885813</v>
      </c>
      <c r="K100" s="2" t="s">
        <v>89</v>
      </c>
      <c r="L100" s="2" t="s">
        <v>90</v>
      </c>
      <c r="M100" s="2" t="s">
        <v>91</v>
      </c>
      <c r="N100" s="22">
        <v>44004.0</v>
      </c>
      <c r="O100" s="2" t="s">
        <v>248</v>
      </c>
      <c r="P100" s="2" t="s">
        <v>93</v>
      </c>
      <c r="S100" s="2" t="s">
        <v>123</v>
      </c>
    </row>
    <row r="101">
      <c r="C101" s="2" t="s">
        <v>324</v>
      </c>
      <c r="D101" s="19">
        <v>94023.0</v>
      </c>
      <c r="E101" s="2" t="s">
        <v>322</v>
      </c>
      <c r="F101" s="2" t="s">
        <v>323</v>
      </c>
      <c r="H101" s="20" t="s">
        <v>59</v>
      </c>
      <c r="I101" s="2" t="s">
        <v>30</v>
      </c>
      <c r="J101" s="21">
        <f>(VLOOKUP(C101,'% water content of Food'!A101:F1098,6))</f>
        <v>86.56556958</v>
      </c>
      <c r="K101" s="2" t="s">
        <v>242</v>
      </c>
      <c r="L101" s="2" t="s">
        <v>90</v>
      </c>
      <c r="M101" s="2" t="s">
        <v>91</v>
      </c>
      <c r="N101" s="22">
        <v>44004.0</v>
      </c>
      <c r="O101" s="2" t="s">
        <v>248</v>
      </c>
      <c r="P101" s="2" t="s">
        <v>93</v>
      </c>
      <c r="S101" s="2" t="s">
        <v>123</v>
      </c>
    </row>
    <row r="102">
      <c r="C102" s="2" t="s">
        <v>325</v>
      </c>
      <c r="D102" s="19">
        <v>94022.0</v>
      </c>
      <c r="E102" s="2" t="s">
        <v>326</v>
      </c>
      <c r="F102" s="2" t="s">
        <v>323</v>
      </c>
      <c r="H102" s="20" t="s">
        <v>59</v>
      </c>
      <c r="I102" s="2" t="s">
        <v>30</v>
      </c>
      <c r="J102" s="21">
        <f>(VLOOKUP(C102,'% water content of Food'!A102:F1099,6))</f>
        <v>81.36539923</v>
      </c>
      <c r="K102" s="2" t="s">
        <v>89</v>
      </c>
      <c r="L102" s="2" t="s">
        <v>90</v>
      </c>
      <c r="M102" s="2" t="s">
        <v>91</v>
      </c>
      <c r="N102" s="22">
        <v>44004.0</v>
      </c>
      <c r="O102" s="2" t="s">
        <v>248</v>
      </c>
      <c r="P102" s="2" t="s">
        <v>93</v>
      </c>
      <c r="S102" s="2" t="s">
        <v>123</v>
      </c>
    </row>
    <row r="103">
      <c r="C103" s="2" t="s">
        <v>327</v>
      </c>
      <c r="D103" s="19">
        <v>94022.0</v>
      </c>
      <c r="E103" s="2" t="s">
        <v>326</v>
      </c>
      <c r="F103" s="2" t="s">
        <v>323</v>
      </c>
      <c r="H103" s="20" t="s">
        <v>59</v>
      </c>
      <c r="I103" s="2" t="s">
        <v>30</v>
      </c>
      <c r="J103" s="21">
        <f>(VLOOKUP(C103,'% water content of Food'!A103:F1100,6))</f>
        <v>84.11886494</v>
      </c>
      <c r="K103" s="2" t="s">
        <v>242</v>
      </c>
      <c r="L103" s="2" t="s">
        <v>90</v>
      </c>
      <c r="M103" s="2" t="s">
        <v>91</v>
      </c>
      <c r="N103" s="22">
        <v>44004.0</v>
      </c>
      <c r="O103" s="2" t="s">
        <v>248</v>
      </c>
      <c r="P103" s="2" t="s">
        <v>93</v>
      </c>
      <c r="S103" s="2" t="s">
        <v>123</v>
      </c>
    </row>
    <row r="104">
      <c r="C104" s="2" t="s">
        <v>328</v>
      </c>
      <c r="D104" s="19">
        <v>4626.0</v>
      </c>
      <c r="E104" s="2" t="s">
        <v>329</v>
      </c>
      <c r="F104" s="2" t="s">
        <v>280</v>
      </c>
      <c r="H104" s="20" t="s">
        <v>60</v>
      </c>
      <c r="I104" s="2" t="s">
        <v>34</v>
      </c>
      <c r="J104" s="21">
        <f>(VLOOKUP(C104,'% water content of Food'!A104:F1101,6))</f>
        <v>91.1670825</v>
      </c>
      <c r="K104" s="2" t="s">
        <v>89</v>
      </c>
      <c r="L104" s="2" t="s">
        <v>90</v>
      </c>
      <c r="M104" s="2" t="s">
        <v>91</v>
      </c>
      <c r="N104" s="22">
        <v>44004.0</v>
      </c>
      <c r="O104" s="2" t="s">
        <v>248</v>
      </c>
      <c r="P104" s="2" t="s">
        <v>93</v>
      </c>
    </row>
    <row r="105">
      <c r="C105" s="2" t="s">
        <v>330</v>
      </c>
      <c r="D105" s="19" t="s">
        <v>116</v>
      </c>
      <c r="E105" s="2" t="s">
        <v>331</v>
      </c>
      <c r="F105" s="2" t="s">
        <v>284</v>
      </c>
      <c r="H105" s="20" t="s">
        <v>60</v>
      </c>
      <c r="I105" s="2" t="s">
        <v>34</v>
      </c>
      <c r="J105" s="21">
        <f>(VLOOKUP(C105,'% water content of Food'!A105:F1102,6))</f>
        <v>85.43400518</v>
      </c>
      <c r="K105" s="2" t="s">
        <v>116</v>
      </c>
      <c r="L105" s="2" t="s">
        <v>90</v>
      </c>
      <c r="M105" s="2" t="s">
        <v>91</v>
      </c>
      <c r="N105" s="22">
        <v>44004.0</v>
      </c>
      <c r="O105" s="2" t="s">
        <v>332</v>
      </c>
      <c r="P105" s="2" t="s">
        <v>116</v>
      </c>
      <c r="S105" s="2" t="s">
        <v>333</v>
      </c>
    </row>
    <row r="106">
      <c r="C106" s="2" t="s">
        <v>334</v>
      </c>
      <c r="D106" s="19">
        <v>4053.0</v>
      </c>
      <c r="E106" s="2" t="s">
        <v>335</v>
      </c>
      <c r="F106" s="2" t="s">
        <v>298</v>
      </c>
      <c r="H106" s="20" t="s">
        <v>59</v>
      </c>
      <c r="I106" s="2" t="s">
        <v>30</v>
      </c>
      <c r="J106" s="21">
        <f>(VLOOKUP(C106,'% water content of Food'!A106:F1103,6))</f>
        <v>94.15588188</v>
      </c>
      <c r="K106" s="2" t="s">
        <v>89</v>
      </c>
      <c r="L106" s="2" t="s">
        <v>90</v>
      </c>
      <c r="M106" s="2" t="s">
        <v>91</v>
      </c>
      <c r="N106" s="22">
        <v>44004.0</v>
      </c>
      <c r="O106" s="2" t="s">
        <v>101</v>
      </c>
      <c r="P106" s="2" t="s">
        <v>93</v>
      </c>
    </row>
    <row r="107">
      <c r="C107" s="2" t="s">
        <v>336</v>
      </c>
      <c r="D107" s="19">
        <v>4048.0</v>
      </c>
      <c r="E107" s="2" t="s">
        <v>337</v>
      </c>
      <c r="F107" s="2" t="s">
        <v>338</v>
      </c>
      <c r="H107" s="20" t="s">
        <v>59</v>
      </c>
      <c r="I107" s="2" t="s">
        <v>30</v>
      </c>
      <c r="J107" s="21">
        <f>(VLOOKUP(C107,'% water content of Food'!A107:F1104,6))</f>
        <v>92.25723483</v>
      </c>
      <c r="K107" s="2" t="s">
        <v>89</v>
      </c>
      <c r="L107" s="2" t="s">
        <v>90</v>
      </c>
      <c r="M107" s="2" t="s">
        <v>91</v>
      </c>
      <c r="N107" s="22">
        <v>44004.0</v>
      </c>
      <c r="O107" s="2" t="s">
        <v>248</v>
      </c>
      <c r="P107" s="2" t="s">
        <v>93</v>
      </c>
    </row>
    <row r="108">
      <c r="C108" s="2" t="s">
        <v>339</v>
      </c>
      <c r="D108" s="19">
        <v>94539.0</v>
      </c>
      <c r="E108" s="2" t="s">
        <v>340</v>
      </c>
      <c r="F108" s="2" t="s">
        <v>341</v>
      </c>
      <c r="H108" s="20" t="s">
        <v>60</v>
      </c>
      <c r="I108" s="2" t="s">
        <v>34</v>
      </c>
      <c r="J108" s="21">
        <f>(VLOOKUP(C108,'% water content of Food'!A108:F1105,6))</f>
        <v>85.39675483</v>
      </c>
      <c r="K108" s="2" t="s">
        <v>89</v>
      </c>
      <c r="L108" s="2" t="s">
        <v>90</v>
      </c>
      <c r="M108" s="2" t="s">
        <v>91</v>
      </c>
      <c r="N108" s="22">
        <v>44004.0</v>
      </c>
      <c r="O108" s="2" t="s">
        <v>207</v>
      </c>
      <c r="P108" s="2" t="s">
        <v>116</v>
      </c>
      <c r="S108" s="2" t="s">
        <v>123</v>
      </c>
    </row>
    <row r="109">
      <c r="C109" s="2" t="s">
        <v>342</v>
      </c>
      <c r="D109" s="19">
        <v>94539.0</v>
      </c>
      <c r="E109" s="2" t="s">
        <v>340</v>
      </c>
      <c r="F109" s="2" t="s">
        <v>341</v>
      </c>
      <c r="H109" s="20" t="s">
        <v>60</v>
      </c>
      <c r="I109" s="2" t="s">
        <v>34</v>
      </c>
      <c r="J109" s="21">
        <f>(VLOOKUP(C109,'% water content of Food'!A109:F1106,6))</f>
        <v>84.91328025</v>
      </c>
      <c r="K109" s="2" t="s">
        <v>343</v>
      </c>
      <c r="L109" s="2" t="s">
        <v>90</v>
      </c>
      <c r="M109" s="2" t="s">
        <v>91</v>
      </c>
      <c r="N109" s="22">
        <v>44004.0</v>
      </c>
      <c r="O109" s="2" t="s">
        <v>207</v>
      </c>
      <c r="P109" s="2" t="s">
        <v>116</v>
      </c>
      <c r="S109" s="2" t="s">
        <v>123</v>
      </c>
    </row>
    <row r="110">
      <c r="C110" s="2" t="s">
        <v>344</v>
      </c>
      <c r="D110" s="19">
        <v>4540.0</v>
      </c>
      <c r="E110" s="2" t="s">
        <v>345</v>
      </c>
      <c r="F110" s="2" t="s">
        <v>116</v>
      </c>
      <c r="H110" s="20" t="s">
        <v>60</v>
      </c>
      <c r="I110" s="2" t="s">
        <v>34</v>
      </c>
      <c r="J110" s="21">
        <f>(VLOOKUP(C110,'% water content of Food'!A110:F1107,6))</f>
        <v>87.27414596</v>
      </c>
      <c r="K110" s="2" t="s">
        <v>343</v>
      </c>
      <c r="L110" s="2" t="s">
        <v>90</v>
      </c>
      <c r="M110" s="2" t="s">
        <v>91</v>
      </c>
      <c r="N110" s="22">
        <v>44004.0</v>
      </c>
      <c r="O110" s="2" t="s">
        <v>116</v>
      </c>
      <c r="P110" s="2" t="s">
        <v>116</v>
      </c>
    </row>
    <row r="111">
      <c r="C111" s="2" t="s">
        <v>346</v>
      </c>
      <c r="D111" s="19" t="s">
        <v>116</v>
      </c>
      <c r="E111" s="2" t="s">
        <v>347</v>
      </c>
      <c r="F111" s="2" t="s">
        <v>284</v>
      </c>
      <c r="H111" s="20" t="s">
        <v>60</v>
      </c>
      <c r="I111" s="2" t="s">
        <v>34</v>
      </c>
      <c r="J111" s="21">
        <f>(VLOOKUP(C111,'% water content of Food'!A111:F1108,6))</f>
        <v>87.71573744</v>
      </c>
      <c r="K111" s="2" t="s">
        <v>192</v>
      </c>
      <c r="L111" s="2" t="s">
        <v>90</v>
      </c>
      <c r="M111" s="2" t="s">
        <v>91</v>
      </c>
      <c r="N111" s="22">
        <v>44004.0</v>
      </c>
      <c r="O111" s="2" t="s">
        <v>101</v>
      </c>
      <c r="P111" s="2" t="s">
        <v>116</v>
      </c>
      <c r="S111" s="2" t="s">
        <v>123</v>
      </c>
    </row>
    <row r="112">
      <c r="C112" s="2" t="s">
        <v>348</v>
      </c>
      <c r="D112" s="19">
        <v>4627.0</v>
      </c>
      <c r="E112" s="2" t="s">
        <v>347</v>
      </c>
      <c r="F112" s="2" t="s">
        <v>349</v>
      </c>
      <c r="H112" s="20" t="s">
        <v>60</v>
      </c>
      <c r="I112" s="2" t="s">
        <v>34</v>
      </c>
      <c r="J112" s="21">
        <f>(VLOOKUP(C112,'% water content of Food'!A112:F1109,6))</f>
        <v>86.61266281</v>
      </c>
      <c r="K112" s="2" t="s">
        <v>192</v>
      </c>
      <c r="L112" s="2" t="s">
        <v>90</v>
      </c>
      <c r="M112" s="2" t="s">
        <v>91</v>
      </c>
      <c r="N112" s="22">
        <v>44004.0</v>
      </c>
      <c r="O112" s="2" t="s">
        <v>101</v>
      </c>
      <c r="P112" s="2" t="s">
        <v>116</v>
      </c>
    </row>
    <row r="113">
      <c r="C113" s="2" t="s">
        <v>350</v>
      </c>
      <c r="D113" s="19">
        <v>3166.0</v>
      </c>
      <c r="E113" s="2" t="s">
        <v>351</v>
      </c>
      <c r="F113" s="2" t="s">
        <v>349</v>
      </c>
      <c r="H113" s="20" t="s">
        <v>60</v>
      </c>
      <c r="I113" s="2" t="s">
        <v>34</v>
      </c>
      <c r="J113" s="21">
        <f>(VLOOKUP(C113,'% water content of Food'!A113:F1110,6))</f>
        <v>84.24084316</v>
      </c>
      <c r="K113" s="2" t="s">
        <v>192</v>
      </c>
      <c r="L113" s="2" t="s">
        <v>90</v>
      </c>
      <c r="M113" s="2" t="s">
        <v>91</v>
      </c>
      <c r="N113" s="22">
        <v>44004.0</v>
      </c>
      <c r="O113" s="2" t="s">
        <v>101</v>
      </c>
      <c r="P113" s="2" t="s">
        <v>116</v>
      </c>
    </row>
    <row r="114">
      <c r="C114" s="2" t="s">
        <v>352</v>
      </c>
      <c r="D114" s="19">
        <v>93166.0</v>
      </c>
      <c r="E114" s="2" t="s">
        <v>351</v>
      </c>
      <c r="F114" s="2" t="s">
        <v>353</v>
      </c>
      <c r="H114" s="20" t="s">
        <v>60</v>
      </c>
      <c r="I114" s="2" t="s">
        <v>34</v>
      </c>
      <c r="J114" s="21">
        <f>(VLOOKUP(C114,'% water content of Food'!A114:F1111,6))</f>
        <v>83.45906189</v>
      </c>
      <c r="K114" s="2" t="s">
        <v>192</v>
      </c>
      <c r="L114" s="2" t="s">
        <v>90</v>
      </c>
      <c r="M114" s="2" t="s">
        <v>91</v>
      </c>
      <c r="N114" s="22">
        <v>44004.0</v>
      </c>
      <c r="O114" s="2" t="s">
        <v>101</v>
      </c>
      <c r="P114" s="2" t="s">
        <v>116</v>
      </c>
      <c r="S114" s="2" t="s">
        <v>123</v>
      </c>
    </row>
    <row r="115">
      <c r="C115" s="2" t="s">
        <v>354</v>
      </c>
      <c r="D115" s="19">
        <v>94587.0</v>
      </c>
      <c r="E115" s="2" t="s">
        <v>355</v>
      </c>
      <c r="F115" s="2" t="s">
        <v>353</v>
      </c>
      <c r="H115" s="20" t="s">
        <v>60</v>
      </c>
      <c r="I115" s="2" t="s">
        <v>34</v>
      </c>
      <c r="J115" s="21">
        <f>(VLOOKUP(C115,'% water content of Food'!A115:F1112,6))</f>
        <v>88.70653715</v>
      </c>
      <c r="K115" s="2" t="s">
        <v>192</v>
      </c>
      <c r="L115" s="2" t="s">
        <v>90</v>
      </c>
      <c r="M115" s="2" t="s">
        <v>91</v>
      </c>
      <c r="N115" s="22">
        <v>44004.0</v>
      </c>
      <c r="O115" s="2" t="s">
        <v>218</v>
      </c>
      <c r="P115" s="2" t="s">
        <v>116</v>
      </c>
    </row>
    <row r="116">
      <c r="C116" s="2" t="s">
        <v>356</v>
      </c>
      <c r="D116" s="19" t="s">
        <v>116</v>
      </c>
      <c r="E116" s="2" t="s">
        <v>357</v>
      </c>
      <c r="F116" s="2" t="s">
        <v>353</v>
      </c>
      <c r="H116" s="20" t="s">
        <v>60</v>
      </c>
      <c r="I116" s="2" t="s">
        <v>34</v>
      </c>
      <c r="J116" s="21">
        <f>(VLOOKUP(C116,'% water content of Food'!A116:F1113,6))</f>
        <v>91.0602523</v>
      </c>
      <c r="K116" s="2" t="s">
        <v>192</v>
      </c>
      <c r="L116" s="2" t="s">
        <v>90</v>
      </c>
      <c r="M116" s="2" t="s">
        <v>91</v>
      </c>
      <c r="N116" s="22">
        <v>44004.0</v>
      </c>
      <c r="O116" s="2" t="s">
        <v>218</v>
      </c>
      <c r="P116" s="2" t="s">
        <v>116</v>
      </c>
    </row>
    <row r="117">
      <c r="C117" s="2" t="s">
        <v>358</v>
      </c>
      <c r="D117" s="19">
        <v>94586.0</v>
      </c>
      <c r="E117" s="2" t="s">
        <v>359</v>
      </c>
      <c r="F117" s="2" t="s">
        <v>353</v>
      </c>
      <c r="H117" s="20" t="s">
        <v>60</v>
      </c>
      <c r="I117" s="2" t="s">
        <v>34</v>
      </c>
      <c r="J117" s="21">
        <f>(VLOOKUP(C117,'% water content of Food'!A117:F1114,6))</f>
        <v>86.86904956</v>
      </c>
      <c r="K117" s="2" t="s">
        <v>192</v>
      </c>
      <c r="L117" s="2" t="s">
        <v>90</v>
      </c>
      <c r="M117" s="2" t="s">
        <v>91</v>
      </c>
      <c r="N117" s="22">
        <v>44004.0</v>
      </c>
      <c r="O117" s="2" t="s">
        <v>218</v>
      </c>
      <c r="P117" s="2" t="s">
        <v>116</v>
      </c>
    </row>
    <row r="118">
      <c r="C118" s="2" t="s">
        <v>360</v>
      </c>
      <c r="D118" s="19">
        <v>4587.0</v>
      </c>
      <c r="E118" s="2" t="s">
        <v>355</v>
      </c>
      <c r="F118" s="2" t="s">
        <v>349</v>
      </c>
      <c r="H118" s="20" t="s">
        <v>60</v>
      </c>
      <c r="I118" s="2" t="s">
        <v>34</v>
      </c>
      <c r="J118" s="21">
        <f>(VLOOKUP(C118,'% water content of Food'!A118:F1115,6))</f>
        <v>86.10387738</v>
      </c>
      <c r="K118" s="2" t="s">
        <v>192</v>
      </c>
      <c r="L118" s="2" t="s">
        <v>90</v>
      </c>
      <c r="M118" s="2" t="s">
        <v>91</v>
      </c>
      <c r="N118" s="22">
        <v>44004.0</v>
      </c>
      <c r="O118" s="2" t="s">
        <v>101</v>
      </c>
      <c r="P118" s="2" t="s">
        <v>116</v>
      </c>
    </row>
    <row r="119">
      <c r="C119" s="2" t="s">
        <v>361</v>
      </c>
      <c r="D119" s="19">
        <v>4623.0</v>
      </c>
      <c r="E119" s="2" t="s">
        <v>362</v>
      </c>
      <c r="F119" s="2" t="s">
        <v>349</v>
      </c>
      <c r="H119" s="20" t="s">
        <v>60</v>
      </c>
      <c r="I119" s="2" t="s">
        <v>34</v>
      </c>
      <c r="J119" s="21">
        <f>(VLOOKUP(C119,'% water content of Food'!A119:F1116,6))</f>
        <v>88.26075168</v>
      </c>
      <c r="K119" s="2" t="s">
        <v>192</v>
      </c>
      <c r="L119" s="2" t="s">
        <v>90</v>
      </c>
      <c r="M119" s="2" t="s">
        <v>91</v>
      </c>
      <c r="N119" s="22">
        <v>44004.0</v>
      </c>
      <c r="O119" s="2" t="s">
        <v>101</v>
      </c>
      <c r="P119" s="2" t="s">
        <v>116</v>
      </c>
    </row>
    <row r="120">
      <c r="C120" s="2" t="s">
        <v>363</v>
      </c>
      <c r="D120" s="19">
        <v>94614.0</v>
      </c>
      <c r="E120" s="2" t="s">
        <v>364</v>
      </c>
      <c r="F120" s="2" t="s">
        <v>353</v>
      </c>
      <c r="H120" s="20" t="s">
        <v>60</v>
      </c>
      <c r="I120" s="2" t="s">
        <v>34</v>
      </c>
      <c r="J120" s="21">
        <f>(VLOOKUP(C120,'% water content of Food'!A120:F1117,6))</f>
        <v>87.70346589</v>
      </c>
      <c r="K120" s="2" t="s">
        <v>192</v>
      </c>
      <c r="L120" s="2" t="s">
        <v>90</v>
      </c>
      <c r="M120" s="2" t="s">
        <v>91</v>
      </c>
      <c r="N120" s="22">
        <v>44004.0</v>
      </c>
      <c r="O120" s="2" t="s">
        <v>101</v>
      </c>
      <c r="P120" s="2" t="s">
        <v>116</v>
      </c>
    </row>
    <row r="121">
      <c r="C121" s="2" t="s">
        <v>365</v>
      </c>
      <c r="D121" s="19" t="s">
        <v>116</v>
      </c>
      <c r="E121" s="2" t="s">
        <v>366</v>
      </c>
      <c r="F121" s="2" t="s">
        <v>367</v>
      </c>
      <c r="H121" s="20" t="s">
        <v>60</v>
      </c>
      <c r="I121" s="2" t="s">
        <v>34</v>
      </c>
      <c r="J121" s="21">
        <f>(VLOOKUP(C121,'% water content of Food'!A121:F1118,6))</f>
        <v>89.48195036</v>
      </c>
      <c r="K121" s="2" t="s">
        <v>368</v>
      </c>
      <c r="L121" s="2" t="s">
        <v>90</v>
      </c>
      <c r="M121" s="2" t="s">
        <v>91</v>
      </c>
      <c r="N121" s="22">
        <v>44004.0</v>
      </c>
      <c r="O121" s="2" t="s">
        <v>101</v>
      </c>
      <c r="P121" s="2" t="s">
        <v>116</v>
      </c>
    </row>
    <row r="122">
      <c r="C122" s="2" t="s">
        <v>369</v>
      </c>
      <c r="D122" s="19" t="s">
        <v>116</v>
      </c>
      <c r="E122" s="2" t="s">
        <v>370</v>
      </c>
      <c r="F122" s="2" t="s">
        <v>371</v>
      </c>
      <c r="H122" s="20" t="s">
        <v>60</v>
      </c>
      <c r="I122" s="2" t="s">
        <v>34</v>
      </c>
      <c r="J122" s="21">
        <f>(VLOOKUP(C122,'% water content of Food'!A122:F1119,6))</f>
        <v>89.29336753</v>
      </c>
      <c r="K122" s="2" t="s">
        <v>368</v>
      </c>
      <c r="L122" s="2" t="s">
        <v>90</v>
      </c>
      <c r="M122" s="2" t="s">
        <v>91</v>
      </c>
      <c r="N122" s="22">
        <v>44004.0</v>
      </c>
      <c r="O122" s="2" t="s">
        <v>101</v>
      </c>
      <c r="P122" s="2" t="s">
        <v>116</v>
      </c>
    </row>
    <row r="123">
      <c r="C123" s="2" t="s">
        <v>372</v>
      </c>
      <c r="D123" s="19" t="s">
        <v>116</v>
      </c>
      <c r="E123" s="2" t="s">
        <v>373</v>
      </c>
      <c r="F123" s="2" t="s">
        <v>374</v>
      </c>
      <c r="H123" s="20" t="s">
        <v>60</v>
      </c>
      <c r="I123" s="2" t="s">
        <v>34</v>
      </c>
      <c r="J123" s="21">
        <f>(VLOOKUP(C123,'% water content of Food'!A123:F1120,6))</f>
        <v>92.29728405</v>
      </c>
      <c r="K123" s="2" t="s">
        <v>192</v>
      </c>
      <c r="L123" s="2" t="s">
        <v>90</v>
      </c>
      <c r="M123" s="2" t="s">
        <v>91</v>
      </c>
      <c r="N123" s="22">
        <v>44004.0</v>
      </c>
      <c r="O123" s="2" t="s">
        <v>101</v>
      </c>
      <c r="P123" s="2" t="s">
        <v>116</v>
      </c>
    </row>
    <row r="124">
      <c r="C124" s="2" t="s">
        <v>375</v>
      </c>
      <c r="D124" s="19">
        <v>4544.0</v>
      </c>
      <c r="E124" s="2" t="s">
        <v>376</v>
      </c>
      <c r="F124" s="2" t="s">
        <v>116</v>
      </c>
      <c r="H124" s="20" t="s">
        <v>60</v>
      </c>
      <c r="I124" s="2" t="s">
        <v>34</v>
      </c>
      <c r="J124" s="21">
        <f>(VLOOKUP(C124,'% water content of Food'!A124:F1121,6))</f>
        <v>94.46525587</v>
      </c>
      <c r="K124" s="2" t="s">
        <v>377</v>
      </c>
      <c r="L124" s="2" t="s">
        <v>90</v>
      </c>
      <c r="M124" s="2" t="s">
        <v>91</v>
      </c>
      <c r="N124" s="22">
        <v>44004.0</v>
      </c>
      <c r="O124" s="2" t="s">
        <v>116</v>
      </c>
      <c r="P124" s="2" t="s">
        <v>116</v>
      </c>
    </row>
    <row r="125">
      <c r="C125" s="2" t="s">
        <v>378</v>
      </c>
      <c r="D125" s="19">
        <v>4061.0</v>
      </c>
      <c r="E125" s="2" t="s">
        <v>379</v>
      </c>
      <c r="F125" s="2" t="s">
        <v>116</v>
      </c>
      <c r="H125" s="20" t="s">
        <v>60</v>
      </c>
      <c r="I125" s="2" t="s">
        <v>34</v>
      </c>
      <c r="J125" s="21">
        <f>(VLOOKUP(C125,'% water content of Food'!A125:F1122,6))</f>
        <v>94.96467132</v>
      </c>
      <c r="K125" s="2" t="s">
        <v>380</v>
      </c>
      <c r="L125" s="2" t="s">
        <v>90</v>
      </c>
      <c r="M125" s="2" t="s">
        <v>91</v>
      </c>
      <c r="N125" s="22">
        <v>44004.0</v>
      </c>
      <c r="O125" s="2" t="s">
        <v>101</v>
      </c>
      <c r="P125" s="2" t="s">
        <v>116</v>
      </c>
    </row>
    <row r="126">
      <c r="C126" s="2" t="s">
        <v>381</v>
      </c>
      <c r="D126" s="19" t="s">
        <v>116</v>
      </c>
      <c r="E126" s="2" t="s">
        <v>373</v>
      </c>
      <c r="F126" s="2" t="s">
        <v>374</v>
      </c>
      <c r="H126" s="20" t="s">
        <v>60</v>
      </c>
      <c r="I126" s="2" t="s">
        <v>34</v>
      </c>
      <c r="J126" s="21">
        <f>(VLOOKUP(C126,'% water content of Food'!A126:F1123,6))</f>
        <v>91.40767368</v>
      </c>
      <c r="K126" s="2" t="s">
        <v>89</v>
      </c>
      <c r="L126" s="2" t="s">
        <v>90</v>
      </c>
      <c r="M126" s="2" t="s">
        <v>91</v>
      </c>
      <c r="N126" s="22">
        <v>44004.0</v>
      </c>
      <c r="O126" s="2" t="s">
        <v>101</v>
      </c>
      <c r="P126" s="2" t="s">
        <v>116</v>
      </c>
    </row>
    <row r="127">
      <c r="C127" s="2" t="s">
        <v>382</v>
      </c>
      <c r="D127" s="19" t="s">
        <v>116</v>
      </c>
      <c r="E127" s="2" t="s">
        <v>383</v>
      </c>
      <c r="F127" s="2" t="s">
        <v>367</v>
      </c>
      <c r="H127" s="20" t="s">
        <v>60</v>
      </c>
      <c r="I127" s="2" t="s">
        <v>34</v>
      </c>
      <c r="J127" s="21">
        <f>(VLOOKUP(C127,'% water content of Food'!A127:F1124,6))</f>
        <v>80.69823166</v>
      </c>
      <c r="K127" s="2" t="s">
        <v>384</v>
      </c>
      <c r="L127" s="2" t="s">
        <v>90</v>
      </c>
      <c r="M127" s="2" t="s">
        <v>91</v>
      </c>
      <c r="N127" s="22">
        <v>44004.0</v>
      </c>
      <c r="O127" s="2" t="s">
        <v>101</v>
      </c>
      <c r="P127" s="2" t="s">
        <v>116</v>
      </c>
    </row>
    <row r="128">
      <c r="C128" s="2" t="s">
        <v>385</v>
      </c>
      <c r="D128" s="19">
        <v>3082.0</v>
      </c>
      <c r="E128" s="2" t="s">
        <v>386</v>
      </c>
      <c r="F128" s="2" t="s">
        <v>116</v>
      </c>
      <c r="H128" s="20" t="s">
        <v>60</v>
      </c>
      <c r="I128" s="2" t="s">
        <v>34</v>
      </c>
      <c r="J128" s="21">
        <f>(VLOOKUP(C128,'% water content of Food'!A128:F1125,6))</f>
        <v>89.61954818</v>
      </c>
      <c r="K128" s="2" t="s">
        <v>192</v>
      </c>
      <c r="L128" s="2" t="s">
        <v>90</v>
      </c>
      <c r="M128" s="2" t="s">
        <v>91</v>
      </c>
      <c r="N128" s="22">
        <v>44004.0</v>
      </c>
      <c r="O128" s="2" t="s">
        <v>116</v>
      </c>
      <c r="P128" s="2" t="s">
        <v>116</v>
      </c>
    </row>
    <row r="129">
      <c r="C129" s="2" t="s">
        <v>387</v>
      </c>
      <c r="D129" s="19">
        <v>4079.0</v>
      </c>
      <c r="E129" s="2" t="s">
        <v>388</v>
      </c>
      <c r="F129" s="2" t="s">
        <v>116</v>
      </c>
      <c r="H129" s="20" t="s">
        <v>60</v>
      </c>
      <c r="I129" s="2" t="s">
        <v>34</v>
      </c>
      <c r="J129" s="21">
        <f>(VLOOKUP(C129,'% water content of Food'!A129:F1126,6))</f>
        <v>91.56652463</v>
      </c>
      <c r="K129" s="2" t="s">
        <v>192</v>
      </c>
      <c r="L129" s="2" t="s">
        <v>90</v>
      </c>
      <c r="M129" s="2" t="s">
        <v>91</v>
      </c>
      <c r="N129" s="22">
        <v>44004.0</v>
      </c>
      <c r="O129" s="2" t="s">
        <v>101</v>
      </c>
      <c r="P129" s="2" t="s">
        <v>116</v>
      </c>
    </row>
    <row r="130">
      <c r="C130" s="2" t="s">
        <v>389</v>
      </c>
      <c r="D130" s="19" t="s">
        <v>116</v>
      </c>
      <c r="E130" s="2" t="s">
        <v>390</v>
      </c>
      <c r="F130" s="2" t="s">
        <v>367</v>
      </c>
      <c r="H130" s="20" t="s">
        <v>60</v>
      </c>
      <c r="I130" s="2" t="s">
        <v>34</v>
      </c>
      <c r="J130" s="21">
        <f>(VLOOKUP(C130,'% water content of Food'!A130:F1127,6))</f>
        <v>95.17188223</v>
      </c>
      <c r="K130" s="2" t="s">
        <v>192</v>
      </c>
      <c r="L130" s="2" t="s">
        <v>90</v>
      </c>
      <c r="M130" s="2" t="s">
        <v>91</v>
      </c>
      <c r="N130" s="22">
        <v>44004.0</v>
      </c>
      <c r="O130" s="2" t="s">
        <v>101</v>
      </c>
      <c r="P130" s="2" t="s">
        <v>116</v>
      </c>
    </row>
    <row r="131">
      <c r="C131" s="2" t="s">
        <v>391</v>
      </c>
      <c r="D131" s="19" t="s">
        <v>116</v>
      </c>
      <c r="E131" s="2" t="s">
        <v>392</v>
      </c>
      <c r="F131" s="2" t="s">
        <v>393</v>
      </c>
      <c r="H131" s="20" t="s">
        <v>61</v>
      </c>
      <c r="I131" s="2" t="s">
        <v>34</v>
      </c>
      <c r="J131" s="21">
        <f>(VLOOKUP(C131,'% water content of Food'!A131:F1128,6))</f>
        <v>85.59368723</v>
      </c>
      <c r="K131" s="2" t="s">
        <v>192</v>
      </c>
      <c r="L131" s="2" t="s">
        <v>90</v>
      </c>
      <c r="M131" s="2" t="s">
        <v>91</v>
      </c>
      <c r="N131" s="22">
        <v>44004.0</v>
      </c>
      <c r="O131" s="2" t="s">
        <v>101</v>
      </c>
      <c r="P131" s="2" t="s">
        <v>116</v>
      </c>
    </row>
    <row r="132">
      <c r="C132" s="2" t="s">
        <v>394</v>
      </c>
      <c r="D132" s="19" t="s">
        <v>116</v>
      </c>
      <c r="E132" s="2" t="s">
        <v>392</v>
      </c>
      <c r="F132" s="2" t="s">
        <v>393</v>
      </c>
      <c r="H132" s="20" t="s">
        <v>61</v>
      </c>
      <c r="I132" s="2" t="s">
        <v>34</v>
      </c>
      <c r="J132" s="21">
        <f>(VLOOKUP(C132,'% water content of Food'!A132:F1129,6))</f>
        <v>84.91629956</v>
      </c>
      <c r="K132" s="2" t="s">
        <v>89</v>
      </c>
      <c r="L132" s="2" t="s">
        <v>90</v>
      </c>
      <c r="M132" s="2" t="s">
        <v>91</v>
      </c>
      <c r="N132" s="22">
        <v>44004.0</v>
      </c>
      <c r="O132" s="2" t="s">
        <v>101</v>
      </c>
      <c r="P132" s="2" t="s">
        <v>116</v>
      </c>
    </row>
    <row r="133">
      <c r="C133" s="2" t="s">
        <v>395</v>
      </c>
      <c r="D133" s="19" t="s">
        <v>116</v>
      </c>
      <c r="E133" s="2" t="s">
        <v>396</v>
      </c>
      <c r="F133" s="2" t="s">
        <v>393</v>
      </c>
      <c r="H133" s="20" t="s">
        <v>60</v>
      </c>
      <c r="I133" s="2" t="s">
        <v>34</v>
      </c>
      <c r="J133" s="21">
        <f>(VLOOKUP(C133,'% water content of Food'!A133:F1130,6))</f>
        <v>88.54057473</v>
      </c>
      <c r="K133" s="2" t="s">
        <v>192</v>
      </c>
      <c r="L133" s="2" t="s">
        <v>90</v>
      </c>
      <c r="M133" s="2" t="s">
        <v>91</v>
      </c>
      <c r="N133" s="22">
        <v>44004.0</v>
      </c>
      <c r="O133" s="2" t="s">
        <v>101</v>
      </c>
      <c r="P133" s="2" t="s">
        <v>116</v>
      </c>
    </row>
    <row r="134">
      <c r="C134" s="2" t="s">
        <v>397</v>
      </c>
      <c r="D134" s="19" t="s">
        <v>116</v>
      </c>
      <c r="E134" s="2" t="s">
        <v>398</v>
      </c>
      <c r="F134" s="2" t="s">
        <v>399</v>
      </c>
      <c r="H134" s="20" t="s">
        <v>60</v>
      </c>
      <c r="I134" s="2" t="s">
        <v>34</v>
      </c>
      <c r="J134" s="21">
        <f>(VLOOKUP(C134,'% water content of Food'!A134:F1131,6))</f>
        <v>92.61381193</v>
      </c>
      <c r="K134" s="2" t="s">
        <v>192</v>
      </c>
      <c r="L134" s="2" t="s">
        <v>90</v>
      </c>
      <c r="M134" s="2" t="s">
        <v>91</v>
      </c>
      <c r="N134" s="22">
        <v>44004.0</v>
      </c>
      <c r="O134" s="2" t="s">
        <v>196</v>
      </c>
      <c r="P134" s="2" t="s">
        <v>116</v>
      </c>
    </row>
    <row r="135">
      <c r="C135" s="2" t="s">
        <v>400</v>
      </c>
      <c r="D135" s="19" t="s">
        <v>116</v>
      </c>
      <c r="E135" s="2" t="s">
        <v>401</v>
      </c>
      <c r="F135" s="2" t="s">
        <v>284</v>
      </c>
      <c r="H135" s="20" t="s">
        <v>61</v>
      </c>
      <c r="I135" s="2" t="s">
        <v>34</v>
      </c>
      <c r="J135" s="21">
        <f>(VLOOKUP(C135,'% water content of Food'!A135:F1132,6))</f>
        <v>85.59602957</v>
      </c>
      <c r="K135" s="2" t="s">
        <v>192</v>
      </c>
      <c r="L135" s="2" t="s">
        <v>90</v>
      </c>
      <c r="M135" s="2" t="s">
        <v>91</v>
      </c>
      <c r="N135" s="22">
        <v>44004.0</v>
      </c>
      <c r="O135" s="2" t="s">
        <v>248</v>
      </c>
      <c r="P135" s="2" t="s">
        <v>116</v>
      </c>
      <c r="S135" s="2" t="s">
        <v>123</v>
      </c>
    </row>
    <row r="136">
      <c r="C136" s="2" t="s">
        <v>402</v>
      </c>
      <c r="D136" s="19" t="s">
        <v>116</v>
      </c>
      <c r="E136" s="2" t="s">
        <v>403</v>
      </c>
      <c r="F136" s="2" t="s">
        <v>284</v>
      </c>
      <c r="H136" s="20" t="s">
        <v>60</v>
      </c>
      <c r="I136" s="2" t="s">
        <v>34</v>
      </c>
      <c r="J136" s="21">
        <f>(VLOOKUP(C136,'% water content of Food'!A136:F1133,6))</f>
        <v>89.48699067</v>
      </c>
      <c r="K136" s="2" t="s">
        <v>192</v>
      </c>
      <c r="L136" s="2" t="s">
        <v>90</v>
      </c>
      <c r="M136" s="2" t="s">
        <v>91</v>
      </c>
      <c r="N136" s="22">
        <v>44004.0</v>
      </c>
      <c r="O136" s="2" t="s">
        <v>101</v>
      </c>
      <c r="P136" s="2" t="s">
        <v>116</v>
      </c>
      <c r="S136" s="2" t="s">
        <v>123</v>
      </c>
    </row>
    <row r="137">
      <c r="C137" s="2" t="s">
        <v>404</v>
      </c>
      <c r="D137" s="19" t="s">
        <v>116</v>
      </c>
      <c r="E137" s="2" t="s">
        <v>403</v>
      </c>
      <c r="F137" s="2" t="s">
        <v>284</v>
      </c>
      <c r="H137" s="20" t="s">
        <v>60</v>
      </c>
      <c r="I137" s="2" t="s">
        <v>34</v>
      </c>
      <c r="J137" s="21">
        <f>(VLOOKUP(C137,'% water content of Food'!A137:F1134,6))</f>
        <v>89.75106068</v>
      </c>
      <c r="K137" s="2" t="s">
        <v>89</v>
      </c>
      <c r="L137" s="2" t="s">
        <v>90</v>
      </c>
      <c r="M137" s="2" t="s">
        <v>91</v>
      </c>
      <c r="N137" s="22">
        <v>44004.0</v>
      </c>
      <c r="O137" s="2" t="s">
        <v>101</v>
      </c>
      <c r="P137" s="2" t="s">
        <v>116</v>
      </c>
      <c r="S137" s="2" t="s">
        <v>123</v>
      </c>
    </row>
    <row r="138">
      <c r="C138" s="2" t="s">
        <v>405</v>
      </c>
      <c r="D138" s="19" t="s">
        <v>116</v>
      </c>
      <c r="E138" s="2" t="s">
        <v>406</v>
      </c>
      <c r="F138" s="2" t="s">
        <v>284</v>
      </c>
      <c r="H138" s="20" t="s">
        <v>60</v>
      </c>
      <c r="I138" s="2" t="s">
        <v>34</v>
      </c>
      <c r="J138" s="21">
        <f>(VLOOKUP(C138,'% water content of Food'!A138:F1135,6))</f>
        <v>90.11188076</v>
      </c>
      <c r="K138" s="2" t="s">
        <v>192</v>
      </c>
      <c r="L138" s="2" t="s">
        <v>90</v>
      </c>
      <c r="M138" s="2" t="s">
        <v>91</v>
      </c>
      <c r="N138" s="22">
        <v>44004.0</v>
      </c>
      <c r="O138" s="2" t="s">
        <v>116</v>
      </c>
      <c r="P138" s="2" t="s">
        <v>116</v>
      </c>
      <c r="S138" s="2" t="s">
        <v>123</v>
      </c>
    </row>
    <row r="139">
      <c r="C139" s="2" t="s">
        <v>407</v>
      </c>
      <c r="D139" s="19" t="s">
        <v>116</v>
      </c>
      <c r="E139" s="2" t="s">
        <v>408</v>
      </c>
      <c r="F139" s="2" t="s">
        <v>284</v>
      </c>
      <c r="H139" s="20" t="s">
        <v>60</v>
      </c>
      <c r="I139" s="2" t="s">
        <v>34</v>
      </c>
      <c r="J139" s="21">
        <f>(VLOOKUP(C139,'% water content of Food'!A139:F1136,6))</f>
        <v>88.86027616</v>
      </c>
      <c r="K139" s="2" t="s">
        <v>192</v>
      </c>
      <c r="L139" s="2" t="s">
        <v>90</v>
      </c>
      <c r="M139" s="2" t="s">
        <v>91</v>
      </c>
      <c r="N139" s="22">
        <v>44004.0</v>
      </c>
      <c r="O139" s="2" t="s">
        <v>116</v>
      </c>
      <c r="P139" s="2" t="s">
        <v>116</v>
      </c>
      <c r="S139" s="2" t="s">
        <v>123</v>
      </c>
    </row>
    <row r="140">
      <c r="C140" s="2" t="s">
        <v>409</v>
      </c>
      <c r="D140" s="19" t="s">
        <v>116</v>
      </c>
      <c r="E140" s="2" t="s">
        <v>410</v>
      </c>
      <c r="F140" s="2" t="s">
        <v>284</v>
      </c>
      <c r="H140" s="20" t="s">
        <v>60</v>
      </c>
      <c r="I140" s="2" t="s">
        <v>34</v>
      </c>
      <c r="J140" s="21">
        <f>(VLOOKUP(C140,'% water content of Food'!A140:F1137,6))</f>
        <v>88.38214236</v>
      </c>
      <c r="K140" s="2" t="s">
        <v>192</v>
      </c>
      <c r="L140" s="2" t="s">
        <v>90</v>
      </c>
      <c r="M140" s="2" t="s">
        <v>91</v>
      </c>
      <c r="N140" s="22">
        <v>44004.0</v>
      </c>
      <c r="O140" s="2" t="s">
        <v>116</v>
      </c>
      <c r="P140" s="2" t="s">
        <v>116</v>
      </c>
      <c r="S140" s="2" t="s">
        <v>123</v>
      </c>
    </row>
    <row r="141">
      <c r="C141" s="2" t="s">
        <v>411</v>
      </c>
      <c r="D141" s="19" t="s">
        <v>116</v>
      </c>
      <c r="E141" s="2" t="s">
        <v>412</v>
      </c>
      <c r="F141" s="2" t="s">
        <v>284</v>
      </c>
      <c r="H141" s="20" t="s">
        <v>60</v>
      </c>
      <c r="I141" s="2" t="s">
        <v>34</v>
      </c>
      <c r="J141" s="21">
        <f>(VLOOKUP(C141,'% water content of Food'!A141:F1138,6))</f>
        <v>87.11377947</v>
      </c>
      <c r="K141" s="2" t="s">
        <v>192</v>
      </c>
      <c r="L141" s="2" t="s">
        <v>90</v>
      </c>
      <c r="M141" s="2" t="s">
        <v>91</v>
      </c>
      <c r="N141" s="22">
        <v>44004.0</v>
      </c>
      <c r="O141" s="2" t="s">
        <v>116</v>
      </c>
      <c r="P141" s="2" t="s">
        <v>116</v>
      </c>
      <c r="S141" s="2" t="s">
        <v>123</v>
      </c>
    </row>
    <row r="142">
      <c r="C142" s="2" t="s">
        <v>413</v>
      </c>
      <c r="D142" s="19" t="s">
        <v>116</v>
      </c>
      <c r="E142" s="2" t="s">
        <v>414</v>
      </c>
      <c r="F142" s="2" t="s">
        <v>284</v>
      </c>
      <c r="H142" s="20" t="s">
        <v>60</v>
      </c>
      <c r="I142" s="2" t="s">
        <v>34</v>
      </c>
      <c r="J142" s="21">
        <f>(VLOOKUP(C142,'% water content of Food'!A142:F1139,6))</f>
        <v>87.52550277</v>
      </c>
      <c r="K142" s="2" t="s">
        <v>192</v>
      </c>
      <c r="L142" s="2" t="s">
        <v>90</v>
      </c>
      <c r="M142" s="2" t="s">
        <v>91</v>
      </c>
      <c r="N142" s="22">
        <v>44004.0</v>
      </c>
      <c r="O142" s="2" t="s">
        <v>116</v>
      </c>
      <c r="P142" s="2" t="s">
        <v>116</v>
      </c>
      <c r="S142" s="2" t="s">
        <v>123</v>
      </c>
    </row>
    <row r="143">
      <c r="C143" s="2" t="s">
        <v>415</v>
      </c>
      <c r="D143" s="19">
        <v>4065.0</v>
      </c>
      <c r="E143" s="2" t="s">
        <v>416</v>
      </c>
      <c r="F143" s="2" t="s">
        <v>417</v>
      </c>
      <c r="H143" s="20" t="s">
        <v>60</v>
      </c>
      <c r="I143" s="2" t="s">
        <v>34</v>
      </c>
      <c r="J143" s="21">
        <f>(VLOOKUP(C143,'% water content of Food'!A143:F1140,6))</f>
        <v>93.57148931</v>
      </c>
      <c r="K143" s="2" t="s">
        <v>418</v>
      </c>
      <c r="L143" s="2" t="s">
        <v>90</v>
      </c>
      <c r="M143" s="2" t="s">
        <v>91</v>
      </c>
      <c r="N143" s="22">
        <v>44004.0</v>
      </c>
      <c r="O143" s="2" t="s">
        <v>101</v>
      </c>
      <c r="P143" s="2" t="s">
        <v>116</v>
      </c>
    </row>
    <row r="144">
      <c r="C144" s="2" t="s">
        <v>419</v>
      </c>
      <c r="D144" s="19">
        <v>4688.0</v>
      </c>
      <c r="E144" s="2" t="s">
        <v>420</v>
      </c>
      <c r="F144" s="2" t="s">
        <v>421</v>
      </c>
      <c r="H144" s="20" t="s">
        <v>60</v>
      </c>
      <c r="I144" s="2" t="s">
        <v>34</v>
      </c>
      <c r="J144" s="21">
        <f>(VLOOKUP(C144,'% water content of Food'!A144:F1141,6))</f>
        <v>92.42154407</v>
      </c>
      <c r="K144" s="2" t="s">
        <v>418</v>
      </c>
      <c r="L144" s="2" t="s">
        <v>90</v>
      </c>
      <c r="M144" s="2" t="s">
        <v>91</v>
      </c>
      <c r="N144" s="22">
        <v>44004.0</v>
      </c>
      <c r="O144" s="2" t="s">
        <v>422</v>
      </c>
      <c r="P144" s="2" t="s">
        <v>116</v>
      </c>
    </row>
    <row r="145">
      <c r="C145" s="2" t="s">
        <v>423</v>
      </c>
      <c r="D145" s="19">
        <v>4698.0</v>
      </c>
      <c r="E145" s="2" t="s">
        <v>424</v>
      </c>
      <c r="F145" s="2" t="s">
        <v>425</v>
      </c>
      <c r="H145" s="20" t="s">
        <v>60</v>
      </c>
      <c r="I145" s="2" t="s">
        <v>34</v>
      </c>
      <c r="J145" s="21">
        <f>(VLOOKUP(C145,'% water content of Food'!A145:F1142,6))</f>
        <v>91.14677245</v>
      </c>
      <c r="K145" s="2" t="s">
        <v>418</v>
      </c>
      <c r="L145" s="2" t="s">
        <v>90</v>
      </c>
      <c r="M145" s="2" t="s">
        <v>91</v>
      </c>
      <c r="N145" s="22">
        <v>44004.0</v>
      </c>
      <c r="O145" s="2" t="s">
        <v>248</v>
      </c>
      <c r="P145" s="2" t="s">
        <v>116</v>
      </c>
    </row>
    <row r="146">
      <c r="C146" s="2" t="s">
        <v>426</v>
      </c>
      <c r="D146" s="19">
        <v>3121.0</v>
      </c>
      <c r="E146" s="2" t="s">
        <v>427</v>
      </c>
      <c r="F146" s="2" t="s">
        <v>425</v>
      </c>
      <c r="H146" s="20" t="s">
        <v>60</v>
      </c>
      <c r="I146" s="2" t="s">
        <v>34</v>
      </c>
      <c r="J146" s="21">
        <f>(VLOOKUP(C146,'% water content of Food'!A146:F1143,6))</f>
        <v>90.99886352</v>
      </c>
      <c r="K146" s="2" t="s">
        <v>418</v>
      </c>
      <c r="L146" s="2" t="s">
        <v>90</v>
      </c>
      <c r="M146" s="2" t="s">
        <v>91</v>
      </c>
      <c r="N146" s="22">
        <v>44004.0</v>
      </c>
      <c r="O146" s="2" t="s">
        <v>248</v>
      </c>
      <c r="P146" s="2" t="s">
        <v>116</v>
      </c>
    </row>
    <row r="147">
      <c r="C147" s="2" t="s">
        <v>428</v>
      </c>
      <c r="D147" s="19">
        <v>94759.0</v>
      </c>
      <c r="E147" s="2" t="s">
        <v>429</v>
      </c>
      <c r="F147" s="2" t="s">
        <v>430</v>
      </c>
      <c r="H147" s="20" t="s">
        <v>60</v>
      </c>
      <c r="I147" s="2" t="s">
        <v>34</v>
      </c>
      <c r="J147" s="21">
        <f>(VLOOKUP(C147,'% water content of Food'!A147:F1144,6))</f>
        <v>89.60999545</v>
      </c>
      <c r="K147" s="2" t="s">
        <v>418</v>
      </c>
      <c r="L147" s="2" t="s">
        <v>90</v>
      </c>
      <c r="M147" s="2" t="s">
        <v>91</v>
      </c>
      <c r="N147" s="22">
        <v>44004.0</v>
      </c>
      <c r="O147" s="2" t="s">
        <v>248</v>
      </c>
      <c r="P147" s="2" t="s">
        <v>116</v>
      </c>
      <c r="S147" s="2" t="s">
        <v>123</v>
      </c>
    </row>
    <row r="148">
      <c r="C148" s="2" t="s">
        <v>431</v>
      </c>
      <c r="D148" s="19">
        <v>94759.0</v>
      </c>
      <c r="E148" s="2" t="s">
        <v>429</v>
      </c>
      <c r="F148" s="2" t="s">
        <v>430</v>
      </c>
      <c r="H148" s="20" t="s">
        <v>60</v>
      </c>
      <c r="I148" s="2" t="s">
        <v>34</v>
      </c>
      <c r="J148" s="21">
        <f>(VLOOKUP(C148,'% water content of Food'!A148:F1145,6))</f>
        <v>89.33485654</v>
      </c>
      <c r="K148" s="2" t="s">
        <v>432</v>
      </c>
      <c r="L148" s="2" t="s">
        <v>90</v>
      </c>
      <c r="M148" s="2" t="s">
        <v>91</v>
      </c>
      <c r="N148" s="22">
        <v>44004.0</v>
      </c>
      <c r="O148" s="2" t="s">
        <v>248</v>
      </c>
      <c r="P148" s="2" t="s">
        <v>116</v>
      </c>
      <c r="S148" s="2" t="s">
        <v>123</v>
      </c>
    </row>
    <row r="149">
      <c r="C149" s="2" t="s">
        <v>433</v>
      </c>
      <c r="D149" s="19">
        <v>94776.0</v>
      </c>
      <c r="E149" s="2" t="s">
        <v>434</v>
      </c>
      <c r="F149" s="2" t="s">
        <v>435</v>
      </c>
      <c r="H149" s="20" t="s">
        <v>60</v>
      </c>
      <c r="I149" s="2" t="s">
        <v>34</v>
      </c>
      <c r="J149" s="21">
        <f>(VLOOKUP(C149,'% water content of Food'!A149:F1146,6))</f>
        <v>92.97190536</v>
      </c>
      <c r="K149" s="2" t="s">
        <v>192</v>
      </c>
      <c r="L149" s="2" t="s">
        <v>90</v>
      </c>
      <c r="M149" s="2" t="s">
        <v>91</v>
      </c>
      <c r="N149" s="22">
        <v>44004.0</v>
      </c>
      <c r="O149" s="2" t="s">
        <v>101</v>
      </c>
      <c r="P149" s="2" t="s">
        <v>116</v>
      </c>
      <c r="S149" s="2" t="s">
        <v>123</v>
      </c>
    </row>
    <row r="150">
      <c r="C150" s="2" t="s">
        <v>436</v>
      </c>
      <c r="D150" s="19">
        <v>4782.0</v>
      </c>
      <c r="E150" s="2" t="s">
        <v>437</v>
      </c>
      <c r="F150" s="2" t="s">
        <v>116</v>
      </c>
      <c r="H150" s="20" t="s">
        <v>60</v>
      </c>
      <c r="I150" s="2" t="s">
        <v>34</v>
      </c>
      <c r="J150" s="21">
        <f>(VLOOKUP(C150,'% water content of Food'!A150:F1147,6))</f>
        <v>92.76993855</v>
      </c>
      <c r="K150" s="2" t="s">
        <v>192</v>
      </c>
      <c r="L150" s="2" t="s">
        <v>90</v>
      </c>
      <c r="M150" s="2" t="s">
        <v>91</v>
      </c>
      <c r="N150" s="22">
        <v>44004.0</v>
      </c>
      <c r="O150" s="2" t="s">
        <v>116</v>
      </c>
      <c r="P150" s="2" t="s">
        <v>116</v>
      </c>
    </row>
    <row r="151">
      <c r="C151" s="2" t="s">
        <v>438</v>
      </c>
      <c r="D151" s="19">
        <v>4067.0</v>
      </c>
      <c r="E151" s="2" t="s">
        <v>439</v>
      </c>
      <c r="F151" s="2" t="s">
        <v>116</v>
      </c>
      <c r="H151" s="20" t="s">
        <v>60</v>
      </c>
      <c r="I151" s="2" t="s">
        <v>34</v>
      </c>
      <c r="J151" s="21">
        <f>(VLOOKUP(C151,'% water content of Food'!A151:F1148,6))</f>
        <v>93.80151261</v>
      </c>
      <c r="K151" s="2" t="s">
        <v>192</v>
      </c>
      <c r="L151" s="2" t="s">
        <v>90</v>
      </c>
      <c r="M151" s="2" t="s">
        <v>91</v>
      </c>
      <c r="N151" s="22">
        <v>44004.0</v>
      </c>
      <c r="O151" s="2" t="s">
        <v>116</v>
      </c>
      <c r="P151" s="2" t="s">
        <v>116</v>
      </c>
    </row>
    <row r="152">
      <c r="C152" s="2" t="s">
        <v>440</v>
      </c>
      <c r="D152" s="19">
        <v>4785.0</v>
      </c>
      <c r="E152" s="2" t="s">
        <v>441</v>
      </c>
      <c r="F152" s="2" t="s">
        <v>116</v>
      </c>
      <c r="H152" s="20" t="s">
        <v>60</v>
      </c>
      <c r="I152" s="2" t="s">
        <v>34</v>
      </c>
      <c r="J152" s="21">
        <f>(VLOOKUP(C152,'% water content of Food'!A152:F1149,6))</f>
        <v>93.45597528</v>
      </c>
      <c r="K152" s="2" t="s">
        <v>192</v>
      </c>
      <c r="L152" s="2" t="s">
        <v>90</v>
      </c>
      <c r="M152" s="2" t="s">
        <v>91</v>
      </c>
      <c r="N152" s="22">
        <v>44004.0</v>
      </c>
      <c r="O152" s="2" t="s">
        <v>116</v>
      </c>
      <c r="P152" s="2" t="s">
        <v>116</v>
      </c>
    </row>
    <row r="153">
      <c r="C153" s="2" t="s">
        <v>442</v>
      </c>
      <c r="D153" s="19">
        <v>4077.0</v>
      </c>
      <c r="E153" s="2" t="s">
        <v>443</v>
      </c>
      <c r="F153" s="2" t="s">
        <v>116</v>
      </c>
      <c r="H153" s="20" t="s">
        <v>60</v>
      </c>
      <c r="I153" s="2" t="s">
        <v>34</v>
      </c>
      <c r="J153" s="21">
        <f>(VLOOKUP(C153,'% water content of Food'!A153:F1150,6))</f>
        <v>77.52191175</v>
      </c>
      <c r="K153" s="2" t="s">
        <v>192</v>
      </c>
      <c r="L153" s="2" t="s">
        <v>90</v>
      </c>
      <c r="M153" s="2" t="s">
        <v>91</v>
      </c>
      <c r="N153" s="22">
        <v>44004.0</v>
      </c>
      <c r="O153" s="2" t="s">
        <v>207</v>
      </c>
      <c r="P153" s="2" t="s">
        <v>116</v>
      </c>
    </row>
    <row r="154">
      <c r="C154" s="2" t="s">
        <v>444</v>
      </c>
      <c r="D154" s="19" t="s">
        <v>116</v>
      </c>
      <c r="E154" s="2" t="s">
        <v>445</v>
      </c>
      <c r="F154" s="2" t="s">
        <v>446</v>
      </c>
      <c r="H154" s="20" t="s">
        <v>60</v>
      </c>
      <c r="I154" s="2" t="s">
        <v>34</v>
      </c>
      <c r="J154" s="21">
        <f>(VLOOKUP(C154,'% water content of Food'!A154:F1151,6))</f>
        <v>77.54570511</v>
      </c>
      <c r="K154" s="2" t="s">
        <v>418</v>
      </c>
      <c r="L154" s="2" t="s">
        <v>90</v>
      </c>
      <c r="M154" s="2" t="s">
        <v>91</v>
      </c>
      <c r="N154" s="22">
        <v>44004.0</v>
      </c>
      <c r="O154" s="2" t="s">
        <v>422</v>
      </c>
      <c r="P154" s="2" t="s">
        <v>116</v>
      </c>
    </row>
    <row r="155">
      <c r="C155" s="2" t="s">
        <v>447</v>
      </c>
      <c r="D155" s="19" t="s">
        <v>116</v>
      </c>
      <c r="E155" s="2" t="s">
        <v>448</v>
      </c>
      <c r="F155" s="2" t="s">
        <v>446</v>
      </c>
      <c r="H155" s="20" t="s">
        <v>60</v>
      </c>
      <c r="I155" s="2" t="s">
        <v>34</v>
      </c>
      <c r="J155" s="21">
        <f>(VLOOKUP(C155,'% water content of Food'!A155:F1152,6))</f>
        <v>76.95226616</v>
      </c>
      <c r="K155" s="2" t="s">
        <v>418</v>
      </c>
      <c r="L155" s="2" t="s">
        <v>90</v>
      </c>
      <c r="M155" s="2" t="s">
        <v>91</v>
      </c>
      <c r="N155" s="22">
        <v>44004.0</v>
      </c>
      <c r="O155" s="2" t="s">
        <v>422</v>
      </c>
      <c r="P155" s="2" t="s">
        <v>116</v>
      </c>
    </row>
    <row r="156">
      <c r="C156" s="2" t="s">
        <v>449</v>
      </c>
      <c r="D156" s="19" t="s">
        <v>116</v>
      </c>
      <c r="E156" s="2" t="s">
        <v>450</v>
      </c>
      <c r="F156" s="2" t="s">
        <v>446</v>
      </c>
      <c r="H156" s="20" t="s">
        <v>60</v>
      </c>
      <c r="I156" s="2" t="s">
        <v>34</v>
      </c>
      <c r="J156" s="21">
        <f>(VLOOKUP(C156,'% water content of Food'!A156:F1153,6))</f>
        <v>84.11731083</v>
      </c>
      <c r="K156" s="2" t="s">
        <v>418</v>
      </c>
      <c r="L156" s="2" t="s">
        <v>90</v>
      </c>
      <c r="M156" s="2" t="s">
        <v>91</v>
      </c>
      <c r="N156" s="22">
        <v>44004.0</v>
      </c>
      <c r="O156" s="2" t="s">
        <v>422</v>
      </c>
      <c r="P156" s="2" t="s">
        <v>116</v>
      </c>
    </row>
    <row r="157">
      <c r="C157" s="2" t="s">
        <v>451</v>
      </c>
      <c r="D157" s="19" t="s">
        <v>116</v>
      </c>
      <c r="E157" s="2" t="s">
        <v>452</v>
      </c>
      <c r="F157" s="2" t="s">
        <v>446</v>
      </c>
      <c r="H157" s="20" t="s">
        <v>60</v>
      </c>
      <c r="I157" s="2" t="s">
        <v>34</v>
      </c>
      <c r="J157" s="21">
        <f>(VLOOKUP(C157,'% water content of Food'!A157:F1154,6))</f>
        <v>83.32559171</v>
      </c>
      <c r="K157" s="2" t="s">
        <v>418</v>
      </c>
      <c r="L157" s="2" t="s">
        <v>90</v>
      </c>
      <c r="M157" s="2" t="s">
        <v>91</v>
      </c>
      <c r="N157" s="22">
        <v>44004.0</v>
      </c>
      <c r="O157" s="2" t="s">
        <v>422</v>
      </c>
      <c r="P157" s="2" t="s">
        <v>116</v>
      </c>
    </row>
    <row r="158">
      <c r="C158" s="2" t="s">
        <v>453</v>
      </c>
      <c r="D158" s="19" t="s">
        <v>116</v>
      </c>
      <c r="E158" s="2" t="s">
        <v>454</v>
      </c>
      <c r="F158" s="2" t="s">
        <v>455</v>
      </c>
      <c r="H158" s="20" t="s">
        <v>60</v>
      </c>
      <c r="I158" s="2" t="s">
        <v>34</v>
      </c>
      <c r="J158" s="21">
        <f>(VLOOKUP(C158,'% water content of Food'!A158:F1155,6))</f>
        <v>81.65396956</v>
      </c>
      <c r="K158" s="2" t="s">
        <v>418</v>
      </c>
      <c r="L158" s="2" t="s">
        <v>90</v>
      </c>
      <c r="M158" s="2" t="s">
        <v>91</v>
      </c>
      <c r="N158" s="22">
        <v>44004.0</v>
      </c>
      <c r="O158" s="2" t="s">
        <v>207</v>
      </c>
      <c r="P158" s="2" t="s">
        <v>116</v>
      </c>
    </row>
    <row r="159">
      <c r="C159" s="2" t="s">
        <v>456</v>
      </c>
      <c r="D159" s="19" t="s">
        <v>116</v>
      </c>
      <c r="E159" s="2" t="s">
        <v>457</v>
      </c>
      <c r="F159" s="2" t="s">
        <v>455</v>
      </c>
      <c r="H159" s="20" t="s">
        <v>60</v>
      </c>
      <c r="I159" s="2" t="s">
        <v>34</v>
      </c>
      <c r="J159" s="21">
        <f>(VLOOKUP(C159,'% water content of Food'!A159:F1156,6))</f>
        <v>82.09025043</v>
      </c>
      <c r="K159" s="2" t="s">
        <v>418</v>
      </c>
      <c r="L159" s="2" t="s">
        <v>90</v>
      </c>
      <c r="M159" s="2" t="s">
        <v>91</v>
      </c>
      <c r="N159" s="22">
        <v>44004.0</v>
      </c>
      <c r="O159" s="2" t="s">
        <v>207</v>
      </c>
      <c r="P159" s="2" t="s">
        <v>116</v>
      </c>
    </row>
    <row r="160">
      <c r="C160" s="2" t="s">
        <v>458</v>
      </c>
      <c r="D160" s="19" t="s">
        <v>116</v>
      </c>
      <c r="E160" s="2" t="s">
        <v>457</v>
      </c>
      <c r="F160" s="2" t="s">
        <v>455</v>
      </c>
      <c r="H160" s="20" t="s">
        <v>60</v>
      </c>
      <c r="I160" s="2" t="s">
        <v>34</v>
      </c>
      <c r="J160" s="21">
        <f>(VLOOKUP(C160,'% water content of Food'!A160:F1157,6))</f>
        <v>81.07732559</v>
      </c>
      <c r="K160" s="2" t="s">
        <v>432</v>
      </c>
      <c r="L160" s="2" t="s">
        <v>90</v>
      </c>
      <c r="M160" s="2" t="s">
        <v>91</v>
      </c>
      <c r="N160" s="22">
        <v>44004.0</v>
      </c>
      <c r="O160" s="2" t="s">
        <v>207</v>
      </c>
      <c r="P160" s="2" t="s">
        <v>116</v>
      </c>
    </row>
    <row r="161">
      <c r="C161" s="2" t="s">
        <v>459</v>
      </c>
      <c r="D161" s="19" t="s">
        <v>116</v>
      </c>
      <c r="E161" s="2" t="s">
        <v>460</v>
      </c>
      <c r="F161" s="2" t="s">
        <v>367</v>
      </c>
      <c r="H161" s="20" t="s">
        <v>60</v>
      </c>
      <c r="I161" s="2" t="s">
        <v>34</v>
      </c>
      <c r="J161" s="21">
        <f>(VLOOKUP(C161,'% water content of Food'!A161:F1158,6))</f>
        <v>80.09998868</v>
      </c>
      <c r="K161" s="2" t="s">
        <v>418</v>
      </c>
      <c r="L161" s="2" t="s">
        <v>90</v>
      </c>
      <c r="M161" s="2" t="s">
        <v>91</v>
      </c>
      <c r="N161" s="22">
        <v>44004.0</v>
      </c>
      <c r="P161" s="2" t="s">
        <v>116</v>
      </c>
    </row>
    <row r="162">
      <c r="C162" s="2" t="s">
        <v>461</v>
      </c>
      <c r="D162" s="19" t="s">
        <v>116</v>
      </c>
      <c r="E162" s="2" t="s">
        <v>462</v>
      </c>
      <c r="F162" s="2" t="s">
        <v>367</v>
      </c>
      <c r="H162" s="20" t="s">
        <v>60</v>
      </c>
      <c r="I162" s="2" t="s">
        <v>34</v>
      </c>
      <c r="J162" s="21">
        <f>(VLOOKUP(C162,'% water content of Food'!A162:F1159,6))</f>
        <v>78.35845416</v>
      </c>
      <c r="K162" s="2" t="s">
        <v>418</v>
      </c>
      <c r="L162" s="2" t="s">
        <v>90</v>
      </c>
      <c r="M162" s="2" t="s">
        <v>91</v>
      </c>
      <c r="N162" s="22">
        <v>44004.0</v>
      </c>
      <c r="P162" s="2" t="s">
        <v>116</v>
      </c>
    </row>
    <row r="163">
      <c r="C163" s="2" t="s">
        <v>463</v>
      </c>
      <c r="D163" s="19" t="s">
        <v>116</v>
      </c>
      <c r="E163" s="2" t="s">
        <v>464</v>
      </c>
      <c r="F163" s="2" t="s">
        <v>367</v>
      </c>
      <c r="H163" s="20" t="s">
        <v>60</v>
      </c>
      <c r="I163" s="2" t="s">
        <v>34</v>
      </c>
      <c r="J163" s="21">
        <f>(VLOOKUP(C163,'% water content of Food'!A163:F1160,6))</f>
        <v>80.62678314</v>
      </c>
      <c r="K163" s="2" t="s">
        <v>418</v>
      </c>
      <c r="L163" s="2" t="s">
        <v>90</v>
      </c>
      <c r="M163" s="2" t="s">
        <v>91</v>
      </c>
      <c r="N163" s="22">
        <v>44004.0</v>
      </c>
      <c r="P163" s="2" t="s">
        <v>116</v>
      </c>
    </row>
    <row r="164">
      <c r="C164" s="2" t="s">
        <v>465</v>
      </c>
      <c r="D164" s="19" t="s">
        <v>116</v>
      </c>
      <c r="E164" s="2" t="s">
        <v>466</v>
      </c>
      <c r="F164" s="2" t="s">
        <v>367</v>
      </c>
      <c r="H164" s="20" t="s">
        <v>60</v>
      </c>
      <c r="I164" s="2" t="s">
        <v>34</v>
      </c>
      <c r="J164" s="21">
        <f>(VLOOKUP(C164,'% water content of Food'!A164:F1161,6))</f>
        <v>77.79396741</v>
      </c>
      <c r="K164" s="2" t="s">
        <v>418</v>
      </c>
      <c r="L164" s="2" t="s">
        <v>90</v>
      </c>
      <c r="M164" s="2" t="s">
        <v>91</v>
      </c>
      <c r="N164" s="22">
        <v>44004.0</v>
      </c>
      <c r="P164" s="2" t="s">
        <v>116</v>
      </c>
    </row>
    <row r="165">
      <c r="C165" s="2" t="s">
        <v>467</v>
      </c>
      <c r="D165" s="19" t="s">
        <v>116</v>
      </c>
      <c r="E165" s="2" t="s">
        <v>468</v>
      </c>
      <c r="F165" s="2" t="s">
        <v>367</v>
      </c>
      <c r="H165" s="20" t="s">
        <v>60</v>
      </c>
      <c r="I165" s="2" t="s">
        <v>34</v>
      </c>
      <c r="J165" s="21">
        <f>(VLOOKUP(C165,'% water content of Food'!A165:F1162,6))</f>
        <v>85.56373057</v>
      </c>
      <c r="K165" s="2" t="s">
        <v>418</v>
      </c>
      <c r="L165" s="2" t="s">
        <v>90</v>
      </c>
      <c r="M165" s="2" t="s">
        <v>91</v>
      </c>
      <c r="N165" s="22">
        <v>44004.0</v>
      </c>
      <c r="P165" s="2" t="s">
        <v>116</v>
      </c>
    </row>
    <row r="166">
      <c r="C166" s="2" t="s">
        <v>469</v>
      </c>
      <c r="D166" s="19" t="s">
        <v>116</v>
      </c>
      <c r="E166" s="2" t="s">
        <v>470</v>
      </c>
      <c r="F166" s="2" t="s">
        <v>367</v>
      </c>
      <c r="H166" s="20" t="s">
        <v>60</v>
      </c>
      <c r="I166" s="2" t="s">
        <v>34</v>
      </c>
      <c r="J166" s="21">
        <f>(VLOOKUP(C166,'% water content of Food'!A166:F1163,6))</f>
        <v>82.50909487</v>
      </c>
      <c r="K166" s="2" t="s">
        <v>418</v>
      </c>
      <c r="L166" s="2" t="s">
        <v>90</v>
      </c>
      <c r="M166" s="2" t="s">
        <v>91</v>
      </c>
      <c r="N166" s="22">
        <v>44004.0</v>
      </c>
      <c r="P166" s="2" t="s">
        <v>116</v>
      </c>
    </row>
    <row r="167">
      <c r="C167" s="2" t="s">
        <v>471</v>
      </c>
      <c r="D167" s="19">
        <v>4072.0</v>
      </c>
      <c r="E167" s="2" t="s">
        <v>472</v>
      </c>
      <c r="F167" s="2" t="s">
        <v>116</v>
      </c>
      <c r="H167" s="20" t="s">
        <v>60</v>
      </c>
      <c r="I167" s="2" t="s">
        <v>34</v>
      </c>
      <c r="J167" s="21">
        <f>(VLOOKUP(C167,'% water content of Food'!A167:F1164,6))</f>
        <v>77.25827549</v>
      </c>
      <c r="K167" s="2" t="s">
        <v>418</v>
      </c>
      <c r="L167" s="2" t="s">
        <v>90</v>
      </c>
      <c r="M167" s="2" t="s">
        <v>91</v>
      </c>
      <c r="N167" s="22">
        <v>44004.0</v>
      </c>
      <c r="O167" s="2" t="s">
        <v>101</v>
      </c>
      <c r="P167" s="2" t="s">
        <v>116</v>
      </c>
    </row>
    <row r="168">
      <c r="C168" s="2" t="s">
        <v>473</v>
      </c>
      <c r="D168" s="19">
        <v>4072.0</v>
      </c>
      <c r="E168" s="2" t="s">
        <v>474</v>
      </c>
      <c r="F168" s="2" t="s">
        <v>116</v>
      </c>
      <c r="H168" s="20" t="s">
        <v>60</v>
      </c>
      <c r="I168" s="2" t="s">
        <v>34</v>
      </c>
      <c r="J168" s="21">
        <f>(VLOOKUP(C168,'% water content of Food'!A168:F1165,6))</f>
        <v>76.62957598</v>
      </c>
      <c r="K168" s="2" t="s">
        <v>418</v>
      </c>
      <c r="L168" s="2" t="s">
        <v>90</v>
      </c>
      <c r="M168" s="2" t="s">
        <v>91</v>
      </c>
      <c r="N168" s="22">
        <v>44004.0</v>
      </c>
      <c r="O168" s="2" t="s">
        <v>101</v>
      </c>
      <c r="P168" s="2" t="s">
        <v>116</v>
      </c>
    </row>
    <row r="169">
      <c r="C169" s="2" t="s">
        <v>475</v>
      </c>
      <c r="D169" s="19">
        <v>94074.0</v>
      </c>
      <c r="E169" s="2" t="s">
        <v>476</v>
      </c>
      <c r="F169" s="2" t="s">
        <v>477</v>
      </c>
      <c r="H169" s="20" t="s">
        <v>60</v>
      </c>
      <c r="I169" s="2" t="s">
        <v>34</v>
      </c>
      <c r="J169" s="21">
        <f>(VLOOKUP(C169,'% water content of Food'!A169:F1166,6))</f>
        <v>79.52424981</v>
      </c>
      <c r="K169" s="2" t="s">
        <v>418</v>
      </c>
      <c r="L169" s="2" t="s">
        <v>90</v>
      </c>
      <c r="M169" s="2" t="s">
        <v>91</v>
      </c>
      <c r="N169" s="22">
        <v>44004.0</v>
      </c>
      <c r="O169" s="2" t="s">
        <v>116</v>
      </c>
      <c r="P169" s="2" t="s">
        <v>116</v>
      </c>
      <c r="S169" s="2" t="s">
        <v>123</v>
      </c>
    </row>
    <row r="170">
      <c r="C170" s="24" t="s">
        <v>478</v>
      </c>
      <c r="D170" s="19">
        <v>94074.0</v>
      </c>
      <c r="E170" s="2" t="s">
        <v>479</v>
      </c>
      <c r="F170" s="2" t="s">
        <v>477</v>
      </c>
      <c r="H170" s="20" t="s">
        <v>60</v>
      </c>
      <c r="I170" s="2" t="s">
        <v>34</v>
      </c>
      <c r="J170" s="21">
        <f>(VLOOKUP(C170,'% water content of Food'!A170:F1167,6))</f>
        <v>80.21876925</v>
      </c>
      <c r="K170" s="2" t="s">
        <v>418</v>
      </c>
      <c r="L170" s="2" t="s">
        <v>90</v>
      </c>
      <c r="M170" s="2" t="s">
        <v>91</v>
      </c>
      <c r="N170" s="22">
        <v>44004.0</v>
      </c>
      <c r="O170" s="2" t="s">
        <v>116</v>
      </c>
      <c r="P170" s="2" t="s">
        <v>116</v>
      </c>
      <c r="S170" s="2" t="s">
        <v>123</v>
      </c>
    </row>
    <row r="171">
      <c r="C171" s="24" t="s">
        <v>480</v>
      </c>
      <c r="D171" s="19">
        <v>94074.0</v>
      </c>
      <c r="E171" s="2" t="s">
        <v>479</v>
      </c>
      <c r="F171" s="2" t="s">
        <v>477</v>
      </c>
      <c r="H171" s="20" t="s">
        <v>60</v>
      </c>
      <c r="I171" s="2" t="s">
        <v>34</v>
      </c>
      <c r="J171" s="21">
        <f>(VLOOKUP(C171,'% water content of Food'!A171:F1168,6))</f>
        <v>81.34842358</v>
      </c>
      <c r="K171" s="2" t="s">
        <v>481</v>
      </c>
      <c r="L171" s="2" t="s">
        <v>90</v>
      </c>
      <c r="M171" s="2" t="s">
        <v>91</v>
      </c>
      <c r="N171" s="22">
        <v>44004.0</v>
      </c>
      <c r="O171" s="2" t="s">
        <v>116</v>
      </c>
      <c r="P171" s="2" t="s">
        <v>116</v>
      </c>
      <c r="S171" s="2" t="s">
        <v>123</v>
      </c>
    </row>
    <row r="172">
      <c r="C172" s="2" t="s">
        <v>482</v>
      </c>
      <c r="D172" s="19">
        <v>4091.0</v>
      </c>
      <c r="E172" s="2" t="s">
        <v>483</v>
      </c>
      <c r="F172" s="2" t="s">
        <v>116</v>
      </c>
      <c r="H172" s="20" t="s">
        <v>60</v>
      </c>
      <c r="I172" s="2" t="s">
        <v>34</v>
      </c>
      <c r="J172" s="21">
        <f>(VLOOKUP(C172,'% water content of Food'!A172:F1169,6))</f>
        <v>70.79662095</v>
      </c>
      <c r="K172" s="2" t="s">
        <v>418</v>
      </c>
      <c r="L172" s="2" t="s">
        <v>90</v>
      </c>
      <c r="M172" s="2" t="s">
        <v>91</v>
      </c>
      <c r="N172" s="22">
        <v>44004.0</v>
      </c>
      <c r="O172" s="2" t="s">
        <v>116</v>
      </c>
      <c r="P172" s="2" t="s">
        <v>116</v>
      </c>
    </row>
    <row r="173">
      <c r="C173" s="2" t="s">
        <v>484</v>
      </c>
      <c r="D173" s="19">
        <v>4074.0</v>
      </c>
      <c r="E173" s="2" t="s">
        <v>485</v>
      </c>
      <c r="F173" s="2" t="s">
        <v>116</v>
      </c>
      <c r="H173" s="20" t="s">
        <v>60</v>
      </c>
      <c r="I173" s="2" t="s">
        <v>34</v>
      </c>
      <c r="J173" s="21">
        <f>(VLOOKUP(C173,'% water content of Food'!A173:F1170,6))</f>
        <v>81.4164758</v>
      </c>
      <c r="K173" s="2" t="s">
        <v>418</v>
      </c>
      <c r="L173" s="2" t="s">
        <v>90</v>
      </c>
      <c r="M173" s="2" t="s">
        <v>91</v>
      </c>
      <c r="N173" s="22">
        <v>44004.0</v>
      </c>
      <c r="O173" s="2" t="s">
        <v>116</v>
      </c>
      <c r="P173" s="2" t="s">
        <v>116</v>
      </c>
    </row>
    <row r="174">
      <c r="C174" s="2" t="s">
        <v>486</v>
      </c>
      <c r="D174" s="19">
        <v>4074.0</v>
      </c>
      <c r="E174" s="2" t="s">
        <v>487</v>
      </c>
      <c r="F174" s="2" t="s">
        <v>116</v>
      </c>
      <c r="H174" s="20" t="s">
        <v>60</v>
      </c>
      <c r="I174" s="2" t="s">
        <v>34</v>
      </c>
      <c r="J174" s="21">
        <f>(VLOOKUP(C174,'% water content of Food'!A174:F1171,6))</f>
        <v>79.66276758</v>
      </c>
      <c r="K174" s="2" t="s">
        <v>418</v>
      </c>
      <c r="L174" s="2" t="s">
        <v>90</v>
      </c>
      <c r="M174" s="2" t="s">
        <v>91</v>
      </c>
      <c r="N174" s="22">
        <v>44004.0</v>
      </c>
      <c r="O174" s="2" t="s">
        <v>116</v>
      </c>
      <c r="P174" s="2" t="s">
        <v>116</v>
      </c>
    </row>
    <row r="175">
      <c r="C175" s="2" t="s">
        <v>488</v>
      </c>
      <c r="D175" s="19">
        <v>4816.0</v>
      </c>
      <c r="E175" s="2" t="s">
        <v>489</v>
      </c>
      <c r="F175" s="2" t="s">
        <v>116</v>
      </c>
      <c r="H175" s="20" t="s">
        <v>60</v>
      </c>
      <c r="I175" s="2" t="s">
        <v>34</v>
      </c>
      <c r="J175" s="21">
        <f>(VLOOKUP(C175,'% water content of Food'!A175:F1172,6))</f>
        <v>79.18855002</v>
      </c>
      <c r="K175" s="2" t="s">
        <v>418</v>
      </c>
      <c r="L175" s="2" t="s">
        <v>90</v>
      </c>
      <c r="M175" s="2" t="s">
        <v>91</v>
      </c>
      <c r="N175" s="22">
        <v>44004.0</v>
      </c>
      <c r="O175" s="2" t="s">
        <v>101</v>
      </c>
      <c r="P175" s="2" t="s">
        <v>116</v>
      </c>
    </row>
    <row r="176">
      <c r="C176" s="2" t="s">
        <v>490</v>
      </c>
      <c r="D176" s="19" t="s">
        <v>116</v>
      </c>
      <c r="E176" s="2" t="s">
        <v>491</v>
      </c>
      <c r="F176" s="2" t="s">
        <v>492</v>
      </c>
      <c r="H176" s="20" t="s">
        <v>60</v>
      </c>
      <c r="I176" s="2" t="s">
        <v>52</v>
      </c>
      <c r="J176" s="21">
        <f>(VLOOKUP(C176,'% water content of Food'!A176:F1173,6))</f>
        <v>90.61215814</v>
      </c>
      <c r="K176" s="2" t="s">
        <v>89</v>
      </c>
      <c r="L176" s="2" t="s">
        <v>90</v>
      </c>
      <c r="M176" s="2" t="s">
        <v>91</v>
      </c>
      <c r="N176" s="22">
        <v>44004.0</v>
      </c>
      <c r="O176" s="2" t="s">
        <v>101</v>
      </c>
      <c r="P176" s="2" t="s">
        <v>116</v>
      </c>
      <c r="S176" s="2" t="s">
        <v>123</v>
      </c>
    </row>
    <row r="177">
      <c r="C177" s="2" t="s">
        <v>493</v>
      </c>
      <c r="D177" s="19" t="s">
        <v>116</v>
      </c>
      <c r="E177" s="2" t="s">
        <v>491</v>
      </c>
      <c r="F177" s="2" t="s">
        <v>492</v>
      </c>
      <c r="H177" s="20" t="s">
        <v>60</v>
      </c>
      <c r="I177" s="2" t="s">
        <v>52</v>
      </c>
      <c r="J177" s="21">
        <f>(VLOOKUP(C177,'% water content of Food'!A177:F1174,6))</f>
        <v>90.31610869</v>
      </c>
      <c r="K177" s="2" t="s">
        <v>380</v>
      </c>
      <c r="L177" s="2" t="s">
        <v>90</v>
      </c>
      <c r="M177" s="2" t="s">
        <v>91</v>
      </c>
      <c r="N177" s="22">
        <v>44004.0</v>
      </c>
      <c r="O177" s="2" t="s">
        <v>101</v>
      </c>
      <c r="P177" s="2" t="s">
        <v>116</v>
      </c>
      <c r="S177" s="2" t="s">
        <v>123</v>
      </c>
    </row>
    <row r="178">
      <c r="C178" s="2" t="s">
        <v>494</v>
      </c>
      <c r="D178" s="19" t="s">
        <v>116</v>
      </c>
      <c r="E178" s="2" t="s">
        <v>495</v>
      </c>
      <c r="F178" s="2" t="s">
        <v>492</v>
      </c>
      <c r="H178" s="20" t="s">
        <v>60</v>
      </c>
      <c r="I178" s="2" t="s">
        <v>52</v>
      </c>
      <c r="J178" s="21">
        <f>(VLOOKUP(C178,'% water content of Food'!A178:F1175,6))</f>
        <v>92.23671867</v>
      </c>
      <c r="K178" s="2" t="s">
        <v>380</v>
      </c>
      <c r="L178" s="2" t="s">
        <v>90</v>
      </c>
      <c r="M178" s="2" t="s">
        <v>91</v>
      </c>
      <c r="N178" s="22">
        <v>44004.0</v>
      </c>
      <c r="O178" s="2" t="s">
        <v>101</v>
      </c>
      <c r="P178" s="2" t="s">
        <v>116</v>
      </c>
      <c r="S178" s="2" t="s">
        <v>123</v>
      </c>
    </row>
    <row r="179">
      <c r="C179" s="2" t="s">
        <v>496</v>
      </c>
      <c r="D179" s="19" t="s">
        <v>116</v>
      </c>
      <c r="E179" s="2" t="s">
        <v>497</v>
      </c>
      <c r="F179" s="2" t="s">
        <v>492</v>
      </c>
      <c r="H179" s="20" t="s">
        <v>60</v>
      </c>
      <c r="I179" s="2" t="s">
        <v>52</v>
      </c>
      <c r="J179" s="21">
        <f>(VLOOKUP(C179,'% water content of Food'!A179:F1176,6))</f>
        <v>92.07033327</v>
      </c>
      <c r="K179" s="2" t="s">
        <v>380</v>
      </c>
      <c r="L179" s="2" t="s">
        <v>90</v>
      </c>
      <c r="M179" s="2" t="s">
        <v>91</v>
      </c>
      <c r="N179" s="22">
        <v>44004.0</v>
      </c>
      <c r="O179" s="2" t="s">
        <v>101</v>
      </c>
      <c r="P179" s="2" t="s">
        <v>116</v>
      </c>
      <c r="S179" s="2" t="s">
        <v>123</v>
      </c>
    </row>
    <row r="180">
      <c r="C180" s="2" t="s">
        <v>498</v>
      </c>
      <c r="D180" s="19" t="s">
        <v>116</v>
      </c>
      <c r="E180" s="2" t="s">
        <v>499</v>
      </c>
      <c r="F180" s="2" t="s">
        <v>367</v>
      </c>
      <c r="H180" s="20" t="s">
        <v>60</v>
      </c>
      <c r="I180" s="2" t="s">
        <v>52</v>
      </c>
      <c r="J180" s="21">
        <f>(VLOOKUP(C180,'% water content of Food'!A180:F1177,6))</f>
        <v>90.17893851</v>
      </c>
      <c r="K180" s="2" t="s">
        <v>380</v>
      </c>
      <c r="L180" s="2" t="s">
        <v>90</v>
      </c>
      <c r="M180" s="2" t="s">
        <v>91</v>
      </c>
      <c r="N180" s="22">
        <v>44004.0</v>
      </c>
      <c r="O180" s="2" t="s">
        <v>101</v>
      </c>
      <c r="P180" s="2" t="s">
        <v>116</v>
      </c>
    </row>
    <row r="181">
      <c r="C181" s="2" t="s">
        <v>500</v>
      </c>
      <c r="D181" s="19" t="s">
        <v>116</v>
      </c>
      <c r="E181" s="2" t="s">
        <v>501</v>
      </c>
      <c r="F181" s="2" t="s">
        <v>502</v>
      </c>
      <c r="H181" s="20" t="s">
        <v>60</v>
      </c>
      <c r="I181" s="2" t="s">
        <v>52</v>
      </c>
      <c r="J181" s="21">
        <f>(VLOOKUP(C181,'% water content of Food'!A181:F1178,6))</f>
        <v>87.26912196</v>
      </c>
      <c r="K181" s="2" t="s">
        <v>380</v>
      </c>
      <c r="L181" s="2" t="s">
        <v>90</v>
      </c>
      <c r="M181" s="2" t="s">
        <v>91</v>
      </c>
      <c r="N181" s="22">
        <v>44004.0</v>
      </c>
      <c r="O181" s="2" t="s">
        <v>101</v>
      </c>
      <c r="P181" s="2" t="s">
        <v>116</v>
      </c>
    </row>
    <row r="182">
      <c r="C182" s="2" t="s">
        <v>503</v>
      </c>
      <c r="D182" s="19" t="s">
        <v>116</v>
      </c>
      <c r="E182" s="2" t="s">
        <v>504</v>
      </c>
      <c r="F182" s="2" t="s">
        <v>505</v>
      </c>
      <c r="H182" s="20" t="s">
        <v>60</v>
      </c>
      <c r="I182" s="2" t="s">
        <v>52</v>
      </c>
      <c r="J182" s="21">
        <f>(VLOOKUP(C182,'% water content of Food'!A182:F1179,6))</f>
        <v>91.07399483</v>
      </c>
      <c r="K182" s="2" t="s">
        <v>380</v>
      </c>
      <c r="L182" s="2" t="s">
        <v>90</v>
      </c>
      <c r="M182" s="2" t="s">
        <v>91</v>
      </c>
      <c r="N182" s="22">
        <v>44004.0</v>
      </c>
      <c r="O182" s="2" t="s">
        <v>101</v>
      </c>
      <c r="P182" s="2" t="s">
        <v>116</v>
      </c>
    </row>
    <row r="183">
      <c r="C183" s="2" t="s">
        <v>506</v>
      </c>
      <c r="D183" s="19" t="s">
        <v>116</v>
      </c>
      <c r="E183" s="2" t="s">
        <v>507</v>
      </c>
      <c r="F183" s="2" t="s">
        <v>505</v>
      </c>
      <c r="H183" s="20" t="s">
        <v>60</v>
      </c>
      <c r="I183" s="2" t="s">
        <v>52</v>
      </c>
      <c r="J183" s="21">
        <f>(VLOOKUP(C183,'% water content of Food'!A183:F1180,6))</f>
        <v>87.3259345</v>
      </c>
      <c r="K183" s="2" t="s">
        <v>380</v>
      </c>
      <c r="L183" s="2" t="s">
        <v>90</v>
      </c>
      <c r="M183" s="2" t="s">
        <v>91</v>
      </c>
      <c r="N183" s="22">
        <v>44004.0</v>
      </c>
      <c r="O183" s="2" t="s">
        <v>101</v>
      </c>
      <c r="P183" s="2" t="s">
        <v>116</v>
      </c>
    </row>
    <row r="184">
      <c r="C184" s="2" t="s">
        <v>508</v>
      </c>
      <c r="D184" s="19">
        <v>4811.0</v>
      </c>
      <c r="E184" s="2" t="s">
        <v>509</v>
      </c>
      <c r="F184" s="2" t="s">
        <v>116</v>
      </c>
      <c r="H184" s="20" t="s">
        <v>60</v>
      </c>
      <c r="I184" s="2" t="s">
        <v>34</v>
      </c>
      <c r="J184" s="21">
        <f>(VLOOKUP(C184,'% water content of Food'!A184:F1181,6))</f>
        <v>94.03336185</v>
      </c>
      <c r="K184" s="2" t="s">
        <v>192</v>
      </c>
      <c r="L184" s="2" t="s">
        <v>90</v>
      </c>
      <c r="M184" s="2" t="s">
        <v>91</v>
      </c>
      <c r="N184" s="22">
        <v>44004.0</v>
      </c>
      <c r="O184" s="2" t="s">
        <v>116</v>
      </c>
      <c r="P184" s="2" t="s">
        <v>116</v>
      </c>
    </row>
    <row r="185">
      <c r="C185" s="2" t="s">
        <v>510</v>
      </c>
      <c r="D185" s="19">
        <v>4593.0</v>
      </c>
      <c r="E185" s="2" t="s">
        <v>511</v>
      </c>
      <c r="F185" s="25" t="s">
        <v>512</v>
      </c>
      <c r="H185" s="20" t="s">
        <v>60</v>
      </c>
      <c r="I185" s="2" t="s">
        <v>34</v>
      </c>
      <c r="J185" s="21">
        <f>(VLOOKUP(C185,'% water content of Food'!A185:F1182,6))</f>
        <v>95.90630169</v>
      </c>
      <c r="K185" s="2" t="s">
        <v>89</v>
      </c>
      <c r="L185" s="2" t="s">
        <v>90</v>
      </c>
      <c r="M185" s="2" t="s">
        <v>91</v>
      </c>
      <c r="N185" s="22">
        <v>44004.0</v>
      </c>
      <c r="O185" s="2" t="s">
        <v>422</v>
      </c>
      <c r="P185" s="2" t="s">
        <v>116</v>
      </c>
    </row>
    <row r="186">
      <c r="C186" s="2" t="s">
        <v>513</v>
      </c>
      <c r="D186" s="19">
        <v>4593.0</v>
      </c>
      <c r="E186" s="2" t="s">
        <v>511</v>
      </c>
      <c r="F186" s="25" t="s">
        <v>512</v>
      </c>
      <c r="H186" s="20" t="s">
        <v>60</v>
      </c>
      <c r="I186" s="2" t="s">
        <v>34</v>
      </c>
      <c r="J186" s="21">
        <f>(VLOOKUP(C186,'% water content of Food'!A186:F1183,6))</f>
        <v>95.69975917</v>
      </c>
      <c r="K186" s="2" t="s">
        <v>192</v>
      </c>
      <c r="L186" s="2" t="s">
        <v>90</v>
      </c>
      <c r="M186" s="2" t="s">
        <v>91</v>
      </c>
      <c r="N186" s="22">
        <v>44004.0</v>
      </c>
      <c r="O186" s="2" t="s">
        <v>422</v>
      </c>
      <c r="P186" s="2" t="s">
        <v>116</v>
      </c>
    </row>
    <row r="187">
      <c r="C187" s="2" t="s">
        <v>514</v>
      </c>
      <c r="D187" s="19" t="s">
        <v>116</v>
      </c>
      <c r="E187" s="2" t="s">
        <v>515</v>
      </c>
      <c r="F187" s="2" t="s">
        <v>367</v>
      </c>
      <c r="H187" s="20" t="s">
        <v>60</v>
      </c>
      <c r="I187" s="2" t="s">
        <v>34</v>
      </c>
      <c r="J187" s="21">
        <f>(VLOOKUP(C187,'% water content of Food'!A187:F1184,6))</f>
        <v>94.65218639</v>
      </c>
      <c r="K187" s="2" t="s">
        <v>192</v>
      </c>
      <c r="L187" s="2" t="s">
        <v>90</v>
      </c>
      <c r="M187" s="2" t="s">
        <v>91</v>
      </c>
      <c r="N187" s="22">
        <v>44004.0</v>
      </c>
      <c r="O187" s="2" t="s">
        <v>248</v>
      </c>
      <c r="P187" s="2" t="s">
        <v>116</v>
      </c>
    </row>
    <row r="188">
      <c r="C188" s="2" t="s">
        <v>516</v>
      </c>
      <c r="D188" s="19">
        <v>4062.0</v>
      </c>
      <c r="E188" s="2" t="s">
        <v>517</v>
      </c>
      <c r="F188" s="2" t="s">
        <v>116</v>
      </c>
      <c r="H188" s="20" t="s">
        <v>60</v>
      </c>
      <c r="I188" s="2" t="s">
        <v>34</v>
      </c>
      <c r="J188" s="21">
        <f>(VLOOKUP(C188,'% water content of Food'!A188:F1185,6))</f>
        <v>95.38335949</v>
      </c>
      <c r="K188" s="2" t="s">
        <v>192</v>
      </c>
      <c r="L188" s="2" t="s">
        <v>90</v>
      </c>
      <c r="M188" s="2" t="s">
        <v>91</v>
      </c>
      <c r="N188" s="22">
        <v>44004.0</v>
      </c>
      <c r="O188" s="2" t="s">
        <v>248</v>
      </c>
      <c r="P188" s="2" t="s">
        <v>116</v>
      </c>
    </row>
    <row r="189">
      <c r="C189" s="2" t="s">
        <v>518</v>
      </c>
      <c r="D189" s="19">
        <v>4062.0</v>
      </c>
      <c r="E189" s="2" t="s">
        <v>519</v>
      </c>
      <c r="F189" s="2" t="s">
        <v>116</v>
      </c>
      <c r="H189" s="20" t="s">
        <v>60</v>
      </c>
      <c r="I189" s="2" t="s">
        <v>34</v>
      </c>
      <c r="J189" s="21">
        <f>(VLOOKUP(C189,'% water content of Food'!A189:F1186,6))</f>
        <v>95.00241097</v>
      </c>
      <c r="K189" s="2" t="s">
        <v>192</v>
      </c>
      <c r="L189" s="2" t="s">
        <v>90</v>
      </c>
      <c r="M189" s="2" t="s">
        <v>91</v>
      </c>
      <c r="N189" s="22">
        <v>44004.0</v>
      </c>
      <c r="O189" s="2" t="s">
        <v>248</v>
      </c>
      <c r="P189" s="2" t="s">
        <v>116</v>
      </c>
    </row>
    <row r="190">
      <c r="C190" s="2" t="s">
        <v>520</v>
      </c>
      <c r="D190" s="19" t="s">
        <v>116</v>
      </c>
      <c r="E190" s="2" t="s">
        <v>466</v>
      </c>
      <c r="F190" s="2" t="s">
        <v>367</v>
      </c>
      <c r="H190" s="20" t="s">
        <v>60</v>
      </c>
      <c r="I190" s="2" t="s">
        <v>34</v>
      </c>
      <c r="J190" s="21">
        <f>(VLOOKUP(C190,'% water content of Food'!A190:F1187,6))</f>
        <v>0</v>
      </c>
      <c r="K190" s="2" t="s">
        <v>380</v>
      </c>
      <c r="L190" s="2" t="s">
        <v>521</v>
      </c>
      <c r="M190" s="2" t="s">
        <v>91</v>
      </c>
      <c r="N190" s="22">
        <v>44004.0</v>
      </c>
    </row>
    <row r="191">
      <c r="C191" s="2" t="s">
        <v>522</v>
      </c>
      <c r="D191" s="19" t="s">
        <v>116</v>
      </c>
      <c r="E191" s="2" t="s">
        <v>452</v>
      </c>
      <c r="F191" s="2" t="s">
        <v>446</v>
      </c>
      <c r="H191" s="20" t="s">
        <v>60</v>
      </c>
      <c r="I191" s="2" t="s">
        <v>34</v>
      </c>
      <c r="J191" s="21">
        <f>(VLOOKUP(C191,'% water content of Food'!A191:F1188,6))</f>
        <v>0</v>
      </c>
      <c r="K191" s="2" t="s">
        <v>380</v>
      </c>
      <c r="L191" s="2" t="s">
        <v>521</v>
      </c>
      <c r="M191" s="2" t="s">
        <v>91</v>
      </c>
      <c r="N191" s="22">
        <v>44004.0</v>
      </c>
    </row>
    <row r="192">
      <c r="C192" s="2" t="s">
        <v>523</v>
      </c>
      <c r="D192" s="19" t="s">
        <v>116</v>
      </c>
      <c r="E192" s="2" t="s">
        <v>457</v>
      </c>
      <c r="F192" s="2" t="s">
        <v>455</v>
      </c>
      <c r="H192" s="20" t="s">
        <v>60</v>
      </c>
      <c r="I192" s="2" t="s">
        <v>34</v>
      </c>
      <c r="J192" s="21">
        <f>(VLOOKUP(C192,'% water content of Food'!A192:F1189,6))</f>
        <v>0</v>
      </c>
      <c r="K192" s="2" t="s">
        <v>380</v>
      </c>
      <c r="L192" s="2" t="s">
        <v>521</v>
      </c>
      <c r="M192" s="2" t="s">
        <v>91</v>
      </c>
      <c r="N192" s="22">
        <v>44004.0</v>
      </c>
    </row>
    <row r="193">
      <c r="C193" s="2" t="s">
        <v>524</v>
      </c>
      <c r="D193" s="19" t="s">
        <v>116</v>
      </c>
      <c r="E193" s="2" t="s">
        <v>525</v>
      </c>
      <c r="F193" s="2" t="s">
        <v>526</v>
      </c>
      <c r="G193" s="2" t="s">
        <v>527</v>
      </c>
      <c r="H193" s="20" t="s">
        <v>62</v>
      </c>
      <c r="I193" s="2" t="s">
        <v>38</v>
      </c>
      <c r="J193" s="21">
        <f>(VLOOKUP(C193,'% water content of Food'!A193:F1190,6))</f>
        <v>27.15155214</v>
      </c>
      <c r="K193" s="2" t="s">
        <v>89</v>
      </c>
      <c r="L193" s="2" t="s">
        <v>90</v>
      </c>
      <c r="M193" s="2" t="s">
        <v>91</v>
      </c>
      <c r="N193" s="26">
        <v>44019.0</v>
      </c>
      <c r="O193" s="2" t="s">
        <v>101</v>
      </c>
      <c r="P193" s="2" t="s">
        <v>116</v>
      </c>
    </row>
    <row r="194">
      <c r="C194" s="2" t="s">
        <v>528</v>
      </c>
      <c r="D194" s="19" t="s">
        <v>116</v>
      </c>
      <c r="E194" s="2" t="s">
        <v>529</v>
      </c>
      <c r="F194" s="2" t="s">
        <v>526</v>
      </c>
      <c r="G194" s="2" t="s">
        <v>530</v>
      </c>
      <c r="H194" s="20" t="s">
        <v>62</v>
      </c>
      <c r="I194" s="2" t="s">
        <v>38</v>
      </c>
      <c r="J194" s="21">
        <f>(VLOOKUP(C194,'% water content of Food'!A194:F1191,6))</f>
        <v>26.0023266</v>
      </c>
      <c r="K194" s="2" t="s">
        <v>89</v>
      </c>
      <c r="L194" s="2" t="s">
        <v>90</v>
      </c>
      <c r="M194" s="2" t="s">
        <v>91</v>
      </c>
      <c r="N194" s="26">
        <v>44019.0</v>
      </c>
      <c r="O194" s="2" t="s">
        <v>101</v>
      </c>
      <c r="P194" s="2" t="s">
        <v>116</v>
      </c>
    </row>
    <row r="195">
      <c r="C195" s="2" t="s">
        <v>531</v>
      </c>
      <c r="D195" s="19" t="s">
        <v>116</v>
      </c>
      <c r="E195" s="2" t="s">
        <v>532</v>
      </c>
      <c r="F195" s="2" t="s">
        <v>526</v>
      </c>
      <c r="G195" s="2" t="s">
        <v>533</v>
      </c>
      <c r="H195" s="20" t="s">
        <v>62</v>
      </c>
      <c r="I195" s="2" t="s">
        <v>38</v>
      </c>
      <c r="J195" s="21">
        <f>(VLOOKUP(C195,'% water content of Food'!A195:F1192,6))</f>
        <v>28.88166939</v>
      </c>
      <c r="K195" s="2" t="s">
        <v>89</v>
      </c>
      <c r="L195" s="2" t="s">
        <v>90</v>
      </c>
      <c r="M195" s="2" t="s">
        <v>91</v>
      </c>
      <c r="N195" s="26">
        <v>44019.0</v>
      </c>
      <c r="O195" s="2" t="s">
        <v>101</v>
      </c>
      <c r="P195" s="2" t="s">
        <v>116</v>
      </c>
    </row>
    <row r="196">
      <c r="C196" s="2" t="s">
        <v>534</v>
      </c>
      <c r="D196" s="19" t="s">
        <v>116</v>
      </c>
      <c r="E196" s="2" t="s">
        <v>535</v>
      </c>
      <c r="F196" s="2" t="s">
        <v>526</v>
      </c>
      <c r="G196" s="2" t="s">
        <v>536</v>
      </c>
      <c r="H196" s="20" t="s">
        <v>62</v>
      </c>
      <c r="I196" s="2" t="s">
        <v>38</v>
      </c>
      <c r="J196" s="21">
        <f>(VLOOKUP(C196,'% water content of Food'!A196:F1193,6))</f>
        <v>26.86143374</v>
      </c>
      <c r="K196" s="2" t="s">
        <v>89</v>
      </c>
      <c r="L196" s="2" t="s">
        <v>90</v>
      </c>
      <c r="M196" s="2" t="s">
        <v>91</v>
      </c>
      <c r="N196" s="26">
        <v>44019.0</v>
      </c>
      <c r="O196" s="2" t="s">
        <v>101</v>
      </c>
      <c r="P196" s="2" t="s">
        <v>116</v>
      </c>
    </row>
    <row r="197">
      <c r="C197" s="2" t="s">
        <v>537</v>
      </c>
      <c r="D197" s="19" t="s">
        <v>116</v>
      </c>
      <c r="E197" s="2" t="s">
        <v>538</v>
      </c>
      <c r="F197" s="2" t="s">
        <v>526</v>
      </c>
      <c r="G197" s="2" t="s">
        <v>536</v>
      </c>
      <c r="H197" s="20" t="s">
        <v>62</v>
      </c>
      <c r="I197" s="2" t="s">
        <v>38</v>
      </c>
      <c r="J197" s="21">
        <f>(VLOOKUP(C197,'% water content of Food'!A197:F1194,6))</f>
        <v>26.54153896</v>
      </c>
      <c r="K197" s="2" t="s">
        <v>89</v>
      </c>
      <c r="L197" s="2" t="s">
        <v>90</v>
      </c>
      <c r="M197" s="2" t="s">
        <v>91</v>
      </c>
      <c r="N197" s="26">
        <v>44019.0</v>
      </c>
      <c r="O197" s="2" t="s">
        <v>101</v>
      </c>
      <c r="P197" s="2" t="s">
        <v>116</v>
      </c>
    </row>
    <row r="198">
      <c r="C198" s="2" t="s">
        <v>539</v>
      </c>
      <c r="D198" s="19" t="s">
        <v>116</v>
      </c>
      <c r="E198" s="2" t="s">
        <v>540</v>
      </c>
      <c r="F198" s="2" t="s">
        <v>526</v>
      </c>
      <c r="G198" s="2" t="s">
        <v>536</v>
      </c>
      <c r="H198" s="20" t="s">
        <v>62</v>
      </c>
      <c r="I198" s="2" t="s">
        <v>38</v>
      </c>
      <c r="J198" s="21">
        <f>(VLOOKUP(C198,'% water content of Food'!A198:F1195,6))</f>
        <v>14.99123296</v>
      </c>
      <c r="K198" s="2" t="s">
        <v>89</v>
      </c>
      <c r="L198" s="2" t="s">
        <v>90</v>
      </c>
      <c r="M198" s="2" t="s">
        <v>91</v>
      </c>
      <c r="N198" s="26">
        <v>44019.0</v>
      </c>
      <c r="O198" s="2" t="s">
        <v>101</v>
      </c>
      <c r="P198" s="2" t="s">
        <v>116</v>
      </c>
    </row>
    <row r="199">
      <c r="C199" s="2" t="s">
        <v>541</v>
      </c>
      <c r="D199" s="19" t="s">
        <v>116</v>
      </c>
      <c r="E199" s="2" t="s">
        <v>542</v>
      </c>
      <c r="F199" s="2" t="s">
        <v>526</v>
      </c>
      <c r="G199" s="2" t="s">
        <v>543</v>
      </c>
      <c r="H199" s="20" t="s">
        <v>62</v>
      </c>
      <c r="I199" s="2" t="s">
        <v>38</v>
      </c>
      <c r="J199" s="21">
        <f>(VLOOKUP(C199,'% water content of Food'!A199:F1196,6))</f>
        <v>20.71291676</v>
      </c>
      <c r="K199" s="2" t="s">
        <v>89</v>
      </c>
      <c r="L199" s="2" t="s">
        <v>90</v>
      </c>
      <c r="M199" s="2" t="s">
        <v>91</v>
      </c>
      <c r="N199" s="26">
        <v>44019.0</v>
      </c>
      <c r="O199" s="2" t="s">
        <v>101</v>
      </c>
      <c r="P199" s="2" t="s">
        <v>116</v>
      </c>
    </row>
    <row r="200">
      <c r="C200" s="2" t="s">
        <v>544</v>
      </c>
      <c r="D200" s="19" t="s">
        <v>116</v>
      </c>
      <c r="E200" s="2" t="s">
        <v>545</v>
      </c>
      <c r="F200" s="2" t="s">
        <v>526</v>
      </c>
      <c r="G200" s="2" t="s">
        <v>546</v>
      </c>
      <c r="H200" s="20" t="s">
        <v>62</v>
      </c>
      <c r="I200" s="2" t="s">
        <v>38</v>
      </c>
      <c r="J200" s="21">
        <f>(VLOOKUP(C200,'% water content of Food'!A200:F1197,6))</f>
        <v>26.38132458</v>
      </c>
      <c r="K200" s="2" t="s">
        <v>89</v>
      </c>
      <c r="L200" s="2" t="s">
        <v>90</v>
      </c>
      <c r="M200" s="2" t="s">
        <v>91</v>
      </c>
      <c r="N200" s="26">
        <v>44019.0</v>
      </c>
      <c r="O200" s="2" t="s">
        <v>101</v>
      </c>
      <c r="P200" s="2" t="s">
        <v>116</v>
      </c>
    </row>
    <row r="201">
      <c r="C201" s="2" t="s">
        <v>547</v>
      </c>
      <c r="D201" s="19" t="s">
        <v>116</v>
      </c>
      <c r="E201" s="2" t="s">
        <v>548</v>
      </c>
      <c r="F201" s="2" t="s">
        <v>526</v>
      </c>
      <c r="G201" s="2" t="s">
        <v>549</v>
      </c>
      <c r="H201" s="20" t="s">
        <v>62</v>
      </c>
      <c r="I201" s="2" t="s">
        <v>38</v>
      </c>
      <c r="J201" s="21">
        <f>(VLOOKUP(C201,'% water content of Food'!A201:F1198,6))</f>
        <v>36.14148995</v>
      </c>
      <c r="K201" s="2" t="s">
        <v>89</v>
      </c>
      <c r="L201" s="2" t="s">
        <v>90</v>
      </c>
      <c r="M201" s="2" t="s">
        <v>91</v>
      </c>
      <c r="N201" s="26">
        <v>44019.0</v>
      </c>
      <c r="O201" s="2" t="s">
        <v>101</v>
      </c>
      <c r="P201" s="2" t="s">
        <v>116</v>
      </c>
    </row>
    <row r="202">
      <c r="C202" s="2" t="s">
        <v>550</v>
      </c>
      <c r="D202" s="19" t="s">
        <v>116</v>
      </c>
      <c r="E202" s="2" t="s">
        <v>548</v>
      </c>
      <c r="F202" s="2" t="s">
        <v>526</v>
      </c>
      <c r="G202" s="2" t="s">
        <v>551</v>
      </c>
      <c r="H202" s="20" t="s">
        <v>62</v>
      </c>
      <c r="I202" s="2" t="s">
        <v>38</v>
      </c>
      <c r="J202" s="21">
        <f>(VLOOKUP(C202,'% water content of Food'!A202:F1199,6))</f>
        <v>28.53597248</v>
      </c>
      <c r="K202" s="2" t="s">
        <v>89</v>
      </c>
      <c r="L202" s="2" t="s">
        <v>90</v>
      </c>
      <c r="M202" s="2" t="s">
        <v>91</v>
      </c>
      <c r="N202" s="26">
        <v>44019.0</v>
      </c>
      <c r="O202" s="2" t="s">
        <v>101</v>
      </c>
      <c r="P202" s="2" t="s">
        <v>116</v>
      </c>
    </row>
    <row r="203">
      <c r="C203" s="2" t="s">
        <v>552</v>
      </c>
      <c r="D203" s="19" t="s">
        <v>116</v>
      </c>
      <c r="E203" s="2" t="s">
        <v>548</v>
      </c>
      <c r="F203" s="2" t="s">
        <v>526</v>
      </c>
      <c r="G203" s="2" t="s">
        <v>553</v>
      </c>
      <c r="H203" s="20" t="s">
        <v>62</v>
      </c>
      <c r="I203" s="2" t="s">
        <v>38</v>
      </c>
      <c r="J203" s="21">
        <f>(VLOOKUP(C203,'% water content of Food'!A203:F1200,6))</f>
        <v>31.9538892</v>
      </c>
      <c r="K203" s="2" t="s">
        <v>89</v>
      </c>
      <c r="L203" s="2" t="s">
        <v>90</v>
      </c>
      <c r="M203" s="2" t="s">
        <v>91</v>
      </c>
      <c r="N203" s="26">
        <v>44019.0</v>
      </c>
      <c r="O203" s="2" t="s">
        <v>101</v>
      </c>
      <c r="P203" s="2" t="s">
        <v>116</v>
      </c>
    </row>
    <row r="204">
      <c r="C204" s="2" t="s">
        <v>554</v>
      </c>
      <c r="D204" s="19" t="s">
        <v>116</v>
      </c>
      <c r="E204" s="2" t="s">
        <v>548</v>
      </c>
      <c r="F204" s="2" t="s">
        <v>555</v>
      </c>
      <c r="G204" s="2" t="s">
        <v>556</v>
      </c>
      <c r="H204" s="20" t="s">
        <v>62</v>
      </c>
      <c r="I204" s="2" t="s">
        <v>38</v>
      </c>
      <c r="J204" s="21">
        <f>(VLOOKUP(C204,'% water content of Food'!A204:F1201,6))</f>
        <v>27.89522152</v>
      </c>
      <c r="K204" s="2" t="s">
        <v>89</v>
      </c>
      <c r="L204" s="2" t="s">
        <v>90</v>
      </c>
      <c r="M204" s="2" t="s">
        <v>91</v>
      </c>
      <c r="N204" s="26">
        <v>44019.0</v>
      </c>
      <c r="O204" s="2" t="s">
        <v>101</v>
      </c>
      <c r="P204" s="2" t="s">
        <v>116</v>
      </c>
    </row>
    <row r="205">
      <c r="C205" s="2" t="s">
        <v>557</v>
      </c>
      <c r="D205" s="19" t="s">
        <v>116</v>
      </c>
      <c r="E205" s="2" t="s">
        <v>548</v>
      </c>
      <c r="F205" s="2" t="s">
        <v>555</v>
      </c>
      <c r="G205" s="2" t="s">
        <v>558</v>
      </c>
      <c r="H205" s="20" t="s">
        <v>62</v>
      </c>
      <c r="I205" s="2" t="s">
        <v>38</v>
      </c>
      <c r="J205" s="21">
        <f>(VLOOKUP(C205,'% water content of Food'!A205:F1202,6))</f>
        <v>31.75574984</v>
      </c>
      <c r="K205" s="2" t="s">
        <v>89</v>
      </c>
      <c r="L205" s="2" t="s">
        <v>90</v>
      </c>
      <c r="M205" s="2" t="s">
        <v>91</v>
      </c>
      <c r="N205" s="26">
        <v>44019.0</v>
      </c>
      <c r="O205" s="2" t="s">
        <v>101</v>
      </c>
      <c r="P205" s="2" t="s">
        <v>116</v>
      </c>
    </row>
    <row r="206">
      <c r="C206" s="2" t="s">
        <v>559</v>
      </c>
      <c r="D206" s="19" t="s">
        <v>116</v>
      </c>
      <c r="E206" s="2" t="s">
        <v>560</v>
      </c>
      <c r="F206" s="2" t="s">
        <v>561</v>
      </c>
      <c r="G206" s="2" t="s">
        <v>562</v>
      </c>
      <c r="H206" s="20" t="s">
        <v>62</v>
      </c>
      <c r="I206" s="2" t="s">
        <v>38</v>
      </c>
      <c r="J206" s="21">
        <f>(VLOOKUP(C206,'% water content of Food'!A206:F1203,6))</f>
        <v>31.21818446</v>
      </c>
      <c r="K206" s="2" t="s">
        <v>89</v>
      </c>
      <c r="L206" s="2" t="s">
        <v>90</v>
      </c>
      <c r="M206" s="2" t="s">
        <v>91</v>
      </c>
      <c r="N206" s="26">
        <v>44019.0</v>
      </c>
      <c r="P206" s="2" t="s">
        <v>116</v>
      </c>
    </row>
    <row r="207">
      <c r="C207" s="2" t="s">
        <v>563</v>
      </c>
      <c r="D207" s="19" t="s">
        <v>116</v>
      </c>
      <c r="E207" s="2" t="s">
        <v>564</v>
      </c>
      <c r="F207" s="2" t="s">
        <v>565</v>
      </c>
      <c r="G207" s="2" t="s">
        <v>566</v>
      </c>
      <c r="H207" s="20" t="s">
        <v>62</v>
      </c>
      <c r="I207" s="2" t="s">
        <v>38</v>
      </c>
      <c r="J207" s="21">
        <f>(VLOOKUP(C207,'% water content of Food'!A207:F1204,6))</f>
        <v>41.63927829</v>
      </c>
      <c r="K207" s="2" t="s">
        <v>89</v>
      </c>
      <c r="L207" s="2" t="s">
        <v>90</v>
      </c>
      <c r="M207" s="2" t="s">
        <v>91</v>
      </c>
      <c r="N207" s="26">
        <v>44019.0</v>
      </c>
      <c r="P207" s="2" t="s">
        <v>116</v>
      </c>
    </row>
    <row r="208">
      <c r="C208" s="2" t="s">
        <v>567</v>
      </c>
      <c r="D208" s="19" t="s">
        <v>116</v>
      </c>
      <c r="E208" s="2" t="s">
        <v>568</v>
      </c>
      <c r="F208" s="2" t="s">
        <v>565</v>
      </c>
      <c r="G208" s="2" t="s">
        <v>566</v>
      </c>
      <c r="H208" s="20" t="s">
        <v>62</v>
      </c>
      <c r="I208" s="2" t="s">
        <v>38</v>
      </c>
      <c r="J208" s="21">
        <f>(VLOOKUP(C208,'% water content of Food'!A208:F1205,6))</f>
        <v>42.66217653</v>
      </c>
      <c r="K208" s="2" t="s">
        <v>89</v>
      </c>
      <c r="L208" s="2" t="s">
        <v>90</v>
      </c>
      <c r="M208" s="2" t="s">
        <v>91</v>
      </c>
      <c r="N208" s="26">
        <v>44019.0</v>
      </c>
      <c r="P208" s="2" t="s">
        <v>116</v>
      </c>
    </row>
    <row r="209">
      <c r="C209" s="2" t="s">
        <v>569</v>
      </c>
      <c r="D209" s="19" t="s">
        <v>116</v>
      </c>
      <c r="E209" s="2" t="s">
        <v>570</v>
      </c>
      <c r="F209" s="2" t="s">
        <v>561</v>
      </c>
      <c r="G209" s="2" t="s">
        <v>571</v>
      </c>
      <c r="H209" s="20" t="s">
        <v>62</v>
      </c>
      <c r="I209" s="2" t="s">
        <v>38</v>
      </c>
      <c r="J209" s="21">
        <f>(VLOOKUP(C209,'% water content of Food'!A209:F1206,6))</f>
        <v>30.82906618</v>
      </c>
      <c r="K209" s="2" t="s">
        <v>89</v>
      </c>
      <c r="L209" s="2" t="s">
        <v>90</v>
      </c>
      <c r="M209" s="2" t="s">
        <v>91</v>
      </c>
      <c r="N209" s="26">
        <v>44019.0</v>
      </c>
      <c r="P209" s="2" t="s">
        <v>116</v>
      </c>
    </row>
    <row r="210">
      <c r="C210" s="2" t="s">
        <v>572</v>
      </c>
      <c r="D210" s="19" t="s">
        <v>116</v>
      </c>
      <c r="E210" s="2" t="s">
        <v>573</v>
      </c>
      <c r="F210" s="2" t="s">
        <v>574</v>
      </c>
      <c r="G210" s="2" t="s">
        <v>575</v>
      </c>
      <c r="H210" s="20" t="s">
        <v>59</v>
      </c>
      <c r="I210" s="2" t="s">
        <v>48</v>
      </c>
      <c r="J210" s="21">
        <f>(VLOOKUP(C210,'% water content of Food'!A210:F1207,6))</f>
        <v>72.75619077</v>
      </c>
      <c r="K210" s="2" t="s">
        <v>89</v>
      </c>
      <c r="L210" s="2" t="s">
        <v>90</v>
      </c>
      <c r="M210" s="2" t="s">
        <v>91</v>
      </c>
      <c r="N210" s="26">
        <v>44019.0</v>
      </c>
      <c r="P210" s="2" t="s">
        <v>116</v>
      </c>
    </row>
    <row r="211">
      <c r="C211" s="2" t="s">
        <v>576</v>
      </c>
      <c r="D211" s="19" t="s">
        <v>116</v>
      </c>
      <c r="E211" s="2" t="s">
        <v>573</v>
      </c>
      <c r="F211" s="2" t="s">
        <v>574</v>
      </c>
      <c r="G211" s="2" t="s">
        <v>577</v>
      </c>
      <c r="H211" s="20" t="s">
        <v>59</v>
      </c>
      <c r="I211" s="2" t="s">
        <v>48</v>
      </c>
      <c r="J211" s="21">
        <f>(VLOOKUP(C211,'% water content of Food'!A211:F1208,6))</f>
        <v>29.61270557</v>
      </c>
      <c r="K211" s="2" t="s">
        <v>89</v>
      </c>
      <c r="L211" s="2" t="s">
        <v>90</v>
      </c>
      <c r="M211" s="2" t="s">
        <v>91</v>
      </c>
      <c r="N211" s="26">
        <v>44019.0</v>
      </c>
      <c r="P211" s="2" t="s">
        <v>116</v>
      </c>
    </row>
    <row r="212">
      <c r="C212" s="2" t="s">
        <v>578</v>
      </c>
      <c r="D212" s="19" t="s">
        <v>116</v>
      </c>
      <c r="E212" s="2" t="s">
        <v>579</v>
      </c>
      <c r="F212" s="2" t="s">
        <v>580</v>
      </c>
      <c r="G212" s="2" t="s">
        <v>581</v>
      </c>
      <c r="H212" s="20" t="s">
        <v>59</v>
      </c>
      <c r="I212" s="2" t="s">
        <v>48</v>
      </c>
      <c r="J212" s="21">
        <f>(VLOOKUP(C212,'% water content of Food'!A212:F1209,6))</f>
        <v>30.62281192</v>
      </c>
      <c r="K212" s="2" t="s">
        <v>89</v>
      </c>
      <c r="L212" s="2" t="s">
        <v>90</v>
      </c>
      <c r="M212" s="2" t="s">
        <v>91</v>
      </c>
      <c r="N212" s="26">
        <v>44019.0</v>
      </c>
      <c r="P212" s="2" t="s">
        <v>116</v>
      </c>
    </row>
    <row r="213">
      <c r="C213" s="2" t="s">
        <v>582</v>
      </c>
      <c r="D213" s="19" t="s">
        <v>116</v>
      </c>
      <c r="E213" s="2" t="s">
        <v>583</v>
      </c>
      <c r="F213" s="2" t="s">
        <v>580</v>
      </c>
      <c r="G213" s="2" t="s">
        <v>584</v>
      </c>
      <c r="H213" s="20" t="s">
        <v>63</v>
      </c>
      <c r="I213" s="2" t="s">
        <v>48</v>
      </c>
      <c r="J213" s="21">
        <f>(VLOOKUP(C213,'% water content of Food'!A213:F1210,6))</f>
        <v>27.88088483</v>
      </c>
      <c r="K213" s="2" t="s">
        <v>89</v>
      </c>
      <c r="L213" s="2" t="s">
        <v>90</v>
      </c>
      <c r="M213" s="2" t="s">
        <v>91</v>
      </c>
      <c r="N213" s="26">
        <v>44019.0</v>
      </c>
      <c r="P213" s="2" t="s">
        <v>116</v>
      </c>
    </row>
    <row r="214">
      <c r="C214" s="2" t="s">
        <v>585</v>
      </c>
      <c r="D214" s="19" t="s">
        <v>116</v>
      </c>
      <c r="E214" s="2" t="s">
        <v>586</v>
      </c>
      <c r="F214" s="2" t="s">
        <v>580</v>
      </c>
      <c r="G214" s="2" t="s">
        <v>587</v>
      </c>
      <c r="H214" s="20" t="s">
        <v>59</v>
      </c>
      <c r="I214" s="2" t="s">
        <v>48</v>
      </c>
      <c r="J214" s="21">
        <f>(VLOOKUP(C214,'% water content of Food'!A214:F1211,6))</f>
        <v>31.15507468</v>
      </c>
      <c r="K214" s="2" t="s">
        <v>89</v>
      </c>
      <c r="L214" s="2" t="s">
        <v>90</v>
      </c>
      <c r="M214" s="2" t="s">
        <v>91</v>
      </c>
      <c r="N214" s="26">
        <v>44019.0</v>
      </c>
      <c r="P214" s="2" t="s">
        <v>116</v>
      </c>
    </row>
    <row r="215">
      <c r="C215" s="2" t="s">
        <v>588</v>
      </c>
      <c r="D215" s="19" t="s">
        <v>116</v>
      </c>
      <c r="E215" s="2" t="s">
        <v>573</v>
      </c>
      <c r="F215" s="2" t="s">
        <v>580</v>
      </c>
      <c r="G215" s="2" t="s">
        <v>589</v>
      </c>
      <c r="H215" s="20" t="s">
        <v>59</v>
      </c>
      <c r="I215" s="2" t="s">
        <v>48</v>
      </c>
      <c r="J215" s="21">
        <f>(VLOOKUP(C215,'% water content of Food'!A215:F1212,6))</f>
        <v>28.88148055</v>
      </c>
      <c r="K215" s="2" t="s">
        <v>89</v>
      </c>
      <c r="L215" s="2" t="s">
        <v>90</v>
      </c>
      <c r="M215" s="2" t="s">
        <v>91</v>
      </c>
      <c r="N215" s="26">
        <v>44019.0</v>
      </c>
      <c r="P215" s="2" t="s">
        <v>116</v>
      </c>
    </row>
    <row r="216">
      <c r="C216" s="2" t="s">
        <v>590</v>
      </c>
      <c r="D216" s="19" t="s">
        <v>116</v>
      </c>
      <c r="E216" s="2" t="s">
        <v>591</v>
      </c>
      <c r="F216" s="2" t="s">
        <v>580</v>
      </c>
      <c r="G216" s="2" t="s">
        <v>592</v>
      </c>
      <c r="H216" s="20" t="s">
        <v>59</v>
      </c>
      <c r="I216" s="2" t="s">
        <v>48</v>
      </c>
      <c r="J216" s="21">
        <f>(VLOOKUP(C216,'% water content of Food'!A216:F1213,6))</f>
        <v>27.67763719</v>
      </c>
      <c r="K216" s="2" t="s">
        <v>89</v>
      </c>
      <c r="L216" s="2" t="s">
        <v>90</v>
      </c>
      <c r="M216" s="2" t="s">
        <v>91</v>
      </c>
      <c r="N216" s="26">
        <v>44019.0</v>
      </c>
      <c r="P216" s="2" t="s">
        <v>116</v>
      </c>
    </row>
    <row r="217">
      <c r="C217" s="2" t="s">
        <v>593</v>
      </c>
      <c r="D217" s="19" t="s">
        <v>116</v>
      </c>
      <c r="E217" s="2" t="s">
        <v>594</v>
      </c>
      <c r="F217" s="2" t="s">
        <v>580</v>
      </c>
      <c r="G217" s="2" t="s">
        <v>595</v>
      </c>
      <c r="H217" s="20" t="s">
        <v>59</v>
      </c>
      <c r="I217" s="2" t="s">
        <v>48</v>
      </c>
      <c r="J217" s="21">
        <f>(VLOOKUP(C217,'% water content of Food'!A217:F1214,6))</f>
        <v>27.48395663</v>
      </c>
      <c r="K217" s="2" t="s">
        <v>89</v>
      </c>
      <c r="L217" s="2" t="s">
        <v>90</v>
      </c>
      <c r="M217" s="2" t="s">
        <v>91</v>
      </c>
      <c r="N217" s="26">
        <v>44019.0</v>
      </c>
      <c r="P217" s="2" t="s">
        <v>116</v>
      </c>
    </row>
    <row r="218">
      <c r="C218" s="2" t="s">
        <v>596</v>
      </c>
      <c r="D218" s="19" t="s">
        <v>116</v>
      </c>
      <c r="E218" s="2" t="s">
        <v>597</v>
      </c>
      <c r="F218" s="2" t="s">
        <v>598</v>
      </c>
      <c r="G218" s="2" t="s">
        <v>599</v>
      </c>
      <c r="H218" s="20" t="s">
        <v>61</v>
      </c>
      <c r="I218" s="2" t="s">
        <v>46</v>
      </c>
      <c r="J218" s="21">
        <f>(VLOOKUP(C218,'% water content of Food'!A218:F1215,6))</f>
        <v>0.4979779558</v>
      </c>
      <c r="K218" s="2" t="s">
        <v>89</v>
      </c>
      <c r="L218" s="2" t="s">
        <v>90</v>
      </c>
      <c r="M218" s="2" t="s">
        <v>91</v>
      </c>
      <c r="N218" s="26">
        <v>44019.0</v>
      </c>
      <c r="O218" s="2" t="s">
        <v>101</v>
      </c>
      <c r="P218" s="2" t="s">
        <v>116</v>
      </c>
    </row>
    <row r="219">
      <c r="C219" s="2" t="s">
        <v>600</v>
      </c>
      <c r="D219" s="19" t="s">
        <v>116</v>
      </c>
      <c r="E219" s="2" t="s">
        <v>597</v>
      </c>
      <c r="F219" s="2" t="s">
        <v>601</v>
      </c>
      <c r="G219" s="2" t="s">
        <v>602</v>
      </c>
      <c r="H219" s="20" t="s">
        <v>61</v>
      </c>
      <c r="I219" s="2" t="s">
        <v>46</v>
      </c>
      <c r="J219" s="21">
        <f>(VLOOKUP(C219,'% water content of Food'!A219:F1216,6))</f>
        <v>0.0565664184</v>
      </c>
      <c r="K219" s="2" t="s">
        <v>89</v>
      </c>
      <c r="L219" s="2" t="s">
        <v>90</v>
      </c>
      <c r="M219" s="2" t="s">
        <v>91</v>
      </c>
      <c r="N219" s="26">
        <v>44019.0</v>
      </c>
      <c r="O219" s="2" t="s">
        <v>101</v>
      </c>
      <c r="P219" s="2" t="s">
        <v>116</v>
      </c>
    </row>
    <row r="220">
      <c r="C220" s="2" t="s">
        <v>603</v>
      </c>
      <c r="D220" s="19" t="s">
        <v>116</v>
      </c>
      <c r="E220" s="2" t="s">
        <v>604</v>
      </c>
      <c r="F220" s="2" t="s">
        <v>605</v>
      </c>
      <c r="H220" s="20" t="s">
        <v>61</v>
      </c>
      <c r="I220" s="2" t="s">
        <v>46</v>
      </c>
      <c r="J220" s="21">
        <f>(VLOOKUP(C220,'% water content of Food'!A220:F1217,6))</f>
        <v>0.2032930108</v>
      </c>
      <c r="K220" s="2" t="s">
        <v>89</v>
      </c>
      <c r="L220" s="2" t="s">
        <v>90</v>
      </c>
      <c r="M220" s="2" t="s">
        <v>91</v>
      </c>
      <c r="N220" s="26">
        <v>44019.0</v>
      </c>
      <c r="O220" s="2" t="s">
        <v>101</v>
      </c>
      <c r="P220" s="2" t="s">
        <v>116</v>
      </c>
    </row>
    <row r="221">
      <c r="C221" s="2" t="s">
        <v>606</v>
      </c>
      <c r="D221" s="19" t="s">
        <v>116</v>
      </c>
      <c r="E221" s="2" t="s">
        <v>607</v>
      </c>
      <c r="F221" s="2" t="s">
        <v>284</v>
      </c>
      <c r="G221" s="2" t="s">
        <v>608</v>
      </c>
      <c r="H221" s="20" t="s">
        <v>61</v>
      </c>
      <c r="I221" s="2" t="s">
        <v>46</v>
      </c>
      <c r="J221" s="21">
        <f>(VLOOKUP(C221,'% water content of Food'!A221:F1218,6))</f>
        <v>0.2590209948</v>
      </c>
      <c r="K221" s="2" t="s">
        <v>89</v>
      </c>
      <c r="L221" s="2" t="s">
        <v>90</v>
      </c>
      <c r="M221" s="2" t="s">
        <v>91</v>
      </c>
      <c r="N221" s="26">
        <v>44019.0</v>
      </c>
      <c r="O221" s="2" t="s">
        <v>101</v>
      </c>
      <c r="P221" s="2" t="s">
        <v>116</v>
      </c>
    </row>
    <row r="222">
      <c r="C222" s="2" t="s">
        <v>609</v>
      </c>
      <c r="D222" s="19" t="s">
        <v>116</v>
      </c>
      <c r="E222" s="2" t="s">
        <v>610</v>
      </c>
      <c r="F222" s="2" t="s">
        <v>611</v>
      </c>
      <c r="G222" s="2" t="s">
        <v>612</v>
      </c>
      <c r="H222" s="20" t="s">
        <v>61</v>
      </c>
      <c r="I222" s="2" t="s">
        <v>46</v>
      </c>
      <c r="J222" s="21">
        <f>(VLOOKUP(C222,'% water content of Food'!A222:F1219,6))</f>
        <v>0.8467264949</v>
      </c>
      <c r="K222" s="2" t="s">
        <v>89</v>
      </c>
      <c r="L222" s="2" t="s">
        <v>90</v>
      </c>
      <c r="M222" s="2" t="s">
        <v>91</v>
      </c>
      <c r="N222" s="26">
        <v>44019.0</v>
      </c>
      <c r="O222" s="2" t="s">
        <v>101</v>
      </c>
      <c r="P222" s="2" t="s">
        <v>116</v>
      </c>
    </row>
    <row r="223">
      <c r="C223" s="2" t="s">
        <v>613</v>
      </c>
      <c r="D223" s="19" t="s">
        <v>116</v>
      </c>
      <c r="E223" s="2" t="s">
        <v>597</v>
      </c>
      <c r="F223" s="2" t="s">
        <v>614</v>
      </c>
      <c r="G223" s="2" t="s">
        <v>599</v>
      </c>
      <c r="H223" s="20" t="s">
        <v>61</v>
      </c>
      <c r="I223" s="2" t="s">
        <v>46</v>
      </c>
      <c r="J223" s="21">
        <f>(VLOOKUP(C223,'% water content of Food'!A223:F1220,6))</f>
        <v>0.4194149699</v>
      </c>
      <c r="K223" s="2" t="s">
        <v>89</v>
      </c>
      <c r="L223" s="2" t="s">
        <v>90</v>
      </c>
      <c r="M223" s="2" t="s">
        <v>91</v>
      </c>
      <c r="N223" s="26">
        <v>44019.0</v>
      </c>
      <c r="O223" s="2" t="s">
        <v>101</v>
      </c>
      <c r="P223" s="2" t="s">
        <v>116</v>
      </c>
    </row>
    <row r="224">
      <c r="C224" s="2" t="s">
        <v>615</v>
      </c>
      <c r="D224" s="19" t="s">
        <v>116</v>
      </c>
      <c r="E224" s="2" t="s">
        <v>616</v>
      </c>
      <c r="F224" s="2" t="s">
        <v>617</v>
      </c>
      <c r="G224" s="2" t="s">
        <v>618</v>
      </c>
      <c r="H224" s="20" t="s">
        <v>61</v>
      </c>
      <c r="I224" s="2" t="s">
        <v>46</v>
      </c>
      <c r="J224" s="21">
        <f>(VLOOKUP(C224,'% water content of Food'!A224:F1221,6))</f>
        <v>0.004567670032</v>
      </c>
      <c r="K224" s="2" t="s">
        <v>89</v>
      </c>
      <c r="L224" s="2" t="s">
        <v>90</v>
      </c>
      <c r="M224" s="2" t="s">
        <v>91</v>
      </c>
      <c r="N224" s="26">
        <v>44019.0</v>
      </c>
      <c r="O224" s="2" t="s">
        <v>101</v>
      </c>
      <c r="P224" s="2" t="s">
        <v>116</v>
      </c>
    </row>
    <row r="225">
      <c r="C225" s="2" t="s">
        <v>619</v>
      </c>
      <c r="D225" s="19" t="s">
        <v>116</v>
      </c>
      <c r="E225" s="2" t="s">
        <v>620</v>
      </c>
      <c r="F225" s="2" t="s">
        <v>617</v>
      </c>
      <c r="G225" s="2" t="s">
        <v>621</v>
      </c>
      <c r="H225" s="20" t="s">
        <v>61</v>
      </c>
      <c r="I225" s="2" t="s">
        <v>46</v>
      </c>
      <c r="J225" s="21">
        <f>(VLOOKUP(C225,'% water content of Food'!A225:F1222,6))</f>
        <v>0.2505891334</v>
      </c>
      <c r="K225" s="2" t="s">
        <v>89</v>
      </c>
      <c r="L225" s="2" t="s">
        <v>90</v>
      </c>
      <c r="M225" s="2" t="s">
        <v>91</v>
      </c>
      <c r="N225" s="26">
        <v>44019.0</v>
      </c>
      <c r="O225" s="2" t="s">
        <v>101</v>
      </c>
      <c r="P225" s="2" t="s">
        <v>116</v>
      </c>
    </row>
    <row r="226">
      <c r="C226" s="2" t="s">
        <v>622</v>
      </c>
      <c r="D226" s="19" t="s">
        <v>116</v>
      </c>
      <c r="E226" s="2" t="s">
        <v>623</v>
      </c>
      <c r="F226" s="2" t="s">
        <v>617</v>
      </c>
      <c r="G226" s="2" t="s">
        <v>624</v>
      </c>
      <c r="H226" s="20" t="s">
        <v>61</v>
      </c>
      <c r="I226" s="2" t="s">
        <v>46</v>
      </c>
      <c r="J226" s="21">
        <f>(VLOOKUP(C226,'% water content of Food'!A226:F1223,6))</f>
        <v>10.01593887</v>
      </c>
      <c r="K226" s="2" t="s">
        <v>89</v>
      </c>
      <c r="L226" s="2" t="s">
        <v>90</v>
      </c>
      <c r="M226" s="2" t="s">
        <v>91</v>
      </c>
      <c r="N226" s="26">
        <v>44019.0</v>
      </c>
      <c r="O226" s="2" t="s">
        <v>101</v>
      </c>
      <c r="P226" s="2" t="s">
        <v>116</v>
      </c>
    </row>
    <row r="227">
      <c r="C227" s="2" t="s">
        <v>625</v>
      </c>
      <c r="D227" s="19" t="s">
        <v>116</v>
      </c>
      <c r="E227" s="2" t="s">
        <v>620</v>
      </c>
      <c r="F227" s="2" t="s">
        <v>617</v>
      </c>
      <c r="G227" s="2" t="s">
        <v>626</v>
      </c>
      <c r="H227" s="20" t="s">
        <v>61</v>
      </c>
      <c r="I227" s="2" t="s">
        <v>46</v>
      </c>
      <c r="J227" s="21">
        <f>(VLOOKUP(C227,'% water content of Food'!A227:F1224,6))</f>
        <v>0.6631674423</v>
      </c>
      <c r="K227" s="2" t="s">
        <v>89</v>
      </c>
      <c r="L227" s="2" t="s">
        <v>90</v>
      </c>
      <c r="M227" s="2" t="s">
        <v>91</v>
      </c>
      <c r="N227" s="26">
        <v>44019.0</v>
      </c>
      <c r="O227" s="2" t="s">
        <v>101</v>
      </c>
      <c r="P227" s="2" t="s">
        <v>116</v>
      </c>
    </row>
    <row r="228">
      <c r="C228" s="2" t="s">
        <v>627</v>
      </c>
      <c r="D228" s="19" t="s">
        <v>116</v>
      </c>
      <c r="E228" s="2" t="s">
        <v>620</v>
      </c>
      <c r="F228" s="2" t="s">
        <v>617</v>
      </c>
      <c r="G228" s="2" t="s">
        <v>628</v>
      </c>
      <c r="H228" s="20" t="s">
        <v>61</v>
      </c>
      <c r="I228" s="2" t="s">
        <v>46</v>
      </c>
      <c r="J228" s="21">
        <f>(VLOOKUP(C228,'% water content of Food'!A228:F1225,6))</f>
        <v>0.3117440207</v>
      </c>
      <c r="K228" s="2" t="s">
        <v>89</v>
      </c>
      <c r="L228" s="2" t="s">
        <v>90</v>
      </c>
      <c r="M228" s="2" t="s">
        <v>91</v>
      </c>
      <c r="N228" s="26">
        <v>44019.0</v>
      </c>
      <c r="O228" s="2" t="s">
        <v>101</v>
      </c>
      <c r="P228" s="2" t="s">
        <v>116</v>
      </c>
    </row>
    <row r="229">
      <c r="C229" s="2" t="s">
        <v>629</v>
      </c>
      <c r="D229" s="19" t="s">
        <v>116</v>
      </c>
      <c r="E229" s="2" t="s">
        <v>630</v>
      </c>
      <c r="F229" s="2" t="s">
        <v>284</v>
      </c>
      <c r="G229" s="2" t="s">
        <v>631</v>
      </c>
      <c r="H229" s="20" t="s">
        <v>61</v>
      </c>
      <c r="I229" s="2" t="s">
        <v>24</v>
      </c>
      <c r="J229" s="21">
        <f>(VLOOKUP(C229,'% water content of Food'!A229:F1226,6))</f>
        <v>89.68930647</v>
      </c>
      <c r="K229" s="2" t="s">
        <v>632</v>
      </c>
      <c r="L229" s="2" t="s">
        <v>90</v>
      </c>
      <c r="M229" s="2" t="s">
        <v>91</v>
      </c>
      <c r="N229" s="26">
        <v>44019.0</v>
      </c>
      <c r="O229" s="2" t="s">
        <v>101</v>
      </c>
    </row>
    <row r="230">
      <c r="C230" s="2" t="s">
        <v>633</v>
      </c>
      <c r="D230" s="19" t="s">
        <v>116</v>
      </c>
      <c r="E230" s="2" t="s">
        <v>634</v>
      </c>
      <c r="F230" s="2" t="s">
        <v>284</v>
      </c>
      <c r="G230" s="2" t="s">
        <v>635</v>
      </c>
      <c r="H230" s="20" t="s">
        <v>61</v>
      </c>
      <c r="I230" s="2" t="s">
        <v>24</v>
      </c>
      <c r="J230" s="21">
        <f>(VLOOKUP(C230,'% water content of Food'!A230:F1227,6))</f>
        <v>96.96966499</v>
      </c>
      <c r="K230" s="2" t="s">
        <v>632</v>
      </c>
      <c r="L230" s="2" t="s">
        <v>90</v>
      </c>
      <c r="M230" s="2" t="s">
        <v>91</v>
      </c>
      <c r="N230" s="26">
        <v>44019.0</v>
      </c>
      <c r="O230" s="2" t="s">
        <v>101</v>
      </c>
    </row>
    <row r="231">
      <c r="C231" s="2" t="s">
        <v>636</v>
      </c>
      <c r="D231" s="19" t="s">
        <v>116</v>
      </c>
      <c r="E231" s="2" t="s">
        <v>637</v>
      </c>
      <c r="F231" s="2" t="s">
        <v>638</v>
      </c>
      <c r="G231" s="2" t="s">
        <v>639</v>
      </c>
      <c r="H231" s="20" t="s">
        <v>62</v>
      </c>
      <c r="I231" s="2" t="s">
        <v>24</v>
      </c>
      <c r="J231" s="21">
        <f>(VLOOKUP(C231,'% water content of Food'!A231:F1228,6))</f>
        <v>89.09822334</v>
      </c>
      <c r="K231" s="2" t="s">
        <v>632</v>
      </c>
      <c r="L231" s="2" t="s">
        <v>90</v>
      </c>
      <c r="M231" s="2" t="s">
        <v>91</v>
      </c>
      <c r="N231" s="26">
        <v>44019.0</v>
      </c>
    </row>
    <row r="232">
      <c r="C232" s="2" t="s">
        <v>640</v>
      </c>
      <c r="D232" s="19" t="s">
        <v>116</v>
      </c>
      <c r="E232" s="2" t="s">
        <v>641</v>
      </c>
      <c r="F232" s="2" t="s">
        <v>611</v>
      </c>
      <c r="G232" s="2" t="s">
        <v>642</v>
      </c>
      <c r="H232" s="20" t="s">
        <v>59</v>
      </c>
      <c r="I232" s="2" t="s">
        <v>50</v>
      </c>
      <c r="J232" s="21">
        <f>(VLOOKUP(C232,'% water content of Food'!A232:F1229,6))</f>
        <v>87.01451483</v>
      </c>
      <c r="K232" s="2" t="s">
        <v>632</v>
      </c>
      <c r="L232" s="2" t="s">
        <v>90</v>
      </c>
      <c r="M232" s="2" t="s">
        <v>91</v>
      </c>
      <c r="N232" s="26">
        <v>44019.0</v>
      </c>
    </row>
    <row r="233">
      <c r="C233" s="2" t="s">
        <v>643</v>
      </c>
      <c r="D233" s="19" t="s">
        <v>116</v>
      </c>
      <c r="E233" s="2" t="s">
        <v>644</v>
      </c>
      <c r="F233" s="2" t="s">
        <v>645</v>
      </c>
      <c r="G233" s="2" t="s">
        <v>646</v>
      </c>
      <c r="H233" s="20" t="s">
        <v>60</v>
      </c>
      <c r="I233" s="2" t="s">
        <v>50</v>
      </c>
      <c r="J233" s="21">
        <f>(VLOOKUP(C233,'% water content of Food'!A233:F1230,6))</f>
        <v>93.92612552</v>
      </c>
      <c r="K233" s="2" t="s">
        <v>632</v>
      </c>
      <c r="L233" s="2" t="s">
        <v>90</v>
      </c>
      <c r="M233" s="2" t="s">
        <v>91</v>
      </c>
      <c r="N233" s="26">
        <v>44019.0</v>
      </c>
    </row>
    <row r="234">
      <c r="C234" s="2" t="s">
        <v>647</v>
      </c>
      <c r="D234" s="19" t="s">
        <v>116</v>
      </c>
      <c r="E234" s="2" t="s">
        <v>648</v>
      </c>
      <c r="F234" s="2" t="s">
        <v>649</v>
      </c>
      <c r="G234" s="2" t="s">
        <v>650</v>
      </c>
      <c r="H234" s="20" t="s">
        <v>60</v>
      </c>
      <c r="I234" s="2" t="s">
        <v>50</v>
      </c>
      <c r="J234" s="21">
        <f>(VLOOKUP(C234,'% water content of Food'!A234:F1231,6))</f>
        <v>87.57676395</v>
      </c>
      <c r="K234" s="2" t="s">
        <v>632</v>
      </c>
      <c r="L234" s="2" t="s">
        <v>90</v>
      </c>
      <c r="M234" s="2" t="s">
        <v>91</v>
      </c>
      <c r="N234" s="26">
        <v>44019.0</v>
      </c>
    </row>
    <row r="235">
      <c r="C235" s="2" t="s">
        <v>651</v>
      </c>
      <c r="D235" s="19" t="s">
        <v>116</v>
      </c>
      <c r="E235" s="2" t="s">
        <v>652</v>
      </c>
      <c r="F235" s="2" t="s">
        <v>653</v>
      </c>
      <c r="G235" s="2" t="s">
        <v>654</v>
      </c>
      <c r="H235" s="20" t="s">
        <v>60</v>
      </c>
      <c r="I235" s="2" t="s">
        <v>50</v>
      </c>
      <c r="J235" s="21">
        <f>(VLOOKUP(C235,'% water content of Food'!A235:F1232,6))</f>
        <v>94.04313363</v>
      </c>
      <c r="K235" s="2" t="s">
        <v>632</v>
      </c>
      <c r="L235" s="2" t="s">
        <v>90</v>
      </c>
      <c r="M235" s="2" t="s">
        <v>91</v>
      </c>
      <c r="N235" s="26">
        <v>44019.0</v>
      </c>
    </row>
    <row r="236">
      <c r="C236" s="2" t="s">
        <v>655</v>
      </c>
      <c r="D236" s="19" t="s">
        <v>116</v>
      </c>
      <c r="E236" s="2" t="s">
        <v>656</v>
      </c>
      <c r="F236" s="2" t="s">
        <v>657</v>
      </c>
      <c r="G236" s="2" t="s">
        <v>658</v>
      </c>
      <c r="H236" s="20" t="s">
        <v>59</v>
      </c>
      <c r="I236" s="2" t="s">
        <v>50</v>
      </c>
      <c r="J236" s="21">
        <f>(VLOOKUP(C236,'% water content of Food'!A236:F1233,6))</f>
        <v>98.25520618</v>
      </c>
      <c r="K236" s="2" t="s">
        <v>632</v>
      </c>
      <c r="L236" s="2" t="s">
        <v>90</v>
      </c>
      <c r="M236" s="2" t="s">
        <v>91</v>
      </c>
      <c r="N236" s="26">
        <v>44019.0</v>
      </c>
    </row>
    <row r="237">
      <c r="C237" s="2" t="s">
        <v>659</v>
      </c>
      <c r="D237" s="19" t="s">
        <v>116</v>
      </c>
      <c r="E237" s="2" t="s">
        <v>660</v>
      </c>
      <c r="F237" s="2" t="s">
        <v>661</v>
      </c>
      <c r="G237" s="2" t="s">
        <v>662</v>
      </c>
      <c r="H237" s="20" t="s">
        <v>59</v>
      </c>
      <c r="I237" s="2" t="s">
        <v>50</v>
      </c>
      <c r="J237" s="21">
        <f>(VLOOKUP(C237,'% water content of Food'!A237:F1234,6))</f>
        <v>90.3047893</v>
      </c>
      <c r="K237" s="2" t="s">
        <v>632</v>
      </c>
      <c r="L237" s="2" t="s">
        <v>90</v>
      </c>
      <c r="M237" s="2" t="s">
        <v>91</v>
      </c>
      <c r="N237" s="26">
        <v>44019.0</v>
      </c>
    </row>
    <row r="238">
      <c r="C238" s="2" t="s">
        <v>663</v>
      </c>
      <c r="D238" s="19" t="s">
        <v>116</v>
      </c>
      <c r="E238" s="2" t="s">
        <v>660</v>
      </c>
      <c r="F238" s="2" t="s">
        <v>661</v>
      </c>
      <c r="G238" s="2" t="s">
        <v>664</v>
      </c>
      <c r="H238" s="20" t="s">
        <v>59</v>
      </c>
      <c r="I238" s="2" t="s">
        <v>50</v>
      </c>
      <c r="J238" s="21">
        <f>(VLOOKUP(C238,'% water content of Food'!A238:F1235,6))</f>
        <v>96.85086969</v>
      </c>
      <c r="K238" s="2" t="s">
        <v>632</v>
      </c>
      <c r="L238" s="2" t="s">
        <v>90</v>
      </c>
      <c r="M238" s="2" t="s">
        <v>91</v>
      </c>
      <c r="N238" s="26">
        <v>44019.0</v>
      </c>
    </row>
    <row r="239">
      <c r="C239" s="2" t="s">
        <v>665</v>
      </c>
      <c r="D239" s="19" t="s">
        <v>116</v>
      </c>
      <c r="E239" s="2" t="s">
        <v>666</v>
      </c>
      <c r="F239" s="2" t="s">
        <v>667</v>
      </c>
      <c r="G239" s="2" t="s">
        <v>668</v>
      </c>
      <c r="H239" s="20" t="s">
        <v>64</v>
      </c>
      <c r="I239" s="2" t="s">
        <v>24</v>
      </c>
      <c r="J239" s="21">
        <f>(VLOOKUP(C239,'% water content of Food'!A239:F1236,6))</f>
        <v>83.19443028</v>
      </c>
      <c r="K239" s="2" t="s">
        <v>632</v>
      </c>
      <c r="L239" s="2" t="s">
        <v>90</v>
      </c>
      <c r="M239" s="2" t="s">
        <v>91</v>
      </c>
      <c r="N239" s="26">
        <v>44019.0</v>
      </c>
    </row>
    <row r="240">
      <c r="C240" s="2" t="s">
        <v>669</v>
      </c>
      <c r="D240" s="19" t="s">
        <v>116</v>
      </c>
      <c r="E240" s="2" t="s">
        <v>670</v>
      </c>
      <c r="F240" s="2" t="s">
        <v>667</v>
      </c>
      <c r="G240" s="2" t="s">
        <v>671</v>
      </c>
      <c r="H240" s="20" t="s">
        <v>64</v>
      </c>
      <c r="I240" s="2" t="s">
        <v>24</v>
      </c>
      <c r="J240" s="21">
        <f>(VLOOKUP(C240,'% water content of Food'!A240:F1237,6))</f>
        <v>88.97830568</v>
      </c>
      <c r="K240" s="2" t="s">
        <v>632</v>
      </c>
      <c r="L240" s="2" t="s">
        <v>90</v>
      </c>
      <c r="M240" s="2" t="s">
        <v>91</v>
      </c>
      <c r="N240" s="26">
        <v>44019.0</v>
      </c>
    </row>
    <row r="241">
      <c r="C241" s="2" t="s">
        <v>672</v>
      </c>
      <c r="D241" s="19" t="s">
        <v>116</v>
      </c>
      <c r="E241" s="2" t="s">
        <v>670</v>
      </c>
      <c r="F241" s="2" t="s">
        <v>667</v>
      </c>
      <c r="G241" s="2" t="s">
        <v>673</v>
      </c>
      <c r="H241" s="20" t="s">
        <v>64</v>
      </c>
      <c r="I241" s="2" t="s">
        <v>24</v>
      </c>
      <c r="J241" s="21">
        <f>(VLOOKUP(C241,'% water content of Food'!A241:F1238,6))</f>
        <v>87.6414016</v>
      </c>
      <c r="K241" s="2" t="s">
        <v>632</v>
      </c>
      <c r="L241" s="2" t="s">
        <v>90</v>
      </c>
      <c r="M241" s="2" t="s">
        <v>91</v>
      </c>
      <c r="N241" s="26">
        <v>44019.0</v>
      </c>
    </row>
    <row r="242">
      <c r="C242" s="2" t="s">
        <v>674</v>
      </c>
      <c r="D242" s="19" t="s">
        <v>116</v>
      </c>
      <c r="E242" s="2" t="s">
        <v>675</v>
      </c>
      <c r="F242" s="2" t="s">
        <v>676</v>
      </c>
      <c r="G242" s="2" t="s">
        <v>677</v>
      </c>
      <c r="H242" s="20" t="s">
        <v>62</v>
      </c>
      <c r="I242" s="2" t="s">
        <v>24</v>
      </c>
      <c r="J242" s="21">
        <f>(VLOOKUP(C242,'% water content of Food'!A242:F1239,6))</f>
        <v>90.9187445</v>
      </c>
      <c r="K242" s="2" t="s">
        <v>632</v>
      </c>
      <c r="L242" s="2" t="s">
        <v>90</v>
      </c>
      <c r="M242" s="2" t="s">
        <v>91</v>
      </c>
      <c r="N242" s="26">
        <v>44019.0</v>
      </c>
    </row>
    <row r="243">
      <c r="C243" s="2" t="s">
        <v>678</v>
      </c>
      <c r="D243" s="19" t="s">
        <v>116</v>
      </c>
      <c r="E243" s="2" t="s">
        <v>679</v>
      </c>
      <c r="F243" s="2" t="s">
        <v>676</v>
      </c>
      <c r="G243" s="2" t="s">
        <v>680</v>
      </c>
      <c r="H243" s="20" t="s">
        <v>64</v>
      </c>
      <c r="I243" s="2" t="s">
        <v>24</v>
      </c>
      <c r="J243" s="21">
        <f>(VLOOKUP(C243,'% water content of Food'!A243:F1240,6))</f>
        <v>84.68191964</v>
      </c>
      <c r="K243" s="2" t="s">
        <v>89</v>
      </c>
      <c r="L243" s="2" t="s">
        <v>90</v>
      </c>
      <c r="M243" s="2" t="s">
        <v>91</v>
      </c>
      <c r="N243" s="26">
        <v>44019.0</v>
      </c>
    </row>
    <row r="244">
      <c r="C244" s="2" t="s">
        <v>681</v>
      </c>
      <c r="D244" s="19" t="s">
        <v>116</v>
      </c>
      <c r="E244" s="2" t="s">
        <v>679</v>
      </c>
      <c r="F244" s="2" t="s">
        <v>676</v>
      </c>
      <c r="G244" s="2" t="s">
        <v>682</v>
      </c>
      <c r="H244" s="20" t="s">
        <v>64</v>
      </c>
      <c r="I244" s="2" t="s">
        <v>24</v>
      </c>
      <c r="J244" s="21">
        <f>(VLOOKUP(C244,'% water content of Food'!A244:F1241,6))</f>
        <v>79.11677645</v>
      </c>
      <c r="K244" s="2" t="s">
        <v>89</v>
      </c>
      <c r="L244" s="2" t="s">
        <v>90</v>
      </c>
      <c r="M244" s="2" t="s">
        <v>91</v>
      </c>
      <c r="N244" s="26">
        <v>44019.0</v>
      </c>
    </row>
    <row r="245">
      <c r="C245" s="2" t="s">
        <v>683</v>
      </c>
      <c r="D245" s="19" t="s">
        <v>116</v>
      </c>
      <c r="E245" s="2" t="s">
        <v>684</v>
      </c>
      <c r="F245" s="2" t="s">
        <v>685</v>
      </c>
      <c r="G245" s="2" t="s">
        <v>686</v>
      </c>
      <c r="H245" s="20" t="s">
        <v>64</v>
      </c>
      <c r="I245" s="2" t="s">
        <v>24</v>
      </c>
      <c r="J245" s="21">
        <f>(VLOOKUP(C245,'% water content of Food'!A245:F1242,6))</f>
        <v>76.99015234</v>
      </c>
      <c r="K245" s="2" t="s">
        <v>89</v>
      </c>
      <c r="L245" s="2" t="s">
        <v>90</v>
      </c>
      <c r="M245" s="2" t="s">
        <v>91</v>
      </c>
      <c r="N245" s="26">
        <v>44019.0</v>
      </c>
    </row>
    <row r="246">
      <c r="C246" s="2" t="s">
        <v>687</v>
      </c>
      <c r="D246" s="19" t="s">
        <v>116</v>
      </c>
      <c r="E246" s="2" t="s">
        <v>688</v>
      </c>
      <c r="F246" s="2" t="s">
        <v>284</v>
      </c>
      <c r="G246" s="2" t="s">
        <v>689</v>
      </c>
      <c r="H246" s="20" t="s">
        <v>64</v>
      </c>
      <c r="I246" s="2" t="s">
        <v>24</v>
      </c>
      <c r="J246" s="21">
        <f>(VLOOKUP(C246,'% water content of Food'!A246:F1243,6))</f>
        <v>47.84105262</v>
      </c>
      <c r="K246" s="2" t="s">
        <v>89</v>
      </c>
      <c r="L246" s="2" t="s">
        <v>90</v>
      </c>
      <c r="M246" s="2" t="s">
        <v>91</v>
      </c>
      <c r="N246" s="26">
        <v>44019.0</v>
      </c>
    </row>
    <row r="247">
      <c r="C247" s="2" t="s">
        <v>690</v>
      </c>
      <c r="D247" s="19" t="s">
        <v>116</v>
      </c>
      <c r="E247" s="2" t="s">
        <v>691</v>
      </c>
      <c r="F247" s="2" t="s">
        <v>284</v>
      </c>
      <c r="G247" s="2" t="s">
        <v>692</v>
      </c>
      <c r="H247" s="20" t="s">
        <v>61</v>
      </c>
      <c r="I247" s="27" t="s">
        <v>34</v>
      </c>
      <c r="J247" s="21">
        <f>(VLOOKUP(C247,'% water content of Food'!A247:F1244,6))</f>
        <v>79.47470948</v>
      </c>
      <c r="K247" s="2" t="s">
        <v>89</v>
      </c>
      <c r="L247" s="2" t="s">
        <v>90</v>
      </c>
      <c r="M247" s="2" t="s">
        <v>91</v>
      </c>
      <c r="N247" s="26">
        <v>44019.0</v>
      </c>
    </row>
    <row r="248">
      <c r="C248" s="2" t="s">
        <v>693</v>
      </c>
      <c r="D248" s="19" t="s">
        <v>116</v>
      </c>
      <c r="E248" s="2" t="s">
        <v>694</v>
      </c>
      <c r="F248" s="2" t="s">
        <v>695</v>
      </c>
      <c r="H248" s="20" t="s">
        <v>61</v>
      </c>
      <c r="I248" s="27" t="s">
        <v>34</v>
      </c>
      <c r="J248" s="21">
        <f>(VLOOKUP(C248,'% water content of Food'!A248:F1245,6))</f>
        <v>81.72199718</v>
      </c>
      <c r="K248" s="2" t="s">
        <v>89</v>
      </c>
      <c r="L248" s="2" t="s">
        <v>90</v>
      </c>
      <c r="M248" s="2" t="s">
        <v>91</v>
      </c>
      <c r="N248" s="26">
        <v>44019.0</v>
      </c>
      <c r="O248" s="2" t="s">
        <v>696</v>
      </c>
    </row>
    <row r="249">
      <c r="C249" s="2" t="s">
        <v>697</v>
      </c>
      <c r="D249" s="19" t="s">
        <v>116</v>
      </c>
      <c r="E249" s="2" t="s">
        <v>698</v>
      </c>
      <c r="F249" s="2" t="s">
        <v>699</v>
      </c>
      <c r="G249" s="2" t="s">
        <v>700</v>
      </c>
      <c r="H249" s="20" t="s">
        <v>61</v>
      </c>
      <c r="I249" s="2" t="s">
        <v>28</v>
      </c>
      <c r="J249" s="21">
        <f>(VLOOKUP(C249,'% water content of Food'!A249:F1246,6))</f>
        <v>56.36914906</v>
      </c>
      <c r="K249" s="2" t="s">
        <v>89</v>
      </c>
      <c r="L249" s="2" t="s">
        <v>90</v>
      </c>
      <c r="M249" s="2" t="s">
        <v>91</v>
      </c>
      <c r="N249" s="26">
        <v>44019.0</v>
      </c>
    </row>
    <row r="250">
      <c r="C250" s="2" t="s">
        <v>701</v>
      </c>
      <c r="D250" s="19" t="s">
        <v>116</v>
      </c>
      <c r="E250" s="2" t="s">
        <v>702</v>
      </c>
      <c r="F250" s="2" t="s">
        <v>699</v>
      </c>
      <c r="G250" s="2" t="s">
        <v>703</v>
      </c>
      <c r="H250" s="20" t="s">
        <v>61</v>
      </c>
      <c r="I250" s="2" t="s">
        <v>28</v>
      </c>
      <c r="J250" s="21">
        <f>(VLOOKUP(C250,'% water content of Food'!A250:F1247,6))</f>
        <v>42.14639524</v>
      </c>
      <c r="K250" s="2" t="s">
        <v>89</v>
      </c>
      <c r="L250" s="2" t="s">
        <v>90</v>
      </c>
      <c r="M250" s="2" t="s">
        <v>91</v>
      </c>
      <c r="N250" s="26">
        <v>44019.0</v>
      </c>
    </row>
    <row r="251">
      <c r="C251" s="2" t="s">
        <v>704</v>
      </c>
      <c r="D251" s="19" t="s">
        <v>116</v>
      </c>
      <c r="E251" s="2" t="s">
        <v>705</v>
      </c>
      <c r="F251" s="2" t="s">
        <v>699</v>
      </c>
      <c r="G251" s="2" t="s">
        <v>706</v>
      </c>
      <c r="H251" s="20" t="s">
        <v>61</v>
      </c>
      <c r="I251" s="2" t="s">
        <v>28</v>
      </c>
      <c r="J251" s="21">
        <f>(VLOOKUP(C251,'% water content of Food'!A251:F1248,6))</f>
        <v>56.72053872</v>
      </c>
      <c r="K251" s="2" t="s">
        <v>89</v>
      </c>
      <c r="L251" s="2" t="s">
        <v>90</v>
      </c>
      <c r="M251" s="2" t="s">
        <v>91</v>
      </c>
      <c r="N251" s="26">
        <v>44019.0</v>
      </c>
    </row>
    <row r="252">
      <c r="C252" s="2" t="s">
        <v>707</v>
      </c>
      <c r="D252" s="19" t="s">
        <v>116</v>
      </c>
      <c r="E252" s="2" t="s">
        <v>620</v>
      </c>
      <c r="F252" s="2" t="s">
        <v>617</v>
      </c>
      <c r="G252" s="2" t="s">
        <v>708</v>
      </c>
      <c r="H252" s="20" t="s">
        <v>61</v>
      </c>
      <c r="I252" s="2" t="s">
        <v>46</v>
      </c>
      <c r="J252" s="21">
        <f>(VLOOKUP(C252,'% water content of Food'!A252:F1249,6))</f>
        <v>0.4225947317</v>
      </c>
      <c r="K252" s="2" t="s">
        <v>89</v>
      </c>
      <c r="L252" s="2" t="s">
        <v>90</v>
      </c>
      <c r="M252" s="2" t="s">
        <v>91</v>
      </c>
      <c r="N252" s="26">
        <v>44019.0</v>
      </c>
    </row>
    <row r="253">
      <c r="C253" s="2" t="s">
        <v>709</v>
      </c>
      <c r="D253" s="19" t="s">
        <v>116</v>
      </c>
      <c r="E253" s="2" t="s">
        <v>710</v>
      </c>
      <c r="F253" s="2" t="s">
        <v>284</v>
      </c>
      <c r="G253" s="2" t="s">
        <v>711</v>
      </c>
      <c r="H253" s="20" t="s">
        <v>62</v>
      </c>
      <c r="I253" s="2" t="s">
        <v>28</v>
      </c>
      <c r="J253" s="21">
        <f>(VLOOKUP(C253,'% water content of Food'!A253:F1250,6))</f>
        <v>1.92387491</v>
      </c>
      <c r="K253" s="2" t="s">
        <v>89</v>
      </c>
      <c r="L253" s="2" t="s">
        <v>90</v>
      </c>
      <c r="M253" s="2" t="s">
        <v>91</v>
      </c>
      <c r="N253" s="26">
        <v>44019.0</v>
      </c>
    </row>
    <row r="254">
      <c r="C254" s="2" t="s">
        <v>712</v>
      </c>
      <c r="D254" s="19" t="s">
        <v>116</v>
      </c>
      <c r="E254" s="2" t="s">
        <v>713</v>
      </c>
      <c r="F254" s="2" t="s">
        <v>284</v>
      </c>
      <c r="G254" s="2" t="s">
        <v>714</v>
      </c>
      <c r="H254" s="20" t="s">
        <v>62</v>
      </c>
      <c r="I254" s="2" t="s">
        <v>28</v>
      </c>
      <c r="J254" s="21">
        <f>(VLOOKUP(C254,'% water content of Food'!A254:F1251,6))</f>
        <v>1.28766552</v>
      </c>
      <c r="K254" s="2" t="s">
        <v>89</v>
      </c>
      <c r="L254" s="2" t="s">
        <v>90</v>
      </c>
      <c r="M254" s="2" t="s">
        <v>91</v>
      </c>
      <c r="N254" s="26">
        <v>44019.0</v>
      </c>
    </row>
    <row r="255">
      <c r="C255" s="2" t="s">
        <v>715</v>
      </c>
      <c r="D255" s="19" t="s">
        <v>116</v>
      </c>
      <c r="E255" s="2" t="s">
        <v>716</v>
      </c>
      <c r="F255" s="2" t="s">
        <v>717</v>
      </c>
      <c r="H255" s="20" t="s">
        <v>62</v>
      </c>
      <c r="I255" s="2" t="s">
        <v>40</v>
      </c>
      <c r="J255" s="21">
        <f>(VLOOKUP(C255,'% water content of Food'!A255:F1252,6))</f>
        <v>0.2433697348</v>
      </c>
      <c r="K255" s="2" t="s">
        <v>89</v>
      </c>
      <c r="L255" s="2" t="s">
        <v>90</v>
      </c>
      <c r="M255" s="2" t="s">
        <v>91</v>
      </c>
      <c r="N255" s="26">
        <v>44019.0</v>
      </c>
    </row>
    <row r="256">
      <c r="C256" s="2" t="s">
        <v>718</v>
      </c>
      <c r="D256" s="19" t="s">
        <v>116</v>
      </c>
      <c r="E256" s="2" t="s">
        <v>719</v>
      </c>
      <c r="F256" s="2" t="s">
        <v>720</v>
      </c>
      <c r="G256" s="2" t="s">
        <v>721</v>
      </c>
      <c r="H256" s="20" t="s">
        <v>62</v>
      </c>
      <c r="I256" s="2" t="s">
        <v>40</v>
      </c>
      <c r="J256" s="21">
        <f>(VLOOKUP(C256,'% water content of Food'!A256:F1253,6))</f>
        <v>1.473802535</v>
      </c>
      <c r="K256" s="2" t="s">
        <v>89</v>
      </c>
      <c r="L256" s="2" t="s">
        <v>90</v>
      </c>
      <c r="M256" s="2" t="s">
        <v>91</v>
      </c>
      <c r="N256" s="26">
        <v>44019.0</v>
      </c>
    </row>
    <row r="257">
      <c r="C257" s="2" t="s">
        <v>722</v>
      </c>
      <c r="D257" s="19" t="s">
        <v>116</v>
      </c>
      <c r="E257" s="2" t="s">
        <v>723</v>
      </c>
      <c r="F257" s="2" t="s">
        <v>724</v>
      </c>
      <c r="G257" s="2" t="s">
        <v>725</v>
      </c>
      <c r="H257" s="20" t="s">
        <v>62</v>
      </c>
      <c r="I257" s="2" t="s">
        <v>40</v>
      </c>
      <c r="J257" s="21">
        <f>(VLOOKUP(C257,'% water content of Food'!A257:F1254,6))</f>
        <v>2.566206639</v>
      </c>
      <c r="K257" s="2" t="s">
        <v>89</v>
      </c>
      <c r="L257" s="2" t="s">
        <v>90</v>
      </c>
      <c r="M257" s="2" t="s">
        <v>91</v>
      </c>
      <c r="N257" s="26">
        <v>44019.0</v>
      </c>
    </row>
    <row r="258">
      <c r="C258" s="2" t="s">
        <v>726</v>
      </c>
      <c r="D258" s="19" t="s">
        <v>116</v>
      </c>
      <c r="E258" s="2" t="s">
        <v>727</v>
      </c>
      <c r="F258" s="2" t="s">
        <v>724</v>
      </c>
      <c r="G258" s="2" t="s">
        <v>728</v>
      </c>
      <c r="H258" s="20" t="s">
        <v>62</v>
      </c>
      <c r="I258" s="2" t="s">
        <v>40</v>
      </c>
      <c r="J258" s="21">
        <f>(VLOOKUP(C258,'% water content of Food'!A258:F1255,6))</f>
        <v>1.86272161</v>
      </c>
      <c r="K258" s="2" t="s">
        <v>89</v>
      </c>
      <c r="L258" s="2" t="s">
        <v>90</v>
      </c>
      <c r="M258" s="2" t="s">
        <v>91</v>
      </c>
      <c r="N258" s="26">
        <v>44019.0</v>
      </c>
    </row>
    <row r="259">
      <c r="C259" s="2" t="s">
        <v>729</v>
      </c>
      <c r="D259" s="19" t="s">
        <v>116</v>
      </c>
      <c r="E259" s="2" t="s">
        <v>727</v>
      </c>
      <c r="F259" s="2" t="s">
        <v>724</v>
      </c>
      <c r="G259" s="2" t="s">
        <v>730</v>
      </c>
      <c r="H259" s="20" t="s">
        <v>62</v>
      </c>
      <c r="I259" s="2" t="s">
        <v>40</v>
      </c>
      <c r="J259" s="21">
        <f>(VLOOKUP(C259,'% water content of Food'!A259:F1256,6))</f>
        <v>1.686269803</v>
      </c>
      <c r="K259" s="2" t="s">
        <v>89</v>
      </c>
      <c r="L259" s="2" t="s">
        <v>90</v>
      </c>
      <c r="M259" s="2" t="s">
        <v>91</v>
      </c>
      <c r="N259" s="26">
        <v>44019.0</v>
      </c>
    </row>
    <row r="260">
      <c r="C260" s="2" t="s">
        <v>731</v>
      </c>
      <c r="D260" s="19" t="s">
        <v>116</v>
      </c>
      <c r="E260" s="2" t="s">
        <v>732</v>
      </c>
      <c r="F260" s="2" t="s">
        <v>733</v>
      </c>
      <c r="G260" s="2" t="s">
        <v>734</v>
      </c>
      <c r="H260" s="20" t="s">
        <v>62</v>
      </c>
      <c r="I260" s="2" t="s">
        <v>44</v>
      </c>
      <c r="J260" s="21">
        <f>(VLOOKUP(C260,'% water content of Food'!A260:F1257,6))</f>
        <v>8.982899526</v>
      </c>
      <c r="K260" s="2" t="s">
        <v>89</v>
      </c>
      <c r="L260" s="2" t="s">
        <v>90</v>
      </c>
      <c r="M260" s="2" t="s">
        <v>91</v>
      </c>
      <c r="N260" s="26">
        <v>44019.0</v>
      </c>
    </row>
    <row r="261">
      <c r="C261" s="2" t="s">
        <v>735</v>
      </c>
      <c r="D261" s="19" t="s">
        <v>116</v>
      </c>
      <c r="E261" s="2" t="s">
        <v>736</v>
      </c>
      <c r="F261" s="2" t="s">
        <v>733</v>
      </c>
      <c r="G261" s="2" t="s">
        <v>737</v>
      </c>
      <c r="H261" s="20" t="s">
        <v>61</v>
      </c>
      <c r="I261" s="2" t="s">
        <v>44</v>
      </c>
      <c r="J261" s="21">
        <f>(VLOOKUP(C261,'% water content of Food'!A261:F1258,6))</f>
        <v>4.531552338</v>
      </c>
      <c r="K261" s="2" t="s">
        <v>89</v>
      </c>
      <c r="L261" s="2" t="s">
        <v>90</v>
      </c>
      <c r="M261" s="2" t="s">
        <v>91</v>
      </c>
      <c r="N261" s="26">
        <v>44019.0</v>
      </c>
    </row>
    <row r="262">
      <c r="C262" s="2" t="s">
        <v>738</v>
      </c>
      <c r="D262" s="19" t="s">
        <v>116</v>
      </c>
      <c r="E262" s="2" t="s">
        <v>732</v>
      </c>
      <c r="F262" s="2" t="s">
        <v>733</v>
      </c>
      <c r="G262" s="2" t="s">
        <v>739</v>
      </c>
      <c r="H262" s="20" t="s">
        <v>61</v>
      </c>
      <c r="I262" s="2" t="s">
        <v>44</v>
      </c>
      <c r="J262" s="21">
        <f>(VLOOKUP(C262,'% water content of Food'!A262:F1259,6))</f>
        <v>6.641106395</v>
      </c>
      <c r="K262" s="2" t="s">
        <v>89</v>
      </c>
      <c r="L262" s="2" t="s">
        <v>90</v>
      </c>
      <c r="M262" s="2" t="s">
        <v>91</v>
      </c>
      <c r="N262" s="26">
        <v>44019.0</v>
      </c>
    </row>
    <row r="263">
      <c r="C263" s="2" t="s">
        <v>740</v>
      </c>
      <c r="D263" s="19" t="s">
        <v>116</v>
      </c>
      <c r="E263" s="2" t="s">
        <v>741</v>
      </c>
      <c r="F263" s="2" t="s">
        <v>733</v>
      </c>
      <c r="G263" s="2" t="s">
        <v>742</v>
      </c>
      <c r="H263" s="20" t="s">
        <v>61</v>
      </c>
      <c r="I263" s="2" t="s">
        <v>44</v>
      </c>
      <c r="J263" s="21">
        <f>(VLOOKUP(C263,'% water content of Food'!A263:F1260,6))</f>
        <v>0.01939487975</v>
      </c>
      <c r="K263" s="2" t="s">
        <v>89</v>
      </c>
      <c r="L263" s="2" t="s">
        <v>90</v>
      </c>
      <c r="M263" s="2" t="s">
        <v>91</v>
      </c>
      <c r="N263" s="26">
        <v>44019.0</v>
      </c>
    </row>
    <row r="264">
      <c r="C264" s="2" t="s">
        <v>743</v>
      </c>
      <c r="D264" s="19" t="s">
        <v>116</v>
      </c>
      <c r="E264" s="2" t="s">
        <v>732</v>
      </c>
      <c r="F264" s="2" t="s">
        <v>733</v>
      </c>
      <c r="G264" s="2" t="s">
        <v>744</v>
      </c>
      <c r="H264" s="20" t="s">
        <v>62</v>
      </c>
      <c r="I264" s="2" t="s">
        <v>44</v>
      </c>
      <c r="J264" s="21">
        <f>(VLOOKUP(C264,'% water content of Food'!A264:F1261,6))</f>
        <v>7.274732931</v>
      </c>
      <c r="K264" s="2" t="s">
        <v>89</v>
      </c>
      <c r="L264" s="2" t="s">
        <v>90</v>
      </c>
      <c r="M264" s="2" t="s">
        <v>91</v>
      </c>
      <c r="N264" s="26">
        <v>44019.0</v>
      </c>
    </row>
    <row r="265">
      <c r="C265" s="2" t="s">
        <v>745</v>
      </c>
      <c r="D265" s="19" t="s">
        <v>116</v>
      </c>
      <c r="E265" s="2" t="s">
        <v>746</v>
      </c>
      <c r="F265" s="2" t="s">
        <v>733</v>
      </c>
      <c r="G265" s="2" t="s">
        <v>747</v>
      </c>
      <c r="H265" s="20" t="s">
        <v>61</v>
      </c>
      <c r="I265" s="2" t="s">
        <v>44</v>
      </c>
      <c r="J265" s="21">
        <f>(VLOOKUP(C265,'% water content of Food'!A265:F1262,6))</f>
        <v>2.334193693</v>
      </c>
      <c r="K265" s="2" t="s">
        <v>89</v>
      </c>
      <c r="L265" s="2" t="s">
        <v>90</v>
      </c>
      <c r="M265" s="2" t="s">
        <v>91</v>
      </c>
      <c r="N265" s="26">
        <v>44019.0</v>
      </c>
    </row>
    <row r="266">
      <c r="C266" s="2" t="s">
        <v>748</v>
      </c>
      <c r="D266" s="19" t="s">
        <v>116</v>
      </c>
      <c r="E266" s="2" t="s">
        <v>749</v>
      </c>
      <c r="F266" s="2" t="s">
        <v>733</v>
      </c>
      <c r="G266" s="2" t="s">
        <v>750</v>
      </c>
      <c r="H266" s="20" t="s">
        <v>61</v>
      </c>
      <c r="I266" s="2" t="s">
        <v>44</v>
      </c>
      <c r="J266" s="21">
        <f>(VLOOKUP(C266,'% water content of Food'!A266:F1263,6))</f>
        <v>6.891668633</v>
      </c>
      <c r="K266" s="2" t="s">
        <v>89</v>
      </c>
      <c r="L266" s="2" t="s">
        <v>90</v>
      </c>
      <c r="M266" s="2" t="s">
        <v>91</v>
      </c>
      <c r="N266" s="26">
        <v>44019.0</v>
      </c>
    </row>
    <row r="267">
      <c r="C267" s="2" t="s">
        <v>751</v>
      </c>
      <c r="D267" s="19" t="s">
        <v>116</v>
      </c>
      <c r="E267" s="2" t="s">
        <v>752</v>
      </c>
      <c r="F267" s="2" t="s">
        <v>733</v>
      </c>
      <c r="H267" s="20" t="s">
        <v>62</v>
      </c>
      <c r="I267" s="2" t="s">
        <v>44</v>
      </c>
      <c r="J267" s="21">
        <f>(VLOOKUP(C267,'% water content of Food'!A267:F1264,6))</f>
        <v>7.662497122</v>
      </c>
      <c r="K267" s="2" t="s">
        <v>89</v>
      </c>
      <c r="L267" s="2" t="s">
        <v>90</v>
      </c>
      <c r="M267" s="2" t="s">
        <v>91</v>
      </c>
      <c r="N267" s="26">
        <v>44019.0</v>
      </c>
    </row>
    <row r="268">
      <c r="C268" s="2" t="s">
        <v>753</v>
      </c>
      <c r="D268" s="19" t="s">
        <v>116</v>
      </c>
      <c r="E268" s="2" t="s">
        <v>754</v>
      </c>
      <c r="F268" s="2" t="s">
        <v>755</v>
      </c>
      <c r="G268" s="2" t="s">
        <v>756</v>
      </c>
      <c r="H268" s="20" t="s">
        <v>61</v>
      </c>
      <c r="I268" s="2" t="s">
        <v>34</v>
      </c>
      <c r="J268" s="21">
        <f>(VLOOKUP(C268,'% water content of Food'!A268:F1265,6))</f>
        <v>75.8009574</v>
      </c>
      <c r="K268" s="2" t="s">
        <v>757</v>
      </c>
      <c r="L268" s="2" t="s">
        <v>90</v>
      </c>
      <c r="M268" s="2" t="s">
        <v>91</v>
      </c>
      <c r="N268" s="26">
        <v>44019.0</v>
      </c>
    </row>
    <row r="269">
      <c r="C269" s="2" t="s">
        <v>758</v>
      </c>
      <c r="D269" s="19" t="s">
        <v>116</v>
      </c>
      <c r="E269" s="2" t="s">
        <v>759</v>
      </c>
      <c r="F269" s="2" t="s">
        <v>755</v>
      </c>
      <c r="G269" s="2" t="s">
        <v>760</v>
      </c>
      <c r="H269" s="20" t="s">
        <v>61</v>
      </c>
      <c r="I269" s="2" t="s">
        <v>34</v>
      </c>
      <c r="J269" s="21">
        <f>(VLOOKUP(C269,'% water content of Food'!A269:F1266,6))</f>
        <v>76.94770407</v>
      </c>
      <c r="K269" s="2" t="s">
        <v>757</v>
      </c>
      <c r="L269" s="2" t="s">
        <v>90</v>
      </c>
      <c r="M269" s="2" t="s">
        <v>91</v>
      </c>
      <c r="N269" s="26">
        <v>44019.0</v>
      </c>
    </row>
    <row r="270">
      <c r="C270" s="2" t="s">
        <v>761</v>
      </c>
      <c r="D270" s="19" t="s">
        <v>116</v>
      </c>
      <c r="E270" s="2" t="s">
        <v>762</v>
      </c>
      <c r="F270" s="2" t="s">
        <v>284</v>
      </c>
      <c r="G270" s="2" t="s">
        <v>763</v>
      </c>
      <c r="H270" s="20" t="s">
        <v>61</v>
      </c>
      <c r="I270" s="2" t="s">
        <v>34</v>
      </c>
      <c r="J270" s="21">
        <f>(VLOOKUP(C270,'% water content of Food'!A270:F1267,6))</f>
        <v>74.66851627</v>
      </c>
      <c r="K270" s="2" t="s">
        <v>757</v>
      </c>
      <c r="L270" s="2" t="s">
        <v>90</v>
      </c>
      <c r="M270" s="2" t="s">
        <v>91</v>
      </c>
      <c r="N270" s="26">
        <v>44019.0</v>
      </c>
    </row>
    <row r="271">
      <c r="C271" s="2" t="s">
        <v>764</v>
      </c>
      <c r="D271" s="19" t="s">
        <v>116</v>
      </c>
      <c r="E271" s="2" t="s">
        <v>759</v>
      </c>
      <c r="F271" s="2" t="s">
        <v>284</v>
      </c>
      <c r="G271" s="2" t="s">
        <v>760</v>
      </c>
      <c r="H271" s="20" t="s">
        <v>61</v>
      </c>
      <c r="I271" s="2" t="s">
        <v>34</v>
      </c>
      <c r="J271" s="21">
        <f>(VLOOKUP(C271,'% water content of Food'!A271:F1268,6))</f>
        <v>75.24524215</v>
      </c>
      <c r="K271" s="2" t="s">
        <v>757</v>
      </c>
      <c r="L271" s="2" t="s">
        <v>90</v>
      </c>
      <c r="M271" s="2" t="s">
        <v>91</v>
      </c>
      <c r="N271" s="26">
        <v>44019.0</v>
      </c>
    </row>
    <row r="272">
      <c r="C272" s="2" t="s">
        <v>765</v>
      </c>
      <c r="D272" s="19" t="s">
        <v>116</v>
      </c>
      <c r="E272" s="2" t="s">
        <v>766</v>
      </c>
      <c r="F272" s="2" t="s">
        <v>755</v>
      </c>
      <c r="G272" s="2" t="s">
        <v>767</v>
      </c>
      <c r="H272" s="20" t="s">
        <v>61</v>
      </c>
      <c r="I272" s="2" t="s">
        <v>34</v>
      </c>
      <c r="J272" s="21">
        <f>(VLOOKUP(C272,'% water content of Food'!A272:F1269,6))</f>
        <v>67.57079531</v>
      </c>
      <c r="K272" s="2" t="s">
        <v>757</v>
      </c>
      <c r="L272" s="2" t="s">
        <v>90</v>
      </c>
      <c r="M272" s="2" t="s">
        <v>91</v>
      </c>
      <c r="N272" s="26">
        <v>44019.0</v>
      </c>
    </row>
    <row r="273">
      <c r="C273" s="2" t="s">
        <v>768</v>
      </c>
      <c r="D273" s="19" t="s">
        <v>116</v>
      </c>
      <c r="E273" s="2" t="s">
        <v>769</v>
      </c>
      <c r="F273" s="2" t="s">
        <v>770</v>
      </c>
      <c r="H273" s="20" t="s">
        <v>61</v>
      </c>
      <c r="I273" s="2" t="s">
        <v>34</v>
      </c>
      <c r="J273" s="21">
        <f>(VLOOKUP(C273,'% water content of Food'!A273:F1270,6))</f>
        <v>73.89798716</v>
      </c>
      <c r="K273" s="2" t="s">
        <v>757</v>
      </c>
      <c r="L273" s="2" t="s">
        <v>90</v>
      </c>
      <c r="M273" s="2" t="s">
        <v>91</v>
      </c>
      <c r="N273" s="26">
        <v>44019.0</v>
      </c>
    </row>
    <row r="274">
      <c r="C274" s="2" t="s">
        <v>771</v>
      </c>
      <c r="D274" s="19" t="s">
        <v>116</v>
      </c>
      <c r="E274" s="2" t="s">
        <v>772</v>
      </c>
      <c r="F274" s="2" t="s">
        <v>770</v>
      </c>
      <c r="H274" s="20" t="s">
        <v>61</v>
      </c>
      <c r="I274" s="2" t="s">
        <v>34</v>
      </c>
      <c r="J274" s="21">
        <f>(VLOOKUP(C274,'% water content of Food'!A274:F1271,6))</f>
        <v>72.30707589</v>
      </c>
      <c r="K274" s="2" t="s">
        <v>757</v>
      </c>
      <c r="L274" s="2" t="s">
        <v>90</v>
      </c>
      <c r="M274" s="2" t="s">
        <v>91</v>
      </c>
      <c r="N274" s="26">
        <v>44019.0</v>
      </c>
    </row>
    <row r="275">
      <c r="C275" s="2" t="s">
        <v>773</v>
      </c>
      <c r="D275" s="19" t="s">
        <v>116</v>
      </c>
      <c r="E275" s="2" t="s">
        <v>774</v>
      </c>
      <c r="F275" s="2" t="s">
        <v>775</v>
      </c>
      <c r="G275" s="2" t="s">
        <v>776</v>
      </c>
      <c r="H275" s="20" t="s">
        <v>60</v>
      </c>
      <c r="I275" s="2" t="s">
        <v>34</v>
      </c>
      <c r="J275" s="21">
        <f>(VLOOKUP(C275,'% water content of Food'!A275:F1272,6))</f>
        <v>81.40625334</v>
      </c>
      <c r="K275" s="2" t="s">
        <v>757</v>
      </c>
      <c r="L275" s="2" t="s">
        <v>90</v>
      </c>
      <c r="M275" s="2" t="s">
        <v>91</v>
      </c>
      <c r="N275" s="26">
        <v>44019.0</v>
      </c>
      <c r="O275" s="2" t="s">
        <v>777</v>
      </c>
    </row>
    <row r="276">
      <c r="C276" s="2" t="s">
        <v>778</v>
      </c>
      <c r="D276" s="19" t="s">
        <v>116</v>
      </c>
      <c r="E276" s="2" t="s">
        <v>762</v>
      </c>
      <c r="F276" s="2" t="s">
        <v>755</v>
      </c>
      <c r="G276" s="2" t="s">
        <v>779</v>
      </c>
      <c r="H276" s="20" t="s">
        <v>61</v>
      </c>
      <c r="I276" s="2" t="s">
        <v>34</v>
      </c>
      <c r="J276" s="21">
        <f>(VLOOKUP(C276,'% water content of Food'!A276:F1273,6))</f>
        <v>66.88519781</v>
      </c>
      <c r="K276" s="2" t="s">
        <v>757</v>
      </c>
      <c r="L276" s="2" t="s">
        <v>90</v>
      </c>
      <c r="M276" s="2" t="s">
        <v>91</v>
      </c>
      <c r="N276" s="26">
        <v>44019.0</v>
      </c>
    </row>
    <row r="277">
      <c r="C277" s="2" t="s">
        <v>780</v>
      </c>
      <c r="D277" s="19" t="s">
        <v>116</v>
      </c>
      <c r="E277" s="2" t="s">
        <v>781</v>
      </c>
      <c r="F277" s="2" t="s">
        <v>284</v>
      </c>
      <c r="H277" s="20" t="s">
        <v>62</v>
      </c>
      <c r="I277" s="2" t="s">
        <v>26</v>
      </c>
      <c r="J277" s="21">
        <f>(VLOOKUP(C277,'% water content of Food'!A277:F1274,6))</f>
        <v>81.84142504</v>
      </c>
      <c r="K277" s="2" t="s">
        <v>89</v>
      </c>
      <c r="L277" s="2" t="s">
        <v>90</v>
      </c>
      <c r="M277" s="2" t="s">
        <v>91</v>
      </c>
      <c r="N277" s="26">
        <v>44019.0</v>
      </c>
    </row>
    <row r="278">
      <c r="C278" s="2" t="s">
        <v>782</v>
      </c>
      <c r="D278" s="19" t="s">
        <v>116</v>
      </c>
      <c r="E278" s="2" t="s">
        <v>783</v>
      </c>
      <c r="F278" s="2" t="s">
        <v>784</v>
      </c>
      <c r="G278" s="2" t="s">
        <v>785</v>
      </c>
      <c r="H278" s="20" t="s">
        <v>59</v>
      </c>
      <c r="I278" s="2" t="s">
        <v>22</v>
      </c>
      <c r="J278" s="21">
        <f>(VLOOKUP(C278,'% water content of Food'!A278:F1275,6))</f>
        <v>82.19598751</v>
      </c>
      <c r="K278" s="2" t="s">
        <v>89</v>
      </c>
      <c r="L278" s="2" t="s">
        <v>90</v>
      </c>
      <c r="M278" s="2" t="s">
        <v>91</v>
      </c>
      <c r="N278" s="26">
        <v>44019.0</v>
      </c>
      <c r="O278" s="2" t="s">
        <v>101</v>
      </c>
    </row>
    <row r="279">
      <c r="C279" s="2" t="s">
        <v>786</v>
      </c>
      <c r="D279" s="19" t="s">
        <v>116</v>
      </c>
      <c r="E279" s="2" t="s">
        <v>783</v>
      </c>
      <c r="F279" s="2" t="s">
        <v>784</v>
      </c>
      <c r="G279" s="2" t="s">
        <v>787</v>
      </c>
      <c r="H279" s="20" t="s">
        <v>59</v>
      </c>
      <c r="I279" s="2" t="s">
        <v>22</v>
      </c>
      <c r="J279" s="21">
        <f>(VLOOKUP(C279,'% water content of Food'!A279:F1276,6))</f>
        <v>83.99787555</v>
      </c>
      <c r="K279" s="2" t="s">
        <v>89</v>
      </c>
      <c r="L279" s="2" t="s">
        <v>90</v>
      </c>
      <c r="M279" s="2" t="s">
        <v>91</v>
      </c>
      <c r="N279" s="26">
        <v>44019.0</v>
      </c>
      <c r="O279" s="2" t="s">
        <v>101</v>
      </c>
    </row>
    <row r="280">
      <c r="C280" s="2" t="s">
        <v>788</v>
      </c>
      <c r="D280" s="19" t="s">
        <v>116</v>
      </c>
      <c r="E280" s="2" t="s">
        <v>783</v>
      </c>
      <c r="F280" s="2" t="s">
        <v>789</v>
      </c>
      <c r="G280" s="2" t="s">
        <v>790</v>
      </c>
      <c r="H280" s="20" t="s">
        <v>59</v>
      </c>
      <c r="I280" s="2" t="s">
        <v>22</v>
      </c>
      <c r="J280" s="21">
        <f>(VLOOKUP(C280,'% water content of Food'!A280:F1277,6))</f>
        <v>86.25782995</v>
      </c>
      <c r="K280" s="2" t="s">
        <v>89</v>
      </c>
      <c r="L280" s="2" t="s">
        <v>90</v>
      </c>
      <c r="M280" s="2" t="s">
        <v>91</v>
      </c>
      <c r="N280" s="26">
        <v>44019.0</v>
      </c>
      <c r="O280" s="2" t="s">
        <v>101</v>
      </c>
    </row>
    <row r="281">
      <c r="C281" s="2" t="s">
        <v>791</v>
      </c>
      <c r="D281" s="19" t="s">
        <v>116</v>
      </c>
      <c r="E281" s="2" t="s">
        <v>783</v>
      </c>
      <c r="F281" s="2" t="s">
        <v>789</v>
      </c>
      <c r="G281" s="2" t="s">
        <v>792</v>
      </c>
      <c r="H281" s="20" t="s">
        <v>59</v>
      </c>
      <c r="I281" s="2" t="s">
        <v>22</v>
      </c>
      <c r="J281" s="21">
        <f>(VLOOKUP(C281,'% water content of Food'!A281:F1278,6))</f>
        <v>85.59397391</v>
      </c>
      <c r="K281" s="2" t="s">
        <v>89</v>
      </c>
      <c r="L281" s="2" t="s">
        <v>90</v>
      </c>
      <c r="M281" s="2" t="s">
        <v>91</v>
      </c>
      <c r="N281" s="26">
        <v>44019.0</v>
      </c>
      <c r="O281" s="2" t="s">
        <v>101</v>
      </c>
    </row>
    <row r="282">
      <c r="C282" s="2" t="s">
        <v>793</v>
      </c>
      <c r="D282" s="19" t="s">
        <v>116</v>
      </c>
      <c r="E282" s="2" t="s">
        <v>783</v>
      </c>
      <c r="F282" s="2" t="s">
        <v>789</v>
      </c>
      <c r="G282" s="2" t="s">
        <v>794</v>
      </c>
      <c r="H282" s="20" t="s">
        <v>59</v>
      </c>
      <c r="I282" s="2" t="s">
        <v>22</v>
      </c>
      <c r="J282" s="21">
        <f>(VLOOKUP(C282,'% water content of Food'!A282:F1279,6))</f>
        <v>84.84308677</v>
      </c>
      <c r="K282" s="2" t="s">
        <v>89</v>
      </c>
      <c r="L282" s="2" t="s">
        <v>90</v>
      </c>
      <c r="M282" s="2" t="s">
        <v>91</v>
      </c>
      <c r="N282" s="26">
        <v>44019.0</v>
      </c>
      <c r="O282" s="2" t="s">
        <v>101</v>
      </c>
    </row>
    <row r="283">
      <c r="C283" s="2" t="s">
        <v>795</v>
      </c>
      <c r="D283" s="19" t="s">
        <v>116</v>
      </c>
      <c r="E283" s="2" t="s">
        <v>796</v>
      </c>
      <c r="F283" s="2" t="s">
        <v>797</v>
      </c>
      <c r="G283" s="28" t="s">
        <v>798</v>
      </c>
      <c r="H283" s="20" t="s">
        <v>60</v>
      </c>
      <c r="I283" s="2" t="s">
        <v>22</v>
      </c>
      <c r="J283" s="21">
        <f>(VLOOKUP(C283,'% water content of Food'!A283:F1280,6))</f>
        <v>74.01450026</v>
      </c>
      <c r="K283" s="2" t="s">
        <v>89</v>
      </c>
      <c r="L283" s="2" t="s">
        <v>90</v>
      </c>
      <c r="M283" s="2" t="s">
        <v>91</v>
      </c>
      <c r="N283" s="26">
        <v>44019.0</v>
      </c>
      <c r="O283" s="2" t="s">
        <v>101</v>
      </c>
      <c r="S283" s="2" t="s">
        <v>123</v>
      </c>
    </row>
    <row r="284">
      <c r="C284" s="2" t="s">
        <v>799</v>
      </c>
      <c r="D284" s="19" t="s">
        <v>116</v>
      </c>
      <c r="E284" s="2" t="s">
        <v>800</v>
      </c>
      <c r="F284" s="2" t="s">
        <v>797</v>
      </c>
      <c r="G284" s="2" t="s">
        <v>801</v>
      </c>
      <c r="H284" s="20" t="s">
        <v>62</v>
      </c>
      <c r="I284" s="2" t="s">
        <v>22</v>
      </c>
      <c r="J284" s="21">
        <f>(VLOOKUP(C284,'% water content of Food'!A284:F1281,6))</f>
        <v>63.06276021</v>
      </c>
      <c r="K284" s="2" t="s">
        <v>89</v>
      </c>
      <c r="L284" s="2" t="s">
        <v>90</v>
      </c>
      <c r="M284" s="2" t="s">
        <v>91</v>
      </c>
      <c r="N284" s="26">
        <v>44019.0</v>
      </c>
      <c r="O284" s="2" t="s">
        <v>101</v>
      </c>
      <c r="S284" s="2" t="s">
        <v>123</v>
      </c>
    </row>
    <row r="285">
      <c r="C285" s="2" t="s">
        <v>802</v>
      </c>
      <c r="D285" s="19" t="s">
        <v>116</v>
      </c>
      <c r="E285" s="2" t="s">
        <v>800</v>
      </c>
      <c r="F285" s="2" t="s">
        <v>797</v>
      </c>
      <c r="G285" s="2" t="s">
        <v>803</v>
      </c>
      <c r="H285" s="20" t="s">
        <v>62</v>
      </c>
      <c r="I285" s="2" t="s">
        <v>22</v>
      </c>
      <c r="J285" s="21">
        <f>(VLOOKUP(C285,'% water content of Food'!A285:F1282,6))</f>
        <v>67.34893393</v>
      </c>
      <c r="K285" s="2" t="s">
        <v>89</v>
      </c>
      <c r="L285" s="2" t="s">
        <v>90</v>
      </c>
      <c r="M285" s="2" t="s">
        <v>91</v>
      </c>
      <c r="N285" s="26">
        <v>44019.0</v>
      </c>
      <c r="O285" s="2" t="s">
        <v>101</v>
      </c>
      <c r="S285" s="2" t="s">
        <v>123</v>
      </c>
    </row>
    <row r="286">
      <c r="C286" s="2" t="s">
        <v>804</v>
      </c>
      <c r="D286" s="19" t="s">
        <v>116</v>
      </c>
      <c r="E286" s="2" t="s">
        <v>805</v>
      </c>
      <c r="F286" s="2" t="s">
        <v>797</v>
      </c>
      <c r="G286" s="2" t="s">
        <v>806</v>
      </c>
      <c r="H286" s="20" t="s">
        <v>62</v>
      </c>
      <c r="I286" s="2" t="s">
        <v>22</v>
      </c>
      <c r="J286" s="21">
        <f>(VLOOKUP(C286,'% water content of Food'!A286:F1283,6))</f>
        <v>71.25843122</v>
      </c>
      <c r="K286" s="2" t="s">
        <v>89</v>
      </c>
      <c r="L286" s="2" t="s">
        <v>90</v>
      </c>
      <c r="M286" s="2" t="s">
        <v>91</v>
      </c>
      <c r="N286" s="26">
        <v>44019.0</v>
      </c>
      <c r="O286" s="2" t="s">
        <v>101</v>
      </c>
      <c r="S286" s="2" t="s">
        <v>123</v>
      </c>
    </row>
    <row r="287">
      <c r="C287" s="2" t="s">
        <v>807</v>
      </c>
      <c r="D287" s="19" t="s">
        <v>116</v>
      </c>
      <c r="E287" s="2" t="s">
        <v>805</v>
      </c>
      <c r="F287" s="2" t="s">
        <v>797</v>
      </c>
      <c r="G287" s="2" t="s">
        <v>808</v>
      </c>
      <c r="H287" s="20" t="s">
        <v>62</v>
      </c>
      <c r="I287" s="2" t="s">
        <v>22</v>
      </c>
      <c r="J287" s="21">
        <f>(VLOOKUP(C287,'% water content of Food'!A287:F1284,6))</f>
        <v>63.94439251</v>
      </c>
      <c r="K287" s="2" t="s">
        <v>89</v>
      </c>
      <c r="L287" s="2" t="s">
        <v>90</v>
      </c>
      <c r="M287" s="2" t="s">
        <v>91</v>
      </c>
      <c r="N287" s="26">
        <v>44019.0</v>
      </c>
      <c r="O287" s="2" t="s">
        <v>101</v>
      </c>
      <c r="S287" s="2" t="s">
        <v>123</v>
      </c>
    </row>
    <row r="288">
      <c r="C288" s="2" t="s">
        <v>809</v>
      </c>
      <c r="D288" s="19" t="s">
        <v>116</v>
      </c>
      <c r="E288" s="2" t="s">
        <v>810</v>
      </c>
      <c r="F288" s="2" t="s">
        <v>797</v>
      </c>
      <c r="G288" s="2" t="s">
        <v>811</v>
      </c>
      <c r="H288" s="20" t="s">
        <v>59</v>
      </c>
      <c r="I288" s="2" t="s">
        <v>22</v>
      </c>
      <c r="J288" s="21">
        <f>(VLOOKUP(C288,'% water content of Food'!A288:F1285,6))</f>
        <v>69.22482836</v>
      </c>
      <c r="K288" s="2" t="s">
        <v>812</v>
      </c>
      <c r="L288" s="2" t="s">
        <v>90</v>
      </c>
      <c r="M288" s="2" t="s">
        <v>91</v>
      </c>
      <c r="N288" s="26">
        <v>44019.0</v>
      </c>
      <c r="O288" s="2" t="s">
        <v>101</v>
      </c>
      <c r="S288" s="2" t="s">
        <v>123</v>
      </c>
    </row>
    <row r="289">
      <c r="C289" s="2" t="s">
        <v>813</v>
      </c>
      <c r="D289" s="19" t="s">
        <v>116</v>
      </c>
      <c r="E289" s="2" t="s">
        <v>810</v>
      </c>
      <c r="F289" s="2" t="s">
        <v>797</v>
      </c>
      <c r="G289" s="2" t="s">
        <v>814</v>
      </c>
      <c r="H289" s="20" t="s">
        <v>59</v>
      </c>
      <c r="I289" s="2" t="s">
        <v>22</v>
      </c>
      <c r="J289" s="21">
        <f>(VLOOKUP(C289,'% water content of Food'!A289:F1286,6))</f>
        <v>81.4615957</v>
      </c>
      <c r="K289" s="2" t="s">
        <v>812</v>
      </c>
      <c r="L289" s="2" t="s">
        <v>90</v>
      </c>
      <c r="M289" s="2" t="s">
        <v>91</v>
      </c>
      <c r="N289" s="26">
        <v>44019.0</v>
      </c>
      <c r="O289" s="2" t="s">
        <v>101</v>
      </c>
      <c r="S289" s="2" t="s">
        <v>123</v>
      </c>
    </row>
    <row r="290">
      <c r="C290" s="2" t="s">
        <v>815</v>
      </c>
      <c r="D290" s="19" t="s">
        <v>116</v>
      </c>
      <c r="E290" s="2" t="s">
        <v>810</v>
      </c>
      <c r="F290" s="2" t="s">
        <v>797</v>
      </c>
      <c r="G290" s="2" t="s">
        <v>816</v>
      </c>
      <c r="H290" s="20" t="s">
        <v>59</v>
      </c>
      <c r="I290" s="2" t="s">
        <v>22</v>
      </c>
      <c r="J290" s="21">
        <f>(VLOOKUP(C290,'% water content of Food'!A290:F1287,6))</f>
        <v>82.09290183</v>
      </c>
      <c r="K290" s="2" t="s">
        <v>812</v>
      </c>
      <c r="L290" s="2" t="s">
        <v>90</v>
      </c>
      <c r="M290" s="2" t="s">
        <v>91</v>
      </c>
      <c r="N290" s="26">
        <v>44019.0</v>
      </c>
      <c r="O290" s="2" t="s">
        <v>101</v>
      </c>
      <c r="S290" s="2" t="s">
        <v>123</v>
      </c>
    </row>
    <row r="291">
      <c r="C291" s="2" t="s">
        <v>817</v>
      </c>
      <c r="D291" s="19" t="s">
        <v>116</v>
      </c>
      <c r="E291" s="2" t="s">
        <v>810</v>
      </c>
      <c r="F291" s="2" t="s">
        <v>797</v>
      </c>
      <c r="G291" s="2" t="s">
        <v>818</v>
      </c>
      <c r="H291" s="20" t="s">
        <v>59</v>
      </c>
      <c r="I291" s="2" t="s">
        <v>22</v>
      </c>
      <c r="J291" s="21">
        <f>(VLOOKUP(C291,'% water content of Food'!A291:F1288,6))</f>
        <v>82.1326655</v>
      </c>
      <c r="K291" s="2" t="s">
        <v>812</v>
      </c>
      <c r="L291" s="2" t="s">
        <v>90</v>
      </c>
      <c r="M291" s="2" t="s">
        <v>91</v>
      </c>
      <c r="N291" s="26">
        <v>44019.0</v>
      </c>
      <c r="O291" s="2" t="s">
        <v>101</v>
      </c>
      <c r="S291" s="2" t="s">
        <v>123</v>
      </c>
    </row>
    <row r="292">
      <c r="C292" s="2" t="s">
        <v>819</v>
      </c>
      <c r="D292" s="19" t="s">
        <v>116</v>
      </c>
      <c r="E292" s="2" t="s">
        <v>810</v>
      </c>
      <c r="F292" s="2" t="s">
        <v>797</v>
      </c>
      <c r="G292" s="2" t="s">
        <v>820</v>
      </c>
      <c r="H292" s="20" t="s">
        <v>59</v>
      </c>
      <c r="I292" s="2" t="s">
        <v>22</v>
      </c>
      <c r="J292" s="21">
        <f>(VLOOKUP(C292,'% water content of Food'!A292:F1289,6))</f>
        <v>79.68173271</v>
      </c>
      <c r="K292" s="2" t="s">
        <v>812</v>
      </c>
      <c r="L292" s="2" t="s">
        <v>90</v>
      </c>
      <c r="M292" s="2" t="s">
        <v>91</v>
      </c>
      <c r="N292" s="26">
        <v>44019.0</v>
      </c>
      <c r="O292" s="2" t="s">
        <v>101</v>
      </c>
      <c r="S292" s="2" t="s">
        <v>123</v>
      </c>
    </row>
    <row r="293">
      <c r="C293" s="2" t="s">
        <v>821</v>
      </c>
      <c r="D293" s="19" t="s">
        <v>116</v>
      </c>
      <c r="E293" s="2" t="s">
        <v>810</v>
      </c>
      <c r="F293" s="2" t="s">
        <v>797</v>
      </c>
      <c r="G293" s="2" t="s">
        <v>822</v>
      </c>
      <c r="H293" s="20" t="s">
        <v>59</v>
      </c>
      <c r="I293" s="2" t="s">
        <v>22</v>
      </c>
      <c r="J293" s="21">
        <f>(VLOOKUP(C293,'% water content of Food'!A293:F1290,6))</f>
        <v>95.57432168</v>
      </c>
      <c r="K293" s="2" t="s">
        <v>812</v>
      </c>
      <c r="L293" s="2" t="s">
        <v>90</v>
      </c>
      <c r="M293" s="2" t="s">
        <v>91</v>
      </c>
      <c r="N293" s="26">
        <v>44019.0</v>
      </c>
      <c r="O293" s="2" t="s">
        <v>101</v>
      </c>
      <c r="S293" s="2" t="s">
        <v>123</v>
      </c>
    </row>
    <row r="294">
      <c r="C294" s="2" t="s">
        <v>823</v>
      </c>
      <c r="D294" s="19" t="s">
        <v>116</v>
      </c>
      <c r="E294" s="2" t="s">
        <v>824</v>
      </c>
      <c r="F294" s="2" t="s">
        <v>825</v>
      </c>
      <c r="G294" s="2" t="s">
        <v>826</v>
      </c>
      <c r="H294" s="20" t="s">
        <v>59</v>
      </c>
      <c r="I294" s="2" t="s">
        <v>22</v>
      </c>
      <c r="J294" s="21">
        <f>(VLOOKUP(C294,'% water content of Food'!A294:F1291,6))</f>
        <v>78.22819773</v>
      </c>
      <c r="K294" s="2" t="s">
        <v>812</v>
      </c>
      <c r="L294" s="2" t="s">
        <v>90</v>
      </c>
      <c r="M294" s="2" t="s">
        <v>91</v>
      </c>
      <c r="N294" s="26">
        <v>44019.0</v>
      </c>
      <c r="O294" s="2" t="s">
        <v>101</v>
      </c>
      <c r="S294" s="2" t="s">
        <v>123</v>
      </c>
    </row>
    <row r="295">
      <c r="C295" s="2" t="s">
        <v>827</v>
      </c>
      <c r="D295" s="19" t="s">
        <v>116</v>
      </c>
      <c r="E295" s="2" t="s">
        <v>824</v>
      </c>
      <c r="F295" s="2" t="s">
        <v>825</v>
      </c>
      <c r="G295" s="2" t="s">
        <v>828</v>
      </c>
      <c r="H295" s="20" t="s">
        <v>59</v>
      </c>
      <c r="I295" s="2" t="s">
        <v>22</v>
      </c>
      <c r="J295" s="21">
        <f>(VLOOKUP(C295,'% water content of Food'!A295:F1292,6))</f>
        <v>83.71168388</v>
      </c>
      <c r="K295" s="2" t="s">
        <v>812</v>
      </c>
      <c r="L295" s="2" t="s">
        <v>90</v>
      </c>
      <c r="M295" s="2" t="s">
        <v>91</v>
      </c>
      <c r="N295" s="26">
        <v>44019.0</v>
      </c>
      <c r="O295" s="2" t="s">
        <v>101</v>
      </c>
      <c r="S295" s="2" t="s">
        <v>123</v>
      </c>
    </row>
    <row r="296">
      <c r="C296" s="2" t="s">
        <v>829</v>
      </c>
      <c r="D296" s="19" t="s">
        <v>116</v>
      </c>
      <c r="E296" s="2" t="s">
        <v>824</v>
      </c>
      <c r="F296" s="2" t="s">
        <v>825</v>
      </c>
      <c r="G296" s="2" t="s">
        <v>830</v>
      </c>
      <c r="H296" s="20" t="s">
        <v>59</v>
      </c>
      <c r="I296" s="2" t="s">
        <v>22</v>
      </c>
      <c r="J296" s="21">
        <f>(VLOOKUP(C296,'% water content of Food'!A296:F1293,6))</f>
        <v>84.04619238</v>
      </c>
      <c r="K296" s="2" t="s">
        <v>812</v>
      </c>
      <c r="L296" s="2" t="s">
        <v>90</v>
      </c>
      <c r="M296" s="2" t="s">
        <v>91</v>
      </c>
      <c r="N296" s="26">
        <v>44019.0</v>
      </c>
      <c r="O296" s="2" t="s">
        <v>101</v>
      </c>
      <c r="S296" s="2" t="s">
        <v>123</v>
      </c>
    </row>
    <row r="297">
      <c r="C297" s="2" t="s">
        <v>831</v>
      </c>
      <c r="D297" s="19" t="s">
        <v>116</v>
      </c>
      <c r="E297" s="2" t="s">
        <v>824</v>
      </c>
      <c r="F297" s="2" t="s">
        <v>825</v>
      </c>
      <c r="G297" s="2" t="s">
        <v>832</v>
      </c>
      <c r="H297" s="20" t="s">
        <v>59</v>
      </c>
      <c r="I297" s="2" t="s">
        <v>22</v>
      </c>
      <c r="J297" s="21">
        <f>(VLOOKUP(C297,'% water content of Food'!A297:F1294,6))</f>
        <v>84.5210678</v>
      </c>
      <c r="K297" s="2" t="s">
        <v>812</v>
      </c>
      <c r="L297" s="2" t="s">
        <v>90</v>
      </c>
      <c r="M297" s="2" t="s">
        <v>91</v>
      </c>
      <c r="N297" s="26">
        <v>44019.0</v>
      </c>
      <c r="O297" s="2" t="s">
        <v>101</v>
      </c>
      <c r="S297" s="2" t="s">
        <v>123</v>
      </c>
    </row>
    <row r="298">
      <c r="C298" s="2" t="s">
        <v>833</v>
      </c>
      <c r="D298" s="19" t="s">
        <v>116</v>
      </c>
      <c r="E298" s="2" t="s">
        <v>824</v>
      </c>
      <c r="F298" s="2" t="s">
        <v>825</v>
      </c>
      <c r="G298" s="2" t="s">
        <v>834</v>
      </c>
      <c r="H298" s="20" t="s">
        <v>59</v>
      </c>
      <c r="I298" s="2" t="s">
        <v>22</v>
      </c>
      <c r="J298" s="21">
        <f>(VLOOKUP(C298,'% water content of Food'!A298:F1295,6))</f>
        <v>80.64485742</v>
      </c>
      <c r="K298" s="2" t="s">
        <v>812</v>
      </c>
      <c r="L298" s="2" t="s">
        <v>90</v>
      </c>
      <c r="M298" s="2" t="s">
        <v>91</v>
      </c>
      <c r="N298" s="26">
        <v>44019.0</v>
      </c>
      <c r="O298" s="2" t="s">
        <v>101</v>
      </c>
      <c r="S298" s="2" t="s">
        <v>123</v>
      </c>
    </row>
    <row r="299">
      <c r="C299" s="2" t="s">
        <v>835</v>
      </c>
      <c r="D299" s="19" t="s">
        <v>116</v>
      </c>
      <c r="E299" s="2" t="s">
        <v>824</v>
      </c>
      <c r="F299" s="2" t="s">
        <v>825</v>
      </c>
      <c r="G299" s="2" t="s">
        <v>836</v>
      </c>
      <c r="H299" s="20" t="s">
        <v>59</v>
      </c>
      <c r="I299" s="2" t="s">
        <v>22</v>
      </c>
      <c r="J299" s="21">
        <f>(VLOOKUP(C299,'% water content of Food'!A299:F1296,6))</f>
        <v>73.22429323</v>
      </c>
      <c r="K299" s="2" t="s">
        <v>812</v>
      </c>
      <c r="L299" s="2" t="s">
        <v>90</v>
      </c>
      <c r="M299" s="2" t="s">
        <v>91</v>
      </c>
      <c r="N299" s="26">
        <v>44019.0</v>
      </c>
      <c r="O299" s="2" t="s">
        <v>101</v>
      </c>
      <c r="S299" s="2" t="s">
        <v>123</v>
      </c>
    </row>
    <row r="300">
      <c r="C300" s="2" t="s">
        <v>837</v>
      </c>
      <c r="D300" s="19" t="s">
        <v>116</v>
      </c>
      <c r="E300" s="2" t="s">
        <v>824</v>
      </c>
      <c r="F300" s="2" t="s">
        <v>825</v>
      </c>
      <c r="G300" s="2" t="s">
        <v>838</v>
      </c>
      <c r="H300" s="20" t="s">
        <v>59</v>
      </c>
      <c r="I300" s="2" t="s">
        <v>22</v>
      </c>
      <c r="J300" s="21">
        <f>(VLOOKUP(C300,'% water content of Food'!A300:F1297,6))</f>
        <v>86.18431899</v>
      </c>
      <c r="K300" s="2" t="s">
        <v>812</v>
      </c>
      <c r="L300" s="2" t="s">
        <v>90</v>
      </c>
      <c r="M300" s="2" t="s">
        <v>91</v>
      </c>
      <c r="N300" s="26">
        <v>44019.0</v>
      </c>
      <c r="O300" s="2" t="s">
        <v>101</v>
      </c>
      <c r="S300" s="2" t="s">
        <v>123</v>
      </c>
    </row>
    <row r="301">
      <c r="C301" s="2" t="s">
        <v>839</v>
      </c>
      <c r="D301" s="19" t="s">
        <v>116</v>
      </c>
      <c r="E301" s="2" t="s">
        <v>824</v>
      </c>
      <c r="F301" s="2" t="s">
        <v>825</v>
      </c>
      <c r="G301" s="2" t="s">
        <v>840</v>
      </c>
      <c r="H301" s="20" t="s">
        <v>59</v>
      </c>
      <c r="I301" s="2" t="s">
        <v>22</v>
      </c>
      <c r="J301" s="21">
        <f>(VLOOKUP(C301,'% water content of Food'!A301:F1298,6))</f>
        <v>84.55024541</v>
      </c>
      <c r="K301" s="2" t="s">
        <v>812</v>
      </c>
      <c r="L301" s="2" t="s">
        <v>90</v>
      </c>
      <c r="M301" s="2" t="s">
        <v>91</v>
      </c>
      <c r="N301" s="26">
        <v>44019.0</v>
      </c>
      <c r="O301" s="2" t="s">
        <v>101</v>
      </c>
      <c r="S301" s="2" t="s">
        <v>123</v>
      </c>
    </row>
    <row r="302">
      <c r="C302" s="2" t="s">
        <v>841</v>
      </c>
      <c r="D302" s="19" t="s">
        <v>116</v>
      </c>
      <c r="E302" s="2" t="s">
        <v>824</v>
      </c>
      <c r="F302" s="2" t="s">
        <v>825</v>
      </c>
      <c r="G302" s="2" t="s">
        <v>842</v>
      </c>
      <c r="H302" s="20" t="s">
        <v>59</v>
      </c>
      <c r="I302" s="2" t="s">
        <v>22</v>
      </c>
      <c r="J302" s="21">
        <f>(VLOOKUP(C302,'% water content of Food'!A302:F1299,6))</f>
        <v>83.24246099</v>
      </c>
      <c r="K302" s="2" t="s">
        <v>812</v>
      </c>
      <c r="L302" s="2" t="s">
        <v>90</v>
      </c>
      <c r="M302" s="2" t="s">
        <v>91</v>
      </c>
      <c r="N302" s="26">
        <v>44019.0</v>
      </c>
      <c r="O302" s="2" t="s">
        <v>101</v>
      </c>
      <c r="S302" s="2" t="s">
        <v>123</v>
      </c>
    </row>
    <row r="303">
      <c r="C303" s="2" t="s">
        <v>843</v>
      </c>
      <c r="D303" s="19" t="s">
        <v>116</v>
      </c>
      <c r="E303" s="2" t="s">
        <v>844</v>
      </c>
      <c r="F303" s="2" t="s">
        <v>825</v>
      </c>
      <c r="G303" s="2" t="s">
        <v>845</v>
      </c>
      <c r="H303" s="20" t="s">
        <v>59</v>
      </c>
      <c r="I303" s="2" t="s">
        <v>22</v>
      </c>
      <c r="J303" s="21">
        <f>(VLOOKUP(C303,'% water content of Food'!A303:F1300,6))</f>
        <v>77.47331154</v>
      </c>
      <c r="K303" s="2" t="s">
        <v>812</v>
      </c>
      <c r="L303" s="2" t="s">
        <v>90</v>
      </c>
      <c r="M303" s="2" t="s">
        <v>91</v>
      </c>
      <c r="N303" s="26">
        <v>44019.0</v>
      </c>
      <c r="O303" s="2" t="s">
        <v>101</v>
      </c>
      <c r="S303" s="2" t="s">
        <v>123</v>
      </c>
    </row>
    <row r="304">
      <c r="C304" s="2" t="s">
        <v>846</v>
      </c>
      <c r="D304" s="19" t="s">
        <v>116</v>
      </c>
      <c r="E304" s="2" t="s">
        <v>844</v>
      </c>
      <c r="F304" s="2" t="s">
        <v>825</v>
      </c>
      <c r="G304" s="2" t="s">
        <v>847</v>
      </c>
      <c r="H304" s="20" t="s">
        <v>60</v>
      </c>
      <c r="I304" s="2" t="s">
        <v>22</v>
      </c>
      <c r="J304" s="21">
        <f>(VLOOKUP(C304,'% water content of Food'!A304:F1301,6))</f>
        <v>87.68157665</v>
      </c>
      <c r="K304" s="2" t="s">
        <v>812</v>
      </c>
      <c r="L304" s="2" t="s">
        <v>90</v>
      </c>
      <c r="M304" s="2" t="s">
        <v>91</v>
      </c>
      <c r="N304" s="26">
        <v>44019.0</v>
      </c>
      <c r="O304" s="2" t="s">
        <v>101</v>
      </c>
      <c r="S304" s="2" t="s">
        <v>123</v>
      </c>
    </row>
    <row r="305">
      <c r="C305" s="2" t="s">
        <v>848</v>
      </c>
      <c r="D305" s="19" t="s">
        <v>116</v>
      </c>
      <c r="E305" s="2" t="s">
        <v>844</v>
      </c>
      <c r="F305" s="2" t="s">
        <v>825</v>
      </c>
      <c r="G305" s="2" t="s">
        <v>849</v>
      </c>
      <c r="H305" s="20" t="s">
        <v>59</v>
      </c>
      <c r="I305" s="2" t="s">
        <v>22</v>
      </c>
      <c r="J305" s="21">
        <f>(VLOOKUP(C305,'% water content of Food'!A305:F1302,6))</f>
        <v>78.15466436</v>
      </c>
      <c r="K305" s="2" t="s">
        <v>812</v>
      </c>
      <c r="L305" s="2" t="s">
        <v>90</v>
      </c>
      <c r="M305" s="2" t="s">
        <v>91</v>
      </c>
      <c r="N305" s="26">
        <v>44019.0</v>
      </c>
      <c r="O305" s="2" t="s">
        <v>101</v>
      </c>
      <c r="S305" s="2" t="s">
        <v>123</v>
      </c>
    </row>
    <row r="306">
      <c r="C306" s="2" t="s">
        <v>850</v>
      </c>
      <c r="D306" s="19" t="s">
        <v>116</v>
      </c>
      <c r="E306" s="2" t="s">
        <v>844</v>
      </c>
      <c r="F306" s="2" t="s">
        <v>825</v>
      </c>
      <c r="G306" s="2" t="s">
        <v>851</v>
      </c>
      <c r="H306" s="20" t="s">
        <v>60</v>
      </c>
      <c r="I306" s="2" t="s">
        <v>22</v>
      </c>
      <c r="J306" s="21">
        <f>(VLOOKUP(C306,'% water content of Food'!A306:F1303,6))</f>
        <v>82.41750637</v>
      </c>
      <c r="K306" s="2" t="s">
        <v>812</v>
      </c>
      <c r="L306" s="2" t="s">
        <v>90</v>
      </c>
      <c r="M306" s="2" t="s">
        <v>91</v>
      </c>
      <c r="N306" s="26">
        <v>44019.0</v>
      </c>
      <c r="O306" s="2" t="s">
        <v>101</v>
      </c>
      <c r="S306" s="2" t="s">
        <v>123</v>
      </c>
    </row>
    <row r="307">
      <c r="C307" s="2" t="s">
        <v>852</v>
      </c>
      <c r="D307" s="19" t="s">
        <v>116</v>
      </c>
      <c r="E307" s="2" t="s">
        <v>844</v>
      </c>
      <c r="F307" s="2" t="s">
        <v>825</v>
      </c>
      <c r="G307" s="2" t="s">
        <v>853</v>
      </c>
      <c r="H307" s="20" t="s">
        <v>59</v>
      </c>
      <c r="I307" s="2" t="s">
        <v>22</v>
      </c>
      <c r="J307" s="21">
        <f>(VLOOKUP(C307,'% water content of Food'!A307:F1304,6))</f>
        <v>82.2572416</v>
      </c>
      <c r="K307" s="2" t="s">
        <v>812</v>
      </c>
      <c r="L307" s="2" t="s">
        <v>90</v>
      </c>
      <c r="M307" s="2" t="s">
        <v>91</v>
      </c>
      <c r="N307" s="26">
        <v>44019.0</v>
      </c>
      <c r="O307" s="2" t="s">
        <v>101</v>
      </c>
      <c r="S307" s="2" t="s">
        <v>123</v>
      </c>
    </row>
    <row r="308">
      <c r="C308" s="2" t="s">
        <v>854</v>
      </c>
      <c r="D308" s="19" t="s">
        <v>116</v>
      </c>
      <c r="E308" s="2" t="s">
        <v>855</v>
      </c>
      <c r="F308" s="2" t="s">
        <v>856</v>
      </c>
      <c r="G308" s="2" t="s">
        <v>857</v>
      </c>
      <c r="H308" s="20" t="s">
        <v>60</v>
      </c>
      <c r="I308" s="2" t="s">
        <v>22</v>
      </c>
      <c r="J308" s="21">
        <f>(VLOOKUP(C308,'% water content of Food'!A308:F1305,6))</f>
        <v>91.58617492</v>
      </c>
      <c r="K308" s="2" t="s">
        <v>858</v>
      </c>
      <c r="L308" s="2" t="s">
        <v>90</v>
      </c>
      <c r="M308" s="2" t="s">
        <v>91</v>
      </c>
      <c r="N308" s="26">
        <v>44019.0</v>
      </c>
      <c r="O308" s="2" t="s">
        <v>101</v>
      </c>
    </row>
    <row r="309">
      <c r="C309" s="2" t="s">
        <v>859</v>
      </c>
      <c r="D309" s="19" t="s">
        <v>116</v>
      </c>
      <c r="E309" s="2" t="s">
        <v>855</v>
      </c>
      <c r="F309" s="2" t="s">
        <v>856</v>
      </c>
      <c r="G309" s="2" t="s">
        <v>860</v>
      </c>
      <c r="H309" s="20" t="s">
        <v>60</v>
      </c>
      <c r="I309" s="2" t="s">
        <v>22</v>
      </c>
      <c r="J309" s="21">
        <f>(VLOOKUP(C309,'% water content of Food'!A309:F1306,6))</f>
        <v>93.69360657</v>
      </c>
      <c r="K309" s="2" t="s">
        <v>858</v>
      </c>
      <c r="L309" s="2" t="s">
        <v>90</v>
      </c>
      <c r="M309" s="2" t="s">
        <v>91</v>
      </c>
      <c r="N309" s="26">
        <v>44019.0</v>
      </c>
      <c r="O309" s="2" t="s">
        <v>101</v>
      </c>
    </row>
    <row r="310">
      <c r="C310" s="2" t="s">
        <v>861</v>
      </c>
      <c r="D310" s="19" t="s">
        <v>116</v>
      </c>
      <c r="E310" s="2" t="s">
        <v>855</v>
      </c>
      <c r="F310" s="2" t="s">
        <v>856</v>
      </c>
      <c r="G310" s="2" t="s">
        <v>862</v>
      </c>
      <c r="H310" s="20" t="s">
        <v>59</v>
      </c>
      <c r="I310" s="2" t="s">
        <v>22</v>
      </c>
      <c r="J310" s="21">
        <f>(VLOOKUP(C310,'% water content of Food'!A310:F1307,6))</f>
        <v>79.03227222</v>
      </c>
      <c r="K310" s="2" t="s">
        <v>858</v>
      </c>
      <c r="L310" s="2" t="s">
        <v>90</v>
      </c>
      <c r="M310" s="2" t="s">
        <v>91</v>
      </c>
      <c r="N310" s="26">
        <v>44019.0</v>
      </c>
      <c r="O310" s="2" t="s">
        <v>101</v>
      </c>
    </row>
    <row r="311">
      <c r="C311" s="2" t="s">
        <v>863</v>
      </c>
      <c r="D311" s="19" t="s">
        <v>116</v>
      </c>
      <c r="E311" s="2" t="s">
        <v>855</v>
      </c>
      <c r="F311" s="2" t="s">
        <v>856</v>
      </c>
      <c r="G311" s="2" t="s">
        <v>864</v>
      </c>
      <c r="H311" s="20" t="s">
        <v>60</v>
      </c>
      <c r="I311" s="2" t="s">
        <v>22</v>
      </c>
      <c r="J311" s="21">
        <f>(VLOOKUP(C311,'% water content of Food'!A311:F1308,6))</f>
        <v>81.96413922</v>
      </c>
      <c r="K311" s="2" t="s">
        <v>858</v>
      </c>
      <c r="L311" s="2" t="s">
        <v>90</v>
      </c>
      <c r="M311" s="2" t="s">
        <v>91</v>
      </c>
      <c r="N311" s="26">
        <v>44019.0</v>
      </c>
      <c r="O311" s="2" t="s">
        <v>101</v>
      </c>
    </row>
    <row r="312">
      <c r="C312" s="2" t="s">
        <v>865</v>
      </c>
      <c r="D312" s="19" t="s">
        <v>116</v>
      </c>
      <c r="E312" s="2" t="s">
        <v>855</v>
      </c>
      <c r="F312" s="2" t="s">
        <v>856</v>
      </c>
      <c r="G312" s="2" t="s">
        <v>866</v>
      </c>
      <c r="H312" s="20" t="s">
        <v>59</v>
      </c>
      <c r="I312" s="2" t="s">
        <v>22</v>
      </c>
      <c r="J312" s="21">
        <f>(VLOOKUP(C312,'% water content of Food'!A312:F1309,6))</f>
        <v>85.42962283</v>
      </c>
      <c r="K312" s="2" t="s">
        <v>858</v>
      </c>
      <c r="L312" s="2" t="s">
        <v>90</v>
      </c>
      <c r="M312" s="2" t="s">
        <v>91</v>
      </c>
      <c r="N312" s="26">
        <v>44019.0</v>
      </c>
      <c r="O312" s="2" t="s">
        <v>101</v>
      </c>
    </row>
    <row r="313">
      <c r="C313" s="2" t="s">
        <v>867</v>
      </c>
      <c r="D313" s="19" t="s">
        <v>116</v>
      </c>
      <c r="E313" s="2" t="s">
        <v>855</v>
      </c>
      <c r="F313" s="2" t="s">
        <v>856</v>
      </c>
      <c r="G313" s="2" t="s">
        <v>868</v>
      </c>
      <c r="H313" s="20" t="s">
        <v>59</v>
      </c>
      <c r="I313" s="2" t="s">
        <v>22</v>
      </c>
      <c r="J313" s="21">
        <f>(VLOOKUP(C313,'% water content of Food'!A313:F1310,6))</f>
        <v>75.33343847</v>
      </c>
      <c r="K313" s="2" t="s">
        <v>858</v>
      </c>
      <c r="L313" s="2" t="s">
        <v>90</v>
      </c>
      <c r="M313" s="2" t="s">
        <v>91</v>
      </c>
      <c r="N313" s="26">
        <v>44019.0</v>
      </c>
      <c r="O313" s="2" t="s">
        <v>101</v>
      </c>
    </row>
    <row r="314">
      <c r="C314" s="2" t="s">
        <v>869</v>
      </c>
      <c r="D314" s="19" t="s">
        <v>116</v>
      </c>
      <c r="E314" s="2" t="s">
        <v>855</v>
      </c>
      <c r="F314" s="2" t="s">
        <v>856</v>
      </c>
      <c r="G314" s="2" t="s">
        <v>870</v>
      </c>
      <c r="H314" s="20" t="s">
        <v>59</v>
      </c>
      <c r="I314" s="2" t="s">
        <v>22</v>
      </c>
      <c r="J314" s="21">
        <f>(VLOOKUP(C314,'% water content of Food'!A314:F1311,6))</f>
        <v>86.5285898</v>
      </c>
      <c r="K314" s="2" t="s">
        <v>858</v>
      </c>
      <c r="L314" s="2" t="s">
        <v>90</v>
      </c>
      <c r="M314" s="2" t="s">
        <v>91</v>
      </c>
      <c r="N314" s="26">
        <v>44019.0</v>
      </c>
      <c r="O314" s="2" t="s">
        <v>101</v>
      </c>
    </row>
    <row r="315">
      <c r="C315" s="2" t="s">
        <v>871</v>
      </c>
      <c r="D315" s="19" t="s">
        <v>116</v>
      </c>
      <c r="E315" s="2" t="s">
        <v>855</v>
      </c>
      <c r="F315" s="2" t="s">
        <v>856</v>
      </c>
      <c r="G315" s="2" t="s">
        <v>872</v>
      </c>
      <c r="H315" s="20" t="s">
        <v>59</v>
      </c>
      <c r="I315" s="2" t="s">
        <v>22</v>
      </c>
      <c r="J315" s="21">
        <f>(VLOOKUP(C315,'% water content of Food'!A315:F1312,6))</f>
        <v>86.06988199</v>
      </c>
      <c r="K315" s="2" t="s">
        <v>858</v>
      </c>
      <c r="L315" s="2" t="s">
        <v>90</v>
      </c>
      <c r="M315" s="2" t="s">
        <v>91</v>
      </c>
      <c r="N315" s="26">
        <v>44019.0</v>
      </c>
      <c r="O315" s="2" t="s">
        <v>101</v>
      </c>
    </row>
    <row r="316">
      <c r="C316" s="2" t="s">
        <v>873</v>
      </c>
      <c r="D316" s="19" t="s">
        <v>116</v>
      </c>
      <c r="E316" s="2" t="s">
        <v>855</v>
      </c>
      <c r="F316" s="2" t="s">
        <v>856</v>
      </c>
      <c r="G316" s="2" t="s">
        <v>874</v>
      </c>
      <c r="H316" s="20" t="s">
        <v>60</v>
      </c>
      <c r="I316" s="2" t="s">
        <v>22</v>
      </c>
      <c r="J316" s="21">
        <f>(VLOOKUP(C316,'% water content of Food'!A316:F1313,6))</f>
        <v>93.00573551</v>
      </c>
      <c r="K316" s="2" t="s">
        <v>858</v>
      </c>
      <c r="L316" s="2" t="s">
        <v>90</v>
      </c>
      <c r="M316" s="2" t="s">
        <v>91</v>
      </c>
      <c r="N316" s="26">
        <v>44019.0</v>
      </c>
      <c r="O316" s="2" t="s">
        <v>101</v>
      </c>
    </row>
    <row r="317">
      <c r="C317" s="2" t="s">
        <v>875</v>
      </c>
      <c r="D317" s="19" t="s">
        <v>116</v>
      </c>
      <c r="E317" s="2" t="s">
        <v>855</v>
      </c>
      <c r="F317" s="2" t="s">
        <v>856</v>
      </c>
      <c r="G317" s="2" t="s">
        <v>876</v>
      </c>
      <c r="H317" s="20" t="s">
        <v>59</v>
      </c>
      <c r="I317" s="2" t="s">
        <v>22</v>
      </c>
      <c r="J317" s="21">
        <f>(VLOOKUP(C317,'% water content of Food'!A317:F1314,6))</f>
        <v>76.69823645</v>
      </c>
      <c r="K317" s="2" t="s">
        <v>858</v>
      </c>
      <c r="L317" s="2" t="s">
        <v>90</v>
      </c>
      <c r="M317" s="2" t="s">
        <v>91</v>
      </c>
      <c r="N317" s="26">
        <v>44019.0</v>
      </c>
      <c r="O317" s="2" t="s">
        <v>101</v>
      </c>
    </row>
    <row r="318">
      <c r="C318" s="2" t="s">
        <v>877</v>
      </c>
      <c r="D318" s="19" t="s">
        <v>116</v>
      </c>
      <c r="E318" s="2" t="s">
        <v>855</v>
      </c>
      <c r="F318" s="2" t="s">
        <v>856</v>
      </c>
      <c r="G318" s="2" t="s">
        <v>878</v>
      </c>
      <c r="H318" s="20" t="s">
        <v>59</v>
      </c>
      <c r="I318" s="2" t="s">
        <v>22</v>
      </c>
      <c r="J318" s="21">
        <f>(VLOOKUP(C318,'% water content of Food'!A318:F1315,6))</f>
        <v>79.39740817</v>
      </c>
      <c r="K318" s="2" t="s">
        <v>858</v>
      </c>
      <c r="L318" s="2" t="s">
        <v>90</v>
      </c>
      <c r="M318" s="2" t="s">
        <v>91</v>
      </c>
      <c r="N318" s="26">
        <v>44019.0</v>
      </c>
      <c r="O318" s="2" t="s">
        <v>101</v>
      </c>
    </row>
    <row r="319">
      <c r="C319" s="2" t="s">
        <v>879</v>
      </c>
      <c r="D319" s="19" t="s">
        <v>116</v>
      </c>
      <c r="E319" s="2" t="s">
        <v>855</v>
      </c>
      <c r="F319" s="2" t="s">
        <v>856</v>
      </c>
      <c r="G319" s="2" t="s">
        <v>880</v>
      </c>
      <c r="H319" s="20" t="s">
        <v>59</v>
      </c>
      <c r="I319" s="2" t="s">
        <v>22</v>
      </c>
      <c r="J319" s="21">
        <f>(VLOOKUP(C319,'% water content of Food'!A319:F1316,6))</f>
        <v>82.88629765</v>
      </c>
      <c r="K319" s="2" t="s">
        <v>858</v>
      </c>
      <c r="L319" s="2" t="s">
        <v>90</v>
      </c>
      <c r="M319" s="2" t="s">
        <v>91</v>
      </c>
      <c r="N319" s="26">
        <v>44019.0</v>
      </c>
      <c r="O319" s="2" t="s">
        <v>101</v>
      </c>
    </row>
    <row r="320">
      <c r="C320" s="2" t="s">
        <v>881</v>
      </c>
      <c r="D320" s="19" t="s">
        <v>116</v>
      </c>
      <c r="E320" s="2" t="s">
        <v>855</v>
      </c>
      <c r="F320" s="2" t="s">
        <v>856</v>
      </c>
      <c r="G320" s="2" t="s">
        <v>882</v>
      </c>
      <c r="H320" s="20" t="s">
        <v>60</v>
      </c>
      <c r="I320" s="2" t="s">
        <v>22</v>
      </c>
      <c r="J320" s="21">
        <f>(VLOOKUP(C320,'% water content of Food'!A320:F1317,6))</f>
        <v>88.98430069</v>
      </c>
      <c r="K320" s="2" t="s">
        <v>858</v>
      </c>
      <c r="L320" s="2" t="s">
        <v>90</v>
      </c>
      <c r="M320" s="2" t="s">
        <v>91</v>
      </c>
      <c r="N320" s="26">
        <v>44019.0</v>
      </c>
      <c r="O320" s="2" t="s">
        <v>101</v>
      </c>
    </row>
    <row r="321">
      <c r="C321" s="2" t="s">
        <v>883</v>
      </c>
      <c r="D321" s="19" t="s">
        <v>116</v>
      </c>
      <c r="E321" s="2" t="s">
        <v>855</v>
      </c>
      <c r="F321" s="2" t="s">
        <v>856</v>
      </c>
      <c r="G321" s="2" t="s">
        <v>884</v>
      </c>
      <c r="H321" s="20" t="s">
        <v>59</v>
      </c>
      <c r="I321" s="2" t="s">
        <v>22</v>
      </c>
      <c r="J321" s="21">
        <f>(VLOOKUP(C321,'% water content of Food'!A321:F1318,6))</f>
        <v>81.06544818</v>
      </c>
      <c r="K321" s="2" t="s">
        <v>858</v>
      </c>
      <c r="L321" s="2" t="s">
        <v>90</v>
      </c>
      <c r="M321" s="2" t="s">
        <v>91</v>
      </c>
      <c r="N321" s="26">
        <v>44019.0</v>
      </c>
      <c r="O321" s="2" t="s">
        <v>101</v>
      </c>
    </row>
    <row r="322">
      <c r="C322" s="2" t="s">
        <v>885</v>
      </c>
      <c r="D322" s="19" t="s">
        <v>116</v>
      </c>
      <c r="E322" s="2" t="s">
        <v>855</v>
      </c>
      <c r="F322" s="2" t="s">
        <v>856</v>
      </c>
      <c r="G322" s="2" t="s">
        <v>886</v>
      </c>
      <c r="H322" s="20" t="s">
        <v>60</v>
      </c>
      <c r="I322" s="2" t="s">
        <v>22</v>
      </c>
      <c r="J322" s="21">
        <f>(VLOOKUP(C322,'% water content of Food'!A322:F1319,6))</f>
        <v>89.36954148</v>
      </c>
      <c r="K322" s="2" t="s">
        <v>858</v>
      </c>
      <c r="L322" s="2" t="s">
        <v>90</v>
      </c>
      <c r="M322" s="2" t="s">
        <v>91</v>
      </c>
      <c r="N322" s="26">
        <v>44019.0</v>
      </c>
      <c r="O322" s="2" t="s">
        <v>101</v>
      </c>
    </row>
    <row r="323">
      <c r="C323" s="2" t="s">
        <v>887</v>
      </c>
      <c r="D323" s="19" t="s">
        <v>116</v>
      </c>
      <c r="E323" s="2" t="s">
        <v>855</v>
      </c>
      <c r="F323" s="2" t="s">
        <v>856</v>
      </c>
      <c r="G323" s="2" t="s">
        <v>888</v>
      </c>
      <c r="H323" s="20" t="s">
        <v>59</v>
      </c>
      <c r="I323" s="2" t="s">
        <v>22</v>
      </c>
      <c r="J323" s="21">
        <f>(VLOOKUP(C323,'% water content of Food'!A323:F1320,6))</f>
        <v>78.68784652</v>
      </c>
      <c r="K323" s="2" t="s">
        <v>858</v>
      </c>
      <c r="L323" s="2" t="s">
        <v>90</v>
      </c>
      <c r="M323" s="2" t="s">
        <v>91</v>
      </c>
      <c r="N323" s="26">
        <v>44019.0</v>
      </c>
      <c r="O323" s="2" t="s">
        <v>101</v>
      </c>
    </row>
    <row r="324">
      <c r="C324" s="2" t="s">
        <v>889</v>
      </c>
      <c r="D324" s="19" t="s">
        <v>116</v>
      </c>
      <c r="E324" s="2" t="s">
        <v>855</v>
      </c>
      <c r="F324" s="2" t="s">
        <v>890</v>
      </c>
      <c r="G324" s="2" t="s">
        <v>891</v>
      </c>
      <c r="H324" s="20" t="s">
        <v>59</v>
      </c>
      <c r="I324" s="2" t="s">
        <v>22</v>
      </c>
      <c r="J324" s="21">
        <f>(VLOOKUP(C324,'% water content of Food'!A324:F1321,6))</f>
        <v>83.37219372</v>
      </c>
      <c r="K324" s="2" t="s">
        <v>858</v>
      </c>
      <c r="L324" s="2" t="s">
        <v>90</v>
      </c>
      <c r="M324" s="2" t="s">
        <v>91</v>
      </c>
      <c r="N324" s="26">
        <v>44019.0</v>
      </c>
      <c r="O324" s="2" t="s">
        <v>101</v>
      </c>
      <c r="S324" s="2" t="s">
        <v>123</v>
      </c>
    </row>
    <row r="325">
      <c r="C325" s="2" t="s">
        <v>892</v>
      </c>
      <c r="D325" s="19" t="s">
        <v>116</v>
      </c>
      <c r="E325" s="2" t="s">
        <v>893</v>
      </c>
      <c r="F325" s="2" t="s">
        <v>894</v>
      </c>
      <c r="G325" s="2" t="s">
        <v>895</v>
      </c>
      <c r="H325" s="20" t="s">
        <v>60</v>
      </c>
      <c r="I325" s="2" t="s">
        <v>22</v>
      </c>
      <c r="J325" s="21">
        <f>(VLOOKUP(C325,'% water content of Food'!A325:F1322,6))</f>
        <v>94.00173651</v>
      </c>
      <c r="K325" s="2" t="s">
        <v>858</v>
      </c>
      <c r="L325" s="2" t="s">
        <v>90</v>
      </c>
      <c r="M325" s="2" t="s">
        <v>91</v>
      </c>
      <c r="N325" s="26">
        <v>44019.0</v>
      </c>
      <c r="O325" s="2" t="s">
        <v>101</v>
      </c>
    </row>
    <row r="326">
      <c r="C326" s="2" t="s">
        <v>896</v>
      </c>
      <c r="D326" s="19" t="s">
        <v>116</v>
      </c>
      <c r="E326" s="2" t="s">
        <v>893</v>
      </c>
      <c r="F326" s="2" t="s">
        <v>894</v>
      </c>
      <c r="G326" s="2" t="s">
        <v>897</v>
      </c>
      <c r="H326" s="20" t="s">
        <v>59</v>
      </c>
      <c r="I326" s="2" t="s">
        <v>22</v>
      </c>
      <c r="J326" s="21">
        <f>(VLOOKUP(C326,'% water content of Food'!A326:F1323,6))</f>
        <v>82.14053351</v>
      </c>
      <c r="K326" s="2" t="s">
        <v>858</v>
      </c>
      <c r="L326" s="2" t="s">
        <v>90</v>
      </c>
      <c r="M326" s="2" t="s">
        <v>91</v>
      </c>
      <c r="N326" s="26">
        <v>44019.0</v>
      </c>
      <c r="O326" s="2" t="s">
        <v>101</v>
      </c>
    </row>
    <row r="327">
      <c r="C327" s="2" t="s">
        <v>898</v>
      </c>
      <c r="D327" s="19" t="s">
        <v>116</v>
      </c>
      <c r="E327" s="2" t="s">
        <v>893</v>
      </c>
      <c r="F327" s="2" t="s">
        <v>894</v>
      </c>
      <c r="G327" s="2" t="s">
        <v>899</v>
      </c>
      <c r="H327" s="20" t="s">
        <v>59</v>
      </c>
      <c r="I327" s="2" t="s">
        <v>22</v>
      </c>
      <c r="J327" s="21">
        <f>(VLOOKUP(C327,'% water content of Food'!A327:F1324,6))</f>
        <v>84.7710089</v>
      </c>
      <c r="K327" s="2" t="s">
        <v>858</v>
      </c>
      <c r="L327" s="2" t="s">
        <v>90</v>
      </c>
      <c r="M327" s="2" t="s">
        <v>91</v>
      </c>
      <c r="N327" s="26">
        <v>44019.0</v>
      </c>
      <c r="O327" s="2" t="s">
        <v>101</v>
      </c>
    </row>
    <row r="328">
      <c r="C328" s="2" t="s">
        <v>900</v>
      </c>
      <c r="D328" s="19" t="s">
        <v>116</v>
      </c>
      <c r="E328" s="2" t="s">
        <v>901</v>
      </c>
      <c r="F328" s="2" t="s">
        <v>856</v>
      </c>
      <c r="G328" s="2" t="s">
        <v>902</v>
      </c>
      <c r="H328" s="20" t="s">
        <v>59</v>
      </c>
      <c r="I328" s="2" t="s">
        <v>22</v>
      </c>
      <c r="J328" s="21">
        <f>(VLOOKUP(C328,'% water content of Food'!A328:F1325,6))</f>
        <v>78.93828903</v>
      </c>
      <c r="K328" s="2" t="s">
        <v>812</v>
      </c>
      <c r="L328" s="2" t="s">
        <v>90</v>
      </c>
      <c r="M328" s="2" t="s">
        <v>91</v>
      </c>
      <c r="N328" s="26">
        <v>44019.0</v>
      </c>
      <c r="O328" s="2" t="s">
        <v>101</v>
      </c>
    </row>
    <row r="329">
      <c r="C329" s="2" t="s">
        <v>903</v>
      </c>
      <c r="D329" s="19" t="s">
        <v>116</v>
      </c>
      <c r="E329" s="2" t="s">
        <v>901</v>
      </c>
      <c r="F329" s="2" t="s">
        <v>856</v>
      </c>
      <c r="G329" s="2" t="s">
        <v>904</v>
      </c>
      <c r="H329" s="20" t="s">
        <v>59</v>
      </c>
      <c r="I329" s="2" t="s">
        <v>22</v>
      </c>
      <c r="J329" s="21">
        <f>(VLOOKUP(C329,'% water content of Food'!A329:F1326,6))</f>
        <v>82.1910175</v>
      </c>
      <c r="K329" s="2" t="s">
        <v>812</v>
      </c>
      <c r="L329" s="2" t="s">
        <v>90</v>
      </c>
      <c r="M329" s="2" t="s">
        <v>91</v>
      </c>
      <c r="N329" s="26">
        <v>44019.0</v>
      </c>
      <c r="O329" s="2" t="s">
        <v>101</v>
      </c>
    </row>
    <row r="330">
      <c r="C330" s="2" t="s">
        <v>905</v>
      </c>
      <c r="D330" s="19" t="s">
        <v>116</v>
      </c>
      <c r="E330" s="2" t="s">
        <v>906</v>
      </c>
      <c r="F330" s="2" t="s">
        <v>856</v>
      </c>
      <c r="G330" s="2" t="s">
        <v>907</v>
      </c>
      <c r="H330" s="20" t="s">
        <v>60</v>
      </c>
      <c r="I330" s="2" t="s">
        <v>22</v>
      </c>
      <c r="J330" s="21">
        <f>(VLOOKUP(C330,'% water content of Food'!A330:F1327,6))</f>
        <v>84.29550998</v>
      </c>
      <c r="K330" s="2" t="s">
        <v>812</v>
      </c>
      <c r="L330" s="2" t="s">
        <v>90</v>
      </c>
      <c r="M330" s="2" t="s">
        <v>91</v>
      </c>
      <c r="N330" s="26">
        <v>44019.0</v>
      </c>
      <c r="O330" s="2" t="s">
        <v>101</v>
      </c>
    </row>
    <row r="331">
      <c r="C331" s="2" t="s">
        <v>908</v>
      </c>
      <c r="D331" s="19" t="s">
        <v>116</v>
      </c>
      <c r="E331" s="2" t="s">
        <v>909</v>
      </c>
      <c r="F331" s="2" t="s">
        <v>910</v>
      </c>
      <c r="G331" s="2" t="s">
        <v>911</v>
      </c>
      <c r="H331" s="20" t="s">
        <v>59</v>
      </c>
      <c r="I331" s="2" t="s">
        <v>22</v>
      </c>
      <c r="J331" s="21">
        <f>(VLOOKUP(C331,'% water content of Food'!A331:F1328,6))</f>
        <v>83.31898652</v>
      </c>
      <c r="K331" s="2" t="s">
        <v>812</v>
      </c>
      <c r="L331" s="2" t="s">
        <v>90</v>
      </c>
      <c r="M331" s="2" t="s">
        <v>91</v>
      </c>
      <c r="N331" s="26">
        <v>44019.0</v>
      </c>
      <c r="O331" s="2" t="s">
        <v>248</v>
      </c>
      <c r="S331" s="2" t="s">
        <v>123</v>
      </c>
    </row>
    <row r="332">
      <c r="C332" s="2" t="s">
        <v>912</v>
      </c>
      <c r="D332" s="19" t="s">
        <v>116</v>
      </c>
      <c r="E332" s="2" t="s">
        <v>909</v>
      </c>
      <c r="F332" s="2" t="s">
        <v>910</v>
      </c>
      <c r="G332" s="2" t="s">
        <v>913</v>
      </c>
      <c r="H332" s="20" t="s">
        <v>59</v>
      </c>
      <c r="I332" s="2" t="s">
        <v>22</v>
      </c>
      <c r="J332" s="21">
        <f>(VLOOKUP(C332,'% water content of Food'!A332:F1329,6))</f>
        <v>83.72231762</v>
      </c>
      <c r="K332" s="2" t="s">
        <v>812</v>
      </c>
      <c r="L332" s="2" t="s">
        <v>90</v>
      </c>
      <c r="M332" s="2" t="s">
        <v>91</v>
      </c>
      <c r="N332" s="26">
        <v>44019.0</v>
      </c>
      <c r="O332" s="2" t="s">
        <v>248</v>
      </c>
      <c r="S332" s="2" t="s">
        <v>123</v>
      </c>
    </row>
    <row r="333">
      <c r="C333" s="2" t="s">
        <v>914</v>
      </c>
      <c r="D333" s="19" t="s">
        <v>116</v>
      </c>
      <c r="E333" s="2" t="s">
        <v>909</v>
      </c>
      <c r="F333" s="2" t="s">
        <v>910</v>
      </c>
      <c r="G333" s="2" t="s">
        <v>915</v>
      </c>
      <c r="H333" s="20" t="s">
        <v>59</v>
      </c>
      <c r="I333" s="2" t="s">
        <v>22</v>
      </c>
      <c r="J333" s="21">
        <f>(VLOOKUP(C333,'% water content of Food'!A333:F1330,6))</f>
        <v>80.73413748</v>
      </c>
      <c r="K333" s="2" t="s">
        <v>812</v>
      </c>
      <c r="L333" s="2" t="s">
        <v>90</v>
      </c>
      <c r="M333" s="2" t="s">
        <v>91</v>
      </c>
      <c r="N333" s="26">
        <v>44019.0</v>
      </c>
      <c r="O333" s="2" t="s">
        <v>248</v>
      </c>
      <c r="S333" s="2" t="s">
        <v>123</v>
      </c>
    </row>
    <row r="334">
      <c r="C334" s="2" t="s">
        <v>916</v>
      </c>
      <c r="D334" s="19" t="s">
        <v>116</v>
      </c>
      <c r="E334" s="2" t="s">
        <v>909</v>
      </c>
      <c r="F334" s="2" t="s">
        <v>910</v>
      </c>
      <c r="G334" s="2" t="s">
        <v>917</v>
      </c>
      <c r="H334" s="20" t="s">
        <v>59</v>
      </c>
      <c r="I334" s="2" t="s">
        <v>22</v>
      </c>
      <c r="J334" s="21">
        <f>(VLOOKUP(C334,'% water content of Food'!A334:F1331,6))</f>
        <v>81.75372607</v>
      </c>
      <c r="K334" s="2" t="s">
        <v>812</v>
      </c>
      <c r="L334" s="2" t="s">
        <v>90</v>
      </c>
      <c r="M334" s="2" t="s">
        <v>91</v>
      </c>
      <c r="N334" s="26">
        <v>44019.0</v>
      </c>
      <c r="O334" s="2" t="s">
        <v>248</v>
      </c>
      <c r="S334" s="2" t="s">
        <v>123</v>
      </c>
    </row>
    <row r="335">
      <c r="C335" s="2" t="s">
        <v>918</v>
      </c>
      <c r="D335" s="19" t="s">
        <v>116</v>
      </c>
      <c r="E335" s="2" t="s">
        <v>909</v>
      </c>
      <c r="F335" s="2" t="s">
        <v>910</v>
      </c>
      <c r="G335" s="2" t="s">
        <v>919</v>
      </c>
      <c r="H335" s="20" t="s">
        <v>60</v>
      </c>
      <c r="I335" s="2" t="s">
        <v>22</v>
      </c>
      <c r="J335" s="21">
        <f>(VLOOKUP(C335,'% water content of Food'!A335:F1332,6))</f>
        <v>83.31386322</v>
      </c>
      <c r="K335" s="2" t="s">
        <v>812</v>
      </c>
      <c r="L335" s="2" t="s">
        <v>90</v>
      </c>
      <c r="M335" s="2" t="s">
        <v>91</v>
      </c>
      <c r="N335" s="26">
        <v>44019.0</v>
      </c>
      <c r="O335" s="2" t="s">
        <v>248</v>
      </c>
      <c r="S335" s="2" t="s">
        <v>123</v>
      </c>
    </row>
    <row r="336">
      <c r="C336" s="2" t="s">
        <v>920</v>
      </c>
      <c r="D336" s="19" t="s">
        <v>116</v>
      </c>
      <c r="E336" s="2" t="s">
        <v>909</v>
      </c>
      <c r="F336" s="2" t="s">
        <v>910</v>
      </c>
      <c r="G336" s="2" t="s">
        <v>921</v>
      </c>
      <c r="H336" s="20" t="s">
        <v>59</v>
      </c>
      <c r="I336" s="2" t="s">
        <v>22</v>
      </c>
      <c r="J336" s="21">
        <f>(VLOOKUP(C336,'% water content of Food'!A336:F1333,6))</f>
        <v>86.67736232</v>
      </c>
      <c r="K336" s="2" t="s">
        <v>812</v>
      </c>
      <c r="L336" s="2" t="s">
        <v>90</v>
      </c>
      <c r="M336" s="2" t="s">
        <v>91</v>
      </c>
      <c r="N336" s="26">
        <v>44019.0</v>
      </c>
      <c r="O336" s="2" t="s">
        <v>248</v>
      </c>
      <c r="S336" s="2" t="s">
        <v>123</v>
      </c>
    </row>
    <row r="337">
      <c r="C337" s="2" t="s">
        <v>922</v>
      </c>
      <c r="D337" s="19" t="s">
        <v>116</v>
      </c>
      <c r="E337" s="2" t="s">
        <v>923</v>
      </c>
      <c r="F337" s="2" t="s">
        <v>924</v>
      </c>
      <c r="G337" s="2" t="s">
        <v>925</v>
      </c>
      <c r="H337" s="20" t="s">
        <v>59</v>
      </c>
      <c r="I337" s="2" t="s">
        <v>22</v>
      </c>
      <c r="J337" s="21">
        <f>(VLOOKUP(C337,'% water content of Food'!A337:F1334,6))</f>
        <v>81.16723928</v>
      </c>
      <c r="K337" s="2" t="s">
        <v>812</v>
      </c>
      <c r="L337" s="2" t="s">
        <v>90</v>
      </c>
      <c r="M337" s="2" t="s">
        <v>91</v>
      </c>
      <c r="N337" s="26">
        <v>44019.0</v>
      </c>
      <c r="O337" s="2" t="s">
        <v>422</v>
      </c>
      <c r="S337" s="2" t="s">
        <v>123</v>
      </c>
    </row>
    <row r="338">
      <c r="C338" s="2" t="s">
        <v>926</v>
      </c>
      <c r="D338" s="19" t="s">
        <v>116</v>
      </c>
      <c r="E338" s="2" t="s">
        <v>923</v>
      </c>
      <c r="F338" s="2" t="s">
        <v>924</v>
      </c>
      <c r="G338" s="2" t="s">
        <v>927</v>
      </c>
      <c r="H338" s="20" t="s">
        <v>60</v>
      </c>
      <c r="I338" s="2" t="s">
        <v>22</v>
      </c>
      <c r="J338" s="21">
        <f>(VLOOKUP(C338,'% water content of Food'!A338:F1335,6))</f>
        <v>87.83720284</v>
      </c>
      <c r="K338" s="2" t="s">
        <v>812</v>
      </c>
      <c r="L338" s="2" t="s">
        <v>90</v>
      </c>
      <c r="M338" s="2" t="s">
        <v>91</v>
      </c>
      <c r="N338" s="26">
        <v>44019.0</v>
      </c>
      <c r="O338" s="2" t="s">
        <v>101</v>
      </c>
      <c r="S338" s="2" t="s">
        <v>123</v>
      </c>
    </row>
    <row r="339">
      <c r="C339" s="2" t="s">
        <v>928</v>
      </c>
      <c r="D339" s="19" t="s">
        <v>116</v>
      </c>
      <c r="E339" s="2" t="s">
        <v>923</v>
      </c>
      <c r="F339" s="2" t="s">
        <v>924</v>
      </c>
      <c r="G339" s="2" t="s">
        <v>929</v>
      </c>
      <c r="H339" s="20" t="s">
        <v>59</v>
      </c>
      <c r="I339" s="2" t="s">
        <v>22</v>
      </c>
      <c r="J339" s="21">
        <f>(VLOOKUP(C339,'% water content of Food'!A339:F1336,6))</f>
        <v>77.70508446</v>
      </c>
      <c r="K339" s="2" t="s">
        <v>812</v>
      </c>
      <c r="L339" s="2" t="s">
        <v>90</v>
      </c>
      <c r="M339" s="2" t="s">
        <v>91</v>
      </c>
      <c r="N339" s="26">
        <v>44019.0</v>
      </c>
      <c r="O339" s="2" t="s">
        <v>101</v>
      </c>
      <c r="S339" s="2" t="s">
        <v>123</v>
      </c>
    </row>
    <row r="340">
      <c r="C340" s="2" t="s">
        <v>930</v>
      </c>
      <c r="D340" s="19" t="s">
        <v>116</v>
      </c>
      <c r="E340" s="2" t="s">
        <v>923</v>
      </c>
      <c r="F340" s="2" t="s">
        <v>924</v>
      </c>
      <c r="G340" s="2" t="s">
        <v>931</v>
      </c>
      <c r="H340" s="20" t="s">
        <v>59</v>
      </c>
      <c r="I340" s="2" t="s">
        <v>22</v>
      </c>
      <c r="J340" s="21">
        <f>(VLOOKUP(C340,'% water content of Food'!A340:F1337,6))</f>
        <v>82.84739088</v>
      </c>
      <c r="K340" s="2" t="s">
        <v>812</v>
      </c>
      <c r="L340" s="2" t="s">
        <v>90</v>
      </c>
      <c r="M340" s="2" t="s">
        <v>91</v>
      </c>
      <c r="N340" s="26">
        <v>44019.0</v>
      </c>
      <c r="O340" s="2" t="s">
        <v>422</v>
      </c>
      <c r="S340" s="2" t="s">
        <v>123</v>
      </c>
    </row>
    <row r="341">
      <c r="C341" s="2" t="s">
        <v>932</v>
      </c>
      <c r="D341" s="19" t="s">
        <v>116</v>
      </c>
      <c r="E341" s="2" t="s">
        <v>923</v>
      </c>
      <c r="F341" s="2" t="s">
        <v>924</v>
      </c>
      <c r="G341" s="2" t="s">
        <v>933</v>
      </c>
      <c r="H341" s="20" t="s">
        <v>59</v>
      </c>
      <c r="I341" s="2" t="s">
        <v>22</v>
      </c>
      <c r="J341" s="21">
        <f>(VLOOKUP(C341,'% water content of Food'!A341:F1338,6))</f>
        <v>83.38825975</v>
      </c>
      <c r="K341" s="2" t="s">
        <v>812</v>
      </c>
      <c r="L341" s="2" t="s">
        <v>90</v>
      </c>
      <c r="M341" s="2" t="s">
        <v>91</v>
      </c>
      <c r="N341" s="26">
        <v>44019.0</v>
      </c>
      <c r="O341" s="2" t="s">
        <v>422</v>
      </c>
      <c r="S341" s="2" t="s">
        <v>123</v>
      </c>
    </row>
    <row r="342">
      <c r="C342" s="2" t="s">
        <v>934</v>
      </c>
      <c r="D342" s="19" t="s">
        <v>116</v>
      </c>
      <c r="E342" s="2" t="s">
        <v>923</v>
      </c>
      <c r="F342" s="2" t="s">
        <v>924</v>
      </c>
      <c r="G342" s="2" t="s">
        <v>935</v>
      </c>
      <c r="H342" s="20" t="s">
        <v>59</v>
      </c>
      <c r="I342" s="2" t="s">
        <v>22</v>
      </c>
      <c r="J342" s="21">
        <f>(VLOOKUP(C342,'% water content of Food'!A342:F1339,6))</f>
        <v>83.69159287</v>
      </c>
      <c r="K342" s="2" t="s">
        <v>812</v>
      </c>
      <c r="L342" s="2" t="s">
        <v>90</v>
      </c>
      <c r="M342" s="2" t="s">
        <v>91</v>
      </c>
      <c r="N342" s="26">
        <v>44019.0</v>
      </c>
      <c r="O342" s="2" t="s">
        <v>422</v>
      </c>
      <c r="S342" s="2" t="s">
        <v>123</v>
      </c>
    </row>
    <row r="343">
      <c r="C343" s="2" t="s">
        <v>936</v>
      </c>
      <c r="D343" s="19" t="s">
        <v>116</v>
      </c>
      <c r="E343" s="2" t="s">
        <v>923</v>
      </c>
      <c r="F343" s="2" t="s">
        <v>924</v>
      </c>
      <c r="G343" s="2" t="s">
        <v>937</v>
      </c>
      <c r="H343" s="20" t="s">
        <v>59</v>
      </c>
      <c r="I343" s="2" t="s">
        <v>22</v>
      </c>
      <c r="J343" s="21">
        <f>(VLOOKUP(C343,'% water content of Food'!A343:F1340,6))</f>
        <v>81.7671949</v>
      </c>
      <c r="K343" s="2" t="s">
        <v>812</v>
      </c>
      <c r="L343" s="2" t="s">
        <v>90</v>
      </c>
      <c r="M343" s="2" t="s">
        <v>91</v>
      </c>
      <c r="N343" s="26">
        <v>44019.0</v>
      </c>
      <c r="O343" s="2" t="s">
        <v>422</v>
      </c>
      <c r="S343" s="2" t="s">
        <v>123</v>
      </c>
    </row>
    <row r="344">
      <c r="C344" s="2" t="s">
        <v>938</v>
      </c>
      <c r="D344" s="19" t="s">
        <v>116</v>
      </c>
      <c r="E344" s="2" t="s">
        <v>923</v>
      </c>
      <c r="F344" s="2" t="s">
        <v>924</v>
      </c>
      <c r="G344" s="2" t="s">
        <v>939</v>
      </c>
      <c r="H344" s="20" t="s">
        <v>59</v>
      </c>
      <c r="I344" s="2" t="s">
        <v>22</v>
      </c>
      <c r="J344" s="21">
        <f>(VLOOKUP(C344,'% water content of Food'!A344:F1341,6))</f>
        <v>83.96197146</v>
      </c>
      <c r="K344" s="2" t="s">
        <v>812</v>
      </c>
      <c r="L344" s="2" t="s">
        <v>90</v>
      </c>
      <c r="M344" s="2" t="s">
        <v>91</v>
      </c>
      <c r="N344" s="26">
        <v>44019.0</v>
      </c>
      <c r="O344" s="2" t="s">
        <v>422</v>
      </c>
      <c r="S344" s="2" t="s">
        <v>123</v>
      </c>
    </row>
    <row r="345">
      <c r="C345" s="2" t="s">
        <v>940</v>
      </c>
      <c r="D345" s="19" t="s">
        <v>116</v>
      </c>
      <c r="E345" s="2" t="s">
        <v>923</v>
      </c>
      <c r="F345" s="2" t="s">
        <v>924</v>
      </c>
      <c r="G345" s="2" t="s">
        <v>941</v>
      </c>
      <c r="H345" s="20" t="s">
        <v>59</v>
      </c>
      <c r="I345" s="2" t="s">
        <v>22</v>
      </c>
      <c r="J345" s="21">
        <f>(VLOOKUP(C345,'% water content of Food'!A345:F1342,6))</f>
        <v>86.15922583</v>
      </c>
      <c r="K345" s="2" t="s">
        <v>812</v>
      </c>
      <c r="L345" s="2" t="s">
        <v>90</v>
      </c>
      <c r="M345" s="2" t="s">
        <v>91</v>
      </c>
      <c r="N345" s="26">
        <v>44019.0</v>
      </c>
      <c r="O345" s="2" t="s">
        <v>422</v>
      </c>
      <c r="S345" s="2" t="s">
        <v>123</v>
      </c>
    </row>
    <row r="346">
      <c r="C346" s="2" t="s">
        <v>942</v>
      </c>
      <c r="D346" s="19" t="s">
        <v>116</v>
      </c>
      <c r="E346" s="2" t="s">
        <v>923</v>
      </c>
      <c r="F346" s="2" t="s">
        <v>924</v>
      </c>
      <c r="G346" s="2" t="s">
        <v>943</v>
      </c>
      <c r="H346" s="20" t="s">
        <v>59</v>
      </c>
      <c r="I346" s="2" t="s">
        <v>22</v>
      </c>
      <c r="J346" s="21">
        <f>(VLOOKUP(C346,'% water content of Food'!A346:F1343,6))</f>
        <v>79.26230979</v>
      </c>
      <c r="K346" s="2" t="s">
        <v>812</v>
      </c>
      <c r="L346" s="2" t="s">
        <v>90</v>
      </c>
      <c r="M346" s="2" t="s">
        <v>91</v>
      </c>
      <c r="N346" s="26">
        <v>44019.0</v>
      </c>
      <c r="O346" s="2" t="s">
        <v>422</v>
      </c>
      <c r="S346" s="2" t="s">
        <v>123</v>
      </c>
    </row>
    <row r="347">
      <c r="C347" s="2" t="s">
        <v>944</v>
      </c>
      <c r="D347" s="19" t="s">
        <v>116</v>
      </c>
      <c r="E347" s="2" t="s">
        <v>923</v>
      </c>
      <c r="F347" s="2" t="s">
        <v>924</v>
      </c>
      <c r="G347" s="2" t="s">
        <v>945</v>
      </c>
      <c r="H347" s="20" t="s">
        <v>60</v>
      </c>
      <c r="I347" s="2" t="s">
        <v>22</v>
      </c>
      <c r="J347" s="21">
        <f>(VLOOKUP(C347,'% water content of Food'!A347:F1344,6))</f>
        <v>87.10662152</v>
      </c>
      <c r="K347" s="2" t="s">
        <v>812</v>
      </c>
      <c r="L347" s="2" t="s">
        <v>90</v>
      </c>
      <c r="M347" s="2" t="s">
        <v>91</v>
      </c>
      <c r="N347" s="26">
        <v>44019.0</v>
      </c>
      <c r="O347" s="2" t="s">
        <v>101</v>
      </c>
      <c r="S347" s="2" t="s">
        <v>123</v>
      </c>
    </row>
    <row r="348">
      <c r="C348" s="2" t="s">
        <v>946</v>
      </c>
      <c r="D348" s="19" t="s">
        <v>116</v>
      </c>
      <c r="E348" s="2" t="s">
        <v>947</v>
      </c>
      <c r="F348" s="2" t="s">
        <v>924</v>
      </c>
      <c r="G348" s="2" t="s">
        <v>948</v>
      </c>
      <c r="H348" s="20" t="s">
        <v>59</v>
      </c>
      <c r="I348" s="2" t="s">
        <v>22</v>
      </c>
      <c r="J348" s="21">
        <f>(VLOOKUP(C348,'% water content of Food'!A348:F1345,6))</f>
        <v>82.01204757</v>
      </c>
      <c r="K348" s="2" t="s">
        <v>812</v>
      </c>
      <c r="L348" s="2" t="s">
        <v>90</v>
      </c>
      <c r="M348" s="2" t="s">
        <v>91</v>
      </c>
      <c r="N348" s="26">
        <v>44019.0</v>
      </c>
      <c r="O348" s="2" t="s">
        <v>101</v>
      </c>
      <c r="S348" s="2" t="s">
        <v>123</v>
      </c>
    </row>
    <row r="349">
      <c r="C349" s="2" t="s">
        <v>949</v>
      </c>
      <c r="D349" s="19" t="s">
        <v>116</v>
      </c>
      <c r="E349" s="2" t="s">
        <v>947</v>
      </c>
      <c r="F349" s="2" t="s">
        <v>924</v>
      </c>
      <c r="G349" s="2" t="s">
        <v>950</v>
      </c>
      <c r="H349" s="20" t="s">
        <v>59</v>
      </c>
      <c r="I349" s="2" t="s">
        <v>22</v>
      </c>
      <c r="J349" s="21">
        <f>(VLOOKUP(C349,'% water content of Food'!A349:F1346,6))</f>
        <v>82.93639637</v>
      </c>
      <c r="K349" s="2" t="s">
        <v>812</v>
      </c>
      <c r="L349" s="2" t="s">
        <v>90</v>
      </c>
      <c r="M349" s="2" t="s">
        <v>91</v>
      </c>
      <c r="N349" s="26">
        <v>44019.0</v>
      </c>
      <c r="O349" s="2" t="s">
        <v>422</v>
      </c>
      <c r="S349" s="2" t="s">
        <v>123</v>
      </c>
    </row>
    <row r="350">
      <c r="C350" s="2" t="s">
        <v>951</v>
      </c>
      <c r="D350" s="19" t="s">
        <v>116</v>
      </c>
      <c r="E350" s="2" t="s">
        <v>947</v>
      </c>
      <c r="F350" s="2" t="s">
        <v>924</v>
      </c>
      <c r="G350" s="2" t="s">
        <v>952</v>
      </c>
      <c r="H350" s="20" t="s">
        <v>59</v>
      </c>
      <c r="I350" s="2" t="s">
        <v>22</v>
      </c>
      <c r="J350" s="21">
        <f>(VLOOKUP(C350,'% water content of Food'!A350:F1347,6))</f>
        <v>85.53723169</v>
      </c>
      <c r="K350" s="2" t="s">
        <v>812</v>
      </c>
      <c r="L350" s="2" t="s">
        <v>90</v>
      </c>
      <c r="M350" s="2" t="s">
        <v>91</v>
      </c>
      <c r="N350" s="26">
        <v>44019.0</v>
      </c>
      <c r="O350" s="2" t="s">
        <v>101</v>
      </c>
      <c r="S350" s="2" t="s">
        <v>123</v>
      </c>
    </row>
    <row r="351">
      <c r="C351" s="2" t="s">
        <v>953</v>
      </c>
      <c r="D351" s="19" t="s">
        <v>116</v>
      </c>
      <c r="E351" s="2" t="s">
        <v>947</v>
      </c>
      <c r="F351" s="2" t="s">
        <v>924</v>
      </c>
      <c r="G351" s="2" t="s">
        <v>954</v>
      </c>
      <c r="H351" s="20" t="s">
        <v>59</v>
      </c>
      <c r="I351" s="2" t="s">
        <v>22</v>
      </c>
      <c r="J351" s="21">
        <f>(VLOOKUP(C351,'% water content of Food'!A351:F1348,6))</f>
        <v>82.6255958</v>
      </c>
      <c r="K351" s="2" t="s">
        <v>812</v>
      </c>
      <c r="L351" s="2" t="s">
        <v>90</v>
      </c>
      <c r="M351" s="2" t="s">
        <v>91</v>
      </c>
      <c r="N351" s="26">
        <v>44019.0</v>
      </c>
      <c r="O351" s="2" t="s">
        <v>101</v>
      </c>
      <c r="S351" s="2" t="s">
        <v>123</v>
      </c>
    </row>
    <row r="352">
      <c r="C352" s="2" t="s">
        <v>955</v>
      </c>
      <c r="D352" s="19" t="s">
        <v>116</v>
      </c>
      <c r="E352" s="2" t="s">
        <v>956</v>
      </c>
      <c r="F352" s="2" t="s">
        <v>924</v>
      </c>
      <c r="G352" s="2" t="s">
        <v>957</v>
      </c>
      <c r="H352" s="20" t="s">
        <v>59</v>
      </c>
      <c r="I352" s="2" t="s">
        <v>22</v>
      </c>
      <c r="J352" s="21">
        <f>(VLOOKUP(C352,'% water content of Food'!A352:F1349,6))</f>
        <v>83.95625952</v>
      </c>
      <c r="K352" s="2" t="s">
        <v>812</v>
      </c>
      <c r="L352" s="2" t="s">
        <v>90</v>
      </c>
      <c r="M352" s="2" t="s">
        <v>91</v>
      </c>
      <c r="N352" s="26">
        <v>44019.0</v>
      </c>
      <c r="S352" s="2" t="s">
        <v>123</v>
      </c>
    </row>
    <row r="353">
      <c r="C353" s="2" t="s">
        <v>958</v>
      </c>
      <c r="D353" s="19" t="s">
        <v>116</v>
      </c>
      <c r="E353" s="2" t="s">
        <v>959</v>
      </c>
      <c r="F353" s="2" t="s">
        <v>960</v>
      </c>
      <c r="G353" s="2" t="s">
        <v>961</v>
      </c>
      <c r="H353" s="20" t="s">
        <v>59</v>
      </c>
      <c r="I353" s="2" t="s">
        <v>22</v>
      </c>
      <c r="J353" s="21">
        <f>(VLOOKUP(C353,'% water content of Food'!A353:F1350,6))</f>
        <v>81.34992575</v>
      </c>
      <c r="K353" s="2" t="s">
        <v>812</v>
      </c>
      <c r="L353" s="2" t="s">
        <v>90</v>
      </c>
      <c r="M353" s="2" t="s">
        <v>91</v>
      </c>
      <c r="N353" s="26">
        <v>44019.0</v>
      </c>
    </row>
    <row r="354">
      <c r="C354" s="2" t="s">
        <v>962</v>
      </c>
      <c r="D354" s="19" t="s">
        <v>116</v>
      </c>
      <c r="E354" s="2" t="s">
        <v>959</v>
      </c>
      <c r="F354" s="2" t="s">
        <v>960</v>
      </c>
      <c r="G354" s="2" t="s">
        <v>963</v>
      </c>
      <c r="H354" s="20" t="s">
        <v>59</v>
      </c>
      <c r="I354" s="2" t="s">
        <v>22</v>
      </c>
      <c r="J354" s="21">
        <f>(VLOOKUP(C354,'% water content of Food'!A354:F1351,6))</f>
        <v>82.45707919</v>
      </c>
      <c r="K354" s="2" t="s">
        <v>812</v>
      </c>
      <c r="L354" s="2" t="s">
        <v>90</v>
      </c>
      <c r="M354" s="2" t="s">
        <v>91</v>
      </c>
      <c r="N354" s="26">
        <v>44019.0</v>
      </c>
    </row>
    <row r="355">
      <c r="C355" s="2" t="s">
        <v>964</v>
      </c>
      <c r="D355" s="19" t="s">
        <v>116</v>
      </c>
      <c r="E355" s="2" t="s">
        <v>959</v>
      </c>
      <c r="F355" s="2" t="s">
        <v>960</v>
      </c>
      <c r="G355" s="2" t="s">
        <v>965</v>
      </c>
      <c r="H355" s="20" t="s">
        <v>59</v>
      </c>
      <c r="I355" s="2" t="s">
        <v>22</v>
      </c>
      <c r="J355" s="21">
        <f>(VLOOKUP(C355,'% water content of Food'!A355:F1352,6))</f>
        <v>85.2611225</v>
      </c>
      <c r="K355" s="2" t="s">
        <v>812</v>
      </c>
      <c r="L355" s="2" t="s">
        <v>90</v>
      </c>
      <c r="M355" s="2" t="s">
        <v>91</v>
      </c>
      <c r="N355" s="26">
        <v>44019.0</v>
      </c>
    </row>
    <row r="356">
      <c r="C356" s="2" t="s">
        <v>966</v>
      </c>
      <c r="D356" s="19" t="s">
        <v>116</v>
      </c>
      <c r="E356" s="2" t="s">
        <v>959</v>
      </c>
      <c r="F356" s="2" t="s">
        <v>960</v>
      </c>
      <c r="G356" s="2" t="s">
        <v>967</v>
      </c>
      <c r="H356" s="20" t="s">
        <v>59</v>
      </c>
      <c r="I356" s="2" t="s">
        <v>22</v>
      </c>
      <c r="J356" s="21">
        <f>(VLOOKUP(C356,'% water content of Food'!A356:F1353,6))</f>
        <v>80.74110114</v>
      </c>
      <c r="K356" s="2" t="s">
        <v>812</v>
      </c>
      <c r="L356" s="2" t="s">
        <v>90</v>
      </c>
      <c r="M356" s="2" t="s">
        <v>91</v>
      </c>
      <c r="N356" s="26">
        <v>44019.0</v>
      </c>
    </row>
    <row r="357">
      <c r="C357" s="2" t="s">
        <v>968</v>
      </c>
      <c r="D357" s="19" t="s">
        <v>116</v>
      </c>
      <c r="E357" s="2" t="s">
        <v>959</v>
      </c>
      <c r="F357" s="2" t="s">
        <v>960</v>
      </c>
      <c r="G357" s="2" t="s">
        <v>969</v>
      </c>
      <c r="H357" s="20" t="s">
        <v>59</v>
      </c>
      <c r="I357" s="2" t="s">
        <v>22</v>
      </c>
      <c r="J357" s="21">
        <f>(VLOOKUP(C357,'% water content of Food'!A357:F1354,6))</f>
        <v>82.00561202</v>
      </c>
      <c r="K357" s="2" t="s">
        <v>812</v>
      </c>
      <c r="L357" s="2" t="s">
        <v>90</v>
      </c>
      <c r="M357" s="2" t="s">
        <v>91</v>
      </c>
      <c r="N357" s="26">
        <v>44019.0</v>
      </c>
    </row>
    <row r="358">
      <c r="C358" s="2" t="s">
        <v>970</v>
      </c>
      <c r="D358" s="19" t="s">
        <v>116</v>
      </c>
      <c r="E358" s="2" t="s">
        <v>959</v>
      </c>
      <c r="F358" s="2" t="s">
        <v>960</v>
      </c>
      <c r="G358" s="2" t="s">
        <v>971</v>
      </c>
      <c r="H358" s="20" t="s">
        <v>59</v>
      </c>
      <c r="I358" s="2" t="s">
        <v>22</v>
      </c>
      <c r="J358" s="21">
        <f>(VLOOKUP(C358,'% water content of Food'!A358:F1355,6))</f>
        <v>84.13014817</v>
      </c>
      <c r="K358" s="2" t="s">
        <v>812</v>
      </c>
      <c r="L358" s="2" t="s">
        <v>90</v>
      </c>
      <c r="M358" s="2" t="s">
        <v>91</v>
      </c>
      <c r="N358" s="26">
        <v>44019.0</v>
      </c>
    </row>
    <row r="359">
      <c r="C359" s="2" t="s">
        <v>972</v>
      </c>
      <c r="D359" s="19" t="s">
        <v>116</v>
      </c>
      <c r="E359" s="2" t="s">
        <v>973</v>
      </c>
      <c r="F359" s="2" t="s">
        <v>974</v>
      </c>
      <c r="G359" s="2" t="s">
        <v>975</v>
      </c>
      <c r="H359" s="20" t="s">
        <v>59</v>
      </c>
      <c r="I359" s="2" t="s">
        <v>22</v>
      </c>
      <c r="J359" s="21">
        <f>(VLOOKUP(C359,'% water content of Food'!A359:F1356,6))</f>
        <v>79.9818782</v>
      </c>
      <c r="K359" s="2" t="s">
        <v>812</v>
      </c>
      <c r="L359" s="2" t="s">
        <v>90</v>
      </c>
      <c r="M359" s="2" t="s">
        <v>91</v>
      </c>
      <c r="N359" s="26">
        <v>44019.0</v>
      </c>
      <c r="S359" s="2" t="s">
        <v>123</v>
      </c>
    </row>
    <row r="360">
      <c r="C360" s="2" t="s">
        <v>976</v>
      </c>
      <c r="D360" s="19" t="s">
        <v>116</v>
      </c>
      <c r="E360" s="2" t="s">
        <v>973</v>
      </c>
      <c r="F360" s="2" t="s">
        <v>974</v>
      </c>
      <c r="G360" s="2" t="s">
        <v>977</v>
      </c>
      <c r="H360" s="20" t="s">
        <v>59</v>
      </c>
      <c r="I360" s="2" t="s">
        <v>22</v>
      </c>
      <c r="J360" s="21">
        <f>(VLOOKUP(C360,'% water content of Food'!A360:F1357,6))</f>
        <v>84.12830806</v>
      </c>
      <c r="K360" s="2" t="s">
        <v>812</v>
      </c>
      <c r="L360" s="2" t="s">
        <v>90</v>
      </c>
      <c r="M360" s="2" t="s">
        <v>91</v>
      </c>
      <c r="N360" s="26">
        <v>44019.0</v>
      </c>
      <c r="S360" s="2" t="s">
        <v>123</v>
      </c>
    </row>
    <row r="361">
      <c r="C361" s="2" t="s">
        <v>978</v>
      </c>
      <c r="D361" s="19" t="s">
        <v>116</v>
      </c>
      <c r="E361" s="2" t="s">
        <v>973</v>
      </c>
      <c r="F361" s="2" t="s">
        <v>974</v>
      </c>
      <c r="G361" s="2" t="s">
        <v>979</v>
      </c>
      <c r="H361" s="20" t="s">
        <v>59</v>
      </c>
      <c r="I361" s="2" t="s">
        <v>22</v>
      </c>
      <c r="J361" s="21">
        <f>(VLOOKUP(C361,'% water content of Food'!A361:F1358,6))</f>
        <v>80.12974858</v>
      </c>
      <c r="K361" s="2" t="s">
        <v>812</v>
      </c>
      <c r="L361" s="2" t="s">
        <v>90</v>
      </c>
      <c r="M361" s="2" t="s">
        <v>91</v>
      </c>
      <c r="N361" s="26">
        <v>44019.0</v>
      </c>
      <c r="S361" s="2" t="s">
        <v>123</v>
      </c>
    </row>
    <row r="362">
      <c r="C362" s="2" t="s">
        <v>980</v>
      </c>
      <c r="D362" s="19" t="s">
        <v>116</v>
      </c>
      <c r="E362" s="2" t="s">
        <v>824</v>
      </c>
      <c r="F362" s="2" t="s">
        <v>284</v>
      </c>
      <c r="G362" s="2" t="s">
        <v>981</v>
      </c>
      <c r="H362" s="20" t="s">
        <v>59</v>
      </c>
      <c r="I362" s="2" t="s">
        <v>22</v>
      </c>
      <c r="J362" s="21">
        <f>(VLOOKUP(C362,'% water content of Food'!A362:F1359,6))</f>
        <v>84.81645564</v>
      </c>
      <c r="K362" s="2" t="s">
        <v>812</v>
      </c>
      <c r="L362" s="2" t="s">
        <v>90</v>
      </c>
      <c r="M362" s="2" t="s">
        <v>91</v>
      </c>
      <c r="N362" s="26">
        <v>44019.0</v>
      </c>
      <c r="S362" s="2" t="s">
        <v>123</v>
      </c>
    </row>
    <row r="363">
      <c r="C363" s="2" t="s">
        <v>982</v>
      </c>
      <c r="D363" s="19" t="s">
        <v>116</v>
      </c>
      <c r="E363" s="2" t="s">
        <v>824</v>
      </c>
      <c r="F363" s="2" t="s">
        <v>284</v>
      </c>
      <c r="G363" s="2" t="s">
        <v>983</v>
      </c>
      <c r="H363" s="20" t="s">
        <v>59</v>
      </c>
      <c r="I363" s="2" t="s">
        <v>22</v>
      </c>
      <c r="J363" s="21">
        <f>(VLOOKUP(C363,'% water content of Food'!A363:F1360,6))</f>
        <v>84.25476408</v>
      </c>
      <c r="K363" s="2" t="s">
        <v>812</v>
      </c>
      <c r="L363" s="2" t="s">
        <v>90</v>
      </c>
      <c r="M363" s="2" t="s">
        <v>91</v>
      </c>
      <c r="N363" s="26">
        <v>44019.0</v>
      </c>
      <c r="S363" s="2" t="s">
        <v>123</v>
      </c>
    </row>
    <row r="364">
      <c r="C364" s="2" t="s">
        <v>984</v>
      </c>
      <c r="D364" s="19" t="s">
        <v>116</v>
      </c>
      <c r="E364" s="2" t="s">
        <v>824</v>
      </c>
      <c r="F364" s="2" t="s">
        <v>284</v>
      </c>
      <c r="G364" s="2" t="s">
        <v>985</v>
      </c>
      <c r="H364" s="20" t="s">
        <v>60</v>
      </c>
      <c r="I364" s="2" t="s">
        <v>22</v>
      </c>
      <c r="J364" s="21">
        <f>(VLOOKUP(C364,'% water content of Food'!A364:F1361,6))</f>
        <v>78.21352375</v>
      </c>
      <c r="K364" s="2" t="s">
        <v>812</v>
      </c>
      <c r="L364" s="2" t="s">
        <v>90</v>
      </c>
      <c r="M364" s="2" t="s">
        <v>91</v>
      </c>
      <c r="N364" s="26">
        <v>44019.0</v>
      </c>
      <c r="S364" s="2" t="s">
        <v>123</v>
      </c>
    </row>
    <row r="365">
      <c r="C365" s="2" t="s">
        <v>986</v>
      </c>
      <c r="D365" s="19" t="s">
        <v>116</v>
      </c>
      <c r="E365" s="2" t="s">
        <v>824</v>
      </c>
      <c r="F365" s="2" t="s">
        <v>284</v>
      </c>
      <c r="G365" s="2" t="s">
        <v>987</v>
      </c>
      <c r="H365" s="20" t="s">
        <v>59</v>
      </c>
      <c r="I365" s="2" t="s">
        <v>22</v>
      </c>
      <c r="J365" s="21">
        <f>(VLOOKUP(C365,'% water content of Food'!A365:F1362,6))</f>
        <v>78.35567784</v>
      </c>
      <c r="K365" s="2" t="s">
        <v>812</v>
      </c>
      <c r="L365" s="2" t="s">
        <v>90</v>
      </c>
      <c r="M365" s="2" t="s">
        <v>91</v>
      </c>
      <c r="N365" s="26">
        <v>44019.0</v>
      </c>
      <c r="S365" s="2" t="s">
        <v>123</v>
      </c>
    </row>
    <row r="366">
      <c r="C366" s="2" t="s">
        <v>988</v>
      </c>
      <c r="D366" s="19" t="s">
        <v>116</v>
      </c>
      <c r="E366" s="2" t="s">
        <v>824</v>
      </c>
      <c r="F366" s="2" t="s">
        <v>284</v>
      </c>
      <c r="G366" s="2" t="s">
        <v>989</v>
      </c>
      <c r="H366" s="20" t="s">
        <v>59</v>
      </c>
      <c r="I366" s="2" t="s">
        <v>22</v>
      </c>
      <c r="J366" s="21">
        <f>(VLOOKUP(C366,'% water content of Food'!A366:F1363,6))</f>
        <v>74.85678668</v>
      </c>
      <c r="K366" s="2" t="s">
        <v>812</v>
      </c>
      <c r="L366" s="2" t="s">
        <v>90</v>
      </c>
      <c r="M366" s="2" t="s">
        <v>91</v>
      </c>
      <c r="N366" s="26">
        <v>44019.0</v>
      </c>
      <c r="S366" s="2" t="s">
        <v>123</v>
      </c>
    </row>
    <row r="367">
      <c r="C367" s="2" t="s">
        <v>990</v>
      </c>
      <c r="D367" s="19" t="s">
        <v>116</v>
      </c>
      <c r="E367" s="2" t="s">
        <v>824</v>
      </c>
      <c r="F367" s="2" t="s">
        <v>284</v>
      </c>
      <c r="G367" s="2" t="s">
        <v>991</v>
      </c>
      <c r="H367" s="20" t="s">
        <v>59</v>
      </c>
      <c r="I367" s="2" t="s">
        <v>22</v>
      </c>
      <c r="J367" s="21">
        <f>(VLOOKUP(C367,'% water content of Food'!A367:F1364,6))</f>
        <v>77.33013461</v>
      </c>
      <c r="K367" s="2" t="s">
        <v>812</v>
      </c>
      <c r="L367" s="2" t="s">
        <v>90</v>
      </c>
      <c r="M367" s="2" t="s">
        <v>91</v>
      </c>
      <c r="N367" s="26">
        <v>44019.0</v>
      </c>
      <c r="S367" s="2" t="s">
        <v>123</v>
      </c>
    </row>
    <row r="368">
      <c r="C368" s="2" t="s">
        <v>992</v>
      </c>
      <c r="D368" s="19" t="s">
        <v>116</v>
      </c>
      <c r="E368" s="2" t="s">
        <v>824</v>
      </c>
      <c r="F368" s="2" t="s">
        <v>284</v>
      </c>
      <c r="G368" s="2" t="s">
        <v>993</v>
      </c>
      <c r="H368" s="20" t="s">
        <v>59</v>
      </c>
      <c r="I368" s="2" t="s">
        <v>22</v>
      </c>
      <c r="J368" s="21">
        <f>(VLOOKUP(C368,'% water content of Food'!A368:F1365,6))</f>
        <v>93.40202002</v>
      </c>
      <c r="K368" s="2" t="s">
        <v>812</v>
      </c>
      <c r="L368" s="2" t="s">
        <v>90</v>
      </c>
      <c r="M368" s="2" t="s">
        <v>91</v>
      </c>
      <c r="N368" s="26">
        <v>44019.0</v>
      </c>
      <c r="S368" s="2" t="s">
        <v>123</v>
      </c>
    </row>
    <row r="369">
      <c r="C369" s="2" t="s">
        <v>994</v>
      </c>
      <c r="D369" s="19" t="s">
        <v>116</v>
      </c>
      <c r="E369" s="2" t="s">
        <v>824</v>
      </c>
      <c r="F369" s="2" t="s">
        <v>284</v>
      </c>
      <c r="G369" s="2" t="s">
        <v>995</v>
      </c>
      <c r="H369" s="20" t="s">
        <v>59</v>
      </c>
      <c r="I369" s="2" t="s">
        <v>22</v>
      </c>
      <c r="J369" s="21">
        <f>(VLOOKUP(C369,'% water content of Food'!A369:F1366,6))</f>
        <v>85.75270794</v>
      </c>
      <c r="K369" s="2" t="s">
        <v>812</v>
      </c>
      <c r="L369" s="2" t="s">
        <v>90</v>
      </c>
      <c r="M369" s="2" t="s">
        <v>91</v>
      </c>
      <c r="N369" s="26">
        <v>44019.0</v>
      </c>
      <c r="S369" s="2" t="s">
        <v>123</v>
      </c>
    </row>
    <row r="370">
      <c r="C370" s="2" t="s">
        <v>996</v>
      </c>
      <c r="D370" s="19" t="s">
        <v>116</v>
      </c>
      <c r="E370" s="2" t="s">
        <v>824</v>
      </c>
      <c r="F370" s="2" t="s">
        <v>284</v>
      </c>
      <c r="G370" s="2" t="s">
        <v>997</v>
      </c>
      <c r="H370" s="20" t="s">
        <v>60</v>
      </c>
      <c r="I370" s="2" t="s">
        <v>22</v>
      </c>
      <c r="J370" s="21">
        <f>(VLOOKUP(C370,'% water content of Food'!A370:F1367,6))</f>
        <v>86.74383354</v>
      </c>
      <c r="K370" s="2" t="s">
        <v>812</v>
      </c>
      <c r="L370" s="2" t="s">
        <v>90</v>
      </c>
      <c r="M370" s="2" t="s">
        <v>91</v>
      </c>
      <c r="N370" s="26">
        <v>44019.0</v>
      </c>
      <c r="S370" s="2" t="s">
        <v>123</v>
      </c>
    </row>
    <row r="371">
      <c r="C371" s="2" t="s">
        <v>998</v>
      </c>
      <c r="D371" s="19" t="s">
        <v>116</v>
      </c>
      <c r="E371" s="2" t="s">
        <v>824</v>
      </c>
      <c r="F371" s="2" t="s">
        <v>284</v>
      </c>
      <c r="G371" s="2" t="s">
        <v>999</v>
      </c>
      <c r="H371" s="20" t="s">
        <v>59</v>
      </c>
      <c r="I371" s="2" t="s">
        <v>22</v>
      </c>
      <c r="J371" s="21">
        <f>(VLOOKUP(C371,'% water content of Food'!A371:F1368,6))</f>
        <v>99.99986894</v>
      </c>
      <c r="K371" s="2" t="s">
        <v>812</v>
      </c>
      <c r="L371" s="2" t="s">
        <v>90</v>
      </c>
      <c r="M371" s="2" t="s">
        <v>91</v>
      </c>
      <c r="N371" s="26">
        <v>44019.0</v>
      </c>
      <c r="S371" s="2" t="s">
        <v>123</v>
      </c>
    </row>
    <row r="372">
      <c r="C372" s="2" t="s">
        <v>1000</v>
      </c>
      <c r="D372" s="19" t="s">
        <v>116</v>
      </c>
      <c r="E372" s="2" t="s">
        <v>1001</v>
      </c>
      <c r="F372" s="2" t="s">
        <v>1002</v>
      </c>
      <c r="G372" s="2" t="s">
        <v>1003</v>
      </c>
      <c r="H372" s="20" t="s">
        <v>59</v>
      </c>
      <c r="I372" s="2" t="s">
        <v>22</v>
      </c>
      <c r="J372" s="21">
        <f>(VLOOKUP(C372,'% water content of Food'!A372:F1369,6))</f>
        <v>85.18630073</v>
      </c>
      <c r="K372" s="2" t="s">
        <v>812</v>
      </c>
      <c r="L372" s="2" t="s">
        <v>90</v>
      </c>
      <c r="M372" s="2" t="s">
        <v>91</v>
      </c>
      <c r="N372" s="26">
        <v>44019.0</v>
      </c>
      <c r="S372" s="2" t="s">
        <v>123</v>
      </c>
    </row>
    <row r="373">
      <c r="C373" s="2" t="s">
        <v>1004</v>
      </c>
      <c r="D373" s="19" t="s">
        <v>116</v>
      </c>
      <c r="E373" s="2" t="s">
        <v>1001</v>
      </c>
      <c r="F373" s="2" t="s">
        <v>1002</v>
      </c>
      <c r="G373" s="2" t="s">
        <v>1005</v>
      </c>
      <c r="H373" s="20" t="s">
        <v>59</v>
      </c>
      <c r="I373" s="2" t="s">
        <v>22</v>
      </c>
      <c r="J373" s="21">
        <f>(VLOOKUP(C373,'% water content of Food'!A373:F1370,6))</f>
        <v>75.12506536</v>
      </c>
      <c r="K373" s="2" t="s">
        <v>812</v>
      </c>
      <c r="L373" s="2" t="s">
        <v>90</v>
      </c>
      <c r="M373" s="2" t="s">
        <v>91</v>
      </c>
      <c r="N373" s="26">
        <v>44019.0</v>
      </c>
      <c r="S373" s="2" t="s">
        <v>123</v>
      </c>
    </row>
    <row r="374">
      <c r="C374" s="2" t="s">
        <v>1006</v>
      </c>
      <c r="D374" s="19" t="s">
        <v>116</v>
      </c>
      <c r="E374" s="2" t="s">
        <v>1001</v>
      </c>
      <c r="F374" s="2" t="s">
        <v>1002</v>
      </c>
      <c r="G374" s="2" t="s">
        <v>1007</v>
      </c>
      <c r="H374" s="20" t="s">
        <v>59</v>
      </c>
      <c r="I374" s="2" t="s">
        <v>22</v>
      </c>
      <c r="J374" s="21">
        <f>(VLOOKUP(C374,'% water content of Food'!A374:F1371,6))</f>
        <v>81.74531</v>
      </c>
      <c r="K374" s="2" t="s">
        <v>812</v>
      </c>
      <c r="L374" s="2" t="s">
        <v>90</v>
      </c>
      <c r="M374" s="2" t="s">
        <v>91</v>
      </c>
      <c r="N374" s="26">
        <v>44019.0</v>
      </c>
      <c r="S374" s="2" t="s">
        <v>123</v>
      </c>
    </row>
    <row r="375">
      <c r="C375" s="2" t="s">
        <v>1008</v>
      </c>
      <c r="D375" s="19" t="s">
        <v>116</v>
      </c>
      <c r="E375" s="2" t="s">
        <v>1001</v>
      </c>
      <c r="F375" s="2" t="s">
        <v>1002</v>
      </c>
      <c r="G375" s="2" t="s">
        <v>1009</v>
      </c>
      <c r="H375" s="20" t="s">
        <v>59</v>
      </c>
      <c r="I375" s="2" t="s">
        <v>22</v>
      </c>
      <c r="J375" s="21">
        <f>(VLOOKUP(C375,'% water content of Food'!A375:F1372,6))</f>
        <v>77.55930287</v>
      </c>
      <c r="K375" s="2" t="s">
        <v>812</v>
      </c>
      <c r="L375" s="2" t="s">
        <v>90</v>
      </c>
      <c r="M375" s="2" t="s">
        <v>91</v>
      </c>
      <c r="N375" s="26">
        <v>44019.0</v>
      </c>
      <c r="S375" s="2" t="s">
        <v>123</v>
      </c>
    </row>
    <row r="376">
      <c r="C376" s="2" t="s">
        <v>1010</v>
      </c>
      <c r="D376" s="19" t="s">
        <v>116</v>
      </c>
      <c r="E376" s="2" t="s">
        <v>1001</v>
      </c>
      <c r="F376" s="2" t="s">
        <v>1002</v>
      </c>
      <c r="G376" s="2" t="s">
        <v>1011</v>
      </c>
      <c r="H376" s="20" t="s">
        <v>59</v>
      </c>
      <c r="I376" s="2" t="s">
        <v>22</v>
      </c>
      <c r="J376" s="21">
        <f>(VLOOKUP(C376,'% water content of Food'!A376:F1373,6))</f>
        <v>83.93147987</v>
      </c>
      <c r="K376" s="2" t="s">
        <v>812</v>
      </c>
      <c r="L376" s="2" t="s">
        <v>90</v>
      </c>
      <c r="M376" s="2" t="s">
        <v>91</v>
      </c>
      <c r="N376" s="26">
        <v>44019.0</v>
      </c>
      <c r="S376" s="2" t="s">
        <v>123</v>
      </c>
    </row>
    <row r="377">
      <c r="C377" s="2" t="s">
        <v>1012</v>
      </c>
      <c r="D377" s="19" t="s">
        <v>116</v>
      </c>
      <c r="E377" s="2" t="s">
        <v>1001</v>
      </c>
      <c r="F377" s="2" t="s">
        <v>1002</v>
      </c>
      <c r="G377" s="2" t="s">
        <v>1013</v>
      </c>
      <c r="H377" s="20" t="s">
        <v>59</v>
      </c>
      <c r="I377" s="2" t="s">
        <v>22</v>
      </c>
      <c r="J377" s="21">
        <f>(VLOOKUP(C377,'% water content of Food'!A377:F1374,6))</f>
        <v>81.17619529</v>
      </c>
      <c r="K377" s="2" t="s">
        <v>812</v>
      </c>
      <c r="L377" s="2" t="s">
        <v>90</v>
      </c>
      <c r="M377" s="2" t="s">
        <v>91</v>
      </c>
      <c r="N377" s="26">
        <v>44019.0</v>
      </c>
      <c r="S377" s="2" t="s">
        <v>123</v>
      </c>
    </row>
    <row r="378">
      <c r="C378" s="2" t="s">
        <v>1014</v>
      </c>
      <c r="D378" s="19" t="s">
        <v>116</v>
      </c>
      <c r="E378" s="2" t="s">
        <v>1015</v>
      </c>
      <c r="F378" s="2" t="s">
        <v>1016</v>
      </c>
      <c r="G378" s="2" t="s">
        <v>1017</v>
      </c>
      <c r="H378" s="20" t="s">
        <v>59</v>
      </c>
      <c r="I378" s="2" t="s">
        <v>22</v>
      </c>
      <c r="J378" s="21">
        <f>(VLOOKUP(C378,'% water content of Food'!A378:F1375,6))</f>
        <v>159.2830834</v>
      </c>
      <c r="K378" s="2" t="s">
        <v>858</v>
      </c>
      <c r="L378" s="2" t="s">
        <v>90</v>
      </c>
      <c r="M378" s="2" t="s">
        <v>91</v>
      </c>
      <c r="N378" s="26">
        <v>44019.0</v>
      </c>
    </row>
    <row r="379">
      <c r="C379" s="2" t="s">
        <v>1018</v>
      </c>
      <c r="D379" s="19" t="s">
        <v>116</v>
      </c>
      <c r="E379" s="2" t="s">
        <v>1015</v>
      </c>
      <c r="F379" s="2" t="s">
        <v>1016</v>
      </c>
      <c r="G379" s="2" t="s">
        <v>1019</v>
      </c>
      <c r="H379" s="20" t="s">
        <v>59</v>
      </c>
      <c r="I379" s="2" t="s">
        <v>22</v>
      </c>
      <c r="J379" s="21">
        <f>(VLOOKUP(C379,'% water content of Food'!A379:F1376,6))</f>
        <v>83.49605939</v>
      </c>
      <c r="K379" s="2" t="s">
        <v>858</v>
      </c>
      <c r="L379" s="2" t="s">
        <v>90</v>
      </c>
      <c r="M379" s="2" t="s">
        <v>91</v>
      </c>
      <c r="N379" s="26">
        <v>44019.0</v>
      </c>
    </row>
    <row r="380">
      <c r="C380" s="2" t="s">
        <v>1020</v>
      </c>
      <c r="D380" s="19" t="s">
        <v>116</v>
      </c>
      <c r="E380" s="2" t="s">
        <v>1015</v>
      </c>
      <c r="F380" s="2" t="s">
        <v>1016</v>
      </c>
      <c r="G380" s="2" t="s">
        <v>1021</v>
      </c>
      <c r="H380" s="20" t="s">
        <v>59</v>
      </c>
      <c r="I380" s="2" t="s">
        <v>22</v>
      </c>
      <c r="J380" s="21">
        <f>(VLOOKUP(C380,'% water content of Food'!A380:F1377,6))</f>
        <v>75.41251049</v>
      </c>
      <c r="K380" s="2" t="s">
        <v>858</v>
      </c>
      <c r="L380" s="2" t="s">
        <v>90</v>
      </c>
      <c r="M380" s="2" t="s">
        <v>91</v>
      </c>
      <c r="N380" s="26">
        <v>44019.0</v>
      </c>
    </row>
    <row r="381">
      <c r="C381" s="2" t="s">
        <v>1022</v>
      </c>
      <c r="D381" s="19" t="s">
        <v>116</v>
      </c>
      <c r="E381" s="2" t="s">
        <v>1015</v>
      </c>
      <c r="F381" s="2" t="s">
        <v>1016</v>
      </c>
      <c r="G381" s="2" t="s">
        <v>1023</v>
      </c>
      <c r="H381" s="20" t="s">
        <v>59</v>
      </c>
      <c r="I381" s="2" t="s">
        <v>22</v>
      </c>
      <c r="J381" s="21">
        <f>(VLOOKUP(C381,'% water content of Food'!A381:F1378,6))</f>
        <v>84.5758713</v>
      </c>
      <c r="K381" s="2" t="s">
        <v>858</v>
      </c>
      <c r="L381" s="2" t="s">
        <v>90</v>
      </c>
      <c r="M381" s="2" t="s">
        <v>91</v>
      </c>
      <c r="N381" s="26">
        <v>44019.0</v>
      </c>
    </row>
    <row r="382">
      <c r="C382" s="2" t="s">
        <v>1024</v>
      </c>
      <c r="D382" s="19" t="s">
        <v>116</v>
      </c>
      <c r="E382" s="2" t="s">
        <v>1015</v>
      </c>
      <c r="F382" s="2" t="s">
        <v>1016</v>
      </c>
      <c r="G382" s="2" t="s">
        <v>1025</v>
      </c>
      <c r="H382" s="20" t="s">
        <v>59</v>
      </c>
      <c r="I382" s="2" t="s">
        <v>22</v>
      </c>
      <c r="J382" s="21">
        <f>(VLOOKUP(C382,'% water content of Food'!A382:F1379,6))</f>
        <v>76.08931179</v>
      </c>
      <c r="K382" s="2" t="s">
        <v>858</v>
      </c>
      <c r="L382" s="2" t="s">
        <v>90</v>
      </c>
      <c r="M382" s="2" t="s">
        <v>91</v>
      </c>
      <c r="N382" s="26">
        <v>44019.0</v>
      </c>
    </row>
    <row r="383">
      <c r="C383" s="2" t="s">
        <v>1026</v>
      </c>
      <c r="D383" s="19" t="s">
        <v>116</v>
      </c>
      <c r="E383" s="2" t="s">
        <v>1015</v>
      </c>
      <c r="F383" s="2" t="s">
        <v>1027</v>
      </c>
      <c r="G383" s="2" t="s">
        <v>1028</v>
      </c>
      <c r="H383" s="20" t="s">
        <v>59</v>
      </c>
      <c r="I383" s="2" t="s">
        <v>22</v>
      </c>
      <c r="J383" s="21">
        <f>(VLOOKUP(C383,'% water content of Food'!A383:F1380,6))</f>
        <v>81.61176334</v>
      </c>
      <c r="K383" s="2" t="s">
        <v>858</v>
      </c>
      <c r="L383" s="2" t="s">
        <v>90</v>
      </c>
      <c r="M383" s="2" t="s">
        <v>91</v>
      </c>
      <c r="N383" s="26">
        <v>44019.0</v>
      </c>
      <c r="S383" s="2" t="s">
        <v>123</v>
      </c>
    </row>
    <row r="384">
      <c r="C384" s="2" t="s">
        <v>1029</v>
      </c>
      <c r="D384" s="19" t="s">
        <v>116</v>
      </c>
      <c r="E384" s="2" t="s">
        <v>1015</v>
      </c>
      <c r="F384" s="2" t="s">
        <v>1027</v>
      </c>
      <c r="G384" s="2" t="s">
        <v>1030</v>
      </c>
      <c r="H384" s="20" t="s">
        <v>59</v>
      </c>
      <c r="I384" s="2" t="s">
        <v>22</v>
      </c>
      <c r="J384" s="21">
        <f>(VLOOKUP(C384,'% water content of Food'!A384:F1381,6))</f>
        <v>85.80546743</v>
      </c>
      <c r="K384" s="2" t="s">
        <v>858</v>
      </c>
      <c r="L384" s="2" t="s">
        <v>90</v>
      </c>
      <c r="M384" s="2" t="s">
        <v>91</v>
      </c>
      <c r="N384" s="26">
        <v>44019.0</v>
      </c>
      <c r="S384" s="2" t="s">
        <v>123</v>
      </c>
    </row>
    <row r="385">
      <c r="C385" s="2" t="s">
        <v>1031</v>
      </c>
      <c r="D385" s="19" t="s">
        <v>116</v>
      </c>
      <c r="E385" s="2" t="s">
        <v>1015</v>
      </c>
      <c r="F385" s="2" t="s">
        <v>1027</v>
      </c>
      <c r="G385" s="2" t="s">
        <v>1032</v>
      </c>
      <c r="H385" s="20" t="s">
        <v>60</v>
      </c>
      <c r="I385" s="2" t="s">
        <v>22</v>
      </c>
      <c r="J385" s="21">
        <f>(VLOOKUP(C385,'% water content of Food'!A385:F1382,6))</f>
        <v>85.487056</v>
      </c>
      <c r="K385" s="2" t="s">
        <v>858</v>
      </c>
      <c r="L385" s="2" t="s">
        <v>90</v>
      </c>
      <c r="M385" s="2" t="s">
        <v>91</v>
      </c>
      <c r="N385" s="26">
        <v>44019.0</v>
      </c>
      <c r="S385" s="2" t="s">
        <v>123</v>
      </c>
    </row>
    <row r="386">
      <c r="C386" s="2" t="s">
        <v>1033</v>
      </c>
      <c r="D386" s="19" t="s">
        <v>116</v>
      </c>
      <c r="E386" s="2" t="s">
        <v>1034</v>
      </c>
      <c r="F386" s="2" t="s">
        <v>1027</v>
      </c>
      <c r="G386" s="2" t="s">
        <v>1035</v>
      </c>
      <c r="H386" s="20" t="s">
        <v>60</v>
      </c>
      <c r="I386" s="2" t="s">
        <v>22</v>
      </c>
      <c r="J386" s="21">
        <f>(VLOOKUP(C386,'% water content of Food'!A386:F1383,6))</f>
        <v>84.06250635</v>
      </c>
      <c r="K386" s="2" t="s">
        <v>812</v>
      </c>
      <c r="L386" s="2" t="s">
        <v>90</v>
      </c>
      <c r="M386" s="2" t="s">
        <v>91</v>
      </c>
      <c r="N386" s="26">
        <v>44019.0</v>
      </c>
      <c r="S386" s="2" t="s">
        <v>123</v>
      </c>
    </row>
    <row r="387">
      <c r="C387" s="2" t="s">
        <v>1036</v>
      </c>
      <c r="D387" s="19" t="s">
        <v>116</v>
      </c>
      <c r="E387" s="2" t="s">
        <v>1034</v>
      </c>
      <c r="F387" s="2" t="s">
        <v>1027</v>
      </c>
      <c r="G387" s="2" t="s">
        <v>1037</v>
      </c>
      <c r="H387" s="20" t="s">
        <v>59</v>
      </c>
      <c r="I387" s="2" t="s">
        <v>22</v>
      </c>
      <c r="J387" s="21">
        <f>(VLOOKUP(C387,'% water content of Food'!A387:F1384,6))</f>
        <v>85.13643447</v>
      </c>
      <c r="K387" s="2" t="s">
        <v>812</v>
      </c>
      <c r="L387" s="2" t="s">
        <v>90</v>
      </c>
      <c r="M387" s="2" t="s">
        <v>91</v>
      </c>
      <c r="N387" s="26">
        <v>44019.0</v>
      </c>
      <c r="S387" s="2" t="s">
        <v>123</v>
      </c>
    </row>
    <row r="388">
      <c r="C388" s="2" t="s">
        <v>1038</v>
      </c>
      <c r="D388" s="19" t="s">
        <v>116</v>
      </c>
      <c r="E388" s="2" t="s">
        <v>1034</v>
      </c>
      <c r="F388" s="2" t="s">
        <v>1027</v>
      </c>
      <c r="G388" s="2" t="s">
        <v>1039</v>
      </c>
      <c r="H388" s="20" t="s">
        <v>59</v>
      </c>
      <c r="I388" s="2" t="s">
        <v>22</v>
      </c>
      <c r="J388" s="21">
        <f>(VLOOKUP(C388,'% water content of Food'!A388:F1385,6))</f>
        <v>84.96327653</v>
      </c>
      <c r="K388" s="2" t="s">
        <v>812</v>
      </c>
      <c r="L388" s="2" t="s">
        <v>90</v>
      </c>
      <c r="M388" s="2" t="s">
        <v>91</v>
      </c>
      <c r="N388" s="26">
        <v>44019.0</v>
      </c>
      <c r="S388" s="2" t="s">
        <v>123</v>
      </c>
    </row>
    <row r="389">
      <c r="C389" s="2" t="s">
        <v>1040</v>
      </c>
      <c r="D389" s="19" t="s">
        <v>116</v>
      </c>
      <c r="E389" s="2" t="s">
        <v>1034</v>
      </c>
      <c r="F389" s="2" t="s">
        <v>1027</v>
      </c>
      <c r="G389" s="2" t="s">
        <v>1041</v>
      </c>
      <c r="H389" s="20" t="s">
        <v>59</v>
      </c>
      <c r="I389" s="2" t="s">
        <v>22</v>
      </c>
      <c r="J389" s="21">
        <f>(VLOOKUP(C389,'% water content of Food'!A389:F1386,6))</f>
        <v>81.43738578</v>
      </c>
      <c r="K389" s="2" t="s">
        <v>812</v>
      </c>
      <c r="L389" s="2" t="s">
        <v>90</v>
      </c>
      <c r="M389" s="2" t="s">
        <v>91</v>
      </c>
      <c r="N389" s="26">
        <v>44019.0</v>
      </c>
      <c r="S389" s="2" t="s">
        <v>123</v>
      </c>
    </row>
    <row r="390">
      <c r="C390" s="2" t="s">
        <v>1042</v>
      </c>
      <c r="D390" s="19" t="s">
        <v>116</v>
      </c>
      <c r="E390" s="2" t="s">
        <v>1034</v>
      </c>
      <c r="F390" s="2" t="s">
        <v>1027</v>
      </c>
      <c r="G390" s="2" t="s">
        <v>1035</v>
      </c>
      <c r="H390" s="20" t="s">
        <v>60</v>
      </c>
      <c r="I390" s="2" t="s">
        <v>22</v>
      </c>
      <c r="J390" s="21">
        <f>(VLOOKUP(C390,'% water content of Food'!A390:F1387,6))</f>
        <v>82.50371656</v>
      </c>
      <c r="K390" s="2" t="s">
        <v>812</v>
      </c>
      <c r="L390" s="2" t="s">
        <v>90</v>
      </c>
      <c r="M390" s="2" t="s">
        <v>91</v>
      </c>
      <c r="N390" s="26">
        <v>44019.0</v>
      </c>
      <c r="S390" s="2" t="s">
        <v>123</v>
      </c>
    </row>
    <row r="391">
      <c r="C391" s="2" t="s">
        <v>1043</v>
      </c>
      <c r="D391" s="19" t="s">
        <v>116</v>
      </c>
      <c r="E391" s="2" t="s">
        <v>1034</v>
      </c>
      <c r="F391" s="2" t="s">
        <v>1027</v>
      </c>
      <c r="G391" s="2" t="s">
        <v>1044</v>
      </c>
      <c r="H391" s="20" t="s">
        <v>59</v>
      </c>
      <c r="I391" s="2" t="s">
        <v>22</v>
      </c>
      <c r="J391" s="21">
        <f>(VLOOKUP(C391,'% water content of Food'!A391:F1388,6))</f>
        <v>70.586571</v>
      </c>
      <c r="K391" s="2" t="s">
        <v>812</v>
      </c>
      <c r="L391" s="2" t="s">
        <v>90</v>
      </c>
      <c r="M391" s="2" t="s">
        <v>91</v>
      </c>
      <c r="N391" s="26">
        <v>44019.0</v>
      </c>
      <c r="S391" s="2" t="s">
        <v>123</v>
      </c>
    </row>
    <row r="392">
      <c r="C392" s="2" t="s">
        <v>1045</v>
      </c>
      <c r="D392" s="19" t="s">
        <v>116</v>
      </c>
      <c r="E392" s="2" t="s">
        <v>1034</v>
      </c>
      <c r="F392" s="2" t="s">
        <v>1027</v>
      </c>
      <c r="G392" s="2" t="s">
        <v>1046</v>
      </c>
      <c r="H392" s="20" t="s">
        <v>59</v>
      </c>
      <c r="I392" s="2" t="s">
        <v>22</v>
      </c>
      <c r="J392" s="21">
        <f>(VLOOKUP(C392,'% water content of Food'!A392:F1389,6))</f>
        <v>83.22631962</v>
      </c>
      <c r="K392" s="2" t="s">
        <v>812</v>
      </c>
      <c r="L392" s="2" t="s">
        <v>90</v>
      </c>
      <c r="M392" s="2" t="s">
        <v>91</v>
      </c>
      <c r="N392" s="26">
        <v>44019.0</v>
      </c>
      <c r="S392" s="2" t="s">
        <v>123</v>
      </c>
    </row>
    <row r="393">
      <c r="C393" s="2" t="s">
        <v>1047</v>
      </c>
      <c r="D393" s="19" t="s">
        <v>116</v>
      </c>
      <c r="E393" s="2" t="s">
        <v>1034</v>
      </c>
      <c r="F393" s="2" t="s">
        <v>1027</v>
      </c>
      <c r="G393" s="2" t="s">
        <v>1048</v>
      </c>
      <c r="H393" s="20" t="s">
        <v>59</v>
      </c>
      <c r="I393" s="2" t="s">
        <v>22</v>
      </c>
      <c r="J393" s="21">
        <f>(VLOOKUP(C393,'% water content of Food'!A393:F1390,6))</f>
        <v>85.6360858</v>
      </c>
      <c r="K393" s="2" t="s">
        <v>812</v>
      </c>
      <c r="L393" s="2" t="s">
        <v>90</v>
      </c>
      <c r="M393" s="2" t="s">
        <v>91</v>
      </c>
      <c r="N393" s="26">
        <v>44019.0</v>
      </c>
      <c r="S393" s="2" t="s">
        <v>123</v>
      </c>
    </row>
    <row r="394">
      <c r="C394" s="2" t="s">
        <v>1049</v>
      </c>
      <c r="D394" s="19" t="s">
        <v>116</v>
      </c>
      <c r="E394" s="2" t="s">
        <v>1034</v>
      </c>
      <c r="F394" s="2" t="s">
        <v>1027</v>
      </c>
      <c r="G394" s="2" t="s">
        <v>1050</v>
      </c>
      <c r="H394" s="20" t="s">
        <v>59</v>
      </c>
      <c r="I394" s="2" t="s">
        <v>22</v>
      </c>
      <c r="J394" s="21">
        <f>(VLOOKUP(C394,'% water content of Food'!A394:F1391,6))</f>
        <v>81.92445807</v>
      </c>
      <c r="K394" s="2" t="s">
        <v>812</v>
      </c>
      <c r="L394" s="2" t="s">
        <v>90</v>
      </c>
      <c r="M394" s="2" t="s">
        <v>91</v>
      </c>
      <c r="N394" s="26">
        <v>44019.0</v>
      </c>
      <c r="S394" s="2" t="s">
        <v>123</v>
      </c>
    </row>
    <row r="395">
      <c r="C395" s="2" t="s">
        <v>1051</v>
      </c>
      <c r="D395" s="19" t="s">
        <v>116</v>
      </c>
      <c r="E395" s="2" t="s">
        <v>1034</v>
      </c>
      <c r="F395" s="2" t="s">
        <v>1027</v>
      </c>
      <c r="G395" s="2" t="s">
        <v>1052</v>
      </c>
      <c r="H395" s="20" t="s">
        <v>59</v>
      </c>
      <c r="I395" s="2" t="s">
        <v>22</v>
      </c>
      <c r="J395" s="21">
        <f>(VLOOKUP(C395,'% water content of Food'!A395:F1392,6))</f>
        <v>77.39001259</v>
      </c>
      <c r="K395" s="2" t="s">
        <v>812</v>
      </c>
      <c r="L395" s="2" t="s">
        <v>90</v>
      </c>
      <c r="M395" s="2" t="s">
        <v>91</v>
      </c>
      <c r="N395" s="26">
        <v>44019.0</v>
      </c>
      <c r="S395" s="2" t="s">
        <v>123</v>
      </c>
    </row>
    <row r="396">
      <c r="C396" s="2" t="s">
        <v>1053</v>
      </c>
      <c r="D396" s="19" t="s">
        <v>116</v>
      </c>
      <c r="E396" s="2" t="s">
        <v>1034</v>
      </c>
      <c r="F396" s="2" t="s">
        <v>1027</v>
      </c>
      <c r="G396" s="2" t="s">
        <v>1054</v>
      </c>
      <c r="H396" s="20" t="s">
        <v>60</v>
      </c>
      <c r="I396" s="2" t="s">
        <v>22</v>
      </c>
      <c r="J396" s="21">
        <f>(VLOOKUP(C396,'% water content of Food'!A396:F1393,6))</f>
        <v>85.99604058</v>
      </c>
      <c r="K396" s="2" t="s">
        <v>812</v>
      </c>
      <c r="L396" s="2" t="s">
        <v>90</v>
      </c>
      <c r="M396" s="2" t="s">
        <v>91</v>
      </c>
      <c r="N396" s="26">
        <v>44019.0</v>
      </c>
      <c r="S396" s="2" t="s">
        <v>123</v>
      </c>
    </row>
    <row r="397">
      <c r="C397" s="2" t="s">
        <v>1055</v>
      </c>
      <c r="D397" s="19" t="s">
        <v>116</v>
      </c>
      <c r="E397" s="2" t="s">
        <v>1034</v>
      </c>
      <c r="F397" s="2" t="s">
        <v>1027</v>
      </c>
      <c r="G397" s="2" t="s">
        <v>1056</v>
      </c>
      <c r="H397" s="20" t="s">
        <v>59</v>
      </c>
      <c r="I397" s="2" t="s">
        <v>22</v>
      </c>
      <c r="J397" s="21">
        <f>(VLOOKUP(C397,'% water content of Food'!A397:F1394,6))</f>
        <v>76.28626461</v>
      </c>
      <c r="K397" s="2" t="s">
        <v>812</v>
      </c>
      <c r="L397" s="2" t="s">
        <v>90</v>
      </c>
      <c r="M397" s="2" t="s">
        <v>91</v>
      </c>
      <c r="N397" s="26">
        <v>44019.0</v>
      </c>
      <c r="S397" s="2" t="s">
        <v>123</v>
      </c>
    </row>
    <row r="398">
      <c r="C398" s="2" t="s">
        <v>1057</v>
      </c>
      <c r="D398" s="19" t="s">
        <v>116</v>
      </c>
      <c r="E398" s="2" t="s">
        <v>1034</v>
      </c>
      <c r="F398" s="2" t="s">
        <v>1027</v>
      </c>
      <c r="G398" s="2" t="s">
        <v>1058</v>
      </c>
      <c r="H398" s="20" t="s">
        <v>59</v>
      </c>
      <c r="I398" s="2" t="s">
        <v>22</v>
      </c>
      <c r="J398" s="21">
        <f>(VLOOKUP(C398,'% water content of Food'!A398:F1395,6))</f>
        <v>180.5521965</v>
      </c>
      <c r="K398" s="2" t="s">
        <v>812</v>
      </c>
      <c r="L398" s="2" t="s">
        <v>90</v>
      </c>
      <c r="M398" s="2" t="s">
        <v>91</v>
      </c>
      <c r="N398" s="26">
        <v>44019.0</v>
      </c>
      <c r="S398" s="2" t="s">
        <v>123</v>
      </c>
    </row>
    <row r="399">
      <c r="C399" s="2" t="s">
        <v>1059</v>
      </c>
      <c r="D399" s="19" t="s">
        <v>116</v>
      </c>
      <c r="E399" s="2" t="s">
        <v>1034</v>
      </c>
      <c r="F399" s="2" t="s">
        <v>1027</v>
      </c>
      <c r="G399" s="2" t="s">
        <v>1060</v>
      </c>
      <c r="H399" s="20" t="s">
        <v>59</v>
      </c>
      <c r="I399" s="2" t="s">
        <v>22</v>
      </c>
      <c r="J399" s="21">
        <f>(VLOOKUP(C399,'% water content of Food'!A399:F1396,6))</f>
        <v>86.1697236</v>
      </c>
      <c r="K399" s="2" t="s">
        <v>812</v>
      </c>
      <c r="L399" s="2" t="s">
        <v>90</v>
      </c>
      <c r="M399" s="2" t="s">
        <v>91</v>
      </c>
      <c r="N399" s="26">
        <v>44019.0</v>
      </c>
      <c r="S399" s="2" t="s">
        <v>123</v>
      </c>
    </row>
    <row r="400">
      <c r="C400" s="2" t="s">
        <v>1061</v>
      </c>
      <c r="D400" s="19" t="s">
        <v>116</v>
      </c>
      <c r="E400" s="2" t="s">
        <v>1034</v>
      </c>
      <c r="F400" s="2" t="s">
        <v>1027</v>
      </c>
      <c r="G400" s="2" t="s">
        <v>1062</v>
      </c>
      <c r="H400" s="20" t="s">
        <v>59</v>
      </c>
      <c r="I400" s="2" t="s">
        <v>22</v>
      </c>
      <c r="J400" s="21">
        <f>(VLOOKUP(C400,'% water content of Food'!A400:F1397,6))</f>
        <v>67.36603296</v>
      </c>
      <c r="K400" s="2" t="s">
        <v>812</v>
      </c>
      <c r="L400" s="2" t="s">
        <v>90</v>
      </c>
      <c r="M400" s="2" t="s">
        <v>91</v>
      </c>
      <c r="N400" s="26">
        <v>44019.0</v>
      </c>
      <c r="S400" s="2" t="s">
        <v>123</v>
      </c>
    </row>
    <row r="401">
      <c r="C401" s="2" t="s">
        <v>1063</v>
      </c>
      <c r="D401" s="19" t="s">
        <v>116</v>
      </c>
      <c r="E401" s="2" t="s">
        <v>1034</v>
      </c>
      <c r="F401" s="2" t="s">
        <v>1027</v>
      </c>
      <c r="G401" s="2" t="s">
        <v>1064</v>
      </c>
      <c r="H401" s="20" t="s">
        <v>59</v>
      </c>
      <c r="I401" s="2" t="s">
        <v>22</v>
      </c>
      <c r="J401" s="21">
        <f>(VLOOKUP(C401,'% water content of Food'!A401:F1398,6))</f>
        <v>78.82567883</v>
      </c>
      <c r="K401" s="2" t="s">
        <v>812</v>
      </c>
      <c r="L401" s="2" t="s">
        <v>90</v>
      </c>
      <c r="M401" s="2" t="s">
        <v>91</v>
      </c>
      <c r="N401" s="26">
        <v>44019.0</v>
      </c>
      <c r="S401" s="2" t="s">
        <v>123</v>
      </c>
    </row>
    <row r="402">
      <c r="C402" s="2" t="s">
        <v>1065</v>
      </c>
      <c r="D402" s="19" t="s">
        <v>116</v>
      </c>
      <c r="E402" s="2" t="s">
        <v>1034</v>
      </c>
      <c r="F402" s="2" t="s">
        <v>1027</v>
      </c>
      <c r="G402" s="2" t="s">
        <v>1066</v>
      </c>
      <c r="H402" s="20" t="s">
        <v>59</v>
      </c>
      <c r="I402" s="2" t="s">
        <v>22</v>
      </c>
      <c r="J402" s="21">
        <f>(VLOOKUP(C402,'% water content of Food'!A402:F1399,6))</f>
        <v>93.41321399</v>
      </c>
      <c r="K402" s="2" t="s">
        <v>812</v>
      </c>
      <c r="L402" s="2" t="s">
        <v>90</v>
      </c>
      <c r="M402" s="2" t="s">
        <v>91</v>
      </c>
      <c r="N402" s="26">
        <v>44019.0</v>
      </c>
      <c r="S402" s="2" t="s">
        <v>123</v>
      </c>
    </row>
    <row r="403">
      <c r="C403" s="2" t="s">
        <v>1067</v>
      </c>
      <c r="D403" s="19" t="s">
        <v>116</v>
      </c>
      <c r="E403" s="2" t="s">
        <v>1034</v>
      </c>
      <c r="F403" s="2" t="s">
        <v>1068</v>
      </c>
      <c r="G403" s="2" t="s">
        <v>1069</v>
      </c>
      <c r="H403" s="20" t="s">
        <v>59</v>
      </c>
      <c r="I403" s="2" t="s">
        <v>22</v>
      </c>
      <c r="J403" s="21">
        <f>(VLOOKUP(C403,'% water content of Food'!A403:F1400,6))</f>
        <v>84.61524799</v>
      </c>
      <c r="K403" s="2" t="s">
        <v>812</v>
      </c>
      <c r="L403" s="2" t="s">
        <v>90</v>
      </c>
      <c r="M403" s="2" t="s">
        <v>91</v>
      </c>
      <c r="N403" s="26">
        <v>44019.0</v>
      </c>
    </row>
    <row r="404">
      <c r="C404" s="2" t="s">
        <v>1070</v>
      </c>
      <c r="D404" s="19" t="s">
        <v>116</v>
      </c>
      <c r="E404" s="2" t="s">
        <v>1034</v>
      </c>
      <c r="F404" s="2" t="s">
        <v>1068</v>
      </c>
      <c r="G404" s="2" t="s">
        <v>1071</v>
      </c>
      <c r="H404" s="20" t="s">
        <v>59</v>
      </c>
      <c r="I404" s="2" t="s">
        <v>22</v>
      </c>
      <c r="J404" s="21">
        <f>(VLOOKUP(C404,'% water content of Food'!A404:F1401,6))</f>
        <v>153.3723642</v>
      </c>
      <c r="K404" s="2" t="s">
        <v>812</v>
      </c>
      <c r="L404" s="2" t="s">
        <v>90</v>
      </c>
      <c r="M404" s="2" t="s">
        <v>91</v>
      </c>
      <c r="N404" s="26">
        <v>44019.0</v>
      </c>
    </row>
    <row r="405">
      <c r="C405" s="2" t="s">
        <v>1072</v>
      </c>
      <c r="D405" s="19" t="s">
        <v>116</v>
      </c>
      <c r="E405" s="2" t="s">
        <v>1034</v>
      </c>
      <c r="F405" s="2" t="s">
        <v>1068</v>
      </c>
      <c r="G405" s="2" t="s">
        <v>1073</v>
      </c>
      <c r="H405" s="20" t="s">
        <v>59</v>
      </c>
      <c r="I405" s="2" t="s">
        <v>22</v>
      </c>
      <c r="J405" s="21">
        <f>(VLOOKUP(C405,'% water content of Food'!A405:F1402,6))</f>
        <v>73.18658552</v>
      </c>
      <c r="K405" s="2" t="s">
        <v>812</v>
      </c>
      <c r="L405" s="2" t="s">
        <v>90</v>
      </c>
      <c r="M405" s="2" t="s">
        <v>91</v>
      </c>
      <c r="N405" s="26">
        <v>44019.0</v>
      </c>
    </row>
    <row r="406">
      <c r="C406" s="2" t="s">
        <v>1074</v>
      </c>
      <c r="D406" s="19" t="s">
        <v>116</v>
      </c>
      <c r="E406" s="2" t="s">
        <v>1034</v>
      </c>
      <c r="F406" s="2" t="s">
        <v>1068</v>
      </c>
      <c r="G406" s="2" t="s">
        <v>1075</v>
      </c>
      <c r="H406" s="20" t="s">
        <v>59</v>
      </c>
      <c r="I406" s="2" t="s">
        <v>22</v>
      </c>
      <c r="J406" s="21">
        <f>(VLOOKUP(C406,'% water content of Food'!A406:F1403,6))</f>
        <v>77.09098634</v>
      </c>
      <c r="K406" s="2" t="s">
        <v>812</v>
      </c>
      <c r="L406" s="2" t="s">
        <v>90</v>
      </c>
      <c r="M406" s="2" t="s">
        <v>91</v>
      </c>
      <c r="N406" s="26">
        <v>44019.0</v>
      </c>
    </row>
    <row r="407">
      <c r="C407" s="2" t="s">
        <v>1076</v>
      </c>
      <c r="D407" s="19" t="s">
        <v>116</v>
      </c>
      <c r="E407" s="2" t="s">
        <v>1077</v>
      </c>
      <c r="F407" s="2" t="s">
        <v>1068</v>
      </c>
      <c r="G407" s="2" t="s">
        <v>1078</v>
      </c>
      <c r="H407" s="20" t="s">
        <v>59</v>
      </c>
      <c r="I407" s="2" t="s">
        <v>22</v>
      </c>
      <c r="J407" s="21">
        <f>(VLOOKUP(C407,'% water content of Food'!A407:F1404,6))</f>
        <v>79.84867958</v>
      </c>
      <c r="K407" s="2" t="s">
        <v>812</v>
      </c>
      <c r="L407" s="2" t="s">
        <v>90</v>
      </c>
      <c r="M407" s="2" t="s">
        <v>91</v>
      </c>
      <c r="N407" s="26">
        <v>44019.0</v>
      </c>
    </row>
    <row r="408">
      <c r="C408" s="2" t="s">
        <v>1079</v>
      </c>
      <c r="D408" s="19" t="s">
        <v>116</v>
      </c>
      <c r="E408" s="2" t="s">
        <v>1077</v>
      </c>
      <c r="F408" s="2" t="s">
        <v>1068</v>
      </c>
      <c r="G408" s="2" t="s">
        <v>1080</v>
      </c>
      <c r="H408" s="20" t="s">
        <v>59</v>
      </c>
      <c r="I408" s="2" t="s">
        <v>22</v>
      </c>
      <c r="J408" s="21">
        <f>(VLOOKUP(C408,'% water content of Food'!A408:F1405,6))</f>
        <v>88.55824061</v>
      </c>
      <c r="K408" s="2" t="s">
        <v>812</v>
      </c>
      <c r="L408" s="2" t="s">
        <v>90</v>
      </c>
      <c r="M408" s="2" t="s">
        <v>91</v>
      </c>
      <c r="N408" s="26">
        <v>44019.0</v>
      </c>
    </row>
    <row r="409">
      <c r="C409" s="2" t="s">
        <v>1081</v>
      </c>
      <c r="D409" s="19" t="s">
        <v>116</v>
      </c>
      <c r="E409" s="2" t="s">
        <v>1034</v>
      </c>
      <c r="F409" s="2" t="s">
        <v>1027</v>
      </c>
      <c r="G409" s="2" t="s">
        <v>1082</v>
      </c>
      <c r="H409" s="20" t="s">
        <v>59</v>
      </c>
      <c r="I409" s="2" t="s">
        <v>22</v>
      </c>
      <c r="J409" s="21">
        <f>(VLOOKUP(C409,'% water content of Food'!A409:F1406,6))</f>
        <v>85.90816281</v>
      </c>
      <c r="K409" s="2" t="s">
        <v>812</v>
      </c>
      <c r="L409" s="2" t="s">
        <v>90</v>
      </c>
      <c r="M409" s="2" t="s">
        <v>91</v>
      </c>
      <c r="N409" s="26">
        <v>44019.0</v>
      </c>
      <c r="S409" s="2" t="s">
        <v>123</v>
      </c>
    </row>
    <row r="410">
      <c r="C410" s="2" t="s">
        <v>1083</v>
      </c>
      <c r="D410" s="19" t="s">
        <v>116</v>
      </c>
      <c r="E410" s="2" t="s">
        <v>1034</v>
      </c>
      <c r="F410" s="2" t="s">
        <v>1027</v>
      </c>
      <c r="G410" s="2" t="s">
        <v>1084</v>
      </c>
      <c r="H410" s="20" t="s">
        <v>59</v>
      </c>
      <c r="I410" s="2" t="s">
        <v>22</v>
      </c>
      <c r="J410" s="21">
        <f>(VLOOKUP(C410,'% water content of Food'!A410:F1407,6))</f>
        <v>71.69284204</v>
      </c>
      <c r="K410" s="2" t="s">
        <v>812</v>
      </c>
      <c r="L410" s="2" t="s">
        <v>90</v>
      </c>
      <c r="M410" s="2" t="s">
        <v>91</v>
      </c>
      <c r="N410" s="26">
        <v>44019.0</v>
      </c>
      <c r="S410" s="2" t="s">
        <v>123</v>
      </c>
    </row>
    <row r="411">
      <c r="C411" s="2" t="s">
        <v>1085</v>
      </c>
      <c r="D411" s="19" t="s">
        <v>116</v>
      </c>
      <c r="E411" s="2" t="s">
        <v>1034</v>
      </c>
      <c r="F411" s="2" t="s">
        <v>1068</v>
      </c>
      <c r="G411" s="2" t="s">
        <v>1086</v>
      </c>
      <c r="H411" s="20" t="s">
        <v>59</v>
      </c>
      <c r="I411" s="2" t="s">
        <v>22</v>
      </c>
      <c r="J411" s="21">
        <f>(VLOOKUP(C411,'% water content of Food'!A411:F1408,6))</f>
        <v>82.53242718</v>
      </c>
      <c r="K411" s="2" t="s">
        <v>812</v>
      </c>
      <c r="L411" s="2" t="s">
        <v>90</v>
      </c>
      <c r="M411" s="2" t="s">
        <v>91</v>
      </c>
      <c r="N411" s="26">
        <v>44019.0</v>
      </c>
    </row>
    <row r="412">
      <c r="C412" s="2" t="s">
        <v>1087</v>
      </c>
      <c r="D412" s="19" t="s">
        <v>116</v>
      </c>
      <c r="E412" s="2" t="s">
        <v>1088</v>
      </c>
      <c r="F412" s="2" t="s">
        <v>1068</v>
      </c>
      <c r="G412" s="2" t="s">
        <v>1089</v>
      </c>
      <c r="H412" s="20" t="s">
        <v>60</v>
      </c>
      <c r="I412" s="2" t="s">
        <v>22</v>
      </c>
      <c r="J412" s="21">
        <f>(VLOOKUP(C412,'% water content of Food'!A412:F1409,6))</f>
        <v>82.97227431</v>
      </c>
      <c r="K412" s="2" t="s">
        <v>812</v>
      </c>
      <c r="L412" s="2" t="s">
        <v>90</v>
      </c>
      <c r="M412" s="2" t="s">
        <v>91</v>
      </c>
      <c r="N412" s="26">
        <v>44019.0</v>
      </c>
    </row>
    <row r="413">
      <c r="C413" s="2" t="s">
        <v>1090</v>
      </c>
      <c r="D413" s="19" t="s">
        <v>116</v>
      </c>
      <c r="E413" s="2" t="s">
        <v>1088</v>
      </c>
      <c r="F413" s="2" t="s">
        <v>1068</v>
      </c>
      <c r="G413" s="2" t="s">
        <v>1091</v>
      </c>
      <c r="H413" s="20" t="s">
        <v>60</v>
      </c>
      <c r="I413" s="2" t="s">
        <v>22</v>
      </c>
      <c r="J413" s="21">
        <f>(VLOOKUP(C413,'% water content of Food'!A413:F1410,6))</f>
        <v>84.81155514</v>
      </c>
      <c r="K413" s="2" t="s">
        <v>812</v>
      </c>
      <c r="L413" s="2" t="s">
        <v>90</v>
      </c>
      <c r="M413" s="2" t="s">
        <v>91</v>
      </c>
      <c r="N413" s="26">
        <v>44019.0</v>
      </c>
    </row>
    <row r="414">
      <c r="C414" s="2" t="s">
        <v>1092</v>
      </c>
      <c r="D414" s="19" t="s">
        <v>116</v>
      </c>
      <c r="E414" s="2" t="s">
        <v>1034</v>
      </c>
      <c r="F414" s="2" t="s">
        <v>1068</v>
      </c>
      <c r="G414" s="2" t="s">
        <v>1093</v>
      </c>
      <c r="H414" s="20" t="s">
        <v>59</v>
      </c>
      <c r="I414" s="2" t="s">
        <v>22</v>
      </c>
      <c r="J414" s="21">
        <f>(VLOOKUP(C414,'% water content of Food'!A414:F1411,6))</f>
        <v>79.79563952</v>
      </c>
      <c r="K414" s="2" t="s">
        <v>812</v>
      </c>
      <c r="L414" s="2" t="s">
        <v>90</v>
      </c>
      <c r="M414" s="2" t="s">
        <v>91</v>
      </c>
      <c r="N414" s="26">
        <v>44019.0</v>
      </c>
    </row>
    <row r="415">
      <c r="C415" s="2" t="s">
        <v>1094</v>
      </c>
      <c r="D415" s="19" t="s">
        <v>116</v>
      </c>
      <c r="E415" s="2" t="s">
        <v>1034</v>
      </c>
      <c r="F415" s="2" t="s">
        <v>1068</v>
      </c>
      <c r="G415" s="2" t="s">
        <v>1095</v>
      </c>
      <c r="H415" s="20" t="s">
        <v>59</v>
      </c>
      <c r="I415" s="2" t="s">
        <v>22</v>
      </c>
      <c r="J415" s="21">
        <f>(VLOOKUP(C415,'% water content of Food'!A415:F1412,6))</f>
        <v>86.27099479</v>
      </c>
      <c r="K415" s="2" t="s">
        <v>812</v>
      </c>
      <c r="L415" s="2" t="s">
        <v>90</v>
      </c>
      <c r="M415" s="2" t="s">
        <v>91</v>
      </c>
      <c r="N415" s="26">
        <v>44019.0</v>
      </c>
    </row>
    <row r="416">
      <c r="C416" s="2" t="s">
        <v>1096</v>
      </c>
      <c r="D416" s="19" t="s">
        <v>116</v>
      </c>
      <c r="E416" s="2" t="s">
        <v>1088</v>
      </c>
      <c r="F416" s="2" t="s">
        <v>1068</v>
      </c>
      <c r="G416" s="2" t="s">
        <v>1097</v>
      </c>
      <c r="H416" s="20" t="s">
        <v>59</v>
      </c>
      <c r="I416" s="2" t="s">
        <v>22</v>
      </c>
      <c r="J416" s="21">
        <f>(VLOOKUP(C416,'% water content of Food'!A416:F1413,6))</f>
        <v>67.86859786</v>
      </c>
      <c r="K416" s="2" t="s">
        <v>812</v>
      </c>
      <c r="L416" s="2" t="s">
        <v>90</v>
      </c>
      <c r="M416" s="2" t="s">
        <v>91</v>
      </c>
      <c r="N416" s="26">
        <v>44019.0</v>
      </c>
    </row>
    <row r="417">
      <c r="C417" s="2" t="s">
        <v>1098</v>
      </c>
      <c r="D417" s="19" t="s">
        <v>116</v>
      </c>
      <c r="E417" s="2" t="s">
        <v>1088</v>
      </c>
      <c r="F417" s="2" t="s">
        <v>1068</v>
      </c>
      <c r="G417" s="2" t="s">
        <v>1099</v>
      </c>
      <c r="H417" s="20" t="s">
        <v>59</v>
      </c>
      <c r="I417" s="2" t="s">
        <v>22</v>
      </c>
      <c r="J417" s="21">
        <f>(VLOOKUP(C417,'% water content of Food'!A417:F1414,6))</f>
        <v>79.82785747</v>
      </c>
      <c r="K417" s="2" t="s">
        <v>812</v>
      </c>
      <c r="L417" s="2" t="s">
        <v>90</v>
      </c>
      <c r="M417" s="2" t="s">
        <v>91</v>
      </c>
      <c r="N417" s="26">
        <v>44019.0</v>
      </c>
    </row>
    <row r="418">
      <c r="C418" s="2" t="s">
        <v>1100</v>
      </c>
      <c r="D418" s="19" t="s">
        <v>116</v>
      </c>
      <c r="E418" s="2" t="s">
        <v>1034</v>
      </c>
      <c r="F418" s="2" t="s">
        <v>1068</v>
      </c>
      <c r="G418" s="2" t="s">
        <v>1101</v>
      </c>
      <c r="H418" s="20" t="s">
        <v>59</v>
      </c>
      <c r="I418" s="2" t="s">
        <v>22</v>
      </c>
      <c r="J418" s="21">
        <f>(VLOOKUP(C418,'% water content of Food'!A418:F1415,6))</f>
        <v>82.62324133</v>
      </c>
      <c r="K418" s="2" t="s">
        <v>812</v>
      </c>
      <c r="L418" s="2" t="s">
        <v>90</v>
      </c>
      <c r="M418" s="2" t="s">
        <v>91</v>
      </c>
      <c r="N418" s="26">
        <v>44019.0</v>
      </c>
    </row>
    <row r="419">
      <c r="C419" s="2" t="s">
        <v>1102</v>
      </c>
      <c r="D419" s="19" t="s">
        <v>116</v>
      </c>
      <c r="E419" s="2" t="s">
        <v>1034</v>
      </c>
      <c r="F419" s="2" t="s">
        <v>1068</v>
      </c>
      <c r="G419" s="2" t="s">
        <v>1103</v>
      </c>
      <c r="H419" s="20" t="s">
        <v>59</v>
      </c>
      <c r="I419" s="2" t="s">
        <v>22</v>
      </c>
      <c r="J419" s="21">
        <f>(VLOOKUP(C419,'% water content of Food'!A419:F1416,6))</f>
        <v>82.99774417</v>
      </c>
      <c r="K419" s="2" t="s">
        <v>812</v>
      </c>
      <c r="L419" s="2" t="s">
        <v>90</v>
      </c>
      <c r="M419" s="2" t="s">
        <v>91</v>
      </c>
      <c r="N419" s="26">
        <v>44019.0</v>
      </c>
    </row>
    <row r="420">
      <c r="C420" s="2" t="s">
        <v>1104</v>
      </c>
      <c r="D420" s="19" t="s">
        <v>116</v>
      </c>
      <c r="E420" s="2" t="s">
        <v>855</v>
      </c>
      <c r="F420" s="2" t="s">
        <v>1105</v>
      </c>
      <c r="G420" s="2" t="s">
        <v>1106</v>
      </c>
      <c r="H420" s="20" t="s">
        <v>60</v>
      </c>
      <c r="I420" s="2" t="s">
        <v>22</v>
      </c>
      <c r="J420" s="21">
        <f>(VLOOKUP(C420,'% water content of Food'!A420:F1417,6))</f>
        <v>89.46713169</v>
      </c>
      <c r="K420" s="2" t="s">
        <v>858</v>
      </c>
      <c r="L420" s="2" t="s">
        <v>90</v>
      </c>
      <c r="M420" s="2" t="s">
        <v>91</v>
      </c>
      <c r="N420" s="26">
        <v>44019.0</v>
      </c>
    </row>
    <row r="421">
      <c r="C421" s="2" t="s">
        <v>1107</v>
      </c>
      <c r="D421" s="19" t="s">
        <v>116</v>
      </c>
      <c r="E421" s="2" t="s">
        <v>1108</v>
      </c>
      <c r="F421" s="2" t="s">
        <v>1109</v>
      </c>
      <c r="G421" s="2" t="s">
        <v>1110</v>
      </c>
      <c r="H421" s="20" t="s">
        <v>62</v>
      </c>
      <c r="I421" s="2" t="s">
        <v>26</v>
      </c>
      <c r="J421" s="21">
        <f>(VLOOKUP(C421,'% water content of Food'!A421:F1418,6))</f>
        <v>67.06687612</v>
      </c>
      <c r="K421" s="2" t="s">
        <v>1111</v>
      </c>
      <c r="L421" s="2" t="s">
        <v>90</v>
      </c>
      <c r="M421" s="2" t="s">
        <v>91</v>
      </c>
      <c r="N421" s="26">
        <v>44019.0</v>
      </c>
      <c r="S421" s="2" t="s">
        <v>123</v>
      </c>
    </row>
    <row r="422">
      <c r="C422" s="2" t="s">
        <v>1112</v>
      </c>
      <c r="D422" s="19" t="s">
        <v>116</v>
      </c>
      <c r="E422" s="2" t="s">
        <v>1113</v>
      </c>
      <c r="F422" s="2" t="s">
        <v>284</v>
      </c>
      <c r="H422" s="20" t="s">
        <v>62</v>
      </c>
      <c r="I422" s="2" t="s">
        <v>26</v>
      </c>
      <c r="J422" s="21">
        <f>(VLOOKUP(C422,'% water content of Food'!A422:F1419,6))</f>
        <v>55.48139994</v>
      </c>
      <c r="K422" s="2" t="s">
        <v>89</v>
      </c>
      <c r="L422" s="2" t="s">
        <v>90</v>
      </c>
      <c r="M422" s="2" t="s">
        <v>91</v>
      </c>
      <c r="N422" s="26">
        <v>44019.0</v>
      </c>
      <c r="S422" s="2" t="s">
        <v>123</v>
      </c>
    </row>
    <row r="423">
      <c r="C423" s="2" t="s">
        <v>1114</v>
      </c>
      <c r="D423" s="19" t="s">
        <v>116</v>
      </c>
      <c r="E423" s="2" t="s">
        <v>1115</v>
      </c>
      <c r="F423" s="2" t="s">
        <v>284</v>
      </c>
      <c r="H423" s="20" t="s">
        <v>62</v>
      </c>
      <c r="I423" s="2" t="s">
        <v>26</v>
      </c>
      <c r="J423" s="21">
        <f>(VLOOKUP(C423,'% water content of Food'!A423:F1420,6))</f>
        <v>64.688</v>
      </c>
      <c r="K423" s="2" t="s">
        <v>89</v>
      </c>
      <c r="L423" s="2" t="s">
        <v>90</v>
      </c>
      <c r="M423" s="2" t="s">
        <v>91</v>
      </c>
      <c r="N423" s="26">
        <v>44019.0</v>
      </c>
      <c r="S423" s="2" t="s">
        <v>123</v>
      </c>
    </row>
    <row r="424">
      <c r="C424" s="2" t="s">
        <v>1116</v>
      </c>
      <c r="D424" s="19" t="s">
        <v>116</v>
      </c>
      <c r="E424" s="2" t="s">
        <v>1113</v>
      </c>
      <c r="F424" s="2" t="s">
        <v>1117</v>
      </c>
      <c r="H424" s="20" t="s">
        <v>62</v>
      </c>
      <c r="I424" s="2" t="s">
        <v>26</v>
      </c>
      <c r="J424" s="21">
        <f>(VLOOKUP(C424,'% water content of Food'!A424:F1421,6))</f>
        <v>58.78902659</v>
      </c>
      <c r="K424" s="2" t="s">
        <v>89</v>
      </c>
      <c r="L424" s="2" t="s">
        <v>90</v>
      </c>
      <c r="M424" s="2" t="s">
        <v>91</v>
      </c>
      <c r="N424" s="26">
        <v>44019.0</v>
      </c>
      <c r="S424" s="2" t="s">
        <v>123</v>
      </c>
    </row>
    <row r="425">
      <c r="C425" s="2" t="s">
        <v>1118</v>
      </c>
      <c r="D425" s="19" t="s">
        <v>116</v>
      </c>
      <c r="E425" s="2" t="s">
        <v>1115</v>
      </c>
      <c r="F425" s="2" t="s">
        <v>1117</v>
      </c>
      <c r="H425" s="20" t="s">
        <v>62</v>
      </c>
      <c r="I425" s="2" t="s">
        <v>26</v>
      </c>
      <c r="J425" s="21">
        <f>(VLOOKUP(C425,'% water content of Food'!A425:F1422,6))</f>
        <v>59.49458946</v>
      </c>
      <c r="K425" s="2" t="s">
        <v>89</v>
      </c>
      <c r="L425" s="2" t="s">
        <v>90</v>
      </c>
      <c r="M425" s="2" t="s">
        <v>91</v>
      </c>
      <c r="N425" s="26">
        <v>44019.0</v>
      </c>
      <c r="S425" s="2" t="s">
        <v>123</v>
      </c>
    </row>
    <row r="426">
      <c r="C426" s="2" t="s">
        <v>1119</v>
      </c>
      <c r="D426" s="19" t="s">
        <v>116</v>
      </c>
      <c r="E426" s="2" t="s">
        <v>1120</v>
      </c>
      <c r="F426" s="2" t="s">
        <v>1121</v>
      </c>
      <c r="H426" s="20" t="s">
        <v>62</v>
      </c>
      <c r="I426" s="2" t="s">
        <v>26</v>
      </c>
      <c r="J426" s="21">
        <f>(VLOOKUP(C426,'% water content of Food'!A426:F1423,6))</f>
        <v>71.30034101</v>
      </c>
      <c r="K426" s="2" t="s">
        <v>1122</v>
      </c>
      <c r="L426" s="2" t="s">
        <v>90</v>
      </c>
      <c r="M426" s="2" t="s">
        <v>91</v>
      </c>
      <c r="N426" s="26">
        <v>44019.0</v>
      </c>
    </row>
    <row r="427">
      <c r="C427" s="2" t="s">
        <v>1123</v>
      </c>
      <c r="D427" s="19" t="s">
        <v>116</v>
      </c>
      <c r="E427" s="2" t="s">
        <v>1124</v>
      </c>
      <c r="F427" s="2" t="s">
        <v>1121</v>
      </c>
      <c r="H427" s="20" t="s">
        <v>62</v>
      </c>
      <c r="I427" s="2" t="s">
        <v>26</v>
      </c>
      <c r="J427" s="21">
        <f>(VLOOKUP(C427,'% water content of Food'!A427:F1424,6))</f>
        <v>73.04757706</v>
      </c>
      <c r="K427" s="2" t="s">
        <v>1125</v>
      </c>
      <c r="L427" s="2" t="s">
        <v>90</v>
      </c>
      <c r="M427" s="2" t="s">
        <v>91</v>
      </c>
      <c r="N427" s="26">
        <v>44019.0</v>
      </c>
    </row>
    <row r="428">
      <c r="C428" s="2" t="s">
        <v>1126</v>
      </c>
      <c r="D428" s="19" t="s">
        <v>116</v>
      </c>
      <c r="E428" s="2" t="s">
        <v>1127</v>
      </c>
      <c r="F428" s="2" t="s">
        <v>1128</v>
      </c>
      <c r="H428" s="20" t="s">
        <v>62</v>
      </c>
      <c r="I428" s="2" t="s">
        <v>40</v>
      </c>
      <c r="J428" s="21">
        <f>(VLOOKUP(C428,'% water content of Food'!A428:F1425,6))</f>
        <v>83.86292713</v>
      </c>
      <c r="K428" s="2" t="s">
        <v>1129</v>
      </c>
      <c r="L428" s="2" t="s">
        <v>90</v>
      </c>
      <c r="M428" s="2" t="s">
        <v>91</v>
      </c>
      <c r="N428" s="26">
        <v>44019.0</v>
      </c>
    </row>
    <row r="429">
      <c r="C429" s="2" t="s">
        <v>1130</v>
      </c>
      <c r="D429" s="19" t="s">
        <v>116</v>
      </c>
      <c r="E429" s="2" t="s">
        <v>1131</v>
      </c>
      <c r="F429" s="2" t="s">
        <v>1132</v>
      </c>
      <c r="G429" s="2" t="s">
        <v>1133</v>
      </c>
      <c r="H429" s="20" t="s">
        <v>62</v>
      </c>
      <c r="I429" s="2" t="s">
        <v>40</v>
      </c>
      <c r="J429" s="21">
        <f>(VLOOKUP(C429,'% water content of Food'!A429:F1426,6))</f>
        <v>75.70461538</v>
      </c>
      <c r="K429" s="2" t="s">
        <v>1134</v>
      </c>
      <c r="L429" s="2" t="s">
        <v>90</v>
      </c>
      <c r="M429" s="2" t="s">
        <v>91</v>
      </c>
      <c r="N429" s="26">
        <v>44019.0</v>
      </c>
    </row>
    <row r="430">
      <c r="C430" s="2" t="s">
        <v>1135</v>
      </c>
      <c r="D430" s="19" t="s">
        <v>116</v>
      </c>
      <c r="E430" s="2" t="s">
        <v>1136</v>
      </c>
      <c r="F430" s="2" t="s">
        <v>1068</v>
      </c>
      <c r="G430" s="2" t="s">
        <v>1137</v>
      </c>
      <c r="H430" s="20" t="s">
        <v>62</v>
      </c>
      <c r="I430" s="2" t="s">
        <v>40</v>
      </c>
      <c r="J430" s="21">
        <f>(VLOOKUP(C430,'% water content of Food'!A430:F1427,6))</f>
        <v>3.204010462</v>
      </c>
      <c r="K430" s="2" t="s">
        <v>89</v>
      </c>
      <c r="L430" s="2" t="s">
        <v>90</v>
      </c>
      <c r="M430" s="2" t="s">
        <v>91</v>
      </c>
      <c r="N430" s="26">
        <v>44019.0</v>
      </c>
    </row>
    <row r="431">
      <c r="C431" s="2" t="s">
        <v>1138</v>
      </c>
      <c r="D431" s="19" t="s">
        <v>116</v>
      </c>
      <c r="E431" s="2" t="s">
        <v>1139</v>
      </c>
      <c r="F431" s="2" t="s">
        <v>1068</v>
      </c>
      <c r="G431" s="2" t="s">
        <v>1140</v>
      </c>
      <c r="H431" s="20" t="s">
        <v>62</v>
      </c>
      <c r="I431" s="2" t="s">
        <v>40</v>
      </c>
      <c r="J431" s="21">
        <f>(VLOOKUP(C431,'% water content of Food'!A431:F1428,6))</f>
        <v>3.331903332</v>
      </c>
      <c r="K431" s="2" t="s">
        <v>89</v>
      </c>
      <c r="L431" s="2" t="s">
        <v>90</v>
      </c>
      <c r="M431" s="2" t="s">
        <v>91</v>
      </c>
      <c r="N431" s="26">
        <v>44019.0</v>
      </c>
    </row>
    <row r="432">
      <c r="C432" s="2" t="s">
        <v>1141</v>
      </c>
      <c r="D432" s="19" t="s">
        <v>116</v>
      </c>
      <c r="E432" s="2" t="s">
        <v>1142</v>
      </c>
      <c r="F432" s="2" t="s">
        <v>1068</v>
      </c>
      <c r="G432" s="2" t="s">
        <v>1143</v>
      </c>
      <c r="H432" s="20" t="s">
        <v>62</v>
      </c>
      <c r="I432" s="2" t="s">
        <v>40</v>
      </c>
      <c r="J432" s="21">
        <f>(VLOOKUP(C432,'% water content of Food'!A432:F1429,6))</f>
        <v>3.442978493</v>
      </c>
      <c r="K432" s="2" t="s">
        <v>89</v>
      </c>
      <c r="L432" s="2" t="s">
        <v>90</v>
      </c>
      <c r="M432" s="2" t="s">
        <v>91</v>
      </c>
      <c r="N432" s="26">
        <v>44019.0</v>
      </c>
    </row>
    <row r="433">
      <c r="C433" s="2" t="s">
        <v>1144</v>
      </c>
      <c r="D433" s="19" t="s">
        <v>116</v>
      </c>
      <c r="E433" s="2" t="s">
        <v>1145</v>
      </c>
      <c r="F433" s="2" t="s">
        <v>1068</v>
      </c>
      <c r="G433" s="2" t="s">
        <v>1146</v>
      </c>
      <c r="H433" s="20" t="s">
        <v>62</v>
      </c>
      <c r="I433" s="2" t="s">
        <v>40</v>
      </c>
      <c r="J433" s="21">
        <f>(VLOOKUP(C433,'% water content of Food'!A433:F1430,6))</f>
        <v>4.352678571</v>
      </c>
      <c r="K433" s="2" t="s">
        <v>89</v>
      </c>
      <c r="L433" s="2" t="s">
        <v>90</v>
      </c>
      <c r="M433" s="2" t="s">
        <v>91</v>
      </c>
      <c r="N433" s="26">
        <v>44019.0</v>
      </c>
    </row>
    <row r="434">
      <c r="C434" s="2" t="s">
        <v>1147</v>
      </c>
      <c r="D434" s="19" t="s">
        <v>116</v>
      </c>
      <c r="E434" s="2" t="s">
        <v>1142</v>
      </c>
      <c r="F434" s="2" t="s">
        <v>1148</v>
      </c>
      <c r="G434" s="2" t="s">
        <v>1149</v>
      </c>
      <c r="H434" s="20" t="s">
        <v>62</v>
      </c>
      <c r="I434" s="2" t="s">
        <v>40</v>
      </c>
      <c r="J434" s="21">
        <f>(VLOOKUP(C434,'% water content of Food'!A434:F1431,6))</f>
        <v>2.784952274</v>
      </c>
      <c r="K434" s="2" t="s">
        <v>89</v>
      </c>
      <c r="L434" s="2" t="s">
        <v>90</v>
      </c>
      <c r="M434" s="2" t="s">
        <v>91</v>
      </c>
      <c r="N434" s="26">
        <v>44019.0</v>
      </c>
      <c r="S434" s="2" t="s">
        <v>123</v>
      </c>
    </row>
    <row r="435">
      <c r="C435" s="2" t="s">
        <v>1150</v>
      </c>
      <c r="D435" s="19" t="s">
        <v>116</v>
      </c>
      <c r="E435" s="2" t="s">
        <v>1151</v>
      </c>
      <c r="F435" s="2" t="s">
        <v>1148</v>
      </c>
      <c r="G435" s="2" t="s">
        <v>1152</v>
      </c>
      <c r="H435" s="20" t="s">
        <v>62</v>
      </c>
      <c r="I435" s="2" t="s">
        <v>40</v>
      </c>
      <c r="J435" s="21">
        <f>(VLOOKUP(C435,'% water content of Food'!A435:F1432,6))</f>
        <v>5.046094129</v>
      </c>
      <c r="K435" s="2" t="s">
        <v>89</v>
      </c>
      <c r="L435" s="2" t="s">
        <v>90</v>
      </c>
      <c r="M435" s="2" t="s">
        <v>91</v>
      </c>
      <c r="N435" s="26">
        <v>44019.0</v>
      </c>
      <c r="S435" s="2" t="s">
        <v>123</v>
      </c>
    </row>
    <row r="436">
      <c r="C436" s="2" t="s">
        <v>1153</v>
      </c>
      <c r="D436" s="19" t="s">
        <v>116</v>
      </c>
      <c r="E436" s="2" t="s">
        <v>1154</v>
      </c>
      <c r="F436" s="2" t="s">
        <v>284</v>
      </c>
      <c r="G436" s="2" t="s">
        <v>1155</v>
      </c>
      <c r="H436" s="20" t="s">
        <v>62</v>
      </c>
      <c r="I436" s="2" t="s">
        <v>26</v>
      </c>
      <c r="J436" s="21">
        <f>(VLOOKUP(C436,'% water content of Food'!A436:F1433,6))</f>
        <v>64.3600286</v>
      </c>
      <c r="K436" s="2" t="s">
        <v>1156</v>
      </c>
      <c r="L436" s="2" t="s">
        <v>90</v>
      </c>
      <c r="M436" s="2" t="s">
        <v>91</v>
      </c>
      <c r="N436" s="26">
        <v>44019.0</v>
      </c>
      <c r="S436" s="2" t="s">
        <v>123</v>
      </c>
    </row>
    <row r="437">
      <c r="C437" s="2" t="s">
        <v>1157</v>
      </c>
      <c r="D437" s="19" t="s">
        <v>116</v>
      </c>
      <c r="E437" s="2" t="s">
        <v>1154</v>
      </c>
      <c r="F437" s="2" t="s">
        <v>284</v>
      </c>
      <c r="G437" s="2" t="s">
        <v>1158</v>
      </c>
      <c r="H437" s="20" t="s">
        <v>62</v>
      </c>
      <c r="I437" s="2" t="s">
        <v>26</v>
      </c>
      <c r="J437" s="21">
        <f>(VLOOKUP(C437,'% water content of Food'!A437:F1434,6))</f>
        <v>59.43911849</v>
      </c>
      <c r="K437" s="2" t="s">
        <v>1156</v>
      </c>
      <c r="L437" s="2" t="s">
        <v>90</v>
      </c>
      <c r="M437" s="2" t="s">
        <v>91</v>
      </c>
      <c r="N437" s="26">
        <v>44019.0</v>
      </c>
      <c r="S437" s="2" t="s">
        <v>123</v>
      </c>
    </row>
    <row r="438">
      <c r="C438" s="2" t="s">
        <v>1159</v>
      </c>
      <c r="D438" s="19" t="s">
        <v>116</v>
      </c>
      <c r="E438" s="2" t="s">
        <v>1160</v>
      </c>
      <c r="F438" s="2" t="s">
        <v>284</v>
      </c>
      <c r="G438" s="2" t="s">
        <v>1161</v>
      </c>
      <c r="H438" s="20" t="s">
        <v>62</v>
      </c>
      <c r="I438" s="2" t="s">
        <v>34</v>
      </c>
      <c r="J438" s="21">
        <f>(VLOOKUP(C438,'% water content of Food'!A438:F1435,6))</f>
        <v>64.75350498</v>
      </c>
      <c r="K438" s="2" t="s">
        <v>1156</v>
      </c>
      <c r="L438" s="2" t="s">
        <v>90</v>
      </c>
      <c r="M438" s="2" t="s">
        <v>91</v>
      </c>
      <c r="N438" s="26">
        <v>44019.0</v>
      </c>
      <c r="S438" s="2" t="s">
        <v>123</v>
      </c>
    </row>
    <row r="439">
      <c r="C439" s="2" t="s">
        <v>1162</v>
      </c>
      <c r="D439" s="19" t="s">
        <v>116</v>
      </c>
      <c r="E439" s="2" t="s">
        <v>1163</v>
      </c>
      <c r="F439" s="2" t="s">
        <v>1164</v>
      </c>
      <c r="G439" s="2" t="s">
        <v>1165</v>
      </c>
      <c r="H439" s="20" t="s">
        <v>62</v>
      </c>
      <c r="I439" s="2" t="s">
        <v>54</v>
      </c>
      <c r="J439" s="21">
        <f>(VLOOKUP(C439,'% water content of Food'!A439:F1436,6))</f>
        <v>71.9305616</v>
      </c>
      <c r="K439" s="2" t="s">
        <v>1166</v>
      </c>
      <c r="L439" s="2" t="s">
        <v>90</v>
      </c>
      <c r="M439" s="2" t="s">
        <v>91</v>
      </c>
      <c r="N439" s="26">
        <v>44019.0</v>
      </c>
    </row>
    <row r="440">
      <c r="C440" s="2" t="s">
        <v>1167</v>
      </c>
      <c r="D440" s="19" t="s">
        <v>116</v>
      </c>
      <c r="E440" s="2" t="s">
        <v>1168</v>
      </c>
      <c r="F440" s="2" t="s">
        <v>1164</v>
      </c>
      <c r="G440" s="2" t="s">
        <v>1169</v>
      </c>
      <c r="H440" s="20" t="s">
        <v>62</v>
      </c>
      <c r="I440" s="2" t="s">
        <v>54</v>
      </c>
      <c r="J440" s="21">
        <f>(VLOOKUP(C440,'% water content of Food'!A440:F1437,6))</f>
        <v>56.20149424</v>
      </c>
      <c r="K440" s="2" t="s">
        <v>1166</v>
      </c>
      <c r="L440" s="2" t="s">
        <v>90</v>
      </c>
      <c r="M440" s="2" t="s">
        <v>91</v>
      </c>
      <c r="N440" s="26">
        <v>44019.0</v>
      </c>
    </row>
    <row r="441">
      <c r="C441" s="2" t="s">
        <v>1170</v>
      </c>
      <c r="D441" s="19" t="s">
        <v>116</v>
      </c>
      <c r="E441" s="2" t="s">
        <v>1171</v>
      </c>
      <c r="F441" s="2" t="s">
        <v>1164</v>
      </c>
      <c r="G441" s="2" t="s">
        <v>1172</v>
      </c>
      <c r="H441" s="20" t="s">
        <v>62</v>
      </c>
      <c r="I441" s="2" t="s">
        <v>54</v>
      </c>
      <c r="J441" s="21">
        <f>(VLOOKUP(C441,'% water content of Food'!A441:F1438,6))</f>
        <v>60.2013844</v>
      </c>
      <c r="K441" s="2" t="s">
        <v>1166</v>
      </c>
      <c r="L441" s="2" t="s">
        <v>90</v>
      </c>
      <c r="M441" s="2" t="s">
        <v>91</v>
      </c>
      <c r="N441" s="26">
        <v>44019.0</v>
      </c>
    </row>
    <row r="442">
      <c r="C442" s="2" t="s">
        <v>1173</v>
      </c>
      <c r="D442" s="19" t="s">
        <v>116</v>
      </c>
      <c r="E442" s="2" t="s">
        <v>1174</v>
      </c>
      <c r="F442" s="2" t="s">
        <v>1164</v>
      </c>
      <c r="H442" s="20" t="s">
        <v>62</v>
      </c>
      <c r="I442" s="2" t="s">
        <v>54</v>
      </c>
      <c r="J442" s="21">
        <f>(VLOOKUP(C442,'% water content of Food'!A442:F1439,6))</f>
        <v>59.64717136</v>
      </c>
      <c r="K442" s="2" t="s">
        <v>1166</v>
      </c>
      <c r="L442" s="2" t="s">
        <v>90</v>
      </c>
      <c r="M442" s="2" t="s">
        <v>91</v>
      </c>
      <c r="N442" s="26">
        <v>44019.0</v>
      </c>
    </row>
    <row r="443">
      <c r="C443" s="2" t="s">
        <v>1175</v>
      </c>
      <c r="D443" s="19" t="s">
        <v>116</v>
      </c>
      <c r="E443" s="2" t="s">
        <v>1176</v>
      </c>
      <c r="F443" s="2" t="s">
        <v>1164</v>
      </c>
      <c r="H443" s="20" t="s">
        <v>62</v>
      </c>
      <c r="I443" s="2" t="s">
        <v>54</v>
      </c>
      <c r="J443" s="21">
        <f>(VLOOKUP(C443,'% water content of Food'!A443:F1440,6))</f>
        <v>64.20022665</v>
      </c>
      <c r="K443" s="2" t="s">
        <v>1166</v>
      </c>
      <c r="L443" s="2" t="s">
        <v>90</v>
      </c>
      <c r="M443" s="2" t="s">
        <v>91</v>
      </c>
      <c r="N443" s="26">
        <v>44019.0</v>
      </c>
    </row>
    <row r="444">
      <c r="C444" s="2" t="s">
        <v>1177</v>
      </c>
      <c r="D444" s="19" t="s">
        <v>116</v>
      </c>
      <c r="E444" s="2" t="s">
        <v>1178</v>
      </c>
      <c r="F444" s="2" t="s">
        <v>284</v>
      </c>
      <c r="H444" s="20" t="s">
        <v>61</v>
      </c>
      <c r="I444" s="2" t="s">
        <v>54</v>
      </c>
      <c r="J444" s="21">
        <f>(VLOOKUP(C444,'% water content of Food'!A444:F1441,6))</f>
        <v>63.11768163</v>
      </c>
      <c r="K444" s="2" t="s">
        <v>1166</v>
      </c>
      <c r="L444" s="2" t="s">
        <v>90</v>
      </c>
      <c r="M444" s="2" t="s">
        <v>91</v>
      </c>
      <c r="N444" s="26">
        <v>44019.0</v>
      </c>
      <c r="O444" s="2" t="s">
        <v>1179</v>
      </c>
      <c r="S444" s="2" t="s">
        <v>123</v>
      </c>
    </row>
    <row r="445">
      <c r="C445" s="2" t="s">
        <v>1180</v>
      </c>
      <c r="D445" s="19" t="s">
        <v>116</v>
      </c>
      <c r="E445" s="2" t="s">
        <v>1181</v>
      </c>
      <c r="F445" s="2" t="s">
        <v>284</v>
      </c>
      <c r="H445" s="20" t="s">
        <v>62</v>
      </c>
      <c r="I445" s="2" t="s">
        <v>54</v>
      </c>
      <c r="J445" s="21">
        <f>(VLOOKUP(C445,'% water content of Food'!A445:F1442,6))</f>
        <v>54.68171271</v>
      </c>
      <c r="K445" s="2" t="s">
        <v>1166</v>
      </c>
      <c r="L445" s="2" t="s">
        <v>90</v>
      </c>
      <c r="M445" s="2" t="s">
        <v>91</v>
      </c>
      <c r="N445" s="26">
        <v>44019.0</v>
      </c>
      <c r="O445" s="2" t="s">
        <v>101</v>
      </c>
      <c r="S445" s="2" t="s">
        <v>123</v>
      </c>
    </row>
    <row r="446">
      <c r="C446" s="2" t="s">
        <v>1182</v>
      </c>
      <c r="D446" s="19" t="s">
        <v>116</v>
      </c>
      <c r="E446" s="2" t="s">
        <v>1183</v>
      </c>
      <c r="F446" s="2" t="s">
        <v>284</v>
      </c>
      <c r="H446" s="20" t="s">
        <v>61</v>
      </c>
      <c r="I446" s="2" t="s">
        <v>54</v>
      </c>
      <c r="J446" s="21">
        <f>(VLOOKUP(C446,'% water content of Food'!A446:F1443,6))</f>
        <v>59.70984094</v>
      </c>
      <c r="K446" s="2" t="s">
        <v>1166</v>
      </c>
      <c r="L446" s="2" t="s">
        <v>90</v>
      </c>
      <c r="M446" s="2" t="s">
        <v>91</v>
      </c>
      <c r="N446" s="26">
        <v>44019.0</v>
      </c>
      <c r="O446" s="2" t="s">
        <v>1179</v>
      </c>
      <c r="S446" s="2" t="s">
        <v>123</v>
      </c>
    </row>
    <row r="447">
      <c r="C447" s="2" t="s">
        <v>1184</v>
      </c>
      <c r="D447" s="19" t="s">
        <v>116</v>
      </c>
      <c r="E447" s="2" t="s">
        <v>1185</v>
      </c>
      <c r="F447" s="2" t="s">
        <v>284</v>
      </c>
      <c r="H447" s="20" t="s">
        <v>61</v>
      </c>
      <c r="I447" s="2" t="s">
        <v>54</v>
      </c>
      <c r="J447" s="21">
        <f>(VLOOKUP(C447,'% water content of Food'!A447:F1444,6))</f>
        <v>59.82429585</v>
      </c>
      <c r="K447" s="2" t="s">
        <v>1166</v>
      </c>
      <c r="L447" s="2" t="s">
        <v>90</v>
      </c>
      <c r="M447" s="2" t="s">
        <v>91</v>
      </c>
      <c r="N447" s="26">
        <v>44019.0</v>
      </c>
      <c r="O447" s="2" t="s">
        <v>1179</v>
      </c>
      <c r="S447" s="2" t="s">
        <v>123</v>
      </c>
    </row>
    <row r="448">
      <c r="C448" s="2" t="s">
        <v>1186</v>
      </c>
      <c r="D448" s="19" t="s">
        <v>116</v>
      </c>
      <c r="E448" s="2" t="s">
        <v>1187</v>
      </c>
      <c r="F448" s="2" t="s">
        <v>284</v>
      </c>
      <c r="H448" s="20" t="s">
        <v>61</v>
      </c>
      <c r="I448" s="2" t="s">
        <v>54</v>
      </c>
      <c r="J448" s="21">
        <f>(VLOOKUP(C448,'% water content of Food'!A448:F1445,6))</f>
        <v>59.8185405</v>
      </c>
      <c r="K448" s="2" t="s">
        <v>1166</v>
      </c>
      <c r="L448" s="2" t="s">
        <v>90</v>
      </c>
      <c r="M448" s="2" t="s">
        <v>91</v>
      </c>
      <c r="N448" s="26">
        <v>44019.0</v>
      </c>
      <c r="O448" s="2" t="s">
        <v>1179</v>
      </c>
      <c r="S448" s="2" t="s">
        <v>123</v>
      </c>
    </row>
    <row r="449">
      <c r="C449" s="2" t="s">
        <v>1188</v>
      </c>
      <c r="D449" s="19" t="s">
        <v>116</v>
      </c>
      <c r="E449" s="2" t="s">
        <v>1189</v>
      </c>
      <c r="F449" s="2" t="s">
        <v>1109</v>
      </c>
      <c r="G449" s="2" t="s">
        <v>1190</v>
      </c>
      <c r="H449" s="20" t="s">
        <v>62</v>
      </c>
      <c r="I449" s="2" t="s">
        <v>26</v>
      </c>
      <c r="J449" s="21">
        <f>(VLOOKUP(C449,'% water content of Food'!A449:F1446,6))</f>
        <v>55.74737129</v>
      </c>
      <c r="K449" s="2" t="s">
        <v>1111</v>
      </c>
      <c r="L449" s="2" t="s">
        <v>90</v>
      </c>
      <c r="M449" s="2" t="s">
        <v>91</v>
      </c>
      <c r="N449" s="26">
        <v>44019.0</v>
      </c>
      <c r="S449" s="2" t="s">
        <v>123</v>
      </c>
    </row>
    <row r="450">
      <c r="C450" s="2" t="s">
        <v>1191</v>
      </c>
      <c r="D450" s="19" t="s">
        <v>116</v>
      </c>
      <c r="E450" s="2" t="s">
        <v>1192</v>
      </c>
      <c r="F450" s="2" t="s">
        <v>733</v>
      </c>
      <c r="G450" s="2" t="s">
        <v>1193</v>
      </c>
      <c r="H450" s="20" t="s">
        <v>62</v>
      </c>
      <c r="I450" s="2" t="s">
        <v>40</v>
      </c>
      <c r="J450" s="21">
        <f>(VLOOKUP(C450,'% water content of Food'!A450:F1447,6))</f>
        <v>77.9923412</v>
      </c>
      <c r="K450" s="29" t="s">
        <v>1194</v>
      </c>
      <c r="L450" s="2" t="s">
        <v>90</v>
      </c>
    </row>
    <row r="451">
      <c r="C451" s="2" t="s">
        <v>1195</v>
      </c>
      <c r="D451" s="19" t="s">
        <v>116</v>
      </c>
      <c r="E451" s="2" t="s">
        <v>1196</v>
      </c>
      <c r="F451" s="2" t="s">
        <v>733</v>
      </c>
      <c r="G451" s="2" t="s">
        <v>1197</v>
      </c>
      <c r="H451" s="20" t="s">
        <v>62</v>
      </c>
      <c r="I451" s="2" t="s">
        <v>26</v>
      </c>
      <c r="J451" s="21">
        <f>(VLOOKUP(C451,'% water content of Food'!A451:F1448,6))</f>
        <v>61.62117388</v>
      </c>
      <c r="K451" s="2" t="s">
        <v>1198</v>
      </c>
      <c r="L451" s="2" t="s">
        <v>90</v>
      </c>
      <c r="M451" s="2" t="s">
        <v>1199</v>
      </c>
      <c r="N451" s="22">
        <v>44042.0</v>
      </c>
      <c r="O451" s="2" t="s">
        <v>101</v>
      </c>
      <c r="S451" s="2" t="s">
        <v>123</v>
      </c>
    </row>
    <row r="452">
      <c r="C452" s="2" t="s">
        <v>1200</v>
      </c>
      <c r="D452" s="19" t="s">
        <v>116</v>
      </c>
      <c r="E452" s="2" t="s">
        <v>1201</v>
      </c>
      <c r="F452" s="2" t="s">
        <v>733</v>
      </c>
      <c r="G452" s="2" t="s">
        <v>1202</v>
      </c>
      <c r="H452" s="20" t="s">
        <v>62</v>
      </c>
      <c r="I452" s="2" t="s">
        <v>26</v>
      </c>
      <c r="J452" s="21">
        <f>(VLOOKUP(C452,'% water content of Food'!A452:F1449,6))</f>
        <v>58.94507154</v>
      </c>
      <c r="K452" s="2" t="s">
        <v>1203</v>
      </c>
      <c r="L452" s="2" t="s">
        <v>90</v>
      </c>
      <c r="M452" s="2" t="s">
        <v>1199</v>
      </c>
      <c r="N452" s="22">
        <v>44042.0</v>
      </c>
      <c r="O452" s="2" t="s">
        <v>101</v>
      </c>
    </row>
    <row r="453">
      <c r="C453" s="2" t="s">
        <v>1204</v>
      </c>
      <c r="D453" s="19" t="s">
        <v>116</v>
      </c>
      <c r="E453" s="2" t="s">
        <v>1205</v>
      </c>
      <c r="F453" s="2" t="s">
        <v>733</v>
      </c>
      <c r="G453" s="2" t="s">
        <v>1206</v>
      </c>
      <c r="H453" s="20" t="s">
        <v>62</v>
      </c>
      <c r="I453" s="2" t="s">
        <v>26</v>
      </c>
      <c r="J453" s="21">
        <f>(VLOOKUP(C453,'% water content of Food'!A453:F1450,6))</f>
        <v>5.921755169</v>
      </c>
      <c r="K453" s="2" t="s">
        <v>89</v>
      </c>
      <c r="L453" s="2" t="s">
        <v>90</v>
      </c>
      <c r="M453" s="2" t="s">
        <v>1199</v>
      </c>
      <c r="N453" s="22">
        <v>44042.0</v>
      </c>
      <c r="O453" s="2" t="s">
        <v>101</v>
      </c>
    </row>
    <row r="454">
      <c r="C454" s="2" t="s">
        <v>1207</v>
      </c>
      <c r="D454" s="19" t="s">
        <v>116</v>
      </c>
      <c r="E454" s="2" t="s">
        <v>1208</v>
      </c>
      <c r="F454" s="2" t="s">
        <v>733</v>
      </c>
      <c r="G454" s="2" t="s">
        <v>1209</v>
      </c>
      <c r="H454" s="20" t="s">
        <v>62</v>
      </c>
      <c r="I454" s="2" t="s">
        <v>26</v>
      </c>
      <c r="J454" s="21">
        <f>(VLOOKUP(C454,'% water content of Food'!A454:F1451,6))</f>
        <v>66.65545489</v>
      </c>
      <c r="K454" s="30" t="s">
        <v>1210</v>
      </c>
      <c r="L454" s="2" t="s">
        <v>90</v>
      </c>
      <c r="S454" s="2" t="s">
        <v>123</v>
      </c>
    </row>
    <row r="455">
      <c r="C455" s="2" t="s">
        <v>1211</v>
      </c>
      <c r="D455" s="19" t="s">
        <v>116</v>
      </c>
      <c r="E455" s="2" t="s">
        <v>1212</v>
      </c>
      <c r="F455" s="2" t="s">
        <v>733</v>
      </c>
      <c r="G455" s="2" t="s">
        <v>1213</v>
      </c>
      <c r="H455" s="20" t="s">
        <v>62</v>
      </c>
      <c r="I455" s="2" t="s">
        <v>26</v>
      </c>
      <c r="J455" s="21">
        <f>(VLOOKUP(C455,'% water content of Food'!A455:F1452,6))</f>
        <v>72.63724165</v>
      </c>
      <c r="K455" s="2" t="s">
        <v>1214</v>
      </c>
      <c r="L455" s="2" t="s">
        <v>90</v>
      </c>
      <c r="M455" s="2" t="s">
        <v>1199</v>
      </c>
      <c r="N455" s="22">
        <v>44042.0</v>
      </c>
      <c r="O455" s="2" t="s">
        <v>101</v>
      </c>
    </row>
    <row r="456">
      <c r="C456" s="2" t="s">
        <v>1215</v>
      </c>
      <c r="D456" s="19" t="s">
        <v>116</v>
      </c>
      <c r="E456" s="2" t="s">
        <v>1216</v>
      </c>
      <c r="F456" s="2" t="s">
        <v>733</v>
      </c>
      <c r="G456" s="2" t="s">
        <v>1217</v>
      </c>
      <c r="H456" s="20" t="s">
        <v>62</v>
      </c>
      <c r="I456" s="2" t="s">
        <v>26</v>
      </c>
      <c r="J456" s="21">
        <f>(VLOOKUP(C456,'% water content of Food'!A456:F1453,6))</f>
        <v>69.31616512</v>
      </c>
      <c r="K456" s="30" t="s">
        <v>1210</v>
      </c>
      <c r="L456" s="2" t="s">
        <v>90</v>
      </c>
      <c r="S456" s="2" t="s">
        <v>123</v>
      </c>
    </row>
    <row r="457">
      <c r="C457" s="2" t="s">
        <v>1218</v>
      </c>
      <c r="D457" s="19" t="s">
        <v>116</v>
      </c>
      <c r="E457" s="2" t="s">
        <v>1219</v>
      </c>
      <c r="F457" s="2" t="s">
        <v>733</v>
      </c>
      <c r="G457" s="2" t="s">
        <v>1220</v>
      </c>
      <c r="H457" s="20" t="s">
        <v>62</v>
      </c>
      <c r="I457" s="2" t="s">
        <v>40</v>
      </c>
      <c r="J457" s="21">
        <f>(VLOOKUP(C457,'% water content of Food'!A457:F1454,6))</f>
        <v>82.84278793</v>
      </c>
      <c r="K457" s="2" t="s">
        <v>1221</v>
      </c>
      <c r="L457" s="2" t="s">
        <v>90</v>
      </c>
      <c r="S457" s="2" t="s">
        <v>123</v>
      </c>
    </row>
    <row r="458">
      <c r="C458" s="2" t="s">
        <v>1222</v>
      </c>
      <c r="D458" s="19" t="s">
        <v>116</v>
      </c>
      <c r="E458" s="2" t="s">
        <v>1223</v>
      </c>
      <c r="F458" s="2" t="s">
        <v>733</v>
      </c>
      <c r="G458" s="2" t="s">
        <v>1224</v>
      </c>
      <c r="H458" s="20" t="s">
        <v>61</v>
      </c>
      <c r="I458" s="2" t="s">
        <v>26</v>
      </c>
      <c r="J458" s="21">
        <f>(VLOOKUP(C458,'% water content of Food'!A458:F1455,6))</f>
        <v>5.131531532</v>
      </c>
      <c r="K458" s="2" t="s">
        <v>89</v>
      </c>
      <c r="L458" s="2" t="s">
        <v>90</v>
      </c>
      <c r="M458" s="2" t="s">
        <v>1199</v>
      </c>
      <c r="N458" s="22">
        <v>44042.0</v>
      </c>
      <c r="O458" s="2" t="s">
        <v>101</v>
      </c>
      <c r="S458" s="2" t="s">
        <v>123</v>
      </c>
    </row>
    <row r="459">
      <c r="C459" s="2" t="s">
        <v>1225</v>
      </c>
      <c r="D459" s="19" t="s">
        <v>116</v>
      </c>
      <c r="E459" s="2" t="s">
        <v>1226</v>
      </c>
      <c r="F459" s="2" t="s">
        <v>733</v>
      </c>
      <c r="G459" s="2" t="s">
        <v>1227</v>
      </c>
      <c r="H459" s="20" t="s">
        <v>62</v>
      </c>
      <c r="I459" s="2" t="s">
        <v>26</v>
      </c>
      <c r="J459" s="21">
        <f>(VLOOKUP(C459,'% water content of Food'!A459:F1456,6))</f>
        <v>65.42383656</v>
      </c>
      <c r="K459" s="2" t="s">
        <v>1228</v>
      </c>
      <c r="L459" s="2" t="s">
        <v>90</v>
      </c>
    </row>
    <row r="460">
      <c r="C460" s="2" t="s">
        <v>1229</v>
      </c>
      <c r="D460" s="19" t="s">
        <v>116</v>
      </c>
      <c r="E460" s="2" t="s">
        <v>1230</v>
      </c>
      <c r="F460" s="2" t="s">
        <v>733</v>
      </c>
      <c r="G460" s="2" t="s">
        <v>1231</v>
      </c>
      <c r="H460" s="20" t="s">
        <v>62</v>
      </c>
      <c r="I460" s="2" t="s">
        <v>26</v>
      </c>
      <c r="J460" s="21">
        <f>(VLOOKUP(C460,'% water content of Food'!A460:F1457,6))</f>
        <v>65.14866439</v>
      </c>
      <c r="K460" s="2" t="s">
        <v>1232</v>
      </c>
      <c r="L460" s="2" t="s">
        <v>90</v>
      </c>
    </row>
    <row r="461">
      <c r="C461" s="2" t="s">
        <v>1233</v>
      </c>
      <c r="D461" s="19" t="s">
        <v>116</v>
      </c>
      <c r="E461" s="2" t="s">
        <v>1234</v>
      </c>
      <c r="F461" s="2" t="s">
        <v>733</v>
      </c>
      <c r="G461" s="2" t="s">
        <v>1235</v>
      </c>
      <c r="H461" s="20" t="s">
        <v>61</v>
      </c>
      <c r="I461" s="2" t="s">
        <v>26</v>
      </c>
      <c r="J461" s="21">
        <f>(VLOOKUP(C461,'% water content of Food'!A461:F1458,6))</f>
        <v>75.18062756</v>
      </c>
      <c r="K461" s="2" t="s">
        <v>1236</v>
      </c>
      <c r="L461" s="2" t="s">
        <v>90</v>
      </c>
    </row>
    <row r="462">
      <c r="C462" s="2" t="s">
        <v>1237</v>
      </c>
      <c r="D462" s="19" t="s">
        <v>116</v>
      </c>
      <c r="E462" s="2" t="s">
        <v>1238</v>
      </c>
      <c r="F462" s="2" t="s">
        <v>733</v>
      </c>
      <c r="G462" s="2" t="s">
        <v>1239</v>
      </c>
      <c r="H462" s="20" t="s">
        <v>62</v>
      </c>
      <c r="I462" s="2" t="s">
        <v>40</v>
      </c>
      <c r="J462" s="21">
        <f>(VLOOKUP(C462,'% water content of Food'!A462:F1459,6))</f>
        <v>81.17615379</v>
      </c>
      <c r="K462" s="29" t="s">
        <v>1240</v>
      </c>
      <c r="L462" s="2" t="s">
        <v>90</v>
      </c>
      <c r="S462" s="2" t="s">
        <v>123</v>
      </c>
    </row>
    <row r="463">
      <c r="C463" s="2" t="s">
        <v>1241</v>
      </c>
      <c r="D463" s="19" t="s">
        <v>116</v>
      </c>
      <c r="E463" s="2" t="s">
        <v>1242</v>
      </c>
      <c r="F463" s="2" t="s">
        <v>733</v>
      </c>
      <c r="G463" s="2" t="s">
        <v>1243</v>
      </c>
      <c r="H463" s="20" t="s">
        <v>61</v>
      </c>
      <c r="I463" s="2" t="s">
        <v>26</v>
      </c>
      <c r="J463" s="21">
        <f>(VLOOKUP(C463,'% water content of Food'!A463:F1460,6))</f>
        <v>67.62159723</v>
      </c>
      <c r="K463" s="2" t="s">
        <v>1244</v>
      </c>
      <c r="L463" s="2" t="s">
        <v>90</v>
      </c>
    </row>
    <row r="464">
      <c r="C464" s="2" t="s">
        <v>1245</v>
      </c>
      <c r="D464" s="19" t="s">
        <v>116</v>
      </c>
      <c r="E464" s="2" t="s">
        <v>1246</v>
      </c>
      <c r="F464" s="2" t="s">
        <v>733</v>
      </c>
      <c r="G464" s="2" t="s">
        <v>1247</v>
      </c>
      <c r="H464" s="20" t="s">
        <v>62</v>
      </c>
      <c r="I464" s="2" t="s">
        <v>26</v>
      </c>
      <c r="J464" s="21">
        <f>(VLOOKUP(C464,'% water content of Food'!A464:F1461,6))</f>
        <v>51.68372653</v>
      </c>
      <c r="K464" s="2" t="s">
        <v>1248</v>
      </c>
      <c r="L464" s="2" t="s">
        <v>90</v>
      </c>
      <c r="S464" s="2" t="s">
        <v>123</v>
      </c>
    </row>
    <row r="465">
      <c r="C465" s="2" t="s">
        <v>1249</v>
      </c>
      <c r="D465" s="19" t="s">
        <v>116</v>
      </c>
      <c r="E465" s="2" t="s">
        <v>1250</v>
      </c>
      <c r="F465" s="2" t="s">
        <v>733</v>
      </c>
      <c r="G465" s="2" t="s">
        <v>1251</v>
      </c>
      <c r="H465" s="20" t="s">
        <v>62</v>
      </c>
      <c r="I465" s="2" t="s">
        <v>26</v>
      </c>
      <c r="J465" s="21">
        <f>(VLOOKUP(C465,'% water content of Food'!A465:F1462,6))</f>
        <v>71.26725911</v>
      </c>
      <c r="K465" s="2" t="s">
        <v>1252</v>
      </c>
      <c r="L465" s="2" t="s">
        <v>90</v>
      </c>
    </row>
    <row r="466">
      <c r="C466" s="2" t="s">
        <v>1253</v>
      </c>
      <c r="D466" s="19" t="s">
        <v>116</v>
      </c>
      <c r="E466" s="2" t="s">
        <v>1254</v>
      </c>
      <c r="F466" s="2" t="s">
        <v>733</v>
      </c>
      <c r="G466" s="2" t="s">
        <v>1255</v>
      </c>
      <c r="H466" s="20" t="s">
        <v>62</v>
      </c>
      <c r="I466" s="2" t="s">
        <v>40</v>
      </c>
      <c r="J466" s="21">
        <f>(VLOOKUP(C466,'% water content of Food'!A466:F1463,6))</f>
        <v>72.11050806</v>
      </c>
      <c r="K466" s="2" t="s">
        <v>1256</v>
      </c>
      <c r="L466" s="2" t="s">
        <v>90</v>
      </c>
    </row>
    <row r="467">
      <c r="C467" s="2" t="s">
        <v>1257</v>
      </c>
      <c r="D467" s="19" t="s">
        <v>116</v>
      </c>
      <c r="E467" s="2" t="s">
        <v>1258</v>
      </c>
      <c r="F467" s="2" t="s">
        <v>733</v>
      </c>
      <c r="G467" s="2" t="s">
        <v>1259</v>
      </c>
      <c r="H467" s="20" t="s">
        <v>62</v>
      </c>
      <c r="I467" s="2" t="s">
        <v>26</v>
      </c>
      <c r="J467" s="21">
        <f>(VLOOKUP(C467,'% water content of Food'!A467:F1464,6))</f>
        <v>62.3848781</v>
      </c>
      <c r="K467" s="2" t="s">
        <v>1260</v>
      </c>
      <c r="L467" s="2" t="s">
        <v>90</v>
      </c>
      <c r="M467" s="2" t="s">
        <v>1199</v>
      </c>
      <c r="N467" s="22">
        <v>44042.0</v>
      </c>
      <c r="O467" s="2" t="s">
        <v>101</v>
      </c>
    </row>
    <row r="468">
      <c r="C468" s="2" t="s">
        <v>1261</v>
      </c>
      <c r="D468" s="19" t="s">
        <v>116</v>
      </c>
      <c r="E468" s="2" t="s">
        <v>1262</v>
      </c>
      <c r="F468" s="2" t="s">
        <v>733</v>
      </c>
      <c r="G468" s="2" t="s">
        <v>1263</v>
      </c>
      <c r="H468" s="20" t="s">
        <v>62</v>
      </c>
      <c r="I468" s="2" t="s">
        <v>40</v>
      </c>
      <c r="J468" s="21">
        <f>(VLOOKUP(C468,'% water content of Food'!A468:F1465,6))</f>
        <v>75.3680997</v>
      </c>
      <c r="K468" s="2" t="s">
        <v>1264</v>
      </c>
      <c r="L468" s="2" t="s">
        <v>90</v>
      </c>
      <c r="M468" s="2" t="s">
        <v>1199</v>
      </c>
      <c r="N468" s="22">
        <v>44042.0</v>
      </c>
      <c r="O468" s="2" t="s">
        <v>101</v>
      </c>
    </row>
    <row r="469">
      <c r="C469" s="2" t="s">
        <v>1265</v>
      </c>
      <c r="D469" s="19" t="s">
        <v>116</v>
      </c>
      <c r="E469" s="2" t="s">
        <v>1266</v>
      </c>
      <c r="F469" s="2" t="s">
        <v>733</v>
      </c>
      <c r="G469" s="2" t="s">
        <v>1267</v>
      </c>
      <c r="H469" s="20" t="s">
        <v>62</v>
      </c>
      <c r="I469" s="2" t="s">
        <v>26</v>
      </c>
      <c r="J469" s="21">
        <f>(VLOOKUP(C469,'% water content of Food'!A469:F1466,6))</f>
        <v>69.53550015</v>
      </c>
      <c r="K469" s="2" t="s">
        <v>1268</v>
      </c>
      <c r="L469" s="2" t="s">
        <v>90</v>
      </c>
      <c r="M469" s="2" t="s">
        <v>1199</v>
      </c>
      <c r="N469" s="22">
        <v>44042.0</v>
      </c>
      <c r="O469" s="2" t="s">
        <v>101</v>
      </c>
      <c r="S469" s="2" t="s">
        <v>123</v>
      </c>
    </row>
    <row r="470">
      <c r="C470" s="2" t="s">
        <v>1269</v>
      </c>
      <c r="D470" s="19" t="s">
        <v>116</v>
      </c>
      <c r="E470" s="2" t="s">
        <v>1270</v>
      </c>
      <c r="F470" s="2" t="s">
        <v>733</v>
      </c>
      <c r="G470" s="2" t="s">
        <v>1271</v>
      </c>
      <c r="H470" s="20" t="s">
        <v>62</v>
      </c>
      <c r="I470" s="2" t="s">
        <v>40</v>
      </c>
      <c r="J470" s="21">
        <f>(VLOOKUP(C470,'% water content of Food'!A470:F1467,6))</f>
        <v>78.14703368</v>
      </c>
      <c r="K470" s="2" t="s">
        <v>1272</v>
      </c>
      <c r="L470" s="2" t="s">
        <v>90</v>
      </c>
      <c r="M470" s="2" t="s">
        <v>1199</v>
      </c>
      <c r="N470" s="22">
        <v>44042.0</v>
      </c>
      <c r="O470" s="2" t="s">
        <v>101</v>
      </c>
    </row>
    <row r="471">
      <c r="C471" s="2" t="s">
        <v>1273</v>
      </c>
      <c r="D471" s="19" t="s">
        <v>116</v>
      </c>
      <c r="E471" s="2" t="s">
        <v>1274</v>
      </c>
      <c r="F471" s="2" t="s">
        <v>733</v>
      </c>
      <c r="G471" s="2" t="s">
        <v>1275</v>
      </c>
      <c r="H471" s="20" t="s">
        <v>62</v>
      </c>
      <c r="I471" s="2" t="s">
        <v>26</v>
      </c>
      <c r="J471" s="21">
        <f>(VLOOKUP(C471,'% water content of Food'!A471:F1468,6))</f>
        <v>72.67836526</v>
      </c>
      <c r="K471" s="2" t="s">
        <v>1276</v>
      </c>
      <c r="L471" s="2" t="s">
        <v>90</v>
      </c>
      <c r="M471" s="2" t="s">
        <v>1199</v>
      </c>
      <c r="N471" s="22">
        <v>44042.0</v>
      </c>
      <c r="O471" s="2" t="s">
        <v>101</v>
      </c>
    </row>
    <row r="472">
      <c r="C472" s="2" t="s">
        <v>1277</v>
      </c>
      <c r="D472" s="19" t="s">
        <v>116</v>
      </c>
      <c r="E472" s="2" t="s">
        <v>1278</v>
      </c>
      <c r="F472" s="2" t="s">
        <v>733</v>
      </c>
      <c r="G472" s="2" t="s">
        <v>1279</v>
      </c>
      <c r="H472" s="20" t="s">
        <v>62</v>
      </c>
      <c r="I472" s="2" t="s">
        <v>40</v>
      </c>
      <c r="J472" s="21">
        <f>(VLOOKUP(C472,'% water content of Food'!A472:F1469,6))</f>
        <v>68.07994118</v>
      </c>
      <c r="K472" s="2" t="s">
        <v>1280</v>
      </c>
      <c r="L472" s="2" t="s">
        <v>90</v>
      </c>
      <c r="M472" s="2" t="s">
        <v>1199</v>
      </c>
      <c r="N472" s="22">
        <v>44042.0</v>
      </c>
      <c r="O472" s="2" t="s">
        <v>101</v>
      </c>
    </row>
    <row r="473">
      <c r="C473" s="2" t="s">
        <v>1281</v>
      </c>
      <c r="D473" s="19" t="s">
        <v>116</v>
      </c>
      <c r="E473" s="2" t="s">
        <v>1282</v>
      </c>
      <c r="F473" s="2" t="s">
        <v>1283</v>
      </c>
      <c r="G473" s="2" t="s">
        <v>1284</v>
      </c>
      <c r="H473" s="20" t="s">
        <v>62</v>
      </c>
      <c r="I473" s="2" t="s">
        <v>40</v>
      </c>
      <c r="J473" s="21">
        <f>(VLOOKUP(C473,'% water content of Food'!A473:F1470,6))</f>
        <v>2.325451395</v>
      </c>
      <c r="K473" s="2" t="s">
        <v>89</v>
      </c>
      <c r="L473" s="2" t="s">
        <v>90</v>
      </c>
      <c r="M473" s="2" t="s">
        <v>1199</v>
      </c>
      <c r="N473" s="22">
        <v>44042.0</v>
      </c>
      <c r="O473" s="2" t="s">
        <v>101</v>
      </c>
    </row>
    <row r="474">
      <c r="C474" s="2" t="s">
        <v>1285</v>
      </c>
      <c r="D474" s="19" t="s">
        <v>116</v>
      </c>
      <c r="E474" s="2" t="s">
        <v>1286</v>
      </c>
      <c r="F474" s="2" t="s">
        <v>1287</v>
      </c>
      <c r="G474" s="2" t="s">
        <v>1288</v>
      </c>
      <c r="H474" s="20" t="s">
        <v>61</v>
      </c>
      <c r="I474" s="2" t="s">
        <v>28</v>
      </c>
      <c r="J474" s="21">
        <f>(VLOOKUP(C474,'% water content of Food'!A474:F1471,6))</f>
        <v>64.77682597</v>
      </c>
      <c r="K474" s="2" t="s">
        <v>89</v>
      </c>
      <c r="L474" s="2" t="s">
        <v>90</v>
      </c>
      <c r="S474" s="2" t="s">
        <v>123</v>
      </c>
    </row>
    <row r="475">
      <c r="C475" s="2" t="s">
        <v>1289</v>
      </c>
      <c r="D475" s="19" t="s">
        <v>116</v>
      </c>
      <c r="E475" s="2" t="s">
        <v>1290</v>
      </c>
      <c r="F475" s="2" t="s">
        <v>1291</v>
      </c>
      <c r="G475" s="2" t="s">
        <v>1292</v>
      </c>
      <c r="H475" s="20" t="s">
        <v>61</v>
      </c>
      <c r="I475" s="2" t="s">
        <v>46</v>
      </c>
      <c r="J475" s="21">
        <f>(VLOOKUP(C475,'% water content of Food'!A475:F1472,6))</f>
        <v>16.11211067</v>
      </c>
      <c r="K475" s="2" t="s">
        <v>89</v>
      </c>
      <c r="L475" s="2" t="s">
        <v>90</v>
      </c>
      <c r="S475" s="2" t="s">
        <v>123</v>
      </c>
    </row>
    <row r="476">
      <c r="C476" s="2" t="s">
        <v>1293</v>
      </c>
      <c r="D476" s="19" t="s">
        <v>116</v>
      </c>
      <c r="E476" s="2" t="s">
        <v>1294</v>
      </c>
      <c r="F476" s="2" t="s">
        <v>1295</v>
      </c>
      <c r="G476" s="2" t="s">
        <v>1296</v>
      </c>
      <c r="H476" s="20" t="s">
        <v>61</v>
      </c>
      <c r="I476" s="2" t="s">
        <v>46</v>
      </c>
      <c r="J476" s="21">
        <f>(VLOOKUP(C476,'% water content of Food'!A476:F1473,6))</f>
        <v>0.299380826</v>
      </c>
      <c r="K476" s="2" t="s">
        <v>89</v>
      </c>
      <c r="L476" s="2" t="s">
        <v>90</v>
      </c>
    </row>
    <row r="477">
      <c r="C477" s="2" t="s">
        <v>1297</v>
      </c>
      <c r="D477" s="19" t="s">
        <v>116</v>
      </c>
      <c r="E477" s="2" t="s">
        <v>1298</v>
      </c>
      <c r="F477" s="2" t="s">
        <v>1299</v>
      </c>
      <c r="G477" s="2" t="s">
        <v>1300</v>
      </c>
      <c r="H477" s="20" t="s">
        <v>61</v>
      </c>
      <c r="I477" s="2" t="s">
        <v>46</v>
      </c>
      <c r="J477" s="21">
        <f>(VLOOKUP(C477,'% water content of Food'!A477:F1474,6))</f>
        <v>1.212759391</v>
      </c>
      <c r="K477" s="2" t="s">
        <v>89</v>
      </c>
      <c r="L477" s="2" t="s">
        <v>90</v>
      </c>
    </row>
    <row r="478">
      <c r="C478" s="2" t="s">
        <v>1301</v>
      </c>
      <c r="D478" s="19" t="s">
        <v>116</v>
      </c>
      <c r="E478" s="2" t="s">
        <v>1290</v>
      </c>
      <c r="F478" s="2" t="s">
        <v>1302</v>
      </c>
      <c r="G478" s="2" t="s">
        <v>1303</v>
      </c>
      <c r="H478" s="20" t="s">
        <v>61</v>
      </c>
      <c r="I478" s="2" t="s">
        <v>46</v>
      </c>
      <c r="J478" s="21">
        <f>(VLOOKUP(C478,'% water content of Food'!A478:F1475,6))</f>
        <v>0.1231867662</v>
      </c>
      <c r="K478" s="2" t="s">
        <v>89</v>
      </c>
      <c r="L478" s="2" t="s">
        <v>90</v>
      </c>
    </row>
    <row r="479">
      <c r="C479" s="2" t="s">
        <v>1304</v>
      </c>
      <c r="D479" s="19" t="s">
        <v>116</v>
      </c>
      <c r="E479" s="2" t="s">
        <v>1305</v>
      </c>
      <c r="F479" s="2" t="s">
        <v>1295</v>
      </c>
      <c r="G479" s="2" t="s">
        <v>1306</v>
      </c>
      <c r="H479" s="20" t="s">
        <v>61</v>
      </c>
      <c r="I479" s="2" t="s">
        <v>46</v>
      </c>
      <c r="J479" s="21">
        <f>(VLOOKUP(C479,'% water content of Food'!A479:F1476,6))</f>
        <v>2.589840171</v>
      </c>
      <c r="K479" s="2" t="s">
        <v>89</v>
      </c>
      <c r="L479" s="2" t="s">
        <v>90</v>
      </c>
    </row>
    <row r="480">
      <c r="C480" s="2" t="s">
        <v>1307</v>
      </c>
      <c r="D480" s="19" t="s">
        <v>116</v>
      </c>
      <c r="E480" s="2" t="s">
        <v>1308</v>
      </c>
      <c r="F480" s="2" t="s">
        <v>1283</v>
      </c>
      <c r="G480" s="2" t="s">
        <v>1309</v>
      </c>
      <c r="H480" s="20" t="s">
        <v>62</v>
      </c>
      <c r="I480" s="2" t="s">
        <v>40</v>
      </c>
      <c r="J480" s="21">
        <f>(VLOOKUP(C480,'% water content of Food'!A480:F1477,6))</f>
        <v>5.53198177</v>
      </c>
      <c r="K480" s="2" t="s">
        <v>89</v>
      </c>
      <c r="L480" s="2" t="s">
        <v>90</v>
      </c>
      <c r="S480" s="2" t="s">
        <v>123</v>
      </c>
    </row>
    <row r="481">
      <c r="C481" s="2" t="s">
        <v>1310</v>
      </c>
      <c r="D481" s="19" t="s">
        <v>116</v>
      </c>
      <c r="E481" s="2" t="s">
        <v>1311</v>
      </c>
      <c r="F481" s="2" t="s">
        <v>733</v>
      </c>
      <c r="G481" s="2" t="s">
        <v>1312</v>
      </c>
      <c r="H481" s="20" t="s">
        <v>62</v>
      </c>
      <c r="I481" s="2" t="s">
        <v>26</v>
      </c>
      <c r="J481" s="21">
        <f>(VLOOKUP(C481,'% water content of Food'!A481:F1478,6))</f>
        <v>0</v>
      </c>
      <c r="K481" s="2" t="s">
        <v>89</v>
      </c>
      <c r="L481" s="2" t="s">
        <v>90</v>
      </c>
    </row>
    <row r="482">
      <c r="C482" s="2" t="s">
        <v>1313</v>
      </c>
      <c r="D482" s="19" t="s">
        <v>116</v>
      </c>
      <c r="E482" s="2" t="s">
        <v>1212</v>
      </c>
      <c r="F482" s="2" t="s">
        <v>733</v>
      </c>
      <c r="G482" s="2" t="s">
        <v>1213</v>
      </c>
      <c r="H482" s="20" t="s">
        <v>62</v>
      </c>
      <c r="I482" s="2" t="s">
        <v>26</v>
      </c>
      <c r="J482" s="21">
        <f>(VLOOKUP(C482,'% water content of Food'!A482:F1479,6))</f>
        <v>0</v>
      </c>
      <c r="K482" s="2" t="s">
        <v>89</v>
      </c>
      <c r="L482" s="2" t="s">
        <v>90</v>
      </c>
      <c r="M482" s="2" t="s">
        <v>1199</v>
      </c>
      <c r="N482" s="22">
        <v>44042.0</v>
      </c>
      <c r="O482" s="2" t="s">
        <v>101</v>
      </c>
      <c r="T482" s="2" t="s">
        <v>1314</v>
      </c>
    </row>
    <row r="483">
      <c r="C483" s="2" t="s">
        <v>1315</v>
      </c>
      <c r="D483" s="19" t="s">
        <v>116</v>
      </c>
      <c r="E483" s="2" t="s">
        <v>1316</v>
      </c>
      <c r="F483" s="2" t="s">
        <v>733</v>
      </c>
      <c r="G483" s="2" t="s">
        <v>1317</v>
      </c>
      <c r="H483" s="20" t="s">
        <v>62</v>
      </c>
      <c r="I483" s="2" t="s">
        <v>26</v>
      </c>
      <c r="J483" s="21">
        <f>(VLOOKUP(C483,'% water content of Food'!A483:F1480,6))</f>
        <v>64.69505602</v>
      </c>
      <c r="K483" s="2" t="s">
        <v>89</v>
      </c>
      <c r="L483" s="2" t="s">
        <v>90</v>
      </c>
      <c r="S483" s="2" t="s">
        <v>123</v>
      </c>
    </row>
    <row r="484">
      <c r="C484" s="2" t="s">
        <v>1318</v>
      </c>
      <c r="D484" s="19" t="s">
        <v>116</v>
      </c>
      <c r="E484" s="2" t="s">
        <v>1319</v>
      </c>
      <c r="F484" s="2" t="s">
        <v>733</v>
      </c>
      <c r="G484" s="2" t="s">
        <v>1320</v>
      </c>
      <c r="H484" s="20" t="s">
        <v>62</v>
      </c>
      <c r="I484" s="2" t="s">
        <v>26</v>
      </c>
      <c r="J484" s="21">
        <f>(VLOOKUP(C484,'% water content of Food'!A484:F1481,6))</f>
        <v>0</v>
      </c>
      <c r="K484" s="2" t="s">
        <v>89</v>
      </c>
      <c r="L484" s="2" t="s">
        <v>90</v>
      </c>
      <c r="S484" s="2" t="s">
        <v>123</v>
      </c>
    </row>
    <row r="485">
      <c r="C485" s="2" t="s">
        <v>1321</v>
      </c>
      <c r="D485" s="19" t="s">
        <v>116</v>
      </c>
      <c r="E485" s="2" t="s">
        <v>1322</v>
      </c>
      <c r="F485" s="2" t="s">
        <v>733</v>
      </c>
      <c r="G485" s="2" t="s">
        <v>1323</v>
      </c>
      <c r="H485" s="20" t="s">
        <v>61</v>
      </c>
      <c r="I485" s="2" t="s">
        <v>34</v>
      </c>
      <c r="J485" s="21">
        <f>(VLOOKUP(C485,'% water content of Food'!A485:F1482,6))</f>
        <v>0</v>
      </c>
      <c r="K485" s="2" t="s">
        <v>89</v>
      </c>
      <c r="L485" s="2" t="s">
        <v>90</v>
      </c>
    </row>
    <row r="486">
      <c r="C486" s="2" t="s">
        <v>1324</v>
      </c>
      <c r="D486" s="19" t="s">
        <v>116</v>
      </c>
      <c r="E486" s="2" t="s">
        <v>1325</v>
      </c>
      <c r="F486" s="2" t="s">
        <v>1326</v>
      </c>
      <c r="G486" s="2" t="s">
        <v>1327</v>
      </c>
      <c r="H486" s="20" t="s">
        <v>61</v>
      </c>
      <c r="I486" s="2" t="s">
        <v>28</v>
      </c>
      <c r="J486" s="21">
        <f>(VLOOKUP(C486,'% water content of Food'!A486:F1483,6))</f>
        <v>3.551503606</v>
      </c>
      <c r="K486" s="2" t="s">
        <v>89</v>
      </c>
      <c r="L486" s="2" t="s">
        <v>90</v>
      </c>
    </row>
    <row r="487">
      <c r="C487" s="2" t="s">
        <v>1328</v>
      </c>
      <c r="D487" s="19" t="s">
        <v>116</v>
      </c>
      <c r="E487" s="2" t="s">
        <v>1329</v>
      </c>
      <c r="F487" s="2" t="s">
        <v>1330</v>
      </c>
      <c r="G487" s="2" t="s">
        <v>1331</v>
      </c>
      <c r="H487" s="20" t="s">
        <v>60</v>
      </c>
      <c r="I487" s="2" t="s">
        <v>28</v>
      </c>
      <c r="J487" s="21">
        <f>(VLOOKUP(C487,'% water content of Food'!A487:F1484,6))</f>
        <v>2.609533694</v>
      </c>
      <c r="K487" s="2" t="s">
        <v>89</v>
      </c>
      <c r="L487" s="2" t="s">
        <v>90</v>
      </c>
    </row>
    <row r="488">
      <c r="C488" s="2" t="s">
        <v>1332</v>
      </c>
      <c r="D488" s="19" t="s">
        <v>116</v>
      </c>
      <c r="E488" s="2" t="s">
        <v>1333</v>
      </c>
      <c r="F488" s="2" t="s">
        <v>1330</v>
      </c>
      <c r="G488" s="2" t="s">
        <v>1334</v>
      </c>
      <c r="H488" s="20" t="s">
        <v>59</v>
      </c>
      <c r="I488" s="2" t="s">
        <v>28</v>
      </c>
      <c r="J488" s="21">
        <f>(VLOOKUP(C488,'% water content of Food'!A488:F1485,6))</f>
        <v>2.59032392</v>
      </c>
      <c r="K488" s="2" t="s">
        <v>89</v>
      </c>
      <c r="L488" s="2" t="s">
        <v>90</v>
      </c>
    </row>
    <row r="489">
      <c r="C489" s="2" t="s">
        <v>1335</v>
      </c>
      <c r="D489" s="19" t="s">
        <v>116</v>
      </c>
      <c r="E489" s="2" t="s">
        <v>1336</v>
      </c>
      <c r="F489" s="2" t="s">
        <v>1337</v>
      </c>
      <c r="G489" s="2" t="s">
        <v>1338</v>
      </c>
      <c r="H489" s="20" t="s">
        <v>61</v>
      </c>
      <c r="I489" s="2" t="s">
        <v>46</v>
      </c>
      <c r="J489" s="21">
        <f>(VLOOKUP(C489,'% water content of Food'!A489:F1486,6))</f>
        <v>0.4997327632</v>
      </c>
      <c r="K489" s="2" t="s">
        <v>89</v>
      </c>
      <c r="L489" s="2" t="s">
        <v>90</v>
      </c>
    </row>
    <row r="490">
      <c r="C490" s="2" t="s">
        <v>1339</v>
      </c>
      <c r="D490" s="19" t="s">
        <v>116</v>
      </c>
      <c r="E490" s="2" t="s">
        <v>1336</v>
      </c>
      <c r="F490" s="2" t="s">
        <v>1299</v>
      </c>
      <c r="G490" s="2" t="s">
        <v>1340</v>
      </c>
      <c r="H490" s="20" t="s">
        <v>61</v>
      </c>
      <c r="I490" s="2" t="s">
        <v>46</v>
      </c>
      <c r="J490" s="21">
        <f>(VLOOKUP(C490,'% water content of Food'!A490:F1487,6))</f>
        <v>1.204603796</v>
      </c>
      <c r="K490" s="2" t="s">
        <v>89</v>
      </c>
      <c r="L490" s="2" t="s">
        <v>90</v>
      </c>
      <c r="S490" s="2" t="s">
        <v>123</v>
      </c>
    </row>
    <row r="491">
      <c r="C491" s="2" t="s">
        <v>1341</v>
      </c>
      <c r="D491" s="19" t="s">
        <v>116</v>
      </c>
      <c r="E491" s="2" t="s">
        <v>1290</v>
      </c>
      <c r="F491" s="2" t="s">
        <v>1342</v>
      </c>
      <c r="G491" s="2" t="s">
        <v>1343</v>
      </c>
      <c r="H491" s="20" t="s">
        <v>61</v>
      </c>
      <c r="I491" s="2" t="s">
        <v>46</v>
      </c>
      <c r="J491" s="21">
        <f>(VLOOKUP(C491,'% water content of Food'!A491:F1488,6))</f>
        <v>0.02276167389</v>
      </c>
      <c r="K491" s="2" t="s">
        <v>89</v>
      </c>
      <c r="L491" s="2" t="s">
        <v>90</v>
      </c>
      <c r="S491" s="2" t="s">
        <v>123</v>
      </c>
    </row>
    <row r="492">
      <c r="C492" s="2" t="s">
        <v>1344</v>
      </c>
      <c r="D492" s="19" t="s">
        <v>116</v>
      </c>
      <c r="E492" s="2" t="s">
        <v>1290</v>
      </c>
      <c r="F492" s="2" t="s">
        <v>1299</v>
      </c>
      <c r="G492" s="2" t="s">
        <v>1345</v>
      </c>
      <c r="H492" s="20" t="s">
        <v>61</v>
      </c>
      <c r="I492" s="2" t="s">
        <v>46</v>
      </c>
      <c r="J492" s="21">
        <f>(VLOOKUP(C492,'% water content of Food'!A492:F1489,6))</f>
        <v>4.693879872</v>
      </c>
      <c r="K492" s="2" t="s">
        <v>89</v>
      </c>
      <c r="L492" s="2" t="s">
        <v>90</v>
      </c>
      <c r="S492" s="2" t="s">
        <v>123</v>
      </c>
    </row>
    <row r="493">
      <c r="C493" s="2" t="s">
        <v>1346</v>
      </c>
      <c r="D493" s="19" t="s">
        <v>116</v>
      </c>
      <c r="E493" s="2" t="s">
        <v>1305</v>
      </c>
      <c r="F493" s="2" t="s">
        <v>1302</v>
      </c>
      <c r="G493" s="2" t="s">
        <v>1347</v>
      </c>
      <c r="H493" s="20" t="s">
        <v>61</v>
      </c>
      <c r="I493" s="2" t="s">
        <v>46</v>
      </c>
      <c r="J493" s="21">
        <f>(VLOOKUP(C493,'% water content of Food'!A493:F1490,6))</f>
        <v>0.2042819622</v>
      </c>
      <c r="K493" s="2" t="s">
        <v>89</v>
      </c>
      <c r="L493" s="2" t="s">
        <v>90</v>
      </c>
    </row>
    <row r="494">
      <c r="C494" s="2" t="s">
        <v>1348</v>
      </c>
      <c r="D494" s="19" t="s">
        <v>116</v>
      </c>
      <c r="E494" s="2" t="s">
        <v>1298</v>
      </c>
      <c r="F494" s="2" t="s">
        <v>1302</v>
      </c>
      <c r="G494" s="2" t="s">
        <v>1349</v>
      </c>
      <c r="H494" s="20" t="s">
        <v>61</v>
      </c>
      <c r="I494" s="2" t="s">
        <v>46</v>
      </c>
      <c r="J494" s="21">
        <f>(VLOOKUP(C494,'% water content of Food'!A494:F1491,6))</f>
        <v>1.30198966</v>
      </c>
      <c r="K494" s="2" t="s">
        <v>89</v>
      </c>
      <c r="L494" s="2" t="s">
        <v>90</v>
      </c>
    </row>
    <row r="495">
      <c r="C495" s="2" t="s">
        <v>1350</v>
      </c>
      <c r="D495" s="19" t="s">
        <v>116</v>
      </c>
      <c r="E495" s="2" t="s">
        <v>1305</v>
      </c>
      <c r="F495" s="2" t="s">
        <v>1351</v>
      </c>
      <c r="G495" s="2" t="s">
        <v>1352</v>
      </c>
      <c r="H495" s="20" t="s">
        <v>61</v>
      </c>
      <c r="I495" s="2" t="s">
        <v>46</v>
      </c>
      <c r="J495" s="21">
        <f>(VLOOKUP(C495,'% water content of Food'!A495:F1492,6))</f>
        <v>1.365392771</v>
      </c>
      <c r="K495" s="2" t="s">
        <v>89</v>
      </c>
      <c r="L495" s="2" t="s">
        <v>90</v>
      </c>
      <c r="S495" s="2" t="s">
        <v>123</v>
      </c>
    </row>
    <row r="496">
      <c r="C496" s="2" t="s">
        <v>1353</v>
      </c>
      <c r="D496" s="19" t="s">
        <v>116</v>
      </c>
      <c r="E496" s="2" t="s">
        <v>1354</v>
      </c>
      <c r="F496" s="2" t="s">
        <v>1351</v>
      </c>
      <c r="G496" s="2" t="s">
        <v>1355</v>
      </c>
      <c r="H496" s="20" t="s">
        <v>61</v>
      </c>
      <c r="I496" s="2" t="s">
        <v>46</v>
      </c>
      <c r="J496" s="21">
        <f>(VLOOKUP(C496,'% water content of Food'!A496:F1493,6))</f>
        <v>0.5344725882</v>
      </c>
      <c r="K496" s="2" t="s">
        <v>89</v>
      </c>
      <c r="L496" s="2" t="s">
        <v>90</v>
      </c>
      <c r="S496" s="2" t="s">
        <v>123</v>
      </c>
    </row>
    <row r="497">
      <c r="C497" s="2" t="s">
        <v>1356</v>
      </c>
      <c r="D497" s="19" t="s">
        <v>116</v>
      </c>
      <c r="E497" s="2" t="s">
        <v>1357</v>
      </c>
      <c r="F497" s="2" t="s">
        <v>1358</v>
      </c>
      <c r="G497" s="2" t="s">
        <v>1359</v>
      </c>
      <c r="H497" s="20" t="s">
        <v>61</v>
      </c>
      <c r="I497" s="2" t="s">
        <v>46</v>
      </c>
      <c r="J497" s="21">
        <f>(VLOOKUP(C497,'% water content of Food'!A497:F1494,6))</f>
        <v>0.2328689056</v>
      </c>
      <c r="K497" s="2" t="s">
        <v>89</v>
      </c>
      <c r="L497" s="2" t="s">
        <v>90</v>
      </c>
    </row>
    <row r="498">
      <c r="C498" s="2" t="s">
        <v>1360</v>
      </c>
      <c r="D498" s="19" t="s">
        <v>116</v>
      </c>
      <c r="E498" s="2" t="s">
        <v>1361</v>
      </c>
      <c r="F498" s="2" t="s">
        <v>1362</v>
      </c>
      <c r="G498" s="2" t="s">
        <v>1363</v>
      </c>
      <c r="H498" s="20" t="s">
        <v>61</v>
      </c>
      <c r="I498" s="2" t="s">
        <v>24</v>
      </c>
      <c r="J498" s="21">
        <f>(VLOOKUP(C498,'% water content of Food'!A498:F1495,6))</f>
        <v>96.77150246</v>
      </c>
      <c r="K498" s="2" t="s">
        <v>89</v>
      </c>
      <c r="L498" s="2" t="s">
        <v>90</v>
      </c>
      <c r="M498" s="2" t="s">
        <v>1362</v>
      </c>
      <c r="N498" s="26">
        <v>44144.0</v>
      </c>
    </row>
    <row r="499">
      <c r="C499" s="2" t="s">
        <v>1364</v>
      </c>
      <c r="D499" s="19" t="s">
        <v>116</v>
      </c>
      <c r="E499" s="2" t="s">
        <v>1365</v>
      </c>
      <c r="F499" s="2" t="s">
        <v>1362</v>
      </c>
      <c r="G499" s="2" t="s">
        <v>1366</v>
      </c>
      <c r="H499" s="20" t="s">
        <v>61</v>
      </c>
      <c r="I499" s="2" t="s">
        <v>24</v>
      </c>
      <c r="J499" s="21">
        <f>(VLOOKUP(C499,'% water content of Food'!A499:F1496,6))</f>
        <v>95.99282033</v>
      </c>
      <c r="K499" s="2" t="s">
        <v>89</v>
      </c>
      <c r="L499" s="2" t="s">
        <v>90</v>
      </c>
      <c r="M499" s="2" t="s">
        <v>1362</v>
      </c>
      <c r="N499" s="26">
        <v>44144.0</v>
      </c>
    </row>
    <row r="500">
      <c r="C500" s="2" t="s">
        <v>1367</v>
      </c>
      <c r="D500" s="19" t="s">
        <v>116</v>
      </c>
      <c r="E500" s="2" t="s">
        <v>1368</v>
      </c>
      <c r="F500" s="2" t="s">
        <v>1369</v>
      </c>
      <c r="G500" s="2" t="s">
        <v>1370</v>
      </c>
      <c r="H500" s="20" t="s">
        <v>61</v>
      </c>
      <c r="I500" s="2" t="s">
        <v>24</v>
      </c>
      <c r="J500" s="21">
        <f>(VLOOKUP(C500,'% water content of Food'!A500:F1497,6))</f>
        <v>97.5766097</v>
      </c>
      <c r="K500" s="2" t="s">
        <v>89</v>
      </c>
      <c r="L500" s="2" t="s">
        <v>90</v>
      </c>
      <c r="N500" s="26">
        <v>44144.0</v>
      </c>
    </row>
    <row r="501">
      <c r="C501" s="2" t="s">
        <v>1371</v>
      </c>
      <c r="D501" s="19" t="s">
        <v>116</v>
      </c>
      <c r="E501" s="2" t="s">
        <v>1372</v>
      </c>
      <c r="F501" s="2" t="s">
        <v>1362</v>
      </c>
      <c r="G501" s="2" t="s">
        <v>1373</v>
      </c>
      <c r="H501" s="20" t="s">
        <v>61</v>
      </c>
      <c r="I501" s="2" t="s">
        <v>24</v>
      </c>
      <c r="J501" s="21">
        <f>(VLOOKUP(C501,'% water content of Food'!A501:F1498,6))</f>
        <v>92.3705812</v>
      </c>
      <c r="K501" s="2" t="s">
        <v>89</v>
      </c>
      <c r="L501" s="2" t="s">
        <v>90</v>
      </c>
      <c r="M501" s="2" t="s">
        <v>1362</v>
      </c>
      <c r="N501" s="26">
        <v>44144.0</v>
      </c>
    </row>
    <row r="502">
      <c r="C502" s="2" t="s">
        <v>1374</v>
      </c>
      <c r="D502" s="19" t="s">
        <v>116</v>
      </c>
      <c r="E502" s="2" t="s">
        <v>1375</v>
      </c>
      <c r="F502" s="2" t="s">
        <v>1362</v>
      </c>
      <c r="G502" s="2" t="s">
        <v>1376</v>
      </c>
      <c r="H502" s="20" t="s">
        <v>61</v>
      </c>
      <c r="I502" s="2" t="s">
        <v>24</v>
      </c>
      <c r="J502" s="21">
        <f>(VLOOKUP(C502,'% water content of Food'!A502:F1499,6))</f>
        <v>97.5786884</v>
      </c>
      <c r="K502" s="2" t="s">
        <v>89</v>
      </c>
      <c r="L502" s="2" t="s">
        <v>90</v>
      </c>
      <c r="N502" s="26">
        <v>44144.0</v>
      </c>
    </row>
    <row r="503">
      <c r="C503" s="2" t="s">
        <v>1377</v>
      </c>
      <c r="D503" s="19" t="s">
        <v>116</v>
      </c>
      <c r="E503" s="2" t="s">
        <v>1378</v>
      </c>
      <c r="F503" s="2" t="s">
        <v>1379</v>
      </c>
      <c r="G503" s="2" t="s">
        <v>1380</v>
      </c>
      <c r="H503" s="20" t="s">
        <v>61</v>
      </c>
      <c r="I503" s="2" t="s">
        <v>24</v>
      </c>
      <c r="J503" s="21">
        <f>(VLOOKUP(C503,'% water content of Food'!A503:F1500,6))</f>
        <v>94.12824273</v>
      </c>
      <c r="K503" s="2" t="s">
        <v>89</v>
      </c>
      <c r="L503" s="2" t="s">
        <v>90</v>
      </c>
      <c r="N503" s="26">
        <v>44144.0</v>
      </c>
    </row>
    <row r="504">
      <c r="C504" s="2" t="s">
        <v>1381</v>
      </c>
      <c r="D504" s="19" t="s">
        <v>116</v>
      </c>
      <c r="E504" s="2" t="s">
        <v>1382</v>
      </c>
      <c r="F504" s="2" t="s">
        <v>1362</v>
      </c>
      <c r="G504" s="2" t="s">
        <v>1383</v>
      </c>
      <c r="H504" s="20" t="s">
        <v>62</v>
      </c>
      <c r="I504" s="2" t="s">
        <v>40</v>
      </c>
      <c r="J504" s="21">
        <f>(VLOOKUP(C504,'% water content of Food'!A504:F1501,6))</f>
        <v>3.228554452</v>
      </c>
      <c r="K504" s="2" t="s">
        <v>89</v>
      </c>
      <c r="L504" s="2" t="s">
        <v>90</v>
      </c>
      <c r="M504" s="2" t="s">
        <v>1362</v>
      </c>
      <c r="N504" s="26">
        <v>44144.0</v>
      </c>
      <c r="S504" s="2" t="s">
        <v>123</v>
      </c>
    </row>
    <row r="505">
      <c r="C505" s="2" t="s">
        <v>1384</v>
      </c>
      <c r="D505" s="19" t="s">
        <v>116</v>
      </c>
      <c r="E505" s="2" t="s">
        <v>1385</v>
      </c>
      <c r="F505" s="2" t="s">
        <v>1362</v>
      </c>
      <c r="G505" s="2" t="s">
        <v>1386</v>
      </c>
      <c r="H505" s="20" t="s">
        <v>62</v>
      </c>
      <c r="I505" s="2" t="s">
        <v>40</v>
      </c>
      <c r="J505" s="21">
        <f>(VLOOKUP(C505,'% water content of Food'!A505:F1502,6))</f>
        <v>2.187624297</v>
      </c>
      <c r="K505" s="2" t="s">
        <v>89</v>
      </c>
      <c r="L505" s="2" t="s">
        <v>90</v>
      </c>
      <c r="M505" s="2" t="s">
        <v>1362</v>
      </c>
      <c r="N505" s="26">
        <v>44144.0</v>
      </c>
      <c r="S505" s="2" t="s">
        <v>123</v>
      </c>
    </row>
    <row r="506">
      <c r="C506" s="2" t="s">
        <v>1387</v>
      </c>
      <c r="D506" s="19" t="s">
        <v>116</v>
      </c>
      <c r="E506" s="2" t="s">
        <v>1388</v>
      </c>
      <c r="F506" s="2" t="s">
        <v>1389</v>
      </c>
      <c r="G506" s="2" t="s">
        <v>1390</v>
      </c>
      <c r="H506" s="20" t="s">
        <v>62</v>
      </c>
      <c r="I506" s="2" t="s">
        <v>40</v>
      </c>
      <c r="J506" s="21">
        <f>(VLOOKUP(C506,'% water content of Food'!A506:F1503,6))</f>
        <v>3.841391156</v>
      </c>
      <c r="K506" s="2" t="s">
        <v>89</v>
      </c>
      <c r="L506" s="2" t="s">
        <v>90</v>
      </c>
      <c r="N506" s="26">
        <v>44144.0</v>
      </c>
    </row>
    <row r="507">
      <c r="C507" s="2" t="s">
        <v>1391</v>
      </c>
      <c r="D507" s="19" t="s">
        <v>116</v>
      </c>
      <c r="E507" s="2" t="s">
        <v>1392</v>
      </c>
      <c r="F507" s="2" t="s">
        <v>1362</v>
      </c>
      <c r="G507" s="2" t="s">
        <v>1393</v>
      </c>
      <c r="H507" s="20" t="s">
        <v>62</v>
      </c>
      <c r="I507" s="2" t="s">
        <v>40</v>
      </c>
      <c r="J507" s="21">
        <f>(VLOOKUP(C507,'% water content of Food'!A507:F1504,6))</f>
        <v>3.867480797</v>
      </c>
      <c r="K507" s="2" t="s">
        <v>89</v>
      </c>
      <c r="L507" s="2" t="s">
        <v>90</v>
      </c>
      <c r="M507" s="2" t="s">
        <v>1362</v>
      </c>
      <c r="N507" s="26">
        <v>44144.0</v>
      </c>
      <c r="S507" s="2" t="s">
        <v>123</v>
      </c>
    </row>
    <row r="508">
      <c r="C508" s="2" t="s">
        <v>1394</v>
      </c>
      <c r="D508" s="19" t="s">
        <v>116</v>
      </c>
      <c r="E508" s="2" t="s">
        <v>1395</v>
      </c>
      <c r="F508" s="2" t="s">
        <v>1362</v>
      </c>
      <c r="G508" s="2" t="s">
        <v>1396</v>
      </c>
      <c r="H508" s="20" t="s">
        <v>62</v>
      </c>
      <c r="I508" s="2" t="s">
        <v>40</v>
      </c>
      <c r="J508" s="21">
        <f>(VLOOKUP(C508,'% water content of Food'!A508:F1505,6))</f>
        <v>1.290145241</v>
      </c>
      <c r="K508" s="2" t="s">
        <v>89</v>
      </c>
      <c r="L508" s="2" t="s">
        <v>90</v>
      </c>
      <c r="M508" s="2" t="s">
        <v>1362</v>
      </c>
      <c r="N508" s="26">
        <v>44144.0</v>
      </c>
    </row>
    <row r="509">
      <c r="C509" s="2" t="s">
        <v>1397</v>
      </c>
      <c r="D509" s="19" t="s">
        <v>116</v>
      </c>
      <c r="E509" s="2" t="s">
        <v>1398</v>
      </c>
      <c r="F509" s="2" t="s">
        <v>1389</v>
      </c>
      <c r="G509" s="2" t="s">
        <v>1399</v>
      </c>
      <c r="H509" s="20" t="s">
        <v>62</v>
      </c>
      <c r="I509" s="2" t="s">
        <v>40</v>
      </c>
      <c r="J509" s="21">
        <f>(VLOOKUP(C509,'% water content of Food'!A509:F1506,6))</f>
        <v>10.20539359</v>
      </c>
      <c r="K509" s="2" t="s">
        <v>89</v>
      </c>
      <c r="L509" s="2" t="s">
        <v>90</v>
      </c>
      <c r="N509" s="26">
        <v>44144.0</v>
      </c>
    </row>
    <row r="510">
      <c r="C510" s="2" t="s">
        <v>1400</v>
      </c>
      <c r="D510" s="19" t="s">
        <v>116</v>
      </c>
      <c r="E510" s="2" t="s">
        <v>1401</v>
      </c>
      <c r="F510" s="2" t="s">
        <v>1389</v>
      </c>
      <c r="G510" s="2" t="s">
        <v>1402</v>
      </c>
      <c r="H510" s="20" t="s">
        <v>62</v>
      </c>
      <c r="I510" s="2" t="s">
        <v>40</v>
      </c>
      <c r="J510" s="21">
        <f>(VLOOKUP(C510,'% water content of Food'!A510:F1507,6))</f>
        <v>4.133939644</v>
      </c>
      <c r="K510" s="2" t="s">
        <v>89</v>
      </c>
      <c r="L510" s="2" t="s">
        <v>90</v>
      </c>
      <c r="N510" s="26">
        <v>44144.0</v>
      </c>
    </row>
    <row r="511">
      <c r="C511" s="2" t="s">
        <v>1403</v>
      </c>
      <c r="D511" s="19" t="s">
        <v>116</v>
      </c>
      <c r="E511" s="2" t="s">
        <v>1404</v>
      </c>
      <c r="F511" s="2" t="s">
        <v>1405</v>
      </c>
      <c r="G511" s="2" t="s">
        <v>1406</v>
      </c>
      <c r="H511" s="20" t="s">
        <v>62</v>
      </c>
      <c r="I511" s="2" t="s">
        <v>28</v>
      </c>
      <c r="J511" s="21">
        <f>(VLOOKUP(C511,'% water content of Food'!A511:F1508,6))</f>
        <v>1.871429694</v>
      </c>
      <c r="K511" s="2" t="s">
        <v>89</v>
      </c>
      <c r="L511" s="2" t="s">
        <v>90</v>
      </c>
      <c r="N511" s="26">
        <v>44144.0</v>
      </c>
    </row>
    <row r="512">
      <c r="C512" s="2" t="s">
        <v>1407</v>
      </c>
      <c r="D512" s="19" t="s">
        <v>116</v>
      </c>
      <c r="E512" s="2" t="s">
        <v>1408</v>
      </c>
      <c r="F512" s="2" t="s">
        <v>1362</v>
      </c>
      <c r="G512" s="2" t="s">
        <v>1409</v>
      </c>
      <c r="H512" s="20" t="s">
        <v>62</v>
      </c>
      <c r="I512" s="2" t="s">
        <v>28</v>
      </c>
      <c r="J512" s="21">
        <f>(VLOOKUP(C512,'% water content of Food'!A512:F1509,6))</f>
        <v>2.31868754</v>
      </c>
      <c r="K512" s="2" t="s">
        <v>89</v>
      </c>
      <c r="L512" s="2" t="s">
        <v>90</v>
      </c>
      <c r="M512" s="2" t="s">
        <v>1362</v>
      </c>
      <c r="N512" s="26">
        <v>44144.0</v>
      </c>
    </row>
    <row r="513">
      <c r="C513" s="2" t="s">
        <v>1410</v>
      </c>
      <c r="D513" s="19" t="s">
        <v>116</v>
      </c>
      <c r="E513" s="2" t="s">
        <v>1411</v>
      </c>
      <c r="F513" s="2" t="s">
        <v>1362</v>
      </c>
      <c r="G513" s="2" t="s">
        <v>1412</v>
      </c>
      <c r="H513" s="20" t="s">
        <v>62</v>
      </c>
      <c r="I513" s="2" t="s">
        <v>40</v>
      </c>
      <c r="J513" s="21">
        <f>(VLOOKUP(C513,'% water content of Food'!A513:F1510,6))</f>
        <v>280.7251936</v>
      </c>
      <c r="K513" s="2" t="s">
        <v>89</v>
      </c>
      <c r="L513" s="2" t="s">
        <v>90</v>
      </c>
      <c r="M513" s="2" t="s">
        <v>1362</v>
      </c>
      <c r="N513" s="26">
        <v>44144.0</v>
      </c>
    </row>
    <row r="514">
      <c r="C514" s="2" t="s">
        <v>1413</v>
      </c>
      <c r="D514" s="19" t="s">
        <v>116</v>
      </c>
      <c r="E514" s="2" t="s">
        <v>1414</v>
      </c>
      <c r="F514" s="2" t="s">
        <v>1362</v>
      </c>
      <c r="G514" s="2" t="s">
        <v>1415</v>
      </c>
      <c r="H514" s="20" t="s">
        <v>62</v>
      </c>
      <c r="I514" s="2" t="s">
        <v>40</v>
      </c>
      <c r="J514" s="21">
        <f>(VLOOKUP(C514,'% water content of Food'!A514:F1511,6))</f>
        <v>1.121922522</v>
      </c>
      <c r="K514" s="2" t="s">
        <v>89</v>
      </c>
      <c r="L514" s="2" t="s">
        <v>90</v>
      </c>
      <c r="M514" s="2" t="s">
        <v>1362</v>
      </c>
      <c r="N514" s="26">
        <v>44144.0</v>
      </c>
      <c r="S514" s="2" t="s">
        <v>123</v>
      </c>
    </row>
    <row r="515">
      <c r="C515" s="2" t="s">
        <v>1416</v>
      </c>
      <c r="D515" s="19" t="s">
        <v>116</v>
      </c>
      <c r="E515" s="2" t="s">
        <v>1404</v>
      </c>
      <c r="F515" s="2" t="s">
        <v>1417</v>
      </c>
      <c r="G515" s="2" t="s">
        <v>1418</v>
      </c>
      <c r="H515" s="20" t="s">
        <v>62</v>
      </c>
      <c r="I515" s="2" t="s">
        <v>28</v>
      </c>
      <c r="J515" s="21">
        <f>(VLOOKUP(C515,'% water content of Food'!A515:F1512,6))</f>
        <v>3.021353489</v>
      </c>
      <c r="K515" s="2" t="s">
        <v>89</v>
      </c>
      <c r="L515" s="2" t="s">
        <v>90</v>
      </c>
      <c r="N515" s="26">
        <v>44144.0</v>
      </c>
      <c r="S515" s="2" t="s">
        <v>123</v>
      </c>
    </row>
    <row r="516">
      <c r="C516" s="2" t="s">
        <v>1419</v>
      </c>
      <c r="D516" s="19" t="s">
        <v>116</v>
      </c>
      <c r="E516" s="2" t="s">
        <v>1420</v>
      </c>
      <c r="F516" s="2" t="s">
        <v>1421</v>
      </c>
      <c r="G516" s="2" t="s">
        <v>1422</v>
      </c>
      <c r="H516" s="20" t="s">
        <v>60</v>
      </c>
      <c r="I516" s="2" t="s">
        <v>28</v>
      </c>
      <c r="J516" s="21">
        <f>(VLOOKUP(C516,'% water content of Food'!A516:F1513,6))</f>
        <v>2.030222449</v>
      </c>
      <c r="K516" s="2" t="s">
        <v>89</v>
      </c>
      <c r="L516" s="2" t="s">
        <v>90</v>
      </c>
      <c r="N516" s="26">
        <v>44144.0</v>
      </c>
      <c r="S516" s="2" t="s">
        <v>123</v>
      </c>
    </row>
    <row r="517">
      <c r="C517" s="2" t="s">
        <v>1423</v>
      </c>
      <c r="D517" s="19" t="s">
        <v>116</v>
      </c>
      <c r="E517" s="2" t="s">
        <v>1424</v>
      </c>
      <c r="F517" s="2" t="s">
        <v>1425</v>
      </c>
      <c r="G517" s="2" t="s">
        <v>1426</v>
      </c>
      <c r="H517" s="20" t="s">
        <v>60</v>
      </c>
      <c r="I517" s="2" t="s">
        <v>28</v>
      </c>
      <c r="J517" s="21">
        <f>(VLOOKUP(C517,'% water content of Food'!A517:F1514,6))</f>
        <v>0.4844278467</v>
      </c>
      <c r="K517" s="2" t="s">
        <v>89</v>
      </c>
      <c r="L517" s="2" t="s">
        <v>90</v>
      </c>
      <c r="N517" s="26">
        <v>44144.0</v>
      </c>
      <c r="S517" s="2" t="s">
        <v>123</v>
      </c>
    </row>
    <row r="518">
      <c r="C518" s="2" t="s">
        <v>1427</v>
      </c>
      <c r="D518" s="19" t="s">
        <v>116</v>
      </c>
      <c r="E518" s="2" t="s">
        <v>1428</v>
      </c>
      <c r="F518" s="2" t="s">
        <v>1425</v>
      </c>
      <c r="G518" s="2" t="s">
        <v>1429</v>
      </c>
      <c r="H518" s="20" t="s">
        <v>60</v>
      </c>
      <c r="I518" s="2" t="s">
        <v>28</v>
      </c>
      <c r="J518" s="21">
        <f>(VLOOKUP(C518,'% water content of Food'!A518:F1515,6))</f>
        <v>0.4250810118</v>
      </c>
      <c r="K518" s="2" t="s">
        <v>89</v>
      </c>
      <c r="L518" s="2" t="s">
        <v>90</v>
      </c>
      <c r="M518" s="2" t="s">
        <v>1430</v>
      </c>
      <c r="N518" s="26">
        <v>44144.0</v>
      </c>
      <c r="S518" s="2" t="s">
        <v>123</v>
      </c>
    </row>
    <row r="519">
      <c r="C519" s="2" t="s">
        <v>1431</v>
      </c>
      <c r="D519" s="19" t="s">
        <v>116</v>
      </c>
      <c r="E519" s="2" t="s">
        <v>1432</v>
      </c>
      <c r="F519" s="2" t="s">
        <v>1433</v>
      </c>
      <c r="G519" s="2" t="s">
        <v>1434</v>
      </c>
      <c r="H519" s="20" t="s">
        <v>61</v>
      </c>
      <c r="I519" s="2" t="s">
        <v>28</v>
      </c>
      <c r="J519" s="21">
        <f>(VLOOKUP(C519,'% water content of Food'!A519:F1516,6))</f>
        <v>2.075232645</v>
      </c>
      <c r="K519" s="2" t="s">
        <v>89</v>
      </c>
      <c r="L519" s="2" t="s">
        <v>90</v>
      </c>
      <c r="M519" s="2" t="s">
        <v>1362</v>
      </c>
      <c r="N519" s="26">
        <v>44144.0</v>
      </c>
      <c r="S519" s="2" t="s">
        <v>123</v>
      </c>
    </row>
    <row r="520">
      <c r="C520" s="2" t="s">
        <v>1435</v>
      </c>
      <c r="D520" s="19" t="s">
        <v>116</v>
      </c>
      <c r="E520" s="2" t="s">
        <v>1436</v>
      </c>
      <c r="F520" s="2" t="s">
        <v>1362</v>
      </c>
      <c r="G520" s="2" t="s">
        <v>1437</v>
      </c>
      <c r="H520" s="20" t="s">
        <v>60</v>
      </c>
      <c r="I520" s="2" t="s">
        <v>28</v>
      </c>
      <c r="J520" s="21">
        <f>(VLOOKUP(C520,'% water content of Food'!A520:F1517,6))</f>
        <v>1.953297292</v>
      </c>
      <c r="K520" s="2" t="s">
        <v>89</v>
      </c>
      <c r="L520" s="2" t="s">
        <v>90</v>
      </c>
      <c r="M520" s="2" t="s">
        <v>1362</v>
      </c>
      <c r="N520" s="26">
        <v>44144.0</v>
      </c>
    </row>
    <row r="521">
      <c r="C521" s="2" t="s">
        <v>1438</v>
      </c>
      <c r="D521" s="19" t="s">
        <v>116</v>
      </c>
      <c r="E521" s="2" t="s">
        <v>1439</v>
      </c>
      <c r="F521" s="2" t="s">
        <v>1362</v>
      </c>
      <c r="G521" s="2" t="s">
        <v>1440</v>
      </c>
      <c r="H521" s="20" t="s">
        <v>61</v>
      </c>
      <c r="I521" s="2" t="s">
        <v>32</v>
      </c>
      <c r="J521" s="21">
        <f>(VLOOKUP(C521,'% water content of Food'!A521:F1518,6))</f>
        <v>5.476896667</v>
      </c>
      <c r="K521" s="2" t="s">
        <v>89</v>
      </c>
      <c r="L521" s="2" t="s">
        <v>90</v>
      </c>
      <c r="M521" s="2" t="s">
        <v>1362</v>
      </c>
      <c r="N521" s="26">
        <v>44144.0</v>
      </c>
    </row>
    <row r="522">
      <c r="C522" s="2" t="s">
        <v>1441</v>
      </c>
      <c r="D522" s="19" t="s">
        <v>116</v>
      </c>
      <c r="E522" s="2" t="s">
        <v>1442</v>
      </c>
      <c r="F522" s="2" t="s">
        <v>1362</v>
      </c>
      <c r="G522" s="2" t="s">
        <v>1443</v>
      </c>
      <c r="H522" s="20" t="s">
        <v>62</v>
      </c>
      <c r="I522" s="2" t="s">
        <v>28</v>
      </c>
      <c r="J522" s="21">
        <f>(VLOOKUP(C522,'% water content of Food'!A522:F1519,6))</f>
        <v>0.333355557</v>
      </c>
      <c r="K522" s="2" t="s">
        <v>89</v>
      </c>
      <c r="L522" s="2" t="s">
        <v>90</v>
      </c>
      <c r="M522" s="2" t="s">
        <v>1362</v>
      </c>
      <c r="N522" s="26">
        <v>44144.0</v>
      </c>
    </row>
    <row r="523">
      <c r="C523" s="2" t="s">
        <v>1444</v>
      </c>
      <c r="D523" s="19" t="s">
        <v>116</v>
      </c>
      <c r="E523" s="2" t="s">
        <v>1445</v>
      </c>
      <c r="F523" s="2" t="s">
        <v>1362</v>
      </c>
      <c r="G523" s="2" t="s">
        <v>1446</v>
      </c>
      <c r="H523" s="20" t="s">
        <v>59</v>
      </c>
      <c r="I523" s="2" t="s">
        <v>28</v>
      </c>
      <c r="J523" s="21">
        <f>(VLOOKUP(C523,'% water content of Food'!A523:F1520,6))</f>
        <v>1.782198603</v>
      </c>
      <c r="K523" s="2" t="s">
        <v>89</v>
      </c>
      <c r="L523" s="2" t="s">
        <v>90</v>
      </c>
      <c r="M523" s="2" t="s">
        <v>1362</v>
      </c>
      <c r="N523" s="26">
        <v>44144.0</v>
      </c>
    </row>
    <row r="524">
      <c r="C524" s="2" t="s">
        <v>1447</v>
      </c>
      <c r="D524" s="19" t="s">
        <v>116</v>
      </c>
      <c r="E524" s="2" t="s">
        <v>1448</v>
      </c>
      <c r="F524" s="2" t="s">
        <v>1449</v>
      </c>
      <c r="G524" s="2" t="s">
        <v>1450</v>
      </c>
      <c r="H524" s="20" t="s">
        <v>59</v>
      </c>
      <c r="I524" s="2" t="s">
        <v>28</v>
      </c>
      <c r="J524" s="21">
        <f>(VLOOKUP(C524,'% water content of Food'!A524:F1521,6))</f>
        <v>4.381309673</v>
      </c>
      <c r="K524" s="2" t="s">
        <v>89</v>
      </c>
      <c r="L524" s="2" t="s">
        <v>90</v>
      </c>
      <c r="M524" s="2" t="s">
        <v>1362</v>
      </c>
      <c r="N524" s="26">
        <v>44144.0</v>
      </c>
    </row>
    <row r="525">
      <c r="C525" s="2" t="s">
        <v>1451</v>
      </c>
      <c r="D525" s="19" t="s">
        <v>116</v>
      </c>
      <c r="E525" s="2" t="s">
        <v>1448</v>
      </c>
      <c r="F525" s="2" t="s">
        <v>1449</v>
      </c>
      <c r="G525" s="2" t="s">
        <v>1452</v>
      </c>
      <c r="H525" s="20" t="s">
        <v>59</v>
      </c>
      <c r="I525" s="2" t="s">
        <v>28</v>
      </c>
      <c r="J525" s="21">
        <f>(VLOOKUP(C525,'% water content of Food'!A525:F1522,6))</f>
        <v>2.212546953</v>
      </c>
      <c r="K525" s="2" t="s">
        <v>89</v>
      </c>
      <c r="L525" s="2" t="s">
        <v>90</v>
      </c>
      <c r="M525" s="2" t="s">
        <v>1362</v>
      </c>
      <c r="N525" s="26">
        <v>44144.0</v>
      </c>
    </row>
    <row r="526">
      <c r="C526" s="2" t="s">
        <v>1453</v>
      </c>
      <c r="D526" s="19" t="s">
        <v>116</v>
      </c>
      <c r="E526" s="2" t="s">
        <v>1454</v>
      </c>
      <c r="F526" s="2" t="s">
        <v>1362</v>
      </c>
      <c r="G526" s="2" t="s">
        <v>1455</v>
      </c>
      <c r="H526" s="20" t="s">
        <v>59</v>
      </c>
      <c r="I526" s="2" t="s">
        <v>28</v>
      </c>
      <c r="J526" s="21">
        <f>(VLOOKUP(C526,'% water content of Food'!A526:F1523,6))</f>
        <v>9.923769154</v>
      </c>
      <c r="K526" s="2" t="s">
        <v>89</v>
      </c>
      <c r="L526" s="2" t="s">
        <v>90</v>
      </c>
      <c r="M526" s="2" t="s">
        <v>1362</v>
      </c>
      <c r="N526" s="26">
        <v>44144.0</v>
      </c>
    </row>
    <row r="527">
      <c r="C527" s="2" t="s">
        <v>1456</v>
      </c>
      <c r="D527" s="19" t="s">
        <v>116</v>
      </c>
      <c r="E527" s="2" t="s">
        <v>1457</v>
      </c>
      <c r="F527" s="2" t="s">
        <v>1362</v>
      </c>
      <c r="G527" s="2" t="s">
        <v>1458</v>
      </c>
      <c r="H527" s="20" t="s">
        <v>59</v>
      </c>
      <c r="I527" s="2" t="s">
        <v>28</v>
      </c>
      <c r="J527" s="21">
        <f>(VLOOKUP(C527,'% water content of Food'!A527:F1524,6))</f>
        <v>0.5604801159</v>
      </c>
      <c r="K527" s="2" t="s">
        <v>89</v>
      </c>
      <c r="L527" s="2" t="s">
        <v>90</v>
      </c>
      <c r="M527" s="2" t="s">
        <v>1362</v>
      </c>
      <c r="N527" s="26">
        <v>44144.0</v>
      </c>
    </row>
    <row r="528">
      <c r="C528" s="2" t="s">
        <v>1459</v>
      </c>
      <c r="D528" s="19" t="s">
        <v>116</v>
      </c>
      <c r="E528" s="2" t="s">
        <v>1460</v>
      </c>
      <c r="F528" s="2" t="s">
        <v>1362</v>
      </c>
      <c r="G528" s="2" t="s">
        <v>1461</v>
      </c>
      <c r="H528" s="20" t="s">
        <v>59</v>
      </c>
      <c r="I528" s="2" t="s">
        <v>28</v>
      </c>
      <c r="J528" s="21">
        <f>(VLOOKUP(C528,'% water content of Food'!A528:F1525,6))</f>
        <v>2.242355021</v>
      </c>
      <c r="K528" s="2" t="s">
        <v>89</v>
      </c>
      <c r="L528" s="2" t="s">
        <v>90</v>
      </c>
      <c r="M528" s="2" t="s">
        <v>1362</v>
      </c>
      <c r="N528" s="26">
        <v>44144.0</v>
      </c>
    </row>
    <row r="529">
      <c r="C529" s="2" t="s">
        <v>1462</v>
      </c>
      <c r="D529" s="19" t="s">
        <v>116</v>
      </c>
      <c r="E529" s="2" t="s">
        <v>1463</v>
      </c>
      <c r="F529" s="2" t="s">
        <v>1362</v>
      </c>
      <c r="G529" s="2" t="s">
        <v>1464</v>
      </c>
      <c r="H529" s="20" t="s">
        <v>59</v>
      </c>
      <c r="I529" s="2" t="s">
        <v>28</v>
      </c>
      <c r="J529" s="21">
        <f>(VLOOKUP(C529,'% water content of Food'!A529:F1526,6))</f>
        <v>0.8967819524</v>
      </c>
      <c r="K529" s="2" t="s">
        <v>89</v>
      </c>
      <c r="L529" s="2" t="s">
        <v>90</v>
      </c>
      <c r="M529" s="2" t="s">
        <v>1362</v>
      </c>
      <c r="N529" s="26">
        <v>44144.0</v>
      </c>
    </row>
    <row r="530">
      <c r="C530" s="2" t="s">
        <v>1465</v>
      </c>
      <c r="D530" s="19" t="s">
        <v>116</v>
      </c>
      <c r="E530" s="2" t="s">
        <v>1466</v>
      </c>
      <c r="F530" s="2" t="s">
        <v>1362</v>
      </c>
      <c r="G530" s="2" t="s">
        <v>1467</v>
      </c>
      <c r="H530" s="20" t="s">
        <v>59</v>
      </c>
      <c r="I530" s="2" t="s">
        <v>28</v>
      </c>
      <c r="J530" s="21">
        <f>(VLOOKUP(C530,'% water content of Food'!A530:F1527,6))</f>
        <v>9.634390049</v>
      </c>
      <c r="K530" s="2" t="s">
        <v>89</v>
      </c>
      <c r="L530" s="2" t="s">
        <v>90</v>
      </c>
      <c r="M530" s="2" t="s">
        <v>1362</v>
      </c>
      <c r="N530" s="26">
        <v>44144.0</v>
      </c>
    </row>
    <row r="531">
      <c r="C531" s="2" t="s">
        <v>1468</v>
      </c>
      <c r="D531" s="19" t="s">
        <v>116</v>
      </c>
      <c r="E531" s="2" t="s">
        <v>1469</v>
      </c>
      <c r="F531" s="2" t="s">
        <v>1362</v>
      </c>
      <c r="G531" s="2" t="s">
        <v>1470</v>
      </c>
      <c r="H531" s="20" t="s">
        <v>59</v>
      </c>
      <c r="I531" s="2" t="s">
        <v>28</v>
      </c>
      <c r="J531" s="21">
        <f>(VLOOKUP(C531,'% water content of Food'!A531:F1528,6))</f>
        <v>5.883095834</v>
      </c>
      <c r="K531" s="2" t="s">
        <v>89</v>
      </c>
      <c r="L531" s="2" t="s">
        <v>90</v>
      </c>
      <c r="M531" s="2" t="s">
        <v>1362</v>
      </c>
      <c r="N531" s="26">
        <v>44144.0</v>
      </c>
    </row>
    <row r="532">
      <c r="C532" s="2" t="s">
        <v>1471</v>
      </c>
      <c r="D532" s="19" t="s">
        <v>116</v>
      </c>
      <c r="E532" s="2" t="s">
        <v>1472</v>
      </c>
      <c r="F532" s="2" t="s">
        <v>1362</v>
      </c>
      <c r="G532" s="2" t="s">
        <v>1473</v>
      </c>
      <c r="H532" s="20" t="s">
        <v>59</v>
      </c>
      <c r="I532" s="2" t="s">
        <v>28</v>
      </c>
      <c r="J532" s="21">
        <f>(VLOOKUP(C532,'% water content of Food'!A532:F1529,6))</f>
        <v>9.373326192</v>
      </c>
      <c r="K532" s="2" t="s">
        <v>89</v>
      </c>
      <c r="L532" s="2" t="s">
        <v>90</v>
      </c>
      <c r="M532" s="2" t="s">
        <v>1362</v>
      </c>
      <c r="N532" s="26">
        <v>44144.0</v>
      </c>
    </row>
    <row r="533">
      <c r="C533" s="2" t="s">
        <v>1474</v>
      </c>
      <c r="D533" s="19" t="s">
        <v>116</v>
      </c>
      <c r="E533" s="2" t="s">
        <v>1475</v>
      </c>
      <c r="F533" s="2" t="s">
        <v>1362</v>
      </c>
      <c r="G533" s="2" t="s">
        <v>1476</v>
      </c>
      <c r="H533" s="20" t="s">
        <v>59</v>
      </c>
      <c r="I533" s="2" t="s">
        <v>28</v>
      </c>
      <c r="J533" s="21">
        <f>(VLOOKUP(C533,'% water content of Food'!A533:F1530,6))</f>
        <v>2.514142049</v>
      </c>
      <c r="K533" s="2" t="s">
        <v>89</v>
      </c>
      <c r="L533" s="2" t="s">
        <v>90</v>
      </c>
      <c r="M533" s="2" t="s">
        <v>1362</v>
      </c>
      <c r="N533" s="26">
        <v>44144.0</v>
      </c>
    </row>
    <row r="534">
      <c r="C534" s="2" t="s">
        <v>1477</v>
      </c>
      <c r="D534" s="19" t="s">
        <v>116</v>
      </c>
      <c r="E534" s="2" t="s">
        <v>1478</v>
      </c>
      <c r="F534" s="2" t="s">
        <v>1362</v>
      </c>
      <c r="G534" s="2" t="s">
        <v>1479</v>
      </c>
      <c r="H534" s="20" t="s">
        <v>59</v>
      </c>
      <c r="I534" s="2" t="s">
        <v>28</v>
      </c>
      <c r="J534" s="21">
        <f>(VLOOKUP(C534,'% water content of Food'!A534:F1531,6))</f>
        <v>9.604044015</v>
      </c>
      <c r="K534" s="2" t="s">
        <v>89</v>
      </c>
      <c r="L534" s="2" t="s">
        <v>90</v>
      </c>
      <c r="M534" s="2" t="s">
        <v>1362</v>
      </c>
      <c r="N534" s="26">
        <v>44144.0</v>
      </c>
    </row>
    <row r="535">
      <c r="C535" s="2" t="s">
        <v>1480</v>
      </c>
      <c r="D535" s="19" t="s">
        <v>116</v>
      </c>
      <c r="E535" s="2" t="s">
        <v>1481</v>
      </c>
      <c r="F535" s="2" t="s">
        <v>1362</v>
      </c>
      <c r="G535" s="2" t="s">
        <v>1482</v>
      </c>
      <c r="H535" s="20" t="s">
        <v>59</v>
      </c>
      <c r="I535" s="2" t="s">
        <v>28</v>
      </c>
      <c r="J535" s="21">
        <f>(VLOOKUP(C535,'% water content of Food'!A535:F1532,6))</f>
        <v>2.414116661</v>
      </c>
      <c r="K535" s="2" t="s">
        <v>89</v>
      </c>
      <c r="L535" s="2" t="s">
        <v>90</v>
      </c>
      <c r="M535" s="2" t="s">
        <v>1362</v>
      </c>
      <c r="N535" s="26">
        <v>44144.0</v>
      </c>
      <c r="S535" s="2" t="s">
        <v>123</v>
      </c>
    </row>
    <row r="536">
      <c r="C536" s="2" t="s">
        <v>1483</v>
      </c>
      <c r="D536" s="19" t="s">
        <v>116</v>
      </c>
      <c r="E536" s="2" t="s">
        <v>1484</v>
      </c>
      <c r="F536" s="2" t="s">
        <v>1362</v>
      </c>
      <c r="G536" s="2" t="s">
        <v>1485</v>
      </c>
      <c r="H536" s="20" t="s">
        <v>59</v>
      </c>
      <c r="I536" s="2" t="s">
        <v>28</v>
      </c>
      <c r="J536" s="21">
        <f>(VLOOKUP(C536,'% water content of Food'!A536:F1533,6))</f>
        <v>3.312016711</v>
      </c>
      <c r="K536" s="2" t="s">
        <v>89</v>
      </c>
      <c r="L536" s="2" t="s">
        <v>90</v>
      </c>
      <c r="M536" s="2" t="s">
        <v>1362</v>
      </c>
      <c r="N536" s="26">
        <v>44144.0</v>
      </c>
      <c r="S536" s="2" t="s">
        <v>123</v>
      </c>
    </row>
    <row r="537">
      <c r="C537" s="2" t="s">
        <v>1486</v>
      </c>
      <c r="D537" s="19" t="s">
        <v>116</v>
      </c>
      <c r="E537" s="2" t="s">
        <v>1487</v>
      </c>
      <c r="F537" s="2" t="s">
        <v>1362</v>
      </c>
      <c r="G537" s="2" t="s">
        <v>1488</v>
      </c>
      <c r="H537" s="20" t="s">
        <v>62</v>
      </c>
      <c r="I537" s="2" t="s">
        <v>28</v>
      </c>
      <c r="J537" s="21">
        <f>(VLOOKUP(C537,'% water content of Food'!A537:F1534,6))</f>
        <v>1.852460919</v>
      </c>
      <c r="K537" s="2" t="s">
        <v>89</v>
      </c>
      <c r="L537" s="2" t="s">
        <v>90</v>
      </c>
      <c r="M537" s="2" t="s">
        <v>1362</v>
      </c>
      <c r="N537" s="26">
        <v>44144.0</v>
      </c>
    </row>
    <row r="538">
      <c r="C538" s="2" t="s">
        <v>1489</v>
      </c>
      <c r="D538" s="19" t="s">
        <v>116</v>
      </c>
      <c r="E538" s="2" t="s">
        <v>1490</v>
      </c>
      <c r="F538" s="2" t="s">
        <v>1362</v>
      </c>
      <c r="G538" s="2" t="s">
        <v>1491</v>
      </c>
      <c r="H538" s="20" t="s">
        <v>64</v>
      </c>
      <c r="I538" s="2" t="s">
        <v>28</v>
      </c>
      <c r="J538" s="21">
        <f>(VLOOKUP(C538,'% water content of Food'!A538:F1535,6))</f>
        <v>2.267149764</v>
      </c>
      <c r="K538" s="2" t="s">
        <v>89</v>
      </c>
      <c r="L538" s="2" t="s">
        <v>90</v>
      </c>
      <c r="M538" s="2" t="s">
        <v>1362</v>
      </c>
      <c r="N538" s="26">
        <v>44144.0</v>
      </c>
    </row>
    <row r="539">
      <c r="C539" s="2" t="s">
        <v>1492</v>
      </c>
      <c r="D539" s="19" t="s">
        <v>116</v>
      </c>
      <c r="E539" s="2" t="s">
        <v>1493</v>
      </c>
      <c r="F539" s="2" t="s">
        <v>1362</v>
      </c>
      <c r="G539" s="2" t="s">
        <v>1494</v>
      </c>
      <c r="H539" s="20" t="s">
        <v>60</v>
      </c>
      <c r="I539" s="2" t="s">
        <v>28</v>
      </c>
      <c r="J539" s="21">
        <f>(VLOOKUP(C539,'% water content of Food'!A539:F1536,6))</f>
        <v>1.240944459</v>
      </c>
      <c r="K539" s="2" t="s">
        <v>89</v>
      </c>
      <c r="L539" s="2" t="s">
        <v>90</v>
      </c>
      <c r="M539" s="2" t="s">
        <v>1362</v>
      </c>
      <c r="N539" s="26">
        <v>44144.0</v>
      </c>
    </row>
    <row r="540">
      <c r="C540" s="2" t="s">
        <v>1495</v>
      </c>
      <c r="D540" s="19" t="s">
        <v>116</v>
      </c>
      <c r="E540" s="2" t="s">
        <v>1496</v>
      </c>
      <c r="F540" s="2" t="s">
        <v>1362</v>
      </c>
      <c r="G540" s="2" t="s">
        <v>1497</v>
      </c>
      <c r="H540" s="20" t="s">
        <v>62</v>
      </c>
      <c r="I540" s="2" t="s">
        <v>28</v>
      </c>
      <c r="J540" s="21">
        <f>(VLOOKUP(C540,'% water content of Food'!A540:F1537,6))</f>
        <v>1.983580935</v>
      </c>
      <c r="K540" s="2" t="s">
        <v>89</v>
      </c>
      <c r="L540" s="2" t="s">
        <v>90</v>
      </c>
      <c r="M540" s="2" t="s">
        <v>1362</v>
      </c>
      <c r="N540" s="26">
        <v>44144.0</v>
      </c>
    </row>
    <row r="541">
      <c r="C541" s="2" t="s">
        <v>1498</v>
      </c>
      <c r="D541" s="19" t="s">
        <v>116</v>
      </c>
      <c r="E541" s="2" t="s">
        <v>1487</v>
      </c>
      <c r="F541" s="2" t="s">
        <v>1362</v>
      </c>
      <c r="G541" s="2" t="s">
        <v>1499</v>
      </c>
      <c r="H541" s="20" t="s">
        <v>62</v>
      </c>
      <c r="I541" s="2" t="s">
        <v>28</v>
      </c>
      <c r="J541" s="21">
        <f>(VLOOKUP(C541,'% water content of Food'!A541:F1538,6))</f>
        <v>3.624164004</v>
      </c>
      <c r="K541" s="2" t="s">
        <v>89</v>
      </c>
      <c r="L541" s="2" t="s">
        <v>90</v>
      </c>
      <c r="M541" s="2" t="s">
        <v>1362</v>
      </c>
      <c r="N541" s="26">
        <v>44144.0</v>
      </c>
      <c r="S541" s="2" t="s">
        <v>123</v>
      </c>
    </row>
    <row r="542">
      <c r="C542" s="2" t="s">
        <v>1500</v>
      </c>
      <c r="D542" s="19" t="s">
        <v>116</v>
      </c>
      <c r="E542" s="2" t="s">
        <v>1501</v>
      </c>
      <c r="F542" s="2" t="s">
        <v>1362</v>
      </c>
      <c r="G542" s="2" t="s">
        <v>1502</v>
      </c>
      <c r="H542" s="20" t="s">
        <v>62</v>
      </c>
      <c r="I542" s="2" t="s">
        <v>28</v>
      </c>
      <c r="J542" s="21">
        <f>(VLOOKUP(C542,'% water content of Food'!A542:F1539,6))</f>
        <v>2.507518619</v>
      </c>
      <c r="K542" s="2" t="s">
        <v>89</v>
      </c>
      <c r="L542" s="2" t="s">
        <v>90</v>
      </c>
      <c r="M542" s="2" t="s">
        <v>1362</v>
      </c>
      <c r="N542" s="26">
        <v>44144.0</v>
      </c>
    </row>
    <row r="543">
      <c r="C543" s="2" t="s">
        <v>1503</v>
      </c>
      <c r="D543" s="19" t="s">
        <v>116</v>
      </c>
      <c r="E543" s="2" t="s">
        <v>1487</v>
      </c>
      <c r="F543" s="2" t="s">
        <v>1362</v>
      </c>
      <c r="G543" s="2" t="s">
        <v>1504</v>
      </c>
      <c r="H543" s="20" t="s">
        <v>62</v>
      </c>
      <c r="I543" s="2" t="s">
        <v>28</v>
      </c>
      <c r="J543" s="21">
        <f>(VLOOKUP(C543,'% water content of Food'!A543:F1540,6))</f>
        <v>3.023899738</v>
      </c>
      <c r="K543" s="2" t="s">
        <v>89</v>
      </c>
      <c r="L543" s="2" t="s">
        <v>90</v>
      </c>
      <c r="M543" s="2" t="s">
        <v>1362</v>
      </c>
      <c r="N543" s="26">
        <v>44144.0</v>
      </c>
    </row>
    <row r="544">
      <c r="C544" s="2" t="s">
        <v>1505</v>
      </c>
      <c r="D544" s="19" t="s">
        <v>116</v>
      </c>
      <c r="E544" s="2" t="s">
        <v>1487</v>
      </c>
      <c r="F544" s="2" t="s">
        <v>1362</v>
      </c>
      <c r="G544" s="2" t="s">
        <v>1506</v>
      </c>
      <c r="H544" s="20" t="s">
        <v>62</v>
      </c>
      <c r="I544" s="2" t="s">
        <v>28</v>
      </c>
      <c r="J544" s="21">
        <f>(VLOOKUP(C544,'% water content of Food'!A544:F1541,6))</f>
        <v>3.627678696</v>
      </c>
      <c r="K544" s="2" t="s">
        <v>89</v>
      </c>
      <c r="L544" s="2" t="s">
        <v>90</v>
      </c>
      <c r="M544" s="2" t="s">
        <v>1362</v>
      </c>
      <c r="N544" s="26">
        <v>44144.0</v>
      </c>
    </row>
    <row r="545">
      <c r="C545" s="2" t="s">
        <v>1507</v>
      </c>
      <c r="D545" s="19" t="s">
        <v>116</v>
      </c>
      <c r="E545" s="2" t="s">
        <v>1508</v>
      </c>
      <c r="F545" s="2" t="s">
        <v>1362</v>
      </c>
      <c r="G545" s="2" t="s">
        <v>1509</v>
      </c>
      <c r="H545" s="20" t="s">
        <v>62</v>
      </c>
      <c r="I545" s="2" t="s">
        <v>28</v>
      </c>
      <c r="J545" s="21">
        <f>(VLOOKUP(C545,'% water content of Food'!A545:F1542,6))</f>
        <v>2.703970484</v>
      </c>
      <c r="K545" s="2" t="s">
        <v>89</v>
      </c>
      <c r="L545" s="2" t="s">
        <v>90</v>
      </c>
      <c r="M545" s="2" t="s">
        <v>1362</v>
      </c>
      <c r="N545" s="26">
        <v>44144.0</v>
      </c>
      <c r="S545" s="2" t="s">
        <v>123</v>
      </c>
    </row>
    <row r="546">
      <c r="C546" s="2" t="s">
        <v>1510</v>
      </c>
      <c r="D546" s="19" t="s">
        <v>116</v>
      </c>
      <c r="E546" s="2" t="s">
        <v>1511</v>
      </c>
      <c r="F546" s="2" t="s">
        <v>1362</v>
      </c>
      <c r="G546" s="2" t="s">
        <v>1512</v>
      </c>
      <c r="H546" s="20" t="s">
        <v>62</v>
      </c>
      <c r="I546" s="2" t="s">
        <v>28</v>
      </c>
      <c r="J546" s="21">
        <f>(VLOOKUP(C546,'% water content of Food'!A546:F1543,6))</f>
        <v>2.580254937</v>
      </c>
      <c r="K546" s="2" t="s">
        <v>89</v>
      </c>
      <c r="L546" s="2" t="s">
        <v>90</v>
      </c>
      <c r="M546" s="2" t="s">
        <v>1362</v>
      </c>
      <c r="N546" s="26">
        <v>44144.0</v>
      </c>
      <c r="S546" s="2" t="s">
        <v>123</v>
      </c>
    </row>
    <row r="547">
      <c r="C547" s="2" t="s">
        <v>1513</v>
      </c>
      <c r="D547" s="19" t="s">
        <v>116</v>
      </c>
      <c r="E547" s="2" t="s">
        <v>1514</v>
      </c>
      <c r="F547" s="2" t="s">
        <v>1515</v>
      </c>
      <c r="G547" s="2" t="s">
        <v>1516</v>
      </c>
      <c r="H547" s="20" t="s">
        <v>61</v>
      </c>
      <c r="I547" s="2" t="s">
        <v>28</v>
      </c>
      <c r="J547" s="21">
        <f>(VLOOKUP(C547,'% water content of Food'!A547:F1544,6))</f>
        <v>1.537740067</v>
      </c>
      <c r="K547" s="2" t="s">
        <v>89</v>
      </c>
      <c r="L547" s="2" t="s">
        <v>90</v>
      </c>
      <c r="M547" s="2" t="s">
        <v>1517</v>
      </c>
      <c r="N547" s="26">
        <v>44144.0</v>
      </c>
      <c r="S547" s="2" t="s">
        <v>123</v>
      </c>
    </row>
    <row r="548">
      <c r="C548" s="2" t="s">
        <v>1518</v>
      </c>
      <c r="D548" s="19" t="s">
        <v>116</v>
      </c>
      <c r="E548" s="2" t="s">
        <v>1519</v>
      </c>
      <c r="F548" s="2" t="s">
        <v>1362</v>
      </c>
      <c r="G548" s="2" t="s">
        <v>1520</v>
      </c>
      <c r="H548" s="20" t="s">
        <v>62</v>
      </c>
      <c r="I548" s="2" t="s">
        <v>28</v>
      </c>
      <c r="J548" s="21">
        <f>(VLOOKUP(C548,'% water content of Food'!A548:F1545,6))</f>
        <v>2.638597288</v>
      </c>
      <c r="K548" s="2" t="s">
        <v>89</v>
      </c>
      <c r="L548" s="2" t="s">
        <v>90</v>
      </c>
      <c r="M548" s="2" t="s">
        <v>1362</v>
      </c>
      <c r="N548" s="26">
        <v>44144.0</v>
      </c>
    </row>
    <row r="549">
      <c r="C549" s="2" t="s">
        <v>1521</v>
      </c>
      <c r="D549" s="19" t="s">
        <v>116</v>
      </c>
      <c r="E549" s="2" t="s">
        <v>1522</v>
      </c>
      <c r="F549" s="2" t="s">
        <v>1362</v>
      </c>
      <c r="G549" s="2" t="s">
        <v>1523</v>
      </c>
      <c r="H549" s="20" t="s">
        <v>60</v>
      </c>
      <c r="I549" s="2" t="s">
        <v>28</v>
      </c>
      <c r="J549" s="21">
        <f>(VLOOKUP(C549,'% water content of Food'!A549:F1546,6))</f>
        <v>2.107925801</v>
      </c>
      <c r="K549" s="2" t="s">
        <v>89</v>
      </c>
      <c r="L549" s="2" t="s">
        <v>90</v>
      </c>
      <c r="M549" s="2" t="s">
        <v>1362</v>
      </c>
      <c r="N549" s="26">
        <v>44144.0</v>
      </c>
    </row>
    <row r="550">
      <c r="C550" s="2" t="s">
        <v>1524</v>
      </c>
      <c r="D550" s="19" t="s">
        <v>116</v>
      </c>
      <c r="E550" s="2" t="s">
        <v>1525</v>
      </c>
      <c r="F550" s="2" t="s">
        <v>1526</v>
      </c>
      <c r="G550" s="2" t="s">
        <v>1527</v>
      </c>
      <c r="H550" s="20" t="s">
        <v>61</v>
      </c>
      <c r="I550" s="2" t="s">
        <v>28</v>
      </c>
      <c r="J550" s="21">
        <f>(VLOOKUP(C550,'% water content of Food'!A550:F1547,6))</f>
        <v>0.8947713975</v>
      </c>
      <c r="K550" s="2" t="s">
        <v>89</v>
      </c>
      <c r="L550" s="2" t="s">
        <v>90</v>
      </c>
      <c r="M550" s="2" t="s">
        <v>1517</v>
      </c>
      <c r="N550" s="26">
        <v>44144.0</v>
      </c>
      <c r="S550" s="2" t="s">
        <v>123</v>
      </c>
    </row>
    <row r="551">
      <c r="C551" s="2" t="s">
        <v>1528</v>
      </c>
      <c r="D551" s="19" t="s">
        <v>116</v>
      </c>
      <c r="E551" s="2" t="s">
        <v>1529</v>
      </c>
      <c r="F551" s="2" t="s">
        <v>1362</v>
      </c>
      <c r="G551" s="2" t="s">
        <v>1530</v>
      </c>
      <c r="H551" s="20" t="s">
        <v>62</v>
      </c>
      <c r="I551" s="2" t="s">
        <v>28</v>
      </c>
      <c r="J551" s="21">
        <f>(VLOOKUP(C551,'% water content of Food'!A551:F1548,6))</f>
        <v>2.498649379</v>
      </c>
      <c r="K551" s="2" t="s">
        <v>89</v>
      </c>
      <c r="L551" s="2" t="s">
        <v>90</v>
      </c>
      <c r="M551" s="2" t="s">
        <v>1362</v>
      </c>
      <c r="N551" s="26">
        <v>44144.0</v>
      </c>
    </row>
    <row r="552">
      <c r="C552" s="2" t="s">
        <v>1531</v>
      </c>
      <c r="D552" s="19" t="s">
        <v>116</v>
      </c>
      <c r="E552" s="2" t="s">
        <v>1532</v>
      </c>
      <c r="F552" s="2" t="s">
        <v>1362</v>
      </c>
      <c r="G552" s="2" t="s">
        <v>1533</v>
      </c>
      <c r="H552" s="20" t="s">
        <v>61</v>
      </c>
      <c r="I552" s="2" t="s">
        <v>32</v>
      </c>
      <c r="J552" s="21">
        <f>(VLOOKUP(C552,'% water content of Food'!A552:F1549,6))</f>
        <v>0.6822809878</v>
      </c>
      <c r="K552" s="2" t="s">
        <v>89</v>
      </c>
      <c r="L552" s="2" t="s">
        <v>90</v>
      </c>
      <c r="M552" s="2" t="s">
        <v>1362</v>
      </c>
      <c r="N552" s="26">
        <v>44144.0</v>
      </c>
    </row>
    <row r="553">
      <c r="C553" s="2" t="s">
        <v>1534</v>
      </c>
      <c r="D553" s="19" t="s">
        <v>116</v>
      </c>
      <c r="E553" s="2" t="s">
        <v>1535</v>
      </c>
      <c r="F553" s="2" t="s">
        <v>1362</v>
      </c>
      <c r="G553" s="2" t="s">
        <v>1536</v>
      </c>
      <c r="H553" s="20" t="s">
        <v>61</v>
      </c>
      <c r="I553" s="2" t="s">
        <v>32</v>
      </c>
      <c r="J553" s="21">
        <f>(VLOOKUP(C553,'% water content of Food'!A553:F1550,6))</f>
        <v>3.148067333</v>
      </c>
      <c r="K553" s="2" t="s">
        <v>89</v>
      </c>
      <c r="L553" s="2" t="s">
        <v>90</v>
      </c>
      <c r="M553" s="2" t="s">
        <v>1362</v>
      </c>
      <c r="N553" s="26">
        <v>44144.0</v>
      </c>
    </row>
    <row r="554">
      <c r="C554" s="2" t="s">
        <v>1537</v>
      </c>
      <c r="D554" s="19" t="s">
        <v>116</v>
      </c>
      <c r="E554" s="2" t="s">
        <v>1538</v>
      </c>
      <c r="F554" s="2" t="s">
        <v>1362</v>
      </c>
      <c r="G554" s="2" t="s">
        <v>1539</v>
      </c>
      <c r="H554" s="20" t="s">
        <v>61</v>
      </c>
      <c r="I554" s="2" t="s">
        <v>32</v>
      </c>
      <c r="J554" s="21">
        <f>(VLOOKUP(C554,'% water content of Food'!A554:F1551,6))</f>
        <v>2.613731671</v>
      </c>
      <c r="K554" s="2" t="s">
        <v>89</v>
      </c>
      <c r="L554" s="2" t="s">
        <v>90</v>
      </c>
      <c r="M554" s="2" t="s">
        <v>1362</v>
      </c>
      <c r="N554" s="26">
        <v>44144.0</v>
      </c>
    </row>
    <row r="555">
      <c r="C555" s="2" t="s">
        <v>1540</v>
      </c>
      <c r="D555" s="19" t="s">
        <v>116</v>
      </c>
      <c r="E555" s="2" t="s">
        <v>1541</v>
      </c>
      <c r="F555" s="2" t="s">
        <v>1542</v>
      </c>
      <c r="G555" s="2" t="s">
        <v>1543</v>
      </c>
      <c r="H555" s="20" t="s">
        <v>61</v>
      </c>
      <c r="I555" s="2" t="s">
        <v>32</v>
      </c>
      <c r="J555" s="21">
        <f>(VLOOKUP(C555,'% water content of Food'!A555:F1552,6))</f>
        <v>2.542510289</v>
      </c>
      <c r="K555" s="2" t="s">
        <v>89</v>
      </c>
      <c r="L555" s="2" t="s">
        <v>90</v>
      </c>
      <c r="M555" s="2" t="s">
        <v>1517</v>
      </c>
      <c r="N555" s="26">
        <v>44144.0</v>
      </c>
      <c r="S555" s="2" t="s">
        <v>123</v>
      </c>
    </row>
    <row r="556">
      <c r="C556" s="2" t="s">
        <v>1544</v>
      </c>
      <c r="D556" s="19" t="s">
        <v>116</v>
      </c>
      <c r="E556" s="2" t="s">
        <v>1545</v>
      </c>
      <c r="F556" s="2" t="s">
        <v>1542</v>
      </c>
      <c r="G556" s="2" t="s">
        <v>1546</v>
      </c>
      <c r="H556" s="20" t="s">
        <v>61</v>
      </c>
      <c r="I556" s="2" t="s">
        <v>32</v>
      </c>
      <c r="J556" s="21">
        <f>(VLOOKUP(C556,'% water content of Food'!A556:F1553,6))</f>
        <v>0.8190074276</v>
      </c>
      <c r="K556" s="2" t="s">
        <v>89</v>
      </c>
      <c r="L556" s="2" t="s">
        <v>90</v>
      </c>
      <c r="M556" s="2" t="s">
        <v>1517</v>
      </c>
      <c r="N556" s="26">
        <v>44144.0</v>
      </c>
      <c r="S556" s="2" t="s">
        <v>123</v>
      </c>
    </row>
    <row r="557">
      <c r="C557" s="2" t="s">
        <v>1547</v>
      </c>
      <c r="D557" s="19" t="s">
        <v>116</v>
      </c>
      <c r="E557" s="2" t="s">
        <v>1548</v>
      </c>
      <c r="F557" s="2" t="s">
        <v>1542</v>
      </c>
      <c r="G557" s="2" t="s">
        <v>1549</v>
      </c>
      <c r="H557" s="20" t="s">
        <v>61</v>
      </c>
      <c r="I557" s="2" t="s">
        <v>32</v>
      </c>
      <c r="J557" s="21">
        <f>(VLOOKUP(C557,'% water content of Food'!A557:F1554,6))</f>
        <v>4.90841375</v>
      </c>
      <c r="K557" s="2" t="s">
        <v>89</v>
      </c>
      <c r="L557" s="2" t="s">
        <v>90</v>
      </c>
      <c r="M557" s="2" t="s">
        <v>1517</v>
      </c>
      <c r="N557" s="26">
        <v>44144.0</v>
      </c>
      <c r="S557" s="2" t="s">
        <v>123</v>
      </c>
    </row>
    <row r="558">
      <c r="C558" s="2" t="s">
        <v>1550</v>
      </c>
      <c r="D558" s="19" t="s">
        <v>116</v>
      </c>
      <c r="E558" s="2" t="s">
        <v>1551</v>
      </c>
      <c r="F558" s="2" t="s">
        <v>1542</v>
      </c>
      <c r="G558" s="2" t="s">
        <v>1552</v>
      </c>
      <c r="H558" s="20" t="s">
        <v>61</v>
      </c>
      <c r="I558" s="2" t="s">
        <v>32</v>
      </c>
      <c r="J558" s="21">
        <f>(VLOOKUP(C558,'% water content of Food'!A558:F1555,6))</f>
        <v>1.678059686</v>
      </c>
      <c r="K558" s="2" t="s">
        <v>89</v>
      </c>
      <c r="L558" s="2" t="s">
        <v>90</v>
      </c>
      <c r="M558" s="2" t="s">
        <v>1517</v>
      </c>
      <c r="N558" s="26">
        <v>44144.0</v>
      </c>
      <c r="S558" s="2" t="s">
        <v>123</v>
      </c>
    </row>
    <row r="559">
      <c r="C559" s="2" t="s">
        <v>1553</v>
      </c>
      <c r="D559" s="19" t="s">
        <v>116</v>
      </c>
      <c r="E559" s="2" t="s">
        <v>1538</v>
      </c>
      <c r="F559" s="2" t="s">
        <v>1554</v>
      </c>
      <c r="G559" s="2" t="s">
        <v>1555</v>
      </c>
      <c r="H559" s="20" t="s">
        <v>61</v>
      </c>
      <c r="I559" s="2" t="s">
        <v>32</v>
      </c>
      <c r="J559" s="21">
        <f>(VLOOKUP(C559,'% water content of Food'!A559:F1556,6))</f>
        <v>1.659412308</v>
      </c>
      <c r="K559" s="2" t="s">
        <v>89</v>
      </c>
      <c r="L559" s="2" t="s">
        <v>90</v>
      </c>
      <c r="M559" s="2" t="s">
        <v>1517</v>
      </c>
      <c r="N559" s="26">
        <v>44144.0</v>
      </c>
    </row>
    <row r="560">
      <c r="C560" s="2" t="s">
        <v>1556</v>
      </c>
      <c r="D560" s="19" t="s">
        <v>116</v>
      </c>
      <c r="E560" s="2" t="s">
        <v>1557</v>
      </c>
      <c r="F560" s="2" t="s">
        <v>1558</v>
      </c>
      <c r="H560" s="20" t="s">
        <v>61</v>
      </c>
      <c r="I560" s="2" t="s">
        <v>32</v>
      </c>
      <c r="J560" s="21">
        <f>(VLOOKUP(C560,'% water content of Food'!A560:F1557,6))</f>
        <v>0.8559288851</v>
      </c>
      <c r="K560" s="2" t="s">
        <v>89</v>
      </c>
      <c r="L560" s="2" t="s">
        <v>90</v>
      </c>
      <c r="M560" s="2" t="s">
        <v>1517</v>
      </c>
      <c r="N560" s="26">
        <v>44144.0</v>
      </c>
    </row>
    <row r="561">
      <c r="C561" s="2" t="s">
        <v>1559</v>
      </c>
      <c r="D561" s="19" t="s">
        <v>116</v>
      </c>
      <c r="E561" s="2" t="s">
        <v>1560</v>
      </c>
      <c r="F561" s="2" t="s">
        <v>1558</v>
      </c>
      <c r="H561" s="20" t="s">
        <v>61</v>
      </c>
      <c r="I561" s="2" t="s">
        <v>32</v>
      </c>
      <c r="J561" s="21">
        <f>(VLOOKUP(C561,'% water content of Food'!A561:F1558,6))</f>
        <v>2.515523143</v>
      </c>
      <c r="K561" s="2" t="s">
        <v>89</v>
      </c>
      <c r="L561" s="2" t="s">
        <v>90</v>
      </c>
      <c r="M561" s="2" t="s">
        <v>1517</v>
      </c>
      <c r="N561" s="26">
        <v>44144.0</v>
      </c>
    </row>
    <row r="562">
      <c r="C562" s="2" t="s">
        <v>1561</v>
      </c>
      <c r="D562" s="19" t="s">
        <v>116</v>
      </c>
      <c r="E562" s="2" t="s">
        <v>1562</v>
      </c>
      <c r="F562" s="2" t="s">
        <v>1558</v>
      </c>
      <c r="H562" s="20" t="s">
        <v>61</v>
      </c>
      <c r="I562" s="2" t="s">
        <v>32</v>
      </c>
      <c r="J562" s="21">
        <f>(VLOOKUP(C562,'% water content of Food'!A562:F1559,6))</f>
        <v>3.85442811</v>
      </c>
      <c r="K562" s="2" t="s">
        <v>89</v>
      </c>
      <c r="L562" s="2" t="s">
        <v>90</v>
      </c>
      <c r="M562" s="2" t="s">
        <v>1517</v>
      </c>
      <c r="N562" s="26">
        <v>44144.0</v>
      </c>
    </row>
    <row r="563">
      <c r="C563" s="2" t="s">
        <v>1563</v>
      </c>
      <c r="D563" s="19" t="s">
        <v>116</v>
      </c>
      <c r="E563" s="2" t="s">
        <v>1564</v>
      </c>
      <c r="F563" s="2" t="s">
        <v>1558</v>
      </c>
      <c r="G563" s="2" t="s">
        <v>1565</v>
      </c>
      <c r="H563" s="20" t="s">
        <v>61</v>
      </c>
      <c r="I563" s="2" t="s">
        <v>32</v>
      </c>
      <c r="J563" s="21">
        <f>(VLOOKUP(C563,'% water content of Food'!A563:F1560,6))</f>
        <v>5.288952877</v>
      </c>
      <c r="K563" s="2" t="s">
        <v>89</v>
      </c>
      <c r="L563" s="2" t="s">
        <v>90</v>
      </c>
      <c r="M563" s="2" t="s">
        <v>1517</v>
      </c>
      <c r="N563" s="26">
        <v>44144.0</v>
      </c>
      <c r="S563" s="2" t="s">
        <v>123</v>
      </c>
    </row>
    <row r="564">
      <c r="C564" s="2" t="s">
        <v>1566</v>
      </c>
      <c r="D564" s="19" t="s">
        <v>116</v>
      </c>
      <c r="E564" s="2" t="s">
        <v>1567</v>
      </c>
      <c r="F564" s="2" t="s">
        <v>1568</v>
      </c>
      <c r="H564" s="20" t="s">
        <v>61</v>
      </c>
      <c r="I564" s="2" t="s">
        <v>56</v>
      </c>
      <c r="J564" s="21">
        <f>(VLOOKUP(C564,'% water content of Food'!A564:F1561,6))</f>
        <v>83.0707836</v>
      </c>
      <c r="K564" s="2" t="s">
        <v>89</v>
      </c>
      <c r="L564" s="2" t="s">
        <v>90</v>
      </c>
      <c r="M564" s="2" t="s">
        <v>1517</v>
      </c>
      <c r="N564" s="26">
        <v>44144.0</v>
      </c>
      <c r="S564" s="2" t="s">
        <v>123</v>
      </c>
    </row>
    <row r="565">
      <c r="C565" s="2" t="s">
        <v>1569</v>
      </c>
      <c r="D565" s="19" t="s">
        <v>116</v>
      </c>
      <c r="E565" s="2" t="s">
        <v>1570</v>
      </c>
      <c r="F565" s="2" t="s">
        <v>1568</v>
      </c>
      <c r="H565" s="20" t="s">
        <v>60</v>
      </c>
      <c r="I565" s="2" t="s">
        <v>56</v>
      </c>
      <c r="J565" s="21">
        <f>(VLOOKUP(C565,'% water content of Food'!A565:F1562,6))</f>
        <v>90.26533217</v>
      </c>
      <c r="K565" s="2" t="s">
        <v>89</v>
      </c>
      <c r="L565" s="2" t="s">
        <v>90</v>
      </c>
      <c r="M565" s="2" t="s">
        <v>1517</v>
      </c>
      <c r="N565" s="26">
        <v>44144.0</v>
      </c>
      <c r="S565" s="2" t="s">
        <v>123</v>
      </c>
    </row>
    <row r="566">
      <c r="C566" s="2" t="s">
        <v>1571</v>
      </c>
      <c r="D566" s="19" t="s">
        <v>116</v>
      </c>
      <c r="E566" s="2" t="s">
        <v>1572</v>
      </c>
      <c r="F566" s="2" t="s">
        <v>1568</v>
      </c>
      <c r="H566" s="20" t="s">
        <v>60</v>
      </c>
      <c r="I566" s="2" t="s">
        <v>56</v>
      </c>
      <c r="J566" s="21">
        <f>(VLOOKUP(C566,'% water content of Food'!A566:F1563,6))</f>
        <v>87.79641829</v>
      </c>
      <c r="K566" s="2" t="s">
        <v>89</v>
      </c>
      <c r="L566" s="2" t="s">
        <v>90</v>
      </c>
      <c r="M566" s="2" t="s">
        <v>1517</v>
      </c>
      <c r="N566" s="26">
        <v>44144.0</v>
      </c>
      <c r="S566" s="2" t="s">
        <v>123</v>
      </c>
    </row>
    <row r="567">
      <c r="C567" s="2" t="s">
        <v>1573</v>
      </c>
      <c r="D567" s="19" t="s">
        <v>116</v>
      </c>
      <c r="E567" s="2" t="s">
        <v>1574</v>
      </c>
      <c r="F567" s="2" t="s">
        <v>1568</v>
      </c>
      <c r="H567" s="20" t="s">
        <v>61</v>
      </c>
      <c r="I567" s="2" t="s">
        <v>56</v>
      </c>
      <c r="J567" s="21">
        <f>(VLOOKUP(C567,'% water content of Food'!A567:F1564,6))</f>
        <v>87.96919535</v>
      </c>
      <c r="K567" s="2" t="s">
        <v>89</v>
      </c>
      <c r="L567" s="2" t="s">
        <v>90</v>
      </c>
      <c r="M567" s="2" t="s">
        <v>1517</v>
      </c>
      <c r="N567" s="26">
        <v>44144.0</v>
      </c>
      <c r="S567" s="2" t="s">
        <v>123</v>
      </c>
    </row>
    <row r="568">
      <c r="C568" s="2" t="s">
        <v>1575</v>
      </c>
      <c r="D568" s="19" t="s">
        <v>116</v>
      </c>
      <c r="E568" s="2" t="s">
        <v>1576</v>
      </c>
      <c r="F568" s="2" t="s">
        <v>1568</v>
      </c>
      <c r="G568" s="2" t="s">
        <v>1577</v>
      </c>
      <c r="H568" s="20" t="s">
        <v>60</v>
      </c>
      <c r="I568" s="2" t="s">
        <v>56</v>
      </c>
      <c r="J568" s="21">
        <f>(VLOOKUP(C568,'% water content of Food'!A568:F1565,6))</f>
        <v>84.97670636</v>
      </c>
      <c r="K568" s="2" t="s">
        <v>89</v>
      </c>
      <c r="L568" s="2" t="s">
        <v>90</v>
      </c>
      <c r="M568" s="2" t="s">
        <v>1517</v>
      </c>
      <c r="N568" s="26">
        <v>44144.0</v>
      </c>
    </row>
    <row r="569">
      <c r="C569" s="2" t="s">
        <v>1578</v>
      </c>
      <c r="D569" s="19" t="s">
        <v>116</v>
      </c>
      <c r="E569" s="2" t="s">
        <v>1579</v>
      </c>
      <c r="F569" s="2" t="s">
        <v>1362</v>
      </c>
      <c r="G569" s="2" t="s">
        <v>1580</v>
      </c>
      <c r="H569" s="20" t="s">
        <v>62</v>
      </c>
      <c r="I569" s="2" t="s">
        <v>38</v>
      </c>
      <c r="J569" s="21">
        <f>(VLOOKUP(C569,'% water content of Food'!A569:F1566,6))</f>
        <v>36.6929697</v>
      </c>
      <c r="K569" s="2" t="s">
        <v>89</v>
      </c>
      <c r="L569" s="2" t="s">
        <v>90</v>
      </c>
      <c r="M569" s="2" t="s">
        <v>1362</v>
      </c>
      <c r="N569" s="26">
        <v>44144.0</v>
      </c>
    </row>
    <row r="570">
      <c r="C570" s="2" t="s">
        <v>1581</v>
      </c>
      <c r="D570" s="19" t="s">
        <v>116</v>
      </c>
      <c r="E570" s="2" t="s">
        <v>1582</v>
      </c>
      <c r="F570" s="2" t="s">
        <v>1583</v>
      </c>
      <c r="G570" s="2" t="s">
        <v>1584</v>
      </c>
      <c r="H570" s="20" t="s">
        <v>62</v>
      </c>
      <c r="I570" s="2" t="s">
        <v>38</v>
      </c>
      <c r="J570" s="21">
        <f>(VLOOKUP(C570,'% water content of Food'!A570:F1567,6))</f>
        <v>37.21082577</v>
      </c>
      <c r="K570" s="2" t="s">
        <v>89</v>
      </c>
      <c r="L570" s="2" t="s">
        <v>90</v>
      </c>
      <c r="M570" s="2" t="s">
        <v>1517</v>
      </c>
      <c r="N570" s="26">
        <v>44144.0</v>
      </c>
    </row>
    <row r="571">
      <c r="C571" s="2" t="s">
        <v>1585</v>
      </c>
      <c r="D571" s="19" t="s">
        <v>116</v>
      </c>
      <c r="E571" s="2" t="s">
        <v>1582</v>
      </c>
      <c r="F571" s="2" t="s">
        <v>1586</v>
      </c>
      <c r="G571" s="2" t="s">
        <v>1587</v>
      </c>
      <c r="H571" s="20" t="s">
        <v>62</v>
      </c>
      <c r="I571" s="2" t="s">
        <v>38</v>
      </c>
      <c r="J571" s="21">
        <f>(VLOOKUP(C571,'% water content of Food'!A571:F1568,6))</f>
        <v>37.75575887</v>
      </c>
      <c r="K571" s="2" t="s">
        <v>89</v>
      </c>
      <c r="L571" s="2" t="s">
        <v>90</v>
      </c>
      <c r="M571" s="2" t="s">
        <v>1517</v>
      </c>
      <c r="N571" s="26">
        <v>44144.0</v>
      </c>
    </row>
    <row r="572">
      <c r="C572" s="2" t="s">
        <v>1588</v>
      </c>
      <c r="D572" s="19" t="s">
        <v>116</v>
      </c>
      <c r="E572" s="2" t="s">
        <v>1589</v>
      </c>
      <c r="F572" s="2" t="s">
        <v>1590</v>
      </c>
      <c r="H572" s="20" t="s">
        <v>62</v>
      </c>
      <c r="I572" s="2" t="s">
        <v>38</v>
      </c>
      <c r="J572" s="21">
        <f>(VLOOKUP(C572,'% water content of Food'!A572:F1569,6))</f>
        <v>33.1123836</v>
      </c>
      <c r="K572" s="2" t="s">
        <v>89</v>
      </c>
      <c r="L572" s="2" t="s">
        <v>90</v>
      </c>
      <c r="M572" s="2" t="s">
        <v>1517</v>
      </c>
      <c r="N572" s="26">
        <v>44144.0</v>
      </c>
    </row>
    <row r="573">
      <c r="C573" s="2" t="s">
        <v>1591</v>
      </c>
      <c r="D573" s="19" t="s">
        <v>116</v>
      </c>
      <c r="E573" s="2" t="s">
        <v>1592</v>
      </c>
      <c r="F573" s="2" t="s">
        <v>1593</v>
      </c>
      <c r="G573" s="2" t="s">
        <v>1594</v>
      </c>
      <c r="H573" s="20" t="s">
        <v>62</v>
      </c>
      <c r="I573" s="2" t="s">
        <v>38</v>
      </c>
      <c r="J573" s="21">
        <f>(VLOOKUP(C573,'% water content of Food'!A573:F1570,6))</f>
        <v>30.05482824</v>
      </c>
      <c r="K573" s="2" t="s">
        <v>89</v>
      </c>
      <c r="L573" s="2" t="s">
        <v>90</v>
      </c>
      <c r="M573" s="2" t="s">
        <v>1517</v>
      </c>
      <c r="N573" s="26">
        <v>44144.0</v>
      </c>
    </row>
    <row r="574">
      <c r="C574" s="2" t="s">
        <v>1595</v>
      </c>
      <c r="D574" s="19" t="s">
        <v>116</v>
      </c>
      <c r="E574" s="2" t="s">
        <v>1596</v>
      </c>
      <c r="F574" s="2" t="s">
        <v>1597</v>
      </c>
      <c r="G574" s="2" t="s">
        <v>1598</v>
      </c>
      <c r="H574" s="20" t="s">
        <v>62</v>
      </c>
      <c r="I574" s="2" t="s">
        <v>38</v>
      </c>
      <c r="J574" s="21">
        <f>(VLOOKUP(C574,'% water content of Food'!A574:F1571,6))</f>
        <v>38.34988459</v>
      </c>
      <c r="K574" s="2" t="s">
        <v>89</v>
      </c>
      <c r="L574" s="2" t="s">
        <v>90</v>
      </c>
      <c r="M574" s="2" t="s">
        <v>1517</v>
      </c>
      <c r="N574" s="26">
        <v>44144.0</v>
      </c>
    </row>
    <row r="575">
      <c r="C575" s="2" t="s">
        <v>1599</v>
      </c>
      <c r="D575" s="19" t="s">
        <v>116</v>
      </c>
      <c r="E575" s="2" t="s">
        <v>1600</v>
      </c>
      <c r="F575" s="2" t="s">
        <v>1601</v>
      </c>
      <c r="G575" s="2" t="s">
        <v>1602</v>
      </c>
      <c r="H575" s="20" t="s">
        <v>62</v>
      </c>
      <c r="I575" s="2" t="s">
        <v>38</v>
      </c>
      <c r="J575" s="21">
        <f>(VLOOKUP(C575,'% water content of Food'!A575:F1572,6))</f>
        <v>34.81665651</v>
      </c>
      <c r="K575" s="2" t="s">
        <v>89</v>
      </c>
      <c r="L575" s="2" t="s">
        <v>90</v>
      </c>
      <c r="M575" s="2" t="s">
        <v>1517</v>
      </c>
      <c r="N575" s="26">
        <v>44144.0</v>
      </c>
    </row>
    <row r="576">
      <c r="C576" s="2" t="s">
        <v>1603</v>
      </c>
      <c r="D576" s="19" t="s">
        <v>116</v>
      </c>
      <c r="E576" s="2" t="s">
        <v>1604</v>
      </c>
      <c r="F576" s="2" t="s">
        <v>1597</v>
      </c>
      <c r="G576" s="2" t="s">
        <v>1605</v>
      </c>
      <c r="H576" s="20" t="s">
        <v>62</v>
      </c>
      <c r="I576" s="2" t="s">
        <v>38</v>
      </c>
      <c r="J576" s="21">
        <f>(VLOOKUP(C576,'% water content of Food'!A576:F1573,6))</f>
        <v>41.65432172</v>
      </c>
      <c r="K576" s="2" t="s">
        <v>89</v>
      </c>
      <c r="L576" s="2" t="s">
        <v>90</v>
      </c>
      <c r="M576" s="2" t="s">
        <v>1517</v>
      </c>
      <c r="N576" s="26">
        <v>44144.0</v>
      </c>
    </row>
    <row r="577">
      <c r="C577" s="2" t="s">
        <v>1606</v>
      </c>
      <c r="D577" s="19" t="s">
        <v>116</v>
      </c>
      <c r="E577" s="2" t="s">
        <v>1579</v>
      </c>
      <c r="F577" s="2" t="s">
        <v>1586</v>
      </c>
      <c r="G577" s="2" t="s">
        <v>1607</v>
      </c>
      <c r="H577" s="20" t="s">
        <v>62</v>
      </c>
      <c r="I577" s="2" t="s">
        <v>38</v>
      </c>
      <c r="J577" s="21">
        <f>(VLOOKUP(C577,'% water content of Food'!A577:F1574,6))</f>
        <v>37.30644221</v>
      </c>
      <c r="K577" s="2" t="s">
        <v>89</v>
      </c>
      <c r="L577" s="2" t="s">
        <v>90</v>
      </c>
      <c r="M577" s="2" t="s">
        <v>1517</v>
      </c>
      <c r="N577" s="26">
        <v>44144.0</v>
      </c>
    </row>
    <row r="578">
      <c r="C578" s="2" t="s">
        <v>1608</v>
      </c>
      <c r="D578" s="19" t="s">
        <v>116</v>
      </c>
      <c r="E578" s="2" t="s">
        <v>1600</v>
      </c>
      <c r="F578" s="2" t="s">
        <v>1590</v>
      </c>
      <c r="G578" s="2" t="s">
        <v>1609</v>
      </c>
      <c r="H578" s="20" t="s">
        <v>62</v>
      </c>
      <c r="I578" s="2" t="s">
        <v>38</v>
      </c>
      <c r="J578" s="21">
        <f>(VLOOKUP(C578,'% water content of Food'!A578:F1575,6))</f>
        <v>41.16679856</v>
      </c>
      <c r="K578" s="2" t="s">
        <v>89</v>
      </c>
      <c r="L578" s="2" t="s">
        <v>90</v>
      </c>
      <c r="M578" s="2" t="s">
        <v>1517</v>
      </c>
      <c r="N578" s="26">
        <v>44144.0</v>
      </c>
    </row>
    <row r="579">
      <c r="C579" s="2" t="s">
        <v>1610</v>
      </c>
      <c r="D579" s="19" t="s">
        <v>116</v>
      </c>
      <c r="E579" s="2" t="s">
        <v>1611</v>
      </c>
      <c r="F579" s="2" t="s">
        <v>1597</v>
      </c>
      <c r="G579" s="2" t="s">
        <v>1612</v>
      </c>
      <c r="H579" s="20" t="s">
        <v>62</v>
      </c>
      <c r="I579" s="2" t="s">
        <v>38</v>
      </c>
      <c r="J579" s="21">
        <f>(VLOOKUP(C579,'% water content of Food'!A579:F1576,6))</f>
        <v>38.98926075</v>
      </c>
      <c r="K579" s="2" t="s">
        <v>89</v>
      </c>
      <c r="L579" s="2" t="s">
        <v>90</v>
      </c>
      <c r="M579" s="2" t="s">
        <v>1517</v>
      </c>
      <c r="N579" s="26">
        <v>44144.0</v>
      </c>
    </row>
    <row r="580">
      <c r="C580" s="2" t="s">
        <v>1613</v>
      </c>
      <c r="D580" s="19" t="s">
        <v>116</v>
      </c>
      <c r="E580" s="2" t="s">
        <v>1604</v>
      </c>
      <c r="F580" s="2" t="s">
        <v>1593</v>
      </c>
      <c r="G580" s="2" t="s">
        <v>1614</v>
      </c>
      <c r="H580" s="20" t="s">
        <v>62</v>
      </c>
      <c r="I580" s="2" t="s">
        <v>38</v>
      </c>
      <c r="J580" s="21">
        <f>(VLOOKUP(C580,'% water content of Food'!A580:F1577,6))</f>
        <v>30.1423153</v>
      </c>
      <c r="K580" s="2" t="s">
        <v>89</v>
      </c>
      <c r="L580" s="2" t="s">
        <v>90</v>
      </c>
      <c r="M580" s="2" t="s">
        <v>1517</v>
      </c>
      <c r="N580" s="26">
        <v>44144.0</v>
      </c>
    </row>
    <row r="581">
      <c r="C581" s="2" t="s">
        <v>1615</v>
      </c>
      <c r="D581" s="19" t="s">
        <v>116</v>
      </c>
      <c r="E581" s="2" t="s">
        <v>1616</v>
      </c>
      <c r="F581" s="2" t="s">
        <v>1597</v>
      </c>
      <c r="G581" s="2" t="s">
        <v>1617</v>
      </c>
      <c r="H581" s="20" t="s">
        <v>62</v>
      </c>
      <c r="I581" s="2" t="s">
        <v>38</v>
      </c>
      <c r="J581" s="21">
        <f>(VLOOKUP(C581,'% water content of Food'!A581:F1578,6))</f>
        <v>41.91228898</v>
      </c>
      <c r="K581" s="2" t="s">
        <v>89</v>
      </c>
      <c r="L581" s="2" t="s">
        <v>90</v>
      </c>
      <c r="M581" s="2" t="s">
        <v>1517</v>
      </c>
      <c r="N581" s="26">
        <v>44144.0</v>
      </c>
    </row>
    <row r="582">
      <c r="C582" s="2" t="s">
        <v>1618</v>
      </c>
      <c r="D582" s="19" t="s">
        <v>116</v>
      </c>
      <c r="E582" s="2" t="s">
        <v>1619</v>
      </c>
      <c r="F582" s="2" t="s">
        <v>1620</v>
      </c>
      <c r="G582" s="2" t="s">
        <v>1621</v>
      </c>
      <c r="H582" s="20" t="s">
        <v>59</v>
      </c>
      <c r="I582" s="2" t="s">
        <v>30</v>
      </c>
      <c r="J582" s="21">
        <f>(VLOOKUP(C582,'% water content of Food'!A582:F1579,6))</f>
        <v>79.20021113</v>
      </c>
      <c r="K582" s="2" t="s">
        <v>89</v>
      </c>
      <c r="L582" s="2" t="s">
        <v>90</v>
      </c>
      <c r="M582" s="2" t="s">
        <v>1517</v>
      </c>
      <c r="N582" s="26">
        <v>44144.0</v>
      </c>
      <c r="S582" s="2" t="s">
        <v>123</v>
      </c>
    </row>
    <row r="583">
      <c r="C583" s="2" t="s">
        <v>1622</v>
      </c>
      <c r="D583" s="19" t="s">
        <v>116</v>
      </c>
      <c r="E583" s="2" t="s">
        <v>1623</v>
      </c>
      <c r="F583" s="2" t="s">
        <v>1620</v>
      </c>
      <c r="G583" s="2" t="s">
        <v>1624</v>
      </c>
      <c r="H583" s="20" t="s">
        <v>59</v>
      </c>
      <c r="I583" s="2" t="s">
        <v>30</v>
      </c>
      <c r="J583" s="21">
        <f>(VLOOKUP(C583,'% water content of Food'!A583:F1580,6))</f>
        <v>81.21672775</v>
      </c>
      <c r="K583" s="2" t="s">
        <v>89</v>
      </c>
      <c r="L583" s="2" t="s">
        <v>90</v>
      </c>
      <c r="M583" s="2" t="s">
        <v>1517</v>
      </c>
      <c r="N583" s="26">
        <v>44144.0</v>
      </c>
      <c r="S583" s="2" t="s">
        <v>123</v>
      </c>
    </row>
    <row r="584">
      <c r="C584" s="2" t="s">
        <v>1625</v>
      </c>
      <c r="D584" s="19" t="s">
        <v>116</v>
      </c>
      <c r="E584" s="2" t="s">
        <v>1626</v>
      </c>
      <c r="F584" s="2" t="s">
        <v>1620</v>
      </c>
      <c r="G584" s="2" t="s">
        <v>1627</v>
      </c>
      <c r="H584" s="20" t="s">
        <v>59</v>
      </c>
      <c r="I584" s="2" t="s">
        <v>30</v>
      </c>
      <c r="J584" s="21">
        <f>(VLOOKUP(C584,'% water content of Food'!A584:F1581,6))</f>
        <v>86.97499235</v>
      </c>
      <c r="K584" s="2" t="s">
        <v>89</v>
      </c>
      <c r="L584" s="2" t="s">
        <v>90</v>
      </c>
      <c r="M584" s="2" t="s">
        <v>1517</v>
      </c>
      <c r="N584" s="26">
        <v>44144.0</v>
      </c>
      <c r="S584" s="2" t="s">
        <v>123</v>
      </c>
    </row>
    <row r="585">
      <c r="C585" s="2" t="s">
        <v>1628</v>
      </c>
      <c r="D585" s="19" t="s">
        <v>116</v>
      </c>
      <c r="E585" s="2" t="s">
        <v>1629</v>
      </c>
      <c r="F585" s="2" t="s">
        <v>1620</v>
      </c>
      <c r="G585" s="2" t="s">
        <v>1630</v>
      </c>
      <c r="H585" s="20" t="s">
        <v>59</v>
      </c>
      <c r="I585" s="2" t="s">
        <v>30</v>
      </c>
      <c r="J585" s="21">
        <f>(VLOOKUP(C585,'% water content of Food'!A585:F1582,6))</f>
        <v>84.41641513</v>
      </c>
      <c r="K585" s="2" t="s">
        <v>89</v>
      </c>
      <c r="L585" s="2" t="s">
        <v>90</v>
      </c>
      <c r="M585" s="2" t="s">
        <v>1517</v>
      </c>
      <c r="N585" s="26">
        <v>44144.0</v>
      </c>
      <c r="S585" s="2" t="s">
        <v>123</v>
      </c>
    </row>
    <row r="586">
      <c r="C586" s="2" t="s">
        <v>1631</v>
      </c>
      <c r="D586" s="19" t="s">
        <v>116</v>
      </c>
      <c r="E586" s="2" t="s">
        <v>1632</v>
      </c>
      <c r="F586" s="2" t="s">
        <v>1620</v>
      </c>
      <c r="G586" s="2" t="s">
        <v>1633</v>
      </c>
      <c r="H586" s="20" t="s">
        <v>59</v>
      </c>
      <c r="I586" s="2" t="s">
        <v>30</v>
      </c>
      <c r="J586" s="21">
        <f>(VLOOKUP(C586,'% water content of Food'!A586:F1583,6))</f>
        <v>83.42357487</v>
      </c>
      <c r="K586" s="2" t="s">
        <v>89</v>
      </c>
      <c r="L586" s="2" t="s">
        <v>90</v>
      </c>
      <c r="M586" s="2" t="s">
        <v>1517</v>
      </c>
      <c r="N586" s="26">
        <v>44144.0</v>
      </c>
      <c r="S586" s="2" t="s">
        <v>123</v>
      </c>
    </row>
    <row r="587">
      <c r="C587" s="2" t="s">
        <v>1634</v>
      </c>
      <c r="D587" s="19" t="s">
        <v>116</v>
      </c>
      <c r="E587" s="2" t="s">
        <v>1635</v>
      </c>
      <c r="F587" s="2" t="s">
        <v>1620</v>
      </c>
      <c r="G587" s="2" t="s">
        <v>1636</v>
      </c>
      <c r="H587" s="20" t="s">
        <v>59</v>
      </c>
      <c r="I587" s="2" t="s">
        <v>30</v>
      </c>
      <c r="J587" s="21">
        <f>(VLOOKUP(C587,'% water content of Food'!A587:F1584,6))</f>
        <v>89.37302686</v>
      </c>
      <c r="K587" s="2" t="s">
        <v>89</v>
      </c>
      <c r="L587" s="2" t="s">
        <v>90</v>
      </c>
      <c r="M587" s="2" t="s">
        <v>1517</v>
      </c>
      <c r="N587" s="26">
        <v>44144.0</v>
      </c>
      <c r="S587" s="2" t="s">
        <v>123</v>
      </c>
    </row>
    <row r="588">
      <c r="C588" s="2" t="s">
        <v>1637</v>
      </c>
      <c r="D588" s="19" t="s">
        <v>116</v>
      </c>
      <c r="E588" s="2" t="s">
        <v>1638</v>
      </c>
      <c r="F588" s="2" t="s">
        <v>1362</v>
      </c>
      <c r="H588" s="20" t="s">
        <v>59</v>
      </c>
      <c r="I588" s="2" t="s">
        <v>30</v>
      </c>
      <c r="J588" s="21">
        <f>(VLOOKUP(C588,'% water content of Food'!A588:F1585,6))</f>
        <v>84.90128576</v>
      </c>
      <c r="K588" s="2" t="s">
        <v>89</v>
      </c>
      <c r="L588" s="2" t="s">
        <v>90</v>
      </c>
      <c r="M588" s="2" t="s">
        <v>1362</v>
      </c>
      <c r="N588" s="26">
        <v>44144.0</v>
      </c>
    </row>
    <row r="589">
      <c r="C589" s="2" t="s">
        <v>1639</v>
      </c>
      <c r="D589" s="19" t="s">
        <v>116</v>
      </c>
      <c r="E589" s="2" t="s">
        <v>1640</v>
      </c>
      <c r="F589" s="2" t="s">
        <v>1641</v>
      </c>
      <c r="G589" s="2" t="s">
        <v>1642</v>
      </c>
      <c r="H589" s="20" t="s">
        <v>60</v>
      </c>
      <c r="I589" s="2" t="s">
        <v>34</v>
      </c>
      <c r="J589" s="21">
        <f>(VLOOKUP(C589,'% water content of Food'!A589:F1586,6))</f>
        <v>93.30073751</v>
      </c>
      <c r="K589" s="2" t="s">
        <v>1643</v>
      </c>
      <c r="L589" s="2" t="s">
        <v>90</v>
      </c>
      <c r="M589" s="2" t="s">
        <v>1517</v>
      </c>
      <c r="N589" s="26">
        <v>44144.0</v>
      </c>
    </row>
    <row r="590">
      <c r="C590" s="2" t="s">
        <v>1644</v>
      </c>
      <c r="D590" s="19" t="s">
        <v>116</v>
      </c>
      <c r="E590" s="2" t="s">
        <v>1645</v>
      </c>
      <c r="F590" s="2" t="s">
        <v>1362</v>
      </c>
      <c r="G590" s="2" t="s">
        <v>1646</v>
      </c>
      <c r="H590" s="20" t="s">
        <v>61</v>
      </c>
      <c r="I590" s="2" t="s">
        <v>34</v>
      </c>
      <c r="J590" s="21">
        <f>(VLOOKUP(C590,'% water content of Food'!A590:F1587,6))</f>
        <v>46.67033814</v>
      </c>
      <c r="K590" s="2" t="s">
        <v>1643</v>
      </c>
      <c r="L590" s="2" t="s">
        <v>90</v>
      </c>
      <c r="M590" s="2" t="s">
        <v>1362</v>
      </c>
      <c r="N590" s="26">
        <v>44144.0</v>
      </c>
    </row>
    <row r="591">
      <c r="C591" s="2" t="s">
        <v>1647</v>
      </c>
      <c r="D591" s="19" t="s">
        <v>116</v>
      </c>
      <c r="E591" s="2" t="s">
        <v>1648</v>
      </c>
      <c r="F591" s="2" t="s">
        <v>1649</v>
      </c>
      <c r="G591" s="2" t="s">
        <v>1650</v>
      </c>
      <c r="H591" s="20" t="s">
        <v>61</v>
      </c>
      <c r="I591" s="2" t="s">
        <v>34</v>
      </c>
      <c r="J591" s="21">
        <f>(VLOOKUP(C591,'% water content of Food'!A591:F1588,6))</f>
        <v>77.58072574</v>
      </c>
      <c r="K591" s="2" t="s">
        <v>1643</v>
      </c>
      <c r="L591" s="2" t="s">
        <v>90</v>
      </c>
      <c r="M591" s="2" t="s">
        <v>1517</v>
      </c>
      <c r="N591" s="26">
        <v>44144.0</v>
      </c>
    </row>
    <row r="592">
      <c r="C592" s="2" t="s">
        <v>1651</v>
      </c>
      <c r="D592" s="19" t="s">
        <v>116</v>
      </c>
      <c r="E592" s="2" t="s">
        <v>1652</v>
      </c>
      <c r="F592" s="2" t="s">
        <v>1362</v>
      </c>
      <c r="G592" s="2" t="s">
        <v>1653</v>
      </c>
      <c r="H592" s="20" t="s">
        <v>60</v>
      </c>
      <c r="I592" s="2" t="s">
        <v>34</v>
      </c>
      <c r="J592" s="21">
        <f>(VLOOKUP(C592,'% water content of Food'!A592:F1589,6))</f>
        <v>75.57430372</v>
      </c>
      <c r="K592" s="2" t="s">
        <v>1643</v>
      </c>
      <c r="L592" s="2" t="s">
        <v>90</v>
      </c>
      <c r="M592" s="2" t="s">
        <v>1362</v>
      </c>
      <c r="N592" s="26">
        <v>44144.0</v>
      </c>
      <c r="S592" s="2" t="s">
        <v>123</v>
      </c>
    </row>
    <row r="593">
      <c r="C593" s="2" t="s">
        <v>1654</v>
      </c>
      <c r="D593" s="19" t="s">
        <v>116</v>
      </c>
      <c r="E593" s="2" t="s">
        <v>1655</v>
      </c>
      <c r="F593" s="2" t="s">
        <v>1620</v>
      </c>
      <c r="G593" s="2" t="s">
        <v>1656</v>
      </c>
      <c r="H593" s="20" t="s">
        <v>60</v>
      </c>
      <c r="I593" s="2" t="s">
        <v>34</v>
      </c>
      <c r="J593" s="21">
        <f>(VLOOKUP(C593,'% water content of Food'!A593:F1590,6))</f>
        <v>91.20262366</v>
      </c>
      <c r="K593" s="2" t="s">
        <v>1643</v>
      </c>
      <c r="L593" s="2" t="s">
        <v>90</v>
      </c>
      <c r="M593" s="2" t="s">
        <v>1517</v>
      </c>
      <c r="N593" s="26">
        <v>44144.0</v>
      </c>
      <c r="S593" s="2" t="s">
        <v>123</v>
      </c>
    </row>
    <row r="594">
      <c r="C594" s="2" t="s">
        <v>1657</v>
      </c>
      <c r="D594" s="19" t="s">
        <v>116</v>
      </c>
      <c r="E594" s="2" t="s">
        <v>1658</v>
      </c>
      <c r="F594" s="2" t="s">
        <v>1620</v>
      </c>
      <c r="G594" s="2" t="s">
        <v>1659</v>
      </c>
      <c r="H594" s="20" t="s">
        <v>60</v>
      </c>
      <c r="I594" s="2" t="s">
        <v>34</v>
      </c>
      <c r="J594" s="21">
        <f>(VLOOKUP(C594,'% water content of Food'!A594:F1591,6))</f>
        <v>91.96278405</v>
      </c>
      <c r="K594" s="2" t="s">
        <v>1643</v>
      </c>
      <c r="L594" s="2" t="s">
        <v>90</v>
      </c>
      <c r="M594" s="2" t="s">
        <v>1517</v>
      </c>
      <c r="N594" s="26">
        <v>44144.0</v>
      </c>
    </row>
    <row r="595">
      <c r="C595" s="2" t="s">
        <v>1660</v>
      </c>
      <c r="D595" s="19" t="s">
        <v>116</v>
      </c>
      <c r="E595" s="2" t="s">
        <v>1661</v>
      </c>
      <c r="F595" s="2" t="s">
        <v>1620</v>
      </c>
      <c r="G595" s="2" t="s">
        <v>1662</v>
      </c>
      <c r="H595" s="20" t="s">
        <v>60</v>
      </c>
      <c r="I595" s="2" t="s">
        <v>34</v>
      </c>
      <c r="J595" s="21">
        <f>(VLOOKUP(C595,'% water content of Food'!A595:F1592,6))</f>
        <v>91.20913043</v>
      </c>
      <c r="K595" s="2" t="s">
        <v>1643</v>
      </c>
      <c r="L595" s="2" t="s">
        <v>90</v>
      </c>
      <c r="M595" s="2" t="s">
        <v>1517</v>
      </c>
      <c r="N595" s="26">
        <v>44144.0</v>
      </c>
    </row>
    <row r="596">
      <c r="C596" s="2" t="s">
        <v>1663</v>
      </c>
      <c r="D596" s="19" t="s">
        <v>116</v>
      </c>
      <c r="E596" s="2" t="s">
        <v>1664</v>
      </c>
      <c r="F596" s="2" t="s">
        <v>1362</v>
      </c>
      <c r="G596" s="2" t="s">
        <v>1665</v>
      </c>
      <c r="H596" s="20" t="s">
        <v>61</v>
      </c>
      <c r="I596" s="2" t="s">
        <v>34</v>
      </c>
      <c r="J596" s="21">
        <f>(VLOOKUP(C596,'% water content of Food'!A596:F1593,6))</f>
        <v>72.91899385</v>
      </c>
      <c r="K596" s="2" t="s">
        <v>1643</v>
      </c>
      <c r="L596" s="2" t="s">
        <v>90</v>
      </c>
      <c r="M596" s="2" t="s">
        <v>1362</v>
      </c>
      <c r="N596" s="26">
        <v>44144.0</v>
      </c>
    </row>
    <row r="597">
      <c r="C597" s="2" t="s">
        <v>1666</v>
      </c>
      <c r="D597" s="19" t="s">
        <v>116</v>
      </c>
      <c r="E597" s="2" t="s">
        <v>1667</v>
      </c>
      <c r="F597" s="2" t="s">
        <v>1668</v>
      </c>
      <c r="G597" s="2" t="s">
        <v>1669</v>
      </c>
      <c r="H597" s="20" t="s">
        <v>60</v>
      </c>
      <c r="I597" s="2" t="s">
        <v>34</v>
      </c>
      <c r="J597" s="21">
        <f>(VLOOKUP(C597,'% water content of Food'!A597:F1594,6))</f>
        <v>90.75120215</v>
      </c>
      <c r="K597" s="2" t="s">
        <v>1643</v>
      </c>
      <c r="L597" s="2" t="s">
        <v>90</v>
      </c>
      <c r="M597" s="2" t="s">
        <v>1517</v>
      </c>
      <c r="N597" s="26">
        <v>44144.0</v>
      </c>
    </row>
    <row r="598">
      <c r="C598" s="2" t="s">
        <v>1670</v>
      </c>
      <c r="D598" s="19" t="s">
        <v>116</v>
      </c>
      <c r="E598" s="2" t="s">
        <v>1671</v>
      </c>
      <c r="F598" s="2" t="s">
        <v>1362</v>
      </c>
      <c r="G598" s="2" t="s">
        <v>1672</v>
      </c>
      <c r="H598" s="20" t="s">
        <v>60</v>
      </c>
      <c r="I598" s="2" t="s">
        <v>34</v>
      </c>
      <c r="J598" s="21">
        <f>(VLOOKUP(C598,'% water content of Food'!A598:F1595,6))</f>
        <v>87.17888712</v>
      </c>
      <c r="K598" s="2" t="s">
        <v>1643</v>
      </c>
      <c r="L598" s="2" t="s">
        <v>90</v>
      </c>
      <c r="M598" s="2" t="s">
        <v>1362</v>
      </c>
      <c r="N598" s="26">
        <v>44144.0</v>
      </c>
    </row>
    <row r="599">
      <c r="C599" s="2" t="s">
        <v>1673</v>
      </c>
      <c r="D599" s="19" t="s">
        <v>116</v>
      </c>
      <c r="E599" s="2" t="s">
        <v>1674</v>
      </c>
      <c r="F599" s="2" t="s">
        <v>1362</v>
      </c>
      <c r="G599" s="2" t="s">
        <v>1675</v>
      </c>
      <c r="H599" s="20" t="s">
        <v>60</v>
      </c>
      <c r="I599" s="2" t="s">
        <v>34</v>
      </c>
      <c r="J599" s="21">
        <f>(VLOOKUP(C599,'% water content of Food'!A599:F1596,6))</f>
        <v>89.16800894</v>
      </c>
      <c r="K599" s="2" t="s">
        <v>1643</v>
      </c>
      <c r="L599" s="2" t="s">
        <v>90</v>
      </c>
      <c r="M599" s="2" t="s">
        <v>1362</v>
      </c>
      <c r="N599" s="26">
        <v>44144.0</v>
      </c>
    </row>
    <row r="600">
      <c r="C600" s="2" t="s">
        <v>1676</v>
      </c>
      <c r="D600" s="19" t="s">
        <v>116</v>
      </c>
      <c r="E600" s="2" t="s">
        <v>1677</v>
      </c>
      <c r="F600" s="2" t="s">
        <v>116</v>
      </c>
      <c r="H600" s="20" t="s">
        <v>59</v>
      </c>
      <c r="I600" s="2" t="s">
        <v>30</v>
      </c>
      <c r="J600" s="21">
        <f>(VLOOKUP(C600,'% water content of Food'!A600:F1597,6))</f>
        <v>80.48392978</v>
      </c>
      <c r="K600" s="2" t="s">
        <v>89</v>
      </c>
      <c r="L600" s="2" t="s">
        <v>90</v>
      </c>
      <c r="M600" s="2" t="s">
        <v>1362</v>
      </c>
      <c r="N600" s="26">
        <v>44144.0</v>
      </c>
      <c r="P600" s="2" t="s">
        <v>93</v>
      </c>
    </row>
    <row r="601">
      <c r="C601" s="2" t="s">
        <v>1678</v>
      </c>
      <c r="D601" s="19">
        <v>3440.0</v>
      </c>
      <c r="E601" s="2" t="s">
        <v>1679</v>
      </c>
      <c r="F601" s="2" t="s">
        <v>1680</v>
      </c>
      <c r="H601" s="20" t="s">
        <v>59</v>
      </c>
      <c r="I601" s="2" t="s">
        <v>30</v>
      </c>
      <c r="J601" s="21">
        <f>(VLOOKUP(C601,'% water content of Food'!A601:F1598,6))</f>
        <v>75.42993546</v>
      </c>
      <c r="K601" s="2" t="s">
        <v>89</v>
      </c>
      <c r="L601" s="2" t="s">
        <v>90</v>
      </c>
      <c r="M601" s="2" t="s">
        <v>1362</v>
      </c>
      <c r="N601" s="26">
        <v>44144.0</v>
      </c>
      <c r="P601" s="2" t="s">
        <v>93</v>
      </c>
    </row>
    <row r="602">
      <c r="C602" s="2" t="s">
        <v>1681</v>
      </c>
      <c r="D602" s="19" t="s">
        <v>116</v>
      </c>
      <c r="E602" s="2" t="s">
        <v>1682</v>
      </c>
      <c r="F602" s="2" t="s">
        <v>1683</v>
      </c>
      <c r="G602" s="2" t="s">
        <v>1684</v>
      </c>
      <c r="H602" s="20" t="s">
        <v>61</v>
      </c>
      <c r="I602" s="2" t="s">
        <v>42</v>
      </c>
      <c r="J602" s="21">
        <f>(VLOOKUP(C602,'% water content of Food'!A602:F1599,6))</f>
        <v>43.72007614</v>
      </c>
      <c r="K602" s="2" t="s">
        <v>1685</v>
      </c>
      <c r="L602" s="2" t="s">
        <v>90</v>
      </c>
      <c r="M602" s="2" t="s">
        <v>1517</v>
      </c>
      <c r="N602" s="26">
        <v>44144.0</v>
      </c>
    </row>
    <row r="603">
      <c r="C603" s="2" t="s">
        <v>1686</v>
      </c>
      <c r="D603" s="19" t="s">
        <v>116</v>
      </c>
      <c r="E603" s="2" t="s">
        <v>1687</v>
      </c>
      <c r="F603" s="2" t="s">
        <v>1362</v>
      </c>
      <c r="G603" s="2" t="s">
        <v>1688</v>
      </c>
      <c r="H603" s="20" t="s">
        <v>61</v>
      </c>
      <c r="I603" s="2" t="s">
        <v>42</v>
      </c>
      <c r="J603" s="21">
        <f>(VLOOKUP(C603,'% water content of Food'!A603:F1600,6))</f>
        <v>36.27951352</v>
      </c>
      <c r="K603" s="2" t="s">
        <v>1685</v>
      </c>
      <c r="L603" s="2" t="s">
        <v>90</v>
      </c>
      <c r="M603" s="2" t="s">
        <v>1362</v>
      </c>
      <c r="N603" s="26">
        <v>44144.0</v>
      </c>
    </row>
    <row r="604">
      <c r="C604" s="2" t="s">
        <v>1689</v>
      </c>
      <c r="D604" s="19" t="s">
        <v>116</v>
      </c>
      <c r="E604" s="2" t="s">
        <v>1690</v>
      </c>
      <c r="F604" s="2" t="s">
        <v>1683</v>
      </c>
      <c r="G604" s="2" t="s">
        <v>1691</v>
      </c>
      <c r="H604" s="20" t="s">
        <v>61</v>
      </c>
      <c r="I604" s="2" t="s">
        <v>42</v>
      </c>
      <c r="J604" s="21">
        <f>(VLOOKUP(C604,'% water content of Food'!A604:F1601,6))</f>
        <v>39.89014584</v>
      </c>
      <c r="K604" s="2" t="s">
        <v>1685</v>
      </c>
      <c r="L604" s="2" t="s">
        <v>90</v>
      </c>
      <c r="M604" s="2" t="s">
        <v>1517</v>
      </c>
      <c r="N604" s="26">
        <v>44144.0</v>
      </c>
    </row>
    <row r="605">
      <c r="C605" s="2" t="s">
        <v>1692</v>
      </c>
      <c r="D605" s="19" t="s">
        <v>116</v>
      </c>
      <c r="E605" s="2" t="s">
        <v>1693</v>
      </c>
      <c r="F605" s="2" t="s">
        <v>1694</v>
      </c>
      <c r="G605" s="2" t="s">
        <v>1695</v>
      </c>
      <c r="H605" s="20" t="s">
        <v>62</v>
      </c>
      <c r="I605" s="2" t="s">
        <v>42</v>
      </c>
      <c r="J605" s="21">
        <f>(VLOOKUP(C605,'% water content of Food'!A605:F1602,6))</f>
        <v>45.05112532</v>
      </c>
      <c r="K605" s="2" t="s">
        <v>1685</v>
      </c>
      <c r="L605" s="2" t="s">
        <v>90</v>
      </c>
      <c r="M605" s="2" t="s">
        <v>1517</v>
      </c>
      <c r="N605" s="26">
        <v>44144.0</v>
      </c>
    </row>
    <row r="606">
      <c r="C606" s="2" t="s">
        <v>1696</v>
      </c>
      <c r="D606" s="19" t="s">
        <v>116</v>
      </c>
      <c r="E606" s="2" t="s">
        <v>1697</v>
      </c>
      <c r="F606" s="2" t="s">
        <v>1698</v>
      </c>
      <c r="G606" s="2" t="s">
        <v>1699</v>
      </c>
      <c r="H606" s="20" t="s">
        <v>60</v>
      </c>
      <c r="I606" s="2" t="s">
        <v>42</v>
      </c>
      <c r="J606" s="21">
        <f>(VLOOKUP(C606,'% water content of Food'!A606:F1603,6))</f>
        <v>49.79643894</v>
      </c>
      <c r="K606" s="2" t="s">
        <v>1685</v>
      </c>
      <c r="L606" s="2" t="s">
        <v>90</v>
      </c>
      <c r="M606" s="2" t="s">
        <v>1517</v>
      </c>
      <c r="N606" s="26">
        <v>44144.0</v>
      </c>
    </row>
    <row r="607">
      <c r="C607" s="2" t="s">
        <v>1700</v>
      </c>
      <c r="D607" s="19" t="s">
        <v>116</v>
      </c>
      <c r="E607" s="2" t="s">
        <v>1701</v>
      </c>
      <c r="F607" s="2" t="s">
        <v>1698</v>
      </c>
      <c r="G607" s="2" t="s">
        <v>1702</v>
      </c>
      <c r="H607" s="20" t="s">
        <v>61</v>
      </c>
      <c r="I607" s="2" t="s">
        <v>42</v>
      </c>
      <c r="J607" s="21">
        <f>(VLOOKUP(C607,'% water content of Food'!A607:F1604,6))</f>
        <v>47.08136816</v>
      </c>
      <c r="K607" s="2" t="s">
        <v>1685</v>
      </c>
      <c r="L607" s="2" t="s">
        <v>90</v>
      </c>
      <c r="M607" s="2" t="s">
        <v>1517</v>
      </c>
      <c r="N607" s="26">
        <v>44144.0</v>
      </c>
    </row>
    <row r="608">
      <c r="C608" s="2" t="s">
        <v>1703</v>
      </c>
      <c r="D608" s="19" t="s">
        <v>116</v>
      </c>
      <c r="E608" s="2" t="s">
        <v>1704</v>
      </c>
      <c r="F608" s="2" t="s">
        <v>1698</v>
      </c>
      <c r="G608" s="2" t="s">
        <v>1705</v>
      </c>
      <c r="H608" s="20" t="s">
        <v>62</v>
      </c>
      <c r="I608" s="2" t="s">
        <v>42</v>
      </c>
      <c r="J608" s="21">
        <f>(VLOOKUP(C608,'% water content of Food'!A608:F1605,6))</f>
        <v>49.56327541</v>
      </c>
      <c r="K608" s="2" t="s">
        <v>1685</v>
      </c>
      <c r="L608" s="2" t="s">
        <v>90</v>
      </c>
      <c r="M608" s="2" t="s">
        <v>1517</v>
      </c>
      <c r="N608" s="26">
        <v>44144.0</v>
      </c>
    </row>
    <row r="609">
      <c r="C609" s="2" t="s">
        <v>1706</v>
      </c>
      <c r="D609" s="19" t="s">
        <v>116</v>
      </c>
      <c r="E609" s="2" t="s">
        <v>1707</v>
      </c>
      <c r="F609" s="2" t="s">
        <v>1708</v>
      </c>
      <c r="G609" s="2" t="s">
        <v>1709</v>
      </c>
      <c r="H609" s="20" t="s">
        <v>60</v>
      </c>
      <c r="I609" s="2" t="s">
        <v>42</v>
      </c>
      <c r="J609" s="21">
        <f>(VLOOKUP(C609,'% water content of Food'!A609:F1606,6))</f>
        <v>47.16213731</v>
      </c>
      <c r="K609" s="2" t="s">
        <v>1685</v>
      </c>
      <c r="L609" s="2" t="s">
        <v>90</v>
      </c>
      <c r="M609" s="2" t="s">
        <v>1517</v>
      </c>
      <c r="N609" s="26">
        <v>44144.0</v>
      </c>
    </row>
    <row r="610">
      <c r="C610" s="2" t="s">
        <v>1710</v>
      </c>
      <c r="D610" s="19" t="s">
        <v>116</v>
      </c>
      <c r="E610" s="2" t="s">
        <v>1711</v>
      </c>
      <c r="F610" s="2" t="s">
        <v>1708</v>
      </c>
      <c r="G610" s="2" t="s">
        <v>1712</v>
      </c>
      <c r="H610" s="20" t="s">
        <v>62</v>
      </c>
      <c r="I610" s="2" t="s">
        <v>42</v>
      </c>
      <c r="J610" s="21">
        <f>(VLOOKUP(C610,'% water content of Food'!A610:F1607,6))</f>
        <v>39.93142291</v>
      </c>
      <c r="K610" s="2" t="s">
        <v>1685</v>
      </c>
      <c r="L610" s="2" t="s">
        <v>90</v>
      </c>
      <c r="M610" s="2" t="s">
        <v>1362</v>
      </c>
      <c r="N610" s="26">
        <v>44144.0</v>
      </c>
    </row>
    <row r="611">
      <c r="C611" s="2" t="s">
        <v>1713</v>
      </c>
      <c r="D611" s="19" t="s">
        <v>116</v>
      </c>
      <c r="E611" s="2" t="s">
        <v>1714</v>
      </c>
      <c r="F611" s="2" t="s">
        <v>1715</v>
      </c>
      <c r="G611" s="2" t="s">
        <v>1716</v>
      </c>
      <c r="H611" s="20" t="s">
        <v>62</v>
      </c>
      <c r="I611" s="2" t="s">
        <v>42</v>
      </c>
      <c r="J611" s="21">
        <f>(VLOOKUP(C611,'% water content of Food'!A611:F1608,6))</f>
        <v>59.93032365</v>
      </c>
      <c r="K611" s="2" t="s">
        <v>1685</v>
      </c>
      <c r="L611" s="2" t="s">
        <v>90</v>
      </c>
      <c r="M611" s="2" t="s">
        <v>1517</v>
      </c>
      <c r="N611" s="26">
        <v>44144.0</v>
      </c>
    </row>
    <row r="612">
      <c r="C612" s="2" t="s">
        <v>1717</v>
      </c>
      <c r="D612" s="19" t="s">
        <v>116</v>
      </c>
      <c r="E612" s="2" t="s">
        <v>1718</v>
      </c>
      <c r="F612" s="2" t="s">
        <v>1719</v>
      </c>
      <c r="G612" s="2" t="s">
        <v>1720</v>
      </c>
      <c r="H612" s="20" t="s">
        <v>60</v>
      </c>
      <c r="I612" s="2" t="s">
        <v>42</v>
      </c>
      <c r="J612" s="21">
        <f>(VLOOKUP(C612,'% water content of Food'!A612:F1609,6))</f>
        <v>71.12240633</v>
      </c>
      <c r="K612" s="2" t="s">
        <v>1685</v>
      </c>
      <c r="L612" s="2" t="s">
        <v>90</v>
      </c>
      <c r="M612" s="2" t="s">
        <v>1517</v>
      </c>
      <c r="N612" s="26">
        <v>44144.0</v>
      </c>
    </row>
    <row r="613">
      <c r="C613" s="2" t="s">
        <v>1721</v>
      </c>
      <c r="D613" s="19" t="s">
        <v>116</v>
      </c>
      <c r="E613" s="2" t="s">
        <v>1722</v>
      </c>
      <c r="F613" s="2" t="s">
        <v>1723</v>
      </c>
      <c r="G613" s="2" t="s">
        <v>1724</v>
      </c>
      <c r="H613" s="20" t="s">
        <v>62</v>
      </c>
      <c r="I613" s="2" t="s">
        <v>42</v>
      </c>
      <c r="J613" s="21">
        <f>(VLOOKUP(C613,'% water content of Food'!A613:F1610,6))</f>
        <v>0</v>
      </c>
      <c r="K613" s="2" t="s">
        <v>1685</v>
      </c>
      <c r="L613" s="2" t="s">
        <v>90</v>
      </c>
      <c r="M613" s="2" t="s">
        <v>1517</v>
      </c>
      <c r="N613" s="26">
        <v>44144.0</v>
      </c>
    </row>
    <row r="614">
      <c r="C614" s="2" t="s">
        <v>1725</v>
      </c>
      <c r="D614" s="19" t="s">
        <v>116</v>
      </c>
      <c r="E614" s="2" t="s">
        <v>1726</v>
      </c>
      <c r="F614" s="2" t="s">
        <v>1683</v>
      </c>
      <c r="G614" s="2" t="s">
        <v>1727</v>
      </c>
      <c r="H614" s="20" t="s">
        <v>62</v>
      </c>
      <c r="I614" s="2" t="s">
        <v>42</v>
      </c>
      <c r="J614" s="21">
        <f>(VLOOKUP(C614,'% water content of Food'!A614:F1611,6))</f>
        <v>39.69447951</v>
      </c>
      <c r="K614" s="2" t="s">
        <v>1685</v>
      </c>
      <c r="L614" s="2" t="s">
        <v>90</v>
      </c>
      <c r="M614" s="2" t="s">
        <v>1517</v>
      </c>
      <c r="N614" s="26">
        <v>44144.0</v>
      </c>
      <c r="S614" s="2" t="s">
        <v>123</v>
      </c>
    </row>
    <row r="615">
      <c r="C615" s="2" t="s">
        <v>1728</v>
      </c>
      <c r="D615" s="19" t="s">
        <v>116</v>
      </c>
      <c r="E615" s="2" t="s">
        <v>1729</v>
      </c>
      <c r="F615" s="2" t="s">
        <v>1730</v>
      </c>
      <c r="G615" s="2" t="s">
        <v>1731</v>
      </c>
      <c r="H615" s="20" t="s">
        <v>61</v>
      </c>
      <c r="I615" s="2" t="s">
        <v>42</v>
      </c>
      <c r="J615" s="21">
        <f>(VLOOKUP(C615,'% water content of Food'!A615:F1612,6))</f>
        <v>54.07499984</v>
      </c>
      <c r="K615" s="2" t="s">
        <v>1685</v>
      </c>
      <c r="L615" s="2" t="s">
        <v>90</v>
      </c>
      <c r="M615" s="2" t="s">
        <v>1517</v>
      </c>
      <c r="N615" s="26">
        <v>44144.0</v>
      </c>
    </row>
    <row r="616">
      <c r="C616" s="2" t="s">
        <v>1732</v>
      </c>
      <c r="D616" s="19" t="s">
        <v>116</v>
      </c>
      <c r="E616" s="2" t="s">
        <v>1733</v>
      </c>
      <c r="F616" s="2" t="s">
        <v>1734</v>
      </c>
      <c r="G616" s="2" t="s">
        <v>1735</v>
      </c>
      <c r="H616" s="20" t="s">
        <v>61</v>
      </c>
      <c r="I616" s="2" t="s">
        <v>42</v>
      </c>
      <c r="J616" s="21">
        <f>(VLOOKUP(C616,'% water content of Food'!A616:F1613,6))</f>
        <v>51.40265684</v>
      </c>
      <c r="K616" s="2" t="s">
        <v>1685</v>
      </c>
      <c r="L616" s="2" t="s">
        <v>90</v>
      </c>
      <c r="M616" s="2" t="s">
        <v>1517</v>
      </c>
      <c r="N616" s="26">
        <v>44144.0</v>
      </c>
    </row>
    <row r="617">
      <c r="C617" s="2" t="s">
        <v>1736</v>
      </c>
      <c r="D617" s="19" t="s">
        <v>116</v>
      </c>
      <c r="E617" s="2" t="s">
        <v>1737</v>
      </c>
      <c r="F617" s="2" t="s">
        <v>1715</v>
      </c>
      <c r="G617" s="2" t="s">
        <v>1738</v>
      </c>
      <c r="H617" s="20" t="s">
        <v>61</v>
      </c>
      <c r="I617" s="2" t="s">
        <v>42</v>
      </c>
      <c r="J617" s="21">
        <f>(VLOOKUP(C617,'% water content of Food'!A617:F1614,6))</f>
        <v>31.48104817</v>
      </c>
      <c r="K617" s="2" t="s">
        <v>1685</v>
      </c>
      <c r="L617" s="2" t="s">
        <v>90</v>
      </c>
      <c r="M617" s="2" t="s">
        <v>1362</v>
      </c>
      <c r="N617" s="26">
        <v>44144.0</v>
      </c>
      <c r="S617" s="2" t="s">
        <v>123</v>
      </c>
    </row>
    <row r="618">
      <c r="C618" s="2" t="s">
        <v>1739</v>
      </c>
      <c r="D618" s="19" t="s">
        <v>116</v>
      </c>
      <c r="E618" s="2" t="s">
        <v>1582</v>
      </c>
      <c r="F618" s="2" t="s">
        <v>1362</v>
      </c>
      <c r="G618" s="2" t="s">
        <v>1740</v>
      </c>
      <c r="H618" s="20" t="s">
        <v>62</v>
      </c>
      <c r="I618" s="2" t="s">
        <v>38</v>
      </c>
      <c r="J618" s="21">
        <f>(VLOOKUP(C618,'% water content of Food'!A618:F1615,6))</f>
        <v>36.65721985</v>
      </c>
      <c r="K618" s="2" t="s">
        <v>89</v>
      </c>
      <c r="L618" s="2" t="s">
        <v>90</v>
      </c>
      <c r="M618" s="2" t="s">
        <v>1517</v>
      </c>
      <c r="N618" s="26">
        <v>44144.0</v>
      </c>
    </row>
    <row r="619">
      <c r="C619" s="2" t="s">
        <v>1741</v>
      </c>
      <c r="D619" s="19">
        <v>94428.0</v>
      </c>
      <c r="E619" s="2" t="s">
        <v>1742</v>
      </c>
      <c r="F619" s="2" t="s">
        <v>116</v>
      </c>
      <c r="G619" s="2" t="s">
        <v>1743</v>
      </c>
      <c r="H619" s="20" t="s">
        <v>59</v>
      </c>
      <c r="I619" s="2" t="s">
        <v>30</v>
      </c>
      <c r="J619" s="21">
        <f>(VLOOKUP(C619,'% water content of Food'!A619:F1616,6))</f>
        <v>150.6011031</v>
      </c>
      <c r="K619" s="2" t="s">
        <v>89</v>
      </c>
      <c r="L619" s="2" t="s">
        <v>90</v>
      </c>
      <c r="M619" s="2" t="s">
        <v>1517</v>
      </c>
      <c r="N619" s="22">
        <v>44155.0</v>
      </c>
      <c r="S619" s="2" t="s">
        <v>123</v>
      </c>
    </row>
    <row r="620">
      <c r="C620" s="2" t="s">
        <v>1744</v>
      </c>
      <c r="D620" s="19" t="s">
        <v>116</v>
      </c>
      <c r="E620" s="2" t="s">
        <v>1745</v>
      </c>
      <c r="F620" s="2" t="s">
        <v>1746</v>
      </c>
      <c r="G620" s="2" t="s">
        <v>1747</v>
      </c>
      <c r="H620" s="20" t="s">
        <v>59</v>
      </c>
      <c r="I620" s="2" t="s">
        <v>50</v>
      </c>
      <c r="J620" s="21">
        <f>(VLOOKUP(C620,'% water content of Food'!A620:F1617,6))</f>
        <v>88.06522817</v>
      </c>
      <c r="K620" s="2" t="s">
        <v>89</v>
      </c>
      <c r="L620" s="2" t="s">
        <v>90</v>
      </c>
      <c r="M620" s="2" t="s">
        <v>1748</v>
      </c>
      <c r="N620" s="22">
        <v>44156.0</v>
      </c>
    </row>
    <row r="621">
      <c r="C621" s="2" t="s">
        <v>1749</v>
      </c>
      <c r="D621" s="19" t="s">
        <v>116</v>
      </c>
      <c r="E621" s="2" t="s">
        <v>1745</v>
      </c>
      <c r="F621" s="2" t="s">
        <v>1746</v>
      </c>
      <c r="G621" s="2" t="s">
        <v>1750</v>
      </c>
      <c r="H621" s="20" t="s">
        <v>59</v>
      </c>
      <c r="I621" s="2" t="s">
        <v>50</v>
      </c>
      <c r="J621" s="21">
        <f>(VLOOKUP(C621,'% water content of Food'!A621:F1618,6))</f>
        <v>92.04747996</v>
      </c>
      <c r="K621" s="2" t="s">
        <v>89</v>
      </c>
      <c r="L621" s="2" t="s">
        <v>90</v>
      </c>
      <c r="M621" s="2" t="s">
        <v>1748</v>
      </c>
      <c r="N621" s="22">
        <v>44156.0</v>
      </c>
    </row>
    <row r="622">
      <c r="C622" s="2" t="s">
        <v>1751</v>
      </c>
      <c r="D622" s="19" t="s">
        <v>116</v>
      </c>
      <c r="E622" s="2" t="s">
        <v>1745</v>
      </c>
      <c r="F622" s="2" t="s">
        <v>1746</v>
      </c>
      <c r="G622" s="2" t="s">
        <v>1752</v>
      </c>
      <c r="H622" s="20" t="s">
        <v>59</v>
      </c>
      <c r="I622" s="2" t="s">
        <v>50</v>
      </c>
      <c r="J622" s="21">
        <f>(VLOOKUP(C622,'% water content of Food'!A622:F1619,6))</f>
        <v>86.91227557</v>
      </c>
      <c r="K622" s="2" t="s">
        <v>89</v>
      </c>
      <c r="L622" s="2" t="s">
        <v>90</v>
      </c>
      <c r="M622" s="2" t="s">
        <v>1748</v>
      </c>
      <c r="N622" s="22">
        <v>44156.0</v>
      </c>
    </row>
    <row r="623">
      <c r="C623" s="2" t="s">
        <v>1753</v>
      </c>
      <c r="D623" s="19" t="s">
        <v>116</v>
      </c>
      <c r="E623" s="2" t="s">
        <v>1745</v>
      </c>
      <c r="F623" s="2" t="s">
        <v>1746</v>
      </c>
      <c r="G623" s="2" t="s">
        <v>1754</v>
      </c>
      <c r="H623" s="20" t="s">
        <v>59</v>
      </c>
      <c r="I623" s="2" t="s">
        <v>50</v>
      </c>
      <c r="J623" s="21">
        <f>(VLOOKUP(C623,'% water content of Food'!A623:F1620,6))</f>
        <v>141.1487278</v>
      </c>
      <c r="K623" s="2" t="s">
        <v>89</v>
      </c>
      <c r="L623" s="2" t="s">
        <v>90</v>
      </c>
      <c r="M623" s="2" t="s">
        <v>1748</v>
      </c>
      <c r="N623" s="22">
        <v>44156.0</v>
      </c>
    </row>
    <row r="624">
      <c r="C624" s="2" t="s">
        <v>1755</v>
      </c>
      <c r="D624" s="19" t="s">
        <v>116</v>
      </c>
      <c r="E624" s="2" t="s">
        <v>1745</v>
      </c>
      <c r="F624" s="2" t="s">
        <v>1746</v>
      </c>
      <c r="G624" s="2" t="s">
        <v>1756</v>
      </c>
      <c r="H624" s="20" t="s">
        <v>59</v>
      </c>
      <c r="I624" s="2" t="s">
        <v>50</v>
      </c>
      <c r="J624" s="21">
        <f>(VLOOKUP(C624,'% water content of Food'!A624:F1621,6))</f>
        <v>86.83062887</v>
      </c>
      <c r="K624" s="2" t="s">
        <v>89</v>
      </c>
      <c r="L624" s="2" t="s">
        <v>90</v>
      </c>
      <c r="M624" s="2" t="s">
        <v>1748</v>
      </c>
      <c r="N624" s="22">
        <v>44156.0</v>
      </c>
    </row>
    <row r="625">
      <c r="C625" s="2" t="s">
        <v>1757</v>
      </c>
      <c r="D625" s="19" t="s">
        <v>116</v>
      </c>
      <c r="E625" s="2" t="s">
        <v>1745</v>
      </c>
      <c r="F625" s="2" t="s">
        <v>1746</v>
      </c>
      <c r="G625" s="2" t="s">
        <v>1758</v>
      </c>
      <c r="H625" s="20" t="s">
        <v>59</v>
      </c>
      <c r="I625" s="2" t="s">
        <v>50</v>
      </c>
      <c r="J625" s="21">
        <f>(VLOOKUP(C625,'% water content of Food'!A625:F1622,6))</f>
        <v>86.23578294</v>
      </c>
      <c r="K625" s="2" t="s">
        <v>89</v>
      </c>
      <c r="L625" s="2" t="s">
        <v>90</v>
      </c>
      <c r="M625" s="2" t="s">
        <v>1748</v>
      </c>
      <c r="N625" s="22">
        <v>44156.0</v>
      </c>
    </row>
    <row r="626">
      <c r="C626" s="2" t="s">
        <v>1759</v>
      </c>
      <c r="D626" s="19" t="s">
        <v>116</v>
      </c>
      <c r="E626" s="2" t="s">
        <v>1745</v>
      </c>
      <c r="F626" s="2" t="s">
        <v>1746</v>
      </c>
      <c r="G626" s="2" t="s">
        <v>1760</v>
      </c>
      <c r="H626" s="20" t="s">
        <v>59</v>
      </c>
      <c r="I626" s="2" t="s">
        <v>50</v>
      </c>
      <c r="J626" s="21">
        <f>(VLOOKUP(C626,'% water content of Food'!A626:F1623,6))</f>
        <v>88.78455851</v>
      </c>
      <c r="K626" s="2" t="s">
        <v>89</v>
      </c>
      <c r="L626" s="2" t="s">
        <v>90</v>
      </c>
      <c r="M626" s="2" t="s">
        <v>1748</v>
      </c>
      <c r="N626" s="22">
        <v>44156.0</v>
      </c>
    </row>
    <row r="627">
      <c r="C627" s="2" t="s">
        <v>1761</v>
      </c>
      <c r="D627" s="19" t="s">
        <v>116</v>
      </c>
      <c r="E627" s="2" t="s">
        <v>1745</v>
      </c>
      <c r="F627" s="2" t="s">
        <v>1746</v>
      </c>
      <c r="G627" s="2" t="s">
        <v>1762</v>
      </c>
      <c r="H627" s="20" t="s">
        <v>59</v>
      </c>
      <c r="I627" s="2" t="s">
        <v>50</v>
      </c>
      <c r="J627" s="21">
        <f>(VLOOKUP(C627,'% water content of Food'!A627:F1624,6))</f>
        <v>85.84880882</v>
      </c>
      <c r="K627" s="2" t="s">
        <v>89</v>
      </c>
      <c r="L627" s="2" t="s">
        <v>90</v>
      </c>
      <c r="M627" s="2" t="s">
        <v>1748</v>
      </c>
      <c r="N627" s="22">
        <v>44156.0</v>
      </c>
    </row>
    <row r="628">
      <c r="C628" s="2" t="s">
        <v>1763</v>
      </c>
      <c r="D628" s="19" t="s">
        <v>116</v>
      </c>
      <c r="E628" s="2" t="s">
        <v>1745</v>
      </c>
      <c r="F628" s="2" t="s">
        <v>1746</v>
      </c>
      <c r="G628" s="2" t="s">
        <v>1764</v>
      </c>
      <c r="H628" s="20" t="s">
        <v>59</v>
      </c>
      <c r="I628" s="2" t="s">
        <v>50</v>
      </c>
      <c r="J628" s="21">
        <f>(VLOOKUP(C628,'% water content of Food'!A628:F1625,6))</f>
        <v>85.48586816</v>
      </c>
      <c r="K628" s="2" t="s">
        <v>89</v>
      </c>
      <c r="L628" s="2" t="s">
        <v>90</v>
      </c>
      <c r="M628" s="2" t="s">
        <v>1748</v>
      </c>
      <c r="N628" s="22">
        <v>44156.0</v>
      </c>
    </row>
    <row r="629">
      <c r="C629" s="2" t="s">
        <v>1765</v>
      </c>
      <c r="D629" s="19" t="s">
        <v>116</v>
      </c>
      <c r="E629" s="2" t="s">
        <v>1745</v>
      </c>
      <c r="F629" s="2" t="s">
        <v>1746</v>
      </c>
      <c r="G629" s="2" t="s">
        <v>1766</v>
      </c>
      <c r="H629" s="20" t="s">
        <v>59</v>
      </c>
      <c r="I629" s="2" t="s">
        <v>50</v>
      </c>
      <c r="J629" s="21">
        <f>(VLOOKUP(C629,'% water content of Food'!A629:F1626,6))</f>
        <v>90.0593604</v>
      </c>
      <c r="K629" s="2" t="s">
        <v>89</v>
      </c>
      <c r="L629" s="2" t="s">
        <v>90</v>
      </c>
      <c r="M629" s="2" t="s">
        <v>1748</v>
      </c>
      <c r="N629" s="22">
        <v>44156.0</v>
      </c>
    </row>
    <row r="630">
      <c r="C630" s="2" t="s">
        <v>1767</v>
      </c>
      <c r="D630" s="19" t="s">
        <v>116</v>
      </c>
      <c r="E630" s="2" t="s">
        <v>1745</v>
      </c>
      <c r="F630" s="2" t="s">
        <v>1746</v>
      </c>
      <c r="G630" s="2" t="s">
        <v>1768</v>
      </c>
      <c r="H630" s="20" t="s">
        <v>59</v>
      </c>
      <c r="I630" s="2" t="s">
        <v>50</v>
      </c>
      <c r="J630" s="21">
        <f>(VLOOKUP(C630,'% water content of Food'!A630:F1627,6))</f>
        <v>84.20895337</v>
      </c>
      <c r="K630" s="2" t="s">
        <v>89</v>
      </c>
      <c r="L630" s="2" t="s">
        <v>90</v>
      </c>
      <c r="M630" s="2" t="s">
        <v>1748</v>
      </c>
      <c r="N630" s="22">
        <v>44156.0</v>
      </c>
    </row>
    <row r="631">
      <c r="C631" s="2" t="s">
        <v>1769</v>
      </c>
      <c r="D631" s="19" t="s">
        <v>116</v>
      </c>
      <c r="E631" s="2" t="s">
        <v>1745</v>
      </c>
      <c r="F631" s="2" t="s">
        <v>1746</v>
      </c>
      <c r="G631" s="2" t="s">
        <v>1770</v>
      </c>
      <c r="H631" s="20" t="s">
        <v>59</v>
      </c>
      <c r="I631" s="2" t="s">
        <v>50</v>
      </c>
      <c r="J631" s="21">
        <f>(VLOOKUP(C631,'% water content of Food'!A631:F1628,6))</f>
        <v>84.87411913</v>
      </c>
      <c r="K631" s="2" t="s">
        <v>89</v>
      </c>
      <c r="L631" s="2" t="s">
        <v>90</v>
      </c>
      <c r="M631" s="2" t="s">
        <v>1748</v>
      </c>
      <c r="N631" s="22">
        <v>44156.0</v>
      </c>
    </row>
    <row r="632">
      <c r="C632" s="2" t="s">
        <v>1771</v>
      </c>
      <c r="D632" s="19" t="s">
        <v>116</v>
      </c>
      <c r="E632" s="2" t="s">
        <v>1745</v>
      </c>
      <c r="F632" s="2" t="s">
        <v>1746</v>
      </c>
      <c r="G632" s="2" t="s">
        <v>1772</v>
      </c>
      <c r="H632" s="20" t="s">
        <v>60</v>
      </c>
      <c r="I632" s="2" t="s">
        <v>50</v>
      </c>
      <c r="J632" s="21">
        <f>(VLOOKUP(C632,'% water content of Food'!A632:F1629,6))</f>
        <v>87.48698957</v>
      </c>
      <c r="K632" s="2" t="s">
        <v>89</v>
      </c>
      <c r="L632" s="2" t="s">
        <v>90</v>
      </c>
      <c r="M632" s="2" t="s">
        <v>1748</v>
      </c>
      <c r="N632" s="22">
        <v>44156.0</v>
      </c>
    </row>
    <row r="633">
      <c r="C633" s="2" t="s">
        <v>1773</v>
      </c>
      <c r="D633" s="19" t="s">
        <v>116</v>
      </c>
      <c r="E633" s="2" t="s">
        <v>1745</v>
      </c>
      <c r="F633" s="2" t="s">
        <v>1746</v>
      </c>
      <c r="G633" s="2" t="s">
        <v>1774</v>
      </c>
      <c r="H633" s="20" t="s">
        <v>59</v>
      </c>
      <c r="I633" s="2" t="s">
        <v>50</v>
      </c>
      <c r="J633" s="21">
        <f>(VLOOKUP(C633,'% water content of Food'!A633:F1630,6))</f>
        <v>85.98460068</v>
      </c>
      <c r="K633" s="2" t="s">
        <v>89</v>
      </c>
      <c r="L633" s="2" t="s">
        <v>90</v>
      </c>
      <c r="M633" s="2" t="s">
        <v>1748</v>
      </c>
      <c r="N633" s="22">
        <v>44156.0</v>
      </c>
    </row>
    <row r="634">
      <c r="C634" s="2" t="s">
        <v>1775</v>
      </c>
      <c r="D634" s="19" t="s">
        <v>116</v>
      </c>
      <c r="E634" s="2" t="s">
        <v>1745</v>
      </c>
      <c r="F634" s="2" t="s">
        <v>1746</v>
      </c>
      <c r="G634" s="2" t="s">
        <v>1776</v>
      </c>
      <c r="H634" s="20" t="s">
        <v>59</v>
      </c>
      <c r="I634" s="2" t="s">
        <v>50</v>
      </c>
      <c r="J634" s="21">
        <f>(VLOOKUP(C634,'% water content of Food'!A634:F1631,6))</f>
        <v>87.18641829</v>
      </c>
      <c r="K634" s="2" t="s">
        <v>89</v>
      </c>
      <c r="L634" s="2" t="s">
        <v>90</v>
      </c>
      <c r="M634" s="2" t="s">
        <v>1748</v>
      </c>
      <c r="N634" s="22">
        <v>44156.0</v>
      </c>
    </row>
    <row r="635">
      <c r="C635" s="2" t="s">
        <v>1777</v>
      </c>
      <c r="D635" s="31"/>
      <c r="H635" s="32"/>
      <c r="J635" s="21">
        <f>(VLOOKUP(C635,'% water content of Food'!A635:F1632,6))</f>
        <v>190.143041</v>
      </c>
      <c r="L635" s="2" t="s">
        <v>90</v>
      </c>
      <c r="N635" s="22"/>
    </row>
    <row r="636">
      <c r="C636" s="2" t="s">
        <v>1778</v>
      </c>
      <c r="D636" s="31"/>
      <c r="H636" s="32"/>
      <c r="J636" s="21">
        <f>(VLOOKUP(C636,'% water content of Food'!A636:F1633,6))</f>
        <v>59.42368295</v>
      </c>
      <c r="L636" s="2" t="s">
        <v>90</v>
      </c>
      <c r="N636" s="22"/>
    </row>
    <row r="637">
      <c r="C637" s="2" t="s">
        <v>1779</v>
      </c>
      <c r="D637" s="31"/>
      <c r="E637" s="2" t="s">
        <v>1780</v>
      </c>
      <c r="F637" s="2" t="s">
        <v>1781</v>
      </c>
      <c r="H637" s="20" t="s">
        <v>60</v>
      </c>
      <c r="I637" s="2" t="s">
        <v>56</v>
      </c>
      <c r="J637" s="21">
        <f>(VLOOKUP(C637,'% water content of Food'!A637:F1634,6))</f>
        <v>89.15585494</v>
      </c>
      <c r="K637" s="2" t="s">
        <v>89</v>
      </c>
      <c r="L637" s="2" t="s">
        <v>90</v>
      </c>
      <c r="M637" s="2" t="s">
        <v>1782</v>
      </c>
      <c r="N637" s="22">
        <v>44250.0</v>
      </c>
    </row>
    <row r="638">
      <c r="C638" s="2" t="s">
        <v>1783</v>
      </c>
      <c r="D638" s="31"/>
      <c r="E638" s="2" t="s">
        <v>1784</v>
      </c>
      <c r="F638" s="2" t="s">
        <v>1781</v>
      </c>
      <c r="H638" s="20" t="s">
        <v>60</v>
      </c>
      <c r="I638" s="2" t="s">
        <v>56</v>
      </c>
      <c r="J638" s="21">
        <f>(VLOOKUP(C638,'% water content of Food'!A638:F1635,6))</f>
        <v>92.75822301</v>
      </c>
      <c r="K638" s="2" t="s">
        <v>89</v>
      </c>
      <c r="L638" s="2" t="s">
        <v>90</v>
      </c>
      <c r="M638" s="2" t="s">
        <v>1782</v>
      </c>
      <c r="N638" s="22">
        <v>44250.0</v>
      </c>
    </row>
    <row r="639">
      <c r="C639" s="2" t="s">
        <v>1785</v>
      </c>
      <c r="D639" s="31"/>
      <c r="E639" s="2" t="s">
        <v>1786</v>
      </c>
      <c r="F639" s="2" t="s">
        <v>1781</v>
      </c>
      <c r="H639" s="20" t="s">
        <v>60</v>
      </c>
      <c r="I639" s="2" t="s">
        <v>56</v>
      </c>
      <c r="J639" s="21">
        <f>(VLOOKUP(C639,'% water content of Food'!A639:F1636,6))</f>
        <v>90.84765053</v>
      </c>
      <c r="K639" s="2" t="s">
        <v>89</v>
      </c>
      <c r="L639" s="2" t="s">
        <v>90</v>
      </c>
      <c r="M639" s="2" t="s">
        <v>1782</v>
      </c>
      <c r="N639" s="22">
        <v>44250.0</v>
      </c>
    </row>
    <row r="640">
      <c r="C640" s="2" t="s">
        <v>1787</v>
      </c>
      <c r="D640" s="31"/>
      <c r="E640" s="2" t="s">
        <v>1788</v>
      </c>
      <c r="F640" s="2" t="s">
        <v>1781</v>
      </c>
      <c r="H640" s="20" t="s">
        <v>60</v>
      </c>
      <c r="I640" s="2" t="s">
        <v>56</v>
      </c>
      <c r="J640" s="21">
        <f>(VLOOKUP(C640,'% water content of Food'!A640:F1637,6))</f>
        <v>164.7825752</v>
      </c>
      <c r="K640" s="2" t="s">
        <v>89</v>
      </c>
      <c r="L640" s="2" t="s">
        <v>90</v>
      </c>
      <c r="M640" s="2" t="s">
        <v>1782</v>
      </c>
      <c r="N640" s="22">
        <v>44250.0</v>
      </c>
    </row>
    <row r="641">
      <c r="C641" s="2" t="s">
        <v>1789</v>
      </c>
      <c r="D641" s="31"/>
      <c r="E641" s="2" t="s">
        <v>1790</v>
      </c>
      <c r="F641" s="2" t="s">
        <v>1781</v>
      </c>
      <c r="H641" s="20" t="s">
        <v>60</v>
      </c>
      <c r="I641" s="2" t="s">
        <v>56</v>
      </c>
      <c r="J641" s="21">
        <f>(VLOOKUP(C641,'% water content of Food'!A641:F1638,6))</f>
        <v>163.1647138</v>
      </c>
      <c r="K641" s="2" t="s">
        <v>89</v>
      </c>
      <c r="L641" s="2" t="s">
        <v>90</v>
      </c>
      <c r="M641" s="2" t="s">
        <v>1782</v>
      </c>
      <c r="N641" s="22">
        <v>44250.0</v>
      </c>
    </row>
    <row r="642">
      <c r="C642" s="2" t="s">
        <v>1791</v>
      </c>
      <c r="D642" s="31"/>
      <c r="E642" s="2" t="s">
        <v>1792</v>
      </c>
      <c r="F642" s="2" t="s">
        <v>1781</v>
      </c>
      <c r="H642" s="20" t="s">
        <v>60</v>
      </c>
      <c r="I642" s="2" t="s">
        <v>56</v>
      </c>
      <c r="J642" s="21">
        <f>(VLOOKUP(C642,'% water content of Food'!A642:F1639,6))</f>
        <v>87.94458892</v>
      </c>
      <c r="K642" s="2" t="s">
        <v>89</v>
      </c>
      <c r="L642" s="2" t="s">
        <v>90</v>
      </c>
      <c r="M642" s="2" t="s">
        <v>1782</v>
      </c>
      <c r="N642" s="22">
        <v>44250.0</v>
      </c>
    </row>
    <row r="643">
      <c r="C643" s="2" t="s">
        <v>1793</v>
      </c>
      <c r="D643" s="31"/>
      <c r="E643" s="2" t="s">
        <v>1794</v>
      </c>
      <c r="F643" s="2" t="s">
        <v>1781</v>
      </c>
      <c r="H643" s="20" t="s">
        <v>60</v>
      </c>
      <c r="I643" s="2" t="s">
        <v>56</v>
      </c>
      <c r="J643" s="21">
        <f>(VLOOKUP(C643,'% water content of Food'!A643:F1640,6))</f>
        <v>89.27462915</v>
      </c>
      <c r="K643" s="2" t="s">
        <v>89</v>
      </c>
      <c r="L643" s="2" t="s">
        <v>90</v>
      </c>
      <c r="M643" s="2" t="s">
        <v>1782</v>
      </c>
      <c r="N643" s="22">
        <v>44250.0</v>
      </c>
    </row>
    <row r="644">
      <c r="C644" s="2" t="s">
        <v>1795</v>
      </c>
      <c r="D644" s="31"/>
      <c r="E644" s="2" t="s">
        <v>1796</v>
      </c>
      <c r="F644" s="2" t="s">
        <v>1781</v>
      </c>
      <c r="H644" s="20" t="s">
        <v>60</v>
      </c>
      <c r="I644" s="2" t="s">
        <v>56</v>
      </c>
      <c r="J644" s="21">
        <f>(VLOOKUP(C644,'% water content of Food'!A644:F1641,6))</f>
        <v>92.84008236</v>
      </c>
      <c r="K644" s="2" t="s">
        <v>89</v>
      </c>
      <c r="L644" s="2" t="s">
        <v>90</v>
      </c>
      <c r="M644" s="2" t="s">
        <v>1782</v>
      </c>
      <c r="N644" s="22">
        <v>44250.0</v>
      </c>
    </row>
    <row r="645">
      <c r="C645" s="2" t="s">
        <v>1797</v>
      </c>
      <c r="D645" s="31"/>
      <c r="E645" s="2" t="s">
        <v>1798</v>
      </c>
      <c r="F645" s="2" t="s">
        <v>1781</v>
      </c>
      <c r="H645" s="20" t="s">
        <v>65</v>
      </c>
      <c r="I645" s="2" t="s">
        <v>56</v>
      </c>
      <c r="J645" s="21">
        <f>(VLOOKUP(C645,'% water content of Food'!A645:F1642,6))</f>
        <v>87.19988635</v>
      </c>
      <c r="K645" s="2" t="s">
        <v>89</v>
      </c>
      <c r="L645" s="2" t="s">
        <v>90</v>
      </c>
      <c r="M645" s="2" t="s">
        <v>1782</v>
      </c>
      <c r="N645" s="22">
        <v>44250.0</v>
      </c>
    </row>
    <row r="646">
      <c r="C646" s="2" t="s">
        <v>1799</v>
      </c>
      <c r="D646" s="31"/>
      <c r="E646" s="2" t="s">
        <v>1800</v>
      </c>
      <c r="F646" s="2" t="s">
        <v>1781</v>
      </c>
      <c r="H646" s="20" t="s">
        <v>60</v>
      </c>
      <c r="I646" s="2" t="s">
        <v>56</v>
      </c>
      <c r="J646" s="21">
        <f>(VLOOKUP(C646,'% water content of Food'!A646:F1643,6))</f>
        <v>86.56601689</v>
      </c>
      <c r="K646" s="2" t="s">
        <v>89</v>
      </c>
      <c r="L646" s="2" t="s">
        <v>90</v>
      </c>
      <c r="M646" s="2" t="s">
        <v>1782</v>
      </c>
      <c r="N646" s="22">
        <v>44250.0</v>
      </c>
    </row>
    <row r="647">
      <c r="C647" s="2" t="s">
        <v>1801</v>
      </c>
      <c r="D647" s="31"/>
      <c r="E647" s="2" t="s">
        <v>1802</v>
      </c>
      <c r="F647" s="2" t="s">
        <v>1781</v>
      </c>
      <c r="H647" s="20" t="s">
        <v>61</v>
      </c>
      <c r="I647" s="2" t="s">
        <v>56</v>
      </c>
      <c r="J647" s="21">
        <f>(VLOOKUP(C647,'% water content of Food'!A647:F1644,6))</f>
        <v>92.68739073</v>
      </c>
      <c r="K647" s="2" t="s">
        <v>89</v>
      </c>
      <c r="L647" s="2" t="s">
        <v>90</v>
      </c>
      <c r="M647" s="2" t="s">
        <v>1782</v>
      </c>
      <c r="N647" s="22">
        <v>44250.0</v>
      </c>
    </row>
    <row r="648">
      <c r="C648" s="2" t="s">
        <v>1803</v>
      </c>
      <c r="D648" s="31"/>
      <c r="E648" s="2" t="s">
        <v>1804</v>
      </c>
      <c r="F648" s="2" t="s">
        <v>1781</v>
      </c>
      <c r="H648" s="20" t="s">
        <v>64</v>
      </c>
      <c r="I648" s="2" t="s">
        <v>56</v>
      </c>
      <c r="J648" s="21">
        <f>(VLOOKUP(C648,'% water content of Food'!A648:F1645,6))</f>
        <v>176.0443982</v>
      </c>
      <c r="K648" s="2" t="s">
        <v>89</v>
      </c>
      <c r="L648" s="2" t="s">
        <v>90</v>
      </c>
      <c r="M648" s="2" t="s">
        <v>1782</v>
      </c>
      <c r="N648" s="22">
        <v>44250.0</v>
      </c>
    </row>
    <row r="649">
      <c r="C649" s="2" t="s">
        <v>1805</v>
      </c>
      <c r="D649" s="31"/>
      <c r="E649" s="2" t="s">
        <v>1806</v>
      </c>
      <c r="F649" s="2" t="s">
        <v>1781</v>
      </c>
      <c r="H649" s="20" t="s">
        <v>60</v>
      </c>
      <c r="I649" s="2" t="s">
        <v>56</v>
      </c>
      <c r="J649" s="21">
        <f>(VLOOKUP(C649,'% water content of Food'!A649:F1646,6))</f>
        <v>90.12829007</v>
      </c>
      <c r="K649" s="2" t="s">
        <v>89</v>
      </c>
      <c r="L649" s="2" t="s">
        <v>90</v>
      </c>
      <c r="M649" s="2" t="s">
        <v>1782</v>
      </c>
      <c r="N649" s="22">
        <v>44250.0</v>
      </c>
    </row>
    <row r="650">
      <c r="C650" s="2" t="s">
        <v>1807</v>
      </c>
      <c r="D650" s="31"/>
      <c r="E650" s="2" t="s">
        <v>1808</v>
      </c>
      <c r="F650" s="2" t="s">
        <v>1781</v>
      </c>
      <c r="H650" s="20" t="s">
        <v>60</v>
      </c>
      <c r="I650" s="2" t="s">
        <v>56</v>
      </c>
      <c r="J650" s="21">
        <f>(VLOOKUP(C650,'% water content of Food'!A650:F1647,6))</f>
        <v>86.64183973</v>
      </c>
      <c r="K650" s="2" t="s">
        <v>89</v>
      </c>
      <c r="L650" s="2" t="s">
        <v>90</v>
      </c>
      <c r="M650" s="2" t="s">
        <v>1782</v>
      </c>
      <c r="N650" s="22">
        <v>44250.0</v>
      </c>
    </row>
    <row r="651">
      <c r="C651" s="2" t="s">
        <v>1809</v>
      </c>
      <c r="D651" s="31"/>
      <c r="E651" s="2" t="s">
        <v>1810</v>
      </c>
      <c r="F651" s="2" t="s">
        <v>1781</v>
      </c>
      <c r="H651" s="20" t="s">
        <v>60</v>
      </c>
      <c r="I651" s="2" t="s">
        <v>56</v>
      </c>
      <c r="J651" s="21">
        <f>(VLOOKUP(C651,'% water content of Food'!A651:F1648,6))</f>
        <v>89.50107729</v>
      </c>
      <c r="K651" s="2" t="s">
        <v>89</v>
      </c>
      <c r="L651" s="2" t="s">
        <v>90</v>
      </c>
      <c r="M651" s="2" t="s">
        <v>1782</v>
      </c>
      <c r="N651" s="22">
        <v>44250.0</v>
      </c>
    </row>
    <row r="652">
      <c r="C652" s="2" t="s">
        <v>1811</v>
      </c>
      <c r="D652" s="31"/>
      <c r="E652" s="2" t="s">
        <v>1812</v>
      </c>
      <c r="F652" s="2" t="s">
        <v>1781</v>
      </c>
      <c r="H652" s="20" t="s">
        <v>65</v>
      </c>
      <c r="I652" s="2" t="s">
        <v>56</v>
      </c>
      <c r="J652" s="21">
        <f>(VLOOKUP(C652,'% water content of Food'!A652:F1649,6))</f>
        <v>86.5271855</v>
      </c>
      <c r="K652" s="2" t="s">
        <v>89</v>
      </c>
      <c r="L652" s="2" t="s">
        <v>90</v>
      </c>
      <c r="M652" s="2" t="s">
        <v>1782</v>
      </c>
      <c r="N652" s="22">
        <v>44250.0</v>
      </c>
    </row>
    <row r="653">
      <c r="C653" s="2" t="s">
        <v>1813</v>
      </c>
      <c r="D653" s="31"/>
      <c r="E653" s="2" t="s">
        <v>1814</v>
      </c>
      <c r="F653" s="2" t="s">
        <v>1815</v>
      </c>
      <c r="H653" s="20" t="s">
        <v>60</v>
      </c>
      <c r="I653" s="2" t="s">
        <v>56</v>
      </c>
      <c r="J653" s="21">
        <f>(VLOOKUP(C653,'% water content of Food'!A653:F1650,6))</f>
        <v>93.02875181</v>
      </c>
      <c r="K653" s="2" t="s">
        <v>89</v>
      </c>
      <c r="L653" s="2" t="s">
        <v>90</v>
      </c>
      <c r="M653" s="2" t="s">
        <v>1782</v>
      </c>
      <c r="N653" s="22">
        <v>44250.0</v>
      </c>
    </row>
    <row r="654">
      <c r="C654" s="2" t="s">
        <v>1816</v>
      </c>
      <c r="D654" s="31"/>
      <c r="E654" s="2" t="s">
        <v>1817</v>
      </c>
      <c r="F654" s="2" t="s">
        <v>1815</v>
      </c>
      <c r="H654" s="20" t="s">
        <v>60</v>
      </c>
      <c r="I654" s="2" t="s">
        <v>56</v>
      </c>
      <c r="J654" s="21">
        <f>(VLOOKUP(C654,'% water content of Food'!A654:F1651,6))</f>
        <v>95.41471196</v>
      </c>
      <c r="K654" s="2" t="s">
        <v>89</v>
      </c>
      <c r="L654" s="2" t="s">
        <v>90</v>
      </c>
      <c r="M654" s="33" t="s">
        <v>1818</v>
      </c>
      <c r="N654" s="22">
        <v>44250.0</v>
      </c>
    </row>
    <row r="655">
      <c r="C655" s="2" t="s">
        <v>1819</v>
      </c>
      <c r="D655" s="31"/>
      <c r="E655" s="2" t="s">
        <v>1820</v>
      </c>
      <c r="F655" s="2" t="s">
        <v>1815</v>
      </c>
      <c r="H655" s="20" t="s">
        <v>60</v>
      </c>
      <c r="I655" s="2" t="s">
        <v>56</v>
      </c>
      <c r="J655" s="21">
        <f>(VLOOKUP(C655,'% water content of Food'!A655:F1652,6))</f>
        <v>93.60962291</v>
      </c>
      <c r="K655" s="2" t="s">
        <v>89</v>
      </c>
      <c r="L655" s="2" t="s">
        <v>90</v>
      </c>
      <c r="M655" s="33" t="s">
        <v>1818</v>
      </c>
      <c r="N655" s="22">
        <v>44250.0</v>
      </c>
    </row>
    <row r="656">
      <c r="C656" s="2" t="s">
        <v>1821</v>
      </c>
      <c r="D656" s="31"/>
      <c r="E656" s="2" t="s">
        <v>1822</v>
      </c>
      <c r="F656" s="2" t="s">
        <v>1815</v>
      </c>
      <c r="H656" s="20" t="s">
        <v>60</v>
      </c>
      <c r="I656" s="2" t="s">
        <v>56</v>
      </c>
      <c r="J656" s="21">
        <f>(VLOOKUP(C656,'% water content of Food'!A656:F1653,6))</f>
        <v>154.6544595</v>
      </c>
      <c r="K656" s="2" t="s">
        <v>89</v>
      </c>
      <c r="L656" s="2" t="s">
        <v>90</v>
      </c>
      <c r="M656" s="33" t="s">
        <v>1818</v>
      </c>
      <c r="N656" s="22">
        <v>44250.0</v>
      </c>
    </row>
    <row r="657">
      <c r="C657" s="2" t="s">
        <v>1823</v>
      </c>
      <c r="D657" s="31"/>
      <c r="E657" s="2" t="s">
        <v>1824</v>
      </c>
      <c r="F657" s="2" t="s">
        <v>1815</v>
      </c>
      <c r="H657" s="20" t="s">
        <v>60</v>
      </c>
      <c r="I657" s="2" t="s">
        <v>56</v>
      </c>
      <c r="J657" s="21">
        <f>(VLOOKUP(C657,'% water content of Food'!A657:F1654,6))</f>
        <v>87.57133972</v>
      </c>
      <c r="K657" s="2" t="s">
        <v>89</v>
      </c>
      <c r="L657" s="2" t="s">
        <v>90</v>
      </c>
      <c r="M657" s="33" t="s">
        <v>1818</v>
      </c>
      <c r="N657" s="22">
        <v>44250.0</v>
      </c>
    </row>
    <row r="658">
      <c r="C658" s="2" t="s">
        <v>1825</v>
      </c>
      <c r="D658" s="31"/>
      <c r="E658" s="2" t="s">
        <v>1826</v>
      </c>
      <c r="F658" s="2" t="s">
        <v>1815</v>
      </c>
      <c r="H658" s="20" t="s">
        <v>60</v>
      </c>
      <c r="I658" s="2" t="s">
        <v>56</v>
      </c>
      <c r="J658" s="21">
        <f>(VLOOKUP(C658,'% water content of Food'!A658:F1655,6))</f>
        <v>93.18867958</v>
      </c>
      <c r="K658" s="2" t="s">
        <v>89</v>
      </c>
      <c r="L658" s="2" t="s">
        <v>90</v>
      </c>
      <c r="M658" s="33" t="s">
        <v>1818</v>
      </c>
      <c r="N658" s="22">
        <v>44250.0</v>
      </c>
    </row>
    <row r="659">
      <c r="C659" s="2" t="s">
        <v>1827</v>
      </c>
      <c r="D659" s="31"/>
      <c r="E659" s="2" t="s">
        <v>1828</v>
      </c>
      <c r="F659" s="2" t="s">
        <v>1815</v>
      </c>
      <c r="H659" s="20" t="s">
        <v>60</v>
      </c>
      <c r="I659" s="2" t="s">
        <v>56</v>
      </c>
      <c r="J659" s="21">
        <f>(VLOOKUP(C659,'% water content of Food'!A659:F1656,6))</f>
        <v>94.19806829</v>
      </c>
      <c r="K659" s="2" t="s">
        <v>89</v>
      </c>
      <c r="L659" s="2" t="s">
        <v>90</v>
      </c>
      <c r="M659" s="33" t="s">
        <v>1818</v>
      </c>
      <c r="N659" s="22">
        <v>44250.0</v>
      </c>
    </row>
    <row r="660">
      <c r="C660" s="2" t="s">
        <v>1829</v>
      </c>
      <c r="D660" s="31"/>
      <c r="E660" s="2" t="s">
        <v>1830</v>
      </c>
      <c r="F660" s="2" t="s">
        <v>1815</v>
      </c>
      <c r="H660" s="20" t="s">
        <v>60</v>
      </c>
      <c r="I660" s="2" t="s">
        <v>56</v>
      </c>
      <c r="J660" s="21">
        <f>(VLOOKUP(C660,'% water content of Food'!A660:F1657,6))</f>
        <v>95.12343023</v>
      </c>
      <c r="K660" s="2" t="s">
        <v>89</v>
      </c>
      <c r="L660" s="2" t="s">
        <v>90</v>
      </c>
      <c r="M660" s="33" t="s">
        <v>1818</v>
      </c>
      <c r="N660" s="22">
        <v>44250.0</v>
      </c>
    </row>
    <row r="661">
      <c r="C661" s="2" t="s">
        <v>1831</v>
      </c>
      <c r="D661" s="31"/>
      <c r="E661" s="2" t="s">
        <v>1832</v>
      </c>
      <c r="F661" s="2" t="s">
        <v>1815</v>
      </c>
      <c r="H661" s="20" t="s">
        <v>60</v>
      </c>
      <c r="I661" s="2" t="s">
        <v>56</v>
      </c>
      <c r="J661" s="21">
        <f>(VLOOKUP(C661,'% water content of Food'!A661:F1658,6))</f>
        <v>94.01843142</v>
      </c>
      <c r="K661" s="2" t="s">
        <v>89</v>
      </c>
      <c r="L661" s="2" t="s">
        <v>90</v>
      </c>
      <c r="M661" s="33" t="s">
        <v>1818</v>
      </c>
      <c r="N661" s="22">
        <v>44250.0</v>
      </c>
    </row>
    <row r="662">
      <c r="C662" s="2" t="s">
        <v>1833</v>
      </c>
      <c r="D662" s="31"/>
      <c r="E662" s="2" t="s">
        <v>1834</v>
      </c>
      <c r="F662" s="2" t="s">
        <v>1835</v>
      </c>
      <c r="H662" s="20" t="s">
        <v>61</v>
      </c>
      <c r="I662" s="2" t="s">
        <v>56</v>
      </c>
      <c r="J662" s="21">
        <f>(VLOOKUP(C662,'% water content of Food'!A662:F1659,6))</f>
        <v>162.2126463</v>
      </c>
      <c r="K662" s="2" t="s">
        <v>1836</v>
      </c>
      <c r="L662" s="2" t="s">
        <v>90</v>
      </c>
      <c r="M662" s="33" t="s">
        <v>1818</v>
      </c>
      <c r="N662" s="22">
        <v>44250.0</v>
      </c>
    </row>
    <row r="663">
      <c r="C663" s="2" t="s">
        <v>1837</v>
      </c>
      <c r="D663" s="31"/>
      <c r="E663" s="2" t="s">
        <v>1838</v>
      </c>
      <c r="F663" s="2" t="s">
        <v>1835</v>
      </c>
      <c r="H663" s="20" t="s">
        <v>61</v>
      </c>
      <c r="I663" s="2" t="s">
        <v>56</v>
      </c>
      <c r="J663" s="21">
        <f>(VLOOKUP(C663,'% water content of Food'!A663:F1660,6))</f>
        <v>79.25546542</v>
      </c>
      <c r="K663" s="2" t="s">
        <v>1836</v>
      </c>
      <c r="L663" s="2" t="s">
        <v>90</v>
      </c>
      <c r="M663" s="33" t="s">
        <v>1818</v>
      </c>
      <c r="N663" s="22">
        <v>44250.0</v>
      </c>
    </row>
    <row r="664">
      <c r="C664" s="2" t="s">
        <v>1839</v>
      </c>
      <c r="D664" s="31"/>
      <c r="E664" s="2" t="s">
        <v>1840</v>
      </c>
      <c r="F664" s="2" t="s">
        <v>1841</v>
      </c>
      <c r="H664" s="20" t="s">
        <v>62</v>
      </c>
      <c r="I664" s="2" t="s">
        <v>28</v>
      </c>
      <c r="J664" s="21">
        <f>(VLOOKUP(C664,'% water content of Food'!A664:F1661,6))</f>
        <v>8.987797247</v>
      </c>
      <c r="K664" s="2" t="s">
        <v>89</v>
      </c>
      <c r="L664" s="2" t="s">
        <v>90</v>
      </c>
      <c r="M664" s="33" t="s">
        <v>1818</v>
      </c>
      <c r="N664" s="22">
        <v>44250.0</v>
      </c>
    </row>
    <row r="665">
      <c r="C665" s="2" t="s">
        <v>1842</v>
      </c>
      <c r="D665" s="31"/>
      <c r="E665" s="2" t="s">
        <v>1843</v>
      </c>
      <c r="F665" s="2" t="s">
        <v>1841</v>
      </c>
      <c r="H665" s="20" t="s">
        <v>62</v>
      </c>
      <c r="I665" s="2" t="s">
        <v>28</v>
      </c>
      <c r="J665" s="21">
        <f>(VLOOKUP(C665,'% water content of Food'!A665:F1662,6))</f>
        <v>7.497430316</v>
      </c>
      <c r="K665" s="2" t="s">
        <v>89</v>
      </c>
      <c r="L665" s="2" t="s">
        <v>90</v>
      </c>
      <c r="M665" s="33" t="s">
        <v>1818</v>
      </c>
      <c r="N665" s="22">
        <v>44250.0</v>
      </c>
    </row>
    <row r="666">
      <c r="C666" s="2" t="s">
        <v>1844</v>
      </c>
      <c r="D666" s="31"/>
      <c r="E666" s="2" t="s">
        <v>1845</v>
      </c>
      <c r="F666" s="2" t="s">
        <v>1841</v>
      </c>
      <c r="H666" s="20" t="s">
        <v>62</v>
      </c>
      <c r="I666" s="2" t="s">
        <v>28</v>
      </c>
      <c r="J666" s="21">
        <f>(VLOOKUP(C666,'% water content of Food'!A666:F1663,6))</f>
        <v>5.443747938</v>
      </c>
      <c r="K666" s="2" t="s">
        <v>89</v>
      </c>
      <c r="L666" s="2" t="s">
        <v>90</v>
      </c>
      <c r="M666" s="33" t="s">
        <v>1818</v>
      </c>
      <c r="N666" s="22">
        <v>44250.0</v>
      </c>
    </row>
    <row r="667">
      <c r="C667" s="2" t="s">
        <v>1846</v>
      </c>
      <c r="D667" s="31"/>
      <c r="E667" s="2" t="s">
        <v>1847</v>
      </c>
      <c r="F667" s="2" t="s">
        <v>1841</v>
      </c>
      <c r="H667" s="20" t="s">
        <v>62</v>
      </c>
      <c r="I667" s="2" t="s">
        <v>28</v>
      </c>
      <c r="J667" s="21">
        <f>(VLOOKUP(C667,'% water content of Food'!A667:F1664,6))</f>
        <v>6.879906641</v>
      </c>
      <c r="K667" s="2" t="s">
        <v>89</v>
      </c>
      <c r="L667" s="2" t="s">
        <v>90</v>
      </c>
      <c r="M667" s="33" t="s">
        <v>1818</v>
      </c>
      <c r="N667" s="22">
        <v>44250.0</v>
      </c>
    </row>
    <row r="668">
      <c r="C668" s="2" t="s">
        <v>1848</v>
      </c>
      <c r="D668" s="31"/>
      <c r="E668" s="2" t="s">
        <v>1849</v>
      </c>
      <c r="F668" s="2" t="s">
        <v>1841</v>
      </c>
      <c r="H668" s="20" t="s">
        <v>62</v>
      </c>
      <c r="I668" s="2" t="s">
        <v>28</v>
      </c>
      <c r="J668" s="21">
        <f>(VLOOKUP(C668,'% water content of Food'!A668:F1665,6))</f>
        <v>5.968026013</v>
      </c>
      <c r="K668" s="2" t="s">
        <v>89</v>
      </c>
      <c r="L668" s="2" t="s">
        <v>90</v>
      </c>
      <c r="M668" s="33" t="s">
        <v>1818</v>
      </c>
      <c r="N668" s="22">
        <v>44250.0</v>
      </c>
    </row>
    <row r="669">
      <c r="C669" s="2" t="s">
        <v>1850</v>
      </c>
      <c r="D669" s="31"/>
      <c r="E669" s="2" t="s">
        <v>1851</v>
      </c>
      <c r="F669" s="2" t="s">
        <v>1841</v>
      </c>
      <c r="H669" s="20" t="s">
        <v>62</v>
      </c>
      <c r="I669" s="2" t="s">
        <v>28</v>
      </c>
      <c r="J669" s="21">
        <f>(VLOOKUP(C669,'% water content of Food'!A669:F1666,6))</f>
        <v>0.2317593014</v>
      </c>
      <c r="K669" s="2" t="s">
        <v>89</v>
      </c>
      <c r="L669" s="2" t="s">
        <v>90</v>
      </c>
      <c r="M669" s="2" t="s">
        <v>1517</v>
      </c>
      <c r="N669" s="22">
        <v>44250.0</v>
      </c>
    </row>
    <row r="670">
      <c r="C670" s="2" t="s">
        <v>1852</v>
      </c>
      <c r="D670" s="31"/>
      <c r="E670" s="2" t="s">
        <v>1853</v>
      </c>
      <c r="F670" s="2" t="s">
        <v>1841</v>
      </c>
      <c r="H670" s="20" t="s">
        <v>62</v>
      </c>
      <c r="I670" s="2" t="s">
        <v>28</v>
      </c>
      <c r="J670" s="21">
        <f>(VLOOKUP(C670,'% water content of Food'!A670:F1667,6))</f>
        <v>1.386765669</v>
      </c>
      <c r="K670" s="2" t="s">
        <v>89</v>
      </c>
      <c r="L670" s="2" t="s">
        <v>90</v>
      </c>
      <c r="M670" s="2" t="s">
        <v>1517</v>
      </c>
      <c r="N670" s="22">
        <v>44250.0</v>
      </c>
    </row>
    <row r="671">
      <c r="C671" s="2" t="s">
        <v>1854</v>
      </c>
      <c r="D671" s="31"/>
      <c r="E671" s="2" t="s">
        <v>1855</v>
      </c>
      <c r="F671" s="2" t="s">
        <v>1841</v>
      </c>
      <c r="H671" s="20" t="s">
        <v>62</v>
      </c>
      <c r="I671" s="2" t="s">
        <v>28</v>
      </c>
      <c r="J671" s="21">
        <f>(VLOOKUP(C671,'% water content of Food'!A671:F1668,6))</f>
        <v>0.8154750616</v>
      </c>
      <c r="K671" s="2" t="s">
        <v>89</v>
      </c>
      <c r="L671" s="2" t="s">
        <v>90</v>
      </c>
      <c r="M671" s="2" t="s">
        <v>1517</v>
      </c>
      <c r="N671" s="22">
        <v>44250.0</v>
      </c>
    </row>
    <row r="672">
      <c r="C672" s="2" t="s">
        <v>1856</v>
      </c>
      <c r="D672" s="31"/>
      <c r="E672" s="2" t="s">
        <v>1857</v>
      </c>
      <c r="F672" s="2" t="s">
        <v>1858</v>
      </c>
      <c r="H672" s="20" t="s">
        <v>62</v>
      </c>
      <c r="I672" s="2" t="s">
        <v>28</v>
      </c>
      <c r="J672" s="21">
        <f>(VLOOKUP(C672,'% water content of Food'!A672:F1669,6))</f>
        <v>2.05496643</v>
      </c>
      <c r="K672" s="2" t="s">
        <v>89</v>
      </c>
      <c r="L672" s="2" t="s">
        <v>90</v>
      </c>
      <c r="M672" s="33" t="s">
        <v>1818</v>
      </c>
      <c r="N672" s="22">
        <v>44250.0</v>
      </c>
    </row>
    <row r="673">
      <c r="C673" s="2" t="s">
        <v>1859</v>
      </c>
      <c r="D673" s="31"/>
      <c r="E673" s="2" t="s">
        <v>1860</v>
      </c>
      <c r="F673" s="2" t="s">
        <v>1858</v>
      </c>
      <c r="H673" s="20" t="s">
        <v>62</v>
      </c>
      <c r="I673" s="2" t="s">
        <v>28</v>
      </c>
      <c r="J673" s="21">
        <f>(VLOOKUP(C673,'% water content of Food'!A673:F1670,6))</f>
        <v>2.714262595</v>
      </c>
      <c r="K673" s="2" t="s">
        <v>89</v>
      </c>
      <c r="L673" s="2" t="s">
        <v>90</v>
      </c>
      <c r="M673" s="33" t="s">
        <v>1818</v>
      </c>
      <c r="N673" s="22">
        <v>44250.0</v>
      </c>
    </row>
    <row r="674">
      <c r="C674" s="2" t="s">
        <v>1861</v>
      </c>
      <c r="D674" s="31"/>
      <c r="E674" s="2" t="s">
        <v>1862</v>
      </c>
      <c r="F674" s="2" t="s">
        <v>1858</v>
      </c>
      <c r="H674" s="20" t="s">
        <v>62</v>
      </c>
      <c r="I674" s="2" t="s">
        <v>28</v>
      </c>
      <c r="J674" s="21">
        <f>(VLOOKUP(C674,'% water content of Food'!A674:F1671,6))</f>
        <v>3.893393751</v>
      </c>
      <c r="K674" s="2" t="s">
        <v>89</v>
      </c>
      <c r="L674" s="2" t="s">
        <v>90</v>
      </c>
      <c r="M674" s="33" t="s">
        <v>1818</v>
      </c>
      <c r="N674" s="22">
        <v>44250.0</v>
      </c>
    </row>
    <row r="675">
      <c r="C675" s="2" t="s">
        <v>1863</v>
      </c>
      <c r="D675" s="31"/>
      <c r="E675" s="2" t="s">
        <v>1864</v>
      </c>
      <c r="F675" s="2" t="s">
        <v>1858</v>
      </c>
      <c r="H675" s="20" t="s">
        <v>62</v>
      </c>
      <c r="I675" s="2" t="s">
        <v>28</v>
      </c>
      <c r="J675" s="21">
        <f>(VLOOKUP(C675,'% water content of Food'!A675:F1672,6))</f>
        <v>0.1480862697</v>
      </c>
      <c r="K675" s="2" t="s">
        <v>89</v>
      </c>
      <c r="L675" s="2" t="s">
        <v>90</v>
      </c>
      <c r="M675" s="33" t="s">
        <v>1818</v>
      </c>
      <c r="N675" s="22">
        <v>44250.0</v>
      </c>
    </row>
    <row r="676">
      <c r="C676" s="2" t="s">
        <v>1865</v>
      </c>
      <c r="D676" s="31"/>
      <c r="E676" s="2" t="s">
        <v>1866</v>
      </c>
      <c r="F676" s="2" t="s">
        <v>1867</v>
      </c>
      <c r="H676" s="20" t="s">
        <v>62</v>
      </c>
      <c r="I676" s="2" t="s">
        <v>28</v>
      </c>
      <c r="J676" s="21">
        <f>(VLOOKUP(C676,'% water content of Food'!A676:F1673,6))</f>
        <v>0.3766931153</v>
      </c>
      <c r="K676" s="2" t="s">
        <v>89</v>
      </c>
      <c r="L676" s="2" t="s">
        <v>90</v>
      </c>
      <c r="M676" s="2" t="s">
        <v>1782</v>
      </c>
      <c r="N676" s="22">
        <v>44250.0</v>
      </c>
    </row>
    <row r="677">
      <c r="C677" s="2" t="s">
        <v>1868</v>
      </c>
      <c r="D677" s="31"/>
      <c r="E677" s="2" t="s">
        <v>1869</v>
      </c>
      <c r="F677" s="2" t="s">
        <v>1870</v>
      </c>
      <c r="H677" s="20" t="s">
        <v>62</v>
      </c>
      <c r="I677" s="2" t="s">
        <v>40</v>
      </c>
      <c r="J677" s="21">
        <f>(VLOOKUP(C677,'% water content of Food'!A677:F1674,6))</f>
        <v>1.438171607</v>
      </c>
      <c r="K677" s="2" t="s">
        <v>89</v>
      </c>
      <c r="L677" s="2" t="s">
        <v>90</v>
      </c>
      <c r="M677" s="2" t="s">
        <v>1517</v>
      </c>
      <c r="N677" s="22">
        <v>44250.0</v>
      </c>
    </row>
    <row r="678">
      <c r="C678" s="2" t="s">
        <v>1871</v>
      </c>
      <c r="D678" s="31"/>
      <c r="E678" s="2" t="s">
        <v>1872</v>
      </c>
      <c r="F678" s="2" t="s">
        <v>1873</v>
      </c>
      <c r="H678" s="20" t="s">
        <v>62</v>
      </c>
      <c r="I678" s="2" t="s">
        <v>40</v>
      </c>
      <c r="J678" s="21">
        <f>(VLOOKUP(C678,'% water content of Food'!A678:F1675,6))</f>
        <v>0.4337631887</v>
      </c>
      <c r="K678" s="2" t="s">
        <v>89</v>
      </c>
      <c r="L678" s="2" t="s">
        <v>90</v>
      </c>
      <c r="M678" s="2" t="s">
        <v>1517</v>
      </c>
      <c r="N678" s="22">
        <v>44250.0</v>
      </c>
    </row>
    <row r="679">
      <c r="C679" s="2" t="s">
        <v>1874</v>
      </c>
      <c r="D679" s="31"/>
      <c r="E679" s="2" t="s">
        <v>1875</v>
      </c>
      <c r="F679" s="2" t="s">
        <v>1876</v>
      </c>
      <c r="H679" s="20" t="s">
        <v>62</v>
      </c>
      <c r="I679" s="2" t="s">
        <v>40</v>
      </c>
      <c r="J679" s="21">
        <f>(VLOOKUP(C679,'% water content of Food'!A679:F1676,6))</f>
        <v>2.92905304</v>
      </c>
      <c r="K679" s="2" t="s">
        <v>89</v>
      </c>
      <c r="L679" s="2" t="s">
        <v>90</v>
      </c>
      <c r="M679" s="2" t="s">
        <v>1877</v>
      </c>
      <c r="N679" s="22">
        <v>44250.0</v>
      </c>
    </row>
    <row r="680">
      <c r="C680" s="2" t="s">
        <v>1878</v>
      </c>
      <c r="D680" s="31"/>
      <c r="E680" s="2" t="s">
        <v>1879</v>
      </c>
      <c r="F680" s="2" t="s">
        <v>1291</v>
      </c>
      <c r="H680" s="20" t="s">
        <v>62</v>
      </c>
      <c r="I680" s="2" t="s">
        <v>40</v>
      </c>
      <c r="J680" s="21">
        <f>(VLOOKUP(C680,'% water content of Food'!A680:F1677,6))</f>
        <v>2.476718843</v>
      </c>
      <c r="K680" s="2" t="s">
        <v>89</v>
      </c>
      <c r="L680" s="2" t="s">
        <v>90</v>
      </c>
      <c r="M680" s="2" t="s">
        <v>1877</v>
      </c>
      <c r="N680" s="22">
        <v>44250.0</v>
      </c>
    </row>
    <row r="681">
      <c r="C681" s="2" t="s">
        <v>1880</v>
      </c>
      <c r="D681" s="31"/>
      <c r="E681" s="2" t="s">
        <v>1881</v>
      </c>
      <c r="F681" s="2" t="s">
        <v>1291</v>
      </c>
      <c r="H681" s="20" t="s">
        <v>62</v>
      </c>
      <c r="I681" s="2" t="s">
        <v>40</v>
      </c>
      <c r="J681" s="21">
        <f>(VLOOKUP(C681,'% water content of Food'!A681:F1678,6))</f>
        <v>2.816313758</v>
      </c>
      <c r="K681" s="2" t="s">
        <v>89</v>
      </c>
      <c r="L681" s="2" t="s">
        <v>90</v>
      </c>
      <c r="M681" s="2" t="s">
        <v>1877</v>
      </c>
      <c r="N681" s="22">
        <v>44250.0</v>
      </c>
    </row>
    <row r="682">
      <c r="C682" s="2" t="s">
        <v>1882</v>
      </c>
      <c r="D682" s="31"/>
      <c r="E682" s="2" t="s">
        <v>1883</v>
      </c>
      <c r="F682" s="2" t="s">
        <v>1291</v>
      </c>
      <c r="H682" s="20" t="s">
        <v>62</v>
      </c>
      <c r="I682" s="2" t="s">
        <v>40</v>
      </c>
      <c r="J682" s="21">
        <f>(VLOOKUP(C682,'% water content of Food'!A682:F1679,6))</f>
        <v>3.713656673</v>
      </c>
      <c r="K682" s="2" t="s">
        <v>89</v>
      </c>
      <c r="L682" s="2" t="s">
        <v>90</v>
      </c>
      <c r="M682" s="2" t="s">
        <v>1877</v>
      </c>
      <c r="N682" s="22">
        <v>44250.0</v>
      </c>
    </row>
    <row r="683">
      <c r="C683" s="2" t="s">
        <v>1884</v>
      </c>
      <c r="D683" s="34"/>
      <c r="E683" s="2" t="s">
        <v>1885</v>
      </c>
      <c r="F683" s="2" t="s">
        <v>1291</v>
      </c>
      <c r="H683" s="20" t="s">
        <v>62</v>
      </c>
      <c r="I683" s="2" t="s">
        <v>40</v>
      </c>
      <c r="J683" s="21">
        <f>(VLOOKUP(C683,'% water content of Food'!A683:F1680,6))</f>
        <v>3.75899556</v>
      </c>
      <c r="K683" s="2" t="s">
        <v>89</v>
      </c>
      <c r="L683" s="2" t="s">
        <v>90</v>
      </c>
      <c r="M683" s="2" t="s">
        <v>1877</v>
      </c>
      <c r="N683" s="22">
        <v>44250.0</v>
      </c>
    </row>
    <row r="684">
      <c r="C684" s="2" t="s">
        <v>1886</v>
      </c>
      <c r="D684" s="31"/>
      <c r="E684" s="2" t="s">
        <v>1887</v>
      </c>
      <c r="F684" s="2" t="s">
        <v>1888</v>
      </c>
      <c r="H684" s="20" t="s">
        <v>62</v>
      </c>
      <c r="I684" s="2" t="s">
        <v>40</v>
      </c>
      <c r="J684" s="21">
        <f>(VLOOKUP(C684,'% water content of Food'!A684:F1681,6))</f>
        <v>3.071476194</v>
      </c>
      <c r="K684" s="2" t="s">
        <v>89</v>
      </c>
      <c r="L684" s="2" t="s">
        <v>90</v>
      </c>
      <c r="M684" s="2" t="s">
        <v>1782</v>
      </c>
      <c r="N684" s="22">
        <v>44250.0</v>
      </c>
    </row>
    <row r="685">
      <c r="C685" s="2" t="s">
        <v>1889</v>
      </c>
      <c r="D685" s="31"/>
      <c r="E685" s="2" t="s">
        <v>1890</v>
      </c>
      <c r="F685" s="2" t="s">
        <v>1888</v>
      </c>
      <c r="H685" s="20" t="s">
        <v>62</v>
      </c>
      <c r="I685" s="2" t="s">
        <v>40</v>
      </c>
      <c r="J685" s="21">
        <f>(VLOOKUP(C685,'% water content of Food'!A685:F1682,6))</f>
        <v>0.9414283362</v>
      </c>
      <c r="K685" s="2" t="s">
        <v>89</v>
      </c>
      <c r="L685" s="2" t="s">
        <v>90</v>
      </c>
      <c r="M685" s="2" t="s">
        <v>1782</v>
      </c>
      <c r="N685" s="22">
        <v>44250.0</v>
      </c>
    </row>
    <row r="686">
      <c r="C686" s="2" t="s">
        <v>1891</v>
      </c>
      <c r="D686" s="31"/>
      <c r="E686" s="2" t="s">
        <v>1892</v>
      </c>
      <c r="F686" s="2" t="s">
        <v>1893</v>
      </c>
      <c r="H686" s="20" t="s">
        <v>62</v>
      </c>
      <c r="I686" s="2" t="s">
        <v>40</v>
      </c>
      <c r="J686" s="21">
        <f>(VLOOKUP(C686,'% water content of Food'!A686:F1683,6))</f>
        <v>4.805220136</v>
      </c>
      <c r="K686" s="2" t="s">
        <v>89</v>
      </c>
      <c r="L686" s="2" t="s">
        <v>90</v>
      </c>
      <c r="M686" s="2" t="s">
        <v>1782</v>
      </c>
      <c r="N686" s="22">
        <v>44250.0</v>
      </c>
    </row>
    <row r="687">
      <c r="C687" s="2" t="s">
        <v>1894</v>
      </c>
      <c r="D687" s="31"/>
      <c r="E687" s="2" t="s">
        <v>1895</v>
      </c>
      <c r="F687" s="2" t="s">
        <v>1893</v>
      </c>
      <c r="H687" s="20" t="s">
        <v>62</v>
      </c>
      <c r="I687" s="2" t="s">
        <v>40</v>
      </c>
      <c r="J687" s="21">
        <f>(VLOOKUP(C687,'% water content of Food'!A687:F1684,6))</f>
        <v>3.7921008</v>
      </c>
      <c r="K687" s="2" t="s">
        <v>89</v>
      </c>
      <c r="L687" s="2" t="s">
        <v>90</v>
      </c>
      <c r="M687" s="2" t="s">
        <v>1782</v>
      </c>
      <c r="N687" s="22">
        <v>44250.0</v>
      </c>
    </row>
    <row r="688">
      <c r="C688" s="2" t="s">
        <v>1896</v>
      </c>
      <c r="D688" s="31"/>
      <c r="E688" s="2" t="s">
        <v>1897</v>
      </c>
      <c r="F688" s="2" t="s">
        <v>733</v>
      </c>
      <c r="H688" s="20" t="s">
        <v>61</v>
      </c>
      <c r="I688" s="2" t="s">
        <v>44</v>
      </c>
      <c r="J688" s="21">
        <f>(VLOOKUP(C688,'% water content of Food'!A688:F1685,6))</f>
        <v>7.184696678</v>
      </c>
      <c r="K688" s="2" t="s">
        <v>89</v>
      </c>
      <c r="L688" s="2" t="s">
        <v>90</v>
      </c>
      <c r="M688" s="2" t="s">
        <v>1748</v>
      </c>
      <c r="N688" s="22">
        <v>44250.0</v>
      </c>
    </row>
    <row r="689">
      <c r="C689" s="2" t="s">
        <v>1898</v>
      </c>
      <c r="D689" s="31"/>
      <c r="E689" s="2" t="s">
        <v>1899</v>
      </c>
      <c r="F689" s="2" t="s">
        <v>733</v>
      </c>
      <c r="H689" s="20" t="s">
        <v>61</v>
      </c>
      <c r="I689" s="2" t="s">
        <v>56</v>
      </c>
      <c r="J689" s="21">
        <f>(VLOOKUP(C689,'% water content of Food'!A689:F1686,6))</f>
        <v>72.15494582</v>
      </c>
      <c r="K689" s="2" t="s">
        <v>1900</v>
      </c>
      <c r="L689" s="2" t="s">
        <v>90</v>
      </c>
      <c r="M689" s="2" t="s">
        <v>1517</v>
      </c>
      <c r="N689" s="22">
        <v>44250.0</v>
      </c>
    </row>
    <row r="690">
      <c r="C690" s="2" t="s">
        <v>1901</v>
      </c>
      <c r="D690" s="31"/>
      <c r="E690" s="2" t="s">
        <v>1902</v>
      </c>
      <c r="F690" s="2" t="s">
        <v>733</v>
      </c>
      <c r="H690" s="20" t="s">
        <v>61</v>
      </c>
      <c r="I690" s="2" t="s">
        <v>56</v>
      </c>
      <c r="J690" s="21">
        <f>(VLOOKUP(C690,'% water content of Food'!A690:F1687,6))</f>
        <v>78.27033953</v>
      </c>
      <c r="K690" s="2" t="s">
        <v>1903</v>
      </c>
      <c r="L690" s="2" t="s">
        <v>90</v>
      </c>
      <c r="M690" s="2" t="s">
        <v>1517</v>
      </c>
      <c r="N690" s="22">
        <v>44250.0</v>
      </c>
    </row>
    <row r="691">
      <c r="C691" s="2" t="s">
        <v>1904</v>
      </c>
      <c r="D691" s="31"/>
      <c r="E691" s="2" t="s">
        <v>1905</v>
      </c>
      <c r="F691" s="2" t="s">
        <v>1906</v>
      </c>
      <c r="H691" s="20" t="s">
        <v>61</v>
      </c>
      <c r="I691" s="2" t="s">
        <v>56</v>
      </c>
      <c r="J691" s="21">
        <f>(VLOOKUP(C691,'% water content of Food'!A691:F1688,6))</f>
        <v>100.2629878</v>
      </c>
      <c r="K691" s="2" t="s">
        <v>1836</v>
      </c>
      <c r="L691" s="2" t="s">
        <v>90</v>
      </c>
      <c r="M691" s="33" t="s">
        <v>1818</v>
      </c>
      <c r="N691" s="22">
        <v>44250.0</v>
      </c>
    </row>
    <row r="692">
      <c r="C692" s="2" t="s">
        <v>1907</v>
      </c>
      <c r="D692" s="31"/>
      <c r="E692" s="2" t="s">
        <v>1908</v>
      </c>
      <c r="F692" s="2" t="s">
        <v>1906</v>
      </c>
      <c r="H692" s="20" t="s">
        <v>61</v>
      </c>
      <c r="I692" s="2" t="s">
        <v>56</v>
      </c>
      <c r="J692" s="21">
        <f>(VLOOKUP(C692,'% water content of Food'!A692:F1689,6))</f>
        <v>95.10503425</v>
      </c>
      <c r="K692" s="2" t="s">
        <v>1836</v>
      </c>
      <c r="L692" s="2" t="s">
        <v>90</v>
      </c>
      <c r="M692" s="33" t="s">
        <v>1818</v>
      </c>
      <c r="N692" s="22">
        <v>44250.0</v>
      </c>
    </row>
    <row r="693">
      <c r="C693" s="2" t="s">
        <v>1909</v>
      </c>
      <c r="D693" s="31"/>
      <c r="E693" s="2" t="s">
        <v>1910</v>
      </c>
      <c r="F693" s="2" t="s">
        <v>1781</v>
      </c>
      <c r="H693" s="20" t="s">
        <v>60</v>
      </c>
      <c r="I693" s="2" t="s">
        <v>56</v>
      </c>
      <c r="J693" s="21">
        <f>(VLOOKUP(C693,'% water content of Food'!A693:F1690,6))</f>
        <v>90.21532759</v>
      </c>
      <c r="K693" s="2" t="s">
        <v>1836</v>
      </c>
      <c r="L693" s="2" t="s">
        <v>90</v>
      </c>
      <c r="M693" s="33" t="s">
        <v>1818</v>
      </c>
      <c r="N693" s="22">
        <v>44250.0</v>
      </c>
    </row>
    <row r="694">
      <c r="C694" s="2" t="s">
        <v>1911</v>
      </c>
      <c r="D694" s="31"/>
      <c r="E694" s="2" t="s">
        <v>1912</v>
      </c>
      <c r="F694" s="2" t="s">
        <v>1913</v>
      </c>
      <c r="H694" s="20" t="s">
        <v>61</v>
      </c>
      <c r="I694" s="2" t="s">
        <v>34</v>
      </c>
      <c r="J694" s="21">
        <f>(VLOOKUP(C694,'% water content of Food'!A694:F1691,6))</f>
        <v>83.66955876</v>
      </c>
      <c r="K694" s="2" t="s">
        <v>89</v>
      </c>
      <c r="L694" s="2" t="s">
        <v>90</v>
      </c>
      <c r="M694" s="2" t="s">
        <v>1877</v>
      </c>
      <c r="N694" s="22">
        <v>44250.0</v>
      </c>
    </row>
    <row r="695">
      <c r="C695" s="2" t="s">
        <v>1914</v>
      </c>
      <c r="D695" s="31"/>
      <c r="E695" s="2" t="s">
        <v>1915</v>
      </c>
      <c r="F695" s="2" t="s">
        <v>1913</v>
      </c>
      <c r="H695" s="20" t="s">
        <v>61</v>
      </c>
      <c r="I695" s="2" t="s">
        <v>34</v>
      </c>
      <c r="J695" s="21">
        <f>(VLOOKUP(C695,'% water content of Food'!A695:F1692,6))</f>
        <v>83.63617979</v>
      </c>
      <c r="K695" s="2" t="s">
        <v>89</v>
      </c>
      <c r="L695" s="2" t="s">
        <v>90</v>
      </c>
      <c r="M695" s="33" t="s">
        <v>1818</v>
      </c>
      <c r="N695" s="22">
        <v>44250.0</v>
      </c>
    </row>
    <row r="696">
      <c r="C696" s="2" t="s">
        <v>1916</v>
      </c>
      <c r="D696" s="31"/>
      <c r="E696" s="2" t="s">
        <v>1917</v>
      </c>
      <c r="F696" s="2" t="s">
        <v>1913</v>
      </c>
      <c r="H696" s="20" t="s">
        <v>61</v>
      </c>
      <c r="I696" s="2" t="s">
        <v>34</v>
      </c>
      <c r="J696" s="21">
        <f>(VLOOKUP(C696,'% water content of Food'!A696:F1693,6))</f>
        <v>75.9282772</v>
      </c>
      <c r="K696" s="2" t="s">
        <v>89</v>
      </c>
      <c r="L696" s="2" t="s">
        <v>90</v>
      </c>
      <c r="M696" s="33" t="s">
        <v>1818</v>
      </c>
      <c r="N696" s="22">
        <v>44250.0</v>
      </c>
    </row>
    <row r="697">
      <c r="C697" s="2" t="s">
        <v>1918</v>
      </c>
      <c r="D697" s="31"/>
      <c r="E697" s="2" t="s">
        <v>1915</v>
      </c>
      <c r="F697" s="2" t="s">
        <v>1919</v>
      </c>
      <c r="H697" s="20" t="s">
        <v>61</v>
      </c>
      <c r="I697" s="2" t="s">
        <v>34</v>
      </c>
      <c r="J697" s="21">
        <f>(VLOOKUP(C697,'% water content of Food'!A697:F1694,6))</f>
        <v>80.63425715</v>
      </c>
      <c r="K697" s="2" t="s">
        <v>89</v>
      </c>
      <c r="L697" s="2" t="s">
        <v>90</v>
      </c>
      <c r="M697" s="2" t="s">
        <v>1517</v>
      </c>
      <c r="N697" s="22">
        <v>44250.0</v>
      </c>
    </row>
    <row r="698">
      <c r="C698" s="2" t="s">
        <v>1920</v>
      </c>
      <c r="D698" s="31"/>
      <c r="E698" s="2" t="s">
        <v>1921</v>
      </c>
      <c r="F698" s="2" t="s">
        <v>1922</v>
      </c>
      <c r="H698" s="20" t="s">
        <v>61</v>
      </c>
      <c r="I698" s="2" t="s">
        <v>34</v>
      </c>
      <c r="J698" s="21">
        <f>(VLOOKUP(C698,'% water content of Food'!A698:F1695,6))</f>
        <v>84.77496313</v>
      </c>
      <c r="K698" s="2" t="s">
        <v>89</v>
      </c>
      <c r="L698" s="2" t="s">
        <v>90</v>
      </c>
      <c r="M698" s="33" t="s">
        <v>1818</v>
      </c>
      <c r="N698" s="22">
        <v>44250.0</v>
      </c>
    </row>
    <row r="699">
      <c r="C699" s="2" t="s">
        <v>1923</v>
      </c>
      <c r="D699" s="31"/>
      <c r="E699" s="2" t="s">
        <v>1915</v>
      </c>
      <c r="F699" s="2" t="s">
        <v>1922</v>
      </c>
      <c r="H699" s="20" t="s">
        <v>61</v>
      </c>
      <c r="I699" s="2" t="s">
        <v>34</v>
      </c>
      <c r="J699" s="21">
        <f>(VLOOKUP(C699,'% water content of Food'!A699:F1696,6))</f>
        <v>84.12959702</v>
      </c>
      <c r="K699" s="2" t="s">
        <v>89</v>
      </c>
      <c r="L699" s="2" t="s">
        <v>90</v>
      </c>
      <c r="M699" s="33" t="s">
        <v>1818</v>
      </c>
      <c r="N699" s="22">
        <v>44250.0</v>
      </c>
    </row>
    <row r="700">
      <c r="C700" s="2" t="s">
        <v>1924</v>
      </c>
      <c r="D700" s="31"/>
      <c r="E700" s="2" t="s">
        <v>1912</v>
      </c>
      <c r="F700" s="2" t="s">
        <v>1919</v>
      </c>
      <c r="H700" s="20" t="s">
        <v>61</v>
      </c>
      <c r="I700" s="2" t="s">
        <v>34</v>
      </c>
      <c r="J700" s="21">
        <f>(VLOOKUP(C700,'% water content of Food'!A700:F1697,6))</f>
        <v>81.06056818</v>
      </c>
      <c r="K700" s="2" t="s">
        <v>89</v>
      </c>
      <c r="L700" s="2" t="s">
        <v>90</v>
      </c>
      <c r="M700" s="33" t="s">
        <v>1818</v>
      </c>
      <c r="N700" s="22">
        <v>44250.0</v>
      </c>
    </row>
    <row r="701">
      <c r="C701" s="2" t="s">
        <v>1925</v>
      </c>
      <c r="D701" s="31"/>
      <c r="E701" s="2" t="s">
        <v>1912</v>
      </c>
      <c r="F701" s="2" t="s">
        <v>1922</v>
      </c>
      <c r="H701" s="20" t="s">
        <v>61</v>
      </c>
      <c r="I701" s="2" t="s">
        <v>34</v>
      </c>
      <c r="J701" s="21">
        <f>(VLOOKUP(C701,'% water content of Food'!A701:F1698,6))</f>
        <v>80.43303535</v>
      </c>
      <c r="K701" s="2" t="s">
        <v>89</v>
      </c>
      <c r="L701" s="2" t="s">
        <v>90</v>
      </c>
      <c r="M701" s="33" t="s">
        <v>1818</v>
      </c>
      <c r="N701" s="22">
        <v>44250.0</v>
      </c>
    </row>
    <row r="702">
      <c r="C702" s="2" t="s">
        <v>1926</v>
      </c>
      <c r="D702" s="31"/>
      <c r="E702" s="2" t="s">
        <v>1927</v>
      </c>
      <c r="F702" s="2" t="s">
        <v>1928</v>
      </c>
      <c r="H702" s="20" t="s">
        <v>61</v>
      </c>
      <c r="I702" s="2" t="s">
        <v>34</v>
      </c>
      <c r="J702" s="21">
        <f>(VLOOKUP(C702,'% water content of Food'!A702:F1699,6))</f>
        <v>87.50263831</v>
      </c>
      <c r="K702" s="2" t="s">
        <v>89</v>
      </c>
      <c r="L702" s="2" t="s">
        <v>90</v>
      </c>
      <c r="M702" s="2" t="s">
        <v>1517</v>
      </c>
      <c r="N702" s="22">
        <v>44250.0</v>
      </c>
    </row>
    <row r="703">
      <c r="C703" s="2" t="s">
        <v>1929</v>
      </c>
      <c r="D703" s="31"/>
      <c r="E703" s="2" t="s">
        <v>1930</v>
      </c>
      <c r="F703" s="2" t="s">
        <v>1928</v>
      </c>
      <c r="H703" s="20" t="s">
        <v>61</v>
      </c>
      <c r="I703" s="2" t="s">
        <v>34</v>
      </c>
      <c r="J703" s="21">
        <f>(VLOOKUP(C703,'% water content of Food'!A703:F1700,6))</f>
        <v>89.4978861</v>
      </c>
      <c r="K703" s="2" t="s">
        <v>89</v>
      </c>
      <c r="L703" s="2" t="s">
        <v>90</v>
      </c>
      <c r="M703" s="2" t="s">
        <v>1517</v>
      </c>
      <c r="N703" s="22">
        <v>44250.0</v>
      </c>
    </row>
    <row r="704">
      <c r="C704" s="2" t="s">
        <v>1931</v>
      </c>
      <c r="D704" s="31"/>
      <c r="E704" s="2" t="s">
        <v>1932</v>
      </c>
      <c r="F704" s="2" t="s">
        <v>1928</v>
      </c>
      <c r="H704" s="20" t="s">
        <v>61</v>
      </c>
      <c r="I704" s="2" t="s">
        <v>34</v>
      </c>
      <c r="J704" s="21">
        <f>(VLOOKUP(C704,'% water content of Food'!A704:F1701,6))</f>
        <v>86.97167683</v>
      </c>
      <c r="K704" s="2" t="s">
        <v>89</v>
      </c>
      <c r="L704" s="2" t="s">
        <v>90</v>
      </c>
      <c r="M704" s="2" t="s">
        <v>1517</v>
      </c>
      <c r="N704" s="22">
        <v>44250.0</v>
      </c>
    </row>
    <row r="705">
      <c r="C705" s="2" t="s">
        <v>1933</v>
      </c>
      <c r="D705" s="31"/>
      <c r="E705" s="2" t="s">
        <v>1934</v>
      </c>
      <c r="F705" s="2" t="s">
        <v>1935</v>
      </c>
      <c r="H705" s="20" t="s">
        <v>62</v>
      </c>
      <c r="I705" s="2" t="s">
        <v>28</v>
      </c>
      <c r="J705" s="21">
        <f>(VLOOKUP(C705,'% water content of Food'!A705:F1702,6))</f>
        <v>41.06809128</v>
      </c>
      <c r="K705" s="2" t="s">
        <v>1936</v>
      </c>
      <c r="L705" s="2" t="s">
        <v>90</v>
      </c>
      <c r="M705" s="2" t="s">
        <v>1517</v>
      </c>
      <c r="N705" s="22">
        <v>44250.0</v>
      </c>
    </row>
    <row r="706">
      <c r="C706" s="2" t="s">
        <v>1937</v>
      </c>
      <c r="D706" s="31"/>
      <c r="E706" s="2" t="s">
        <v>1938</v>
      </c>
      <c r="F706" s="2" t="s">
        <v>1935</v>
      </c>
      <c r="H706" s="20" t="s">
        <v>62</v>
      </c>
      <c r="I706" s="2" t="s">
        <v>28</v>
      </c>
      <c r="J706" s="21">
        <f>(VLOOKUP(C706,'% water content of Food'!A706:F1703,6))</f>
        <v>47.38078271</v>
      </c>
      <c r="K706" s="2" t="s">
        <v>1936</v>
      </c>
      <c r="L706" s="2" t="s">
        <v>90</v>
      </c>
      <c r="M706" s="2" t="s">
        <v>1517</v>
      </c>
      <c r="N706" s="22">
        <v>44250.0</v>
      </c>
    </row>
    <row r="707">
      <c r="C707" s="2" t="s">
        <v>1939</v>
      </c>
      <c r="D707" s="31"/>
      <c r="E707" s="2" t="s">
        <v>1940</v>
      </c>
      <c r="F707" s="2" t="s">
        <v>1935</v>
      </c>
      <c r="H707" s="20" t="s">
        <v>62</v>
      </c>
      <c r="I707" s="2" t="s">
        <v>28</v>
      </c>
      <c r="J707" s="21">
        <f>(VLOOKUP(C707,'% water content of Food'!A707:F1704,6))</f>
        <v>39.87056501</v>
      </c>
      <c r="K707" s="2" t="s">
        <v>1936</v>
      </c>
      <c r="L707" s="2" t="s">
        <v>90</v>
      </c>
      <c r="M707" s="2" t="s">
        <v>1517</v>
      </c>
      <c r="N707" s="22">
        <v>44250.0</v>
      </c>
    </row>
    <row r="708">
      <c r="C708" s="2" t="s">
        <v>1941</v>
      </c>
      <c r="D708" s="31"/>
      <c r="E708" s="2" t="s">
        <v>1942</v>
      </c>
      <c r="F708" s="2" t="s">
        <v>1888</v>
      </c>
      <c r="H708" s="20" t="s">
        <v>62</v>
      </c>
      <c r="I708" s="2" t="s">
        <v>28</v>
      </c>
      <c r="J708" s="21">
        <f>(VLOOKUP(C708,'% water content of Food'!A708:F1705,6))</f>
        <v>31.81463286</v>
      </c>
      <c r="K708" s="2" t="s">
        <v>1936</v>
      </c>
      <c r="L708" s="2" t="s">
        <v>90</v>
      </c>
      <c r="M708" s="2" t="s">
        <v>1517</v>
      </c>
      <c r="N708" s="22">
        <v>44250.0</v>
      </c>
    </row>
    <row r="709">
      <c r="C709" s="2" t="s">
        <v>1943</v>
      </c>
      <c r="D709" s="31"/>
      <c r="E709" s="2" t="s">
        <v>1944</v>
      </c>
      <c r="F709" s="2" t="s">
        <v>1888</v>
      </c>
      <c r="H709" s="20" t="s">
        <v>62</v>
      </c>
      <c r="I709" s="2" t="s">
        <v>28</v>
      </c>
      <c r="J709" s="21">
        <f>(VLOOKUP(C709,'% water content of Food'!A709:F1706,6))</f>
        <v>34.0709534</v>
      </c>
      <c r="K709" s="2" t="s">
        <v>1936</v>
      </c>
      <c r="L709" s="2" t="s">
        <v>90</v>
      </c>
      <c r="M709" s="2" t="s">
        <v>1517</v>
      </c>
      <c r="N709" s="22">
        <v>44250.0</v>
      </c>
    </row>
    <row r="710">
      <c r="C710" s="2" t="s">
        <v>1945</v>
      </c>
      <c r="D710" s="31"/>
      <c r="E710" s="2" t="s">
        <v>1946</v>
      </c>
      <c r="F710" s="2" t="s">
        <v>1935</v>
      </c>
      <c r="H710" s="20" t="s">
        <v>62</v>
      </c>
      <c r="I710" s="2" t="s">
        <v>28</v>
      </c>
      <c r="J710" s="21">
        <f>(VLOOKUP(C710,'% water content of Food'!A710:F1707,6))</f>
        <v>51.5447792</v>
      </c>
      <c r="K710" s="2" t="s">
        <v>1936</v>
      </c>
      <c r="L710" s="2" t="s">
        <v>90</v>
      </c>
      <c r="M710" s="2" t="s">
        <v>1517</v>
      </c>
      <c r="N710" s="22">
        <v>44250.0</v>
      </c>
    </row>
    <row r="711">
      <c r="C711" s="2" t="s">
        <v>1947</v>
      </c>
      <c r="D711" s="31"/>
      <c r="E711" s="2" t="s">
        <v>1948</v>
      </c>
      <c r="F711" s="2" t="s">
        <v>1649</v>
      </c>
      <c r="H711" s="20" t="s">
        <v>60</v>
      </c>
      <c r="I711" s="2" t="s">
        <v>34</v>
      </c>
      <c r="J711" s="21">
        <f>(VLOOKUP(C711,'% water content of Food'!A711:F1708,6))</f>
        <v>89.67940106</v>
      </c>
      <c r="K711" s="2" t="s">
        <v>1643</v>
      </c>
      <c r="L711" s="2" t="s">
        <v>90</v>
      </c>
      <c r="M711" s="2" t="s">
        <v>1517</v>
      </c>
      <c r="N711" s="22">
        <v>44250.0</v>
      </c>
    </row>
    <row r="712">
      <c r="C712" s="2" t="s">
        <v>1949</v>
      </c>
      <c r="D712" s="31"/>
      <c r="E712" s="2" t="s">
        <v>1950</v>
      </c>
      <c r="F712" s="2" t="s">
        <v>1951</v>
      </c>
      <c r="H712" s="20" t="s">
        <v>60</v>
      </c>
      <c r="I712" s="2" t="s">
        <v>34</v>
      </c>
      <c r="J712" s="21">
        <f>(VLOOKUP(C712,'% water content of Food'!A712:F1709,6))</f>
        <v>90.73131712</v>
      </c>
      <c r="K712" s="2" t="s">
        <v>1643</v>
      </c>
      <c r="L712" s="2" t="s">
        <v>90</v>
      </c>
      <c r="M712" s="2" t="s">
        <v>1517</v>
      </c>
      <c r="N712" s="22">
        <v>44250.0</v>
      </c>
    </row>
    <row r="713">
      <c r="C713" s="2" t="s">
        <v>1952</v>
      </c>
      <c r="D713" s="31"/>
      <c r="E713" s="2" t="s">
        <v>1953</v>
      </c>
      <c r="F713" s="2" t="s">
        <v>1954</v>
      </c>
      <c r="H713" s="20" t="s">
        <v>61</v>
      </c>
      <c r="I713" s="2" t="s">
        <v>34</v>
      </c>
      <c r="J713" s="21">
        <f>(VLOOKUP(C713,'% water content of Food'!A713:F1710,6))</f>
        <v>78.25930362</v>
      </c>
      <c r="K713" s="2" t="s">
        <v>1643</v>
      </c>
      <c r="L713" s="2" t="s">
        <v>90</v>
      </c>
      <c r="M713" s="2" t="s">
        <v>1517</v>
      </c>
      <c r="N713" s="22">
        <v>44250.0</v>
      </c>
    </row>
    <row r="714">
      <c r="C714" s="2" t="s">
        <v>1955</v>
      </c>
      <c r="D714" s="31"/>
      <c r="E714" s="2" t="s">
        <v>1956</v>
      </c>
      <c r="F714" s="2" t="s">
        <v>1649</v>
      </c>
      <c r="H714" s="20" t="s">
        <v>60</v>
      </c>
      <c r="I714" s="2" t="s">
        <v>34</v>
      </c>
      <c r="J714" s="21">
        <f>(VLOOKUP(C714,'% water content of Food'!A714:F1711,6))</f>
        <v>87.3404906</v>
      </c>
      <c r="K714" s="2" t="s">
        <v>1643</v>
      </c>
      <c r="L714" s="2" t="s">
        <v>90</v>
      </c>
      <c r="M714" s="2" t="s">
        <v>1517</v>
      </c>
      <c r="N714" s="22">
        <v>44250.0</v>
      </c>
    </row>
    <row r="715">
      <c r="C715" s="2" t="s">
        <v>1957</v>
      </c>
      <c r="D715" s="31"/>
      <c r="E715" s="2" t="s">
        <v>1948</v>
      </c>
      <c r="F715" s="2" t="s">
        <v>1954</v>
      </c>
      <c r="H715" s="20" t="s">
        <v>60</v>
      </c>
      <c r="I715" s="2" t="s">
        <v>34</v>
      </c>
      <c r="J715" s="21">
        <f>(VLOOKUP(C715,'% water content of Food'!A715:F1712,6))</f>
        <v>89.11615125</v>
      </c>
      <c r="K715" s="2" t="s">
        <v>1643</v>
      </c>
      <c r="L715" s="2" t="s">
        <v>90</v>
      </c>
      <c r="M715" s="2" t="s">
        <v>1517</v>
      </c>
      <c r="N715" s="22">
        <v>44250.0</v>
      </c>
    </row>
    <row r="716">
      <c r="C716" s="2" t="s">
        <v>1958</v>
      </c>
      <c r="D716" s="31"/>
      <c r="E716" s="2" t="s">
        <v>1959</v>
      </c>
      <c r="F716" s="2" t="s">
        <v>1954</v>
      </c>
      <c r="H716" s="20" t="s">
        <v>60</v>
      </c>
      <c r="I716" s="2" t="s">
        <v>34</v>
      </c>
      <c r="J716" s="21">
        <f>(VLOOKUP(C716,'% water content of Food'!A716:F1713,6))</f>
        <v>93.10147111</v>
      </c>
      <c r="K716" s="2" t="s">
        <v>1643</v>
      </c>
      <c r="L716" s="2" t="s">
        <v>90</v>
      </c>
      <c r="M716" s="2" t="s">
        <v>1517</v>
      </c>
      <c r="N716" s="22">
        <v>44250.0</v>
      </c>
    </row>
    <row r="717">
      <c r="C717" s="2" t="s">
        <v>1960</v>
      </c>
      <c r="D717" s="31"/>
      <c r="E717" s="2" t="s">
        <v>1961</v>
      </c>
      <c r="F717" s="2" t="s">
        <v>1951</v>
      </c>
      <c r="H717" s="20" t="s">
        <v>60</v>
      </c>
      <c r="I717" s="2" t="s">
        <v>34</v>
      </c>
      <c r="J717" s="21">
        <f>(VLOOKUP(C717,'% water content of Food'!A717:F1714,6))</f>
        <v>90.49694497</v>
      </c>
      <c r="K717" s="2" t="s">
        <v>1643</v>
      </c>
      <c r="L717" s="2" t="s">
        <v>90</v>
      </c>
      <c r="M717" s="2" t="s">
        <v>1517</v>
      </c>
      <c r="N717" s="22">
        <v>44250.0</v>
      </c>
    </row>
    <row r="718">
      <c r="C718" s="2" t="s">
        <v>1962</v>
      </c>
      <c r="D718" s="31"/>
      <c r="E718" s="2" t="s">
        <v>1963</v>
      </c>
      <c r="F718" s="2" t="s">
        <v>1954</v>
      </c>
      <c r="H718" s="20" t="s">
        <v>60</v>
      </c>
      <c r="I718" s="2" t="s">
        <v>34</v>
      </c>
      <c r="J718" s="21">
        <f>(VLOOKUP(C718,'% water content of Food'!A718:F1715,6))</f>
        <v>70.3825796</v>
      </c>
      <c r="K718" s="2" t="s">
        <v>1643</v>
      </c>
      <c r="L718" s="2" t="s">
        <v>90</v>
      </c>
      <c r="M718" s="2" t="s">
        <v>1517</v>
      </c>
      <c r="N718" s="22">
        <v>44250.0</v>
      </c>
    </row>
    <row r="719">
      <c r="C719" s="2" t="s">
        <v>1964</v>
      </c>
      <c r="D719" s="31"/>
      <c r="E719" s="2" t="s">
        <v>1956</v>
      </c>
      <c r="F719" s="2" t="s">
        <v>1649</v>
      </c>
      <c r="H719" s="20" t="s">
        <v>60</v>
      </c>
      <c r="I719" s="2" t="s">
        <v>34</v>
      </c>
      <c r="J719" s="21">
        <f>(VLOOKUP(C719,'% water content of Food'!A719:F1716,6))</f>
        <v>87.61829268</v>
      </c>
      <c r="K719" s="2" t="s">
        <v>1643</v>
      </c>
      <c r="L719" s="2" t="s">
        <v>90</v>
      </c>
      <c r="M719" s="2" t="s">
        <v>1517</v>
      </c>
      <c r="N719" s="22">
        <v>44250.0</v>
      </c>
    </row>
    <row r="720">
      <c r="C720" s="2" t="s">
        <v>1965</v>
      </c>
      <c r="D720" s="31"/>
      <c r="E720" s="2" t="s">
        <v>1966</v>
      </c>
      <c r="F720" s="2" t="s">
        <v>1954</v>
      </c>
      <c r="H720" s="20" t="s">
        <v>60</v>
      </c>
      <c r="I720" s="2" t="s">
        <v>34</v>
      </c>
      <c r="J720" s="21">
        <f>(VLOOKUP(C720,'% water content of Food'!A720:F1717,6))</f>
        <v>89.16562247</v>
      </c>
      <c r="K720" s="2" t="s">
        <v>1643</v>
      </c>
      <c r="L720" s="2" t="s">
        <v>90</v>
      </c>
      <c r="M720" s="2" t="s">
        <v>1517</v>
      </c>
      <c r="N720" s="22">
        <v>44250.0</v>
      </c>
    </row>
    <row r="721">
      <c r="C721" s="2" t="s">
        <v>1967</v>
      </c>
      <c r="D721" s="31"/>
      <c r="E721" s="2" t="s">
        <v>1968</v>
      </c>
      <c r="F721" s="2" t="s">
        <v>1649</v>
      </c>
      <c r="H721" s="20" t="s">
        <v>60</v>
      </c>
      <c r="I721" s="2" t="s">
        <v>34</v>
      </c>
      <c r="J721" s="21">
        <f>(VLOOKUP(C721,'% water content of Food'!A721:F1718,6))</f>
        <v>92.09000297</v>
      </c>
      <c r="K721" s="2" t="s">
        <v>1643</v>
      </c>
      <c r="L721" s="2" t="s">
        <v>90</v>
      </c>
      <c r="M721" s="2" t="s">
        <v>1517</v>
      </c>
      <c r="N721" s="22">
        <v>44250.0</v>
      </c>
    </row>
    <row r="722">
      <c r="C722" s="2" t="s">
        <v>1969</v>
      </c>
      <c r="D722" s="31"/>
      <c r="E722" s="2" t="s">
        <v>1970</v>
      </c>
      <c r="F722" s="2" t="s">
        <v>1641</v>
      </c>
      <c r="H722" s="20" t="s">
        <v>60</v>
      </c>
      <c r="I722" s="2" t="s">
        <v>34</v>
      </c>
      <c r="J722" s="21">
        <f>(VLOOKUP(C722,'% water content of Food'!A722:F1719,6))</f>
        <v>90.84182814</v>
      </c>
      <c r="K722" s="2" t="s">
        <v>1643</v>
      </c>
      <c r="L722" s="2" t="s">
        <v>90</v>
      </c>
      <c r="M722" s="2" t="s">
        <v>1517</v>
      </c>
      <c r="N722" s="22">
        <v>44250.0</v>
      </c>
    </row>
    <row r="723">
      <c r="C723" s="2" t="s">
        <v>1971</v>
      </c>
      <c r="D723" s="31"/>
      <c r="E723" s="2" t="s">
        <v>1972</v>
      </c>
      <c r="F723" s="2" t="s">
        <v>1973</v>
      </c>
      <c r="H723" s="20" t="s">
        <v>60</v>
      </c>
      <c r="I723" s="2" t="s">
        <v>34</v>
      </c>
      <c r="J723" s="21">
        <f>(VLOOKUP(C723,'% water content of Food'!A723:F1720,6))</f>
        <v>92.46171546</v>
      </c>
      <c r="K723" s="2" t="s">
        <v>1643</v>
      </c>
      <c r="L723" s="2" t="s">
        <v>90</v>
      </c>
      <c r="M723" s="33" t="s">
        <v>1818</v>
      </c>
      <c r="N723" s="22">
        <v>44250.0</v>
      </c>
    </row>
    <row r="724">
      <c r="C724" s="2" t="s">
        <v>1974</v>
      </c>
      <c r="D724" s="31"/>
      <c r="E724" s="2" t="s">
        <v>1975</v>
      </c>
      <c r="F724" s="2" t="s">
        <v>1649</v>
      </c>
      <c r="H724" s="20" t="s">
        <v>60</v>
      </c>
      <c r="I724" s="2" t="s">
        <v>34</v>
      </c>
      <c r="J724" s="21">
        <f>(VLOOKUP(C724,'% water content of Food'!A724:F1721,6))</f>
        <v>128.6722317</v>
      </c>
      <c r="K724" s="2" t="s">
        <v>1643</v>
      </c>
      <c r="L724" s="2" t="s">
        <v>90</v>
      </c>
      <c r="M724" s="2" t="s">
        <v>1517</v>
      </c>
      <c r="N724" s="22">
        <v>44250.0</v>
      </c>
    </row>
    <row r="725">
      <c r="C725" s="2" t="s">
        <v>1976</v>
      </c>
      <c r="D725" s="31"/>
      <c r="E725" s="2" t="s">
        <v>1977</v>
      </c>
      <c r="F725" s="2" t="s">
        <v>1649</v>
      </c>
      <c r="H725" s="20" t="s">
        <v>61</v>
      </c>
      <c r="I725" s="2" t="s">
        <v>34</v>
      </c>
      <c r="J725" s="21">
        <f>(VLOOKUP(C725,'% water content of Food'!A725:F1722,6))</f>
        <v>82.05950846</v>
      </c>
      <c r="K725" s="2" t="s">
        <v>1643</v>
      </c>
      <c r="L725" s="2" t="s">
        <v>90</v>
      </c>
      <c r="M725" s="2" t="s">
        <v>1517</v>
      </c>
      <c r="N725" s="22">
        <v>44250.0</v>
      </c>
    </row>
    <row r="726">
      <c r="C726" s="2" t="s">
        <v>1978</v>
      </c>
      <c r="D726" s="31"/>
      <c r="E726" s="2" t="s">
        <v>1979</v>
      </c>
      <c r="F726" s="2" t="s">
        <v>1973</v>
      </c>
      <c r="H726" s="20" t="s">
        <v>61</v>
      </c>
      <c r="I726" s="2" t="s">
        <v>34</v>
      </c>
      <c r="J726" s="21">
        <f>(VLOOKUP(C726,'% water content of Food'!A726:F1723,6))</f>
        <v>77.52217507</v>
      </c>
      <c r="K726" s="2" t="s">
        <v>1643</v>
      </c>
      <c r="L726" s="2" t="s">
        <v>90</v>
      </c>
      <c r="M726" s="2" t="s">
        <v>1517</v>
      </c>
      <c r="N726" s="22">
        <v>44250.0</v>
      </c>
    </row>
    <row r="727">
      <c r="C727" s="2" t="s">
        <v>1980</v>
      </c>
      <c r="D727" s="31"/>
      <c r="E727" s="2" t="s">
        <v>1981</v>
      </c>
      <c r="F727" s="2" t="s">
        <v>1982</v>
      </c>
      <c r="H727" s="20" t="s">
        <v>60</v>
      </c>
      <c r="I727" s="2" t="s">
        <v>34</v>
      </c>
      <c r="J727" s="21">
        <f>(VLOOKUP(C727,'% water content of Food'!A727:F1724,6))</f>
        <v>90.86501891</v>
      </c>
      <c r="K727" s="2" t="s">
        <v>1643</v>
      </c>
      <c r="L727" s="2" t="s">
        <v>90</v>
      </c>
      <c r="M727" s="2" t="s">
        <v>1517</v>
      </c>
      <c r="N727" s="22">
        <v>44250.0</v>
      </c>
    </row>
    <row r="728">
      <c r="C728" s="2" t="s">
        <v>1983</v>
      </c>
      <c r="D728" s="31"/>
      <c r="E728" s="2" t="s">
        <v>1984</v>
      </c>
      <c r="F728" s="2" t="s">
        <v>770</v>
      </c>
      <c r="H728" s="20" t="s">
        <v>60</v>
      </c>
      <c r="I728" s="2" t="s">
        <v>34</v>
      </c>
      <c r="J728" s="21">
        <f>(VLOOKUP(C728,'% water content of Food'!A728:F1725,6))</f>
        <v>75.99612108</v>
      </c>
      <c r="K728" s="2" t="s">
        <v>1643</v>
      </c>
      <c r="L728" s="2" t="s">
        <v>90</v>
      </c>
      <c r="M728" s="2" t="s">
        <v>1748</v>
      </c>
      <c r="N728" s="22">
        <v>44250.0</v>
      </c>
    </row>
    <row r="729">
      <c r="C729" s="2" t="s">
        <v>1985</v>
      </c>
      <c r="D729" s="31"/>
      <c r="E729" s="2" t="s">
        <v>1986</v>
      </c>
      <c r="F729" s="2" t="s">
        <v>770</v>
      </c>
      <c r="H729" s="20" t="s">
        <v>60</v>
      </c>
      <c r="I729" s="2" t="s">
        <v>34</v>
      </c>
      <c r="J729" s="21">
        <f>(VLOOKUP(C729,'% water content of Food'!A729:F1726,6))</f>
        <v>92.80433228</v>
      </c>
      <c r="K729" s="2" t="s">
        <v>1643</v>
      </c>
      <c r="L729" s="2" t="s">
        <v>90</v>
      </c>
      <c r="M729" s="2" t="s">
        <v>1748</v>
      </c>
      <c r="N729" s="22">
        <v>44250.0</v>
      </c>
    </row>
    <row r="730">
      <c r="C730" s="2" t="s">
        <v>1987</v>
      </c>
      <c r="D730" s="31"/>
      <c r="E730" s="2" t="s">
        <v>1970</v>
      </c>
      <c r="F730" s="2" t="s">
        <v>770</v>
      </c>
      <c r="H730" s="20" t="s">
        <v>60</v>
      </c>
      <c r="I730" s="2" t="s">
        <v>34</v>
      </c>
      <c r="J730" s="21">
        <f>(VLOOKUP(C730,'% water content of Food'!A730:F1727,6))</f>
        <v>93.92100372</v>
      </c>
      <c r="K730" s="2" t="s">
        <v>1643</v>
      </c>
      <c r="L730" s="2" t="s">
        <v>90</v>
      </c>
      <c r="M730" s="2" t="s">
        <v>1748</v>
      </c>
      <c r="N730" s="22">
        <v>44250.0</v>
      </c>
    </row>
    <row r="731">
      <c r="C731" s="2" t="s">
        <v>1988</v>
      </c>
      <c r="D731" s="31"/>
      <c r="E731" s="2" t="s">
        <v>1989</v>
      </c>
      <c r="F731" s="2" t="s">
        <v>770</v>
      </c>
      <c r="H731" s="20" t="s">
        <v>60</v>
      </c>
      <c r="I731" s="2" t="s">
        <v>34</v>
      </c>
      <c r="J731" s="21">
        <f>(VLOOKUP(C731,'% water content of Food'!A731:F1728,6))</f>
        <v>90.05397177</v>
      </c>
      <c r="K731" s="2" t="s">
        <v>1643</v>
      </c>
      <c r="L731" s="2" t="s">
        <v>90</v>
      </c>
      <c r="M731" s="2" t="s">
        <v>1748</v>
      </c>
      <c r="N731" s="22">
        <v>44250.0</v>
      </c>
    </row>
    <row r="732">
      <c r="C732" s="2" t="s">
        <v>1990</v>
      </c>
      <c r="D732" s="31"/>
      <c r="E732" s="2" t="s">
        <v>1991</v>
      </c>
      <c r="F732" s="2" t="s">
        <v>1620</v>
      </c>
      <c r="H732" s="20" t="s">
        <v>60</v>
      </c>
      <c r="I732" s="2" t="s">
        <v>34</v>
      </c>
      <c r="J732" s="21">
        <f>(VLOOKUP(C732,'% water content of Food'!A732:F1729,6))</f>
        <v>85.69147472</v>
      </c>
      <c r="K732" s="2" t="s">
        <v>1643</v>
      </c>
      <c r="L732" s="2" t="s">
        <v>90</v>
      </c>
      <c r="M732" s="33" t="s">
        <v>1818</v>
      </c>
      <c r="N732" s="22">
        <v>44250.0</v>
      </c>
    </row>
    <row r="733">
      <c r="C733" s="2" t="s">
        <v>1992</v>
      </c>
      <c r="D733" s="31"/>
      <c r="E733" s="2" t="s">
        <v>1993</v>
      </c>
      <c r="F733" s="2" t="s">
        <v>1973</v>
      </c>
      <c r="H733" s="20" t="s">
        <v>60</v>
      </c>
      <c r="I733" s="2" t="s">
        <v>34</v>
      </c>
      <c r="J733" s="21">
        <f>(VLOOKUP(C733,'% water content of Food'!A733:F1730,6))</f>
        <v>71.03329515</v>
      </c>
      <c r="K733" s="2" t="s">
        <v>1643</v>
      </c>
      <c r="L733" s="2" t="s">
        <v>90</v>
      </c>
      <c r="M733" s="33" t="s">
        <v>1818</v>
      </c>
      <c r="N733" s="22">
        <v>44250.0</v>
      </c>
    </row>
    <row r="734">
      <c r="C734" s="2" t="s">
        <v>1994</v>
      </c>
      <c r="D734" s="31"/>
      <c r="E734" s="2" t="s">
        <v>1972</v>
      </c>
      <c r="F734" s="2" t="s">
        <v>1620</v>
      </c>
      <c r="H734" s="20" t="s">
        <v>60</v>
      </c>
      <c r="I734" s="2" t="s">
        <v>34</v>
      </c>
      <c r="J734" s="21">
        <f>(VLOOKUP(C734,'% water content of Food'!A734:F1731,6))</f>
        <v>80.27744116</v>
      </c>
      <c r="K734" s="2" t="s">
        <v>1643</v>
      </c>
      <c r="L734" s="2" t="s">
        <v>90</v>
      </c>
      <c r="M734" s="33" t="s">
        <v>1818</v>
      </c>
      <c r="N734" s="22">
        <v>44250.0</v>
      </c>
    </row>
    <row r="735">
      <c r="C735" s="2" t="s">
        <v>1995</v>
      </c>
      <c r="D735" s="31"/>
      <c r="E735" s="2" t="s">
        <v>1996</v>
      </c>
      <c r="F735" s="2" t="s">
        <v>1982</v>
      </c>
      <c r="H735" s="20" t="s">
        <v>60</v>
      </c>
      <c r="I735" s="2" t="s">
        <v>34</v>
      </c>
      <c r="J735" s="21">
        <f>(VLOOKUP(C735,'% water content of Food'!A735:F1732,6))</f>
        <v>92.89247127</v>
      </c>
      <c r="K735" s="2" t="s">
        <v>1643</v>
      </c>
      <c r="L735" s="2" t="s">
        <v>90</v>
      </c>
      <c r="M735" s="33" t="s">
        <v>1818</v>
      </c>
      <c r="N735" s="22">
        <v>44250.0</v>
      </c>
    </row>
    <row r="736">
      <c r="C736" s="2" t="s">
        <v>1997</v>
      </c>
      <c r="D736" s="31"/>
      <c r="E736" s="2" t="s">
        <v>1998</v>
      </c>
      <c r="F736" s="2" t="s">
        <v>1620</v>
      </c>
      <c r="H736" s="20" t="s">
        <v>60</v>
      </c>
      <c r="I736" s="2" t="s">
        <v>34</v>
      </c>
      <c r="J736" s="21">
        <f>(VLOOKUP(C736,'% water content of Food'!A736:F1733,6))</f>
        <v>92.14955978</v>
      </c>
      <c r="K736" s="2" t="s">
        <v>1643</v>
      </c>
      <c r="L736" s="2" t="s">
        <v>90</v>
      </c>
      <c r="M736" s="2" t="s">
        <v>1517</v>
      </c>
      <c r="N736" s="22">
        <v>44250.0</v>
      </c>
    </row>
    <row r="737">
      <c r="C737" s="2" t="s">
        <v>1999</v>
      </c>
      <c r="D737" s="31"/>
      <c r="E737" s="2" t="s">
        <v>2000</v>
      </c>
      <c r="F737" s="2" t="s">
        <v>770</v>
      </c>
      <c r="H737" s="20" t="s">
        <v>61</v>
      </c>
      <c r="I737" s="2" t="s">
        <v>34</v>
      </c>
      <c r="J737" s="21">
        <f>(VLOOKUP(C737,'% water content of Food'!A737:F1734,6))</f>
        <v>56.14481309</v>
      </c>
      <c r="K737" s="2" t="s">
        <v>1643</v>
      </c>
      <c r="L737" s="2" t="s">
        <v>90</v>
      </c>
      <c r="M737" s="2" t="s">
        <v>1517</v>
      </c>
      <c r="N737" s="22">
        <v>44250.0</v>
      </c>
    </row>
    <row r="738">
      <c r="C738" s="2" t="s">
        <v>2001</v>
      </c>
      <c r="D738" s="31"/>
      <c r="E738" s="2" t="s">
        <v>1981</v>
      </c>
      <c r="F738" s="2" t="s">
        <v>1649</v>
      </c>
      <c r="H738" s="20" t="s">
        <v>60</v>
      </c>
      <c r="I738" s="2" t="s">
        <v>34</v>
      </c>
      <c r="J738" s="21">
        <f>(VLOOKUP(C738,'% water content of Food'!A738:F1735,6))</f>
        <v>91.33372598</v>
      </c>
      <c r="K738" s="2" t="s">
        <v>1643</v>
      </c>
      <c r="L738" s="2" t="s">
        <v>90</v>
      </c>
      <c r="M738" s="2" t="s">
        <v>1517</v>
      </c>
      <c r="N738" s="22">
        <v>44250.0</v>
      </c>
    </row>
    <row r="739">
      <c r="C739" s="2" t="s">
        <v>2002</v>
      </c>
      <c r="D739" s="31"/>
      <c r="E739" s="2" t="s">
        <v>2003</v>
      </c>
      <c r="F739" s="2" t="s">
        <v>2004</v>
      </c>
      <c r="H739" s="20" t="s">
        <v>60</v>
      </c>
      <c r="I739" s="2" t="s">
        <v>34</v>
      </c>
      <c r="J739" s="21">
        <f>(VLOOKUP(C739,'% water content of Food'!A739:F1736,6))</f>
        <v>69.57321247</v>
      </c>
      <c r="K739" s="2" t="s">
        <v>1643</v>
      </c>
      <c r="L739" s="2" t="s">
        <v>90</v>
      </c>
      <c r="M739" s="2" t="s">
        <v>1517</v>
      </c>
      <c r="N739" s="22">
        <v>44250.0</v>
      </c>
    </row>
    <row r="740">
      <c r="C740" s="2" t="s">
        <v>2005</v>
      </c>
      <c r="D740" s="31"/>
      <c r="E740" s="2" t="s">
        <v>2000</v>
      </c>
      <c r="F740" s="2" t="s">
        <v>1982</v>
      </c>
      <c r="H740" s="20" t="s">
        <v>61</v>
      </c>
      <c r="I740" s="2" t="s">
        <v>34</v>
      </c>
      <c r="J740" s="21">
        <f>(VLOOKUP(C740,'% water content of Food'!A740:F1737,6))</f>
        <v>76.78970167</v>
      </c>
      <c r="K740" s="2" t="s">
        <v>1643</v>
      </c>
      <c r="L740" s="2" t="s">
        <v>90</v>
      </c>
      <c r="M740" s="2" t="s">
        <v>1517</v>
      </c>
      <c r="N740" s="22">
        <v>44250.0</v>
      </c>
    </row>
    <row r="741">
      <c r="C741" s="2" t="s">
        <v>2006</v>
      </c>
      <c r="D741" s="31"/>
      <c r="E741" s="2" t="s">
        <v>1991</v>
      </c>
      <c r="F741" s="2" t="s">
        <v>2007</v>
      </c>
      <c r="H741" s="20" t="s">
        <v>60</v>
      </c>
      <c r="I741" s="2" t="s">
        <v>34</v>
      </c>
      <c r="J741" s="21">
        <f>(VLOOKUP(C741,'% water content of Food'!A741:F1738,6))</f>
        <v>87.67255039</v>
      </c>
      <c r="K741" s="2" t="s">
        <v>1643</v>
      </c>
      <c r="L741" s="2" t="s">
        <v>90</v>
      </c>
      <c r="M741" s="2" t="s">
        <v>1748</v>
      </c>
      <c r="N741" s="22">
        <v>44250.0</v>
      </c>
    </row>
    <row r="742">
      <c r="C742" s="2" t="s">
        <v>2008</v>
      </c>
      <c r="D742" s="31"/>
      <c r="E742" s="2" t="s">
        <v>1959</v>
      </c>
      <c r="F742" s="2" t="s">
        <v>770</v>
      </c>
      <c r="H742" s="20" t="s">
        <v>60</v>
      </c>
      <c r="I742" s="2" t="s">
        <v>34</v>
      </c>
      <c r="J742" s="21">
        <f>(VLOOKUP(C742,'% water content of Food'!A742:F1739,6))</f>
        <v>93.14400297</v>
      </c>
      <c r="K742" s="2" t="s">
        <v>1643</v>
      </c>
      <c r="L742" s="2" t="s">
        <v>90</v>
      </c>
      <c r="M742" s="2" t="s">
        <v>1748</v>
      </c>
      <c r="N742" s="22">
        <v>44250.0</v>
      </c>
    </row>
    <row r="743">
      <c r="C743" s="2" t="s">
        <v>2009</v>
      </c>
      <c r="D743" s="31"/>
      <c r="E743" s="2" t="s">
        <v>2010</v>
      </c>
      <c r="F743" s="2" t="s">
        <v>770</v>
      </c>
      <c r="H743" s="20" t="s">
        <v>60</v>
      </c>
      <c r="I743" s="2" t="s">
        <v>34</v>
      </c>
      <c r="J743" s="21">
        <f>(VLOOKUP(C743,'% water content of Food'!A743:F1740,6))</f>
        <v>91.89574276</v>
      </c>
      <c r="K743" s="2" t="s">
        <v>1643</v>
      </c>
      <c r="L743" s="2" t="s">
        <v>90</v>
      </c>
      <c r="M743" s="2" t="s">
        <v>1748</v>
      </c>
      <c r="N743" s="22">
        <v>44250.0</v>
      </c>
    </row>
    <row r="744">
      <c r="C744" s="2" t="s">
        <v>2011</v>
      </c>
      <c r="D744" s="31"/>
      <c r="E744" s="2" t="s">
        <v>1981</v>
      </c>
      <c r="F744" s="2" t="s">
        <v>2012</v>
      </c>
      <c r="H744" s="20" t="s">
        <v>60</v>
      </c>
      <c r="I744" s="2" t="s">
        <v>34</v>
      </c>
      <c r="J744" s="21">
        <f>(VLOOKUP(C744,'% water content of Food'!A744:F1741,6))</f>
        <v>90.37905496</v>
      </c>
      <c r="K744" s="2" t="s">
        <v>1643</v>
      </c>
      <c r="L744" s="2" t="s">
        <v>90</v>
      </c>
      <c r="M744" s="2" t="s">
        <v>1517</v>
      </c>
      <c r="N744" s="22">
        <v>44250.0</v>
      </c>
    </row>
    <row r="745">
      <c r="C745" s="2" t="s">
        <v>2013</v>
      </c>
      <c r="D745" s="31"/>
      <c r="E745" s="2" t="s">
        <v>1991</v>
      </c>
      <c r="F745" s="2" t="s">
        <v>770</v>
      </c>
      <c r="H745" s="20" t="s">
        <v>60</v>
      </c>
      <c r="I745" s="2" t="s">
        <v>34</v>
      </c>
      <c r="J745" s="21">
        <f>(VLOOKUP(C745,'% water content of Food'!A745:F1742,6))</f>
        <v>87.59612048</v>
      </c>
      <c r="K745" s="2" t="s">
        <v>1643</v>
      </c>
      <c r="L745" s="2" t="s">
        <v>90</v>
      </c>
      <c r="M745" s="2" t="s">
        <v>1748</v>
      </c>
      <c r="N745" s="22">
        <v>44250.0</v>
      </c>
    </row>
    <row r="746">
      <c r="C746" s="2" t="s">
        <v>2014</v>
      </c>
      <c r="D746" s="31"/>
      <c r="E746" s="2" t="s">
        <v>2015</v>
      </c>
      <c r="F746" s="2" t="s">
        <v>2012</v>
      </c>
      <c r="H746" s="20" t="s">
        <v>60</v>
      </c>
      <c r="I746" s="2" t="s">
        <v>34</v>
      </c>
      <c r="J746" s="21">
        <f>(VLOOKUP(C746,'% water content of Food'!A746:F1743,6))</f>
        <v>91.0718975</v>
      </c>
      <c r="K746" s="2" t="s">
        <v>1643</v>
      </c>
      <c r="L746" s="2" t="s">
        <v>90</v>
      </c>
      <c r="M746" s="2" t="s">
        <v>1517</v>
      </c>
      <c r="N746" s="22">
        <v>44250.0</v>
      </c>
    </row>
    <row r="747">
      <c r="C747" s="2" t="s">
        <v>2016</v>
      </c>
      <c r="D747" s="31"/>
      <c r="E747" s="2" t="s">
        <v>2017</v>
      </c>
      <c r="H747" s="20" t="s">
        <v>60</v>
      </c>
      <c r="I747" s="2" t="s">
        <v>34</v>
      </c>
      <c r="J747" s="21">
        <f>(VLOOKUP(C747,'% water content of Food'!A747:F1744,6))</f>
        <v>87.55630814</v>
      </c>
      <c r="K747" s="2" t="s">
        <v>89</v>
      </c>
      <c r="L747" s="2" t="s">
        <v>90</v>
      </c>
      <c r="M747" s="33" t="s">
        <v>1818</v>
      </c>
      <c r="N747" s="22">
        <v>44326.0</v>
      </c>
    </row>
    <row r="748">
      <c r="C748" s="2" t="s">
        <v>2018</v>
      </c>
      <c r="D748" s="31"/>
      <c r="E748" s="2" t="s">
        <v>2019</v>
      </c>
      <c r="H748" s="20" t="s">
        <v>60</v>
      </c>
      <c r="I748" s="2" t="s">
        <v>34</v>
      </c>
      <c r="J748" s="21">
        <f>(VLOOKUP(C748,'% water content of Food'!A748:F1745,6))</f>
        <v>177.6940285</v>
      </c>
      <c r="K748" s="2" t="s">
        <v>89</v>
      </c>
      <c r="L748" s="2" t="s">
        <v>90</v>
      </c>
      <c r="M748" s="33" t="s">
        <v>1818</v>
      </c>
      <c r="N748" s="22">
        <v>44326.0</v>
      </c>
    </row>
    <row r="749">
      <c r="C749" s="2" t="s">
        <v>2020</v>
      </c>
      <c r="D749" s="31"/>
      <c r="E749" s="2" t="s">
        <v>2021</v>
      </c>
      <c r="H749" s="20" t="s">
        <v>60</v>
      </c>
      <c r="I749" s="2" t="s">
        <v>34</v>
      </c>
      <c r="J749" s="21">
        <f>(VLOOKUP(C749,'% water content of Food'!A749:F1746,6))</f>
        <v>56.88657546</v>
      </c>
      <c r="K749" s="2" t="s">
        <v>89</v>
      </c>
      <c r="L749" s="2" t="s">
        <v>90</v>
      </c>
      <c r="M749" s="33" t="s">
        <v>1818</v>
      </c>
      <c r="N749" s="22">
        <v>44326.0</v>
      </c>
    </row>
    <row r="750">
      <c r="C750" s="2" t="s">
        <v>2022</v>
      </c>
      <c r="D750" s="31"/>
      <c r="E750" s="2" t="s">
        <v>2023</v>
      </c>
      <c r="H750" s="20" t="s">
        <v>60</v>
      </c>
      <c r="I750" s="2" t="s">
        <v>34</v>
      </c>
      <c r="J750" s="21">
        <f>(VLOOKUP(C750,'% water content of Food'!A750:F1747,6))</f>
        <v>91.78272754</v>
      </c>
      <c r="K750" s="2" t="s">
        <v>89</v>
      </c>
      <c r="L750" s="2" t="s">
        <v>90</v>
      </c>
      <c r="M750" s="33" t="s">
        <v>1818</v>
      </c>
      <c r="N750" s="22">
        <v>44326.0</v>
      </c>
    </row>
    <row r="751">
      <c r="C751" s="2" t="s">
        <v>2024</v>
      </c>
      <c r="D751" s="31"/>
      <c r="E751" s="2" t="s">
        <v>2025</v>
      </c>
      <c r="H751" s="20" t="s">
        <v>60</v>
      </c>
      <c r="I751" s="2" t="s">
        <v>34</v>
      </c>
      <c r="J751" s="21">
        <f>(VLOOKUP(C751,'% water content of Food'!A751:F1748,6))</f>
        <v>92.93871659</v>
      </c>
      <c r="K751" s="2" t="s">
        <v>89</v>
      </c>
      <c r="L751" s="2" t="s">
        <v>90</v>
      </c>
      <c r="M751" s="33" t="s">
        <v>1818</v>
      </c>
      <c r="N751" s="22">
        <v>44326.0</v>
      </c>
    </row>
    <row r="752">
      <c r="C752" s="2" t="s">
        <v>2026</v>
      </c>
      <c r="D752" s="31"/>
      <c r="E752" s="2" t="s">
        <v>2027</v>
      </c>
      <c r="H752" s="20" t="s">
        <v>60</v>
      </c>
      <c r="I752" s="2" t="s">
        <v>34</v>
      </c>
      <c r="J752" s="21">
        <f>(VLOOKUP(C752,'% water content of Food'!A752:F1749,6))</f>
        <v>84.65907584</v>
      </c>
      <c r="K752" s="2" t="s">
        <v>89</v>
      </c>
      <c r="L752" s="2" t="s">
        <v>90</v>
      </c>
      <c r="M752" s="33" t="s">
        <v>1818</v>
      </c>
      <c r="N752" s="22">
        <v>44326.0</v>
      </c>
    </row>
    <row r="753">
      <c r="C753" s="2" t="s">
        <v>2028</v>
      </c>
      <c r="D753" s="31"/>
      <c r="E753" s="2" t="s">
        <v>2029</v>
      </c>
      <c r="H753" s="20" t="s">
        <v>60</v>
      </c>
      <c r="I753" s="2" t="s">
        <v>34</v>
      </c>
      <c r="J753" s="21">
        <f>(VLOOKUP(C753,'% water content of Food'!A753:F1750,6))</f>
        <v>86.93037744</v>
      </c>
      <c r="K753" s="2" t="s">
        <v>89</v>
      </c>
      <c r="L753" s="2" t="s">
        <v>90</v>
      </c>
      <c r="M753" s="33" t="s">
        <v>1818</v>
      </c>
      <c r="N753" s="22">
        <v>44326.0</v>
      </c>
    </row>
    <row r="754">
      <c r="C754" s="2" t="s">
        <v>2030</v>
      </c>
      <c r="D754" s="31"/>
      <c r="E754" s="2" t="s">
        <v>2031</v>
      </c>
      <c r="H754" s="20" t="s">
        <v>60</v>
      </c>
      <c r="I754" s="2" t="s">
        <v>34</v>
      </c>
      <c r="J754" s="21">
        <f>(VLOOKUP(C754,'% water content of Food'!A754:F1751,6))</f>
        <v>93.15475573</v>
      </c>
      <c r="K754" s="2" t="s">
        <v>89</v>
      </c>
      <c r="L754" s="2" t="s">
        <v>90</v>
      </c>
      <c r="M754" s="33" t="s">
        <v>1818</v>
      </c>
      <c r="N754" s="22">
        <v>44326.0</v>
      </c>
    </row>
    <row r="755">
      <c r="C755" s="2" t="s">
        <v>2032</v>
      </c>
      <c r="D755" s="31"/>
      <c r="E755" s="2" t="s">
        <v>2033</v>
      </c>
      <c r="H755" s="20" t="s">
        <v>60</v>
      </c>
      <c r="I755" s="2" t="s">
        <v>34</v>
      </c>
      <c r="J755" s="21">
        <f>(VLOOKUP(C755,'% water content of Food'!A755:F1752,6))</f>
        <v>86.46383522</v>
      </c>
      <c r="K755" s="2" t="s">
        <v>89</v>
      </c>
      <c r="L755" s="2" t="s">
        <v>90</v>
      </c>
      <c r="M755" s="33" t="s">
        <v>1818</v>
      </c>
      <c r="N755" s="22">
        <v>44326.0</v>
      </c>
    </row>
    <row r="756">
      <c r="C756" s="2" t="s">
        <v>2034</v>
      </c>
      <c r="D756" s="31"/>
      <c r="E756" s="2" t="s">
        <v>2035</v>
      </c>
      <c r="F756" s="2" t="s">
        <v>1620</v>
      </c>
      <c r="H756" s="20" t="s">
        <v>60</v>
      </c>
      <c r="I756" s="2" t="s">
        <v>34</v>
      </c>
      <c r="J756" s="21">
        <f>(VLOOKUP(C756,'% water content of Food'!A756:F1753,6))</f>
        <v>94.98408498</v>
      </c>
      <c r="K756" s="2" t="s">
        <v>89</v>
      </c>
      <c r="L756" s="2" t="s">
        <v>90</v>
      </c>
      <c r="M756" s="33" t="s">
        <v>1818</v>
      </c>
      <c r="N756" s="22">
        <v>44326.0</v>
      </c>
    </row>
    <row r="757">
      <c r="C757" s="2" t="s">
        <v>2036</v>
      </c>
      <c r="D757" s="31"/>
      <c r="E757" s="2" t="s">
        <v>2037</v>
      </c>
      <c r="F757" s="2" t="s">
        <v>2038</v>
      </c>
      <c r="H757" s="20" t="s">
        <v>60</v>
      </c>
      <c r="I757" s="2" t="s">
        <v>34</v>
      </c>
      <c r="J757" s="21">
        <f>(VLOOKUP(C757,'% water content of Food'!A757:F1754,6))</f>
        <v>162.5263346</v>
      </c>
      <c r="K757" s="2" t="s">
        <v>89</v>
      </c>
      <c r="L757" s="2" t="s">
        <v>90</v>
      </c>
      <c r="M757" s="33" t="s">
        <v>1818</v>
      </c>
      <c r="N757" s="22">
        <v>44326.0</v>
      </c>
    </row>
    <row r="758">
      <c r="C758" s="2" t="s">
        <v>2039</v>
      </c>
      <c r="D758" s="31"/>
      <c r="E758" s="2" t="s">
        <v>2040</v>
      </c>
      <c r="F758" s="2" t="s">
        <v>2041</v>
      </c>
      <c r="H758" s="20" t="s">
        <v>61</v>
      </c>
      <c r="I758" s="2" t="s">
        <v>34</v>
      </c>
      <c r="J758" s="21">
        <f>(VLOOKUP(C758,'% water content of Food'!A758:F1755,6))</f>
        <v>78.38608089</v>
      </c>
      <c r="K758" s="2" t="s">
        <v>89</v>
      </c>
      <c r="L758" s="2" t="s">
        <v>90</v>
      </c>
      <c r="M758" s="33" t="s">
        <v>1818</v>
      </c>
      <c r="N758" s="22">
        <v>44326.0</v>
      </c>
    </row>
    <row r="759">
      <c r="C759" s="2" t="s">
        <v>2042</v>
      </c>
      <c r="D759" s="31"/>
      <c r="E759" s="2" t="s">
        <v>2043</v>
      </c>
      <c r="F759" s="2" t="s">
        <v>2038</v>
      </c>
      <c r="H759" s="20" t="s">
        <v>59</v>
      </c>
      <c r="I759" s="2" t="s">
        <v>30</v>
      </c>
      <c r="J759" s="21">
        <f>(VLOOKUP(C759,'% water content of Food'!A759:F1756,6))</f>
        <v>90.32176956</v>
      </c>
      <c r="K759" s="2" t="s">
        <v>89</v>
      </c>
      <c r="L759" s="2" t="s">
        <v>90</v>
      </c>
      <c r="M759" s="33" t="s">
        <v>1818</v>
      </c>
      <c r="N759" s="22">
        <v>44326.0</v>
      </c>
    </row>
    <row r="760">
      <c r="C760" s="2" t="s">
        <v>2044</v>
      </c>
      <c r="D760" s="31"/>
      <c r="E760" s="2" t="s">
        <v>2045</v>
      </c>
      <c r="F760" s="2" t="s">
        <v>2038</v>
      </c>
      <c r="H760" s="20" t="s">
        <v>63</v>
      </c>
      <c r="I760" s="2" t="s">
        <v>48</v>
      </c>
      <c r="J760" s="21">
        <f>(VLOOKUP(C760,'% water content of Food'!A760:F1757,6))</f>
        <v>27.05191608</v>
      </c>
      <c r="K760" s="2" t="s">
        <v>89</v>
      </c>
      <c r="L760" s="2" t="s">
        <v>90</v>
      </c>
      <c r="M760" s="33" t="s">
        <v>1818</v>
      </c>
      <c r="N760" s="22">
        <v>44326.0</v>
      </c>
    </row>
    <row r="761">
      <c r="C761" s="2" t="s">
        <v>2046</v>
      </c>
      <c r="D761" s="31"/>
      <c r="E761" s="2" t="s">
        <v>2047</v>
      </c>
      <c r="F761" s="2" t="s">
        <v>2038</v>
      </c>
      <c r="H761" s="20" t="s">
        <v>63</v>
      </c>
      <c r="I761" s="2" t="s">
        <v>48</v>
      </c>
      <c r="J761" s="21">
        <f>(VLOOKUP(C761,'% water content of Food'!A761:F1758,6))</f>
        <v>25.07911228</v>
      </c>
      <c r="K761" s="2" t="s">
        <v>89</v>
      </c>
      <c r="L761" s="2" t="s">
        <v>90</v>
      </c>
      <c r="M761" s="33" t="s">
        <v>1818</v>
      </c>
      <c r="N761" s="22">
        <v>44326.0</v>
      </c>
    </row>
    <row r="762">
      <c r="C762" s="2" t="s">
        <v>2048</v>
      </c>
      <c r="D762" s="31"/>
      <c r="E762" s="2" t="s">
        <v>2049</v>
      </c>
      <c r="F762" s="2" t="s">
        <v>2050</v>
      </c>
      <c r="H762" s="35" t="s">
        <v>61</v>
      </c>
      <c r="J762" s="21">
        <f>(VLOOKUP(C762,'% water content of Food'!A762:F1759,6))</f>
        <v>68.36343855</v>
      </c>
      <c r="K762" s="2" t="s">
        <v>89</v>
      </c>
      <c r="L762" s="2" t="s">
        <v>90</v>
      </c>
      <c r="M762" s="33" t="s">
        <v>1818</v>
      </c>
      <c r="N762" s="22">
        <v>44326.0</v>
      </c>
    </row>
    <row r="763">
      <c r="C763" s="2" t="s">
        <v>2051</v>
      </c>
      <c r="D763" s="31"/>
      <c r="E763" s="2" t="s">
        <v>2052</v>
      </c>
      <c r="F763" s="2" t="s">
        <v>2053</v>
      </c>
      <c r="H763" s="20" t="s">
        <v>64</v>
      </c>
      <c r="I763" s="2" t="s">
        <v>24</v>
      </c>
      <c r="J763" s="21">
        <f>(VLOOKUP(C763,'% water content of Food'!A763:F1760,6))</f>
        <v>20.39270112</v>
      </c>
      <c r="K763" s="2" t="s">
        <v>89</v>
      </c>
      <c r="L763" s="2" t="s">
        <v>90</v>
      </c>
      <c r="M763" s="33" t="s">
        <v>1818</v>
      </c>
      <c r="N763" s="22">
        <v>44326.0</v>
      </c>
    </row>
    <row r="764">
      <c r="C764" s="2" t="s">
        <v>2054</v>
      </c>
      <c r="D764" s="31"/>
      <c r="E764" s="2" t="s">
        <v>2055</v>
      </c>
      <c r="F764" s="2" t="s">
        <v>2056</v>
      </c>
      <c r="H764" s="20" t="s">
        <v>59</v>
      </c>
      <c r="I764" s="2" t="s">
        <v>28</v>
      </c>
      <c r="J764" s="21">
        <f>(VLOOKUP(C764,'% water content of Food'!A764:F1761,6))</f>
        <v>184.9181648</v>
      </c>
      <c r="K764" s="2" t="s">
        <v>89</v>
      </c>
      <c r="L764" s="2" t="s">
        <v>90</v>
      </c>
      <c r="M764" s="33" t="s">
        <v>1818</v>
      </c>
      <c r="N764" s="22">
        <v>44326.0</v>
      </c>
    </row>
    <row r="765">
      <c r="C765" s="2" t="s">
        <v>2057</v>
      </c>
      <c r="D765" s="31"/>
      <c r="E765" s="2" t="s">
        <v>2058</v>
      </c>
      <c r="F765" s="2" t="s">
        <v>2059</v>
      </c>
      <c r="H765" s="20" t="s">
        <v>64</v>
      </c>
      <c r="I765" s="2" t="s">
        <v>24</v>
      </c>
      <c r="J765" s="21">
        <f>(VLOOKUP(C765,'% water content of Food'!A765:F1762,6))</f>
        <v>34.4127263</v>
      </c>
      <c r="K765" s="2" t="s">
        <v>89</v>
      </c>
      <c r="L765" s="2" t="s">
        <v>90</v>
      </c>
      <c r="M765" s="33" t="s">
        <v>1818</v>
      </c>
      <c r="N765" s="22">
        <v>44326.0</v>
      </c>
    </row>
    <row r="766">
      <c r="C766" s="2" t="s">
        <v>2060</v>
      </c>
      <c r="D766" s="31"/>
      <c r="E766" s="2" t="s">
        <v>2061</v>
      </c>
      <c r="F766" s="2" t="s">
        <v>2062</v>
      </c>
      <c r="H766" s="20" t="s">
        <v>63</v>
      </c>
      <c r="I766" s="2" t="s">
        <v>50</v>
      </c>
      <c r="J766" s="21">
        <f>(VLOOKUP(C766,'% water content of Food'!A766:F1763,6))</f>
        <v>88.83242226</v>
      </c>
      <c r="K766" s="2" t="s">
        <v>89</v>
      </c>
      <c r="L766" s="2" t="s">
        <v>90</v>
      </c>
      <c r="M766" s="33" t="s">
        <v>1818</v>
      </c>
      <c r="N766" s="22">
        <v>44326.0</v>
      </c>
    </row>
    <row r="767">
      <c r="C767" s="2" t="s">
        <v>2063</v>
      </c>
      <c r="D767" s="31"/>
      <c r="E767" s="2" t="s">
        <v>2064</v>
      </c>
      <c r="F767" s="2" t="s">
        <v>2065</v>
      </c>
      <c r="H767" s="20" t="s">
        <v>63</v>
      </c>
      <c r="I767" s="2" t="s">
        <v>50</v>
      </c>
      <c r="J767" s="21">
        <f>(VLOOKUP(C767,'% water content of Food'!A767:F1764,6))</f>
        <v>90.0242729</v>
      </c>
      <c r="K767" s="2" t="s">
        <v>89</v>
      </c>
      <c r="L767" s="2" t="s">
        <v>90</v>
      </c>
      <c r="M767" s="33" t="s">
        <v>1818</v>
      </c>
      <c r="N767" s="22">
        <v>44326.0</v>
      </c>
    </row>
    <row r="768">
      <c r="C768" s="2" t="s">
        <v>2066</v>
      </c>
      <c r="D768" s="31"/>
      <c r="E768" s="2" t="s">
        <v>2067</v>
      </c>
      <c r="F768" s="2" t="s">
        <v>733</v>
      </c>
      <c r="H768" s="20" t="s">
        <v>62</v>
      </c>
      <c r="I768" s="2" t="s">
        <v>44</v>
      </c>
      <c r="J768" s="21">
        <f>(VLOOKUP(C768,'% water content of Food'!A768:F1765,6))</f>
        <v>10.77075189</v>
      </c>
      <c r="K768" s="2" t="s">
        <v>89</v>
      </c>
      <c r="L768" s="2" t="s">
        <v>90</v>
      </c>
      <c r="M768" s="33" t="s">
        <v>1818</v>
      </c>
      <c r="N768" s="22">
        <v>44326.0</v>
      </c>
    </row>
    <row r="769">
      <c r="C769" s="2" t="s">
        <v>2068</v>
      </c>
      <c r="D769" s="31"/>
      <c r="E769" s="2" t="s">
        <v>2069</v>
      </c>
      <c r="F769" s="2" t="s">
        <v>1620</v>
      </c>
      <c r="H769" s="20" t="s">
        <v>61</v>
      </c>
      <c r="I769" s="2" t="s">
        <v>32</v>
      </c>
      <c r="J769" s="21">
        <f>(VLOOKUP(C769,'% water content of Food'!A769:F1766,6))</f>
        <v>0.2581176046</v>
      </c>
      <c r="K769" s="2" t="s">
        <v>89</v>
      </c>
      <c r="L769" s="2" t="s">
        <v>90</v>
      </c>
      <c r="M769" s="33" t="s">
        <v>1818</v>
      </c>
      <c r="N769" s="22">
        <v>44326.0</v>
      </c>
    </row>
    <row r="770">
      <c r="C770" s="2" t="s">
        <v>2070</v>
      </c>
      <c r="D770" s="31"/>
      <c r="E770" s="2" t="s">
        <v>2071</v>
      </c>
      <c r="F770" s="2" t="s">
        <v>2072</v>
      </c>
      <c r="H770" s="20" t="s">
        <v>63</v>
      </c>
      <c r="I770" s="2" t="s">
        <v>28</v>
      </c>
      <c r="J770" s="21">
        <f>(VLOOKUP(C770,'% water content of Food'!A770:F1767,6))</f>
        <v>0.03595534457</v>
      </c>
      <c r="K770" s="2" t="s">
        <v>89</v>
      </c>
      <c r="L770" s="2" t="s">
        <v>90</v>
      </c>
      <c r="M770" s="33" t="s">
        <v>1818</v>
      </c>
      <c r="N770" s="22">
        <v>44326.0</v>
      </c>
    </row>
    <row r="771">
      <c r="C771" s="2" t="s">
        <v>2073</v>
      </c>
      <c r="D771" s="31"/>
      <c r="E771" s="2" t="s">
        <v>2074</v>
      </c>
      <c r="F771" s="2" t="s">
        <v>2075</v>
      </c>
      <c r="H771" s="20" t="s">
        <v>61</v>
      </c>
      <c r="I771" s="2" t="s">
        <v>32</v>
      </c>
      <c r="J771" s="21">
        <f>(VLOOKUP(C771,'% water content of Food'!A771:F1768,6))</f>
        <v>1.838871582</v>
      </c>
      <c r="K771" s="2" t="s">
        <v>89</v>
      </c>
      <c r="L771" s="2" t="s">
        <v>90</v>
      </c>
      <c r="M771" s="33" t="s">
        <v>1818</v>
      </c>
      <c r="N771" s="22">
        <v>44326.0</v>
      </c>
    </row>
    <row r="772">
      <c r="C772" s="2" t="s">
        <v>2076</v>
      </c>
      <c r="D772" s="31"/>
      <c r="E772" s="2" t="s">
        <v>2077</v>
      </c>
      <c r="F772" s="2" t="s">
        <v>2078</v>
      </c>
      <c r="H772" s="20" t="s">
        <v>63</v>
      </c>
      <c r="I772" s="2" t="s">
        <v>50</v>
      </c>
      <c r="J772" s="21">
        <f>(VLOOKUP(C772,'% water content of Food'!A772:F1769,6))</f>
        <v>0.7777203028</v>
      </c>
      <c r="K772" s="2" t="s">
        <v>89</v>
      </c>
      <c r="L772" s="2" t="s">
        <v>90</v>
      </c>
      <c r="M772" s="33" t="s">
        <v>1818</v>
      </c>
      <c r="N772" s="22">
        <v>44326.0</v>
      </c>
    </row>
    <row r="773">
      <c r="C773" s="2" t="s">
        <v>2079</v>
      </c>
      <c r="D773" s="31"/>
      <c r="E773" s="2" t="s">
        <v>2080</v>
      </c>
      <c r="F773" s="2" t="s">
        <v>2078</v>
      </c>
      <c r="H773" s="20" t="s">
        <v>59</v>
      </c>
      <c r="I773" s="2" t="s">
        <v>28</v>
      </c>
      <c r="J773" s="21">
        <f>(VLOOKUP(C773,'% water content of Food'!A773:F1770,6))</f>
        <v>6.020124821</v>
      </c>
      <c r="K773" s="2" t="s">
        <v>89</v>
      </c>
      <c r="L773" s="2" t="s">
        <v>90</v>
      </c>
      <c r="M773" s="33" t="s">
        <v>1818</v>
      </c>
      <c r="N773" s="22">
        <v>44326.0</v>
      </c>
    </row>
    <row r="774">
      <c r="C774" s="2" t="s">
        <v>2081</v>
      </c>
      <c r="D774" s="31"/>
      <c r="E774" s="2" t="s">
        <v>2082</v>
      </c>
      <c r="F774" s="2" t="s">
        <v>2083</v>
      </c>
      <c r="H774" s="20" t="s">
        <v>63</v>
      </c>
      <c r="I774" s="2" t="s">
        <v>2084</v>
      </c>
      <c r="J774" s="21">
        <f>(VLOOKUP(C774,'% water content of Food'!A774:F1771,6))</f>
        <v>0.006955005749</v>
      </c>
      <c r="K774" s="2" t="s">
        <v>89</v>
      </c>
      <c r="L774" s="2" t="s">
        <v>90</v>
      </c>
      <c r="M774" s="33" t="s">
        <v>1818</v>
      </c>
      <c r="N774" s="22">
        <v>44326.0</v>
      </c>
    </row>
    <row r="775">
      <c r="C775" s="2" t="s">
        <v>2085</v>
      </c>
      <c r="D775" s="31"/>
      <c r="E775" s="2" t="s">
        <v>2086</v>
      </c>
      <c r="F775" s="2" t="s">
        <v>2078</v>
      </c>
      <c r="H775" s="20" t="s">
        <v>62</v>
      </c>
      <c r="I775" s="2" t="s">
        <v>44</v>
      </c>
      <c r="J775" s="21">
        <f>(VLOOKUP(C775,'% water content of Food'!A775:F1772,6))</f>
        <v>9.093723631</v>
      </c>
      <c r="K775" s="2" t="s">
        <v>89</v>
      </c>
      <c r="L775" s="2" t="s">
        <v>90</v>
      </c>
      <c r="M775" s="33" t="s">
        <v>1818</v>
      </c>
      <c r="N775" s="22">
        <v>44326.0</v>
      </c>
    </row>
    <row r="776">
      <c r="C776" s="2" t="s">
        <v>2087</v>
      </c>
      <c r="D776" s="31"/>
      <c r="E776" s="2" t="s">
        <v>2088</v>
      </c>
      <c r="F776" s="2" t="s">
        <v>2089</v>
      </c>
      <c r="H776" s="20" t="s">
        <v>62</v>
      </c>
      <c r="I776" s="2" t="s">
        <v>26</v>
      </c>
      <c r="J776" s="21">
        <f>(VLOOKUP(C776,'% water content of Food'!A776:F1773,6))</f>
        <v>0.5932088095</v>
      </c>
      <c r="K776" s="2" t="s">
        <v>89</v>
      </c>
      <c r="L776" s="2" t="s">
        <v>90</v>
      </c>
      <c r="M776" s="33" t="s">
        <v>1818</v>
      </c>
      <c r="N776" s="22">
        <v>44326.0</v>
      </c>
    </row>
    <row r="777">
      <c r="C777" s="2" t="s">
        <v>2090</v>
      </c>
      <c r="D777" s="31"/>
      <c r="E777" s="2" t="s">
        <v>2091</v>
      </c>
      <c r="F777" s="2" t="s">
        <v>2092</v>
      </c>
      <c r="H777" s="20" t="s">
        <v>63</v>
      </c>
      <c r="I777" s="2" t="s">
        <v>28</v>
      </c>
      <c r="J777" s="21">
        <f>(VLOOKUP(C777,'% water content of Food'!A777:F1774,6))</f>
        <v>0.1065234991</v>
      </c>
      <c r="K777" s="2" t="s">
        <v>89</v>
      </c>
      <c r="L777" s="2" t="s">
        <v>90</v>
      </c>
      <c r="M777" s="33" t="s">
        <v>1818</v>
      </c>
      <c r="N777" s="22">
        <v>44326.0</v>
      </c>
    </row>
    <row r="778">
      <c r="C778" s="2" t="s">
        <v>2093</v>
      </c>
      <c r="D778" s="31"/>
      <c r="E778" s="2" t="s">
        <v>2094</v>
      </c>
      <c r="F778" s="2" t="s">
        <v>1620</v>
      </c>
      <c r="H778" s="20" t="s">
        <v>59</v>
      </c>
      <c r="I778" s="2" t="s">
        <v>28</v>
      </c>
      <c r="J778" s="21">
        <f>(VLOOKUP(C778,'% water content of Food'!A778:F1775,6))</f>
        <v>8.847918644</v>
      </c>
      <c r="K778" s="2" t="s">
        <v>89</v>
      </c>
      <c r="L778" s="2" t="s">
        <v>90</v>
      </c>
      <c r="M778" s="33" t="s">
        <v>1818</v>
      </c>
      <c r="N778" s="22">
        <v>44326.0</v>
      </c>
    </row>
    <row r="779">
      <c r="C779" s="2" t="s">
        <v>2095</v>
      </c>
      <c r="D779" s="31"/>
      <c r="E779" s="2" t="s">
        <v>2096</v>
      </c>
      <c r="F779" s="2" t="s">
        <v>733</v>
      </c>
      <c r="H779" s="20" t="s">
        <v>64</v>
      </c>
      <c r="I779" s="2" t="s">
        <v>44</v>
      </c>
      <c r="J779" s="21">
        <f>(VLOOKUP(C779,'% water content of Food'!A779:F1776,6))</f>
        <v>4.793885366</v>
      </c>
      <c r="K779" s="2" t="s">
        <v>89</v>
      </c>
      <c r="L779" s="2" t="s">
        <v>90</v>
      </c>
      <c r="M779" s="33" t="s">
        <v>1818</v>
      </c>
      <c r="N779" s="22">
        <v>44326.0</v>
      </c>
    </row>
    <row r="780">
      <c r="C780" s="2" t="s">
        <v>2097</v>
      </c>
      <c r="D780" s="31"/>
      <c r="E780" s="2" t="s">
        <v>2098</v>
      </c>
      <c r="F780" s="2" t="s">
        <v>2099</v>
      </c>
      <c r="H780" s="20" t="s">
        <v>63</v>
      </c>
      <c r="I780" s="2" t="s">
        <v>50</v>
      </c>
      <c r="J780" s="21">
        <f>(VLOOKUP(C780,'% water content of Food'!A780:F1777,6))</f>
        <v>99.21146212</v>
      </c>
      <c r="K780" s="2" t="s">
        <v>2100</v>
      </c>
      <c r="L780" s="2" t="s">
        <v>90</v>
      </c>
      <c r="M780" s="33" t="s">
        <v>1818</v>
      </c>
      <c r="N780" s="22">
        <v>44326.0</v>
      </c>
    </row>
    <row r="781">
      <c r="C781" s="2" t="s">
        <v>2101</v>
      </c>
      <c r="D781" s="31"/>
      <c r="E781" s="2" t="s">
        <v>2102</v>
      </c>
      <c r="F781" s="2" t="s">
        <v>2103</v>
      </c>
      <c r="H781" s="20" t="s">
        <v>63</v>
      </c>
      <c r="I781" s="2" t="s">
        <v>50</v>
      </c>
      <c r="J781" s="21">
        <f>(VLOOKUP(C781,'% water content of Food'!A781:F1778,6))</f>
        <v>95.38973615</v>
      </c>
      <c r="K781" s="2" t="s">
        <v>89</v>
      </c>
      <c r="L781" s="2" t="s">
        <v>90</v>
      </c>
      <c r="M781" s="33" t="s">
        <v>1818</v>
      </c>
      <c r="N781" s="22">
        <v>44326.0</v>
      </c>
    </row>
    <row r="782">
      <c r="C782" s="2" t="s">
        <v>2104</v>
      </c>
      <c r="D782" s="31"/>
      <c r="E782" s="2" t="s">
        <v>2105</v>
      </c>
      <c r="F782" s="2" t="s">
        <v>2106</v>
      </c>
      <c r="H782" s="20" t="s">
        <v>63</v>
      </c>
      <c r="I782" s="2" t="s">
        <v>50</v>
      </c>
      <c r="J782" s="21">
        <f>(VLOOKUP(C782,'% water content of Food'!A782:F1779,6))</f>
        <v>88.71337129</v>
      </c>
      <c r="K782" s="2" t="s">
        <v>89</v>
      </c>
      <c r="L782" s="2" t="s">
        <v>90</v>
      </c>
      <c r="M782" s="33" t="s">
        <v>1818</v>
      </c>
      <c r="N782" s="22">
        <v>44326.0</v>
      </c>
    </row>
    <row r="783">
      <c r="C783" s="2" t="s">
        <v>2107</v>
      </c>
      <c r="D783" s="31"/>
      <c r="E783" s="2" t="s">
        <v>2108</v>
      </c>
      <c r="F783" s="2" t="s">
        <v>2109</v>
      </c>
      <c r="H783" s="20" t="s">
        <v>63</v>
      </c>
      <c r="I783" s="2" t="s">
        <v>50</v>
      </c>
      <c r="J783" s="21">
        <f>(VLOOKUP(C783,'% water content of Food'!A783:F1780,6))</f>
        <v>97.67082545</v>
      </c>
      <c r="K783" s="2" t="s">
        <v>89</v>
      </c>
      <c r="L783" s="2" t="s">
        <v>90</v>
      </c>
      <c r="M783" s="33" t="s">
        <v>1818</v>
      </c>
      <c r="N783" s="22">
        <v>44326.0</v>
      </c>
    </row>
    <row r="784">
      <c r="C784" s="2" t="s">
        <v>2110</v>
      </c>
      <c r="D784" s="31"/>
      <c r="E784" s="2" t="s">
        <v>2111</v>
      </c>
      <c r="F784" s="2" t="s">
        <v>2109</v>
      </c>
      <c r="H784" s="20" t="s">
        <v>63</v>
      </c>
      <c r="I784" s="2" t="s">
        <v>50</v>
      </c>
      <c r="J784" s="21">
        <f>(VLOOKUP(C784,'% water content of Food'!A784:F1781,6))</f>
        <v>141.6247277</v>
      </c>
      <c r="K784" s="2" t="s">
        <v>89</v>
      </c>
      <c r="L784" s="2" t="s">
        <v>90</v>
      </c>
      <c r="M784" s="33" t="s">
        <v>1818</v>
      </c>
      <c r="N784" s="22">
        <v>44326.0</v>
      </c>
    </row>
    <row r="785">
      <c r="C785" s="2" t="s">
        <v>2112</v>
      </c>
      <c r="D785" s="31"/>
      <c r="E785" s="2" t="s">
        <v>2113</v>
      </c>
      <c r="F785" s="2" t="s">
        <v>2114</v>
      </c>
      <c r="H785" s="20" t="s">
        <v>63</v>
      </c>
      <c r="I785" s="2" t="s">
        <v>50</v>
      </c>
      <c r="J785" s="21">
        <f>(VLOOKUP(C785,'% water content of Food'!A785:F1782,6))</f>
        <v>96.23015959</v>
      </c>
      <c r="K785" s="2" t="s">
        <v>89</v>
      </c>
      <c r="L785" s="2" t="s">
        <v>90</v>
      </c>
      <c r="M785" s="33" t="s">
        <v>1818</v>
      </c>
      <c r="N785" s="22">
        <v>44326.0</v>
      </c>
    </row>
    <row r="786">
      <c r="C786" s="2" t="s">
        <v>2115</v>
      </c>
      <c r="D786" s="31"/>
      <c r="E786" s="2" t="s">
        <v>2116</v>
      </c>
      <c r="F786" s="2" t="s">
        <v>2117</v>
      </c>
      <c r="H786" s="20" t="s">
        <v>62</v>
      </c>
      <c r="I786" s="2" t="s">
        <v>44</v>
      </c>
      <c r="J786" s="21">
        <f>(VLOOKUP(C786,'% water content of Food'!A786:F1783,6))</f>
        <v>6.00051816</v>
      </c>
      <c r="K786" s="2" t="s">
        <v>89</v>
      </c>
      <c r="L786" s="2" t="s">
        <v>90</v>
      </c>
      <c r="M786" s="33" t="s">
        <v>1818</v>
      </c>
      <c r="N786" s="22">
        <v>44326.0</v>
      </c>
    </row>
    <row r="787">
      <c r="C787" s="2" t="s">
        <v>2118</v>
      </c>
      <c r="D787" s="31"/>
      <c r="E787" s="2" t="s">
        <v>2119</v>
      </c>
      <c r="F787" s="2" t="s">
        <v>2120</v>
      </c>
      <c r="H787" s="20" t="s">
        <v>62</v>
      </c>
      <c r="I787" s="2" t="s">
        <v>38</v>
      </c>
      <c r="J787" s="21">
        <f>(VLOOKUP(C787,'% water content of Food'!A787:F1784,6))</f>
        <v>28.31329416</v>
      </c>
      <c r="K787" s="2" t="s">
        <v>89</v>
      </c>
      <c r="L787" s="2" t="s">
        <v>90</v>
      </c>
      <c r="M787" s="33" t="s">
        <v>1818</v>
      </c>
      <c r="N787" s="22">
        <v>44326.0</v>
      </c>
    </row>
    <row r="788">
      <c r="C788" s="2" t="s">
        <v>2121</v>
      </c>
      <c r="D788" s="31"/>
      <c r="E788" s="2" t="s">
        <v>2122</v>
      </c>
      <c r="F788" s="2" t="s">
        <v>2123</v>
      </c>
      <c r="H788" s="20" t="s">
        <v>64</v>
      </c>
      <c r="I788" s="2" t="s">
        <v>24</v>
      </c>
      <c r="J788" s="21">
        <f>(VLOOKUP(C788,'% water content of Food'!A788:F1785,6))</f>
        <v>73.62147999</v>
      </c>
      <c r="K788" s="2" t="s">
        <v>89</v>
      </c>
      <c r="L788" s="2" t="s">
        <v>90</v>
      </c>
      <c r="M788" s="33" t="s">
        <v>1818</v>
      </c>
      <c r="N788" s="22">
        <v>44326.0</v>
      </c>
    </row>
    <row r="789">
      <c r="C789" s="2" t="s">
        <v>2124</v>
      </c>
      <c r="D789" s="31"/>
      <c r="E789" s="2" t="s">
        <v>2125</v>
      </c>
      <c r="F789" s="2" t="s">
        <v>2126</v>
      </c>
      <c r="H789" s="20" t="s">
        <v>64</v>
      </c>
      <c r="I789" s="2" t="s">
        <v>24</v>
      </c>
      <c r="J789" s="21">
        <f>(VLOOKUP(C789,'% water content of Food'!A789:F1786,6))</f>
        <v>83.84934885</v>
      </c>
      <c r="K789" s="2" t="s">
        <v>89</v>
      </c>
      <c r="L789" s="2" t="s">
        <v>90</v>
      </c>
      <c r="M789" s="33" t="s">
        <v>1818</v>
      </c>
      <c r="N789" s="22">
        <v>44326.0</v>
      </c>
    </row>
    <row r="790">
      <c r="C790" s="2" t="s">
        <v>2127</v>
      </c>
      <c r="D790" s="31"/>
      <c r="E790" s="2" t="s">
        <v>2128</v>
      </c>
      <c r="F790" s="2" t="s">
        <v>2123</v>
      </c>
      <c r="H790" s="20" t="s">
        <v>64</v>
      </c>
      <c r="I790" s="2" t="s">
        <v>24</v>
      </c>
      <c r="J790" s="21">
        <f>(VLOOKUP(C790,'% water content of Food'!A790:F1787,6))</f>
        <v>56.70056441</v>
      </c>
      <c r="K790" s="2" t="s">
        <v>89</v>
      </c>
      <c r="L790" s="2" t="s">
        <v>90</v>
      </c>
      <c r="M790" s="33" t="s">
        <v>1818</v>
      </c>
      <c r="N790" s="22">
        <v>44326.0</v>
      </c>
    </row>
    <row r="791">
      <c r="C791" s="2" t="s">
        <v>2129</v>
      </c>
      <c r="D791" s="31"/>
      <c r="E791" s="2" t="s">
        <v>634</v>
      </c>
      <c r="F791" s="2" t="s">
        <v>2130</v>
      </c>
      <c r="G791" s="2" t="s">
        <v>2131</v>
      </c>
      <c r="H791" s="35" t="s">
        <v>61</v>
      </c>
      <c r="I791" s="2" t="s">
        <v>50</v>
      </c>
      <c r="J791" s="21">
        <f>(VLOOKUP(C791,'% water content of Food'!A791:F1788,6))</f>
        <v>98.3333616</v>
      </c>
      <c r="K791" s="2" t="s">
        <v>89</v>
      </c>
      <c r="L791" s="2" t="s">
        <v>90</v>
      </c>
      <c r="M791" s="2" t="s">
        <v>1748</v>
      </c>
      <c r="N791" s="36">
        <v>44398.0</v>
      </c>
    </row>
    <row r="792">
      <c r="C792" s="2" t="s">
        <v>2132</v>
      </c>
      <c r="D792" s="31"/>
      <c r="E792" s="2" t="s">
        <v>637</v>
      </c>
      <c r="F792" s="2" t="s">
        <v>2133</v>
      </c>
      <c r="G792" s="2" t="s">
        <v>2134</v>
      </c>
      <c r="H792" s="35" t="s">
        <v>62</v>
      </c>
      <c r="I792" s="2" t="s">
        <v>50</v>
      </c>
      <c r="J792" s="21">
        <f>(VLOOKUP(C792,'% water content of Food'!A792:F1789,6))</f>
        <v>88.9713017</v>
      </c>
      <c r="K792" s="2" t="s">
        <v>89</v>
      </c>
      <c r="L792" s="2" t="s">
        <v>90</v>
      </c>
      <c r="M792" s="2" t="s">
        <v>1748</v>
      </c>
      <c r="N792" s="36">
        <v>44398.0</v>
      </c>
    </row>
    <row r="793">
      <c r="C793" s="2" t="s">
        <v>2135</v>
      </c>
      <c r="D793" s="31"/>
      <c r="E793" s="2" t="s">
        <v>637</v>
      </c>
      <c r="F793" s="2" t="s">
        <v>2133</v>
      </c>
      <c r="G793" s="2" t="s">
        <v>2136</v>
      </c>
      <c r="H793" s="35" t="s">
        <v>62</v>
      </c>
      <c r="I793" s="2" t="s">
        <v>50</v>
      </c>
      <c r="J793" s="21">
        <f>(VLOOKUP(C793,'% water content of Food'!A793:F1790,6))</f>
        <v>89.37915929</v>
      </c>
      <c r="K793" s="2" t="s">
        <v>89</v>
      </c>
      <c r="L793" s="2" t="s">
        <v>90</v>
      </c>
      <c r="M793" s="2" t="s">
        <v>1782</v>
      </c>
      <c r="N793" s="36">
        <v>44398.0</v>
      </c>
    </row>
    <row r="794">
      <c r="C794" s="2" t="s">
        <v>2137</v>
      </c>
      <c r="D794" s="31"/>
      <c r="E794" s="2" t="s">
        <v>637</v>
      </c>
      <c r="F794" s="2" t="s">
        <v>2133</v>
      </c>
      <c r="G794" s="2" t="s">
        <v>2138</v>
      </c>
      <c r="H794" s="35" t="s">
        <v>62</v>
      </c>
      <c r="I794" s="2" t="s">
        <v>50</v>
      </c>
      <c r="J794" s="21">
        <f>(VLOOKUP(C794,'% water content of Food'!A794:F1791,6))</f>
        <v>87.80784398</v>
      </c>
      <c r="K794" s="2" t="s">
        <v>89</v>
      </c>
      <c r="L794" s="2" t="s">
        <v>90</v>
      </c>
      <c r="M794" s="2" t="s">
        <v>2139</v>
      </c>
      <c r="N794" s="36">
        <v>44398.0</v>
      </c>
    </row>
    <row r="795">
      <c r="C795" s="2" t="s">
        <v>2140</v>
      </c>
      <c r="D795" s="31"/>
      <c r="E795" s="2" t="s">
        <v>634</v>
      </c>
      <c r="F795" s="2" t="s">
        <v>2130</v>
      </c>
      <c r="G795" s="2" t="s">
        <v>2141</v>
      </c>
      <c r="H795" s="35" t="s">
        <v>61</v>
      </c>
      <c r="I795" s="2" t="s">
        <v>50</v>
      </c>
      <c r="J795" s="21">
        <f>(VLOOKUP(C795,'% water content of Food'!A795:F1792,6))</f>
        <v>97.34134858</v>
      </c>
      <c r="K795" s="2" t="s">
        <v>89</v>
      </c>
      <c r="L795" s="2" t="s">
        <v>90</v>
      </c>
      <c r="M795" s="2" t="s">
        <v>1748</v>
      </c>
      <c r="N795" s="36">
        <v>44398.0</v>
      </c>
    </row>
    <row r="796">
      <c r="C796" s="2" t="s">
        <v>2142</v>
      </c>
      <c r="D796" s="31"/>
      <c r="E796" s="2" t="s">
        <v>2143</v>
      </c>
      <c r="F796" s="2" t="s">
        <v>1781</v>
      </c>
      <c r="G796" s="2" t="s">
        <v>2144</v>
      </c>
      <c r="H796" s="35" t="s">
        <v>65</v>
      </c>
      <c r="J796" s="21">
        <f>(VLOOKUP(C796,'% water content of Food'!A796:F1793,6))</f>
        <v>98.85738249</v>
      </c>
      <c r="K796" s="2" t="s">
        <v>89</v>
      </c>
      <c r="L796" s="2" t="s">
        <v>90</v>
      </c>
      <c r="M796" s="2" t="s">
        <v>1782</v>
      </c>
      <c r="N796" s="36">
        <v>44398.0</v>
      </c>
    </row>
    <row r="797">
      <c r="C797" s="2" t="s">
        <v>2145</v>
      </c>
      <c r="D797" s="31"/>
      <c r="E797" s="2" t="s">
        <v>2146</v>
      </c>
      <c r="F797" s="2" t="s">
        <v>1781</v>
      </c>
      <c r="G797" s="2" t="s">
        <v>2147</v>
      </c>
      <c r="H797" s="35" t="s">
        <v>60</v>
      </c>
      <c r="J797" s="21">
        <f>(VLOOKUP(C797,'% water content of Food'!A797:F1794,6))</f>
        <v>99.59744237</v>
      </c>
      <c r="K797" s="2" t="s">
        <v>89</v>
      </c>
      <c r="L797" s="2" t="s">
        <v>90</v>
      </c>
      <c r="M797" s="2" t="s">
        <v>1782</v>
      </c>
      <c r="N797" s="36">
        <v>44398.0</v>
      </c>
    </row>
    <row r="798">
      <c r="C798" s="2" t="s">
        <v>2148</v>
      </c>
      <c r="D798" s="31"/>
      <c r="E798" s="2" t="s">
        <v>2149</v>
      </c>
      <c r="F798" s="2" t="s">
        <v>1164</v>
      </c>
      <c r="G798" s="2" t="s">
        <v>2150</v>
      </c>
      <c r="H798" s="35" t="s">
        <v>60</v>
      </c>
      <c r="J798" s="21">
        <f>(VLOOKUP(C798,'% water content of Food'!A798:F1795,6))</f>
        <v>51.56931147</v>
      </c>
      <c r="K798" s="2" t="s">
        <v>89</v>
      </c>
      <c r="L798" s="2" t="s">
        <v>90</v>
      </c>
      <c r="M798" s="2" t="s">
        <v>1782</v>
      </c>
      <c r="N798" s="36">
        <v>44398.0</v>
      </c>
    </row>
    <row r="799">
      <c r="C799" s="2" t="s">
        <v>2151</v>
      </c>
      <c r="D799" s="31"/>
      <c r="E799" s="2" t="s">
        <v>2152</v>
      </c>
      <c r="F799" s="2" t="s">
        <v>2153</v>
      </c>
      <c r="G799" s="2" t="s">
        <v>2154</v>
      </c>
      <c r="H799" s="35" t="s">
        <v>60</v>
      </c>
      <c r="J799" s="21">
        <f>(VLOOKUP(C799,'% water content of Food'!A799:F1796,6))</f>
        <v>33.8637033</v>
      </c>
      <c r="K799" s="2" t="s">
        <v>89</v>
      </c>
      <c r="L799" s="2" t="s">
        <v>90</v>
      </c>
      <c r="M799" s="2" t="s">
        <v>2155</v>
      </c>
      <c r="N799" s="36">
        <v>44398.0</v>
      </c>
    </row>
    <row r="800">
      <c r="C800" s="2" t="s">
        <v>2156</v>
      </c>
      <c r="D800" s="31"/>
      <c r="E800" s="2" t="s">
        <v>2157</v>
      </c>
      <c r="F800" s="2" t="s">
        <v>2158</v>
      </c>
      <c r="G800" s="2" t="s">
        <v>2159</v>
      </c>
      <c r="H800" s="35" t="s">
        <v>60</v>
      </c>
      <c r="J800" s="21">
        <f>(VLOOKUP(C800,'% water content of Food'!A800:F1797,6))</f>
        <v>89.56722788</v>
      </c>
      <c r="K800" s="2" t="s">
        <v>89</v>
      </c>
      <c r="L800" s="2" t="s">
        <v>90</v>
      </c>
      <c r="M800" s="2" t="s">
        <v>1782</v>
      </c>
      <c r="N800" s="36">
        <v>44398.0</v>
      </c>
    </row>
    <row r="801">
      <c r="C801" s="2" t="s">
        <v>2160</v>
      </c>
      <c r="D801" s="31"/>
      <c r="E801" s="2" t="s">
        <v>2157</v>
      </c>
      <c r="F801" s="2" t="s">
        <v>2161</v>
      </c>
      <c r="G801" s="2" t="s">
        <v>2159</v>
      </c>
      <c r="H801" s="35" t="s">
        <v>60</v>
      </c>
      <c r="J801" s="21">
        <f>(VLOOKUP(C801,'% water content of Food'!A801:F1798,6))</f>
        <v>85.68130544</v>
      </c>
      <c r="K801" s="2" t="s">
        <v>89</v>
      </c>
      <c r="L801" s="2" t="s">
        <v>90</v>
      </c>
      <c r="M801" s="2" t="s">
        <v>1782</v>
      </c>
      <c r="N801" s="36">
        <v>44398.0</v>
      </c>
    </row>
    <row r="802">
      <c r="C802" s="2" t="s">
        <v>2162</v>
      </c>
      <c r="D802" s="31"/>
      <c r="E802" s="2" t="s">
        <v>2163</v>
      </c>
      <c r="F802" s="2" t="s">
        <v>2164</v>
      </c>
      <c r="G802" s="2" t="s">
        <v>2165</v>
      </c>
      <c r="H802" s="35" t="s">
        <v>60</v>
      </c>
      <c r="J802" s="21">
        <f>(VLOOKUP(C802,'% water content of Food'!A802:F1799,6))</f>
        <v>92.96775231</v>
      </c>
      <c r="K802" s="2" t="s">
        <v>89</v>
      </c>
      <c r="L802" s="2" t="s">
        <v>90</v>
      </c>
      <c r="M802" s="2" t="s">
        <v>1782</v>
      </c>
      <c r="N802" s="36">
        <v>44398.0</v>
      </c>
    </row>
    <row r="803">
      <c r="C803" s="2" t="s">
        <v>2166</v>
      </c>
      <c r="D803" s="31"/>
      <c r="E803" s="2" t="s">
        <v>2167</v>
      </c>
      <c r="F803" s="2" t="s">
        <v>2168</v>
      </c>
      <c r="G803" s="2" t="s">
        <v>2169</v>
      </c>
      <c r="H803" s="35" t="s">
        <v>60</v>
      </c>
      <c r="J803" s="21">
        <f>(VLOOKUP(C803,'% water content of Food'!A803:F1800,6))</f>
        <v>69.04830671</v>
      </c>
      <c r="K803" s="2" t="s">
        <v>89</v>
      </c>
      <c r="L803" s="2" t="s">
        <v>90</v>
      </c>
      <c r="M803" s="2" t="s">
        <v>1782</v>
      </c>
      <c r="N803" s="36">
        <v>44398.0</v>
      </c>
    </row>
    <row r="804">
      <c r="C804" s="2" t="s">
        <v>2170</v>
      </c>
      <c r="D804" s="31"/>
      <c r="E804" s="2" t="s">
        <v>2171</v>
      </c>
      <c r="F804" s="2" t="s">
        <v>2172</v>
      </c>
      <c r="G804" s="2" t="s">
        <v>2173</v>
      </c>
      <c r="H804" s="35" t="s">
        <v>60</v>
      </c>
      <c r="J804" s="21">
        <f>(VLOOKUP(C804,'% water content of Food'!A804:F1801,6))</f>
        <v>83.03235329</v>
      </c>
      <c r="K804" s="2" t="s">
        <v>89</v>
      </c>
      <c r="L804" s="2" t="s">
        <v>90</v>
      </c>
      <c r="M804" s="2" t="s">
        <v>1782</v>
      </c>
      <c r="N804" s="36">
        <v>44398.0</v>
      </c>
    </row>
    <row r="805">
      <c r="C805" s="2" t="s">
        <v>2174</v>
      </c>
      <c r="D805" s="31"/>
      <c r="E805" s="2" t="s">
        <v>2175</v>
      </c>
      <c r="F805" s="2" t="s">
        <v>2168</v>
      </c>
      <c r="G805" s="2" t="s">
        <v>2176</v>
      </c>
      <c r="H805" s="35" t="s">
        <v>60</v>
      </c>
      <c r="J805" s="21">
        <f>(VLOOKUP(C805,'% water content of Food'!A805:F1802,6))</f>
        <v>86.01599761</v>
      </c>
      <c r="K805" s="2" t="s">
        <v>89</v>
      </c>
      <c r="L805" s="2" t="s">
        <v>90</v>
      </c>
      <c r="M805" s="2" t="s">
        <v>1782</v>
      </c>
      <c r="N805" s="36">
        <v>44398.0</v>
      </c>
    </row>
    <row r="806">
      <c r="C806" s="2" t="s">
        <v>2177</v>
      </c>
      <c r="D806" s="31"/>
      <c r="E806" s="2" t="s">
        <v>2178</v>
      </c>
      <c r="F806" s="2" t="s">
        <v>2164</v>
      </c>
      <c r="G806" s="2" t="s">
        <v>2179</v>
      </c>
      <c r="H806" s="35" t="s">
        <v>60</v>
      </c>
      <c r="J806" s="21">
        <f>(VLOOKUP(C806,'% water content of Food'!A806:F1803,6))</f>
        <v>90.40652997</v>
      </c>
      <c r="K806" s="2" t="s">
        <v>89</v>
      </c>
      <c r="L806" s="2" t="s">
        <v>90</v>
      </c>
      <c r="M806" s="2" t="s">
        <v>1782</v>
      </c>
      <c r="N806" s="36">
        <v>44398.0</v>
      </c>
    </row>
    <row r="807">
      <c r="C807" s="2" t="s">
        <v>2180</v>
      </c>
      <c r="D807" s="31"/>
      <c r="E807" s="2" t="s">
        <v>2181</v>
      </c>
      <c r="F807" s="2" t="s">
        <v>2164</v>
      </c>
      <c r="G807" s="2" t="s">
        <v>2169</v>
      </c>
      <c r="H807" s="35" t="s">
        <v>60</v>
      </c>
      <c r="J807" s="21">
        <f>(VLOOKUP(C807,'% water content of Food'!A807:F1804,6))</f>
        <v>71.71124811</v>
      </c>
      <c r="K807" s="2" t="s">
        <v>89</v>
      </c>
      <c r="L807" s="2" t="s">
        <v>90</v>
      </c>
      <c r="M807" s="2" t="s">
        <v>1748</v>
      </c>
      <c r="N807" s="36">
        <v>44398.0</v>
      </c>
    </row>
    <row r="808">
      <c r="C808" s="2" t="s">
        <v>2182</v>
      </c>
      <c r="D808" s="31"/>
      <c r="E808" s="2" t="s">
        <v>2183</v>
      </c>
      <c r="F808" s="2" t="s">
        <v>2184</v>
      </c>
      <c r="G808" s="2" t="s">
        <v>2185</v>
      </c>
      <c r="H808" s="35" t="s">
        <v>60</v>
      </c>
      <c r="J808" s="21">
        <f>(VLOOKUP(C808,'% water content of Food'!A808:F1805,6))</f>
        <v>58.93071997</v>
      </c>
      <c r="K808" s="2" t="s">
        <v>89</v>
      </c>
      <c r="L808" s="2" t="s">
        <v>90</v>
      </c>
      <c r="M808" s="2" t="s">
        <v>1782</v>
      </c>
      <c r="N808" s="36">
        <v>44398.0</v>
      </c>
    </row>
    <row r="809">
      <c r="C809" s="2" t="s">
        <v>2186</v>
      </c>
      <c r="D809" s="31"/>
      <c r="E809" s="2" t="s">
        <v>2187</v>
      </c>
      <c r="F809" s="2" t="s">
        <v>284</v>
      </c>
      <c r="G809" s="2" t="s">
        <v>2188</v>
      </c>
      <c r="H809" s="35" t="s">
        <v>60</v>
      </c>
      <c r="J809" s="21">
        <f>(VLOOKUP(C809,'% water content of Food'!A809:F1806,6))</f>
        <v>67.91425377</v>
      </c>
      <c r="K809" s="2" t="s">
        <v>89</v>
      </c>
      <c r="L809" s="2" t="s">
        <v>90</v>
      </c>
      <c r="M809" s="2" t="s">
        <v>1748</v>
      </c>
      <c r="N809" s="36">
        <v>44398.0</v>
      </c>
    </row>
    <row r="810">
      <c r="C810" s="2" t="s">
        <v>2189</v>
      </c>
      <c r="D810" s="31"/>
      <c r="E810" s="2" t="s">
        <v>2190</v>
      </c>
      <c r="F810" s="2" t="s">
        <v>2191</v>
      </c>
      <c r="G810" s="2" t="s">
        <v>2192</v>
      </c>
      <c r="H810" s="35" t="s">
        <v>61</v>
      </c>
      <c r="J810" s="21">
        <f>(VLOOKUP(C810,'% water content of Food'!A810:F1807,6))</f>
        <v>73.17361373</v>
      </c>
      <c r="K810" s="2" t="s">
        <v>89</v>
      </c>
      <c r="L810" s="2" t="s">
        <v>90</v>
      </c>
      <c r="M810" s="2" t="s">
        <v>1748</v>
      </c>
      <c r="N810" s="36">
        <v>44398.0</v>
      </c>
    </row>
    <row r="811">
      <c r="C811" s="2" t="s">
        <v>2193</v>
      </c>
      <c r="D811" s="31"/>
      <c r="E811" s="2" t="s">
        <v>2194</v>
      </c>
      <c r="F811" s="2" t="s">
        <v>2195</v>
      </c>
      <c r="G811" s="2" t="s">
        <v>2196</v>
      </c>
      <c r="H811" s="35" t="s">
        <v>65</v>
      </c>
      <c r="J811" s="21">
        <f>(VLOOKUP(C811,'% water content of Food'!A811:F1808,6))</f>
        <v>90.64602214</v>
      </c>
      <c r="K811" s="2" t="s">
        <v>89</v>
      </c>
      <c r="L811" s="2" t="s">
        <v>90</v>
      </c>
      <c r="M811" s="2" t="s">
        <v>1782</v>
      </c>
      <c r="N811" s="36">
        <v>44398.0</v>
      </c>
    </row>
    <row r="812">
      <c r="C812" s="2" t="s">
        <v>2197</v>
      </c>
      <c r="D812" s="31"/>
      <c r="E812" s="2" t="s">
        <v>2198</v>
      </c>
      <c r="F812" s="2" t="s">
        <v>284</v>
      </c>
      <c r="G812" s="2" t="s">
        <v>2199</v>
      </c>
      <c r="H812" s="35" t="s">
        <v>61</v>
      </c>
      <c r="J812" s="21">
        <f>(VLOOKUP(C812,'% water content of Food'!A812:F1809,6))</f>
        <v>74.85111466</v>
      </c>
      <c r="K812" s="2" t="s">
        <v>89</v>
      </c>
      <c r="L812" s="2" t="s">
        <v>90</v>
      </c>
      <c r="M812" s="2" t="s">
        <v>1748</v>
      </c>
      <c r="N812" s="36">
        <v>44398.0</v>
      </c>
    </row>
    <row r="813">
      <c r="C813" s="2" t="s">
        <v>2200</v>
      </c>
      <c r="D813" s="31"/>
      <c r="E813" s="2" t="s">
        <v>2201</v>
      </c>
      <c r="F813" s="2" t="s">
        <v>2191</v>
      </c>
      <c r="G813" s="2" t="s">
        <v>2202</v>
      </c>
      <c r="H813" s="35" t="s">
        <v>61</v>
      </c>
      <c r="J813" s="21">
        <f>(VLOOKUP(C813,'% water content of Food'!A813:F1810,6))</f>
        <v>73.03909274</v>
      </c>
      <c r="K813" s="2" t="s">
        <v>89</v>
      </c>
      <c r="L813" s="2" t="s">
        <v>90</v>
      </c>
      <c r="M813" s="2" t="s">
        <v>1748</v>
      </c>
      <c r="N813" s="36">
        <v>44398.0</v>
      </c>
    </row>
    <row r="814">
      <c r="C814" s="2" t="s">
        <v>2203</v>
      </c>
      <c r="D814" s="31"/>
      <c r="E814" s="2" t="s">
        <v>2204</v>
      </c>
      <c r="F814" s="2" t="s">
        <v>2205</v>
      </c>
      <c r="G814" s="2" t="s">
        <v>2206</v>
      </c>
      <c r="H814" s="35" t="s">
        <v>61</v>
      </c>
      <c r="J814" s="21">
        <f>(VLOOKUP(C814,'% water content of Food'!A814:F1811,6))</f>
        <v>0.009192145251</v>
      </c>
      <c r="K814" s="2" t="s">
        <v>89</v>
      </c>
      <c r="L814" s="2" t="s">
        <v>90</v>
      </c>
      <c r="M814" s="2" t="s">
        <v>1782</v>
      </c>
      <c r="N814" s="36">
        <v>44398.0</v>
      </c>
    </row>
    <row r="815">
      <c r="C815" s="2" t="s">
        <v>2207</v>
      </c>
      <c r="D815" s="31"/>
      <c r="E815" s="2" t="s">
        <v>2208</v>
      </c>
      <c r="F815" s="2" t="s">
        <v>2209</v>
      </c>
      <c r="G815" s="2" t="s">
        <v>2210</v>
      </c>
      <c r="H815" s="35" t="s">
        <v>66</v>
      </c>
      <c r="J815" s="21">
        <f>(VLOOKUP(C815,'% water content of Food'!A815:F1812,6))</f>
        <v>34.64410839</v>
      </c>
      <c r="K815" s="2" t="s">
        <v>89</v>
      </c>
      <c r="L815" s="2" t="s">
        <v>90</v>
      </c>
      <c r="M815" s="2" t="s">
        <v>1782</v>
      </c>
      <c r="N815" s="36">
        <v>44398.0</v>
      </c>
    </row>
    <row r="816">
      <c r="C816" s="2" t="s">
        <v>2211</v>
      </c>
      <c r="D816" s="31"/>
      <c r="E816" s="2" t="s">
        <v>2212</v>
      </c>
      <c r="F816" s="2" t="s">
        <v>2191</v>
      </c>
      <c r="G816" s="2" t="s">
        <v>2213</v>
      </c>
      <c r="H816" s="35" t="s">
        <v>60</v>
      </c>
      <c r="J816" s="21">
        <f>(VLOOKUP(C816,'% water content of Food'!A816:F1813,6))</f>
        <v>94.85692612</v>
      </c>
      <c r="K816" s="2" t="s">
        <v>89</v>
      </c>
      <c r="L816" s="2" t="s">
        <v>90</v>
      </c>
      <c r="M816" s="2" t="s">
        <v>1782</v>
      </c>
      <c r="N816" s="36">
        <v>44398.0</v>
      </c>
    </row>
    <row r="817">
      <c r="C817" s="2" t="s">
        <v>2214</v>
      </c>
      <c r="D817" s="31"/>
      <c r="E817" s="2" t="s">
        <v>2215</v>
      </c>
      <c r="F817" s="2" t="s">
        <v>2216</v>
      </c>
      <c r="G817" s="2" t="s">
        <v>2217</v>
      </c>
      <c r="H817" s="35" t="s">
        <v>66</v>
      </c>
      <c r="J817" s="21">
        <f>(VLOOKUP(C817,'% water content of Food'!A817:F1814,6))</f>
        <v>0.8341711392</v>
      </c>
      <c r="K817" s="2" t="s">
        <v>89</v>
      </c>
      <c r="L817" s="2" t="s">
        <v>90</v>
      </c>
      <c r="M817" s="2" t="s">
        <v>1782</v>
      </c>
      <c r="N817" s="36">
        <v>44398.0</v>
      </c>
    </row>
    <row r="818">
      <c r="C818" s="2" t="s">
        <v>2218</v>
      </c>
      <c r="D818" s="31"/>
      <c r="E818" s="2" t="s">
        <v>2219</v>
      </c>
      <c r="F818" s="2" t="s">
        <v>2220</v>
      </c>
      <c r="G818" s="2" t="s">
        <v>2221</v>
      </c>
      <c r="H818" s="35" t="s">
        <v>66</v>
      </c>
      <c r="J818" s="21">
        <f>(VLOOKUP(C818,'% water content of Food'!A818:F1815,6))</f>
        <v>18.03092978</v>
      </c>
      <c r="K818" s="2" t="s">
        <v>89</v>
      </c>
      <c r="L818" s="2" t="s">
        <v>90</v>
      </c>
      <c r="M818" s="2" t="s">
        <v>1782</v>
      </c>
      <c r="N818" s="36">
        <v>44398.0</v>
      </c>
    </row>
    <row r="819">
      <c r="C819" s="2" t="s">
        <v>2222</v>
      </c>
      <c r="D819" s="31"/>
      <c r="E819" s="2" t="s">
        <v>2223</v>
      </c>
      <c r="F819" s="2" t="s">
        <v>2224</v>
      </c>
      <c r="G819" s="2" t="s">
        <v>2225</v>
      </c>
      <c r="H819" s="35" t="s">
        <v>62</v>
      </c>
      <c r="J819" s="21">
        <f>(VLOOKUP(C819,'% water content of Food'!A819:F1816,6))</f>
        <v>4.938657245</v>
      </c>
      <c r="K819" s="2" t="s">
        <v>89</v>
      </c>
      <c r="L819" s="2" t="s">
        <v>90</v>
      </c>
      <c r="M819" s="2" t="s">
        <v>2139</v>
      </c>
      <c r="N819" s="36">
        <v>44398.0</v>
      </c>
    </row>
    <row r="820">
      <c r="C820" s="2" t="s">
        <v>2226</v>
      </c>
      <c r="D820" s="31"/>
      <c r="E820" s="2" t="s">
        <v>2227</v>
      </c>
      <c r="F820" s="2" t="s">
        <v>2228</v>
      </c>
      <c r="G820" s="2" t="s">
        <v>2229</v>
      </c>
      <c r="H820" s="35" t="s">
        <v>62</v>
      </c>
      <c r="J820" s="21">
        <f>(VLOOKUP(C820,'% water content of Food'!A820:F1817,6))</f>
        <v>2.765174168</v>
      </c>
      <c r="K820" s="2" t="s">
        <v>89</v>
      </c>
      <c r="L820" s="2" t="s">
        <v>90</v>
      </c>
      <c r="M820" s="2" t="s">
        <v>1782</v>
      </c>
      <c r="N820" s="36">
        <v>44398.0</v>
      </c>
    </row>
    <row r="821">
      <c r="C821" s="2" t="s">
        <v>2230</v>
      </c>
      <c r="D821" s="31"/>
      <c r="E821" s="2" t="s">
        <v>2231</v>
      </c>
      <c r="F821" s="2" t="s">
        <v>2232</v>
      </c>
      <c r="G821" s="2" t="s">
        <v>2233</v>
      </c>
      <c r="H821" s="35" t="s">
        <v>62</v>
      </c>
      <c r="J821" s="21">
        <f>(VLOOKUP(C821,'% water content of Food'!A821:F1818,6))</f>
        <v>0.9741916054</v>
      </c>
      <c r="K821" s="2" t="s">
        <v>89</v>
      </c>
      <c r="L821" s="2" t="s">
        <v>90</v>
      </c>
      <c r="M821" s="2" t="s">
        <v>1782</v>
      </c>
      <c r="N821" s="36">
        <v>44398.0</v>
      </c>
    </row>
    <row r="822">
      <c r="C822" s="2" t="s">
        <v>2234</v>
      </c>
      <c r="D822" s="31"/>
      <c r="E822" s="2" t="s">
        <v>2235</v>
      </c>
      <c r="F822" s="2" t="s">
        <v>2236</v>
      </c>
      <c r="G822" s="2" t="s">
        <v>2237</v>
      </c>
      <c r="H822" s="35" t="s">
        <v>61</v>
      </c>
      <c r="J822" s="21">
        <f>(VLOOKUP(C822,'% water content of Food'!A822:F1819,6))</f>
        <v>0.4015929855</v>
      </c>
      <c r="K822" s="2" t="s">
        <v>89</v>
      </c>
      <c r="L822" s="2" t="s">
        <v>90</v>
      </c>
      <c r="M822" s="2" t="s">
        <v>1748</v>
      </c>
      <c r="N822" s="36">
        <v>44398.0</v>
      </c>
    </row>
    <row r="823">
      <c r="C823" s="2" t="s">
        <v>2238</v>
      </c>
      <c r="D823" s="31"/>
      <c r="E823" s="2" t="s">
        <v>2239</v>
      </c>
      <c r="F823" s="2" t="s">
        <v>2240</v>
      </c>
      <c r="G823" s="2" t="s">
        <v>2241</v>
      </c>
      <c r="H823" s="35" t="s">
        <v>61</v>
      </c>
      <c r="J823" s="21">
        <f>(VLOOKUP(C823,'% water content of Food'!A823:F1820,6))</f>
        <v>49.02717764</v>
      </c>
      <c r="K823" s="2" t="s">
        <v>89</v>
      </c>
      <c r="L823" s="2" t="s">
        <v>90</v>
      </c>
      <c r="M823" s="2" t="s">
        <v>1782</v>
      </c>
      <c r="N823" s="36">
        <v>44398.0</v>
      </c>
    </row>
    <row r="824">
      <c r="C824" s="2" t="s">
        <v>2242</v>
      </c>
      <c r="D824" s="31"/>
      <c r="E824" s="2" t="s">
        <v>2243</v>
      </c>
      <c r="F824" s="2" t="s">
        <v>2232</v>
      </c>
      <c r="G824" s="2" t="s">
        <v>2244</v>
      </c>
      <c r="H824" s="35" t="s">
        <v>62</v>
      </c>
      <c r="J824" s="21">
        <f>(VLOOKUP(C824,'% water content of Food'!A824:F1821,6))</f>
        <v>2.428040932</v>
      </c>
      <c r="K824" s="2" t="s">
        <v>89</v>
      </c>
      <c r="L824" s="2" t="s">
        <v>90</v>
      </c>
      <c r="M824" s="2" t="s">
        <v>1748</v>
      </c>
      <c r="N824" s="36">
        <v>44398.0</v>
      </c>
    </row>
    <row r="825">
      <c r="C825" s="2" t="s">
        <v>2245</v>
      </c>
      <c r="D825" s="31"/>
      <c r="E825" s="2" t="s">
        <v>2246</v>
      </c>
      <c r="F825" s="2" t="s">
        <v>2247</v>
      </c>
      <c r="G825" s="2" t="s">
        <v>2248</v>
      </c>
      <c r="H825" s="35" t="s">
        <v>62</v>
      </c>
      <c r="J825" s="21">
        <f>(VLOOKUP(C825,'% water content of Food'!A825:F1822,6))</f>
        <v>2.938449575</v>
      </c>
      <c r="K825" s="2" t="s">
        <v>89</v>
      </c>
      <c r="L825" s="2" t="s">
        <v>90</v>
      </c>
      <c r="M825" s="2" t="s">
        <v>1782</v>
      </c>
      <c r="N825" s="36">
        <v>44398.0</v>
      </c>
    </row>
    <row r="826">
      <c r="C826" s="2" t="s">
        <v>2249</v>
      </c>
      <c r="D826" s="31"/>
      <c r="E826" s="2" t="s">
        <v>2250</v>
      </c>
      <c r="F826" s="2" t="s">
        <v>2251</v>
      </c>
      <c r="G826" s="2" t="s">
        <v>2252</v>
      </c>
      <c r="H826" s="35" t="s">
        <v>62</v>
      </c>
      <c r="J826" s="21">
        <f>(VLOOKUP(C826,'% water content of Food'!A826:F1823,6))</f>
        <v>0.4864542541</v>
      </c>
      <c r="K826" s="2" t="s">
        <v>89</v>
      </c>
      <c r="L826" s="2" t="s">
        <v>90</v>
      </c>
      <c r="M826" s="2" t="s">
        <v>2139</v>
      </c>
      <c r="N826" s="36">
        <v>44398.0</v>
      </c>
    </row>
    <row r="827">
      <c r="C827" s="2" t="s">
        <v>2253</v>
      </c>
      <c r="D827" s="31"/>
      <c r="E827" s="2" t="s">
        <v>2254</v>
      </c>
      <c r="F827" s="2" t="s">
        <v>2255</v>
      </c>
      <c r="G827" s="2" t="s">
        <v>2256</v>
      </c>
      <c r="H827" s="35" t="s">
        <v>62</v>
      </c>
      <c r="J827" s="21">
        <f>(VLOOKUP(C827,'% water content of Food'!A827:F1824,6))</f>
        <v>1.049160671</v>
      </c>
      <c r="K827" s="2" t="s">
        <v>89</v>
      </c>
      <c r="L827" s="2" t="s">
        <v>90</v>
      </c>
      <c r="M827" s="2" t="s">
        <v>1748</v>
      </c>
      <c r="N827" s="36">
        <v>44398.0</v>
      </c>
    </row>
    <row r="828">
      <c r="C828" s="2" t="s">
        <v>2257</v>
      </c>
      <c r="D828" s="31"/>
      <c r="E828" s="2" t="s">
        <v>2258</v>
      </c>
      <c r="F828" s="2" t="s">
        <v>2232</v>
      </c>
      <c r="G828" s="2" t="s">
        <v>2259</v>
      </c>
      <c r="H828" s="35" t="s">
        <v>61</v>
      </c>
      <c r="J828" s="21">
        <f>(VLOOKUP(C828,'% water content of Food'!A828:F1825,6))</f>
        <v>1.999050956</v>
      </c>
      <c r="K828" s="2" t="s">
        <v>89</v>
      </c>
      <c r="L828" s="2" t="s">
        <v>90</v>
      </c>
      <c r="M828" s="2" t="s">
        <v>1748</v>
      </c>
      <c r="N828" s="36">
        <v>44398.0</v>
      </c>
    </row>
    <row r="829">
      <c r="C829" s="2" t="s">
        <v>2260</v>
      </c>
      <c r="D829" s="31"/>
      <c r="E829" s="2" t="s">
        <v>2261</v>
      </c>
      <c r="F829" s="2" t="s">
        <v>2262</v>
      </c>
      <c r="G829" s="2" t="s">
        <v>2263</v>
      </c>
      <c r="H829" s="35" t="s">
        <v>62</v>
      </c>
      <c r="J829" s="21">
        <f>(VLOOKUP(C829,'% water content of Food'!A829:F1826,6))</f>
        <v>1.314229033</v>
      </c>
      <c r="K829" s="2" t="s">
        <v>89</v>
      </c>
      <c r="L829" s="2" t="s">
        <v>90</v>
      </c>
      <c r="M829" s="2" t="s">
        <v>1748</v>
      </c>
      <c r="N829" s="36">
        <v>44398.0</v>
      </c>
    </row>
    <row r="830">
      <c r="C830" s="2" t="s">
        <v>2264</v>
      </c>
      <c r="D830" s="31"/>
      <c r="E830" s="2" t="s">
        <v>2265</v>
      </c>
      <c r="F830" s="2" t="s">
        <v>2266</v>
      </c>
      <c r="G830" s="2" t="s">
        <v>2267</v>
      </c>
      <c r="H830" s="35" t="s">
        <v>61</v>
      </c>
      <c r="J830" s="21">
        <f>(VLOOKUP(C830,'% water content of Food'!A830:F1827,6))</f>
        <v>4.071993547</v>
      </c>
      <c r="K830" s="2" t="s">
        <v>89</v>
      </c>
      <c r="L830" s="2" t="s">
        <v>90</v>
      </c>
      <c r="M830" s="2" t="s">
        <v>2139</v>
      </c>
      <c r="N830" s="36">
        <v>44398.0</v>
      </c>
    </row>
    <row r="831">
      <c r="C831" s="2" t="s">
        <v>2268</v>
      </c>
      <c r="D831" s="31"/>
      <c r="E831" s="2" t="s">
        <v>2269</v>
      </c>
      <c r="F831" s="2" t="s">
        <v>2266</v>
      </c>
      <c r="G831" s="2" t="s">
        <v>2270</v>
      </c>
      <c r="H831" s="35" t="s">
        <v>61</v>
      </c>
      <c r="J831" s="21">
        <f>(VLOOKUP(C831,'% water content of Food'!A831:F1828,6))</f>
        <v>1.270701652</v>
      </c>
      <c r="K831" s="2" t="s">
        <v>89</v>
      </c>
      <c r="L831" s="2" t="s">
        <v>90</v>
      </c>
      <c r="M831" s="2" t="s">
        <v>2139</v>
      </c>
      <c r="N831" s="36">
        <v>44398.0</v>
      </c>
    </row>
    <row r="832">
      <c r="C832" s="2" t="s">
        <v>2271</v>
      </c>
      <c r="D832" s="31"/>
      <c r="E832" s="2" t="s">
        <v>2272</v>
      </c>
      <c r="F832" s="2" t="s">
        <v>2273</v>
      </c>
      <c r="G832" s="2" t="s">
        <v>2274</v>
      </c>
      <c r="H832" s="35" t="s">
        <v>62</v>
      </c>
      <c r="J832" s="21">
        <f>(VLOOKUP(C832,'% water content of Food'!A832:F1829,6))</f>
        <v>11.41578008</v>
      </c>
      <c r="K832" s="2" t="s">
        <v>89</v>
      </c>
      <c r="L832" s="2" t="s">
        <v>90</v>
      </c>
      <c r="M832" s="2" t="s">
        <v>1782</v>
      </c>
      <c r="N832" s="36">
        <v>44398.0</v>
      </c>
    </row>
    <row r="833">
      <c r="C833" s="2" t="s">
        <v>2275</v>
      </c>
      <c r="D833" s="31"/>
      <c r="E833" s="2" t="s">
        <v>2276</v>
      </c>
      <c r="F833" s="2" t="s">
        <v>2273</v>
      </c>
      <c r="G833" s="2" t="s">
        <v>2277</v>
      </c>
      <c r="H833" s="35" t="s">
        <v>62</v>
      </c>
      <c r="J833" s="21">
        <f>(VLOOKUP(C833,'% water content of Food'!A833:F1830,6))</f>
        <v>8.806007446</v>
      </c>
      <c r="K833" s="2" t="s">
        <v>89</v>
      </c>
      <c r="L833" s="2" t="s">
        <v>90</v>
      </c>
      <c r="M833" s="2" t="s">
        <v>1782</v>
      </c>
      <c r="N833" s="36">
        <v>44398.0</v>
      </c>
    </row>
    <row r="834">
      <c r="C834" s="2" t="s">
        <v>2278</v>
      </c>
      <c r="D834" s="31"/>
      <c r="E834" s="2" t="s">
        <v>810</v>
      </c>
      <c r="F834" s="2" t="s">
        <v>797</v>
      </c>
      <c r="G834" s="2" t="s">
        <v>2279</v>
      </c>
      <c r="H834" s="35" t="s">
        <v>59</v>
      </c>
      <c r="J834" s="21">
        <f>(VLOOKUP(C834,'% water content of Food'!A834:F1831,6))</f>
        <v>78.88435163</v>
      </c>
      <c r="K834" s="2" t="s">
        <v>89</v>
      </c>
      <c r="L834" s="2" t="s">
        <v>90</v>
      </c>
      <c r="M834" s="2" t="s">
        <v>1782</v>
      </c>
      <c r="N834" s="36">
        <v>44398.0</v>
      </c>
    </row>
    <row r="835">
      <c r="C835" s="2" t="s">
        <v>2280</v>
      </c>
      <c r="D835" s="31"/>
      <c r="E835" s="2" t="s">
        <v>2281</v>
      </c>
      <c r="F835" s="2" t="s">
        <v>797</v>
      </c>
      <c r="G835" s="2" t="s">
        <v>2282</v>
      </c>
      <c r="H835" s="35" t="s">
        <v>60</v>
      </c>
      <c r="J835" s="21">
        <f>(VLOOKUP(C835,'% water content of Food'!A835:F1832,6))</f>
        <v>82.65720736</v>
      </c>
      <c r="K835" s="2" t="s">
        <v>89</v>
      </c>
      <c r="L835" s="2" t="s">
        <v>90</v>
      </c>
      <c r="M835" s="2" t="s">
        <v>1782</v>
      </c>
      <c r="N835" s="36">
        <v>44398.0</v>
      </c>
    </row>
    <row r="836">
      <c r="C836" s="2" t="s">
        <v>2283</v>
      </c>
      <c r="D836" s="31"/>
      <c r="E836" s="2" t="s">
        <v>2284</v>
      </c>
      <c r="F836" s="2" t="s">
        <v>2285</v>
      </c>
      <c r="G836" s="2" t="s">
        <v>2286</v>
      </c>
      <c r="H836" s="35" t="s">
        <v>62</v>
      </c>
      <c r="J836" s="21">
        <f>(VLOOKUP(C836,'% water content of Food'!A836:F1833,6))</f>
        <v>7.849522539</v>
      </c>
      <c r="K836" s="2" t="s">
        <v>89</v>
      </c>
      <c r="L836" s="2" t="s">
        <v>90</v>
      </c>
      <c r="M836" s="2" t="s">
        <v>1782</v>
      </c>
      <c r="N836" s="36">
        <v>44398.0</v>
      </c>
    </row>
    <row r="837">
      <c r="C837" s="2" t="s">
        <v>2287</v>
      </c>
      <c r="D837" s="31"/>
      <c r="E837" s="2" t="s">
        <v>2288</v>
      </c>
      <c r="F837" s="2" t="s">
        <v>2289</v>
      </c>
      <c r="G837" s="2" t="s">
        <v>2290</v>
      </c>
      <c r="H837" s="35" t="s">
        <v>62</v>
      </c>
      <c r="J837" s="21">
        <f>(VLOOKUP(C837,'% water content of Food'!A837:F1834,6))</f>
        <v>30.56706446</v>
      </c>
      <c r="K837" s="2" t="s">
        <v>89</v>
      </c>
      <c r="L837" s="2" t="s">
        <v>90</v>
      </c>
      <c r="M837" s="2" t="s">
        <v>2139</v>
      </c>
      <c r="N837" s="36">
        <v>44398.0</v>
      </c>
    </row>
    <row r="838">
      <c r="C838" s="2" t="s">
        <v>2291</v>
      </c>
      <c r="D838" s="31"/>
      <c r="E838" s="2" t="s">
        <v>2292</v>
      </c>
      <c r="F838" s="2" t="s">
        <v>2289</v>
      </c>
      <c r="G838" s="2" t="s">
        <v>2293</v>
      </c>
      <c r="H838" s="35" t="s">
        <v>62</v>
      </c>
      <c r="J838" s="21">
        <f>(VLOOKUP(C838,'% water content of Food'!A838:F1835,6))</f>
        <v>30.04989547</v>
      </c>
      <c r="K838" s="2" t="s">
        <v>89</v>
      </c>
      <c r="L838" s="2" t="s">
        <v>90</v>
      </c>
      <c r="M838" s="2" t="s">
        <v>2139</v>
      </c>
      <c r="N838" s="36">
        <v>44398.0</v>
      </c>
    </row>
    <row r="839">
      <c r="C839" s="2" t="s">
        <v>2294</v>
      </c>
      <c r="D839" s="31"/>
      <c r="E839" s="2" t="s">
        <v>2295</v>
      </c>
      <c r="F839" s="2" t="s">
        <v>2289</v>
      </c>
      <c r="G839" s="2" t="s">
        <v>2296</v>
      </c>
      <c r="H839" s="35" t="s">
        <v>62</v>
      </c>
      <c r="J839" s="21">
        <f>(VLOOKUP(C839,'% water content of Food'!A839:F1836,6))</f>
        <v>38.00797199</v>
      </c>
      <c r="K839" s="2" t="s">
        <v>89</v>
      </c>
      <c r="L839" s="2" t="s">
        <v>90</v>
      </c>
      <c r="M839" s="2" t="s">
        <v>1782</v>
      </c>
      <c r="N839" s="36">
        <v>44398.0</v>
      </c>
    </row>
    <row r="840">
      <c r="C840" s="2" t="s">
        <v>2297</v>
      </c>
      <c r="D840" s="31"/>
      <c r="E840" s="2" t="s">
        <v>2298</v>
      </c>
      <c r="F840" s="2" t="s">
        <v>2289</v>
      </c>
      <c r="G840" s="2" t="s">
        <v>2299</v>
      </c>
      <c r="H840" s="35" t="s">
        <v>62</v>
      </c>
      <c r="J840" s="21">
        <f>(VLOOKUP(C840,'% water content of Food'!A840:F1837,6))</f>
        <v>26.71937672</v>
      </c>
      <c r="K840" s="2" t="s">
        <v>89</v>
      </c>
      <c r="L840" s="2" t="s">
        <v>90</v>
      </c>
      <c r="M840" s="2" t="s">
        <v>1782</v>
      </c>
      <c r="N840" s="36">
        <v>44398.0</v>
      </c>
    </row>
    <row r="841">
      <c r="C841" s="2" t="s">
        <v>2300</v>
      </c>
      <c r="D841" s="31"/>
      <c r="E841" s="2" t="s">
        <v>2301</v>
      </c>
      <c r="F841" s="2" t="s">
        <v>2289</v>
      </c>
      <c r="G841" s="2" t="s">
        <v>2302</v>
      </c>
      <c r="H841" s="35" t="s">
        <v>62</v>
      </c>
      <c r="J841" s="21">
        <f>(VLOOKUP(C841,'% water content of Food'!A841:F1838,6))</f>
        <v>35.71289914</v>
      </c>
      <c r="K841" s="2" t="s">
        <v>89</v>
      </c>
      <c r="L841" s="2" t="s">
        <v>90</v>
      </c>
      <c r="M841" s="2" t="s">
        <v>1748</v>
      </c>
      <c r="N841" s="36">
        <v>44398.0</v>
      </c>
    </row>
    <row r="842">
      <c r="C842" s="2" t="s">
        <v>2303</v>
      </c>
      <c r="D842" s="31"/>
      <c r="E842" s="2" t="s">
        <v>2304</v>
      </c>
      <c r="F842" s="2" t="s">
        <v>2289</v>
      </c>
      <c r="G842" s="2" t="s">
        <v>2305</v>
      </c>
      <c r="H842" s="35" t="s">
        <v>62</v>
      </c>
      <c r="J842" s="21">
        <f>(VLOOKUP(C842,'% water content of Food'!A842:F1839,6))</f>
        <v>30.88458289</v>
      </c>
      <c r="K842" s="2" t="s">
        <v>89</v>
      </c>
      <c r="L842" s="2" t="s">
        <v>90</v>
      </c>
      <c r="M842" s="2" t="s">
        <v>1782</v>
      </c>
      <c r="N842" s="36">
        <v>44398.0</v>
      </c>
    </row>
    <row r="843">
      <c r="C843" s="2" t="s">
        <v>2306</v>
      </c>
      <c r="D843" s="31"/>
      <c r="E843" s="2" t="s">
        <v>2307</v>
      </c>
      <c r="F843" s="2" t="s">
        <v>2285</v>
      </c>
      <c r="G843" s="2" t="s">
        <v>2308</v>
      </c>
      <c r="H843" s="35" t="s">
        <v>59</v>
      </c>
      <c r="J843" s="21">
        <f>(VLOOKUP(C843,'% water content of Food'!A843:F1840,6))</f>
        <v>8.94196588</v>
      </c>
      <c r="K843" s="2" t="s">
        <v>89</v>
      </c>
      <c r="L843" s="2" t="s">
        <v>90</v>
      </c>
      <c r="M843" s="2" t="s">
        <v>1782</v>
      </c>
      <c r="N843" s="36">
        <v>44398.0</v>
      </c>
    </row>
    <row r="844">
      <c r="C844" s="2" t="s">
        <v>2309</v>
      </c>
      <c r="D844" s="19">
        <v>4312.0</v>
      </c>
      <c r="E844" s="2" t="s">
        <v>2310</v>
      </c>
      <c r="F844" s="2" t="s">
        <v>2311</v>
      </c>
      <c r="G844" s="2" t="s">
        <v>2312</v>
      </c>
      <c r="H844" s="35" t="s">
        <v>59</v>
      </c>
      <c r="J844" s="21">
        <f>(VLOOKUP(C844,'% water content of Food'!A844:F1841,6))</f>
        <v>61.45056942</v>
      </c>
      <c r="K844" s="2" t="s">
        <v>89</v>
      </c>
      <c r="L844" s="2" t="s">
        <v>90</v>
      </c>
      <c r="M844" s="2" t="s">
        <v>2139</v>
      </c>
      <c r="N844" s="36">
        <v>44398.0</v>
      </c>
    </row>
    <row r="845">
      <c r="C845" s="2" t="s">
        <v>2313</v>
      </c>
      <c r="D845" s="19">
        <v>4051.0</v>
      </c>
      <c r="E845" s="2" t="s">
        <v>2314</v>
      </c>
      <c r="F845" s="2" t="s">
        <v>2315</v>
      </c>
      <c r="G845" s="2" t="s">
        <v>2316</v>
      </c>
      <c r="H845" s="35" t="s">
        <v>59</v>
      </c>
      <c r="J845" s="21">
        <f>(VLOOKUP(C845,'% water content of Food'!A845:F1842,6))</f>
        <v>84.67109957</v>
      </c>
      <c r="K845" s="2" t="s">
        <v>89</v>
      </c>
      <c r="L845" s="2" t="s">
        <v>90</v>
      </c>
      <c r="M845" s="2" t="s">
        <v>2139</v>
      </c>
      <c r="N845" s="36">
        <v>44398.0</v>
      </c>
    </row>
    <row r="846">
      <c r="C846" s="2" t="s">
        <v>2317</v>
      </c>
      <c r="D846" s="31"/>
      <c r="E846" s="2" t="s">
        <v>2318</v>
      </c>
      <c r="F846" s="2" t="s">
        <v>1743</v>
      </c>
      <c r="G846" s="2" t="s">
        <v>2319</v>
      </c>
      <c r="H846" s="35" t="s">
        <v>59</v>
      </c>
      <c r="J846" s="21">
        <f>(VLOOKUP(C846,'% water content of Food'!A846:F1843,6))</f>
        <v>90.17760391</v>
      </c>
      <c r="K846" s="2" t="s">
        <v>89</v>
      </c>
      <c r="L846" s="2" t="s">
        <v>90</v>
      </c>
      <c r="M846" s="2" t="s">
        <v>1782</v>
      </c>
      <c r="N846" s="36">
        <v>44398.0</v>
      </c>
    </row>
    <row r="847">
      <c r="C847" s="2" t="s">
        <v>2320</v>
      </c>
      <c r="D847" s="19">
        <v>94627.0</v>
      </c>
      <c r="E847" s="2" t="s">
        <v>2321</v>
      </c>
      <c r="F847" s="2" t="s">
        <v>2322</v>
      </c>
      <c r="G847" s="2" t="s">
        <v>2323</v>
      </c>
      <c r="H847" s="35" t="s">
        <v>60</v>
      </c>
      <c r="J847" s="21">
        <f>(VLOOKUP(C847,'% water content of Food'!A847:F1844,6))</f>
        <v>85.9211557</v>
      </c>
      <c r="K847" s="2" t="s">
        <v>89</v>
      </c>
      <c r="L847" s="2" t="s">
        <v>90</v>
      </c>
      <c r="M847" s="2" t="s">
        <v>1748</v>
      </c>
      <c r="N847" s="36">
        <v>44398.0</v>
      </c>
    </row>
    <row r="848">
      <c r="C848" s="2" t="s">
        <v>2324</v>
      </c>
      <c r="D848" s="31"/>
      <c r="E848" s="2" t="s">
        <v>2325</v>
      </c>
      <c r="F848" s="2" t="s">
        <v>2322</v>
      </c>
      <c r="G848" s="2" t="s">
        <v>2326</v>
      </c>
      <c r="H848" s="35" t="s">
        <v>60</v>
      </c>
      <c r="J848" s="21">
        <f>(VLOOKUP(C848,'% water content of Food'!A848:F1845,6))</f>
        <v>91.31531709</v>
      </c>
      <c r="K848" s="2" t="s">
        <v>89</v>
      </c>
      <c r="L848" s="2" t="s">
        <v>90</v>
      </c>
      <c r="M848" s="2" t="s">
        <v>1748</v>
      </c>
      <c r="N848" s="36">
        <v>44398.0</v>
      </c>
    </row>
    <row r="849">
      <c r="C849" s="2" t="s">
        <v>2327</v>
      </c>
      <c r="D849" s="19">
        <v>93166.0</v>
      </c>
      <c r="E849" s="2" t="s">
        <v>2328</v>
      </c>
      <c r="F849" s="2" t="s">
        <v>2322</v>
      </c>
      <c r="G849" s="2" t="s">
        <v>2329</v>
      </c>
      <c r="H849" s="35" t="s">
        <v>60</v>
      </c>
      <c r="J849" s="21">
        <f>(VLOOKUP(C849,'% water content of Food'!A849:F1846,6))</f>
        <v>89.17071558</v>
      </c>
      <c r="K849" s="2" t="s">
        <v>89</v>
      </c>
      <c r="L849" s="2" t="s">
        <v>90</v>
      </c>
      <c r="M849" s="2" t="s">
        <v>1748</v>
      </c>
      <c r="N849" s="36">
        <v>44398.0</v>
      </c>
    </row>
    <row r="850">
      <c r="C850" s="2" t="s">
        <v>2330</v>
      </c>
      <c r="D850" s="31"/>
      <c r="E850" s="2" t="s">
        <v>2331</v>
      </c>
      <c r="F850" s="2" t="s">
        <v>2285</v>
      </c>
      <c r="G850" s="2" t="s">
        <v>2332</v>
      </c>
      <c r="H850" s="35" t="s">
        <v>60</v>
      </c>
      <c r="J850" s="21">
        <f>(VLOOKUP(C850,'% water content of Food'!A850:F1847,6))</f>
        <v>92.2989073</v>
      </c>
      <c r="K850" s="2" t="s">
        <v>89</v>
      </c>
      <c r="L850" s="2" t="s">
        <v>90</v>
      </c>
      <c r="M850" s="2" t="s">
        <v>1782</v>
      </c>
      <c r="N850" s="36">
        <v>44398.0</v>
      </c>
    </row>
    <row r="851">
      <c r="C851" s="2" t="s">
        <v>2333</v>
      </c>
      <c r="D851" s="31"/>
      <c r="E851" s="2" t="s">
        <v>2334</v>
      </c>
      <c r="F851" s="2" t="s">
        <v>2335</v>
      </c>
      <c r="G851" s="2" t="s">
        <v>2336</v>
      </c>
      <c r="H851" s="35" t="s">
        <v>60</v>
      </c>
      <c r="J851" s="21">
        <f>(VLOOKUP(C851,'% water content of Food'!A851:F1848,6))</f>
        <v>94.57620428</v>
      </c>
      <c r="K851" s="2" t="s">
        <v>89</v>
      </c>
      <c r="L851" s="2" t="s">
        <v>90</v>
      </c>
      <c r="M851" s="2" t="s">
        <v>1748</v>
      </c>
      <c r="N851" s="36">
        <v>44398.0</v>
      </c>
    </row>
    <row r="852">
      <c r="C852" s="2" t="s">
        <v>2337</v>
      </c>
      <c r="D852" s="19">
        <v>4081.0</v>
      </c>
      <c r="E852" s="2" t="s">
        <v>2338</v>
      </c>
      <c r="F852" s="2" t="s">
        <v>2339</v>
      </c>
      <c r="G852" s="2" t="s">
        <v>2340</v>
      </c>
      <c r="H852" s="35" t="s">
        <v>60</v>
      </c>
      <c r="J852" s="21">
        <f>(VLOOKUP(C852,'% water content of Food'!A852:F1849,6))</f>
        <v>91.82699206</v>
      </c>
      <c r="K852" s="2" t="s">
        <v>89</v>
      </c>
      <c r="L852" s="2" t="s">
        <v>90</v>
      </c>
      <c r="M852" s="2" t="s">
        <v>1748</v>
      </c>
      <c r="N852" s="36">
        <v>44398.0</v>
      </c>
    </row>
    <row r="853">
      <c r="C853" s="2" t="s">
        <v>2341</v>
      </c>
      <c r="D853" s="31"/>
      <c r="E853" s="2" t="s">
        <v>2342</v>
      </c>
      <c r="F853" s="2" t="s">
        <v>1743</v>
      </c>
      <c r="G853" s="2" t="s">
        <v>2343</v>
      </c>
      <c r="H853" s="35" t="s">
        <v>60</v>
      </c>
      <c r="J853" s="21">
        <f>(VLOOKUP(C853,'% water content of Food'!A853:F1850,6))</f>
        <v>93.14293301</v>
      </c>
      <c r="K853" s="2" t="s">
        <v>89</v>
      </c>
      <c r="L853" s="2" t="s">
        <v>90</v>
      </c>
      <c r="M853" s="2" t="s">
        <v>1748</v>
      </c>
      <c r="N853" s="36">
        <v>44398.0</v>
      </c>
    </row>
    <row r="854">
      <c r="C854" s="2" t="s">
        <v>2344</v>
      </c>
      <c r="D854" s="31"/>
      <c r="E854" s="2" t="s">
        <v>2345</v>
      </c>
      <c r="F854" s="2" t="s">
        <v>2346</v>
      </c>
      <c r="G854" s="2" t="s">
        <v>2347</v>
      </c>
      <c r="H854" s="35" t="s">
        <v>65</v>
      </c>
      <c r="J854" s="21">
        <f>(VLOOKUP(C854,'% water content of Food'!A854:F1851,6))</f>
        <v>75.4986698</v>
      </c>
      <c r="K854" s="2" t="s">
        <v>89</v>
      </c>
      <c r="L854" s="2" t="s">
        <v>90</v>
      </c>
      <c r="M854" s="2" t="s">
        <v>1782</v>
      </c>
      <c r="N854" s="36">
        <v>44398.0</v>
      </c>
    </row>
    <row r="855">
      <c r="C855" s="2" t="s">
        <v>2348</v>
      </c>
      <c r="D855" s="31"/>
      <c r="E855" s="2" t="s">
        <v>2349</v>
      </c>
      <c r="F855" s="2" t="s">
        <v>2346</v>
      </c>
      <c r="G855" s="2" t="s">
        <v>2350</v>
      </c>
      <c r="H855" s="35" t="s">
        <v>65</v>
      </c>
      <c r="J855" s="21">
        <f>(VLOOKUP(C855,'% water content of Food'!A855:F1852,6))</f>
        <v>74.91103511</v>
      </c>
      <c r="K855" s="2" t="s">
        <v>89</v>
      </c>
      <c r="L855" s="2" t="s">
        <v>90</v>
      </c>
      <c r="M855" s="2" t="s">
        <v>1782</v>
      </c>
      <c r="N855" s="36">
        <v>44398.0</v>
      </c>
    </row>
    <row r="856">
      <c r="C856" s="2" t="s">
        <v>2351</v>
      </c>
      <c r="D856" s="31"/>
      <c r="E856" s="2" t="s">
        <v>2352</v>
      </c>
      <c r="F856" s="2" t="s">
        <v>2353</v>
      </c>
      <c r="G856" s="2" t="s">
        <v>2354</v>
      </c>
      <c r="H856" s="35" t="s">
        <v>61</v>
      </c>
      <c r="J856" s="21">
        <f>(VLOOKUP(C856,'% water content of Food'!A856:F1853,6))</f>
        <v>21.70276057</v>
      </c>
      <c r="K856" s="2" t="s">
        <v>89</v>
      </c>
      <c r="L856" s="2" t="s">
        <v>90</v>
      </c>
      <c r="M856" s="2" t="s">
        <v>2139</v>
      </c>
      <c r="N856" s="36">
        <v>44398.0</v>
      </c>
    </row>
    <row r="857">
      <c r="C857" s="2" t="s">
        <v>2355</v>
      </c>
      <c r="D857" s="31"/>
      <c r="E857" s="2" t="s">
        <v>2356</v>
      </c>
      <c r="F857" s="2" t="s">
        <v>2357</v>
      </c>
      <c r="G857" s="37" t="s">
        <v>2358</v>
      </c>
      <c r="H857" s="35" t="s">
        <v>62</v>
      </c>
      <c r="J857" s="21">
        <f>(VLOOKUP(C857,'% water content of Food'!A857:F1854,6))</f>
        <v>82.71501153</v>
      </c>
      <c r="L857" s="2" t="s">
        <v>90</v>
      </c>
      <c r="M857" s="2" t="s">
        <v>2139</v>
      </c>
      <c r="N857" s="36">
        <v>44398.0</v>
      </c>
    </row>
    <row r="858">
      <c r="C858" s="2" t="s">
        <v>2359</v>
      </c>
      <c r="D858" s="31"/>
      <c r="E858" s="2" t="s">
        <v>2360</v>
      </c>
      <c r="F858" s="2" t="s">
        <v>2361</v>
      </c>
      <c r="G858" s="2" t="s">
        <v>2362</v>
      </c>
      <c r="H858" s="35" t="s">
        <v>61</v>
      </c>
      <c r="J858" s="21">
        <f>(VLOOKUP(C858,'% water content of Food'!A858:F1855,6))</f>
        <v>79.80682852</v>
      </c>
      <c r="L858" s="2" t="s">
        <v>90</v>
      </c>
      <c r="M858" s="2" t="s">
        <v>1748</v>
      </c>
      <c r="N858" s="36">
        <v>44398.0</v>
      </c>
    </row>
    <row r="859">
      <c r="C859" s="2" t="s">
        <v>2363</v>
      </c>
      <c r="D859" s="31"/>
      <c r="E859" s="2" t="s">
        <v>2364</v>
      </c>
      <c r="F859" s="2" t="s">
        <v>2285</v>
      </c>
      <c r="G859" s="2" t="s">
        <v>2365</v>
      </c>
      <c r="H859" s="35" t="s">
        <v>61</v>
      </c>
      <c r="J859" s="21">
        <f>(VLOOKUP(C859,'% water content of Food'!A859:F1856,6))</f>
        <v>59.83951634</v>
      </c>
      <c r="L859" s="2" t="s">
        <v>90</v>
      </c>
      <c r="M859" s="2" t="s">
        <v>1782</v>
      </c>
      <c r="N859" s="36">
        <v>44398.0</v>
      </c>
    </row>
    <row r="860">
      <c r="C860" s="2" t="s">
        <v>2366</v>
      </c>
      <c r="D860" s="31"/>
      <c r="E860" s="2" t="s">
        <v>2367</v>
      </c>
      <c r="F860" s="2" t="s">
        <v>2368</v>
      </c>
      <c r="G860" s="2" t="s">
        <v>2369</v>
      </c>
      <c r="H860" s="35" t="s">
        <v>61</v>
      </c>
      <c r="J860" s="21">
        <f>(VLOOKUP(C860,'% water content of Food'!A860:F1857,6))</f>
        <v>61.07161785</v>
      </c>
      <c r="L860" s="2" t="s">
        <v>90</v>
      </c>
      <c r="M860" s="2" t="s">
        <v>1748</v>
      </c>
      <c r="N860" s="36">
        <v>44398.0</v>
      </c>
    </row>
    <row r="861">
      <c r="C861" s="2" t="s">
        <v>2370</v>
      </c>
      <c r="D861" s="31"/>
      <c r="E861" s="2" t="s">
        <v>2371</v>
      </c>
      <c r="F861" s="2" t="s">
        <v>2285</v>
      </c>
      <c r="G861" s="2" t="s">
        <v>2372</v>
      </c>
      <c r="H861" s="35" t="s">
        <v>61</v>
      </c>
      <c r="J861" s="21">
        <f>(VLOOKUP(C861,'% water content of Food'!A861:F1858,6))</f>
        <v>60.79197</v>
      </c>
      <c r="L861" s="2" t="s">
        <v>90</v>
      </c>
      <c r="M861" s="2" t="s">
        <v>1782</v>
      </c>
      <c r="N861" s="36">
        <v>44398.0</v>
      </c>
    </row>
    <row r="862">
      <c r="C862" s="2" t="s">
        <v>2373</v>
      </c>
      <c r="D862" s="31"/>
      <c r="E862" s="2" t="s">
        <v>2374</v>
      </c>
      <c r="F862" s="2" t="s">
        <v>2375</v>
      </c>
      <c r="G862" s="2" t="s">
        <v>2376</v>
      </c>
      <c r="H862" s="35" t="s">
        <v>62</v>
      </c>
      <c r="J862" s="21">
        <f>(VLOOKUP(C862,'% water content of Food'!A862:F1859,6))</f>
        <v>62.26738889</v>
      </c>
      <c r="L862" s="2" t="s">
        <v>90</v>
      </c>
      <c r="M862" s="2" t="s">
        <v>1748</v>
      </c>
      <c r="N862" s="36">
        <v>44398.0</v>
      </c>
    </row>
    <row r="863">
      <c r="C863" s="2" t="s">
        <v>2377</v>
      </c>
      <c r="D863" s="31"/>
      <c r="E863" s="2" t="s">
        <v>2378</v>
      </c>
      <c r="F863" s="2" t="s">
        <v>2368</v>
      </c>
      <c r="G863" s="2" t="s">
        <v>2379</v>
      </c>
      <c r="H863" s="35" t="s">
        <v>61</v>
      </c>
      <c r="J863" s="21">
        <f>(VLOOKUP(C863,'% water content of Food'!A863:F1860,6))</f>
        <v>74.67342562</v>
      </c>
      <c r="L863" s="2" t="s">
        <v>90</v>
      </c>
      <c r="M863" s="2" t="s">
        <v>1782</v>
      </c>
      <c r="N863" s="36">
        <v>44398.0</v>
      </c>
    </row>
    <row r="864">
      <c r="C864" s="2" t="s">
        <v>2380</v>
      </c>
      <c r="D864" s="31"/>
      <c r="E864" s="2" t="s">
        <v>2381</v>
      </c>
      <c r="F864" s="2" t="s">
        <v>2382</v>
      </c>
      <c r="G864" s="2" t="s">
        <v>2383</v>
      </c>
      <c r="H864" s="35" t="s">
        <v>62</v>
      </c>
      <c r="J864" s="21">
        <f>(VLOOKUP(C864,'% water content of Food'!A864:F1861,6))</f>
        <v>70.15972708</v>
      </c>
      <c r="L864" s="2" t="s">
        <v>90</v>
      </c>
      <c r="M864" s="2" t="s">
        <v>1748</v>
      </c>
      <c r="N864" s="36">
        <v>44398.0</v>
      </c>
    </row>
    <row r="865">
      <c r="C865" s="2" t="s">
        <v>2384</v>
      </c>
      <c r="D865" s="31"/>
      <c r="E865" s="2" t="s">
        <v>2385</v>
      </c>
      <c r="F865" s="2" t="s">
        <v>2386</v>
      </c>
      <c r="G865" s="2" t="s">
        <v>2387</v>
      </c>
      <c r="H865" s="35" t="s">
        <v>62</v>
      </c>
      <c r="J865" s="21">
        <f>(VLOOKUP(C865,'% water content of Food'!A865:F1862,6))</f>
        <v>78.83442443</v>
      </c>
      <c r="L865" s="2" t="s">
        <v>90</v>
      </c>
      <c r="M865" s="2" t="s">
        <v>1748</v>
      </c>
      <c r="N865" s="36">
        <v>44398.0</v>
      </c>
    </row>
    <row r="866">
      <c r="C866" s="2" t="s">
        <v>2388</v>
      </c>
      <c r="D866" s="31"/>
      <c r="E866" s="2" t="s">
        <v>2389</v>
      </c>
      <c r="F866" s="2" t="s">
        <v>1841</v>
      </c>
      <c r="G866" s="2" t="s">
        <v>2390</v>
      </c>
      <c r="H866" s="35" t="s">
        <v>62</v>
      </c>
      <c r="J866" s="21">
        <f>(VLOOKUP(C866,'% water content of Food'!A866:F1863,6))</f>
        <v>69.28708726</v>
      </c>
      <c r="L866" s="2" t="s">
        <v>90</v>
      </c>
      <c r="M866" s="2" t="s">
        <v>2139</v>
      </c>
      <c r="N866" s="36">
        <v>44398.0</v>
      </c>
    </row>
    <row r="867">
      <c r="C867" s="2" t="s">
        <v>2391</v>
      </c>
      <c r="D867" s="31"/>
      <c r="E867" s="2" t="s">
        <v>2392</v>
      </c>
      <c r="F867" s="2" t="s">
        <v>1841</v>
      </c>
      <c r="G867" s="2" t="s">
        <v>2393</v>
      </c>
      <c r="H867" s="35" t="s">
        <v>62</v>
      </c>
      <c r="J867" s="21">
        <f>(VLOOKUP(C867,'% water content of Food'!A867:F1864,6))</f>
        <v>74.28406058</v>
      </c>
      <c r="L867" s="2" t="s">
        <v>90</v>
      </c>
      <c r="M867" s="2" t="s">
        <v>2139</v>
      </c>
      <c r="N867" s="36">
        <v>44398.0</v>
      </c>
    </row>
    <row r="868">
      <c r="C868" s="2" t="s">
        <v>2394</v>
      </c>
      <c r="D868" s="31"/>
      <c r="E868" s="2" t="s">
        <v>2395</v>
      </c>
      <c r="F868" s="2" t="s">
        <v>733</v>
      </c>
      <c r="G868" s="2" t="s">
        <v>2396</v>
      </c>
      <c r="H868" s="35" t="s">
        <v>62</v>
      </c>
      <c r="J868" s="21">
        <f>(VLOOKUP(C868,'% water content of Food'!A868:F1865,6))</f>
        <v>75.15198228</v>
      </c>
      <c r="L868" s="2" t="s">
        <v>90</v>
      </c>
      <c r="M868" s="2" t="s">
        <v>2139</v>
      </c>
      <c r="N868" s="36">
        <v>44398.0</v>
      </c>
    </row>
    <row r="869">
      <c r="C869" s="2" t="s">
        <v>2397</v>
      </c>
      <c r="D869" s="31"/>
      <c r="E869" s="2" t="s">
        <v>2398</v>
      </c>
      <c r="F869" s="2" t="s">
        <v>2399</v>
      </c>
      <c r="G869" s="2" t="s">
        <v>2400</v>
      </c>
      <c r="H869" s="35" t="s">
        <v>62</v>
      </c>
      <c r="J869" s="21">
        <f>(VLOOKUP(C869,'% water content of Food'!A869:F1866,6))</f>
        <v>51.90680734</v>
      </c>
      <c r="L869" s="2" t="s">
        <v>90</v>
      </c>
      <c r="M869" s="2" t="s">
        <v>1748</v>
      </c>
      <c r="N869" s="36">
        <v>44398.0</v>
      </c>
    </row>
    <row r="870">
      <c r="C870" s="2" t="s">
        <v>2401</v>
      </c>
      <c r="D870" s="31"/>
      <c r="E870" s="2" t="s">
        <v>2402</v>
      </c>
      <c r="F870" s="2" t="s">
        <v>2191</v>
      </c>
      <c r="G870" s="2" t="s">
        <v>2403</v>
      </c>
      <c r="H870" s="35" t="s">
        <v>61</v>
      </c>
      <c r="J870" s="21">
        <f>(VLOOKUP(C870,'% water content of Food'!A870:F1867,6))</f>
        <v>51.77259459</v>
      </c>
      <c r="L870" s="2" t="s">
        <v>90</v>
      </c>
      <c r="M870" s="2" t="s">
        <v>1748</v>
      </c>
      <c r="N870" s="36">
        <v>44398.0</v>
      </c>
    </row>
    <row r="871">
      <c r="C871" s="2" t="s">
        <v>2404</v>
      </c>
      <c r="D871" s="31"/>
      <c r="E871" s="2" t="s">
        <v>2405</v>
      </c>
      <c r="F871" s="2" t="s">
        <v>2406</v>
      </c>
      <c r="G871" s="2" t="s">
        <v>2407</v>
      </c>
      <c r="H871" s="35" t="s">
        <v>62</v>
      </c>
      <c r="J871" s="21">
        <f>(VLOOKUP(C871,'% water content of Food'!A871:F1868,6))</f>
        <v>52.06290148</v>
      </c>
      <c r="L871" s="2" t="s">
        <v>90</v>
      </c>
      <c r="M871" s="2" t="s">
        <v>1748</v>
      </c>
      <c r="N871" s="36">
        <v>44398.0</v>
      </c>
    </row>
    <row r="872">
      <c r="C872" s="2" t="s">
        <v>2408</v>
      </c>
      <c r="D872" s="31"/>
      <c r="E872" s="2" t="s">
        <v>2409</v>
      </c>
      <c r="F872" s="2" t="s">
        <v>2410</v>
      </c>
      <c r="G872" s="2" t="s">
        <v>2411</v>
      </c>
      <c r="H872" s="35" t="s">
        <v>65</v>
      </c>
      <c r="J872" s="21">
        <f>(VLOOKUP(C872,'% water content of Food'!A872:F1869,6))</f>
        <v>52.24472145</v>
      </c>
      <c r="L872" s="2" t="s">
        <v>90</v>
      </c>
      <c r="M872" s="2" t="s">
        <v>2139</v>
      </c>
      <c r="N872" s="36">
        <v>44398.0</v>
      </c>
    </row>
    <row r="873">
      <c r="C873" s="2" t="s">
        <v>2412</v>
      </c>
      <c r="D873" s="31"/>
      <c r="E873" s="2" t="s">
        <v>2413</v>
      </c>
      <c r="F873" s="2" t="s">
        <v>2414</v>
      </c>
      <c r="G873" s="2" t="s">
        <v>2415</v>
      </c>
      <c r="H873" s="35" t="s">
        <v>65</v>
      </c>
      <c r="J873" s="21">
        <f>(VLOOKUP(C873,'% water content of Food'!A873:F1870,6))</f>
        <v>37.39030776</v>
      </c>
      <c r="L873" s="2" t="s">
        <v>90</v>
      </c>
      <c r="M873" s="2" t="s">
        <v>1748</v>
      </c>
      <c r="N873" s="36">
        <v>44398.0</v>
      </c>
    </row>
    <row r="874">
      <c r="C874" s="2" t="s">
        <v>2416</v>
      </c>
      <c r="D874" s="31"/>
      <c r="E874" s="2" t="s">
        <v>2417</v>
      </c>
      <c r="F874" s="2" t="s">
        <v>2418</v>
      </c>
      <c r="G874" s="2" t="s">
        <v>2419</v>
      </c>
      <c r="H874" s="35" t="s">
        <v>65</v>
      </c>
      <c r="J874" s="21">
        <f>(VLOOKUP(C874,'% water content of Food'!A874:F1871,6))</f>
        <v>36.75580654</v>
      </c>
      <c r="K874" s="2" t="s">
        <v>2420</v>
      </c>
      <c r="L874" s="2" t="s">
        <v>90</v>
      </c>
      <c r="M874" s="2" t="s">
        <v>1782</v>
      </c>
      <c r="N874" s="36">
        <v>44398.0</v>
      </c>
    </row>
    <row r="875">
      <c r="C875" s="2" t="s">
        <v>2421</v>
      </c>
      <c r="D875" s="31"/>
      <c r="E875" s="2" t="s">
        <v>2422</v>
      </c>
      <c r="F875" s="2" t="s">
        <v>2418</v>
      </c>
      <c r="G875" s="2" t="s">
        <v>2423</v>
      </c>
      <c r="H875" s="35" t="s">
        <v>65</v>
      </c>
      <c r="J875" s="21">
        <f>(VLOOKUP(C875,'% water content of Food'!A875:F1872,6))</f>
        <v>27.16059441</v>
      </c>
      <c r="K875" s="2" t="s">
        <v>2420</v>
      </c>
      <c r="L875" s="2" t="s">
        <v>90</v>
      </c>
      <c r="M875" s="2" t="s">
        <v>1782</v>
      </c>
      <c r="N875" s="36">
        <v>44398.0</v>
      </c>
    </row>
    <row r="876">
      <c r="C876" s="2" t="s">
        <v>2424</v>
      </c>
      <c r="D876" s="31"/>
      <c r="E876" s="2" t="s">
        <v>2425</v>
      </c>
      <c r="F876" s="2" t="s">
        <v>367</v>
      </c>
      <c r="G876" s="2" t="s">
        <v>2426</v>
      </c>
      <c r="H876" s="35" t="s">
        <v>65</v>
      </c>
      <c r="J876" s="21">
        <f>(VLOOKUP(C876,'% water content of Food'!A876:F1873,6))</f>
        <v>61.96717997</v>
      </c>
      <c r="L876" s="2" t="s">
        <v>90</v>
      </c>
      <c r="M876" s="2" t="s">
        <v>1748</v>
      </c>
      <c r="N876" s="36">
        <v>44398.0</v>
      </c>
    </row>
    <row r="877">
      <c r="C877" s="2" t="s">
        <v>2427</v>
      </c>
      <c r="D877" s="31"/>
      <c r="E877" s="2" t="s">
        <v>2428</v>
      </c>
      <c r="G877" s="2" t="s">
        <v>2429</v>
      </c>
      <c r="H877" s="35" t="s">
        <v>65</v>
      </c>
      <c r="J877" s="21">
        <f>(VLOOKUP(C877,'% water content of Food'!A877:F1874,6))</f>
        <v>59.39354921</v>
      </c>
      <c r="K877" s="2" t="s">
        <v>2430</v>
      </c>
      <c r="L877" s="2" t="s">
        <v>90</v>
      </c>
      <c r="M877" s="2" t="s">
        <v>1748</v>
      </c>
      <c r="N877" s="36">
        <v>44398.0</v>
      </c>
    </row>
    <row r="878">
      <c r="C878" s="2" t="s">
        <v>2431</v>
      </c>
      <c r="D878" s="31"/>
      <c r="E878" s="2" t="s">
        <v>2432</v>
      </c>
      <c r="H878" s="35" t="s">
        <v>65</v>
      </c>
      <c r="J878" s="21">
        <f>(VLOOKUP(C878,'% water content of Food'!A878:F1875,6))</f>
        <v>78.73601537</v>
      </c>
      <c r="K878" s="2" t="s">
        <v>2433</v>
      </c>
      <c r="L878" s="2" t="s">
        <v>90</v>
      </c>
      <c r="M878" s="2" t="s">
        <v>1748</v>
      </c>
      <c r="N878" s="36">
        <v>44398.0</v>
      </c>
    </row>
    <row r="879">
      <c r="C879" s="2" t="s">
        <v>2434</v>
      </c>
      <c r="D879" s="31"/>
      <c r="E879" s="2" t="s">
        <v>2435</v>
      </c>
      <c r="F879" s="2" t="s">
        <v>2436</v>
      </c>
      <c r="G879" s="2" t="s">
        <v>2437</v>
      </c>
      <c r="H879" s="35" t="s">
        <v>67</v>
      </c>
      <c r="J879" s="21">
        <f>(VLOOKUP(C879,'% water content of Food'!A879:F1876,6))</f>
        <v>52.69537846</v>
      </c>
      <c r="L879" s="2" t="s">
        <v>90</v>
      </c>
      <c r="M879" s="2" t="s">
        <v>1748</v>
      </c>
      <c r="N879" s="36">
        <v>44398.0</v>
      </c>
    </row>
    <row r="880">
      <c r="C880" s="2" t="s">
        <v>2438</v>
      </c>
      <c r="D880" s="31"/>
      <c r="E880" s="2" t="s">
        <v>2439</v>
      </c>
      <c r="F880" s="2" t="s">
        <v>2436</v>
      </c>
      <c r="G880" s="2" t="s">
        <v>2437</v>
      </c>
      <c r="H880" s="35" t="s">
        <v>67</v>
      </c>
      <c r="J880" s="21">
        <f>(VLOOKUP(C880,'% water content of Food'!A880:F1877,6))</f>
        <v>87.69412441</v>
      </c>
      <c r="L880" s="2" t="s">
        <v>90</v>
      </c>
      <c r="M880" s="2" t="s">
        <v>1748</v>
      </c>
      <c r="N880" s="36">
        <v>44398.0</v>
      </c>
    </row>
    <row r="881">
      <c r="C881" s="2" t="s">
        <v>2440</v>
      </c>
      <c r="D881" s="31"/>
      <c r="E881" s="2" t="s">
        <v>2441</v>
      </c>
      <c r="F881" s="2" t="s">
        <v>2436</v>
      </c>
      <c r="G881" s="2" t="s">
        <v>2437</v>
      </c>
      <c r="H881" s="35" t="s">
        <v>67</v>
      </c>
      <c r="J881" s="21">
        <f>(VLOOKUP(C881,'% water content of Food'!A881:F1878,6))</f>
        <v>74.31690789</v>
      </c>
      <c r="L881" s="2" t="s">
        <v>90</v>
      </c>
      <c r="M881" s="2" t="s">
        <v>1748</v>
      </c>
      <c r="N881" s="36">
        <v>44398.0</v>
      </c>
    </row>
    <row r="882">
      <c r="C882" s="2" t="s">
        <v>2442</v>
      </c>
      <c r="D882" s="31"/>
      <c r="E882" s="2" t="s">
        <v>2443</v>
      </c>
      <c r="H882" s="35" t="s">
        <v>60</v>
      </c>
      <c r="J882" s="21">
        <f>(VLOOKUP(C882,'% water content of Food'!A882:F1879,6))</f>
        <v>94.54835836</v>
      </c>
      <c r="L882" s="2" t="s">
        <v>90</v>
      </c>
      <c r="M882" s="2" t="s">
        <v>1748</v>
      </c>
      <c r="N882" s="36">
        <v>44398.0</v>
      </c>
    </row>
    <row r="883">
      <c r="C883" s="2" t="s">
        <v>2444</v>
      </c>
      <c r="D883" s="31"/>
      <c r="E883" s="2" t="s">
        <v>2445</v>
      </c>
      <c r="F883" s="2" t="s">
        <v>2436</v>
      </c>
      <c r="G883" s="2" t="s">
        <v>2437</v>
      </c>
      <c r="H883" s="35" t="s">
        <v>67</v>
      </c>
      <c r="J883" s="21">
        <f>(VLOOKUP(C883,'% water content of Food'!A883:F1880,6))</f>
        <v>77.37178139</v>
      </c>
      <c r="L883" s="2" t="s">
        <v>90</v>
      </c>
      <c r="M883" s="2" t="s">
        <v>1748</v>
      </c>
      <c r="N883" s="36">
        <v>44398.0</v>
      </c>
    </row>
    <row r="884">
      <c r="C884" s="2" t="s">
        <v>2446</v>
      </c>
      <c r="D884" s="31"/>
      <c r="E884" s="2" t="s">
        <v>2447</v>
      </c>
      <c r="F884" s="2" t="s">
        <v>2448</v>
      </c>
      <c r="G884" s="2" t="s">
        <v>2449</v>
      </c>
      <c r="H884" s="35" t="s">
        <v>61</v>
      </c>
      <c r="J884" s="21">
        <f>(VLOOKUP(C884,'% water content of Food'!A884:F1881,6))</f>
        <v>65.12250643</v>
      </c>
      <c r="L884" s="2" t="s">
        <v>90</v>
      </c>
      <c r="M884" s="2" t="s">
        <v>2450</v>
      </c>
      <c r="N884" s="36">
        <v>44404.0</v>
      </c>
    </row>
    <row r="885">
      <c r="C885" s="2" t="s">
        <v>2451</v>
      </c>
      <c r="D885" s="31"/>
      <c r="E885" s="2" t="s">
        <v>2452</v>
      </c>
      <c r="F885" s="2" t="s">
        <v>2289</v>
      </c>
      <c r="G885" s="2" t="s">
        <v>2453</v>
      </c>
      <c r="H885" s="35" t="s">
        <v>62</v>
      </c>
      <c r="J885" s="21">
        <f>(VLOOKUP(C885,'% water content of Food'!A885:F1882,6))</f>
        <v>28.61199299</v>
      </c>
      <c r="K885" s="2" t="s">
        <v>89</v>
      </c>
      <c r="L885" s="2" t="s">
        <v>90</v>
      </c>
      <c r="M885" s="2" t="s">
        <v>2454</v>
      </c>
      <c r="N885" s="36">
        <v>44404.0</v>
      </c>
    </row>
    <row r="886">
      <c r="C886" s="2" t="s">
        <v>2455</v>
      </c>
      <c r="D886" s="31"/>
      <c r="E886" s="2" t="s">
        <v>2456</v>
      </c>
      <c r="F886" s="2" t="s">
        <v>1867</v>
      </c>
      <c r="G886" s="2" t="s">
        <v>2457</v>
      </c>
      <c r="H886" s="35" t="s">
        <v>62</v>
      </c>
      <c r="J886" s="21">
        <f>(VLOOKUP(C886,'% water content of Food'!A886:F1883,6))</f>
        <v>96.08957631</v>
      </c>
      <c r="K886" s="2" t="s">
        <v>89</v>
      </c>
      <c r="L886" s="2" t="s">
        <v>90</v>
      </c>
      <c r="M886" s="2" t="s">
        <v>2450</v>
      </c>
      <c r="N886" s="36">
        <v>44404.0</v>
      </c>
    </row>
    <row r="887">
      <c r="C887" s="2" t="s">
        <v>2458</v>
      </c>
      <c r="D887" s="31"/>
      <c r="E887" s="2" t="s">
        <v>2459</v>
      </c>
      <c r="H887" s="35" t="s">
        <v>60</v>
      </c>
      <c r="J887" s="21">
        <f>(VLOOKUP(C887,'% water content of Food'!A887:F1884,6))</f>
        <v>91.07551735</v>
      </c>
      <c r="K887" s="2" t="s">
        <v>89</v>
      </c>
      <c r="L887" s="2" t="s">
        <v>90</v>
      </c>
      <c r="M887" s="2" t="s">
        <v>2454</v>
      </c>
      <c r="N887" s="36">
        <v>44404.0</v>
      </c>
    </row>
    <row r="888">
      <c r="C888" s="2" t="s">
        <v>2460</v>
      </c>
      <c r="D888" s="31"/>
      <c r="E888" s="2" t="s">
        <v>2461</v>
      </c>
      <c r="F888" s="2" t="s">
        <v>1291</v>
      </c>
      <c r="G888" s="2" t="s">
        <v>2462</v>
      </c>
      <c r="H888" s="35" t="s">
        <v>62</v>
      </c>
      <c r="J888" s="21">
        <f>(VLOOKUP(C888,'% water content of Food'!A888:F1885,6))</f>
        <v>2.435724652</v>
      </c>
      <c r="K888" s="2" t="s">
        <v>89</v>
      </c>
      <c r="L888" s="2" t="s">
        <v>90</v>
      </c>
      <c r="M888" s="2" t="s">
        <v>2450</v>
      </c>
      <c r="N888" s="36">
        <v>44404.0</v>
      </c>
    </row>
    <row r="889">
      <c r="C889" s="2" t="s">
        <v>2463</v>
      </c>
      <c r="D889" s="31"/>
      <c r="E889" s="2" t="s">
        <v>2464</v>
      </c>
      <c r="F889" s="2" t="s">
        <v>1841</v>
      </c>
      <c r="G889" s="2" t="s">
        <v>2465</v>
      </c>
      <c r="H889" s="35" t="s">
        <v>62</v>
      </c>
      <c r="J889" s="21">
        <f>(VLOOKUP(C889,'% water content of Food'!A889:F1886,6))</f>
        <v>56.42270916</v>
      </c>
      <c r="L889" s="2" t="s">
        <v>90</v>
      </c>
      <c r="M889" s="2" t="s">
        <v>2139</v>
      </c>
      <c r="N889" s="36">
        <v>44404.0</v>
      </c>
    </row>
    <row r="890">
      <c r="C890" s="2" t="s">
        <v>2466</v>
      </c>
      <c r="D890" s="31"/>
      <c r="E890" s="2" t="s">
        <v>2467</v>
      </c>
      <c r="F890" s="2" t="s">
        <v>565</v>
      </c>
      <c r="G890" s="2" t="s">
        <v>2468</v>
      </c>
      <c r="H890" s="35" t="s">
        <v>60</v>
      </c>
      <c r="J890" s="21">
        <f>(VLOOKUP(C890,'% water content of Food'!A890:F1887,6))</f>
        <v>27.51115327</v>
      </c>
      <c r="K890" s="2" t="s">
        <v>89</v>
      </c>
      <c r="L890" s="2" t="s">
        <v>90</v>
      </c>
      <c r="M890" s="2" t="s">
        <v>2454</v>
      </c>
      <c r="N890" s="36">
        <v>44404.0</v>
      </c>
    </row>
    <row r="891">
      <c r="C891" s="2" t="s">
        <v>2469</v>
      </c>
      <c r="D891" s="31"/>
      <c r="E891" s="2" t="s">
        <v>2470</v>
      </c>
      <c r="F891" s="2" t="s">
        <v>1597</v>
      </c>
      <c r="G891" s="2" t="s">
        <v>2471</v>
      </c>
      <c r="H891" s="35" t="s">
        <v>62</v>
      </c>
      <c r="J891" s="21">
        <f>(VLOOKUP(C891,'% water content of Food'!A891:F1888,6))</f>
        <v>1.446883653</v>
      </c>
      <c r="K891" s="2" t="s">
        <v>89</v>
      </c>
      <c r="L891" s="2" t="s">
        <v>90</v>
      </c>
      <c r="M891" s="2" t="s">
        <v>2454</v>
      </c>
      <c r="N891" s="36">
        <v>44404.0</v>
      </c>
    </row>
    <row r="892">
      <c r="C892" s="2" t="s">
        <v>2472</v>
      </c>
      <c r="D892" s="31"/>
      <c r="E892" s="2" t="s">
        <v>2473</v>
      </c>
      <c r="H892" s="35" t="s">
        <v>60</v>
      </c>
      <c r="L892" s="2" t="s">
        <v>90</v>
      </c>
      <c r="M892" s="2" t="s">
        <v>2454</v>
      </c>
      <c r="N892" s="36">
        <v>44404.0</v>
      </c>
    </row>
    <row r="893">
      <c r="C893" s="2" t="s">
        <v>2474</v>
      </c>
      <c r="D893" s="31"/>
      <c r="E893" s="2" t="s">
        <v>2475</v>
      </c>
      <c r="F893" s="2" t="s">
        <v>2476</v>
      </c>
    </row>
    <row r="894">
      <c r="C894" s="2" t="s">
        <v>2477</v>
      </c>
      <c r="D894" s="31"/>
      <c r="E894" s="2" t="s">
        <v>2478</v>
      </c>
      <c r="F894" s="2" t="s">
        <v>770</v>
      </c>
    </row>
    <row r="895">
      <c r="C895" s="2" t="s">
        <v>2479</v>
      </c>
      <c r="D895" s="31"/>
      <c r="E895" s="38" t="s">
        <v>2480</v>
      </c>
      <c r="F895" s="2" t="s">
        <v>2481</v>
      </c>
    </row>
    <row r="896">
      <c r="C896" s="2" t="s">
        <v>2482</v>
      </c>
      <c r="D896" s="31"/>
      <c r="E896" s="2" t="s">
        <v>2483</v>
      </c>
      <c r="F896" s="2" t="s">
        <v>1362</v>
      </c>
    </row>
    <row r="897">
      <c r="C897" s="2" t="s">
        <v>2484</v>
      </c>
      <c r="D897" s="31"/>
      <c r="E897" s="2" t="s">
        <v>2485</v>
      </c>
      <c r="F897" s="2" t="s">
        <v>755</v>
      </c>
    </row>
    <row r="898">
      <c r="C898" s="2" t="s">
        <v>2486</v>
      </c>
      <c r="D898" s="31"/>
      <c r="E898" s="2" t="s">
        <v>2487</v>
      </c>
      <c r="F898" s="2" t="s">
        <v>2488</v>
      </c>
    </row>
    <row r="899">
      <c r="C899" s="2" t="s">
        <v>2489</v>
      </c>
      <c r="D899" s="31"/>
      <c r="E899" s="38" t="s">
        <v>2490</v>
      </c>
      <c r="F899" s="2" t="s">
        <v>2491</v>
      </c>
    </row>
    <row r="900">
      <c r="C900" s="2" t="s">
        <v>2492</v>
      </c>
      <c r="D900" s="31"/>
      <c r="E900" s="38" t="s">
        <v>2493</v>
      </c>
    </row>
    <row r="901">
      <c r="C901" s="2" t="s">
        <v>2494</v>
      </c>
      <c r="D901" s="31"/>
      <c r="E901" s="38" t="s">
        <v>2495</v>
      </c>
      <c r="F901" s="2" t="s">
        <v>2496</v>
      </c>
      <c r="G901" s="2" t="s">
        <v>2497</v>
      </c>
    </row>
    <row r="902">
      <c r="C902" s="2" t="s">
        <v>2498</v>
      </c>
      <c r="D902" s="31"/>
      <c r="E902" s="38" t="s">
        <v>2499</v>
      </c>
      <c r="F902" s="2" t="s">
        <v>2496</v>
      </c>
      <c r="G902" s="38" t="s">
        <v>2500</v>
      </c>
    </row>
    <row r="903">
      <c r="C903" s="2" t="s">
        <v>2501</v>
      </c>
      <c r="D903" s="31"/>
      <c r="E903" s="2" t="s">
        <v>2502</v>
      </c>
      <c r="F903" s="2" t="s">
        <v>1132</v>
      </c>
      <c r="G903" s="2" t="s">
        <v>2503</v>
      </c>
      <c r="K903" s="2" t="s">
        <v>2504</v>
      </c>
    </row>
    <row r="904">
      <c r="C904" s="2" t="s">
        <v>2505</v>
      </c>
      <c r="D904" s="31"/>
      <c r="E904" s="38" t="s">
        <v>2506</v>
      </c>
      <c r="F904" s="2" t="s">
        <v>284</v>
      </c>
      <c r="G904" s="2" t="s">
        <v>2507</v>
      </c>
      <c r="K904" s="2" t="s">
        <v>2508</v>
      </c>
    </row>
    <row r="905">
      <c r="C905" s="2" t="s">
        <v>2509</v>
      </c>
      <c r="D905" s="31"/>
      <c r="E905" s="2" t="s">
        <v>2510</v>
      </c>
      <c r="F905" s="2" t="s">
        <v>2511</v>
      </c>
      <c r="G905" s="2" t="s">
        <v>2512</v>
      </c>
    </row>
    <row r="906">
      <c r="C906" s="2" t="s">
        <v>2513</v>
      </c>
      <c r="D906" s="31"/>
      <c r="E906" s="2" t="s">
        <v>2514</v>
      </c>
      <c r="F906" s="2" t="s">
        <v>2515</v>
      </c>
      <c r="G906" s="2" t="s">
        <v>2516</v>
      </c>
    </row>
    <row r="907">
      <c r="C907" s="2" t="s">
        <v>2517</v>
      </c>
      <c r="D907" s="31"/>
      <c r="E907" s="2" t="s">
        <v>2518</v>
      </c>
      <c r="F907" s="2" t="s">
        <v>2519</v>
      </c>
    </row>
    <row r="908">
      <c r="C908" s="2" t="s">
        <v>2520</v>
      </c>
      <c r="D908" s="31"/>
      <c r="E908" s="2" t="s">
        <v>2521</v>
      </c>
      <c r="F908" s="2" t="s">
        <v>284</v>
      </c>
    </row>
    <row r="909">
      <c r="C909" s="2" t="s">
        <v>2522</v>
      </c>
      <c r="D909" s="31"/>
      <c r="E909" s="2" t="s">
        <v>2523</v>
      </c>
      <c r="F909" s="2" t="s">
        <v>284</v>
      </c>
    </row>
    <row r="910">
      <c r="C910" s="2" t="s">
        <v>2524</v>
      </c>
      <c r="D910" s="31"/>
      <c r="E910" s="2" t="s">
        <v>2525</v>
      </c>
      <c r="F910" s="2" t="s">
        <v>2526</v>
      </c>
      <c r="G910" s="2" t="s">
        <v>2527</v>
      </c>
      <c r="K910" s="38" t="s">
        <v>2528</v>
      </c>
    </row>
    <row r="911">
      <c r="C911" s="2" t="s">
        <v>2529</v>
      </c>
      <c r="D911" s="31"/>
      <c r="E911" s="2" t="s">
        <v>2530</v>
      </c>
      <c r="F911" s="2" t="s">
        <v>611</v>
      </c>
      <c r="G911" s="2" t="s">
        <v>2531</v>
      </c>
      <c r="K911" s="38" t="s">
        <v>2528</v>
      </c>
    </row>
    <row r="912">
      <c r="C912" s="2" t="s">
        <v>2532</v>
      </c>
      <c r="D912" s="31"/>
    </row>
    <row r="913">
      <c r="C913" s="2" t="s">
        <v>2533</v>
      </c>
      <c r="D913" s="31"/>
    </row>
    <row r="914">
      <c r="D914" s="31"/>
    </row>
    <row r="915">
      <c r="D915" s="31"/>
    </row>
    <row r="916">
      <c r="D916" s="31"/>
    </row>
    <row r="917">
      <c r="D917" s="31"/>
    </row>
    <row r="918">
      <c r="D918" s="31"/>
    </row>
    <row r="919">
      <c r="D919" s="31"/>
    </row>
    <row r="920">
      <c r="D920" s="31"/>
    </row>
    <row r="921">
      <c r="D921" s="31"/>
    </row>
    <row r="922">
      <c r="D922" s="31"/>
    </row>
    <row r="923">
      <c r="D923" s="31"/>
    </row>
    <row r="924">
      <c r="D924" s="31"/>
    </row>
    <row r="925">
      <c r="D925" s="31"/>
    </row>
    <row r="926">
      <c r="D926" s="31"/>
    </row>
    <row r="927">
      <c r="D927" s="31"/>
    </row>
    <row r="928">
      <c r="D928" s="31"/>
    </row>
    <row r="929">
      <c r="D929" s="31"/>
    </row>
    <row r="930">
      <c r="D930" s="31"/>
    </row>
    <row r="931">
      <c r="D931" s="31"/>
    </row>
    <row r="932">
      <c r="D932" s="31"/>
    </row>
    <row r="933">
      <c r="D933" s="31"/>
    </row>
    <row r="934">
      <c r="D934" s="31"/>
    </row>
    <row r="935">
      <c r="D935" s="31"/>
    </row>
    <row r="936">
      <c r="D936" s="31"/>
    </row>
    <row r="937">
      <c r="D937" s="31"/>
    </row>
    <row r="938">
      <c r="D938" s="31"/>
    </row>
    <row r="939">
      <c r="D939" s="31"/>
    </row>
    <row r="940">
      <c r="D940" s="31"/>
    </row>
    <row r="941">
      <c r="D941" s="31"/>
    </row>
    <row r="942">
      <c r="D942" s="31"/>
    </row>
    <row r="943">
      <c r="D943" s="31"/>
    </row>
    <row r="944">
      <c r="D944" s="31"/>
    </row>
    <row r="945">
      <c r="D945" s="31"/>
    </row>
    <row r="946">
      <c r="D946" s="31"/>
    </row>
    <row r="947">
      <c r="D947" s="31"/>
    </row>
    <row r="948">
      <c r="D948" s="31"/>
    </row>
    <row r="949">
      <c r="D949" s="31"/>
    </row>
    <row r="950">
      <c r="D950" s="31"/>
    </row>
    <row r="951">
      <c r="D951" s="31"/>
    </row>
    <row r="952">
      <c r="D952" s="31"/>
    </row>
    <row r="953">
      <c r="D953" s="31"/>
    </row>
    <row r="954">
      <c r="D954" s="31"/>
    </row>
    <row r="955">
      <c r="D955" s="31"/>
    </row>
    <row r="956">
      <c r="D956" s="31"/>
    </row>
    <row r="957">
      <c r="D957" s="31"/>
    </row>
    <row r="958">
      <c r="D958" s="31"/>
    </row>
    <row r="959">
      <c r="D959" s="31"/>
    </row>
    <row r="960">
      <c r="D960" s="31"/>
    </row>
    <row r="961">
      <c r="D961" s="31"/>
    </row>
    <row r="962">
      <c r="D962" s="31"/>
    </row>
    <row r="963">
      <c r="D963" s="31"/>
    </row>
    <row r="964">
      <c r="D964" s="31"/>
    </row>
    <row r="965">
      <c r="D965" s="31"/>
    </row>
    <row r="966">
      <c r="D966" s="31"/>
    </row>
    <row r="967">
      <c r="D967" s="31"/>
    </row>
    <row r="968">
      <c r="D968" s="31"/>
    </row>
    <row r="969">
      <c r="D969" s="31"/>
    </row>
    <row r="970">
      <c r="D970" s="31"/>
    </row>
    <row r="971">
      <c r="D971" s="31"/>
    </row>
    <row r="972">
      <c r="D972" s="31"/>
    </row>
    <row r="973">
      <c r="D973" s="31"/>
    </row>
    <row r="974">
      <c r="D974" s="31"/>
    </row>
    <row r="975">
      <c r="D975" s="31"/>
    </row>
    <row r="976">
      <c r="D976" s="31"/>
    </row>
    <row r="977">
      <c r="D977" s="31"/>
    </row>
    <row r="978">
      <c r="D978" s="31"/>
    </row>
    <row r="979">
      <c r="D979" s="31"/>
    </row>
    <row r="980">
      <c r="D980" s="31"/>
    </row>
    <row r="981">
      <c r="D981" s="31"/>
    </row>
    <row r="982">
      <c r="D982" s="31"/>
    </row>
    <row r="983">
      <c r="D983" s="31"/>
    </row>
    <row r="984">
      <c r="D984" s="31"/>
    </row>
    <row r="985">
      <c r="D985" s="31"/>
    </row>
    <row r="986">
      <c r="D986" s="31"/>
    </row>
    <row r="987">
      <c r="D987" s="31"/>
    </row>
    <row r="988">
      <c r="D988" s="31"/>
    </row>
    <row r="989">
      <c r="D989" s="31"/>
    </row>
    <row r="990">
      <c r="D990" s="31"/>
    </row>
    <row r="991">
      <c r="D991" s="31"/>
    </row>
    <row r="992">
      <c r="D992" s="31"/>
    </row>
    <row r="993">
      <c r="D993" s="31"/>
    </row>
    <row r="994">
      <c r="D994" s="31"/>
    </row>
    <row r="995">
      <c r="D995" s="31"/>
    </row>
    <row r="996">
      <c r="D996" s="31"/>
    </row>
    <row r="997">
      <c r="D997" s="31"/>
    </row>
    <row r="998">
      <c r="D998" s="31"/>
    </row>
    <row r="999">
      <c r="D999" s="31"/>
    </row>
  </sheetData>
  <autoFilter ref="$B$1:$T$892"/>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3.71"/>
    <col customWidth="1" min="2" max="2" width="34.29"/>
    <col customWidth="1" min="3" max="3" width="70.14"/>
    <col customWidth="1" min="4" max="4" width="40.29"/>
  </cols>
  <sheetData>
    <row r="1">
      <c r="A1" s="9" t="s">
        <v>2534</v>
      </c>
      <c r="B1" s="39" t="s">
        <v>2535</v>
      </c>
      <c r="C1" s="40" t="s">
        <v>2536</v>
      </c>
      <c r="D1" s="41" t="s">
        <v>2537</v>
      </c>
      <c r="E1" s="10" t="s">
        <v>69</v>
      </c>
      <c r="F1" s="42" t="s">
        <v>2538</v>
      </c>
      <c r="G1" s="42" t="s">
        <v>2539</v>
      </c>
      <c r="H1" s="42" t="s">
        <v>2540</v>
      </c>
      <c r="I1" s="42" t="s">
        <v>2541</v>
      </c>
      <c r="J1" s="42" t="s">
        <v>2542</v>
      </c>
      <c r="K1" s="42" t="s">
        <v>2543</v>
      </c>
      <c r="L1" s="42" t="s">
        <v>2544</v>
      </c>
      <c r="M1" s="42" t="s">
        <v>2545</v>
      </c>
      <c r="N1" s="42" t="s">
        <v>2546</v>
      </c>
      <c r="O1" s="42" t="s">
        <v>2547</v>
      </c>
      <c r="P1" s="42" t="s">
        <v>2548</v>
      </c>
      <c r="Q1" s="42" t="s">
        <v>2549</v>
      </c>
      <c r="R1" s="42" t="s">
        <v>2550</v>
      </c>
      <c r="S1" s="42" t="s">
        <v>2551</v>
      </c>
      <c r="T1" s="42" t="s">
        <v>2552</v>
      </c>
    </row>
    <row r="2">
      <c r="A2" s="2" t="str">
        <f>VLOOKUP(E2,'Food Encyclopedia'!$C$2:$K$999,3)</f>
        <v>Apple, envy, whole without seeds, fresh</v>
      </c>
      <c r="B2" s="19" t="str">
        <f>VLOOKUP(E2,'Food Encyclopedia'!$C$2:$K$999,9)</f>
        <v>raw</v>
      </c>
      <c r="C2" s="8" t="str">
        <f t="shared" ref="C2:C916" si="1">A2&amp;", "&amp;B2</f>
        <v>Apple, envy, whole without seeds, fresh, raw</v>
      </c>
      <c r="D2" s="43" t="s">
        <v>2553</v>
      </c>
      <c r="E2" s="18" t="s">
        <v>86</v>
      </c>
      <c r="F2" s="44">
        <v>10.23</v>
      </c>
      <c r="G2" s="44">
        <v>0.237019</v>
      </c>
      <c r="H2" s="44">
        <v>0.008729</v>
      </c>
      <c r="I2" s="44">
        <v>0.125785</v>
      </c>
      <c r="J2" s="44">
        <v>0.006371</v>
      </c>
      <c r="K2" s="44">
        <v>0.01037</v>
      </c>
      <c r="L2" s="44">
        <v>0.001887</v>
      </c>
      <c r="M2" s="44">
        <v>7.09E-4</v>
      </c>
      <c r="N2" s="44">
        <v>0.0</v>
      </c>
      <c r="O2" s="44">
        <v>0.012483</v>
      </c>
      <c r="P2" s="44">
        <v>0.0</v>
      </c>
      <c r="Q2" s="44">
        <v>0.0</v>
      </c>
      <c r="R2" s="44">
        <v>0.0</v>
      </c>
      <c r="S2" s="44">
        <v>0.0</v>
      </c>
      <c r="T2" s="44">
        <v>3.05E-4</v>
      </c>
    </row>
    <row r="3">
      <c r="A3" s="2" t="str">
        <f>VLOOKUP(E3,'Food Encyclopedia'!$C$2:$K$999,3)</f>
        <v>Apple, envy, peel only, fresh</v>
      </c>
      <c r="B3" s="19" t="str">
        <f>VLOOKUP(E3,'Food Encyclopedia'!$C$2:$K$999,9)</f>
        <v>raw</v>
      </c>
      <c r="C3" s="8" t="str">
        <f t="shared" si="1"/>
        <v>Apple, envy, peel only, fresh, raw</v>
      </c>
      <c r="D3" s="43" t="s">
        <v>2554</v>
      </c>
      <c r="E3" s="18" t="s">
        <v>94</v>
      </c>
      <c r="F3" s="44">
        <v>10.29</v>
      </c>
      <c r="G3" s="44">
        <v>0.168286</v>
      </c>
      <c r="H3" s="44">
        <v>0.022065</v>
      </c>
      <c r="I3" s="44">
        <v>0.064954</v>
      </c>
      <c r="J3" s="44">
        <v>0.011541</v>
      </c>
      <c r="K3" s="44">
        <v>0.020435</v>
      </c>
      <c r="L3" s="44">
        <v>0.004223</v>
      </c>
      <c r="M3" s="44">
        <v>0.001361</v>
      </c>
      <c r="N3" s="44">
        <v>0.0</v>
      </c>
      <c r="O3" s="44">
        <v>0.027294</v>
      </c>
      <c r="P3" s="44">
        <v>0.0</v>
      </c>
      <c r="Q3" s="44">
        <v>0.0</v>
      </c>
      <c r="R3" s="44">
        <v>0.003926</v>
      </c>
      <c r="S3" s="44">
        <v>0.0</v>
      </c>
      <c r="T3" s="44">
        <v>0.0</v>
      </c>
    </row>
    <row r="4">
      <c r="A4" s="2" t="str">
        <f>VLOOKUP(E4,'Food Encyclopedia'!$C$2:$K$999,3)</f>
        <v>Apple, envy flesh only, fresh</v>
      </c>
      <c r="B4" s="19" t="str">
        <f>VLOOKUP(E4,'Food Encyclopedia'!$C$2:$K$999,9)</f>
        <v>raw</v>
      </c>
      <c r="C4" s="8" t="str">
        <f t="shared" si="1"/>
        <v>Apple, envy flesh only, fresh, raw</v>
      </c>
      <c r="D4" s="43" t="s">
        <v>2555</v>
      </c>
      <c r="E4" s="2" t="s">
        <v>96</v>
      </c>
      <c r="F4" s="44">
        <v>10.07</v>
      </c>
      <c r="G4" s="44">
        <v>0.188103</v>
      </c>
      <c r="H4" s="44">
        <v>0.009307</v>
      </c>
      <c r="I4" s="44">
        <v>0.106791</v>
      </c>
      <c r="J4" s="44">
        <v>0.007456</v>
      </c>
      <c r="K4" s="44">
        <v>0.007373</v>
      </c>
      <c r="L4" s="44">
        <v>0.002372</v>
      </c>
      <c r="M4" s="44">
        <v>6.64E-4</v>
      </c>
      <c r="N4" s="44">
        <v>0.0</v>
      </c>
      <c r="O4" s="44">
        <v>0.00945</v>
      </c>
      <c r="P4" s="44">
        <v>0.0</v>
      </c>
      <c r="Q4" s="44">
        <v>0.0</v>
      </c>
      <c r="R4" s="44">
        <v>0.0</v>
      </c>
      <c r="S4" s="44">
        <v>0.0</v>
      </c>
      <c r="T4" s="44">
        <v>0.0</v>
      </c>
    </row>
    <row r="5">
      <c r="A5" s="2" t="str">
        <f>VLOOKUP(E5,'Food Encyclopedia'!$C$2:$K$999,3)</f>
        <v>Apple, jazz, whole without seeds, fresh</v>
      </c>
      <c r="B5" s="19" t="str">
        <f>VLOOKUP(E5,'Food Encyclopedia'!$C$2:$K$999,9)</f>
        <v>raw</v>
      </c>
      <c r="C5" s="8" t="str">
        <f t="shared" si="1"/>
        <v>Apple, jazz, whole without seeds, fresh, raw</v>
      </c>
      <c r="D5" s="43" t="s">
        <v>2556</v>
      </c>
      <c r="E5" s="2" t="s">
        <v>98</v>
      </c>
      <c r="F5" s="44">
        <v>10.26</v>
      </c>
      <c r="G5" s="44">
        <v>0.17198</v>
      </c>
      <c r="H5" s="44">
        <v>0.009656</v>
      </c>
      <c r="I5" s="44">
        <v>0.122824</v>
      </c>
      <c r="J5" s="44">
        <v>0.011803</v>
      </c>
      <c r="K5" s="44">
        <v>0.006873</v>
      </c>
      <c r="L5" s="44">
        <v>0.003255</v>
      </c>
      <c r="M5" s="44">
        <v>0.001017</v>
      </c>
      <c r="N5" s="44">
        <v>0.0</v>
      </c>
      <c r="O5" s="44">
        <v>0.015438</v>
      </c>
      <c r="P5" s="44">
        <v>0.0</v>
      </c>
      <c r="Q5" s="44">
        <v>0.0</v>
      </c>
      <c r="R5" s="44">
        <v>0.0</v>
      </c>
      <c r="S5" s="44">
        <v>0.0</v>
      </c>
      <c r="T5" s="44">
        <v>0.0</v>
      </c>
    </row>
    <row r="6">
      <c r="A6" s="2" t="str">
        <f>VLOOKUP(E6,'Food Encyclopedia'!$C$2:$K$999,3)</f>
        <v>Apple, jazz, peel only, fresh</v>
      </c>
      <c r="B6" s="19" t="str">
        <f>VLOOKUP(E6,'Food Encyclopedia'!$C$2:$K$999,9)</f>
        <v>raw</v>
      </c>
      <c r="C6" s="8" t="str">
        <f t="shared" si="1"/>
        <v>Apple, jazz, peel only, fresh, raw</v>
      </c>
      <c r="D6" s="43" t="s">
        <v>2557</v>
      </c>
      <c r="E6" s="2" t="s">
        <v>102</v>
      </c>
      <c r="F6" s="44">
        <v>10.18</v>
      </c>
      <c r="G6" s="44">
        <v>0.136014</v>
      </c>
      <c r="H6" s="44">
        <v>0.019755</v>
      </c>
      <c r="I6" s="44">
        <v>0.084641</v>
      </c>
      <c r="J6" s="44">
        <v>0.01568</v>
      </c>
      <c r="K6" s="44">
        <v>0.021775</v>
      </c>
      <c r="L6" s="44">
        <v>0.005434</v>
      </c>
      <c r="M6" s="44">
        <v>0.002028</v>
      </c>
      <c r="N6" s="44">
        <v>0.0</v>
      </c>
      <c r="O6" s="44">
        <v>0.035966</v>
      </c>
      <c r="P6" s="44">
        <v>0.0</v>
      </c>
      <c r="Q6" s="44">
        <v>0.0</v>
      </c>
      <c r="R6" s="44">
        <v>0.002665</v>
      </c>
      <c r="S6" s="44">
        <v>0.0</v>
      </c>
      <c r="T6" s="44">
        <v>0.0</v>
      </c>
    </row>
    <row r="7">
      <c r="A7" s="2" t="str">
        <f>VLOOKUP(E7,'Food Encyclopedia'!$C$2:$K$999,3)</f>
        <v>Apple, jazz, flesh only, fresh</v>
      </c>
      <c r="B7" s="19" t="str">
        <f>VLOOKUP(E7,'Food Encyclopedia'!$C$2:$K$999,9)</f>
        <v>raw</v>
      </c>
      <c r="C7" s="8" t="str">
        <f t="shared" si="1"/>
        <v>Apple, jazz, flesh only, fresh, raw</v>
      </c>
      <c r="D7" s="43" t="s">
        <v>2558</v>
      </c>
      <c r="E7" s="2" t="s">
        <v>104</v>
      </c>
      <c r="F7" s="44">
        <v>10.17</v>
      </c>
      <c r="G7" s="44">
        <v>0.180385</v>
      </c>
      <c r="H7" s="44">
        <v>0.006612</v>
      </c>
      <c r="I7" s="44">
        <v>0.129998</v>
      </c>
      <c r="J7" s="44">
        <v>0.010307</v>
      </c>
      <c r="K7" s="44">
        <v>0.004563</v>
      </c>
      <c r="L7" s="44">
        <v>0.002291</v>
      </c>
      <c r="M7" s="44">
        <v>8.13E-4</v>
      </c>
      <c r="N7" s="44">
        <v>0.0</v>
      </c>
      <c r="O7" s="44">
        <v>0.013258</v>
      </c>
      <c r="P7" s="44">
        <v>0.0</v>
      </c>
      <c r="Q7" s="44">
        <v>0.0</v>
      </c>
      <c r="R7" s="44">
        <v>0.0</v>
      </c>
      <c r="S7" s="44">
        <v>0.0</v>
      </c>
      <c r="T7" s="44">
        <v>0.0</v>
      </c>
    </row>
    <row r="8">
      <c r="A8" s="2" t="str">
        <f>VLOOKUP(E8,'Food Encyclopedia'!$C$2:$K$999,3)</f>
        <v>Apple, honeyscrisp, whole without seeds, fresh</v>
      </c>
      <c r="B8" s="19" t="str">
        <f>VLOOKUP(E8,'Food Encyclopedia'!$C$2:$K$999,9)</f>
        <v>raw</v>
      </c>
      <c r="C8" s="8" t="str">
        <f t="shared" si="1"/>
        <v>Apple, honeyscrisp, whole without seeds, fresh, raw</v>
      </c>
      <c r="D8" s="43" t="s">
        <v>2559</v>
      </c>
      <c r="E8" s="2" t="s">
        <v>106</v>
      </c>
      <c r="F8" s="44">
        <v>10.29</v>
      </c>
      <c r="G8" s="44">
        <v>0.170306</v>
      </c>
      <c r="H8" s="44">
        <v>0.006955</v>
      </c>
      <c r="I8" s="44">
        <v>0.137532</v>
      </c>
      <c r="J8" s="44">
        <v>0.006377</v>
      </c>
      <c r="K8" s="44">
        <v>0.008057</v>
      </c>
      <c r="L8" s="44">
        <v>0.002388</v>
      </c>
      <c r="M8" s="44">
        <v>8.04E-4</v>
      </c>
      <c r="N8" s="44">
        <v>0.0</v>
      </c>
      <c r="O8" s="44">
        <v>0.010542</v>
      </c>
      <c r="P8" s="44">
        <v>0.0</v>
      </c>
      <c r="Q8" s="44">
        <v>0.0</v>
      </c>
      <c r="R8" s="44">
        <v>3.46E-4</v>
      </c>
      <c r="S8" s="44">
        <v>0.0</v>
      </c>
      <c r="T8" s="44">
        <v>0.0</v>
      </c>
    </row>
    <row r="9">
      <c r="A9" s="2" t="str">
        <f>VLOOKUP(E9,'Food Encyclopedia'!$C$2:$K$999,3)</f>
        <v>Apple, honeyscrisp, peel only, fresh</v>
      </c>
      <c r="B9" s="19" t="str">
        <f>VLOOKUP(E9,'Food Encyclopedia'!$C$2:$K$999,9)</f>
        <v>raw</v>
      </c>
      <c r="C9" s="8" t="str">
        <f t="shared" si="1"/>
        <v>Apple, honeyscrisp, peel only, fresh, raw</v>
      </c>
      <c r="D9" s="43" t="s">
        <v>2560</v>
      </c>
      <c r="E9" s="2" t="s">
        <v>109</v>
      </c>
      <c r="F9" s="44">
        <v>10.27</v>
      </c>
      <c r="G9" s="44">
        <v>0.18104</v>
      </c>
      <c r="H9" s="44">
        <v>0.012947</v>
      </c>
      <c r="I9" s="44">
        <v>0.108158</v>
      </c>
      <c r="J9" s="44">
        <v>0.010709</v>
      </c>
      <c r="K9" s="44">
        <v>0.017728</v>
      </c>
      <c r="L9" s="44">
        <v>0.003311</v>
      </c>
      <c r="M9" s="44">
        <v>0.001578</v>
      </c>
      <c r="N9" s="44">
        <v>0.0</v>
      </c>
      <c r="O9" s="44">
        <v>0.022436</v>
      </c>
      <c r="P9" s="44">
        <v>0.0</v>
      </c>
      <c r="Q9" s="44">
        <v>0.0</v>
      </c>
      <c r="R9" s="44">
        <v>0.001105</v>
      </c>
      <c r="S9" s="44">
        <v>0.0</v>
      </c>
      <c r="T9" s="44">
        <v>0.0</v>
      </c>
    </row>
    <row r="10">
      <c r="A10" s="2" t="str">
        <f>VLOOKUP(E10,'Food Encyclopedia'!$C$2:$K$999,3)</f>
        <v>Apple, honeyscrisp, flesh only, fresh</v>
      </c>
      <c r="B10" s="19" t="str">
        <f>VLOOKUP(E10,'Food Encyclopedia'!$C$2:$K$999,9)</f>
        <v>raw</v>
      </c>
      <c r="C10" s="8" t="str">
        <f t="shared" si="1"/>
        <v>Apple, honeyscrisp, flesh only, fresh, raw</v>
      </c>
      <c r="D10" s="43" t="s">
        <v>2561</v>
      </c>
      <c r="E10" s="2" t="s">
        <v>111</v>
      </c>
      <c r="F10" s="44">
        <v>10.41</v>
      </c>
      <c r="G10" s="44">
        <v>0.154699</v>
      </c>
      <c r="H10" s="44">
        <v>0.006433</v>
      </c>
      <c r="I10" s="44">
        <v>0.156462</v>
      </c>
      <c r="J10" s="44">
        <v>0.006784</v>
      </c>
      <c r="K10" s="44">
        <v>0.006072</v>
      </c>
      <c r="L10" s="44">
        <v>0.002298</v>
      </c>
      <c r="M10" s="44">
        <v>7.95E-4</v>
      </c>
      <c r="N10" s="44">
        <v>0.0</v>
      </c>
      <c r="O10" s="44">
        <v>0.009464</v>
      </c>
      <c r="P10" s="44">
        <v>0.0</v>
      </c>
      <c r="Q10" s="44">
        <v>0.0</v>
      </c>
      <c r="R10" s="44">
        <v>0.0</v>
      </c>
      <c r="S10" s="44">
        <v>0.0</v>
      </c>
      <c r="T10" s="44">
        <v>0.0</v>
      </c>
    </row>
    <row r="11">
      <c r="A11" s="2" t="str">
        <f>VLOOKUP(E11,'Food Encyclopedia'!$C$2:$K$999,3)</f>
        <v>Apple, pink lady, whole without seed, fresh</v>
      </c>
      <c r="B11" s="19" t="str">
        <f>VLOOKUP(E11,'Food Encyclopedia'!$C$2:$K$999,9)</f>
        <v>raw</v>
      </c>
      <c r="C11" s="8" t="str">
        <f t="shared" si="1"/>
        <v>Apple, pink lady, whole without seed, fresh, raw</v>
      </c>
      <c r="D11" s="43" t="s">
        <v>2562</v>
      </c>
      <c r="E11" s="2" t="s">
        <v>113</v>
      </c>
      <c r="F11" s="44">
        <v>10.01</v>
      </c>
      <c r="G11" s="44">
        <v>0.171948</v>
      </c>
      <c r="H11" s="44">
        <v>0.010501</v>
      </c>
      <c r="I11" s="44">
        <v>0.133245</v>
      </c>
      <c r="J11" s="44">
        <v>0.009041</v>
      </c>
      <c r="K11" s="44">
        <v>0.015348</v>
      </c>
      <c r="L11" s="44">
        <v>0.002918</v>
      </c>
      <c r="M11" s="44">
        <v>0.001144</v>
      </c>
      <c r="N11" s="44">
        <v>0.0</v>
      </c>
      <c r="O11" s="44">
        <v>0.018813</v>
      </c>
      <c r="P11" s="44">
        <v>0.0</v>
      </c>
      <c r="Q11" s="44">
        <v>0.0</v>
      </c>
      <c r="R11" s="44">
        <v>0.001941</v>
      </c>
      <c r="S11" s="44">
        <v>0.0</v>
      </c>
      <c r="T11" s="44">
        <v>0.0</v>
      </c>
    </row>
    <row r="12">
      <c r="A12" s="2" t="str">
        <f>VLOOKUP(E12,'Food Encyclopedia'!$C$2:$K$999,3)</f>
        <v>Apple, pink lady, peel only, fresh</v>
      </c>
      <c r="B12" s="19" t="str">
        <f>VLOOKUP(E12,'Food Encyclopedia'!$C$2:$K$999,9)</f>
        <v>raw</v>
      </c>
      <c r="C12" s="8" t="str">
        <f t="shared" si="1"/>
        <v>Apple, pink lady, peel only, fresh, raw</v>
      </c>
      <c r="D12" s="43" t="s">
        <v>2563</v>
      </c>
      <c r="E12" s="2" t="s">
        <v>117</v>
      </c>
      <c r="F12" s="44">
        <v>10.47</v>
      </c>
      <c r="G12" s="44">
        <v>0.105303</v>
      </c>
      <c r="H12" s="44">
        <v>0.011806</v>
      </c>
      <c r="I12" s="44">
        <v>0.069531</v>
      </c>
      <c r="J12" s="44">
        <v>0.008841</v>
      </c>
      <c r="K12" s="44">
        <v>0.020543</v>
      </c>
      <c r="L12" s="44">
        <v>0.002271</v>
      </c>
      <c r="M12" s="44">
        <v>0.001398</v>
      </c>
      <c r="N12" s="44">
        <v>0.0</v>
      </c>
      <c r="O12" s="44">
        <v>0.029755</v>
      </c>
      <c r="P12" s="44">
        <v>0.0</v>
      </c>
      <c r="Q12" s="44">
        <v>0.0</v>
      </c>
      <c r="R12" s="44">
        <v>0.0</v>
      </c>
      <c r="S12" s="44">
        <v>0.0</v>
      </c>
      <c r="T12" s="44">
        <v>0.0</v>
      </c>
    </row>
    <row r="13">
      <c r="A13" s="2" t="str">
        <f>VLOOKUP(E13,'Food Encyclopedia'!$C$2:$K$999,3)</f>
        <v>Apple, pink lady, flesh only, fresh</v>
      </c>
      <c r="B13" s="19" t="str">
        <f>VLOOKUP(E13,'Food Encyclopedia'!$C$2:$K$999,9)</f>
        <v>raw</v>
      </c>
      <c r="C13" s="8" t="str">
        <f t="shared" si="1"/>
        <v>Apple, pink lady, flesh only, fresh, raw</v>
      </c>
      <c r="D13" s="43" t="s">
        <v>2564</v>
      </c>
      <c r="E13" s="2" t="s">
        <v>119</v>
      </c>
      <c r="F13" s="44">
        <v>10.42</v>
      </c>
      <c r="G13" s="44">
        <v>0.185288</v>
      </c>
      <c r="H13" s="44">
        <v>0.01184</v>
      </c>
      <c r="I13" s="44">
        <v>0.153186</v>
      </c>
      <c r="J13" s="44">
        <v>0.009646</v>
      </c>
      <c r="K13" s="44">
        <v>0.015498</v>
      </c>
      <c r="L13" s="44">
        <v>0.003897</v>
      </c>
      <c r="M13" s="44">
        <v>0.001124</v>
      </c>
      <c r="N13" s="44">
        <v>0.0</v>
      </c>
      <c r="O13" s="44">
        <v>0.015456</v>
      </c>
      <c r="P13" s="44">
        <v>0.0</v>
      </c>
      <c r="Q13" s="44">
        <v>0.0</v>
      </c>
      <c r="R13" s="44">
        <v>0.0</v>
      </c>
      <c r="S13" s="44">
        <v>0.0</v>
      </c>
      <c r="T13" s="44">
        <v>0.0</v>
      </c>
    </row>
    <row r="14">
      <c r="A14" s="2" t="str">
        <f>VLOOKUP(E14,'Food Encyclopedia'!$C$2:$K$999,3)</f>
        <v>Apple, fuji, whole without seed, fresh</v>
      </c>
      <c r="B14" s="19" t="str">
        <f>VLOOKUP(E14,'Food Encyclopedia'!$C$2:$K$999,9)</f>
        <v>raw</v>
      </c>
      <c r="C14" s="8" t="str">
        <f t="shared" si="1"/>
        <v>Apple, fuji, whole without seed, fresh, raw</v>
      </c>
      <c r="D14" s="43" t="s">
        <v>2565</v>
      </c>
      <c r="E14" s="2" t="s">
        <v>121</v>
      </c>
      <c r="F14" s="44">
        <v>10.18</v>
      </c>
      <c r="G14" s="44">
        <v>0.135109</v>
      </c>
      <c r="H14" s="44">
        <v>0.002319</v>
      </c>
      <c r="I14" s="44">
        <v>0.128786</v>
      </c>
      <c r="J14" s="44">
        <v>0.006603</v>
      </c>
      <c r="K14" s="44">
        <v>0.006492</v>
      </c>
      <c r="L14" s="44">
        <v>0.001561</v>
      </c>
      <c r="M14" s="44">
        <v>7.12E-4</v>
      </c>
      <c r="N14" s="44">
        <v>0.0</v>
      </c>
      <c r="O14" s="44">
        <v>0.009451</v>
      </c>
      <c r="P14" s="44">
        <v>0.0</v>
      </c>
      <c r="Q14" s="44">
        <v>0.0</v>
      </c>
      <c r="R14" s="44">
        <v>0.0</v>
      </c>
      <c r="S14" s="44">
        <v>0.0</v>
      </c>
      <c r="T14" s="44">
        <v>0.0</v>
      </c>
    </row>
    <row r="15">
      <c r="A15" s="2" t="str">
        <f>VLOOKUP(E15,'Food Encyclopedia'!$C$2:$K$999,3)</f>
        <v>Apple, fuji, peel only, fresh</v>
      </c>
      <c r="B15" s="19" t="str">
        <f>VLOOKUP(E15,'Food Encyclopedia'!$C$2:$K$999,9)</f>
        <v>raw</v>
      </c>
      <c r="C15" s="8" t="str">
        <f t="shared" si="1"/>
        <v>Apple, fuji, peel only, fresh, raw</v>
      </c>
      <c r="D15" s="43" t="s">
        <v>2566</v>
      </c>
      <c r="E15" s="2" t="s">
        <v>124</v>
      </c>
      <c r="F15" s="44">
        <v>10.21</v>
      </c>
      <c r="G15" s="44">
        <v>0.189875</v>
      </c>
      <c r="H15" s="44">
        <v>0.02678</v>
      </c>
      <c r="I15" s="44">
        <v>0.196434</v>
      </c>
      <c r="J15" s="44">
        <v>0.017371</v>
      </c>
      <c r="K15" s="44">
        <v>0.027283</v>
      </c>
      <c r="L15" s="44">
        <v>0.003507</v>
      </c>
      <c r="M15" s="44">
        <v>0.002659</v>
      </c>
      <c r="N15" s="44">
        <v>0.0</v>
      </c>
      <c r="O15" s="44">
        <v>0.045741</v>
      </c>
      <c r="P15" s="44">
        <v>0.0</v>
      </c>
      <c r="Q15" s="44">
        <v>0.0</v>
      </c>
      <c r="R15" s="44">
        <v>0.002736</v>
      </c>
      <c r="S15" s="44">
        <v>4.51E-4</v>
      </c>
      <c r="T15" s="44">
        <v>0.0</v>
      </c>
    </row>
    <row r="16">
      <c r="A16" s="2" t="str">
        <f>VLOOKUP(E16,'Food Encyclopedia'!$C$2:$K$999,3)</f>
        <v>Apple, fuji, flesh only, fresh</v>
      </c>
      <c r="B16" s="19" t="str">
        <f>VLOOKUP(E16,'Food Encyclopedia'!$C$2:$K$999,9)</f>
        <v>raw</v>
      </c>
      <c r="C16" s="8" t="str">
        <f t="shared" si="1"/>
        <v>Apple, fuji, flesh only, fresh, raw</v>
      </c>
      <c r="D16" s="43" t="s">
        <v>2567</v>
      </c>
      <c r="E16" s="2" t="s">
        <v>126</v>
      </c>
      <c r="F16" s="45">
        <v>10.15</v>
      </c>
      <c r="G16" s="44">
        <v>0.179707</v>
      </c>
      <c r="H16" s="44">
        <v>0.008949</v>
      </c>
      <c r="I16" s="44">
        <v>0.183108</v>
      </c>
      <c r="J16" s="44">
        <v>0.011877</v>
      </c>
      <c r="K16" s="44">
        <v>0.008112</v>
      </c>
      <c r="L16" s="44">
        <v>0.002152</v>
      </c>
      <c r="M16" s="44">
        <v>9.84E-4</v>
      </c>
      <c r="N16" s="44">
        <v>0.0</v>
      </c>
      <c r="O16" s="44">
        <v>0.010444</v>
      </c>
      <c r="P16" s="44">
        <v>0.0</v>
      </c>
      <c r="Q16" s="44">
        <v>0.0</v>
      </c>
      <c r="R16" s="44">
        <v>0.0</v>
      </c>
      <c r="S16" s="44">
        <v>0.0</v>
      </c>
      <c r="T16" s="44">
        <v>0.0</v>
      </c>
    </row>
    <row r="17">
      <c r="A17" s="2" t="str">
        <f>VLOOKUP(E17,'Food Encyclopedia'!$C$2:$K$999,3)</f>
        <v>Apple, gala, whole without seed, fresh</v>
      </c>
      <c r="B17" s="19" t="str">
        <f>VLOOKUP(E17,'Food Encyclopedia'!$C$2:$K$999,9)</f>
        <v>raw</v>
      </c>
      <c r="C17" s="8" t="str">
        <f t="shared" si="1"/>
        <v>Apple, gala, whole without seed, fresh, raw</v>
      </c>
      <c r="D17" s="43" t="s">
        <v>2568</v>
      </c>
      <c r="E17" s="2" t="s">
        <v>128</v>
      </c>
      <c r="F17" s="45">
        <v>10.08</v>
      </c>
      <c r="G17" s="44">
        <v>0.176259</v>
      </c>
      <c r="H17" s="44">
        <v>0.011672</v>
      </c>
      <c r="I17" s="44">
        <v>0.161425</v>
      </c>
      <c r="J17" s="44">
        <v>0.01954</v>
      </c>
      <c r="K17" s="44">
        <v>0.011461</v>
      </c>
      <c r="L17" s="44">
        <v>0.004468</v>
      </c>
      <c r="M17" s="44">
        <v>0.001486</v>
      </c>
      <c r="N17" s="44">
        <v>0.0</v>
      </c>
      <c r="O17" s="44">
        <v>0.016855</v>
      </c>
      <c r="P17" s="44">
        <v>0.0</v>
      </c>
      <c r="Q17" s="44">
        <v>0.0</v>
      </c>
      <c r="R17" s="44">
        <v>0.0</v>
      </c>
      <c r="S17" s="44">
        <v>0.0</v>
      </c>
      <c r="T17" s="44">
        <v>0.0</v>
      </c>
    </row>
    <row r="18">
      <c r="A18" s="2" t="str">
        <f>VLOOKUP(E18,'Food Encyclopedia'!$C$2:$K$999,3)</f>
        <v>Apple, gala, peel only, fresh</v>
      </c>
      <c r="B18" s="19" t="str">
        <f>VLOOKUP(E18,'Food Encyclopedia'!$C$2:$K$999,9)</f>
        <v>raw</v>
      </c>
      <c r="C18" s="8" t="str">
        <f t="shared" si="1"/>
        <v>Apple, gala, peel only, fresh, raw</v>
      </c>
      <c r="D18" s="43" t="s">
        <v>2569</v>
      </c>
      <c r="E18" s="2" t="s">
        <v>130</v>
      </c>
      <c r="F18" s="19">
        <v>10.23</v>
      </c>
      <c r="G18" s="44">
        <v>0.134769</v>
      </c>
      <c r="H18" s="44">
        <v>0.026885</v>
      </c>
      <c r="I18" s="44">
        <v>0.191544</v>
      </c>
      <c r="J18" s="44">
        <v>0.022246</v>
      </c>
      <c r="K18" s="44">
        <v>0.029302</v>
      </c>
      <c r="L18" s="44">
        <v>0.004318</v>
      </c>
      <c r="M18" s="44">
        <v>0.003262</v>
      </c>
      <c r="N18" s="44">
        <v>0.0</v>
      </c>
      <c r="O18" s="44">
        <v>0.047595</v>
      </c>
      <c r="P18" s="44">
        <v>0.0</v>
      </c>
      <c r="Q18" s="44">
        <v>0.0</v>
      </c>
      <c r="R18" s="44">
        <v>0.001138</v>
      </c>
      <c r="S18" s="44">
        <v>4.61E-4</v>
      </c>
      <c r="T18" s="44">
        <v>0.0</v>
      </c>
    </row>
    <row r="19">
      <c r="A19" s="2" t="str">
        <f>VLOOKUP(E19,'Food Encyclopedia'!$C$2:$K$999,3)</f>
        <v>Apple, gala, flesh only, fresh</v>
      </c>
      <c r="B19" s="19" t="str">
        <f>VLOOKUP(E19,'Food Encyclopedia'!$C$2:$K$999,9)</f>
        <v>raw</v>
      </c>
      <c r="C19" s="8" t="str">
        <f t="shared" si="1"/>
        <v>Apple, gala, flesh only, fresh, raw</v>
      </c>
      <c r="D19" s="43" t="s">
        <v>2570</v>
      </c>
      <c r="E19" s="2" t="s">
        <v>132</v>
      </c>
      <c r="F19" s="45">
        <v>10.3</v>
      </c>
      <c r="G19" s="44">
        <v>0.217242</v>
      </c>
      <c r="H19" s="44">
        <v>0.011624</v>
      </c>
      <c r="I19" s="44">
        <v>0.153573</v>
      </c>
      <c r="J19" s="44">
        <v>0.01911</v>
      </c>
      <c r="K19" s="44">
        <v>0.009042</v>
      </c>
      <c r="L19" s="44">
        <v>0.004012</v>
      </c>
      <c r="M19" s="44">
        <v>0.001052</v>
      </c>
      <c r="N19" s="44">
        <v>0.0</v>
      </c>
      <c r="O19" s="44">
        <v>0.014566</v>
      </c>
      <c r="P19" s="44">
        <v>0.0</v>
      </c>
      <c r="Q19" s="44">
        <v>0.0</v>
      </c>
      <c r="R19" s="44">
        <v>0.0</v>
      </c>
      <c r="S19" s="44">
        <v>0.0</v>
      </c>
      <c r="T19" s="44">
        <v>0.0</v>
      </c>
    </row>
    <row r="20">
      <c r="A20" s="2" t="str">
        <f>VLOOKUP(E20,'Food Encyclopedia'!$C$2:$K$999,3)</f>
        <v>Apple, golden del, whole without seed, fresh</v>
      </c>
      <c r="B20" s="19" t="str">
        <f>VLOOKUP(E20,'Food Encyclopedia'!$C$2:$K$999,9)</f>
        <v>raw</v>
      </c>
      <c r="C20" s="8" t="str">
        <f t="shared" si="1"/>
        <v>Apple, golden del, whole without seed, fresh, raw</v>
      </c>
      <c r="D20" s="43" t="s">
        <v>2571</v>
      </c>
      <c r="E20" s="2" t="s">
        <v>134</v>
      </c>
      <c r="F20" s="44">
        <v>10.07</v>
      </c>
      <c r="G20" s="44">
        <v>0.185029</v>
      </c>
      <c r="H20" s="44">
        <v>0.010274</v>
      </c>
      <c r="I20" s="44">
        <v>0.145972</v>
      </c>
      <c r="J20" s="44">
        <v>0.008105</v>
      </c>
      <c r="K20" s="44">
        <v>0.012318</v>
      </c>
      <c r="L20" s="44">
        <v>0.002121</v>
      </c>
      <c r="M20" s="44">
        <v>0.001165</v>
      </c>
      <c r="N20" s="44">
        <v>0.0</v>
      </c>
      <c r="O20" s="44">
        <v>0.017659</v>
      </c>
      <c r="P20" s="44">
        <v>0.0</v>
      </c>
      <c r="Q20" s="44">
        <v>0.0</v>
      </c>
      <c r="R20" s="44">
        <v>0.0</v>
      </c>
      <c r="S20" s="44">
        <v>0.0</v>
      </c>
      <c r="T20" s="44">
        <v>0.0</v>
      </c>
    </row>
    <row r="21">
      <c r="A21" s="2" t="str">
        <f>VLOOKUP(E21,'Food Encyclopedia'!$C$2:$K$999,3)</f>
        <v>Apple, golden del, peel only, fresh</v>
      </c>
      <c r="B21" s="19" t="str">
        <f>VLOOKUP(E21,'Food Encyclopedia'!$C$2:$K$999,9)</f>
        <v>raw</v>
      </c>
      <c r="C21" s="8" t="str">
        <f t="shared" si="1"/>
        <v>Apple, golden del, peel only, fresh, raw</v>
      </c>
      <c r="D21" s="43" t="s">
        <v>2572</v>
      </c>
      <c r="E21" s="2" t="s">
        <v>136</v>
      </c>
      <c r="F21" s="45">
        <v>10.26</v>
      </c>
      <c r="G21" s="44">
        <v>0.151513</v>
      </c>
      <c r="H21" s="44">
        <v>0.024831</v>
      </c>
      <c r="I21" s="44">
        <v>0.133894</v>
      </c>
      <c r="J21" s="44">
        <v>0.017289</v>
      </c>
      <c r="K21" s="44">
        <v>0.031991</v>
      </c>
      <c r="L21" s="44">
        <v>0.00406</v>
      </c>
      <c r="M21" s="44">
        <v>0.00235</v>
      </c>
      <c r="N21" s="44">
        <v>0.0</v>
      </c>
      <c r="O21" s="44">
        <v>0.035212</v>
      </c>
      <c r="P21" s="44">
        <v>0.0</v>
      </c>
      <c r="Q21" s="44">
        <v>0.0</v>
      </c>
      <c r="R21" s="44">
        <v>0.003621</v>
      </c>
      <c r="S21" s="44">
        <v>0.0</v>
      </c>
      <c r="T21" s="44">
        <v>0.0</v>
      </c>
    </row>
    <row r="22">
      <c r="A22" s="2" t="str">
        <f>VLOOKUP(E22,'Food Encyclopedia'!$C$2:$K$999,3)</f>
        <v>Apple, golden del, flesh only, fresh</v>
      </c>
      <c r="B22" s="19" t="str">
        <f>VLOOKUP(E22,'Food Encyclopedia'!$C$2:$K$999,9)</f>
        <v>raw</v>
      </c>
      <c r="C22" s="8" t="str">
        <f t="shared" si="1"/>
        <v>Apple, golden del, flesh only, fresh, raw</v>
      </c>
      <c r="D22" s="43" t="s">
        <v>2573</v>
      </c>
      <c r="E22" s="2" t="s">
        <v>138</v>
      </c>
      <c r="F22" s="44">
        <v>10.34</v>
      </c>
      <c r="G22" s="44">
        <v>0.163626</v>
      </c>
      <c r="H22" s="44">
        <v>0.010641</v>
      </c>
      <c r="I22" s="44">
        <v>0.092489</v>
      </c>
      <c r="J22" s="44">
        <v>0.008012</v>
      </c>
      <c r="K22" s="44">
        <v>0.012477</v>
      </c>
      <c r="L22" s="44">
        <v>0.004991</v>
      </c>
      <c r="M22" s="44">
        <v>0.00102</v>
      </c>
      <c r="N22" s="44">
        <v>0.0</v>
      </c>
      <c r="O22" s="44">
        <v>0.01386</v>
      </c>
      <c r="P22" s="44">
        <v>0.0</v>
      </c>
      <c r="Q22" s="44">
        <v>0.0</v>
      </c>
      <c r="R22" s="44">
        <v>0.0</v>
      </c>
      <c r="S22" s="44">
        <v>0.0</v>
      </c>
      <c r="T22" s="44">
        <v>0.0</v>
      </c>
    </row>
    <row r="23">
      <c r="A23" s="2" t="str">
        <f>VLOOKUP(E23,'Food Encyclopedia'!$C$2:$K$999,3)</f>
        <v>Apple, red delicious, whole without seed, fresh</v>
      </c>
      <c r="B23" s="19" t="str">
        <f>VLOOKUP(E23,'Food Encyclopedia'!$C$2:$K$999,9)</f>
        <v>raw</v>
      </c>
      <c r="C23" s="8" t="str">
        <f t="shared" si="1"/>
        <v>Apple, red delicious, whole without seed, fresh, raw</v>
      </c>
      <c r="D23" s="43" t="s">
        <v>2574</v>
      </c>
      <c r="E23" s="2" t="s">
        <v>140</v>
      </c>
      <c r="F23" s="45">
        <v>9.99</v>
      </c>
      <c r="G23" s="44">
        <v>0.179471</v>
      </c>
      <c r="H23" s="44">
        <v>0.015393</v>
      </c>
      <c r="I23" s="44">
        <v>0.110612</v>
      </c>
      <c r="J23" s="44">
        <v>0.009527</v>
      </c>
      <c r="K23" s="44">
        <v>0.015165</v>
      </c>
      <c r="L23" s="44">
        <v>0.001854</v>
      </c>
      <c r="M23" s="44">
        <v>8.6E-4</v>
      </c>
      <c r="N23" s="44">
        <v>0.0</v>
      </c>
      <c r="O23" s="44">
        <v>0.013841</v>
      </c>
      <c r="P23" s="44">
        <v>0.0</v>
      </c>
      <c r="Q23" s="44">
        <v>0.0</v>
      </c>
      <c r="R23" s="44">
        <v>7.41E-4</v>
      </c>
      <c r="S23" s="44">
        <v>0.0</v>
      </c>
      <c r="T23" s="44">
        <v>0.0</v>
      </c>
    </row>
    <row r="24">
      <c r="A24" s="2" t="str">
        <f>VLOOKUP(E24,'Food Encyclopedia'!$C$2:$K$999,3)</f>
        <v>Apple, red delicious, peel only, fresh</v>
      </c>
      <c r="B24" s="19" t="str">
        <f>VLOOKUP(E24,'Food Encyclopedia'!$C$2:$K$999,9)</f>
        <v>raw</v>
      </c>
      <c r="C24" s="8" t="str">
        <f t="shared" si="1"/>
        <v>Apple, red delicious, peel only, fresh, raw</v>
      </c>
      <c r="D24" s="43" t="s">
        <v>2575</v>
      </c>
      <c r="E24" s="2" t="s">
        <v>142</v>
      </c>
      <c r="F24" s="45">
        <v>10.22</v>
      </c>
      <c r="G24" s="44">
        <v>0.15027</v>
      </c>
      <c r="H24" s="44">
        <v>0.03408</v>
      </c>
      <c r="I24" s="44">
        <v>0.067296</v>
      </c>
      <c r="J24" s="44">
        <v>0.017039</v>
      </c>
      <c r="K24" s="44">
        <v>0.04625</v>
      </c>
      <c r="L24" s="44">
        <v>0.004153</v>
      </c>
      <c r="M24" s="44">
        <v>0.002556</v>
      </c>
      <c r="N24" s="44">
        <v>0.0</v>
      </c>
      <c r="O24" s="44">
        <v>0.039016</v>
      </c>
      <c r="P24" s="44">
        <v>0.0</v>
      </c>
      <c r="Q24" s="44">
        <v>0.0</v>
      </c>
      <c r="R24" s="44">
        <v>0.00237</v>
      </c>
      <c r="S24" s="44">
        <v>0.0</v>
      </c>
      <c r="T24" s="44">
        <v>0.0</v>
      </c>
    </row>
    <row r="25">
      <c r="A25" s="2" t="str">
        <f>VLOOKUP(E25,'Food Encyclopedia'!$C$2:$K$999,3)</f>
        <v>Apple, red delicious, flesh only, fresh</v>
      </c>
      <c r="B25" s="19" t="str">
        <f>VLOOKUP(E25,'Food Encyclopedia'!$C$2:$K$999,9)</f>
        <v>raw</v>
      </c>
      <c r="C25" s="8" t="str">
        <f t="shared" si="1"/>
        <v>Apple, red delicious, flesh only, fresh, raw</v>
      </c>
      <c r="D25" s="43" t="s">
        <v>2576</v>
      </c>
      <c r="E25" s="2" t="s">
        <v>144</v>
      </c>
      <c r="F25" s="45">
        <v>10.4</v>
      </c>
      <c r="G25" s="44">
        <v>0.239477</v>
      </c>
      <c r="H25" s="44">
        <v>0.014585</v>
      </c>
      <c r="I25" s="44">
        <v>0.156563</v>
      </c>
      <c r="J25" s="44">
        <v>0.010469</v>
      </c>
      <c r="K25" s="44">
        <v>0.014794</v>
      </c>
      <c r="L25" s="44">
        <v>0.002247</v>
      </c>
      <c r="M25" s="44">
        <v>9.44E-4</v>
      </c>
      <c r="N25" s="44">
        <v>0.0</v>
      </c>
      <c r="O25" s="44">
        <v>0.013331</v>
      </c>
      <c r="P25" s="44">
        <v>0.0</v>
      </c>
      <c r="Q25" s="44">
        <v>0.0</v>
      </c>
      <c r="R25" s="44">
        <v>8.44E-4</v>
      </c>
      <c r="S25" s="44">
        <v>0.0</v>
      </c>
      <c r="T25" s="44">
        <v>0.0</v>
      </c>
    </row>
    <row r="26">
      <c r="A26" s="2" t="str">
        <f>VLOOKUP(E26,'Food Encyclopedia'!$C$2:$K$999,3)</f>
        <v>Apple, granny smith, whole without seed, fresh</v>
      </c>
      <c r="B26" s="19" t="str">
        <f>VLOOKUP(E26,'Food Encyclopedia'!$C$2:$K$999,9)</f>
        <v>raw</v>
      </c>
      <c r="C26" s="8" t="str">
        <f t="shared" si="1"/>
        <v>Apple, granny smith, whole without seed, fresh, raw</v>
      </c>
      <c r="D26" s="43" t="s">
        <v>2577</v>
      </c>
      <c r="E26" s="2" t="s">
        <v>146</v>
      </c>
      <c r="F26" s="45">
        <v>10.12</v>
      </c>
      <c r="G26" s="44">
        <v>0.220683</v>
      </c>
      <c r="H26" s="44">
        <v>0.015297</v>
      </c>
      <c r="I26" s="44">
        <v>0.110965</v>
      </c>
      <c r="J26" s="44">
        <v>0.015883</v>
      </c>
      <c r="K26" s="44">
        <v>0.013303</v>
      </c>
      <c r="L26" s="44">
        <v>0.003743</v>
      </c>
      <c r="M26" s="44">
        <v>0.001238</v>
      </c>
      <c r="N26" s="44">
        <v>0.0</v>
      </c>
      <c r="O26" s="44">
        <v>0.021565</v>
      </c>
      <c r="P26" s="44">
        <v>0.0</v>
      </c>
      <c r="Q26" s="44">
        <v>0.0</v>
      </c>
      <c r="R26" s="44">
        <v>0.002496</v>
      </c>
      <c r="S26" s="44">
        <v>0.0</v>
      </c>
      <c r="T26" s="44">
        <v>0.0</v>
      </c>
    </row>
    <row r="27">
      <c r="A27" s="2" t="str">
        <f>VLOOKUP(E27,'Food Encyclopedia'!$C$2:$K$999,3)</f>
        <v>Apple, granny smith, peel only, fresh</v>
      </c>
      <c r="B27" s="19" t="str">
        <f>VLOOKUP(E27,'Food Encyclopedia'!$C$2:$K$999,9)</f>
        <v>raw</v>
      </c>
      <c r="C27" s="8" t="str">
        <f t="shared" si="1"/>
        <v>Apple, granny smith, peel only, fresh, raw</v>
      </c>
      <c r="D27" s="43" t="s">
        <v>2578</v>
      </c>
      <c r="E27" s="2" t="s">
        <v>148</v>
      </c>
      <c r="F27" s="45">
        <v>10.3</v>
      </c>
      <c r="G27" s="44">
        <v>0.180501</v>
      </c>
      <c r="H27" s="44">
        <v>0.025736</v>
      </c>
      <c r="I27" s="44">
        <v>0.071669</v>
      </c>
      <c r="J27" s="44">
        <v>0.022511</v>
      </c>
      <c r="K27" s="44">
        <v>0.038396</v>
      </c>
      <c r="L27" s="44">
        <v>0.005745</v>
      </c>
      <c r="M27" s="44">
        <v>0.002594</v>
      </c>
      <c r="N27" s="44">
        <v>0.0</v>
      </c>
      <c r="O27" s="44">
        <v>0.057851</v>
      </c>
      <c r="P27" s="44">
        <v>0.0</v>
      </c>
      <c r="Q27" s="44">
        <v>0.0</v>
      </c>
      <c r="R27" s="44">
        <v>0.004205</v>
      </c>
      <c r="S27" s="44">
        <v>0.0</v>
      </c>
      <c r="T27" s="44">
        <v>0.0</v>
      </c>
    </row>
    <row r="28">
      <c r="A28" s="2" t="str">
        <f>VLOOKUP(E28,'Food Encyclopedia'!$C$2:$K$999,3)</f>
        <v>Apple, granny smith, flesh only, fresh</v>
      </c>
      <c r="B28" s="19" t="str">
        <f>VLOOKUP(E28,'Food Encyclopedia'!$C$2:$K$999,9)</f>
        <v>raw</v>
      </c>
      <c r="C28" s="8" t="str">
        <f t="shared" si="1"/>
        <v>Apple, granny smith, flesh only, fresh, raw</v>
      </c>
      <c r="D28" s="43" t="s">
        <v>2579</v>
      </c>
      <c r="E28" s="2" t="s">
        <v>150</v>
      </c>
      <c r="F28" s="45">
        <v>10.3</v>
      </c>
      <c r="G28" s="44">
        <v>0.226733</v>
      </c>
      <c r="H28" s="44">
        <v>0.020942</v>
      </c>
      <c r="I28" s="44">
        <v>0.173688</v>
      </c>
      <c r="J28" s="44">
        <v>0.020781</v>
      </c>
      <c r="K28" s="44">
        <v>0.015056</v>
      </c>
      <c r="L28" s="44">
        <v>0.004203</v>
      </c>
      <c r="M28" s="44">
        <v>0.001486</v>
      </c>
      <c r="N28" s="44">
        <v>0.0</v>
      </c>
      <c r="O28" s="44">
        <v>0.025041</v>
      </c>
      <c r="P28" s="44">
        <v>0.0</v>
      </c>
      <c r="Q28" s="44">
        <v>0.0</v>
      </c>
      <c r="R28" s="44">
        <v>0.002145</v>
      </c>
      <c r="S28" s="44">
        <v>0.0</v>
      </c>
      <c r="T28" s="44">
        <v>0.0</v>
      </c>
    </row>
    <row r="29">
      <c r="A29" s="2" t="str">
        <f>VLOOKUP(E29,'Food Encyclopedia'!$C$2:$K$999,3)</f>
        <v>Apple, pazazz, whole without seed, fresh</v>
      </c>
      <c r="B29" s="19" t="str">
        <f>VLOOKUP(E29,'Food Encyclopedia'!$C$2:$K$999,9)</f>
        <v>raw</v>
      </c>
      <c r="C29" s="8" t="str">
        <f t="shared" si="1"/>
        <v>Apple, pazazz, whole without seed, fresh, raw</v>
      </c>
      <c r="D29" s="43" t="s">
        <v>2580</v>
      </c>
      <c r="E29" s="2" t="s">
        <v>152</v>
      </c>
      <c r="F29" s="45">
        <v>10.34</v>
      </c>
      <c r="G29" s="44">
        <v>0.204446</v>
      </c>
      <c r="H29" s="44">
        <v>0.013643</v>
      </c>
      <c r="I29" s="44">
        <v>0.22588</v>
      </c>
      <c r="J29" s="44">
        <v>0.01241</v>
      </c>
      <c r="K29" s="44">
        <v>0.01107</v>
      </c>
      <c r="L29" s="44">
        <v>0.002735</v>
      </c>
      <c r="M29" s="44">
        <v>0.001145</v>
      </c>
      <c r="N29" s="44">
        <v>0.0</v>
      </c>
      <c r="O29" s="44">
        <v>0.013788</v>
      </c>
      <c r="P29" s="44">
        <v>0.0</v>
      </c>
      <c r="Q29" s="44">
        <v>0.0</v>
      </c>
      <c r="R29" s="44">
        <v>0.001623</v>
      </c>
      <c r="S29" s="44">
        <v>0.0</v>
      </c>
      <c r="T29" s="44">
        <v>0.0</v>
      </c>
    </row>
    <row r="30">
      <c r="A30" s="2" t="str">
        <f>VLOOKUP(E30,'Food Encyclopedia'!$C$2:$K$999,3)</f>
        <v>Apple, pazazz, peel only, fresh</v>
      </c>
      <c r="B30" s="19" t="str">
        <f>VLOOKUP(E30,'Food Encyclopedia'!$C$2:$K$999,9)</f>
        <v>raw</v>
      </c>
      <c r="C30" s="8" t="str">
        <f t="shared" si="1"/>
        <v>Apple, pazazz, peel only, fresh, raw</v>
      </c>
      <c r="D30" s="43" t="s">
        <v>2581</v>
      </c>
      <c r="E30" s="2" t="s">
        <v>154</v>
      </c>
      <c r="F30" s="45">
        <v>10.49</v>
      </c>
      <c r="G30" s="44">
        <v>0.131127</v>
      </c>
      <c r="H30" s="44">
        <v>0.015073</v>
      </c>
      <c r="I30" s="44">
        <v>0.151483</v>
      </c>
      <c r="J30" s="44">
        <v>0.011676</v>
      </c>
      <c r="K30" s="44">
        <v>0.017582</v>
      </c>
      <c r="L30" s="44">
        <v>0.001594</v>
      </c>
      <c r="M30" s="44">
        <v>0.001358</v>
      </c>
      <c r="N30" s="44">
        <v>0.0</v>
      </c>
      <c r="O30" s="44">
        <v>0.023851</v>
      </c>
      <c r="P30" s="44">
        <v>0.0</v>
      </c>
      <c r="Q30" s="44">
        <v>0.0</v>
      </c>
      <c r="R30" s="44">
        <v>2.37E-4</v>
      </c>
      <c r="S30" s="44">
        <v>0.0</v>
      </c>
      <c r="T30" s="44">
        <v>0.0</v>
      </c>
    </row>
    <row r="31">
      <c r="A31" s="2" t="str">
        <f>VLOOKUP(E31,'Food Encyclopedia'!$C$2:$K$999,3)</f>
        <v>Apple, pazazz, flesh only, fresh</v>
      </c>
      <c r="B31" s="19" t="str">
        <f>VLOOKUP(E31,'Food Encyclopedia'!$C$2:$K$999,9)</f>
        <v>raw</v>
      </c>
      <c r="C31" s="8" t="str">
        <f t="shared" si="1"/>
        <v>Apple, pazazz, flesh only, fresh, raw</v>
      </c>
      <c r="D31" s="43" t="s">
        <v>2582</v>
      </c>
      <c r="E31" s="2" t="s">
        <v>156</v>
      </c>
      <c r="F31" s="45">
        <v>10.0</v>
      </c>
      <c r="G31" s="44">
        <v>0.13717</v>
      </c>
      <c r="H31" s="44">
        <v>0.011532</v>
      </c>
      <c r="I31" s="44">
        <v>0.081428</v>
      </c>
      <c r="J31" s="44">
        <v>0.009032</v>
      </c>
      <c r="K31" s="44">
        <v>0.009183</v>
      </c>
      <c r="L31" s="44">
        <v>0.003272</v>
      </c>
      <c r="M31" s="44">
        <v>9.77E-4</v>
      </c>
      <c r="N31" s="44">
        <v>0.0</v>
      </c>
      <c r="O31" s="44">
        <v>0.010923</v>
      </c>
      <c r="P31" s="44">
        <v>0.0</v>
      </c>
      <c r="Q31" s="44">
        <v>0.0</v>
      </c>
      <c r="R31" s="44">
        <v>0.0</v>
      </c>
      <c r="S31" s="44">
        <v>0.0</v>
      </c>
      <c r="T31" s="44">
        <v>0.0</v>
      </c>
    </row>
    <row r="32">
      <c r="A32" s="2" t="str">
        <f>VLOOKUP(E32,'Food Encyclopedia'!$C$2:$K$999,3)</f>
        <v>Pear, red d'anjou, whole without seed, fresh</v>
      </c>
      <c r="B32" s="19" t="str">
        <f>VLOOKUP(E32,'Food Encyclopedia'!$C$2:$K$999,9)</f>
        <v>raw</v>
      </c>
      <c r="C32" s="8" t="str">
        <f t="shared" si="1"/>
        <v>Pear, red d'anjou, whole without seed, fresh, raw</v>
      </c>
      <c r="D32" s="43" t="s">
        <v>2583</v>
      </c>
      <c r="E32" s="2" t="s">
        <v>158</v>
      </c>
      <c r="F32" s="45">
        <v>10.25</v>
      </c>
      <c r="G32" s="44">
        <v>0.111987</v>
      </c>
      <c r="H32" s="44">
        <v>0.010927</v>
      </c>
      <c r="I32" s="44">
        <v>0.099989</v>
      </c>
      <c r="J32" s="44">
        <v>0.126501</v>
      </c>
      <c r="K32" s="44">
        <v>0.023687</v>
      </c>
      <c r="L32" s="44">
        <v>0.001302</v>
      </c>
      <c r="M32" s="44">
        <v>0.001878</v>
      </c>
      <c r="N32" s="44">
        <v>0.0</v>
      </c>
      <c r="O32" s="44">
        <v>0.017168</v>
      </c>
      <c r="P32" s="44">
        <v>0.0</v>
      </c>
      <c r="Q32" s="44">
        <v>0.0</v>
      </c>
      <c r="R32" s="44">
        <v>5.18E-4</v>
      </c>
      <c r="S32" s="44">
        <v>0.0</v>
      </c>
      <c r="T32" s="44">
        <v>0.0</v>
      </c>
    </row>
    <row r="33">
      <c r="A33" s="2" t="str">
        <f>VLOOKUP(E33,'Food Encyclopedia'!$C$2:$K$999,3)</f>
        <v>Pear, red d'anjou, peel only, fresh</v>
      </c>
      <c r="B33" s="19" t="str">
        <f>VLOOKUP(E33,'Food Encyclopedia'!$C$2:$K$999,9)</f>
        <v>raw</v>
      </c>
      <c r="C33" s="8" t="str">
        <f t="shared" si="1"/>
        <v>Pear, red d'anjou, peel only, fresh, raw</v>
      </c>
      <c r="D33" s="43" t="s">
        <v>2584</v>
      </c>
      <c r="E33" s="2" t="s">
        <v>160</v>
      </c>
      <c r="F33" s="45">
        <v>10.28</v>
      </c>
      <c r="G33" s="44">
        <v>0.074002</v>
      </c>
      <c r="H33" s="44">
        <v>0.02049</v>
      </c>
      <c r="I33" s="44">
        <v>0.059115</v>
      </c>
      <c r="J33" s="44">
        <v>0.14516</v>
      </c>
      <c r="K33" s="44">
        <v>0.035635</v>
      </c>
      <c r="L33" s="44">
        <v>0.003024</v>
      </c>
      <c r="M33" s="44">
        <v>0.003595</v>
      </c>
      <c r="N33" s="44">
        <v>0.0</v>
      </c>
      <c r="O33" s="44">
        <v>0.030837</v>
      </c>
      <c r="P33" s="44">
        <v>0.0</v>
      </c>
      <c r="Q33" s="44">
        <v>0.0</v>
      </c>
      <c r="R33" s="44">
        <v>0.002309</v>
      </c>
      <c r="S33" s="44">
        <v>0.0</v>
      </c>
      <c r="T33" s="44">
        <v>0.0</v>
      </c>
    </row>
    <row r="34">
      <c r="A34" s="2" t="str">
        <f>VLOOKUP(E34,'Food Encyclopedia'!$C$2:$K$999,3)</f>
        <v>Pear, red d'anjou, flesh only, fresh</v>
      </c>
      <c r="B34" s="19" t="str">
        <f>VLOOKUP(E34,'Food Encyclopedia'!$C$2:$K$999,9)</f>
        <v>raw</v>
      </c>
      <c r="C34" s="8" t="str">
        <f t="shared" si="1"/>
        <v>Pear, red d'anjou, flesh only, fresh, raw</v>
      </c>
      <c r="D34" s="43" t="s">
        <v>2585</v>
      </c>
      <c r="E34" s="2" t="s">
        <v>162</v>
      </c>
      <c r="F34" s="46">
        <v>10.39</v>
      </c>
      <c r="G34" s="44">
        <v>0.11272</v>
      </c>
      <c r="H34" s="44">
        <v>0.009378</v>
      </c>
      <c r="I34" s="44">
        <v>0.130959</v>
      </c>
      <c r="J34" s="44">
        <v>0.045551</v>
      </c>
      <c r="K34" s="44">
        <v>0.01233</v>
      </c>
      <c r="L34" s="44">
        <v>0.002186</v>
      </c>
      <c r="M34" s="44">
        <v>0.001537</v>
      </c>
      <c r="N34" s="44">
        <v>0.0</v>
      </c>
      <c r="O34" s="44">
        <v>0.018095</v>
      </c>
      <c r="P34" s="44">
        <v>0.0</v>
      </c>
      <c r="Q34" s="44">
        <v>0.0</v>
      </c>
      <c r="R34" s="44">
        <v>0.0</v>
      </c>
      <c r="S34" s="44">
        <v>0.0</v>
      </c>
      <c r="T34" s="44">
        <v>0.0</v>
      </c>
    </row>
    <row r="35">
      <c r="A35" s="2" t="str">
        <f>VLOOKUP(E35,'Food Encyclopedia'!$C$2:$K$999,3)</f>
        <v>Pear, bartlett, whole without seed, fresh</v>
      </c>
      <c r="B35" s="19" t="str">
        <f>VLOOKUP(E35,'Food Encyclopedia'!$C$2:$K$999,9)</f>
        <v>raw</v>
      </c>
      <c r="C35" s="8" t="str">
        <f t="shared" si="1"/>
        <v>Pear, bartlett, whole without seed, fresh, raw</v>
      </c>
      <c r="D35" s="43" t="s">
        <v>2586</v>
      </c>
      <c r="E35" s="2" t="s">
        <v>164</v>
      </c>
      <c r="F35" s="44">
        <v>10.21</v>
      </c>
      <c r="G35" s="44">
        <v>0.092602</v>
      </c>
      <c r="H35" s="44">
        <v>0.007223</v>
      </c>
      <c r="I35" s="44">
        <v>0.052774</v>
      </c>
      <c r="J35" s="44">
        <v>0.016301</v>
      </c>
      <c r="K35" s="44">
        <v>0.019199</v>
      </c>
      <c r="L35" s="44">
        <v>0.0</v>
      </c>
      <c r="M35" s="44">
        <v>0.00106</v>
      </c>
      <c r="N35" s="44">
        <v>0.0</v>
      </c>
      <c r="O35" s="44">
        <v>0.014218</v>
      </c>
      <c r="P35" s="44">
        <v>0.0</v>
      </c>
      <c r="Q35" s="44">
        <v>0.0</v>
      </c>
      <c r="R35" s="44">
        <v>0.00292</v>
      </c>
      <c r="S35" s="44">
        <v>0.0</v>
      </c>
      <c r="T35" s="44">
        <v>0.0</v>
      </c>
    </row>
    <row r="36">
      <c r="A36" s="2" t="str">
        <f>VLOOKUP(E36,'Food Encyclopedia'!$C$2:$K$999,3)</f>
        <v>Pear, bartlett, peel only, fresh</v>
      </c>
      <c r="B36" s="19" t="str">
        <f>VLOOKUP(E36,'Food Encyclopedia'!$C$2:$K$999,9)</f>
        <v>raw</v>
      </c>
      <c r="C36" s="8" t="str">
        <f t="shared" si="1"/>
        <v>Pear, bartlett, peel only, fresh, raw</v>
      </c>
      <c r="D36" s="43" t="s">
        <v>2587</v>
      </c>
      <c r="E36" s="2" t="s">
        <v>167</v>
      </c>
      <c r="F36" s="44">
        <v>10.44</v>
      </c>
      <c r="G36" s="44">
        <v>0.080581</v>
      </c>
      <c r="H36" s="44">
        <v>0.008359</v>
      </c>
      <c r="I36" s="44">
        <v>0.020731</v>
      </c>
      <c r="J36" s="44">
        <v>0.020886</v>
      </c>
      <c r="K36" s="44">
        <v>0.028541</v>
      </c>
      <c r="L36" s="44">
        <v>0.002669</v>
      </c>
      <c r="M36" s="44">
        <v>0.001323</v>
      </c>
      <c r="N36" s="44">
        <v>0.0</v>
      </c>
      <c r="O36" s="44">
        <v>0.016218</v>
      </c>
      <c r="P36" s="44">
        <v>0.0</v>
      </c>
      <c r="Q36" s="44">
        <v>0.0</v>
      </c>
      <c r="R36" s="44">
        <v>0.00234</v>
      </c>
      <c r="S36" s="44">
        <v>0.0</v>
      </c>
      <c r="T36" s="44">
        <v>0.0</v>
      </c>
    </row>
    <row r="37">
      <c r="A37" s="2" t="str">
        <f>VLOOKUP(E37,'Food Encyclopedia'!$C$2:$K$999,3)</f>
        <v>Pear, bartlett, flesh only, fresh</v>
      </c>
      <c r="B37" s="19" t="str">
        <f>VLOOKUP(E37,'Food Encyclopedia'!$C$2:$K$999,9)</f>
        <v>raw</v>
      </c>
      <c r="C37" s="8" t="str">
        <f t="shared" si="1"/>
        <v>Pear, bartlett, flesh only, fresh, raw</v>
      </c>
      <c r="D37" s="43" t="s">
        <v>2588</v>
      </c>
      <c r="E37" s="2" t="s">
        <v>169</v>
      </c>
      <c r="F37" s="45">
        <v>10.47</v>
      </c>
      <c r="G37" s="44">
        <v>0.153847</v>
      </c>
      <c r="H37" s="44">
        <v>0.005059</v>
      </c>
      <c r="I37" s="44">
        <v>0.208548</v>
      </c>
      <c r="J37" s="44">
        <v>0.008025</v>
      </c>
      <c r="K37" s="44">
        <v>0.014159</v>
      </c>
      <c r="L37" s="44">
        <v>0.001161</v>
      </c>
      <c r="M37" s="44">
        <v>7.63E-4</v>
      </c>
      <c r="N37" s="44">
        <v>0.0</v>
      </c>
      <c r="O37" s="44">
        <v>0.01087</v>
      </c>
      <c r="P37" s="44">
        <v>0.0</v>
      </c>
      <c r="Q37" s="44">
        <v>0.0</v>
      </c>
      <c r="R37" s="44">
        <v>0.0</v>
      </c>
      <c r="S37" s="44">
        <v>0.0</v>
      </c>
      <c r="T37" s="44">
        <v>0.0</v>
      </c>
    </row>
    <row r="38">
      <c r="A38" s="2" t="str">
        <f>VLOOKUP(E38,'Food Encyclopedia'!$C$2:$K$999,3)</f>
        <v>Pear, d'anjou, whole without seed, fresh</v>
      </c>
      <c r="B38" s="19" t="str">
        <f>VLOOKUP(E38,'Food Encyclopedia'!$C$2:$K$999,9)</f>
        <v>raw</v>
      </c>
      <c r="C38" s="8" t="str">
        <f t="shared" si="1"/>
        <v>Pear, d'anjou, whole without seed, fresh, raw</v>
      </c>
      <c r="D38" s="43" t="s">
        <v>2589</v>
      </c>
      <c r="E38" s="2" t="s">
        <v>171</v>
      </c>
      <c r="F38" s="45">
        <v>10.44</v>
      </c>
      <c r="G38" s="44">
        <v>0.134204</v>
      </c>
      <c r="H38" s="44">
        <v>0.006689</v>
      </c>
      <c r="I38" s="44">
        <v>0.115098</v>
      </c>
      <c r="J38" s="44">
        <v>0.016234</v>
      </c>
      <c r="K38" s="44">
        <v>0.011632</v>
      </c>
      <c r="L38" s="44">
        <v>0.001059</v>
      </c>
      <c r="M38" s="44">
        <v>0.001035</v>
      </c>
      <c r="N38" s="44">
        <v>0.0</v>
      </c>
      <c r="O38" s="44">
        <v>0.016454</v>
      </c>
      <c r="P38" s="44">
        <v>0.0</v>
      </c>
      <c r="Q38" s="44">
        <v>0.0</v>
      </c>
      <c r="R38" s="44">
        <v>2.8E-4</v>
      </c>
      <c r="S38" s="44">
        <v>0.0</v>
      </c>
      <c r="T38" s="44">
        <v>0.0</v>
      </c>
    </row>
    <row r="39">
      <c r="A39" s="2" t="str">
        <f>VLOOKUP(E39,'Food Encyclopedia'!$C$2:$K$999,3)</f>
        <v>Pear, d'anjou, peel only, fresh</v>
      </c>
      <c r="B39" s="19" t="str">
        <f>VLOOKUP(E39,'Food Encyclopedia'!$C$2:$K$999,9)</f>
        <v>raw</v>
      </c>
      <c r="C39" s="8" t="str">
        <f t="shared" si="1"/>
        <v>Pear, d'anjou, peel only, fresh, raw</v>
      </c>
      <c r="D39" s="43" t="s">
        <v>2590</v>
      </c>
      <c r="E39" s="2" t="s">
        <v>173</v>
      </c>
      <c r="F39" s="45">
        <v>10.35</v>
      </c>
      <c r="G39" s="44">
        <v>0.091252</v>
      </c>
      <c r="H39" s="44">
        <v>0.017117</v>
      </c>
      <c r="I39" s="44">
        <v>0.060067</v>
      </c>
      <c r="J39" s="44">
        <v>0.129397</v>
      </c>
      <c r="K39" s="44">
        <v>0.028526</v>
      </c>
      <c r="L39" s="44">
        <v>0.002107</v>
      </c>
      <c r="M39" s="44">
        <v>0.002587</v>
      </c>
      <c r="N39" s="44">
        <v>0.0</v>
      </c>
      <c r="O39" s="44">
        <v>0.020143</v>
      </c>
      <c r="P39" s="44">
        <v>0.0</v>
      </c>
      <c r="Q39" s="44">
        <v>0.0</v>
      </c>
      <c r="R39" s="44">
        <v>0.002822</v>
      </c>
      <c r="S39" s="44">
        <v>0.0</v>
      </c>
      <c r="T39" s="44">
        <v>0.0</v>
      </c>
    </row>
    <row r="40">
      <c r="A40" s="2" t="str">
        <f>VLOOKUP(E40,'Food Encyclopedia'!$C$2:$K$999,3)</f>
        <v>Pear, d'anjou, flesh only, fresh</v>
      </c>
      <c r="B40" s="19" t="str">
        <f>VLOOKUP(E40,'Food Encyclopedia'!$C$2:$K$999,9)</f>
        <v>raw</v>
      </c>
      <c r="C40" s="8" t="str">
        <f t="shared" si="1"/>
        <v>Pear, d'anjou, flesh only, fresh, raw</v>
      </c>
      <c r="D40" s="43" t="s">
        <v>2591</v>
      </c>
      <c r="E40" s="2" t="s">
        <v>175</v>
      </c>
      <c r="F40" s="45">
        <v>10.26</v>
      </c>
      <c r="G40" s="44">
        <v>0.333311</v>
      </c>
      <c r="H40" s="44">
        <v>0.036676</v>
      </c>
      <c r="I40" s="44">
        <v>0.104962</v>
      </c>
      <c r="J40" s="44">
        <v>0.003114</v>
      </c>
      <c r="K40" s="44">
        <v>0.020983</v>
      </c>
      <c r="L40" s="44">
        <v>4.84E-4</v>
      </c>
      <c r="M40" s="44">
        <v>0.00317</v>
      </c>
      <c r="N40" s="44">
        <v>0.0</v>
      </c>
      <c r="O40" s="44">
        <v>0.043887</v>
      </c>
      <c r="P40" s="44">
        <v>0.0</v>
      </c>
      <c r="Q40" s="44">
        <v>0.0</v>
      </c>
      <c r="R40" s="44">
        <v>0.002148</v>
      </c>
      <c r="S40" s="44">
        <v>0.0</v>
      </c>
      <c r="T40" s="44">
        <v>4.29E-4</v>
      </c>
    </row>
    <row r="41">
      <c r="A41" s="2" t="str">
        <f>VLOOKUP(E41,'Food Encyclopedia'!$C$2:$K$999,3)</f>
        <v>Pear, beurre bosc, whole without seed, fresh</v>
      </c>
      <c r="B41" s="19" t="str">
        <f>VLOOKUP(E41,'Food Encyclopedia'!$C$2:$K$999,9)</f>
        <v>raw</v>
      </c>
      <c r="C41" s="8" t="str">
        <f t="shared" si="1"/>
        <v>Pear, beurre bosc, whole without seed, fresh, raw</v>
      </c>
      <c r="D41" s="43" t="s">
        <v>2592</v>
      </c>
      <c r="E41" s="2" t="s">
        <v>177</v>
      </c>
      <c r="F41" s="19">
        <v>10.4</v>
      </c>
      <c r="G41" s="44">
        <v>0.124836</v>
      </c>
      <c r="H41" s="44">
        <v>0.010158</v>
      </c>
      <c r="I41" s="44">
        <v>0.326746</v>
      </c>
      <c r="J41" s="44">
        <v>0.097767</v>
      </c>
      <c r="K41" s="44">
        <v>0.010671</v>
      </c>
      <c r="L41" s="44">
        <v>0.001781</v>
      </c>
      <c r="M41" s="44">
        <v>0.002159</v>
      </c>
      <c r="N41" s="44">
        <v>0.0</v>
      </c>
      <c r="O41" s="44">
        <v>0.018381</v>
      </c>
      <c r="P41" s="44">
        <v>0.0</v>
      </c>
      <c r="Q41" s="44">
        <v>0.0</v>
      </c>
      <c r="R41" s="44">
        <v>0.0</v>
      </c>
      <c r="S41" s="44">
        <v>3.58E-4</v>
      </c>
      <c r="T41" s="44">
        <v>0.0</v>
      </c>
    </row>
    <row r="42">
      <c r="A42" s="2" t="str">
        <f>VLOOKUP(E42,'Food Encyclopedia'!$C$2:$K$999,3)</f>
        <v>Pear, beurre bosc, peel only, fresh</v>
      </c>
      <c r="B42" s="19" t="str">
        <f>VLOOKUP(E42,'Food Encyclopedia'!$C$2:$K$999,9)</f>
        <v>raw</v>
      </c>
      <c r="C42" s="8" t="str">
        <f t="shared" si="1"/>
        <v>Pear, beurre bosc, peel only, fresh, raw</v>
      </c>
      <c r="D42" s="43" t="s">
        <v>2593</v>
      </c>
      <c r="E42" s="2" t="s">
        <v>179</v>
      </c>
      <c r="F42" s="45">
        <v>10.32</v>
      </c>
      <c r="G42" s="44">
        <v>0.115021</v>
      </c>
      <c r="H42" s="44">
        <v>0.010748</v>
      </c>
      <c r="I42" s="44">
        <v>0.077268</v>
      </c>
      <c r="J42" s="44">
        <v>0.044056</v>
      </c>
      <c r="K42" s="44">
        <v>0.016321</v>
      </c>
      <c r="L42" s="44">
        <v>0.001411</v>
      </c>
      <c r="M42" s="44">
        <v>0.001632</v>
      </c>
      <c r="N42" s="44">
        <v>0.0</v>
      </c>
      <c r="O42" s="44">
        <v>0.022556</v>
      </c>
      <c r="P42" s="44">
        <v>0.0</v>
      </c>
      <c r="Q42" s="44">
        <v>0.0</v>
      </c>
      <c r="R42" s="44">
        <v>0.00218</v>
      </c>
      <c r="S42" s="44">
        <v>0.0</v>
      </c>
      <c r="T42" s="44">
        <v>0.0</v>
      </c>
    </row>
    <row r="43">
      <c r="A43" s="2" t="str">
        <f>VLOOKUP(E43,'Food Encyclopedia'!$C$2:$K$999,3)</f>
        <v>Pear, beurre bosc, flesh only, fresh</v>
      </c>
      <c r="B43" s="19" t="str">
        <f>VLOOKUP(E43,'Food Encyclopedia'!$C$2:$K$999,9)</f>
        <v>raw</v>
      </c>
      <c r="C43" s="8" t="str">
        <f t="shared" si="1"/>
        <v>Pear, beurre bosc, flesh only, fresh, raw</v>
      </c>
      <c r="D43" s="43" t="s">
        <v>2594</v>
      </c>
      <c r="E43" s="2" t="s">
        <v>181</v>
      </c>
      <c r="F43" s="45">
        <v>10.16</v>
      </c>
      <c r="G43" s="44">
        <v>0.113269</v>
      </c>
      <c r="H43" s="44">
        <v>0.00663</v>
      </c>
      <c r="I43" s="44">
        <v>0.127712</v>
      </c>
      <c r="J43" s="44">
        <v>0.019398</v>
      </c>
      <c r="K43" s="44">
        <v>0.007196</v>
      </c>
      <c r="L43" s="44">
        <v>0.001864</v>
      </c>
      <c r="M43" s="44">
        <v>8.47E-4</v>
      </c>
      <c r="N43" s="44">
        <v>0.0</v>
      </c>
      <c r="O43" s="44">
        <v>0.013726</v>
      </c>
      <c r="P43" s="44">
        <v>0.0</v>
      </c>
      <c r="Q43" s="44">
        <v>0.0</v>
      </c>
      <c r="R43" s="44">
        <v>1.74E-4</v>
      </c>
      <c r="S43" s="44">
        <v>0.0</v>
      </c>
      <c r="T43" s="44">
        <v>0.0</v>
      </c>
    </row>
    <row r="44">
      <c r="A44" s="2" t="str">
        <f>VLOOKUP(E44,'Food Encyclopedia'!$C$2:$K$999,3)</f>
        <v>Pear, shingo, whole without seed, fresh</v>
      </c>
      <c r="B44" s="19" t="str">
        <f>VLOOKUP(E44,'Food Encyclopedia'!$C$2:$K$999,9)</f>
        <v>raw</v>
      </c>
      <c r="C44" s="8" t="str">
        <f t="shared" si="1"/>
        <v>Pear, shingo, whole without seed, fresh, raw</v>
      </c>
      <c r="D44" s="43" t="s">
        <v>2595</v>
      </c>
      <c r="E44" s="2" t="s">
        <v>183</v>
      </c>
      <c r="F44" s="45">
        <v>10.05</v>
      </c>
      <c r="G44" s="44">
        <v>0.215154</v>
      </c>
      <c r="H44" s="44">
        <v>0.005454</v>
      </c>
      <c r="I44" s="44">
        <v>0.143961</v>
      </c>
      <c r="J44" s="44">
        <v>0.009233</v>
      </c>
      <c r="K44" s="44">
        <v>0.014486</v>
      </c>
      <c r="L44" s="44">
        <v>9.71E-4</v>
      </c>
      <c r="M44" s="44">
        <v>0.001125</v>
      </c>
      <c r="N44" s="44">
        <v>0.0</v>
      </c>
      <c r="O44" s="44">
        <v>0.01402</v>
      </c>
      <c r="P44" s="44">
        <v>0.0</v>
      </c>
      <c r="Q44" s="44">
        <v>0.0</v>
      </c>
      <c r="R44" s="47">
        <v>3.75E-5</v>
      </c>
      <c r="S44" s="44">
        <v>0.0</v>
      </c>
      <c r="T44" s="44">
        <v>0.0</v>
      </c>
    </row>
    <row r="45">
      <c r="A45" s="2" t="str">
        <f>VLOOKUP(E45,'Food Encyclopedia'!$C$2:$K$999,3)</f>
        <v>Pear, shingo, peel only, fresh</v>
      </c>
      <c r="B45" s="19" t="str">
        <f>VLOOKUP(E45,'Food Encyclopedia'!$C$2:$K$999,9)</f>
        <v>raw</v>
      </c>
      <c r="C45" s="8" t="str">
        <f t="shared" si="1"/>
        <v>Pear, shingo, peel only, fresh, raw</v>
      </c>
      <c r="D45" s="43" t="s">
        <v>2596</v>
      </c>
      <c r="E45" s="2" t="s">
        <v>185</v>
      </c>
      <c r="F45" s="45">
        <v>10.45</v>
      </c>
      <c r="G45" s="44">
        <v>0.098667</v>
      </c>
      <c r="H45" s="44">
        <v>0.010033</v>
      </c>
      <c r="I45" s="44">
        <v>0.041853</v>
      </c>
      <c r="J45" s="44">
        <v>0.014177</v>
      </c>
      <c r="K45" s="44">
        <v>0.023964</v>
      </c>
      <c r="L45" s="44">
        <v>7.04E-4</v>
      </c>
      <c r="M45" s="44">
        <v>0.001432</v>
      </c>
      <c r="N45" s="44">
        <v>0.0</v>
      </c>
      <c r="O45" s="44">
        <v>0.022916</v>
      </c>
      <c r="P45" s="44">
        <v>0.0</v>
      </c>
      <c r="Q45" s="44">
        <v>0.0</v>
      </c>
      <c r="R45" s="44">
        <v>0.0</v>
      </c>
      <c r="S45" s="44">
        <v>0.0</v>
      </c>
      <c r="T45" s="44">
        <v>0.0</v>
      </c>
    </row>
    <row r="46">
      <c r="A46" s="2" t="str">
        <f>VLOOKUP(E46,'Food Encyclopedia'!$C$2:$K$999,3)</f>
        <v>Pear, shingo, flesh only, fresh</v>
      </c>
      <c r="B46" s="19" t="str">
        <f>VLOOKUP(E46,'Food Encyclopedia'!$C$2:$K$999,9)</f>
        <v>raw</v>
      </c>
      <c r="C46" s="8" t="str">
        <f t="shared" si="1"/>
        <v>Pear, shingo, flesh only, fresh, raw</v>
      </c>
      <c r="D46" s="43" t="s">
        <v>2597</v>
      </c>
      <c r="E46" s="2" t="s">
        <v>187</v>
      </c>
      <c r="F46" s="45">
        <v>10.24</v>
      </c>
      <c r="G46" s="44">
        <v>0.222905</v>
      </c>
      <c r="H46" s="44">
        <v>0.007693</v>
      </c>
      <c r="I46" s="44">
        <v>0.150387</v>
      </c>
      <c r="J46" s="44">
        <v>0.018189</v>
      </c>
      <c r="K46" s="44">
        <v>0.008256</v>
      </c>
      <c r="L46" s="44">
        <v>0.001881</v>
      </c>
      <c r="M46" s="44">
        <v>9.38E-4</v>
      </c>
      <c r="N46" s="44">
        <v>0.0</v>
      </c>
      <c r="O46" s="44">
        <v>0.006349</v>
      </c>
      <c r="P46" s="44">
        <v>0.0</v>
      </c>
      <c r="Q46" s="44">
        <v>0.0</v>
      </c>
      <c r="R46" s="44">
        <v>0.0</v>
      </c>
      <c r="S46" s="44">
        <v>0.0</v>
      </c>
      <c r="T46" s="44">
        <v>0.0</v>
      </c>
    </row>
    <row r="47">
      <c r="A47" s="2" t="str">
        <f>VLOOKUP(E47,'Food Encyclopedia'!$C$2:$K$999,3)</f>
        <v>Banana, plaintain, flesh, fresh</v>
      </c>
      <c r="B47" s="19" t="str">
        <f>VLOOKUP(E47,'Food Encyclopedia'!$C$2:$K$999,9)</f>
        <v>steamed (10 mins)</v>
      </c>
      <c r="C47" s="8" t="str">
        <f t="shared" si="1"/>
        <v>Banana, plaintain, flesh, fresh, steamed (10 mins)</v>
      </c>
      <c r="D47" s="43" t="s">
        <v>2598</v>
      </c>
      <c r="E47" s="2" t="s">
        <v>189</v>
      </c>
      <c r="F47" s="44">
        <v>10.29</v>
      </c>
      <c r="G47" s="44">
        <v>0.779704</v>
      </c>
      <c r="H47" s="44">
        <v>0.005718</v>
      </c>
      <c r="I47" s="44">
        <v>0.008291</v>
      </c>
      <c r="J47" s="44">
        <v>0.001677</v>
      </c>
      <c r="K47" s="44">
        <v>0.003495</v>
      </c>
      <c r="L47" s="44">
        <v>8.54E-4</v>
      </c>
      <c r="M47" s="47">
        <v>8.79E-5</v>
      </c>
      <c r="N47" s="44">
        <v>0.0</v>
      </c>
      <c r="O47" s="44">
        <v>0.008998</v>
      </c>
      <c r="P47" s="44">
        <v>0.0</v>
      </c>
      <c r="Q47" s="44">
        <v>0.0</v>
      </c>
      <c r="R47" s="44">
        <v>0.0</v>
      </c>
      <c r="S47" s="44">
        <v>0.0</v>
      </c>
      <c r="T47" s="44">
        <v>1.4E-4</v>
      </c>
      <c r="U47" s="48"/>
    </row>
    <row r="48">
      <c r="A48" s="2" t="str">
        <f>VLOOKUP(E48,'Food Encyclopedia'!$C$2:$K$999,3)</f>
        <v>Banana, yellow, peel only, fresh</v>
      </c>
      <c r="B48" s="19" t="str">
        <f>VLOOKUP(E48,'Food Encyclopedia'!$C$2:$K$999,9)</f>
        <v>raw</v>
      </c>
      <c r="C48" s="8" t="str">
        <f t="shared" si="1"/>
        <v>Banana, yellow, peel only, fresh, raw</v>
      </c>
      <c r="D48" s="43" t="s">
        <v>2599</v>
      </c>
      <c r="E48" s="2" t="s">
        <v>194</v>
      </c>
      <c r="F48" s="44">
        <v>10.23</v>
      </c>
      <c r="G48" s="44">
        <v>0.24232</v>
      </c>
      <c r="H48" s="44">
        <v>0.011098</v>
      </c>
      <c r="I48" s="44">
        <v>0.029814</v>
      </c>
      <c r="J48" s="44">
        <v>0.0119</v>
      </c>
      <c r="K48" s="44">
        <v>0.018666</v>
      </c>
      <c r="L48" s="44">
        <v>8.12E-4</v>
      </c>
      <c r="M48" s="44">
        <v>7.89E-4</v>
      </c>
      <c r="N48" s="44">
        <v>0.0</v>
      </c>
      <c r="O48" s="44">
        <v>0.024472</v>
      </c>
      <c r="P48" s="44">
        <v>0.0</v>
      </c>
      <c r="Q48" s="44">
        <v>0.0</v>
      </c>
      <c r="R48" s="44">
        <v>0.00362</v>
      </c>
      <c r="S48" s="44">
        <v>0.0</v>
      </c>
      <c r="T48" s="44">
        <v>0.0</v>
      </c>
      <c r="U48" s="48"/>
    </row>
    <row r="49">
      <c r="A49" s="2" t="str">
        <f>VLOOKUP(E49,'Food Encyclopedia'!$C$2:$K$999,3)</f>
        <v>Banana, yellow, flesh, fresh</v>
      </c>
      <c r="B49" s="19" t="str">
        <f>VLOOKUP(E49,'Food Encyclopedia'!$C$2:$K$999,9)</f>
        <v>raw</v>
      </c>
      <c r="C49" s="8" t="str">
        <f t="shared" si="1"/>
        <v>Banana, yellow, flesh, fresh, raw</v>
      </c>
      <c r="D49" s="43" t="s">
        <v>2600</v>
      </c>
      <c r="E49" s="2" t="s">
        <v>197</v>
      </c>
      <c r="F49" s="45">
        <v>10.47</v>
      </c>
      <c r="G49" s="44">
        <v>0.587824</v>
      </c>
      <c r="H49" s="44">
        <v>0.005101</v>
      </c>
      <c r="I49" s="44">
        <v>0.076219</v>
      </c>
      <c r="J49" s="44">
        <v>0.001678</v>
      </c>
      <c r="K49" s="44">
        <v>0.002785</v>
      </c>
      <c r="L49" s="44">
        <v>5.12E-4</v>
      </c>
      <c r="M49" s="44">
        <v>1.27E-4</v>
      </c>
      <c r="N49" s="44">
        <v>0.0</v>
      </c>
      <c r="O49" s="44">
        <v>0.010255</v>
      </c>
      <c r="P49" s="44">
        <v>0.0</v>
      </c>
      <c r="Q49" s="44">
        <v>0.0</v>
      </c>
      <c r="R49" s="44">
        <v>0.003338</v>
      </c>
      <c r="S49" s="44">
        <v>0.0</v>
      </c>
      <c r="T49" s="44">
        <v>0.0</v>
      </c>
    </row>
    <row r="50">
      <c r="A50" s="2" t="str">
        <f>VLOOKUP(E50,'Food Encyclopedia'!$C$2:$K$999,3)</f>
        <v>Banana, red, flesh, fresh</v>
      </c>
      <c r="B50" s="19" t="str">
        <f>VLOOKUP(E50,'Food Encyclopedia'!$C$2:$K$999,9)</f>
        <v>steamed (10 mins)</v>
      </c>
      <c r="C50" s="8" t="str">
        <f t="shared" si="1"/>
        <v>Banana, red, flesh, fresh, steamed (10 mins)</v>
      </c>
      <c r="D50" s="43" t="s">
        <v>2601</v>
      </c>
      <c r="E50" s="2" t="s">
        <v>199</v>
      </c>
      <c r="F50" s="45">
        <v>10.24</v>
      </c>
      <c r="G50" s="44">
        <v>0.513081</v>
      </c>
      <c r="H50" s="44">
        <v>0.005901</v>
      </c>
      <c r="I50" s="44">
        <v>0.031679</v>
      </c>
      <c r="J50" s="44">
        <v>0.003803</v>
      </c>
      <c r="K50" s="44">
        <v>0.004525</v>
      </c>
      <c r="L50" s="44">
        <v>3.07E-4</v>
      </c>
      <c r="M50" s="44">
        <v>3.37E-4</v>
      </c>
      <c r="N50" s="44">
        <v>0.0</v>
      </c>
      <c r="O50" s="44">
        <v>0.011169</v>
      </c>
      <c r="P50" s="44">
        <v>0.0</v>
      </c>
      <c r="Q50" s="44">
        <v>0.0</v>
      </c>
      <c r="R50" s="44">
        <v>0.004439</v>
      </c>
      <c r="S50" s="44">
        <v>0.0</v>
      </c>
      <c r="T50" s="44">
        <v>0.0</v>
      </c>
    </row>
    <row r="51">
      <c r="A51" s="2" t="str">
        <f>VLOOKUP(E51,'Food Encyclopedia'!$C$2:$K$999,3)</f>
        <v>Aprium, interspecifc, whole, fresh</v>
      </c>
      <c r="B51" s="19" t="str">
        <f>VLOOKUP(E51,'Food Encyclopedia'!$C$2:$K$999,9)</f>
        <v>raw</v>
      </c>
      <c r="C51" s="8" t="str">
        <f t="shared" si="1"/>
        <v>Aprium, interspecifc, whole, fresh, raw</v>
      </c>
      <c r="D51" s="43" t="s">
        <v>2602</v>
      </c>
      <c r="E51" s="2" t="s">
        <v>202</v>
      </c>
      <c r="F51" s="45">
        <v>10.26</v>
      </c>
      <c r="G51" s="44">
        <v>0.268881</v>
      </c>
      <c r="H51" s="44">
        <v>0.009486</v>
      </c>
      <c r="I51" s="44">
        <v>0.081905</v>
      </c>
      <c r="J51" s="44">
        <v>0.006927</v>
      </c>
      <c r="K51" s="44">
        <v>0.013454</v>
      </c>
      <c r="L51" s="44">
        <v>0.001462</v>
      </c>
      <c r="M51" s="44">
        <v>0.001427</v>
      </c>
      <c r="N51" s="44">
        <v>0.0</v>
      </c>
      <c r="O51" s="44">
        <v>0.018524</v>
      </c>
      <c r="P51" s="44">
        <v>0.0</v>
      </c>
      <c r="Q51" s="44">
        <v>0.0</v>
      </c>
      <c r="R51" s="44">
        <v>8.21E-4</v>
      </c>
      <c r="S51" s="44">
        <v>0.0</v>
      </c>
      <c r="T51" s="44">
        <v>0.0</v>
      </c>
    </row>
    <row r="52">
      <c r="A52" s="2" t="str">
        <f>VLOOKUP(E52,'Food Encyclopedia'!$C$2:$K$999,3)</f>
        <v>Apricot, regular, whole, fresh</v>
      </c>
      <c r="B52" s="19" t="str">
        <f>VLOOKUP(E52,'Food Encyclopedia'!$C$2:$K$999,9)</f>
        <v>raw</v>
      </c>
      <c r="C52" s="8" t="str">
        <f t="shared" si="1"/>
        <v>Apricot, regular, whole, fresh, raw</v>
      </c>
      <c r="D52" s="43" t="s">
        <v>2603</v>
      </c>
      <c r="E52" s="2" t="s">
        <v>204</v>
      </c>
      <c r="F52" s="45">
        <v>10.08</v>
      </c>
      <c r="G52" s="44">
        <v>0.226054</v>
      </c>
      <c r="H52" s="44">
        <v>0.012584</v>
      </c>
      <c r="I52" s="44">
        <v>0.055963</v>
      </c>
      <c r="J52" s="44">
        <v>0.010409</v>
      </c>
      <c r="K52" s="44">
        <v>0.015518</v>
      </c>
      <c r="L52" s="44">
        <v>0.001873</v>
      </c>
      <c r="M52" s="44">
        <v>0.001523</v>
      </c>
      <c r="N52" s="44">
        <v>0.0</v>
      </c>
      <c r="O52" s="44">
        <v>0.02128</v>
      </c>
      <c r="P52" s="44">
        <v>0.0</v>
      </c>
      <c r="Q52" s="44">
        <v>0.0</v>
      </c>
      <c r="R52" s="44">
        <v>6.5E-4</v>
      </c>
      <c r="S52" s="44">
        <v>0.0</v>
      </c>
      <c r="T52" s="44">
        <v>0.0</v>
      </c>
    </row>
    <row r="53">
      <c r="A53" s="2" t="str">
        <f>VLOOKUP(E53,'Food Encyclopedia'!$C$2:$K$999,3)</f>
        <v>Plum, black, whole, fresh</v>
      </c>
      <c r="B53" s="19" t="str">
        <f>VLOOKUP(E53,'Food Encyclopedia'!$C$2:$K$999,9)</f>
        <v>raw</v>
      </c>
      <c r="C53" s="8" t="str">
        <f t="shared" si="1"/>
        <v>Plum, black, whole, fresh, raw</v>
      </c>
      <c r="D53" s="43" t="s">
        <v>2604</v>
      </c>
      <c r="E53" s="2" t="s">
        <v>208</v>
      </c>
      <c r="F53" s="45">
        <v>10.45</v>
      </c>
      <c r="G53" s="44">
        <v>0.232789</v>
      </c>
      <c r="H53" s="44">
        <v>0.023812</v>
      </c>
      <c r="I53" s="44">
        <v>0.09368</v>
      </c>
      <c r="J53" s="44">
        <v>0.005653</v>
      </c>
      <c r="K53" s="44">
        <v>0.012314</v>
      </c>
      <c r="L53" s="44">
        <v>0.001279</v>
      </c>
      <c r="M53" s="44">
        <v>0.001198</v>
      </c>
      <c r="N53" s="44">
        <v>0.0</v>
      </c>
      <c r="O53" s="44">
        <v>0.019867</v>
      </c>
      <c r="P53" s="44">
        <v>0.0</v>
      </c>
      <c r="Q53" s="44">
        <v>0.0</v>
      </c>
      <c r="R53" s="44">
        <v>0.0</v>
      </c>
      <c r="S53" s="44">
        <v>0.0</v>
      </c>
      <c r="T53" s="44">
        <v>4.16E-4</v>
      </c>
    </row>
    <row r="54">
      <c r="A54" s="2" t="str">
        <f>VLOOKUP(E54,'Food Encyclopedia'!$C$2:$K$999,3)</f>
        <v>Plum, red, whole, fresh</v>
      </c>
      <c r="B54" s="19" t="str">
        <f>VLOOKUP(E54,'Food Encyclopedia'!$C$2:$K$999,9)</f>
        <v>raw</v>
      </c>
      <c r="C54" s="8" t="str">
        <f t="shared" si="1"/>
        <v>Plum, red, whole, fresh, raw</v>
      </c>
      <c r="D54" s="43" t="s">
        <v>2605</v>
      </c>
      <c r="E54" s="2" t="s">
        <v>210</v>
      </c>
      <c r="F54" s="45">
        <v>10.01</v>
      </c>
      <c r="G54" s="44">
        <v>0.279454</v>
      </c>
      <c r="H54" s="44">
        <v>0.027807</v>
      </c>
      <c r="I54" s="44">
        <v>0.082288</v>
      </c>
      <c r="J54" s="44">
        <v>0.007266</v>
      </c>
      <c r="K54" s="44">
        <v>0.011046</v>
      </c>
      <c r="L54" s="44">
        <v>0.002012</v>
      </c>
      <c r="M54" s="44">
        <v>0.001497</v>
      </c>
      <c r="N54" s="44">
        <v>0.0</v>
      </c>
      <c r="O54" s="44">
        <v>0.01571</v>
      </c>
      <c r="P54" s="44">
        <v>0.0</v>
      </c>
      <c r="Q54" s="44">
        <v>0.0</v>
      </c>
      <c r="R54" s="44">
        <v>0.001624</v>
      </c>
      <c r="S54" s="44">
        <v>0.0</v>
      </c>
      <c r="T54" s="44">
        <v>0.0</v>
      </c>
    </row>
    <row r="55">
      <c r="A55" s="2" t="str">
        <f>VLOOKUP(E55,'Food Encyclopedia'!$C$2:$K$999,3)</f>
        <v>Pluot, flavor gator, whole, fresh</v>
      </c>
      <c r="B55" s="19" t="str">
        <f>VLOOKUP(E55,'Food Encyclopedia'!$C$2:$K$999,9)</f>
        <v>raw</v>
      </c>
      <c r="C55" s="8" t="str">
        <f t="shared" si="1"/>
        <v>Pluot, flavor gator, whole, fresh, raw</v>
      </c>
      <c r="D55" s="43" t="s">
        <v>2606</v>
      </c>
      <c r="E55" s="2" t="s">
        <v>213</v>
      </c>
      <c r="F55" s="45">
        <v>10.08</v>
      </c>
      <c r="G55" s="44">
        <v>0.279648</v>
      </c>
      <c r="H55" s="44">
        <v>0.024612</v>
      </c>
      <c r="I55" s="44">
        <v>0.080788</v>
      </c>
      <c r="J55" s="44">
        <v>0.006536</v>
      </c>
      <c r="K55" s="44">
        <v>0.011347</v>
      </c>
      <c r="L55" s="44">
        <v>0.001338</v>
      </c>
      <c r="M55" s="44">
        <v>0.001262</v>
      </c>
      <c r="N55" s="44">
        <v>0.0</v>
      </c>
      <c r="O55" s="44">
        <v>0.013218</v>
      </c>
      <c r="P55" s="44">
        <v>0.0</v>
      </c>
      <c r="Q55" s="44">
        <v>0.0</v>
      </c>
      <c r="R55" s="44">
        <v>0.001055</v>
      </c>
      <c r="S55" s="44">
        <v>0.0</v>
      </c>
      <c r="T55" s="44">
        <v>0.0</v>
      </c>
    </row>
    <row r="56">
      <c r="A56" s="2" t="str">
        <f>VLOOKUP(E56,'Food Encyclopedia'!$C$2:$K$999,3)</f>
        <v>Plum, black, whole, fresh</v>
      </c>
      <c r="B56" s="19" t="str">
        <f>VLOOKUP(E56,'Food Encyclopedia'!$C$2:$K$999,9)</f>
        <v>raw</v>
      </c>
      <c r="C56" s="8" t="str">
        <f t="shared" si="1"/>
        <v>Plum, black, whole, fresh, raw</v>
      </c>
      <c r="D56" s="43" t="s">
        <v>2607</v>
      </c>
      <c r="E56" s="2" t="s">
        <v>216</v>
      </c>
      <c r="F56" s="45">
        <v>10.01</v>
      </c>
      <c r="G56" s="44">
        <v>0.222216</v>
      </c>
      <c r="H56" s="44">
        <v>0.023787</v>
      </c>
      <c r="I56" s="44">
        <v>0.075657</v>
      </c>
      <c r="J56" s="44">
        <v>0.007572</v>
      </c>
      <c r="K56" s="44">
        <v>0.012942</v>
      </c>
      <c r="L56" s="44">
        <v>0.001868</v>
      </c>
      <c r="M56" s="44">
        <v>0.001486</v>
      </c>
      <c r="N56" s="44">
        <v>0.0</v>
      </c>
      <c r="O56" s="44">
        <v>0.021885</v>
      </c>
      <c r="P56" s="44">
        <v>0.0</v>
      </c>
      <c r="Q56" s="44">
        <v>0.0</v>
      </c>
      <c r="R56" s="44">
        <v>0.001986</v>
      </c>
      <c r="S56" s="44">
        <v>0.0</v>
      </c>
      <c r="T56" s="44">
        <v>0.0</v>
      </c>
    </row>
    <row r="57">
      <c r="A57" s="2" t="str">
        <f>VLOOKUP(E57,'Food Encyclopedia'!$C$2:$K$999,3)</f>
        <v>Pluot, plumogranate, whole, fresh</v>
      </c>
      <c r="B57" s="19" t="str">
        <f>VLOOKUP(E57,'Food Encyclopedia'!$C$2:$K$999,9)</f>
        <v>raw</v>
      </c>
      <c r="C57" s="8" t="str">
        <f t="shared" si="1"/>
        <v>Pluot, plumogranate, whole, fresh, raw</v>
      </c>
      <c r="D57" s="43" t="s">
        <v>2608</v>
      </c>
      <c r="E57" s="2" t="s">
        <v>219</v>
      </c>
      <c r="F57" s="45">
        <v>10.43</v>
      </c>
      <c r="G57" s="44">
        <v>0.273633</v>
      </c>
      <c r="H57" s="44">
        <v>0.019625</v>
      </c>
      <c r="I57" s="44">
        <v>0.055624</v>
      </c>
      <c r="J57" s="44">
        <v>0.008307</v>
      </c>
      <c r="K57" s="44">
        <v>0.011808</v>
      </c>
      <c r="L57" s="44">
        <v>0.001644</v>
      </c>
      <c r="M57" s="44">
        <v>0.001586</v>
      </c>
      <c r="N57" s="44">
        <v>0.0</v>
      </c>
      <c r="O57" s="44">
        <v>0.017111</v>
      </c>
      <c r="P57" s="44">
        <v>0.0</v>
      </c>
      <c r="Q57" s="44">
        <v>0.0</v>
      </c>
      <c r="R57" s="44">
        <v>6.55E-4</v>
      </c>
      <c r="S57" s="44">
        <v>0.0</v>
      </c>
      <c r="T57" s="44">
        <v>0.0</v>
      </c>
    </row>
    <row r="58">
      <c r="A58" s="2" t="str">
        <f>VLOOKUP(E58,'Food Encyclopedia'!$C$2:$K$999,3)</f>
        <v>Nectarine, white, whole, fresh</v>
      </c>
      <c r="B58" s="19" t="str">
        <f>VLOOKUP(E58,'Food Encyclopedia'!$C$2:$K$999,9)</f>
        <v>raw</v>
      </c>
      <c r="C58" s="8" t="str">
        <f t="shared" si="1"/>
        <v>Nectarine, white, whole, fresh, raw</v>
      </c>
      <c r="D58" s="43" t="s">
        <v>2609</v>
      </c>
      <c r="E58" s="2" t="s">
        <v>221</v>
      </c>
      <c r="F58" s="45">
        <v>10.19</v>
      </c>
      <c r="G58" s="44">
        <v>0.313441</v>
      </c>
      <c r="H58" s="44">
        <v>0.015565</v>
      </c>
      <c r="I58" s="44">
        <v>0.121853</v>
      </c>
      <c r="J58" s="44">
        <v>0.010105</v>
      </c>
      <c r="K58" s="44">
        <v>0.019877</v>
      </c>
      <c r="L58" s="44">
        <v>0.002891</v>
      </c>
      <c r="M58" s="44">
        <v>0.001343</v>
      </c>
      <c r="N58" s="44">
        <v>0.0</v>
      </c>
      <c r="O58" s="44">
        <v>0.021031</v>
      </c>
      <c r="P58" s="44">
        <v>0.0</v>
      </c>
      <c r="Q58" s="44">
        <v>0.0</v>
      </c>
      <c r="R58" s="44">
        <v>8.19E-4</v>
      </c>
      <c r="S58" s="44">
        <v>0.0</v>
      </c>
      <c r="T58" s="44">
        <v>0.0</v>
      </c>
    </row>
    <row r="59">
      <c r="A59" s="2" t="str">
        <f>VLOOKUP(E59,'Food Encyclopedia'!$C$2:$K$999,3)</f>
        <v>Peach, saturn, white, whole, fresh</v>
      </c>
      <c r="B59" s="19" t="str">
        <f>VLOOKUP(E59,'Food Encyclopedia'!$C$2:$K$999,9)</f>
        <v>raw</v>
      </c>
      <c r="C59" s="8" t="str">
        <f t="shared" si="1"/>
        <v>Peach, saturn, white, whole, fresh, raw</v>
      </c>
      <c r="D59" s="43" t="s">
        <v>2610</v>
      </c>
      <c r="E59" s="2" t="s">
        <v>223</v>
      </c>
      <c r="F59" s="45">
        <v>10.32</v>
      </c>
      <c r="G59" s="44">
        <v>0.374468</v>
      </c>
      <c r="H59" s="44">
        <v>0.011659</v>
      </c>
      <c r="I59" s="44">
        <v>0.124167</v>
      </c>
      <c r="J59" s="44">
        <v>0.007456</v>
      </c>
      <c r="K59" s="44">
        <v>0.017347</v>
      </c>
      <c r="L59" s="44">
        <v>0.001967</v>
      </c>
      <c r="M59" s="44">
        <v>0.001349</v>
      </c>
      <c r="N59" s="44">
        <v>0.0</v>
      </c>
      <c r="O59" s="44">
        <v>0.021033</v>
      </c>
      <c r="P59" s="44">
        <v>0.0</v>
      </c>
      <c r="Q59" s="44">
        <v>0.0</v>
      </c>
      <c r="R59" s="44">
        <v>4.88E-4</v>
      </c>
      <c r="S59" s="44">
        <v>0.0</v>
      </c>
      <c r="T59" s="44">
        <v>0.0</v>
      </c>
    </row>
    <row r="60">
      <c r="A60" s="2" t="str">
        <f>VLOOKUP(E60,'Food Encyclopedia'!$C$2:$K$999,3)</f>
        <v>Peach, white, whole, fresh</v>
      </c>
      <c r="B60" s="19" t="str">
        <f>VLOOKUP(E60,'Food Encyclopedia'!$C$2:$K$999,9)</f>
        <v>raw</v>
      </c>
      <c r="C60" s="8" t="str">
        <f t="shared" si="1"/>
        <v>Peach, white, whole, fresh, raw</v>
      </c>
      <c r="D60" s="43" t="s">
        <v>2611</v>
      </c>
      <c r="E60" s="2" t="s">
        <v>226</v>
      </c>
      <c r="F60" s="45">
        <v>10.32</v>
      </c>
      <c r="G60" s="44">
        <v>0.354104</v>
      </c>
      <c r="H60" s="44">
        <v>0.011019</v>
      </c>
      <c r="I60" s="44">
        <v>0.113207</v>
      </c>
      <c r="J60" s="44">
        <v>0.004877</v>
      </c>
      <c r="K60" s="44">
        <v>0.018969</v>
      </c>
      <c r="L60" s="44">
        <v>0.001755</v>
      </c>
      <c r="M60" s="44">
        <v>0.001289</v>
      </c>
      <c r="N60" s="44">
        <v>0.0</v>
      </c>
      <c r="O60" s="44">
        <v>0.023433</v>
      </c>
      <c r="P60" s="44">
        <v>0.0</v>
      </c>
      <c r="Q60" s="44">
        <v>0.0</v>
      </c>
      <c r="R60" s="44">
        <v>0.001108</v>
      </c>
      <c r="S60" s="44">
        <v>0.0</v>
      </c>
      <c r="T60" s="44">
        <v>0.0</v>
      </c>
    </row>
    <row r="61">
      <c r="A61" s="2" t="str">
        <f>VLOOKUP(E61,'Food Encyclopedia'!$C$2:$K$999,3)</f>
        <v>Nectarine, yellow, whole, fresh</v>
      </c>
      <c r="B61" s="19" t="str">
        <f>VLOOKUP(E61,'Food Encyclopedia'!$C$2:$K$999,9)</f>
        <v>raw</v>
      </c>
      <c r="C61" s="8" t="str">
        <f t="shared" si="1"/>
        <v>Nectarine, yellow, whole, fresh, raw</v>
      </c>
      <c r="D61" s="43" t="s">
        <v>2612</v>
      </c>
      <c r="E61" s="2" t="s">
        <v>228</v>
      </c>
      <c r="F61" s="45">
        <v>10.04</v>
      </c>
      <c r="G61" s="44">
        <v>0.282843</v>
      </c>
      <c r="H61" s="44">
        <v>0.009949</v>
      </c>
      <c r="I61" s="44">
        <v>0.079614</v>
      </c>
      <c r="J61" s="44">
        <v>0.004639</v>
      </c>
      <c r="K61" s="44">
        <v>0.016247</v>
      </c>
      <c r="L61" s="44">
        <v>0.001128</v>
      </c>
      <c r="M61" s="44">
        <v>9.7E-4</v>
      </c>
      <c r="N61" s="44">
        <v>0.0</v>
      </c>
      <c r="O61" s="44">
        <v>0.019892</v>
      </c>
      <c r="P61" s="44">
        <v>0.0</v>
      </c>
      <c r="Q61" s="44">
        <v>0.0</v>
      </c>
      <c r="R61" s="44">
        <v>5.82E-4</v>
      </c>
      <c r="S61" s="44">
        <v>0.0</v>
      </c>
      <c r="T61" s="44">
        <v>4.82E-4</v>
      </c>
    </row>
    <row r="62">
      <c r="A62" s="2" t="str">
        <f>VLOOKUP(E62,'Food Encyclopedia'!$C$2:$K$999,3)</f>
        <v>Peach, yellow, whole, fresh</v>
      </c>
      <c r="B62" s="19" t="str">
        <f>VLOOKUP(E62,'Food Encyclopedia'!$C$2:$K$999,9)</f>
        <v>raw</v>
      </c>
      <c r="C62" s="8" t="str">
        <f t="shared" si="1"/>
        <v>Peach, yellow, whole, fresh, raw</v>
      </c>
      <c r="D62" s="43" t="s">
        <v>2613</v>
      </c>
      <c r="E62" s="2" t="s">
        <v>230</v>
      </c>
      <c r="F62" s="45">
        <v>10.23</v>
      </c>
      <c r="G62" s="44">
        <v>0.305941</v>
      </c>
      <c r="H62" s="44">
        <v>0.014301</v>
      </c>
      <c r="I62" s="44">
        <v>0.131331</v>
      </c>
      <c r="J62" s="44">
        <v>0.011287</v>
      </c>
      <c r="K62" s="44">
        <v>0.014389</v>
      </c>
      <c r="L62" s="44">
        <v>0.002227</v>
      </c>
      <c r="M62" s="44">
        <v>0.001235</v>
      </c>
      <c r="N62" s="44">
        <v>0.0</v>
      </c>
      <c r="O62" s="44">
        <v>0.021691</v>
      </c>
      <c r="P62" s="44">
        <v>0.0</v>
      </c>
      <c r="Q62" s="44">
        <v>0.0</v>
      </c>
      <c r="R62" s="44">
        <v>6.73E-4</v>
      </c>
      <c r="S62" s="44">
        <v>0.0</v>
      </c>
      <c r="T62" s="44">
        <v>6.0E-4</v>
      </c>
    </row>
    <row r="63">
      <c r="A63" s="2" t="str">
        <f>VLOOKUP(E63,'Food Encyclopedia'!$C$2:$K$999,3)</f>
        <v>Nectarine, yellow, whole, fresh</v>
      </c>
      <c r="B63" s="19" t="str">
        <f>VLOOKUP(E63,'Food Encyclopedia'!$C$2:$K$999,9)</f>
        <v>raw</v>
      </c>
      <c r="C63" s="8" t="str">
        <f t="shared" si="1"/>
        <v>Nectarine, yellow, whole, fresh, raw</v>
      </c>
      <c r="D63" s="43" t="s">
        <v>2614</v>
      </c>
      <c r="E63" s="2" t="s">
        <v>233</v>
      </c>
      <c r="F63" s="45">
        <v>10.09</v>
      </c>
      <c r="G63" s="44">
        <v>0.353583</v>
      </c>
      <c r="H63" s="44">
        <v>0.012425</v>
      </c>
      <c r="I63" s="44">
        <v>0.153975</v>
      </c>
      <c r="J63" s="44">
        <v>0.007802</v>
      </c>
      <c r="K63" s="44">
        <v>0.015611</v>
      </c>
      <c r="L63" s="44">
        <v>0.001784</v>
      </c>
      <c r="M63" s="44">
        <v>0.001496</v>
      </c>
      <c r="N63" s="44">
        <v>0.0</v>
      </c>
      <c r="O63" s="44">
        <v>0.027083</v>
      </c>
      <c r="P63" s="44">
        <v>0.0</v>
      </c>
      <c r="Q63" s="44">
        <v>0.0</v>
      </c>
      <c r="R63" s="47">
        <v>2.13E-5</v>
      </c>
      <c r="S63" s="44">
        <v>0.0</v>
      </c>
      <c r="T63" s="44">
        <v>5.04E-4</v>
      </c>
    </row>
    <row r="64">
      <c r="A64" s="2" t="str">
        <f>VLOOKUP(E64,'Food Encyclopedia'!$C$2:$K$999,3)</f>
        <v>Nectarine, yellow, peel only, fresh</v>
      </c>
      <c r="B64" s="19" t="str">
        <f>VLOOKUP(E64,'Food Encyclopedia'!$C$2:$K$999,9)</f>
        <v>raw</v>
      </c>
      <c r="C64" s="8" t="str">
        <f t="shared" si="1"/>
        <v>Nectarine, yellow, peel only, fresh, raw</v>
      </c>
      <c r="D64" s="43" t="s">
        <v>2615</v>
      </c>
      <c r="E64" s="2" t="s">
        <v>234</v>
      </c>
      <c r="F64" s="45">
        <v>10.11</v>
      </c>
      <c r="G64" s="44">
        <v>0.235698</v>
      </c>
      <c r="H64" s="44">
        <v>0.016828</v>
      </c>
      <c r="I64" s="44">
        <v>0.106015</v>
      </c>
      <c r="J64" s="44">
        <v>0.010126</v>
      </c>
      <c r="K64" s="44">
        <v>0.031498</v>
      </c>
      <c r="L64" s="44">
        <v>0.00279</v>
      </c>
      <c r="M64" s="44">
        <v>0.002217</v>
      </c>
      <c r="N64" s="44">
        <v>0.0</v>
      </c>
      <c r="O64" s="44">
        <v>0.060396</v>
      </c>
      <c r="P64" s="44">
        <v>0.0</v>
      </c>
      <c r="Q64" s="44">
        <v>0.0</v>
      </c>
      <c r="R64" s="44">
        <v>0.001848</v>
      </c>
      <c r="S64" s="44">
        <v>0.0</v>
      </c>
      <c r="T64" s="44">
        <v>6.94E-4</v>
      </c>
    </row>
    <row r="65">
      <c r="A65" s="2" t="str">
        <f>VLOOKUP(E65,'Food Encyclopedia'!$C$2:$K$999,3)</f>
        <v>Nectarine, yellow, flesh only, fresh</v>
      </c>
      <c r="B65" s="19" t="str">
        <f>VLOOKUP(E65,'Food Encyclopedia'!$C$2:$K$999,9)</f>
        <v>raw</v>
      </c>
      <c r="C65" s="8" t="str">
        <f t="shared" si="1"/>
        <v>Nectarine, yellow, flesh only, fresh, raw</v>
      </c>
      <c r="D65" s="43" t="s">
        <v>2616</v>
      </c>
      <c r="E65" s="2" t="s">
        <v>236</v>
      </c>
      <c r="F65" s="45">
        <v>10.4</v>
      </c>
      <c r="G65" s="44">
        <v>0.352673</v>
      </c>
      <c r="H65" s="44">
        <v>0.009677</v>
      </c>
      <c r="I65" s="44">
        <v>0.153056</v>
      </c>
      <c r="J65" s="44">
        <v>0.007963</v>
      </c>
      <c r="K65" s="44">
        <v>0.012794</v>
      </c>
      <c r="L65" s="44">
        <v>0.001442</v>
      </c>
      <c r="M65" s="44">
        <v>9.14E-4</v>
      </c>
      <c r="N65" s="44">
        <v>0.0</v>
      </c>
      <c r="O65" s="44">
        <v>0.022203</v>
      </c>
      <c r="P65" s="44">
        <v>0.0</v>
      </c>
      <c r="Q65" s="44">
        <v>0.0</v>
      </c>
      <c r="R65" s="44">
        <v>7.65E-4</v>
      </c>
      <c r="S65" s="44">
        <v>0.0</v>
      </c>
      <c r="T65" s="44">
        <v>4.15E-4</v>
      </c>
    </row>
    <row r="66">
      <c r="A66" s="2" t="str">
        <f>VLOOKUP(E66,'Food Encyclopedia'!$C$2:$K$999,3)</f>
        <v>Peach, yellow, whole, fresh</v>
      </c>
      <c r="B66" s="19" t="str">
        <f>VLOOKUP(E66,'Food Encyclopedia'!$C$2:$K$999,9)</f>
        <v>raw</v>
      </c>
      <c r="C66" s="8" t="str">
        <f t="shared" si="1"/>
        <v>Peach, yellow, whole, fresh, raw</v>
      </c>
      <c r="D66" s="43" t="s">
        <v>2617</v>
      </c>
      <c r="E66" s="2" t="s">
        <v>238</v>
      </c>
      <c r="F66" s="45">
        <v>10.29</v>
      </c>
      <c r="G66" s="44">
        <v>0.350792</v>
      </c>
      <c r="H66" s="44">
        <v>0.012755</v>
      </c>
      <c r="I66" s="44">
        <v>0.14002</v>
      </c>
      <c r="J66" s="44">
        <v>0.006447</v>
      </c>
      <c r="K66" s="44">
        <v>0.014805</v>
      </c>
      <c r="L66" s="44">
        <v>0.002319</v>
      </c>
      <c r="M66" s="44">
        <v>9.39E-4</v>
      </c>
      <c r="N66" s="44">
        <v>0.0</v>
      </c>
      <c r="O66" s="44">
        <v>0.018229</v>
      </c>
      <c r="P66" s="44">
        <v>0.0</v>
      </c>
      <c r="Q66" s="44">
        <v>0.0</v>
      </c>
      <c r="R66" s="44">
        <v>3.29E-4</v>
      </c>
      <c r="S66" s="44">
        <v>0.0</v>
      </c>
      <c r="T66" s="44">
        <v>4.31E-4</v>
      </c>
    </row>
    <row r="67">
      <c r="A67" s="2" t="str">
        <f>VLOOKUP(E67,'Food Encyclopedia'!$C$2:$K$999,3)</f>
        <v>Nectarine, white, whole, fresh</v>
      </c>
      <c r="B67" s="19" t="str">
        <f>VLOOKUP(E67,'Food Encyclopedia'!$C$2:$K$999,9)</f>
        <v>raw</v>
      </c>
      <c r="C67" s="8" t="str">
        <f t="shared" si="1"/>
        <v>Nectarine, white, whole, fresh, raw</v>
      </c>
      <c r="D67" s="43" t="s">
        <v>2618</v>
      </c>
      <c r="E67" s="2" t="s">
        <v>239</v>
      </c>
      <c r="F67" s="45">
        <v>10.37</v>
      </c>
      <c r="G67" s="44">
        <v>0.38036</v>
      </c>
      <c r="H67" s="44">
        <v>0.010448</v>
      </c>
      <c r="I67" s="44">
        <v>0.169065</v>
      </c>
      <c r="J67" s="44">
        <v>0.004365</v>
      </c>
      <c r="K67" s="44">
        <v>0.014325</v>
      </c>
      <c r="L67" s="44">
        <v>0.001305</v>
      </c>
      <c r="M67" s="44">
        <v>9.1E-4</v>
      </c>
      <c r="N67" s="44">
        <v>0.0</v>
      </c>
      <c r="O67" s="44">
        <v>0.019283</v>
      </c>
      <c r="P67" s="44">
        <v>0.0</v>
      </c>
      <c r="Q67" s="44">
        <v>0.0</v>
      </c>
      <c r="R67" s="44">
        <v>7.02E-4</v>
      </c>
      <c r="S67" s="44">
        <v>0.0</v>
      </c>
      <c r="T67" s="44">
        <v>3.04E-4</v>
      </c>
    </row>
    <row r="68">
      <c r="A68" s="2" t="str">
        <f>VLOOKUP(E68,'Food Encyclopedia'!$C$2:$K$999,3)</f>
        <v>Nectarine, yellow, whole, fresh</v>
      </c>
      <c r="B68" s="19" t="str">
        <f>VLOOKUP(E68,'Food Encyclopedia'!$C$2:$K$999,9)</f>
        <v>raw</v>
      </c>
      <c r="C68" s="8" t="str">
        <f t="shared" si="1"/>
        <v>Nectarine, yellow, whole, fresh, raw</v>
      </c>
      <c r="D68" s="43" t="s">
        <v>2619</v>
      </c>
      <c r="E68" s="2" t="s">
        <v>240</v>
      </c>
      <c r="F68" s="45">
        <v>10.2</v>
      </c>
      <c r="G68" s="44">
        <v>0.346381</v>
      </c>
      <c r="H68" s="44">
        <v>0.009501</v>
      </c>
      <c r="I68" s="44">
        <v>0.094877</v>
      </c>
      <c r="J68" s="44">
        <v>0.003553</v>
      </c>
      <c r="K68" s="44">
        <v>0.018035</v>
      </c>
      <c r="L68" s="44">
        <v>0.001282</v>
      </c>
      <c r="M68" s="44">
        <v>0.00113</v>
      </c>
      <c r="N68" s="44">
        <v>0.0</v>
      </c>
      <c r="O68" s="44">
        <v>0.021512</v>
      </c>
      <c r="P68" s="44">
        <v>0.0</v>
      </c>
      <c r="Q68" s="44">
        <v>0.0</v>
      </c>
      <c r="R68" s="44">
        <v>0.001487</v>
      </c>
      <c r="S68" s="44">
        <v>0.0</v>
      </c>
      <c r="T68" s="44">
        <v>2.54E-4</v>
      </c>
    </row>
    <row r="69">
      <c r="A69" s="2" t="str">
        <f>VLOOKUP(E69,'Food Encyclopedia'!$C$2:$K$999,3)</f>
        <v>Apple, golden del, whole without seed, fresh</v>
      </c>
      <c r="B69" s="19" t="str">
        <f>VLOOKUP(E69,'Food Encyclopedia'!$C$2:$K$999,9)</f>
        <v>pureed</v>
      </c>
      <c r="C69" s="8" t="str">
        <f t="shared" si="1"/>
        <v>Apple, golden del, whole without seed, fresh, pureed</v>
      </c>
      <c r="D69" s="43" t="s">
        <v>2620</v>
      </c>
      <c r="E69" s="2" t="s">
        <v>241</v>
      </c>
      <c r="F69" s="44">
        <v>10.36</v>
      </c>
      <c r="G69" s="44">
        <v>0.157385</v>
      </c>
      <c r="H69" s="44">
        <v>0.011981</v>
      </c>
      <c r="I69" s="44">
        <v>0.127818</v>
      </c>
      <c r="J69" s="44">
        <v>0.009063</v>
      </c>
      <c r="K69" s="44">
        <v>0.014827</v>
      </c>
      <c r="L69" s="44">
        <v>0.003757</v>
      </c>
      <c r="M69" s="44">
        <v>0.001342</v>
      </c>
      <c r="N69" s="44">
        <v>0.0</v>
      </c>
      <c r="O69" s="44">
        <v>0.018405</v>
      </c>
      <c r="P69" s="44">
        <v>0.0</v>
      </c>
      <c r="Q69" s="44">
        <v>0.0</v>
      </c>
      <c r="R69" s="44">
        <v>0.001718</v>
      </c>
      <c r="S69" s="44">
        <v>0.0</v>
      </c>
      <c r="T69" s="44">
        <v>0.0</v>
      </c>
    </row>
    <row r="70">
      <c r="A70" s="2" t="str">
        <f>VLOOKUP(E70,'Food Encyclopedia'!$C$2:$K$999,3)</f>
        <v>Pear, bartlett, whole without seed, fresh</v>
      </c>
      <c r="B70" s="19" t="str">
        <f>VLOOKUP(E70,'Food Encyclopedia'!$C$2:$K$999,9)</f>
        <v>pureed</v>
      </c>
      <c r="C70" s="8" t="str">
        <f t="shared" si="1"/>
        <v>Pear, bartlett, whole without seed, fresh, pureed</v>
      </c>
      <c r="D70" s="43" t="s">
        <v>2621</v>
      </c>
      <c r="E70" s="2" t="s">
        <v>243</v>
      </c>
      <c r="F70" s="44">
        <v>10.03</v>
      </c>
      <c r="G70" s="44">
        <v>0.117018</v>
      </c>
      <c r="H70" s="44">
        <v>0.009613</v>
      </c>
      <c r="I70" s="44">
        <v>0.125295</v>
      </c>
      <c r="J70" s="44">
        <v>0.030806</v>
      </c>
      <c r="K70" s="44">
        <v>0.025231</v>
      </c>
      <c r="L70" s="44">
        <v>0.001897</v>
      </c>
      <c r="M70" s="44">
        <v>0.001427</v>
      </c>
      <c r="N70" s="44">
        <v>0.0</v>
      </c>
      <c r="O70" s="44">
        <v>0.014926</v>
      </c>
      <c r="P70" s="44">
        <v>0.0</v>
      </c>
      <c r="Q70" s="44">
        <v>0.0</v>
      </c>
      <c r="R70" s="44">
        <v>0.002342</v>
      </c>
      <c r="S70" s="44">
        <v>0.0</v>
      </c>
      <c r="T70" s="44">
        <v>0.0</v>
      </c>
    </row>
    <row r="71">
      <c r="A71" s="2" t="str">
        <f>VLOOKUP(E71,'Food Encyclopedia'!$C$2:$K$999,3)</f>
        <v>Apple, honeyscrisp, whole without seeds, fresh</v>
      </c>
      <c r="B71" s="19" t="str">
        <f>VLOOKUP(E71,'Food Encyclopedia'!$C$2:$K$999,9)</f>
        <v>pureed</v>
      </c>
      <c r="C71" s="8" t="str">
        <f t="shared" si="1"/>
        <v>Apple, honeyscrisp, whole without seeds, fresh, pureed</v>
      </c>
      <c r="D71" s="43" t="s">
        <v>2622</v>
      </c>
      <c r="E71" s="2" t="s">
        <v>244</v>
      </c>
      <c r="F71" s="44">
        <v>10.4</v>
      </c>
      <c r="G71" s="44">
        <v>0.230387</v>
      </c>
      <c r="H71" s="44">
        <v>0.014266</v>
      </c>
      <c r="I71" s="44">
        <v>0.172471</v>
      </c>
      <c r="J71" s="44">
        <v>0.009892</v>
      </c>
      <c r="K71" s="44">
        <v>0.016485</v>
      </c>
      <c r="L71" s="44">
        <v>0.003825</v>
      </c>
      <c r="M71" s="44">
        <v>0.001796</v>
      </c>
      <c r="N71" s="44">
        <v>0.0</v>
      </c>
      <c r="O71" s="44">
        <v>0.023063</v>
      </c>
      <c r="P71" s="44">
        <v>0.0</v>
      </c>
      <c r="Q71" s="44">
        <v>0.0</v>
      </c>
      <c r="R71" s="44">
        <v>0.002902</v>
      </c>
      <c r="S71" s="44">
        <v>0.0</v>
      </c>
      <c r="T71" s="44">
        <v>0.0</v>
      </c>
    </row>
    <row r="72">
      <c r="A72" s="2" t="str">
        <f>VLOOKUP(E72,'Food Encyclopedia'!$C$2:$K$999,3)</f>
        <v>Mango, yellow, flesh, fresh</v>
      </c>
      <c r="B72" s="19" t="str">
        <f>VLOOKUP(E72,'Food Encyclopedia'!$C$2:$K$999,9)</f>
        <v>raw</v>
      </c>
      <c r="C72" s="8" t="str">
        <f t="shared" si="1"/>
        <v>Mango, yellow, flesh, fresh, raw</v>
      </c>
      <c r="D72" s="43" t="s">
        <v>2312</v>
      </c>
      <c r="E72" s="2" t="s">
        <v>245</v>
      </c>
      <c r="F72" s="45">
        <v>10.22</v>
      </c>
      <c r="G72" s="44">
        <v>0.476902</v>
      </c>
      <c r="H72" s="44">
        <v>0.041161</v>
      </c>
      <c r="I72" s="44">
        <v>0.167722</v>
      </c>
      <c r="J72" s="44">
        <v>0.011355</v>
      </c>
      <c r="K72" s="44">
        <v>0.028631</v>
      </c>
      <c r="L72" s="44">
        <v>0.004838</v>
      </c>
      <c r="M72" s="44">
        <v>0.001859</v>
      </c>
      <c r="N72" s="44">
        <v>0.0</v>
      </c>
      <c r="O72" s="44">
        <v>0.020906</v>
      </c>
      <c r="P72" s="44">
        <v>0.0</v>
      </c>
      <c r="Q72" s="44">
        <v>0.0</v>
      </c>
      <c r="R72" s="44">
        <v>0.004454</v>
      </c>
      <c r="S72" s="44">
        <v>0.0</v>
      </c>
      <c r="T72" s="44">
        <v>0.0</v>
      </c>
    </row>
    <row r="73">
      <c r="A73" s="2" t="str">
        <f>VLOOKUP(E73,'Food Encyclopedia'!$C$2:$K$999,3)</f>
        <v>Mango, red, flesh, fresh</v>
      </c>
      <c r="B73" s="19" t="str">
        <f>VLOOKUP(E73,'Food Encyclopedia'!$C$2:$K$999,9)</f>
        <v>raw</v>
      </c>
      <c r="C73" s="8" t="str">
        <f t="shared" si="1"/>
        <v>Mango, red, flesh, fresh, raw</v>
      </c>
      <c r="D73" s="43" t="s">
        <v>2316</v>
      </c>
      <c r="E73" s="2" t="s">
        <v>249</v>
      </c>
      <c r="F73" s="44">
        <v>10.1</v>
      </c>
      <c r="G73" s="44">
        <v>0.14714</v>
      </c>
      <c r="H73" s="44">
        <v>0.011787</v>
      </c>
      <c r="I73" s="44">
        <v>0.056023</v>
      </c>
      <c r="J73" s="44">
        <v>0.011229</v>
      </c>
      <c r="K73" s="44">
        <v>0.019505</v>
      </c>
      <c r="L73" s="44">
        <v>0.004202</v>
      </c>
      <c r="M73" s="44">
        <v>0.001159</v>
      </c>
      <c r="N73" s="44">
        <v>0.0</v>
      </c>
      <c r="O73" s="44">
        <v>0.019875</v>
      </c>
      <c r="P73" s="44">
        <v>0.0</v>
      </c>
      <c r="Q73" s="44">
        <v>0.0</v>
      </c>
      <c r="R73" s="44">
        <v>1.59E-4</v>
      </c>
      <c r="S73" s="44">
        <v>0.0</v>
      </c>
      <c r="T73" s="44">
        <v>0.0</v>
      </c>
    </row>
    <row r="74">
      <c r="A74" s="2" t="str">
        <f>VLOOKUP(E74,'Food Encyclopedia'!$C$2:$K$999,3)</f>
        <v>Avocado, hass (large), flesh, fresh</v>
      </c>
      <c r="B74" s="19" t="str">
        <f>VLOOKUP(E74,'Food Encyclopedia'!$C$2:$K$999,9)</f>
        <v>raw</v>
      </c>
      <c r="C74" s="8" t="str">
        <f t="shared" si="1"/>
        <v>Avocado, hass (large), flesh, fresh, raw</v>
      </c>
      <c r="D74" s="43" t="s">
        <v>2623</v>
      </c>
      <c r="E74" s="2" t="s">
        <v>252</v>
      </c>
      <c r="F74" s="44">
        <v>9.86</v>
      </c>
      <c r="G74" s="44">
        <v>0.021133</v>
      </c>
      <c r="H74" s="44">
        <v>0.004118</v>
      </c>
      <c r="I74" s="44">
        <v>0.030946</v>
      </c>
      <c r="J74" s="44">
        <v>0.003967</v>
      </c>
      <c r="K74" s="44">
        <v>0.011778</v>
      </c>
      <c r="L74" s="44">
        <v>0.0</v>
      </c>
      <c r="M74" s="44">
        <v>0.00135</v>
      </c>
      <c r="N74" s="44">
        <v>0.0</v>
      </c>
      <c r="O74" s="44">
        <v>0.028362</v>
      </c>
      <c r="P74" s="44">
        <v>0.0</v>
      </c>
      <c r="Q74" s="44">
        <v>0.0</v>
      </c>
      <c r="R74" s="44">
        <v>2.86E-4</v>
      </c>
      <c r="S74" s="44">
        <v>0.0</v>
      </c>
      <c r="T74" s="31"/>
    </row>
    <row r="75">
      <c r="A75" s="2" t="str">
        <f>VLOOKUP(E75,'Food Encyclopedia'!$C$2:$K$999,3)</f>
        <v>Avocado, hass (small), flesh, fresh</v>
      </c>
      <c r="B75" s="19" t="str">
        <f>VLOOKUP(E75,'Food Encyclopedia'!$C$2:$K$999,9)</f>
        <v>raw</v>
      </c>
      <c r="C75" s="8" t="str">
        <f t="shared" si="1"/>
        <v>Avocado, hass (small), flesh, fresh, raw</v>
      </c>
      <c r="D75" s="43" t="s">
        <v>2624</v>
      </c>
      <c r="E75" s="2" t="s">
        <v>254</v>
      </c>
      <c r="F75" s="44">
        <v>10.48</v>
      </c>
      <c r="G75" s="44">
        <v>0.014341</v>
      </c>
      <c r="H75" s="44">
        <v>0.006355</v>
      </c>
      <c r="I75" s="44">
        <v>0.022382</v>
      </c>
      <c r="J75" s="44">
        <v>0.006038</v>
      </c>
      <c r="K75" s="44">
        <v>0.015802</v>
      </c>
      <c r="L75" s="44">
        <v>0.0</v>
      </c>
      <c r="M75" s="44">
        <v>0.001705</v>
      </c>
      <c r="N75" s="44">
        <v>0.0</v>
      </c>
      <c r="O75" s="44">
        <v>0.033979</v>
      </c>
      <c r="P75" s="44">
        <v>0.0</v>
      </c>
      <c r="Q75" s="44">
        <v>0.0</v>
      </c>
      <c r="R75" s="44">
        <v>0.001095</v>
      </c>
      <c r="S75" s="44">
        <v>0.0</v>
      </c>
      <c r="T75" s="31"/>
    </row>
    <row r="76">
      <c r="A76" s="2" t="str">
        <f>VLOOKUP(E76,'Food Encyclopedia'!$C$2:$K$999,3)</f>
        <v>Tomato, green house (large), whole, fresh</v>
      </c>
      <c r="B76" s="19" t="str">
        <f>VLOOKUP(E76,'Food Encyclopedia'!$C$2:$K$999,9)</f>
        <v>raw</v>
      </c>
      <c r="C76" s="8" t="str">
        <f t="shared" si="1"/>
        <v>Tomato, green house (large), whole, fresh, raw</v>
      </c>
      <c r="D76" s="43" t="s">
        <v>2625</v>
      </c>
      <c r="E76" s="2" t="s">
        <v>257</v>
      </c>
      <c r="F76" s="45">
        <v>10.43</v>
      </c>
      <c r="G76" s="44">
        <v>0.264106</v>
      </c>
      <c r="H76" s="44">
        <v>0.010576</v>
      </c>
      <c r="I76" s="44">
        <v>0.14207</v>
      </c>
      <c r="J76" s="44">
        <v>0.003569</v>
      </c>
      <c r="K76" s="44">
        <v>0.005347</v>
      </c>
      <c r="L76" s="44">
        <v>6.34E-4</v>
      </c>
      <c r="M76" s="44">
        <v>0.001548</v>
      </c>
      <c r="N76" s="44">
        <v>0.0</v>
      </c>
      <c r="O76" s="44">
        <v>0.03648</v>
      </c>
      <c r="P76" s="44">
        <v>0.0</v>
      </c>
      <c r="Q76" s="44">
        <v>0.0</v>
      </c>
      <c r="R76" s="44">
        <v>0.012034</v>
      </c>
      <c r="S76" s="44">
        <v>0.0</v>
      </c>
      <c r="T76" s="44">
        <v>0.0</v>
      </c>
    </row>
    <row r="77">
      <c r="A77" s="2" t="str">
        <f>VLOOKUP(E77,'Food Encyclopedia'!$C$2:$K$999,3)</f>
        <v>Tomato, Glorys, whole , fresh</v>
      </c>
      <c r="B77" s="19" t="str">
        <f>VLOOKUP(E77,'Food Encyclopedia'!$C$2:$K$999,9)</f>
        <v>raw</v>
      </c>
      <c r="C77" s="8" t="str">
        <f t="shared" si="1"/>
        <v>Tomato, Glorys, whole , fresh, raw</v>
      </c>
      <c r="D77" s="43" t="s">
        <v>2626</v>
      </c>
      <c r="E77" s="2" t="s">
        <v>260</v>
      </c>
      <c r="F77" s="45">
        <v>10.48</v>
      </c>
      <c r="G77" s="44">
        <v>0.21621</v>
      </c>
      <c r="H77" s="44">
        <v>0.01624</v>
      </c>
      <c r="I77" s="44">
        <v>0.086674</v>
      </c>
      <c r="J77" s="44">
        <v>0.009631</v>
      </c>
      <c r="K77" s="44">
        <v>0.008584</v>
      </c>
      <c r="L77" s="44">
        <v>3.94E-4</v>
      </c>
      <c r="M77" s="44">
        <v>0.001704</v>
      </c>
      <c r="N77" s="44">
        <v>0.0</v>
      </c>
      <c r="O77" s="44">
        <v>0.030933</v>
      </c>
      <c r="P77" s="44">
        <v>0.0</v>
      </c>
      <c r="Q77" s="44">
        <v>0.0</v>
      </c>
      <c r="R77" s="44">
        <v>0.001555</v>
      </c>
      <c r="S77" s="44">
        <v>0.0</v>
      </c>
      <c r="T77" s="44">
        <v>0.0</v>
      </c>
    </row>
    <row r="78">
      <c r="A78" s="2" t="str">
        <f>VLOOKUP(E78,'Food Encyclopedia'!$C$2:$K$999,3)</f>
        <v>Tomato, Twilights, whole , fresh</v>
      </c>
      <c r="B78" s="19" t="str">
        <f>VLOOKUP(E78,'Food Encyclopedia'!$C$2:$K$999,9)</f>
        <v>raw</v>
      </c>
      <c r="C78" s="8" t="str">
        <f t="shared" si="1"/>
        <v>Tomato, Twilights, whole , fresh, raw</v>
      </c>
      <c r="D78" s="43" t="s">
        <v>2627</v>
      </c>
      <c r="E78" s="2" t="s">
        <v>263</v>
      </c>
      <c r="F78" s="45">
        <v>10.39</v>
      </c>
      <c r="G78" s="44">
        <v>0.230019</v>
      </c>
      <c r="H78" s="44">
        <v>0.014886</v>
      </c>
      <c r="I78" s="44">
        <v>0.065679</v>
      </c>
      <c r="J78" s="44">
        <v>0.010555</v>
      </c>
      <c r="K78" s="44">
        <v>0.009707</v>
      </c>
      <c r="L78" s="44">
        <v>7.81E-4</v>
      </c>
      <c r="M78" s="44">
        <v>0.001382</v>
      </c>
      <c r="N78" s="44">
        <v>0.0</v>
      </c>
      <c r="O78" s="44">
        <v>0.026894</v>
      </c>
      <c r="P78" s="44">
        <v>0.0</v>
      </c>
      <c r="Q78" s="44">
        <v>0.0</v>
      </c>
      <c r="R78" s="44">
        <v>0.003789</v>
      </c>
      <c r="S78" s="44">
        <v>0.0</v>
      </c>
      <c r="T78" s="44">
        <v>0.0</v>
      </c>
    </row>
    <row r="79">
      <c r="A79" s="2" t="str">
        <f>VLOOKUP(E79,'Food Encyclopedia'!$C$2:$K$999,3)</f>
        <v>Tomato, Comets, whole , fresh</v>
      </c>
      <c r="B79" s="19" t="str">
        <f>VLOOKUP(E79,'Food Encyclopedia'!$C$2:$K$999,9)</f>
        <v>raw</v>
      </c>
      <c r="C79" s="8" t="str">
        <f t="shared" si="1"/>
        <v>Tomato, Comets, whole , fresh, raw</v>
      </c>
      <c r="D79" s="43" t="s">
        <v>2628</v>
      </c>
      <c r="E79" s="2" t="s">
        <v>265</v>
      </c>
      <c r="F79" s="45">
        <v>10.15</v>
      </c>
      <c r="G79" s="44">
        <v>0.232985</v>
      </c>
      <c r="H79" s="44">
        <v>0.023823</v>
      </c>
      <c r="I79" s="44">
        <v>0.077408</v>
      </c>
      <c r="J79" s="44">
        <v>0.011228</v>
      </c>
      <c r="K79" s="44">
        <v>0.012002</v>
      </c>
      <c r="L79" s="44">
        <v>0.001001</v>
      </c>
      <c r="M79" s="44">
        <v>0.001658</v>
      </c>
      <c r="N79" s="44">
        <v>0.0</v>
      </c>
      <c r="O79" s="44">
        <v>0.025244</v>
      </c>
      <c r="P79" s="44">
        <v>0.0</v>
      </c>
      <c r="Q79" s="44">
        <v>0.0</v>
      </c>
      <c r="R79" s="44">
        <v>0.020803</v>
      </c>
      <c r="S79" s="44">
        <v>0.0</v>
      </c>
      <c r="T79" s="44">
        <v>0.0</v>
      </c>
    </row>
    <row r="80">
      <c r="A80" s="2" t="str">
        <f>VLOOKUP(E80,'Food Encyclopedia'!$C$2:$K$999,3)</f>
        <v>Tomato, Cherubs, whole , fresh</v>
      </c>
      <c r="B80" s="19" t="str">
        <f>VLOOKUP(E80,'Food Encyclopedia'!$C$2:$K$999,9)</f>
        <v>raw</v>
      </c>
      <c r="C80" s="8" t="str">
        <f t="shared" si="1"/>
        <v>Tomato, Cherubs, whole , fresh, raw</v>
      </c>
      <c r="D80" s="43" t="s">
        <v>2629</v>
      </c>
      <c r="E80" s="2" t="s">
        <v>267</v>
      </c>
      <c r="F80" s="45">
        <v>10.11</v>
      </c>
      <c r="G80" s="44">
        <v>0.257643</v>
      </c>
      <c r="H80" s="44">
        <v>0.026418</v>
      </c>
      <c r="I80" s="44">
        <v>0.09499</v>
      </c>
      <c r="J80" s="44">
        <v>0.015329</v>
      </c>
      <c r="K80" s="44">
        <v>0.015467</v>
      </c>
      <c r="L80" s="44">
        <v>8.22E-4</v>
      </c>
      <c r="M80" s="44">
        <v>0.001804</v>
      </c>
      <c r="N80" s="44">
        <v>0.0</v>
      </c>
      <c r="O80" s="44">
        <v>0.028072</v>
      </c>
      <c r="P80" s="44">
        <v>0.0</v>
      </c>
      <c r="Q80" s="44">
        <v>0.0</v>
      </c>
      <c r="R80" s="44">
        <v>0.013303</v>
      </c>
      <c r="S80" s="44">
        <v>0.0</v>
      </c>
      <c r="T80" s="44">
        <v>0.0</v>
      </c>
    </row>
    <row r="81">
      <c r="A81" s="2" t="str">
        <f>VLOOKUP(E81,'Food Encyclopedia'!$C$2:$K$999,3)</f>
        <v>Berry, blueberry, whole, fresh</v>
      </c>
      <c r="B81" s="19" t="str">
        <f>VLOOKUP(E81,'Food Encyclopedia'!$C$2:$K$999,9)</f>
        <v>raw</v>
      </c>
      <c r="C81" s="8" t="str">
        <f t="shared" si="1"/>
        <v>Berry, blueberry, whole, fresh, raw</v>
      </c>
      <c r="D81" s="43" t="s">
        <v>2630</v>
      </c>
      <c r="E81" s="2" t="s">
        <v>269</v>
      </c>
      <c r="F81" s="44">
        <v>10.1</v>
      </c>
      <c r="G81" s="44">
        <v>0.314256</v>
      </c>
      <c r="H81" s="44">
        <v>0.013949</v>
      </c>
      <c r="I81" s="44">
        <v>0.047288</v>
      </c>
      <c r="J81" s="44">
        <v>0.016792</v>
      </c>
      <c r="K81" s="44">
        <v>0.006122</v>
      </c>
      <c r="L81" s="44">
        <v>0.00246</v>
      </c>
      <c r="M81" s="44">
        <v>7.07E-4</v>
      </c>
      <c r="N81" s="44">
        <v>0.0</v>
      </c>
      <c r="O81" s="44">
        <v>0.013406</v>
      </c>
      <c r="P81" s="44">
        <v>0.0</v>
      </c>
      <c r="Q81" s="44">
        <v>0.0</v>
      </c>
      <c r="R81" s="44">
        <v>0.0</v>
      </c>
      <c r="S81" s="44">
        <v>0.0</v>
      </c>
      <c r="T81" s="44">
        <v>0.0</v>
      </c>
    </row>
    <row r="82">
      <c r="A82" s="2" t="str">
        <f>VLOOKUP(E82,'Food Encyclopedia'!$C$2:$K$999,3)</f>
        <v>Berry, raspberry, whole, fresh</v>
      </c>
      <c r="B82" s="19" t="str">
        <f>VLOOKUP(E82,'Food Encyclopedia'!$C$2:$K$999,9)</f>
        <v>raw</v>
      </c>
      <c r="C82" s="8" t="str">
        <f t="shared" si="1"/>
        <v>Berry, raspberry, whole, fresh, raw</v>
      </c>
      <c r="D82" s="43" t="s">
        <v>2631</v>
      </c>
      <c r="E82" s="2" t="s">
        <v>272</v>
      </c>
      <c r="F82" s="44">
        <v>10.09</v>
      </c>
      <c r="G82" s="44">
        <v>0.306217</v>
      </c>
      <c r="H82" s="44">
        <v>0.012879</v>
      </c>
      <c r="I82" s="44">
        <v>0.261566</v>
      </c>
      <c r="J82" s="44">
        <v>0.009877</v>
      </c>
      <c r="K82" s="44">
        <v>0.008278</v>
      </c>
      <c r="L82" s="44">
        <v>0.001205</v>
      </c>
      <c r="M82" s="44">
        <v>0.001372</v>
      </c>
      <c r="N82" s="44">
        <v>0.0</v>
      </c>
      <c r="O82" s="44">
        <v>0.012804</v>
      </c>
      <c r="P82" s="44">
        <v>0.0</v>
      </c>
      <c r="Q82" s="44">
        <v>0.0</v>
      </c>
      <c r="R82" s="44">
        <v>0.001821</v>
      </c>
      <c r="S82" s="44">
        <v>8.36E-4</v>
      </c>
      <c r="T82" s="44">
        <v>0.0</v>
      </c>
    </row>
    <row r="83">
      <c r="A83" s="2" t="str">
        <f>VLOOKUP(E83,'Food Encyclopedia'!$C$2:$K$999,3)</f>
        <v>Berry, blackberry, whole, fresh</v>
      </c>
      <c r="B83" s="19" t="str">
        <f>VLOOKUP(E83,'Food Encyclopedia'!$C$2:$K$999,9)</f>
        <v>raw</v>
      </c>
      <c r="C83" s="8" t="str">
        <f t="shared" si="1"/>
        <v>Berry, blackberry, whole, fresh, raw</v>
      </c>
      <c r="D83" s="43" t="s">
        <v>2632</v>
      </c>
      <c r="E83" s="2" t="s">
        <v>274</v>
      </c>
      <c r="F83" s="45">
        <v>10.11</v>
      </c>
      <c r="G83" s="44">
        <v>0.260758</v>
      </c>
      <c r="H83" s="44">
        <v>0.01648</v>
      </c>
      <c r="I83" s="44">
        <v>0.096996</v>
      </c>
      <c r="J83" s="44">
        <v>0.009918</v>
      </c>
      <c r="K83" s="44">
        <v>0.021739</v>
      </c>
      <c r="L83" s="44">
        <v>0.002355</v>
      </c>
      <c r="M83" s="44">
        <v>0.00188</v>
      </c>
      <c r="N83" s="44">
        <v>0.0</v>
      </c>
      <c r="O83" s="44">
        <v>0.027944</v>
      </c>
      <c r="P83" s="44">
        <v>0.0</v>
      </c>
      <c r="Q83" s="44">
        <v>0.0</v>
      </c>
      <c r="R83" s="44">
        <v>0.003234</v>
      </c>
      <c r="S83" s="44">
        <v>0.0</v>
      </c>
      <c r="T83" s="44">
        <v>0.0</v>
      </c>
    </row>
    <row r="84">
      <c r="A84" s="2" t="str">
        <f>VLOOKUP(E84,'Food Encyclopedia'!$C$2:$K$999,3)</f>
        <v>Berry, strawberry, whole, fresh</v>
      </c>
      <c r="B84" s="19" t="str">
        <f>VLOOKUP(E84,'Food Encyclopedia'!$C$2:$K$999,9)</f>
        <v>raw</v>
      </c>
      <c r="C84" s="8" t="str">
        <f t="shared" si="1"/>
        <v>Berry, strawberry, whole, fresh, raw</v>
      </c>
      <c r="D84" s="43" t="s">
        <v>2633</v>
      </c>
      <c r="E84" s="2" t="s">
        <v>276</v>
      </c>
      <c r="F84" s="44">
        <v>10.13</v>
      </c>
      <c r="G84" s="44">
        <v>0.252313</v>
      </c>
      <c r="H84" s="44">
        <v>0.011319</v>
      </c>
      <c r="I84" s="44">
        <v>0.034451</v>
      </c>
      <c r="J84" s="44">
        <v>0.00788</v>
      </c>
      <c r="K84" s="44">
        <v>0.008041</v>
      </c>
      <c r="L84" s="44">
        <v>0.004693</v>
      </c>
      <c r="M84" s="44">
        <v>0.001316</v>
      </c>
      <c r="N84" s="44">
        <v>0.0</v>
      </c>
      <c r="O84" s="44">
        <v>0.018801</v>
      </c>
      <c r="P84" s="44">
        <v>0.0</v>
      </c>
      <c r="Q84" s="44">
        <v>0.0</v>
      </c>
      <c r="R84" s="44">
        <v>1.91E-4</v>
      </c>
      <c r="S84" s="44">
        <v>0.0</v>
      </c>
      <c r="T84" s="44">
        <v>5.6E-4</v>
      </c>
    </row>
    <row r="85">
      <c r="A85" s="2" t="str">
        <f>VLOOKUP(E85,'Food Encyclopedia'!$C$2:$K$999,3)</f>
        <v>Berry, goldenberry, whole, fresh</v>
      </c>
      <c r="B85" s="19" t="str">
        <f>VLOOKUP(E85,'Food Encyclopedia'!$C$2:$K$999,9)</f>
        <v>raw</v>
      </c>
      <c r="C85" s="8" t="str">
        <f t="shared" si="1"/>
        <v>Berry, goldenberry, whole, fresh, raw</v>
      </c>
      <c r="D85" s="43" t="s">
        <v>2634</v>
      </c>
      <c r="E85" s="2" t="s">
        <v>278</v>
      </c>
      <c r="F85" s="45">
        <v>10.39</v>
      </c>
      <c r="G85" s="44">
        <v>0.241102</v>
      </c>
      <c r="H85" s="44">
        <v>0.007636</v>
      </c>
      <c r="I85" s="44">
        <v>0.083939</v>
      </c>
      <c r="J85" s="44">
        <v>0.00382</v>
      </c>
      <c r="K85" s="44">
        <v>0.006655</v>
      </c>
      <c r="L85" s="44">
        <v>2.81E-4</v>
      </c>
      <c r="M85" s="44">
        <v>8.17E-4</v>
      </c>
      <c r="N85" s="44">
        <v>0.0</v>
      </c>
      <c r="O85" s="44">
        <v>0.011013</v>
      </c>
      <c r="P85" s="44">
        <v>0.0</v>
      </c>
      <c r="Q85" s="44">
        <v>0.0</v>
      </c>
      <c r="R85" s="44">
        <v>0.00111</v>
      </c>
      <c r="S85" s="44">
        <v>0.0</v>
      </c>
      <c r="T85" s="44">
        <v>0.0</v>
      </c>
    </row>
    <row r="86">
      <c r="A86" s="2" t="str">
        <f>VLOOKUP(E86,'Food Encyclopedia'!$C$2:$K$999,3)</f>
        <v>Cherry, sweet, whole, fresh</v>
      </c>
      <c r="B86" s="19" t="str">
        <f>VLOOKUP(E86,'Food Encyclopedia'!$C$2:$K$999,9)</f>
        <v>raw</v>
      </c>
      <c r="C86" s="8" t="str">
        <f t="shared" si="1"/>
        <v>Cherry, sweet, whole, fresh, raw</v>
      </c>
      <c r="D86" s="43" t="s">
        <v>2635</v>
      </c>
      <c r="E86" s="2" t="s">
        <v>282</v>
      </c>
      <c r="F86" s="44">
        <v>10.45</v>
      </c>
      <c r="G86" s="44">
        <v>0.318054</v>
      </c>
      <c r="H86" s="44">
        <v>0.007394</v>
      </c>
      <c r="I86" s="44">
        <v>0.20078</v>
      </c>
      <c r="J86" s="44">
        <v>0.00316</v>
      </c>
      <c r="K86" s="44">
        <v>0.009372</v>
      </c>
      <c r="L86" s="44">
        <v>6.5E-4</v>
      </c>
      <c r="M86" s="44">
        <v>0.003582</v>
      </c>
      <c r="N86" s="44">
        <v>0.0</v>
      </c>
      <c r="O86" s="44">
        <v>0.00879</v>
      </c>
      <c r="P86" s="44">
        <v>0.0</v>
      </c>
      <c r="Q86" s="44">
        <v>0.0</v>
      </c>
      <c r="R86" s="44">
        <v>0.0</v>
      </c>
      <c r="S86" s="44">
        <v>3.74E-4</v>
      </c>
      <c r="T86" s="44">
        <v>0.0</v>
      </c>
    </row>
    <row r="87">
      <c r="A87" s="2" t="str">
        <f>VLOOKUP(E87,'Food Encyclopedia'!$C$2:$K$999,3)</f>
        <v>Guava, whole, fresh</v>
      </c>
      <c r="B87" s="19" t="str">
        <f>VLOOKUP(E87,'Food Encyclopedia'!$C$2:$K$999,9)</f>
        <v>raw</v>
      </c>
      <c r="C87" s="8" t="str">
        <f t="shared" si="1"/>
        <v>Guava, whole, fresh, raw</v>
      </c>
      <c r="D87" s="43" t="s">
        <v>2636</v>
      </c>
      <c r="E87" s="2" t="s">
        <v>285</v>
      </c>
      <c r="F87" s="45">
        <v>10.16</v>
      </c>
      <c r="G87" s="44">
        <v>0.136232</v>
      </c>
      <c r="H87" s="44">
        <v>0.02277</v>
      </c>
      <c r="I87" s="44">
        <v>0.064449</v>
      </c>
      <c r="J87" s="44">
        <v>0.137233</v>
      </c>
      <c r="K87" s="44">
        <v>0.048172</v>
      </c>
      <c r="L87" s="44">
        <v>0.003284</v>
      </c>
      <c r="M87" s="44">
        <v>0.003176</v>
      </c>
      <c r="N87" s="44">
        <v>0.0</v>
      </c>
      <c r="O87" s="44">
        <v>0.02606</v>
      </c>
      <c r="P87" s="44">
        <v>0.0</v>
      </c>
      <c r="Q87" s="44">
        <v>0.0</v>
      </c>
      <c r="R87" s="44">
        <v>0.002345</v>
      </c>
      <c r="S87" s="44">
        <v>0.0</v>
      </c>
      <c r="T87" s="44">
        <v>0.0</v>
      </c>
    </row>
    <row r="88">
      <c r="A88" s="2" t="str">
        <f>VLOOKUP(E88,'Food Encyclopedia'!$C$2:$K$999,3)</f>
        <v>Orange, navel, flesh, fresh</v>
      </c>
      <c r="B88" s="19" t="str">
        <f>VLOOKUP(E88,'Food Encyclopedia'!$C$2:$K$999,9)</f>
        <v>raw</v>
      </c>
      <c r="C88" s="8" t="str">
        <f t="shared" si="1"/>
        <v>Orange, navel, flesh, fresh, raw</v>
      </c>
      <c r="D88" s="43" t="s">
        <v>2637</v>
      </c>
      <c r="E88" s="2" t="s">
        <v>288</v>
      </c>
      <c r="F88" s="45">
        <v>10.27</v>
      </c>
      <c r="G88" s="44">
        <v>0.303144</v>
      </c>
      <c r="H88" s="44">
        <v>0.017473</v>
      </c>
      <c r="I88" s="44">
        <v>0.125565</v>
      </c>
      <c r="J88" s="44">
        <v>0.005637</v>
      </c>
      <c r="K88" s="44">
        <v>0.011478</v>
      </c>
      <c r="L88" s="44">
        <v>0.001831</v>
      </c>
      <c r="M88" s="44">
        <v>0.002999</v>
      </c>
      <c r="N88" s="44">
        <v>0.0</v>
      </c>
      <c r="O88" s="44">
        <v>0.028455</v>
      </c>
      <c r="P88" s="44">
        <v>0.0</v>
      </c>
      <c r="Q88" s="44">
        <v>0.0</v>
      </c>
      <c r="R88" s="44">
        <v>0.0</v>
      </c>
      <c r="S88" s="44">
        <v>0.0</v>
      </c>
      <c r="T88" s="44">
        <v>0.0</v>
      </c>
    </row>
    <row r="89">
      <c r="A89" s="2" t="str">
        <f>VLOOKUP(E89,'Food Encyclopedia'!$C$2:$K$999,3)</f>
        <v>Orange, valencia, flesh, fresh</v>
      </c>
      <c r="B89" s="19" t="str">
        <f>VLOOKUP(E89,'Food Encyclopedia'!$C$2:$K$999,9)</f>
        <v>raw</v>
      </c>
      <c r="C89" s="8" t="str">
        <f t="shared" si="1"/>
        <v>Orange, valencia, flesh, fresh, raw</v>
      </c>
      <c r="D89" s="43" t="s">
        <v>2638</v>
      </c>
      <c r="E89" s="2" t="s">
        <v>291</v>
      </c>
      <c r="F89" s="45">
        <v>10.31</v>
      </c>
      <c r="G89" s="44">
        <v>0.26248</v>
      </c>
      <c r="H89" s="44">
        <v>0.018984</v>
      </c>
      <c r="I89" s="44">
        <v>0.094764</v>
      </c>
      <c r="J89" s="44">
        <v>0.004128</v>
      </c>
      <c r="K89" s="44">
        <v>0.021055</v>
      </c>
      <c r="L89" s="44">
        <v>0.001408</v>
      </c>
      <c r="M89" s="44">
        <v>0.004401</v>
      </c>
      <c r="N89" s="44">
        <v>0.0</v>
      </c>
      <c r="O89" s="44">
        <v>0.051373</v>
      </c>
      <c r="P89" s="44">
        <v>0.0</v>
      </c>
      <c r="Q89" s="44">
        <v>0.0</v>
      </c>
      <c r="R89" s="44">
        <v>0.002152</v>
      </c>
      <c r="S89" s="44">
        <v>0.0</v>
      </c>
      <c r="T89" s="44">
        <v>0.0</v>
      </c>
    </row>
    <row r="90">
      <c r="A90" s="2" t="str">
        <f>VLOOKUP(E90,'Food Encyclopedia'!$C$2:$K$999,3)</f>
        <v>Tangerine, pixie, flesh, fresh</v>
      </c>
      <c r="B90" s="19" t="str">
        <f>VLOOKUP(E90,'Food Encyclopedia'!$C$2:$K$999,9)</f>
        <v>raw</v>
      </c>
      <c r="C90" s="8" t="str">
        <f t="shared" si="1"/>
        <v>Tangerine, pixie, flesh, fresh, raw</v>
      </c>
      <c r="D90" s="43" t="s">
        <v>2639</v>
      </c>
      <c r="E90" s="2" t="s">
        <v>293</v>
      </c>
      <c r="F90" s="45">
        <v>10.42</v>
      </c>
      <c r="G90" s="44">
        <v>0.343523</v>
      </c>
      <c r="H90" s="44">
        <v>0.011757</v>
      </c>
      <c r="I90" s="44">
        <v>0.102642</v>
      </c>
      <c r="J90" s="44">
        <v>0.002726</v>
      </c>
      <c r="K90" s="44">
        <v>0.008221</v>
      </c>
      <c r="L90" s="44">
        <v>8.95E-4</v>
      </c>
      <c r="M90" s="44">
        <v>0.004019</v>
      </c>
      <c r="N90" s="44">
        <v>0.0</v>
      </c>
      <c r="O90" s="44">
        <v>0.015363</v>
      </c>
      <c r="P90" s="44">
        <v>0.0</v>
      </c>
      <c r="Q90" s="44">
        <v>0.0</v>
      </c>
      <c r="R90" s="44">
        <v>0.001195</v>
      </c>
      <c r="S90" s="44">
        <v>0.0</v>
      </c>
      <c r="T90" s="44">
        <v>0.0</v>
      </c>
    </row>
    <row r="91">
      <c r="A91" s="2" t="str">
        <f>VLOOKUP(E91,'Food Encyclopedia'!$C$2:$K$999,3)</f>
        <v>Grapefruit, deep red, flesh, fresh</v>
      </c>
      <c r="B91" s="19" t="str">
        <f>VLOOKUP(E91,'Food Encyclopedia'!$C$2:$K$999,9)</f>
        <v>raw</v>
      </c>
      <c r="C91" s="8" t="str">
        <f t="shared" si="1"/>
        <v>Grapefruit, deep red, flesh, fresh, raw</v>
      </c>
      <c r="D91" s="43" t="s">
        <v>2640</v>
      </c>
      <c r="E91" s="2" t="s">
        <v>296</v>
      </c>
      <c r="F91" s="45">
        <v>10.27</v>
      </c>
      <c r="G91" s="44">
        <v>0.307069</v>
      </c>
      <c r="H91" s="44">
        <v>0.014587</v>
      </c>
      <c r="I91" s="44">
        <v>0.073743</v>
      </c>
      <c r="J91" s="44">
        <v>0.0064</v>
      </c>
      <c r="K91" s="44">
        <v>0.008151</v>
      </c>
      <c r="L91" s="44">
        <v>0.002057</v>
      </c>
      <c r="M91" s="44">
        <v>0.003702</v>
      </c>
      <c r="N91" s="44">
        <v>0.0</v>
      </c>
      <c r="O91" s="44">
        <v>0.030875</v>
      </c>
      <c r="P91" s="44">
        <v>0.0</v>
      </c>
      <c r="Q91" s="44">
        <v>0.0</v>
      </c>
      <c r="R91" s="44">
        <v>0.001127</v>
      </c>
      <c r="S91" s="44">
        <v>0.0</v>
      </c>
      <c r="T91" s="44">
        <v>0.0</v>
      </c>
    </row>
    <row r="92">
      <c r="A92" s="2" t="str">
        <f>VLOOKUP(E92,'Food Encyclopedia'!$C$2:$K$999,3)</f>
        <v>Kiwi Fruit, regular, flesh, fresh</v>
      </c>
      <c r="B92" s="19" t="str">
        <f>VLOOKUP(E92,'Food Encyclopedia'!$C$2:$K$999,9)</f>
        <v>raw</v>
      </c>
      <c r="C92" s="8" t="str">
        <f t="shared" si="1"/>
        <v>Kiwi Fruit, regular, flesh, fresh, raw</v>
      </c>
      <c r="D92" s="43" t="s">
        <v>2641</v>
      </c>
      <c r="E92" s="2" t="s">
        <v>299</v>
      </c>
      <c r="F92" s="45">
        <v>10.46</v>
      </c>
      <c r="G92" s="44">
        <v>0.236395</v>
      </c>
      <c r="H92" s="44">
        <v>0.040807</v>
      </c>
      <c r="I92" s="44">
        <v>0.116707</v>
      </c>
      <c r="J92" s="44">
        <v>0.020297</v>
      </c>
      <c r="K92" s="44">
        <v>0.008276</v>
      </c>
      <c r="L92" s="44">
        <v>0.001836</v>
      </c>
      <c r="M92" s="44">
        <v>0.00206</v>
      </c>
      <c r="N92" s="44">
        <v>0.0</v>
      </c>
      <c r="O92" s="44">
        <v>0.031804</v>
      </c>
      <c r="P92" s="44">
        <v>0.0</v>
      </c>
      <c r="Q92" s="44">
        <v>0.0</v>
      </c>
      <c r="R92" s="44">
        <v>0.003314</v>
      </c>
      <c r="S92" s="44">
        <v>0.0</v>
      </c>
      <c r="T92" s="44">
        <v>0.0</v>
      </c>
    </row>
    <row r="93">
      <c r="A93" s="2" t="str">
        <f>VLOOKUP(E93,'Food Encyclopedia'!$C$2:$K$999,3)</f>
        <v>Kiwi Fruit, gold, flesh, fresh</v>
      </c>
      <c r="B93" s="19" t="str">
        <f>VLOOKUP(E93,'Food Encyclopedia'!$C$2:$K$999,9)</f>
        <v>raw</v>
      </c>
      <c r="C93" s="8" t="str">
        <f t="shared" si="1"/>
        <v>Kiwi Fruit, gold, flesh, fresh, raw</v>
      </c>
      <c r="D93" s="43" t="s">
        <v>2642</v>
      </c>
      <c r="E93" s="2" t="s">
        <v>301</v>
      </c>
      <c r="F93" s="45">
        <v>10.1</v>
      </c>
      <c r="G93" s="44">
        <v>0.390553</v>
      </c>
      <c r="H93" s="44">
        <v>0.007179</v>
      </c>
      <c r="I93" s="44">
        <v>0.171847</v>
      </c>
      <c r="J93" s="44">
        <v>0.001257</v>
      </c>
      <c r="K93" s="44">
        <v>0.002676</v>
      </c>
      <c r="L93" s="44">
        <v>7.74E-4</v>
      </c>
      <c r="M93" s="44">
        <v>6.29E-4</v>
      </c>
      <c r="N93" s="44">
        <v>0.0</v>
      </c>
      <c r="O93" s="44">
        <v>0.009312</v>
      </c>
      <c r="P93" s="44">
        <v>0.0</v>
      </c>
      <c r="Q93" s="44">
        <v>0.0</v>
      </c>
      <c r="R93" s="44">
        <v>0.001561</v>
      </c>
      <c r="S93" s="44">
        <v>0.0</v>
      </c>
      <c r="T93" s="44">
        <v>0.0</v>
      </c>
    </row>
    <row r="94">
      <c r="A94" s="2" t="str">
        <f>VLOOKUP(E94,'Food Encyclopedia'!$C$2:$K$999,3)</f>
        <v>Melon, cantaloupe, flesh, fresh</v>
      </c>
      <c r="B94" s="19" t="str">
        <f>VLOOKUP(E94,'Food Encyclopedia'!$C$2:$K$999,9)</f>
        <v>raw</v>
      </c>
      <c r="C94" s="8" t="str">
        <f t="shared" si="1"/>
        <v>Melon, cantaloupe, flesh, fresh, raw</v>
      </c>
      <c r="D94" s="43" t="s">
        <v>2643</v>
      </c>
      <c r="E94" s="2" t="s">
        <v>304</v>
      </c>
      <c r="F94" s="45">
        <v>10.29</v>
      </c>
      <c r="G94" s="44">
        <v>0.148002</v>
      </c>
      <c r="H94" s="44">
        <v>0.010725</v>
      </c>
      <c r="I94" s="44">
        <v>0.061455</v>
      </c>
      <c r="J94" s="44">
        <v>0.002347</v>
      </c>
      <c r="K94" s="44">
        <v>0.005231</v>
      </c>
      <c r="L94" s="44">
        <v>6.69E-4</v>
      </c>
      <c r="M94" s="44">
        <v>8.54E-4</v>
      </c>
      <c r="N94" s="44">
        <v>0.0</v>
      </c>
      <c r="O94" s="44">
        <v>0.016784</v>
      </c>
      <c r="P94" s="44">
        <v>0.0</v>
      </c>
      <c r="Q94" s="44">
        <v>0.0</v>
      </c>
      <c r="R94" s="44">
        <v>6.47E-4</v>
      </c>
      <c r="S94" s="44">
        <v>0.0</v>
      </c>
      <c r="T94" s="44">
        <v>0.0</v>
      </c>
    </row>
    <row r="95">
      <c r="A95" s="2" t="str">
        <f>VLOOKUP(E95,'Food Encyclopedia'!$C$2:$K$999,3)</f>
        <v>Melon, Honeydew, flesh, fresh</v>
      </c>
      <c r="B95" s="19" t="str">
        <f>VLOOKUP(E95,'Food Encyclopedia'!$C$2:$K$999,9)</f>
        <v>raw</v>
      </c>
      <c r="C95" s="8" t="str">
        <f t="shared" si="1"/>
        <v>Melon, Honeydew, flesh, fresh, raw</v>
      </c>
      <c r="D95" s="43" t="s">
        <v>2644</v>
      </c>
      <c r="E95" s="2" t="s">
        <v>306</v>
      </c>
      <c r="F95" s="45">
        <v>10.46</v>
      </c>
      <c r="G95" s="44">
        <v>0.313507</v>
      </c>
      <c r="H95" s="44">
        <v>0.012869</v>
      </c>
      <c r="I95" s="44">
        <v>0.121085</v>
      </c>
      <c r="J95" s="44">
        <v>0.006049</v>
      </c>
      <c r="K95" s="44">
        <v>0.003779</v>
      </c>
      <c r="L95" s="44">
        <v>0.001534</v>
      </c>
      <c r="M95" s="44">
        <v>6.84E-4</v>
      </c>
      <c r="N95" s="44">
        <v>0.0</v>
      </c>
      <c r="O95" s="44">
        <v>0.014842</v>
      </c>
      <c r="P95" s="44">
        <v>0.0</v>
      </c>
      <c r="Q95" s="44">
        <v>0.0</v>
      </c>
      <c r="R95" s="47">
        <v>3.55E-5</v>
      </c>
      <c r="S95" s="44">
        <v>0.0</v>
      </c>
      <c r="T95" s="44">
        <v>0.0</v>
      </c>
    </row>
    <row r="96">
      <c r="A96" s="2" t="str">
        <f>VLOOKUP(E96,'Food Encyclopedia'!$C$2:$K$999,3)</f>
        <v>Melon, watermelon, mini seedless, flesh, fresh</v>
      </c>
      <c r="B96" s="19" t="str">
        <f>VLOOKUP(E96,'Food Encyclopedia'!$C$2:$K$999,9)</f>
        <v>raw</v>
      </c>
      <c r="C96" s="8" t="str">
        <f t="shared" si="1"/>
        <v>Melon, watermelon, mini seedless, flesh, fresh, raw</v>
      </c>
      <c r="D96" s="43" t="s">
        <v>2645</v>
      </c>
      <c r="E96" s="2" t="s">
        <v>309</v>
      </c>
      <c r="F96" s="44">
        <v>10.01</v>
      </c>
      <c r="G96" s="44">
        <v>0.285856</v>
      </c>
      <c r="H96" s="44">
        <v>0.010152</v>
      </c>
      <c r="I96" s="44">
        <v>0.307955</v>
      </c>
      <c r="J96" s="44">
        <v>0.005851</v>
      </c>
      <c r="K96" s="44">
        <v>0.003153</v>
      </c>
      <c r="L96" s="44">
        <v>0.001038</v>
      </c>
      <c r="M96" s="44">
        <v>2.66E-4</v>
      </c>
      <c r="N96" s="44">
        <v>0.0</v>
      </c>
      <c r="O96" s="44">
        <v>0.009887</v>
      </c>
      <c r="P96" s="44">
        <v>0.0</v>
      </c>
      <c r="Q96" s="44">
        <v>0.0</v>
      </c>
      <c r="R96" s="44">
        <v>0.0</v>
      </c>
      <c r="S96" s="44">
        <v>2.41E-4</v>
      </c>
      <c r="T96" s="44">
        <v>0.0</v>
      </c>
    </row>
    <row r="97">
      <c r="A97" s="2" t="str">
        <f>VLOOKUP(E97,'Food Encyclopedia'!$C$2:$K$999,3)</f>
        <v>Pineapple, gold, flesh, fresh</v>
      </c>
      <c r="B97" s="19" t="str">
        <f>VLOOKUP(E97,'Food Encyclopedia'!$C$2:$K$999,9)</f>
        <v>raw</v>
      </c>
      <c r="C97" s="8" t="str">
        <f t="shared" si="1"/>
        <v>Pineapple, gold, flesh, fresh, raw</v>
      </c>
      <c r="D97" s="43" t="s">
        <v>2646</v>
      </c>
      <c r="E97" s="2" t="s">
        <v>312</v>
      </c>
      <c r="F97" s="44">
        <v>10.31</v>
      </c>
      <c r="G97" s="44">
        <v>0.338129</v>
      </c>
      <c r="H97" s="44">
        <v>0.009534</v>
      </c>
      <c r="I97" s="44">
        <v>0.053245</v>
      </c>
      <c r="J97" s="44">
        <v>0.011002</v>
      </c>
      <c r="K97" s="44">
        <v>0.009266</v>
      </c>
      <c r="L97" s="44">
        <v>0.002925</v>
      </c>
      <c r="M97" s="44">
        <v>1.61E-4</v>
      </c>
      <c r="N97" s="44">
        <v>0.0</v>
      </c>
      <c r="O97" s="44">
        <v>0.001397</v>
      </c>
      <c r="P97" s="44">
        <v>0.0</v>
      </c>
      <c r="Q97" s="44">
        <v>0.0</v>
      </c>
      <c r="R97" s="44">
        <v>2.1E-4</v>
      </c>
      <c r="S97" s="44">
        <v>0.0</v>
      </c>
      <c r="T97" s="44">
        <v>0.0</v>
      </c>
    </row>
    <row r="98">
      <c r="A98" s="2" t="str">
        <f>VLOOKUP(E98,'Food Encyclopedia'!$C$2:$K$999,3)</f>
        <v>Papaya, tai nung, flesh, fresh</v>
      </c>
      <c r="B98" s="19" t="str">
        <f>VLOOKUP(E98,'Food Encyclopedia'!$C$2:$K$999,9)</f>
        <v>raw</v>
      </c>
      <c r="C98" s="8" t="str">
        <f t="shared" si="1"/>
        <v>Papaya, tai nung, flesh, fresh, raw</v>
      </c>
      <c r="D98" s="43" t="s">
        <v>2647</v>
      </c>
      <c r="E98" s="2" t="s">
        <v>316</v>
      </c>
      <c r="F98" s="45">
        <v>10.3</v>
      </c>
      <c r="G98" s="44">
        <v>0.358764</v>
      </c>
      <c r="H98" s="44">
        <v>0.011889</v>
      </c>
      <c r="I98" s="44">
        <v>0.096786</v>
      </c>
      <c r="J98" s="44">
        <v>0.01021</v>
      </c>
      <c r="K98" s="44">
        <v>0.002512</v>
      </c>
      <c r="L98" s="44">
        <v>0.002356</v>
      </c>
      <c r="M98" s="44">
        <v>0.00181</v>
      </c>
      <c r="N98" s="44">
        <v>0.0</v>
      </c>
      <c r="O98" s="44">
        <v>0.043175</v>
      </c>
      <c r="P98" s="44">
        <v>0.0</v>
      </c>
      <c r="Q98" s="44">
        <v>0.0</v>
      </c>
      <c r="R98" s="44">
        <v>0.002601</v>
      </c>
      <c r="S98" s="44">
        <v>0.0</v>
      </c>
      <c r="T98" s="44">
        <v>0.0</v>
      </c>
    </row>
    <row r="99">
      <c r="A99" s="2" t="str">
        <f>VLOOKUP(E99,'Food Encyclopedia'!$C$2:$K$999,3)</f>
        <v>Papaya, mexican maradol, flesh, fresh</v>
      </c>
      <c r="B99" s="19" t="str">
        <f>VLOOKUP(E99,'Food Encyclopedia'!$C$2:$K$999,9)</f>
        <v>raw</v>
      </c>
      <c r="C99" s="8" t="str">
        <f t="shared" si="1"/>
        <v>Papaya, mexican maradol, flesh, fresh, raw</v>
      </c>
      <c r="D99" s="43" t="s">
        <v>2648</v>
      </c>
      <c r="E99" s="2" t="s">
        <v>318</v>
      </c>
      <c r="F99" s="45">
        <v>10.24</v>
      </c>
      <c r="G99" s="44">
        <v>0.312956</v>
      </c>
      <c r="H99" s="44">
        <v>0.008764</v>
      </c>
      <c r="I99" s="44">
        <v>0.100901</v>
      </c>
      <c r="J99" s="44">
        <v>0.007044</v>
      </c>
      <c r="K99" s="44">
        <v>0.002751</v>
      </c>
      <c r="L99" s="44">
        <v>0.001547</v>
      </c>
      <c r="M99" s="44">
        <v>0.001345</v>
      </c>
      <c r="N99" s="44">
        <v>0.0</v>
      </c>
      <c r="O99" s="44">
        <v>0.036597</v>
      </c>
      <c r="P99" s="44">
        <v>0.0</v>
      </c>
      <c r="Q99" s="44">
        <v>0.0</v>
      </c>
      <c r="R99" s="44">
        <v>0.0</v>
      </c>
      <c r="S99" s="44">
        <v>0.0</v>
      </c>
      <c r="T99" s="44">
        <v>0.0</v>
      </c>
    </row>
    <row r="100">
      <c r="A100" s="2" t="str">
        <f>VLOOKUP(E100,'Food Encyclopedia'!$C$2:$K$999,3)</f>
        <v>Grape, red seedless, whole, fresh</v>
      </c>
      <c r="B100" s="19" t="str">
        <f>VLOOKUP(E100,'Food Encyclopedia'!$C$2:$K$999,9)</f>
        <v>raw</v>
      </c>
      <c r="C100" s="8" t="str">
        <f t="shared" si="1"/>
        <v>Grape, red seedless, whole, fresh, raw</v>
      </c>
      <c r="D100" s="43" t="s">
        <v>2649</v>
      </c>
      <c r="E100" s="2" t="s">
        <v>321</v>
      </c>
      <c r="F100" s="44">
        <v>10.35</v>
      </c>
      <c r="G100" s="44">
        <v>0.354986</v>
      </c>
      <c r="H100" s="44">
        <v>0.010336</v>
      </c>
      <c r="I100" s="44">
        <v>0.256675</v>
      </c>
      <c r="J100" s="44">
        <v>0.006118</v>
      </c>
      <c r="K100" s="44">
        <v>0.004488</v>
      </c>
      <c r="L100" s="44">
        <v>0.001088</v>
      </c>
      <c r="M100" s="44">
        <v>7.98E-4</v>
      </c>
      <c r="N100" s="44">
        <v>0.0</v>
      </c>
      <c r="O100" s="44">
        <v>0.010654</v>
      </c>
      <c r="P100" s="44">
        <v>0.0</v>
      </c>
      <c r="Q100" s="44">
        <v>0.0</v>
      </c>
      <c r="R100" s="47">
        <v>4.38E-5</v>
      </c>
      <c r="S100" s="44">
        <v>4.03E-4</v>
      </c>
      <c r="T100" s="44">
        <v>0.0</v>
      </c>
    </row>
    <row r="101">
      <c r="A101" s="2" t="str">
        <f>VLOOKUP(E101,'Food Encyclopedia'!$C$2:$K$999,3)</f>
        <v>Grape, red seedless, whole, fresh</v>
      </c>
      <c r="B101" s="19" t="str">
        <f>VLOOKUP(E101,'Food Encyclopedia'!$C$2:$K$999,9)</f>
        <v>pureed</v>
      </c>
      <c r="C101" s="8" t="str">
        <f t="shared" si="1"/>
        <v>Grape, red seedless, whole, fresh, pureed</v>
      </c>
      <c r="D101" s="43" t="s">
        <v>2650</v>
      </c>
      <c r="E101" s="2" t="s">
        <v>324</v>
      </c>
      <c r="F101" s="45">
        <v>10.41</v>
      </c>
      <c r="G101" s="44">
        <v>0.37365</v>
      </c>
      <c r="H101" s="44">
        <v>0.012572</v>
      </c>
      <c r="I101" s="44">
        <v>0.107891</v>
      </c>
      <c r="J101" s="44">
        <v>0.006687</v>
      </c>
      <c r="K101" s="44">
        <v>0.006598</v>
      </c>
      <c r="L101" s="44">
        <v>0.001432</v>
      </c>
      <c r="M101" s="44">
        <v>0.001188</v>
      </c>
      <c r="N101" s="44">
        <v>0.0</v>
      </c>
      <c r="O101" s="44">
        <v>0.018116</v>
      </c>
      <c r="P101" s="44">
        <v>0.0</v>
      </c>
      <c r="Q101" s="44">
        <v>0.0</v>
      </c>
      <c r="R101" s="44">
        <v>0.001914</v>
      </c>
      <c r="S101" s="44">
        <v>0.0</v>
      </c>
      <c r="T101" s="44">
        <v>0.0</v>
      </c>
    </row>
    <row r="102">
      <c r="A102" s="2" t="str">
        <f>VLOOKUP(E102,'Food Encyclopedia'!$C$2:$K$999,3)</f>
        <v>Grape, green seedless, whole, fresh</v>
      </c>
      <c r="B102" s="19" t="str">
        <f>VLOOKUP(E102,'Food Encyclopedia'!$C$2:$K$999,9)</f>
        <v>raw</v>
      </c>
      <c r="C102" s="8" t="str">
        <f t="shared" si="1"/>
        <v>Grape, green seedless, whole, fresh, raw</v>
      </c>
      <c r="D102" s="43" t="s">
        <v>2651</v>
      </c>
      <c r="E102" s="2" t="s">
        <v>325</v>
      </c>
      <c r="F102" s="45">
        <v>10.09</v>
      </c>
      <c r="G102" s="44">
        <v>0.410893</v>
      </c>
      <c r="H102" s="44">
        <v>0.004934</v>
      </c>
      <c r="I102" s="44">
        <v>0.142311</v>
      </c>
      <c r="J102" s="44">
        <v>9.09E-4</v>
      </c>
      <c r="K102" s="44">
        <v>0.00272</v>
      </c>
      <c r="L102" s="44">
        <v>3.91E-4</v>
      </c>
      <c r="M102" s="44">
        <v>4.28E-4</v>
      </c>
      <c r="N102" s="44">
        <v>0.0</v>
      </c>
      <c r="O102" s="44">
        <v>0.005867</v>
      </c>
      <c r="P102" s="44">
        <v>0.0</v>
      </c>
      <c r="Q102" s="44">
        <v>0.0</v>
      </c>
      <c r="R102" s="47">
        <v>8.19E-5</v>
      </c>
      <c r="S102" s="44">
        <v>0.0</v>
      </c>
      <c r="T102" s="44">
        <v>0.0</v>
      </c>
    </row>
    <row r="103">
      <c r="A103" s="2" t="str">
        <f>VLOOKUP(E103,'Food Encyclopedia'!$C$2:$K$999,3)</f>
        <v>Grape, green seedless, whole, fresh</v>
      </c>
      <c r="B103" s="19" t="str">
        <f>VLOOKUP(E103,'Food Encyclopedia'!$C$2:$K$999,9)</f>
        <v>pureed</v>
      </c>
      <c r="C103" s="8" t="str">
        <f t="shared" si="1"/>
        <v>Grape, green seedless, whole, fresh, pureed</v>
      </c>
      <c r="D103" s="43" t="s">
        <v>2652</v>
      </c>
      <c r="E103" s="2" t="s">
        <v>327</v>
      </c>
      <c r="F103" s="45">
        <v>10.1</v>
      </c>
      <c r="G103" s="44">
        <v>0.375458</v>
      </c>
      <c r="H103" s="44">
        <v>0.008547</v>
      </c>
      <c r="I103" s="44">
        <v>0.13811</v>
      </c>
      <c r="J103" s="44">
        <v>0.005271</v>
      </c>
      <c r="K103" s="44">
        <v>0.006697</v>
      </c>
      <c r="L103" s="44">
        <v>0.001121</v>
      </c>
      <c r="M103" s="44">
        <v>0.001056</v>
      </c>
      <c r="N103" s="44">
        <v>0.0</v>
      </c>
      <c r="O103" s="44">
        <v>0.01257</v>
      </c>
      <c r="P103" s="44">
        <v>0.0</v>
      </c>
      <c r="Q103" s="44">
        <v>0.0</v>
      </c>
      <c r="R103" s="44">
        <v>0.003118</v>
      </c>
      <c r="S103" s="44">
        <v>0.0</v>
      </c>
      <c r="T103" s="44">
        <v>0.0</v>
      </c>
    </row>
    <row r="104">
      <c r="A104" s="2" t="str">
        <f>VLOOKUP(E104,'Food Encyclopedia'!$C$2:$K$999,3)</f>
        <v>Jicama, NA, flesh, fresh</v>
      </c>
      <c r="B104" s="19" t="str">
        <f>VLOOKUP(E104,'Food Encyclopedia'!$C$2:$K$999,9)</f>
        <v>raw</v>
      </c>
      <c r="C104" s="8" t="str">
        <f t="shared" si="1"/>
        <v>Jicama, NA, flesh, fresh, raw</v>
      </c>
      <c r="D104" s="43" t="s">
        <v>2653</v>
      </c>
      <c r="E104" s="2" t="s">
        <v>328</v>
      </c>
      <c r="F104" s="45">
        <v>10.18</v>
      </c>
      <c r="G104" s="44">
        <v>0.525358</v>
      </c>
      <c r="H104" s="44">
        <v>0.009984</v>
      </c>
      <c r="I104" s="44">
        <v>0.064023</v>
      </c>
      <c r="J104" s="44">
        <v>0.002739</v>
      </c>
      <c r="K104" s="44">
        <v>0.008172</v>
      </c>
      <c r="L104" s="44">
        <v>6.86E-4</v>
      </c>
      <c r="M104" s="44">
        <v>0.00138</v>
      </c>
      <c r="N104" s="44">
        <v>0.0</v>
      </c>
      <c r="O104" s="44">
        <v>0.021158</v>
      </c>
      <c r="P104" s="44">
        <v>0.0</v>
      </c>
      <c r="Q104" s="44">
        <v>0.0</v>
      </c>
      <c r="R104" s="44">
        <v>0.0</v>
      </c>
      <c r="S104" s="44">
        <v>0.0</v>
      </c>
      <c r="T104" s="44">
        <v>0.0</v>
      </c>
    </row>
    <row r="105">
      <c r="A105" s="2" t="str">
        <f>VLOOKUP(E105,'Food Encyclopedia'!$C$2:$K$999,3)</f>
        <v>Beet, NA, root, peeled &amp; steamed</v>
      </c>
      <c r="B105" s="19" t="str">
        <f>VLOOKUP(E105,'Food Encyclopedia'!$C$2:$K$999,9)</f>
        <v>NA</v>
      </c>
      <c r="C105" s="8" t="str">
        <f t="shared" si="1"/>
        <v>Beet, NA, root, peeled &amp; steamed, NA</v>
      </c>
      <c r="D105" s="43" t="s">
        <v>2654</v>
      </c>
      <c r="E105" s="2" t="s">
        <v>330</v>
      </c>
      <c r="F105" s="44">
        <v>10.06</v>
      </c>
      <c r="G105" s="44">
        <v>0.277641</v>
      </c>
      <c r="H105" s="44">
        <v>0.017453</v>
      </c>
      <c r="I105" s="44">
        <v>0.026163</v>
      </c>
      <c r="J105" s="44">
        <v>0.00225</v>
      </c>
      <c r="K105" s="44">
        <v>0.031035</v>
      </c>
      <c r="L105" s="44">
        <v>0.003328</v>
      </c>
      <c r="M105" s="44">
        <v>0.001756</v>
      </c>
      <c r="N105" s="44">
        <v>0.0</v>
      </c>
      <c r="O105" s="44">
        <v>0.01314</v>
      </c>
      <c r="P105" s="44">
        <v>0.0</v>
      </c>
      <c r="Q105" s="44">
        <v>0.0</v>
      </c>
      <c r="R105" s="44">
        <v>0.001026</v>
      </c>
      <c r="S105" s="44">
        <v>0.0</v>
      </c>
      <c r="T105" s="44">
        <v>3.39E-4</v>
      </c>
    </row>
    <row r="106">
      <c r="A106" s="2" t="str">
        <f>VLOOKUP(E106,'Food Encyclopedia'!$C$2:$K$999,3)</f>
        <v>Lemon, NA, juice, fresh</v>
      </c>
      <c r="B106" s="19" t="str">
        <f>VLOOKUP(E106,'Food Encyclopedia'!$C$2:$K$999,9)</f>
        <v>raw</v>
      </c>
      <c r="C106" s="8" t="str">
        <f t="shared" si="1"/>
        <v>Lemon, NA, juice, fresh, raw</v>
      </c>
      <c r="D106" s="43" t="s">
        <v>2655</v>
      </c>
      <c r="E106" s="2" t="s">
        <v>334</v>
      </c>
      <c r="F106" s="31"/>
      <c r="G106" s="31"/>
      <c r="H106" s="31"/>
      <c r="I106" s="31"/>
      <c r="J106" s="31"/>
      <c r="K106" s="31"/>
      <c r="L106" s="31"/>
      <c r="M106" s="31"/>
      <c r="N106" s="31"/>
      <c r="O106" s="31"/>
      <c r="P106" s="31"/>
      <c r="Q106" s="31"/>
      <c r="R106" s="31"/>
      <c r="S106" s="31"/>
      <c r="T106" s="31"/>
    </row>
    <row r="107">
      <c r="A107" s="2" t="str">
        <f>VLOOKUP(E107,'Food Encyclopedia'!$C$2:$K$999,3)</f>
        <v>Lime, regular, juice, fresh</v>
      </c>
      <c r="B107" s="19" t="str">
        <f>VLOOKUP(E107,'Food Encyclopedia'!$C$2:$K$999,9)</f>
        <v>raw</v>
      </c>
      <c r="C107" s="8" t="str">
        <f t="shared" si="1"/>
        <v>Lime, regular, juice, fresh, raw</v>
      </c>
      <c r="D107" s="43" t="s">
        <v>2656</v>
      </c>
      <c r="E107" s="2" t="s">
        <v>336</v>
      </c>
      <c r="F107" s="31"/>
      <c r="G107" s="31"/>
      <c r="H107" s="31"/>
      <c r="I107" s="31"/>
      <c r="J107" s="31"/>
      <c r="K107" s="31"/>
      <c r="L107" s="31"/>
      <c r="M107" s="31"/>
      <c r="N107" s="31"/>
      <c r="O107" s="31"/>
      <c r="P107" s="31"/>
      <c r="Q107" s="31"/>
      <c r="R107" s="31"/>
      <c r="S107" s="31"/>
      <c r="T107" s="31"/>
    </row>
    <row r="108">
      <c r="A108" s="2" t="str">
        <f>VLOOKUP(E108,'Food Encyclopedia'!$C$2:$K$999,3)</f>
        <v>Beet, bunch, root flesh, fresh</v>
      </c>
      <c r="B108" s="19" t="str">
        <f>VLOOKUP(E108,'Food Encyclopedia'!$C$2:$K$999,9)</f>
        <v>raw</v>
      </c>
      <c r="C108" s="8" t="str">
        <f t="shared" si="1"/>
        <v>Beet, bunch, root flesh, fresh, raw</v>
      </c>
      <c r="D108" s="43" t="s">
        <v>2657</v>
      </c>
      <c r="E108" s="2" t="s">
        <v>339</v>
      </c>
      <c r="F108" s="44">
        <v>10.19</v>
      </c>
      <c r="G108" s="44">
        <v>0.270581</v>
      </c>
      <c r="H108" s="44">
        <v>0.013615</v>
      </c>
      <c r="I108" s="44">
        <v>0.025392</v>
      </c>
      <c r="J108" s="44">
        <v>0.001337</v>
      </c>
      <c r="K108" s="44">
        <v>0.033965</v>
      </c>
      <c r="L108" s="44">
        <v>0.003329</v>
      </c>
      <c r="M108" s="44">
        <v>0.001651</v>
      </c>
      <c r="N108" s="44">
        <v>0.0</v>
      </c>
      <c r="O108" s="44">
        <v>0.007324</v>
      </c>
      <c r="P108" s="44">
        <v>0.0</v>
      </c>
      <c r="Q108" s="44">
        <v>0.0</v>
      </c>
      <c r="R108" s="44">
        <v>0.0</v>
      </c>
      <c r="S108" s="44">
        <v>0.0</v>
      </c>
      <c r="T108" s="44">
        <v>3.52E-4</v>
      </c>
    </row>
    <row r="109">
      <c r="A109" s="2" t="str">
        <f>VLOOKUP(E109,'Food Encyclopedia'!$C$2:$K$999,3)</f>
        <v>Beet, bunch, root flesh, fresh</v>
      </c>
      <c r="B109" s="19" t="str">
        <f>VLOOKUP(E109,'Food Encyclopedia'!$C$2:$K$999,9)</f>
        <v>steamed (20 min)</v>
      </c>
      <c r="C109" s="8" t="str">
        <f t="shared" si="1"/>
        <v>Beet, bunch, root flesh, fresh, steamed (20 min)</v>
      </c>
      <c r="D109" s="43" t="s">
        <v>2658</v>
      </c>
      <c r="E109" s="2" t="s">
        <v>342</v>
      </c>
      <c r="F109" s="44">
        <v>10.13</v>
      </c>
      <c r="G109" s="44">
        <v>0.268562</v>
      </c>
      <c r="H109" s="44">
        <v>0.015271</v>
      </c>
      <c r="I109" s="44">
        <v>0.024935</v>
      </c>
      <c r="J109" s="44">
        <v>0.003325</v>
      </c>
      <c r="K109" s="44">
        <v>0.036179</v>
      </c>
      <c r="L109" s="44">
        <v>0.002821</v>
      </c>
      <c r="M109" s="44">
        <v>0.002103</v>
      </c>
      <c r="N109" s="44">
        <v>0.0</v>
      </c>
      <c r="O109" s="44">
        <v>0.010329</v>
      </c>
      <c r="P109" s="44">
        <v>0.0</v>
      </c>
      <c r="Q109" s="44">
        <v>0.0</v>
      </c>
      <c r="R109" s="44">
        <v>4.67E-4</v>
      </c>
      <c r="S109" s="44">
        <v>0.0</v>
      </c>
      <c r="T109" s="44">
        <v>3.69E-4</v>
      </c>
    </row>
    <row r="110">
      <c r="A110" s="2" t="str">
        <f>VLOOKUP(E110,'Food Encyclopedia'!$C$2:$K$999,3)</f>
        <v>Beet, loose, root flesh, fresh</v>
      </c>
      <c r="B110" s="19" t="str">
        <f>VLOOKUP(E110,'Food Encyclopedia'!$C$2:$K$999,9)</f>
        <v>steamed (20 min)</v>
      </c>
      <c r="C110" s="8" t="str">
        <f t="shared" si="1"/>
        <v>Beet, loose, root flesh, fresh, steamed (20 min)</v>
      </c>
      <c r="D110" s="43" t="s">
        <v>2659</v>
      </c>
      <c r="E110" s="2" t="s">
        <v>344</v>
      </c>
      <c r="F110" s="44">
        <v>10.18</v>
      </c>
      <c r="G110" s="44">
        <v>0.232503</v>
      </c>
      <c r="H110" s="44">
        <v>0.019231</v>
      </c>
      <c r="I110" s="44">
        <v>0.02125</v>
      </c>
      <c r="J110" s="44">
        <v>0.008473</v>
      </c>
      <c r="K110" s="44">
        <v>0.041337</v>
      </c>
      <c r="L110" s="44">
        <v>0.0021</v>
      </c>
      <c r="M110" s="44">
        <v>0.003248</v>
      </c>
      <c r="N110" s="44">
        <v>0.0</v>
      </c>
      <c r="O110" s="44">
        <v>0.017561</v>
      </c>
      <c r="P110" s="44">
        <v>0.0</v>
      </c>
      <c r="Q110" s="44">
        <v>0.0</v>
      </c>
      <c r="R110" s="44">
        <v>0.002096</v>
      </c>
      <c r="S110" s="44">
        <v>0.0</v>
      </c>
      <c r="T110" s="44">
        <v>3.8E-4</v>
      </c>
    </row>
    <row r="111">
      <c r="A111" s="2" t="str">
        <f>VLOOKUP(E111,'Food Encyclopedia'!$C$2:$K$999,3)</f>
        <v>Kale, NA, leaves, fresh</v>
      </c>
      <c r="B111" s="19" t="str">
        <f>VLOOKUP(E111,'Food Encyclopedia'!$C$2:$K$999,9)</f>
        <v>steamed (10 mins)</v>
      </c>
      <c r="C111" s="8" t="str">
        <f t="shared" si="1"/>
        <v>Kale, NA, leaves, fresh, steamed (10 mins)</v>
      </c>
      <c r="D111" s="43" t="s">
        <v>2660</v>
      </c>
      <c r="E111" s="2" t="s">
        <v>346</v>
      </c>
      <c r="F111" s="44">
        <v>10.2</v>
      </c>
      <c r="G111" s="44">
        <v>0.074003</v>
      </c>
      <c r="H111" s="44">
        <v>0.042083</v>
      </c>
      <c r="I111" s="44">
        <v>0.0</v>
      </c>
      <c r="J111" s="44">
        <v>0.033443</v>
      </c>
      <c r="K111" s="44">
        <v>0.027175</v>
      </c>
      <c r="L111" s="44">
        <v>0.005886</v>
      </c>
      <c r="M111" s="44">
        <v>0.005753</v>
      </c>
      <c r="N111" s="44">
        <v>0.0</v>
      </c>
      <c r="O111" s="44">
        <v>0.051465</v>
      </c>
      <c r="P111" s="44">
        <v>0.0</v>
      </c>
      <c r="Q111" s="44">
        <v>0.0</v>
      </c>
      <c r="R111" s="44">
        <v>0.014856</v>
      </c>
      <c r="S111" s="44">
        <v>0.0</v>
      </c>
      <c r="T111" s="44">
        <v>0.00161</v>
      </c>
    </row>
    <row r="112">
      <c r="A112" s="2" t="str">
        <f>VLOOKUP(E112,'Food Encyclopedia'!$C$2:$K$999,3)</f>
        <v>Kale, NA, leaves, fresh</v>
      </c>
      <c r="B112" s="19" t="str">
        <f>VLOOKUP(E112,'Food Encyclopedia'!$C$2:$K$999,9)</f>
        <v>steamed (10 mins)</v>
      </c>
      <c r="C112" s="8" t="str">
        <f t="shared" si="1"/>
        <v>Kale, NA, leaves, fresh, steamed (10 mins)</v>
      </c>
      <c r="D112" s="43" t="s">
        <v>2661</v>
      </c>
      <c r="E112" s="2" t="s">
        <v>348</v>
      </c>
      <c r="F112" s="45">
        <v>10.05</v>
      </c>
      <c r="G112" s="44">
        <v>0.119421</v>
      </c>
      <c r="H112" s="44">
        <v>0.060376</v>
      </c>
      <c r="I112" s="44">
        <v>0.02165</v>
      </c>
      <c r="J112" s="44">
        <v>0.054851</v>
      </c>
      <c r="K112" s="44">
        <v>0.056548</v>
      </c>
      <c r="L112" s="44">
        <v>0.008625</v>
      </c>
      <c r="M112" s="44">
        <v>0.007492</v>
      </c>
      <c r="N112" s="44">
        <v>0.0</v>
      </c>
      <c r="O112" s="44">
        <v>0.076576</v>
      </c>
      <c r="P112" s="44">
        <v>0.0</v>
      </c>
      <c r="Q112" s="44">
        <v>0.0</v>
      </c>
      <c r="R112" s="44">
        <v>0.017576</v>
      </c>
      <c r="S112" s="44">
        <v>0.0</v>
      </c>
      <c r="T112" s="44">
        <v>0.0</v>
      </c>
    </row>
    <row r="113">
      <c r="A113" s="2" t="str">
        <f>VLOOKUP(E113,'Food Encyclopedia'!$C$2:$K$999,3)</f>
        <v>Kale, lacinato, leaves and stalk, fresh</v>
      </c>
      <c r="B113" s="19" t="str">
        <f>VLOOKUP(E113,'Food Encyclopedia'!$C$2:$K$999,9)</f>
        <v>steamed (10 mins)</v>
      </c>
      <c r="C113" s="8" t="str">
        <f t="shared" si="1"/>
        <v>Kale, lacinato, leaves and stalk, fresh, steamed (10 mins)</v>
      </c>
      <c r="D113" s="43" t="s">
        <v>2662</v>
      </c>
      <c r="E113" s="2" t="s">
        <v>350</v>
      </c>
      <c r="F113" s="45">
        <v>10.35</v>
      </c>
      <c r="G113" s="44">
        <v>0.055955</v>
      </c>
      <c r="H113" s="44">
        <v>0.032567</v>
      </c>
      <c r="I113" s="44">
        <v>0.0</v>
      </c>
      <c r="J113" s="44">
        <v>0.011214</v>
      </c>
      <c r="K113" s="44">
        <v>0.032682</v>
      </c>
      <c r="L113" s="44">
        <v>0.003181</v>
      </c>
      <c r="M113" s="44">
        <v>0.006032</v>
      </c>
      <c r="N113" s="44">
        <v>0.0</v>
      </c>
      <c r="O113" s="44">
        <v>0.047037</v>
      </c>
      <c r="P113" s="44">
        <v>0.0</v>
      </c>
      <c r="Q113" s="44">
        <v>0.0</v>
      </c>
      <c r="R113" s="44">
        <v>0.00855</v>
      </c>
      <c r="S113" s="44">
        <v>0.0</v>
      </c>
      <c r="T113" s="44">
        <v>0.002011</v>
      </c>
    </row>
    <row r="114">
      <c r="A114" s="2" t="str">
        <f>VLOOKUP(E114,'Food Encyclopedia'!$C$2:$K$999,3)</f>
        <v>Kale, lacinato, leaves and stalk, fresh</v>
      </c>
      <c r="B114" s="19" t="str">
        <f>VLOOKUP(E114,'Food Encyclopedia'!$C$2:$K$999,9)</f>
        <v>steamed (10 mins)</v>
      </c>
      <c r="C114" s="8" t="str">
        <f t="shared" si="1"/>
        <v>Kale, lacinato, leaves and stalk, fresh, steamed (10 mins)</v>
      </c>
      <c r="D114" s="43" t="s">
        <v>2663</v>
      </c>
      <c r="E114" s="2" t="s">
        <v>352</v>
      </c>
      <c r="F114" s="45">
        <v>10.34</v>
      </c>
      <c r="G114" s="44">
        <v>0.086319</v>
      </c>
      <c r="H114" s="44">
        <v>0.054486</v>
      </c>
      <c r="I114" s="44">
        <v>0.0</v>
      </c>
      <c r="J114" s="44">
        <v>0.025981</v>
      </c>
      <c r="K114" s="44">
        <v>0.038508</v>
      </c>
      <c r="L114" s="44">
        <v>0.004802</v>
      </c>
      <c r="M114" s="44">
        <v>0.005658</v>
      </c>
      <c r="N114" s="44">
        <v>0.0</v>
      </c>
      <c r="O114" s="44">
        <v>0.045667</v>
      </c>
      <c r="P114" s="44">
        <v>0.0</v>
      </c>
      <c r="Q114" s="44">
        <v>0.0</v>
      </c>
      <c r="R114" s="44">
        <v>0.015959</v>
      </c>
      <c r="S114" s="44">
        <v>0.0</v>
      </c>
      <c r="T114" s="44">
        <v>0.002182</v>
      </c>
    </row>
    <row r="115">
      <c r="A115" s="2" t="str">
        <f>VLOOKUP(E115,'Food Encyclopedia'!$C$2:$K$999,3)</f>
        <v>Chard, red, leaves and stalk, fresh</v>
      </c>
      <c r="B115" s="19" t="str">
        <f>VLOOKUP(E115,'Food Encyclopedia'!$C$2:$K$999,9)</f>
        <v>steamed (10 mins)</v>
      </c>
      <c r="C115" s="8" t="str">
        <f t="shared" si="1"/>
        <v>Chard, red, leaves and stalk, fresh, steamed (10 mins)</v>
      </c>
      <c r="D115" s="43" t="s">
        <v>2664</v>
      </c>
      <c r="E115" s="2" t="s">
        <v>354</v>
      </c>
      <c r="F115" s="45">
        <v>10.13</v>
      </c>
      <c r="G115" s="44">
        <v>0.065778</v>
      </c>
      <c r="H115" s="44">
        <v>0.023004</v>
      </c>
      <c r="I115" s="44">
        <v>0.0</v>
      </c>
      <c r="J115" s="44">
        <v>0.010946</v>
      </c>
      <c r="K115" s="44">
        <v>0.057626</v>
      </c>
      <c r="L115" s="44">
        <v>0.001754</v>
      </c>
      <c r="M115" s="44">
        <v>0.007905</v>
      </c>
      <c r="N115" s="44">
        <v>0.0</v>
      </c>
      <c r="O115" s="44">
        <v>0.017055</v>
      </c>
      <c r="P115" s="44">
        <v>0.0</v>
      </c>
      <c r="Q115" s="44">
        <v>0.0</v>
      </c>
      <c r="R115" s="44">
        <v>0.004835</v>
      </c>
      <c r="S115" s="44">
        <v>0.0</v>
      </c>
      <c r="T115" s="44">
        <v>7.59E-4</v>
      </c>
    </row>
    <row r="116">
      <c r="A116" s="2" t="str">
        <f>VLOOKUP(E116,'Food Encyclopedia'!$C$2:$K$999,3)</f>
        <v>Chard, rainbow (red stalk, green leaves), leaves and stalk, fresh</v>
      </c>
      <c r="B116" s="19" t="str">
        <f>VLOOKUP(E116,'Food Encyclopedia'!$C$2:$K$999,9)</f>
        <v>steamed (10 mins)</v>
      </c>
      <c r="C116" s="8" t="str">
        <f t="shared" si="1"/>
        <v>Chard, rainbow (red stalk, green leaves), leaves and stalk, fresh, steamed (10 mins)</v>
      </c>
      <c r="D116" s="43" t="s">
        <v>2665</v>
      </c>
      <c r="E116" s="2" t="s">
        <v>356</v>
      </c>
      <c r="F116" s="45">
        <v>10.24</v>
      </c>
      <c r="G116" s="44">
        <v>0.127095</v>
      </c>
      <c r="H116" s="44">
        <v>0.034013</v>
      </c>
      <c r="I116" s="44">
        <v>0.0</v>
      </c>
      <c r="J116" s="44">
        <v>0.013859</v>
      </c>
      <c r="K116" s="44">
        <v>0.04373</v>
      </c>
      <c r="L116" s="44">
        <v>0.002293</v>
      </c>
      <c r="M116" s="44">
        <v>0.006345</v>
      </c>
      <c r="N116" s="44">
        <v>0.0</v>
      </c>
      <c r="O116" s="44">
        <v>0.017616</v>
      </c>
      <c r="P116" s="44">
        <v>0.0</v>
      </c>
      <c r="Q116" s="44">
        <v>0.0</v>
      </c>
      <c r="R116" s="44">
        <v>0.005143</v>
      </c>
      <c r="S116" s="44">
        <v>0.0</v>
      </c>
      <c r="T116" s="44">
        <v>9.99E-4</v>
      </c>
    </row>
    <row r="117">
      <c r="A117" s="2" t="str">
        <f>VLOOKUP(E117,'Food Encyclopedia'!$C$2:$K$999,3)</f>
        <v>Chard, green, leaves and stalk, fresh</v>
      </c>
      <c r="B117" s="19" t="str">
        <f>VLOOKUP(E117,'Food Encyclopedia'!$C$2:$K$999,9)</f>
        <v>steamed (10 mins)</v>
      </c>
      <c r="C117" s="8" t="str">
        <f t="shared" si="1"/>
        <v>Chard, green, leaves and stalk, fresh, steamed (10 mins)</v>
      </c>
      <c r="D117" s="43" t="s">
        <v>2666</v>
      </c>
      <c r="E117" s="2" t="s">
        <v>358</v>
      </c>
      <c r="F117" s="45">
        <v>10.03</v>
      </c>
      <c r="G117" s="44">
        <v>0.074886</v>
      </c>
      <c r="H117" s="44">
        <v>0.035702</v>
      </c>
      <c r="I117" s="44">
        <v>0.0</v>
      </c>
      <c r="J117" s="44">
        <v>0.027169</v>
      </c>
      <c r="K117" s="44">
        <v>0.064654</v>
      </c>
      <c r="L117" s="44">
        <v>0.003081</v>
      </c>
      <c r="M117" s="44">
        <v>0.006897</v>
      </c>
      <c r="N117" s="44">
        <v>0.0</v>
      </c>
      <c r="O117" s="44">
        <v>0.018991</v>
      </c>
      <c r="P117" s="44">
        <v>0.0</v>
      </c>
      <c r="Q117" s="44">
        <v>0.0</v>
      </c>
      <c r="R117" s="44">
        <v>0.001652</v>
      </c>
      <c r="S117" s="44">
        <v>0.0</v>
      </c>
      <c r="T117" s="44">
        <v>0.001403</v>
      </c>
    </row>
    <row r="118">
      <c r="A118" s="2" t="str">
        <f>VLOOKUP(E118,'Food Encyclopedia'!$C$2:$K$999,3)</f>
        <v>Chard, red, leaves and stalk, fresh</v>
      </c>
      <c r="B118" s="19" t="str">
        <f>VLOOKUP(E118,'Food Encyclopedia'!$C$2:$K$999,9)</f>
        <v>steamed (10 mins)</v>
      </c>
      <c r="C118" s="8" t="str">
        <f t="shared" si="1"/>
        <v>Chard, red, leaves and stalk, fresh, steamed (10 mins)</v>
      </c>
      <c r="D118" s="43" t="s">
        <v>2667</v>
      </c>
      <c r="E118" s="2" t="s">
        <v>360</v>
      </c>
      <c r="F118" s="45">
        <v>10.2</v>
      </c>
      <c r="G118" s="44">
        <v>0.083842</v>
      </c>
      <c r="H118" s="44">
        <v>0.025426</v>
      </c>
      <c r="I118" s="44">
        <v>0.0</v>
      </c>
      <c r="J118" s="44">
        <v>0.017286</v>
      </c>
      <c r="K118" s="44">
        <v>0.056918</v>
      </c>
      <c r="L118" s="44">
        <v>0.001508</v>
      </c>
      <c r="M118" s="44">
        <v>0.004746</v>
      </c>
      <c r="N118" s="44">
        <v>0.0</v>
      </c>
      <c r="O118" s="44">
        <v>0.014955</v>
      </c>
      <c r="P118" s="44">
        <v>0.0</v>
      </c>
      <c r="Q118" s="44">
        <v>0.0</v>
      </c>
      <c r="R118" s="44">
        <v>0.003972</v>
      </c>
      <c r="S118" s="44">
        <v>0.0</v>
      </c>
      <c r="T118" s="44">
        <v>0.001836</v>
      </c>
    </row>
    <row r="119">
      <c r="A119" s="2" t="str">
        <f>VLOOKUP(E119,'Food Encyclopedia'!$C$2:$K$999,3)</f>
        <v>Kale, red, leaves and stalk, fresh</v>
      </c>
      <c r="B119" s="19" t="str">
        <f>VLOOKUP(E119,'Food Encyclopedia'!$C$2:$K$999,9)</f>
        <v>steamed (10 mins)</v>
      </c>
      <c r="C119" s="8" t="str">
        <f t="shared" si="1"/>
        <v>Kale, red, leaves and stalk, fresh, steamed (10 mins)</v>
      </c>
      <c r="D119" s="43" t="s">
        <v>2668</v>
      </c>
      <c r="E119" s="2" t="s">
        <v>361</v>
      </c>
      <c r="F119" s="45">
        <v>10.11</v>
      </c>
      <c r="G119" s="44">
        <v>0.028634</v>
      </c>
      <c r="H119" s="44">
        <v>0.035903</v>
      </c>
      <c r="I119" s="44">
        <v>0.0</v>
      </c>
      <c r="J119" s="44">
        <v>0.028368</v>
      </c>
      <c r="K119" s="44">
        <v>0.027556</v>
      </c>
      <c r="L119" s="44">
        <v>0.004795</v>
      </c>
      <c r="M119" s="44">
        <v>0.004857</v>
      </c>
      <c r="N119" s="44">
        <v>0.0</v>
      </c>
      <c r="O119" s="44">
        <v>0.055376</v>
      </c>
      <c r="P119" s="44">
        <v>0.0</v>
      </c>
      <c r="Q119" s="44">
        <v>0.0</v>
      </c>
      <c r="R119" s="44">
        <v>0.007014</v>
      </c>
      <c r="S119" s="44">
        <v>0.0</v>
      </c>
      <c r="T119" s="44">
        <v>0.003482</v>
      </c>
    </row>
    <row r="120">
      <c r="A120" s="2" t="str">
        <f>VLOOKUP(E120,'Food Encyclopedia'!$C$2:$K$999,3)</f>
        <v>Collard greens, NA, leaves and stalk, fresh</v>
      </c>
      <c r="B120" s="19" t="str">
        <f>VLOOKUP(E120,'Food Encyclopedia'!$C$2:$K$999,9)</f>
        <v>steamed (10 mins)</v>
      </c>
      <c r="C120" s="8" t="str">
        <f t="shared" si="1"/>
        <v>Collard greens, NA, leaves and stalk, fresh, steamed (10 mins)</v>
      </c>
      <c r="D120" s="43" t="s">
        <v>2669</v>
      </c>
      <c r="E120" s="2" t="s">
        <v>363</v>
      </c>
      <c r="F120" s="45">
        <v>10.19</v>
      </c>
      <c r="G120" s="44">
        <v>0.036848</v>
      </c>
      <c r="H120" s="44">
        <v>0.03382</v>
      </c>
      <c r="I120" s="44">
        <v>0.003055</v>
      </c>
      <c r="J120" s="44">
        <v>0.021116</v>
      </c>
      <c r="K120" s="44">
        <v>0.029071</v>
      </c>
      <c r="L120" s="44">
        <v>0.003187</v>
      </c>
      <c r="M120" s="44">
        <v>0.004244</v>
      </c>
      <c r="N120" s="44">
        <v>0.0</v>
      </c>
      <c r="O120" s="44">
        <v>0.041183</v>
      </c>
      <c r="P120" s="44">
        <v>0.0</v>
      </c>
      <c r="Q120" s="44">
        <v>0.0</v>
      </c>
      <c r="R120" s="44">
        <v>0.004419</v>
      </c>
      <c r="S120" s="44">
        <v>0.0</v>
      </c>
      <c r="T120" s="44">
        <v>0.002097</v>
      </c>
    </row>
    <row r="121">
      <c r="A121" s="2" t="str">
        <f>VLOOKUP(E121,'Food Encyclopedia'!$C$2:$K$999,3)</f>
        <v>Collard greens, NA, leaves, fresh</v>
      </c>
      <c r="B121" s="19" t="str">
        <f>VLOOKUP(E121,'Food Encyclopedia'!$C$2:$K$999,9)</f>
        <v>steamed(15 mins)</v>
      </c>
      <c r="C121" s="8" t="str">
        <f t="shared" si="1"/>
        <v>Collard greens, NA, leaves, fresh, steamed(15 mins)</v>
      </c>
      <c r="D121" s="43" t="s">
        <v>2670</v>
      </c>
      <c r="E121" s="2" t="s">
        <v>365</v>
      </c>
      <c r="F121" s="45">
        <v>10.38</v>
      </c>
      <c r="G121" s="44">
        <v>0.033496</v>
      </c>
      <c r="H121" s="44">
        <v>0.036548</v>
      </c>
      <c r="I121" s="44">
        <v>0.009333</v>
      </c>
      <c r="J121" s="44">
        <v>0.026022</v>
      </c>
      <c r="K121" s="44">
        <v>0.027607</v>
      </c>
      <c r="L121" s="44">
        <v>0.00415</v>
      </c>
      <c r="M121" s="44">
        <v>0.004778</v>
      </c>
      <c r="N121" s="44">
        <v>0.0</v>
      </c>
      <c r="O121" s="44">
        <v>0.041013</v>
      </c>
      <c r="P121" s="44">
        <v>0.0</v>
      </c>
      <c r="Q121" s="44">
        <v>0.0</v>
      </c>
      <c r="R121" s="44">
        <v>0.004324</v>
      </c>
      <c r="S121" s="44">
        <v>0.0</v>
      </c>
      <c r="T121" s="44">
        <v>0.00149</v>
      </c>
    </row>
    <row r="122">
      <c r="A122" s="2" t="str">
        <f>VLOOKUP(E122,'Food Encyclopedia'!$C$2:$K$999,3)</f>
        <v>Mustard, curly, leaves, fresh</v>
      </c>
      <c r="B122" s="19" t="str">
        <f>VLOOKUP(E122,'Food Encyclopedia'!$C$2:$K$999,9)</f>
        <v>steamed(15 mins)</v>
      </c>
      <c r="C122" s="8" t="str">
        <f t="shared" si="1"/>
        <v>Mustard, curly, leaves, fresh, steamed(15 mins)</v>
      </c>
      <c r="D122" s="43" t="s">
        <v>2671</v>
      </c>
      <c r="E122" s="2" t="s">
        <v>369</v>
      </c>
      <c r="F122" s="45">
        <v>10.4</v>
      </c>
      <c r="G122" s="44">
        <v>0.054188</v>
      </c>
      <c r="H122" s="44">
        <v>0.036561</v>
      </c>
      <c r="I122" s="44">
        <v>0.009553</v>
      </c>
      <c r="J122" s="44">
        <v>0.035987</v>
      </c>
      <c r="K122" s="44">
        <v>0.030075</v>
      </c>
      <c r="L122" s="44">
        <v>0.004531</v>
      </c>
      <c r="M122" s="44">
        <v>0.005272</v>
      </c>
      <c r="N122" s="44">
        <v>0.0</v>
      </c>
      <c r="O122" s="44">
        <v>0.047886</v>
      </c>
      <c r="P122" s="44">
        <v>0.0</v>
      </c>
      <c r="Q122" s="44">
        <v>0.0</v>
      </c>
      <c r="R122" s="44">
        <v>0.004234</v>
      </c>
      <c r="S122" s="44">
        <v>0.0</v>
      </c>
      <c r="T122" s="44">
        <v>0.002818</v>
      </c>
    </row>
    <row r="123">
      <c r="A123" s="2" t="str">
        <f>VLOOKUP(E123,'Food Encyclopedia'!$C$2:$K$999,3)</f>
        <v>Spinach, NA, leaves, fresh</v>
      </c>
      <c r="B123" s="19" t="str">
        <f>VLOOKUP(E123,'Food Encyclopedia'!$C$2:$K$999,9)</f>
        <v>steamed (10 mins)</v>
      </c>
      <c r="C123" s="8" t="str">
        <f t="shared" si="1"/>
        <v>Spinach, NA, leaves, fresh, steamed (10 mins)</v>
      </c>
      <c r="D123" s="43" t="s">
        <v>2672</v>
      </c>
      <c r="E123" s="2" t="s">
        <v>372</v>
      </c>
      <c r="F123" s="45">
        <v>10.28</v>
      </c>
      <c r="G123" s="44">
        <v>0.01433</v>
      </c>
      <c r="H123" s="44">
        <v>0.030837</v>
      </c>
      <c r="I123" s="44">
        <v>0.0</v>
      </c>
      <c r="J123" s="44">
        <v>0.011489</v>
      </c>
      <c r="K123" s="44">
        <v>0.021517</v>
      </c>
      <c r="L123" s="44">
        <v>0.001643</v>
      </c>
      <c r="M123" s="44">
        <v>0.00434</v>
      </c>
      <c r="N123" s="44">
        <v>0.0</v>
      </c>
      <c r="O123" s="44">
        <v>0.01881</v>
      </c>
      <c r="P123" s="44">
        <v>0.0</v>
      </c>
      <c r="Q123" s="44">
        <v>0.0</v>
      </c>
      <c r="R123" s="44">
        <v>2.6E-4</v>
      </c>
      <c r="S123" s="44">
        <v>0.0</v>
      </c>
      <c r="T123" s="44">
        <v>0.003434</v>
      </c>
    </row>
    <row r="124">
      <c r="A124" s="2" t="str">
        <f>VLOOKUP(E124,'Food Encyclopedia'!$C$2:$K$999,3)</f>
        <v>Bok Choy, baby, leaves and stalk, fresh</v>
      </c>
      <c r="B124" s="19" t="str">
        <f>VLOOKUP(E124,'Food Encyclopedia'!$C$2:$K$999,9)</f>
        <v>steamed (6 mins)</v>
      </c>
      <c r="C124" s="8" t="str">
        <f t="shared" si="1"/>
        <v>Bok Choy, baby, leaves and stalk, fresh, steamed (6 mins)</v>
      </c>
      <c r="D124" s="43" t="s">
        <v>2673</v>
      </c>
      <c r="E124" s="2" t="s">
        <v>375</v>
      </c>
      <c r="F124" s="45">
        <v>10.04</v>
      </c>
      <c r="G124" s="44">
        <v>0.098522</v>
      </c>
      <c r="H124" s="44">
        <v>0.020632</v>
      </c>
      <c r="I124" s="44">
        <v>0.01934</v>
      </c>
      <c r="J124" s="44">
        <v>0.0196</v>
      </c>
      <c r="K124" s="44">
        <v>0.011498</v>
      </c>
      <c r="L124" s="44">
        <v>0.003232</v>
      </c>
      <c r="M124" s="44">
        <v>0.004942</v>
      </c>
      <c r="N124" s="44">
        <v>0.0</v>
      </c>
      <c r="O124" s="44">
        <v>0.051259</v>
      </c>
      <c r="P124" s="44">
        <v>0.0</v>
      </c>
      <c r="Q124" s="44">
        <v>0.0</v>
      </c>
      <c r="R124" s="44">
        <v>0.003444</v>
      </c>
      <c r="S124" s="44">
        <v>0.0</v>
      </c>
      <c r="T124" s="44">
        <v>0.00153</v>
      </c>
    </row>
    <row r="125">
      <c r="A125" s="2" t="str">
        <f>VLOOKUP(E125,'Food Encyclopedia'!$C$2:$K$999,3)</f>
        <v>Lettuce, iceberg, leaves, fresh</v>
      </c>
      <c r="B125" s="19" t="str">
        <f>VLOOKUP(E125,'Food Encyclopedia'!$C$2:$K$999,9)</f>
        <v>steamed (5 mins)</v>
      </c>
      <c r="C125" s="8" t="str">
        <f t="shared" si="1"/>
        <v>Lettuce, iceberg, leaves, fresh, steamed (5 mins)</v>
      </c>
      <c r="D125" s="43" t="s">
        <v>2674</v>
      </c>
      <c r="E125" s="2" t="s">
        <v>378</v>
      </c>
      <c r="F125" s="45">
        <v>9.94</v>
      </c>
      <c r="G125" s="44">
        <v>0.118397</v>
      </c>
      <c r="H125" s="44">
        <v>0.020955</v>
      </c>
      <c r="I125" s="44">
        <v>0.0</v>
      </c>
      <c r="J125" s="44">
        <v>0.025164</v>
      </c>
      <c r="K125" s="44">
        <v>0.008702</v>
      </c>
      <c r="L125" s="44">
        <v>0.00455</v>
      </c>
      <c r="M125" s="44">
        <v>0.003707</v>
      </c>
      <c r="N125" s="44">
        <v>0.0</v>
      </c>
      <c r="O125" s="44">
        <v>0.034567</v>
      </c>
      <c r="P125" s="44">
        <v>0.0</v>
      </c>
      <c r="Q125" s="44">
        <v>0.0</v>
      </c>
      <c r="R125" s="44">
        <v>0.004576</v>
      </c>
      <c r="S125" s="44">
        <v>0.0</v>
      </c>
      <c r="T125" s="44">
        <v>0.001808</v>
      </c>
    </row>
    <row r="126">
      <c r="A126" s="2" t="str">
        <f>VLOOKUP(E126,'Food Encyclopedia'!$C$2:$K$999,3)</f>
        <v>Spinach, NA, leaves, fresh</v>
      </c>
      <c r="B126" s="19" t="str">
        <f>VLOOKUP(E126,'Food Encyclopedia'!$C$2:$K$999,9)</f>
        <v>raw</v>
      </c>
      <c r="C126" s="8" t="str">
        <f t="shared" si="1"/>
        <v>Spinach, NA, leaves, fresh, raw</v>
      </c>
      <c r="D126" s="43" t="s">
        <v>2675</v>
      </c>
      <c r="E126" s="2" t="s">
        <v>381</v>
      </c>
      <c r="F126" s="45">
        <v>10.15</v>
      </c>
      <c r="G126" s="44">
        <v>4.81E-4</v>
      </c>
      <c r="H126" s="44">
        <v>0.014724</v>
      </c>
      <c r="I126" s="44">
        <v>0.0</v>
      </c>
      <c r="J126" s="44">
        <v>0.005464</v>
      </c>
      <c r="K126" s="44">
        <v>0.015866</v>
      </c>
      <c r="L126" s="44">
        <v>0.001873</v>
      </c>
      <c r="M126" s="44">
        <v>0.004174</v>
      </c>
      <c r="N126" s="44">
        <v>0.0</v>
      </c>
      <c r="O126" s="44">
        <v>0.018659</v>
      </c>
      <c r="P126" s="44">
        <v>0.0</v>
      </c>
      <c r="Q126" s="44">
        <v>0.0</v>
      </c>
      <c r="R126" s="44">
        <v>0.002123</v>
      </c>
      <c r="S126" s="44">
        <v>0.0</v>
      </c>
      <c r="T126" s="44">
        <v>0.001219</v>
      </c>
    </row>
    <row r="127">
      <c r="A127" s="2" t="str">
        <f>VLOOKUP(E127,'Food Encyclopedia'!$C$2:$K$999,3)</f>
        <v>Brussel Sprout, NA, whole, fresh</v>
      </c>
      <c r="B127" s="19" t="str">
        <f>VLOOKUP(E127,'Food Encyclopedia'!$C$2:$K$999,9)</f>
        <v>steamed</v>
      </c>
      <c r="C127" s="8" t="str">
        <f t="shared" si="1"/>
        <v>Brussel Sprout, NA, whole, fresh, steamed</v>
      </c>
      <c r="D127" s="43" t="s">
        <v>2676</v>
      </c>
      <c r="E127" s="2" t="s">
        <v>382</v>
      </c>
      <c r="F127" s="44">
        <v>10.07</v>
      </c>
      <c r="G127" s="44">
        <v>0.232556</v>
      </c>
      <c r="H127" s="44">
        <v>0.032396</v>
      </c>
      <c r="I127" s="44">
        <v>0.01857</v>
      </c>
      <c r="J127" s="44">
        <v>0.017549</v>
      </c>
      <c r="K127" s="44">
        <v>0.043786</v>
      </c>
      <c r="L127" s="44">
        <v>0.004887</v>
      </c>
      <c r="M127" s="44">
        <v>0.003623</v>
      </c>
      <c r="N127" s="44">
        <v>0.0</v>
      </c>
      <c r="O127" s="44">
        <v>0.035249</v>
      </c>
      <c r="P127" s="44">
        <v>0.0</v>
      </c>
      <c r="Q127" s="44">
        <v>0.0</v>
      </c>
      <c r="R127" s="44">
        <v>0.005956</v>
      </c>
      <c r="S127" s="44">
        <v>0.0</v>
      </c>
      <c r="T127" s="44">
        <v>0.001149</v>
      </c>
    </row>
    <row r="128">
      <c r="A128" s="2" t="str">
        <f>VLOOKUP(E128,'Food Encyclopedia'!$C$2:$K$999,3)</f>
        <v>Broccoli, crowns, florets and stalk, fresh</v>
      </c>
      <c r="B128" s="19" t="str">
        <f>VLOOKUP(E128,'Food Encyclopedia'!$C$2:$K$999,9)</f>
        <v>steamed (10 mins)</v>
      </c>
      <c r="C128" s="8" t="str">
        <f t="shared" si="1"/>
        <v>Broccoli, crowns, florets and stalk, fresh, steamed (10 mins)</v>
      </c>
      <c r="D128" s="43" t="s">
        <v>2677</v>
      </c>
      <c r="E128" s="2" t="s">
        <v>385</v>
      </c>
      <c r="F128" s="45">
        <v>10.38</v>
      </c>
      <c r="G128" s="44">
        <v>0.090832</v>
      </c>
      <c r="H128" s="44">
        <v>0.031702</v>
      </c>
      <c r="I128" s="44">
        <v>0.0</v>
      </c>
      <c r="J128" s="44">
        <v>0.015169</v>
      </c>
      <c r="K128" s="44">
        <v>0.03592</v>
      </c>
      <c r="L128" s="44">
        <v>0.003562</v>
      </c>
      <c r="M128" s="44">
        <v>0.00394</v>
      </c>
      <c r="N128" s="44">
        <v>0.0</v>
      </c>
      <c r="O128" s="44">
        <v>0.030295</v>
      </c>
      <c r="P128" s="44">
        <v>0.0</v>
      </c>
      <c r="Q128" s="44">
        <v>0.0</v>
      </c>
      <c r="R128" s="44">
        <v>0.005937</v>
      </c>
      <c r="S128" s="44">
        <v>0.0</v>
      </c>
      <c r="T128" s="44">
        <v>0.004201</v>
      </c>
    </row>
    <row r="129">
      <c r="A129" s="2" t="str">
        <f>VLOOKUP(E129,'Food Encyclopedia'!$C$2:$K$999,3)</f>
        <v>Cauliflower, NA (small), florets and stalk, fresh</v>
      </c>
      <c r="B129" s="19" t="str">
        <f>VLOOKUP(E129,'Food Encyclopedia'!$C$2:$K$999,9)</f>
        <v>steamed (10 mins)</v>
      </c>
      <c r="C129" s="8" t="str">
        <f t="shared" si="1"/>
        <v>Cauliflower, NA (small), florets and stalk, fresh, steamed (10 mins)</v>
      </c>
      <c r="D129" s="43" t="s">
        <v>2678</v>
      </c>
      <c r="E129" s="2" t="s">
        <v>387</v>
      </c>
      <c r="F129" s="45">
        <v>10.41</v>
      </c>
      <c r="G129" s="44">
        <v>0.107814</v>
      </c>
      <c r="H129" s="44">
        <v>0.023816</v>
      </c>
      <c r="I129" s="44">
        <v>0.0</v>
      </c>
      <c r="J129" s="44">
        <v>0.011197</v>
      </c>
      <c r="K129" s="44">
        <v>0.030434</v>
      </c>
      <c r="L129" s="44">
        <v>0.003267</v>
      </c>
      <c r="M129" s="44">
        <v>0.003209</v>
      </c>
      <c r="N129" s="44">
        <v>0.0</v>
      </c>
      <c r="O129" s="44">
        <v>0.022403</v>
      </c>
      <c r="P129" s="44">
        <v>0.0</v>
      </c>
      <c r="Q129" s="44">
        <v>0.0</v>
      </c>
      <c r="R129" s="44">
        <v>0.003448</v>
      </c>
      <c r="S129" s="44">
        <v>0.0</v>
      </c>
      <c r="T129" s="44">
        <v>0.002855</v>
      </c>
    </row>
    <row r="130">
      <c r="A130" s="2" t="str">
        <f>VLOOKUP(E130,'Food Encyclopedia'!$C$2:$K$999,3)</f>
        <v>Celery, NA, stalk, fresh</v>
      </c>
      <c r="B130" s="19" t="str">
        <f>VLOOKUP(E130,'Food Encyclopedia'!$C$2:$K$999,9)</f>
        <v>steamed (10 mins)</v>
      </c>
      <c r="C130" s="8" t="str">
        <f t="shared" si="1"/>
        <v>Celery, NA, stalk, fresh, steamed (10 mins)</v>
      </c>
      <c r="D130" s="43" t="s">
        <v>2679</v>
      </c>
      <c r="E130" s="2" t="s">
        <v>389</v>
      </c>
      <c r="F130" s="45">
        <v>10.34</v>
      </c>
      <c r="G130" s="44">
        <v>0.136339</v>
      </c>
      <c r="H130" s="44">
        <v>0.031817</v>
      </c>
      <c r="I130" s="44">
        <v>0.0</v>
      </c>
      <c r="J130" s="44">
        <v>0.020124</v>
      </c>
      <c r="K130" s="44">
        <v>0.023119</v>
      </c>
      <c r="L130" s="44">
        <v>0.003693</v>
      </c>
      <c r="M130" s="44">
        <v>0.003358</v>
      </c>
      <c r="N130" s="44">
        <v>0.0</v>
      </c>
      <c r="O130" s="44">
        <v>0.038257</v>
      </c>
      <c r="P130" s="44">
        <v>0.0</v>
      </c>
      <c r="Q130" s="44">
        <v>0.0</v>
      </c>
      <c r="R130" s="44">
        <v>0.006365</v>
      </c>
      <c r="S130" s="44">
        <v>0.0</v>
      </c>
      <c r="T130" s="44">
        <v>7.77E-4</v>
      </c>
    </row>
    <row r="131">
      <c r="A131" s="2" t="str">
        <f>VLOOKUP(E131,'Food Encyclopedia'!$C$2:$K$999,3)</f>
        <v>Pea, snow, whole, fresh</v>
      </c>
      <c r="B131" s="19" t="str">
        <f>VLOOKUP(E131,'Food Encyclopedia'!$C$2:$K$999,9)</f>
        <v>steamed (10 mins)</v>
      </c>
      <c r="C131" s="8" t="str">
        <f t="shared" si="1"/>
        <v>Pea, snow, whole, fresh, steamed (10 mins)</v>
      </c>
      <c r="D131" s="43" t="s">
        <v>2680</v>
      </c>
      <c r="E131" s="2" t="s">
        <v>391</v>
      </c>
      <c r="F131" s="44">
        <v>10.33</v>
      </c>
      <c r="G131" s="44">
        <v>0.378481</v>
      </c>
      <c r="H131" s="44">
        <v>0.030871</v>
      </c>
      <c r="I131" s="44">
        <v>0.029108</v>
      </c>
      <c r="J131" s="44">
        <v>0.015862</v>
      </c>
      <c r="K131" s="44">
        <v>0.017261</v>
      </c>
      <c r="L131" s="44">
        <v>0.001876</v>
      </c>
      <c r="M131" s="44">
        <v>0.002139</v>
      </c>
      <c r="N131" s="44">
        <v>0.0</v>
      </c>
      <c r="O131" s="44">
        <v>0.022399</v>
      </c>
      <c r="P131" s="44">
        <v>0.0</v>
      </c>
      <c r="Q131" s="44">
        <v>0.0</v>
      </c>
      <c r="R131" s="47">
        <v>9.55E-5</v>
      </c>
      <c r="S131" s="44">
        <v>0.0</v>
      </c>
      <c r="T131" s="44">
        <v>0.001418</v>
      </c>
    </row>
    <row r="132">
      <c r="A132" s="2" t="str">
        <f>VLOOKUP(E132,'Food Encyclopedia'!$C$2:$K$999,3)</f>
        <v>Pea, snow, whole, fresh</v>
      </c>
      <c r="B132" s="19" t="str">
        <f>VLOOKUP(E132,'Food Encyclopedia'!$C$2:$K$999,9)</f>
        <v>raw</v>
      </c>
      <c r="C132" s="8" t="str">
        <f t="shared" si="1"/>
        <v>Pea, snow, whole, fresh, raw</v>
      </c>
      <c r="D132" s="43" t="s">
        <v>2681</v>
      </c>
      <c r="E132" s="2" t="s">
        <v>394</v>
      </c>
      <c r="F132" s="44">
        <v>10.49</v>
      </c>
      <c r="G132" s="44">
        <v>0.371883</v>
      </c>
      <c r="H132" s="44">
        <v>0.026218</v>
      </c>
      <c r="I132" s="44">
        <v>0.019538</v>
      </c>
      <c r="J132" s="44">
        <v>0.004233</v>
      </c>
      <c r="K132" s="44">
        <v>0.015632</v>
      </c>
      <c r="L132" s="44">
        <v>8.82E-4</v>
      </c>
      <c r="M132" s="44">
        <v>0.001834</v>
      </c>
      <c r="N132" s="44">
        <v>0.0</v>
      </c>
      <c r="O132" s="44">
        <v>0.021516</v>
      </c>
      <c r="P132" s="44">
        <v>0.0</v>
      </c>
      <c r="Q132" s="44">
        <v>0.0</v>
      </c>
      <c r="R132" s="44">
        <v>0.0</v>
      </c>
      <c r="S132" s="44">
        <v>0.0</v>
      </c>
      <c r="T132" s="44">
        <v>0.001148</v>
      </c>
    </row>
    <row r="133">
      <c r="A133" s="2" t="str">
        <f>VLOOKUP(E133,'Food Encyclopedia'!$C$2:$K$999,3)</f>
        <v>Bean, green, whole, fresh</v>
      </c>
      <c r="B133" s="19" t="str">
        <f>VLOOKUP(E133,'Food Encyclopedia'!$C$2:$K$999,9)</f>
        <v>steamed (10 mins)</v>
      </c>
      <c r="C133" s="8" t="str">
        <f t="shared" si="1"/>
        <v>Bean, green, whole, fresh, steamed (10 mins)</v>
      </c>
      <c r="D133" s="43" t="s">
        <v>2682</v>
      </c>
      <c r="E133" s="2" t="s">
        <v>395</v>
      </c>
      <c r="F133" s="45">
        <v>10.3</v>
      </c>
      <c r="G133" s="44">
        <v>0.223215</v>
      </c>
      <c r="H133" s="44">
        <v>0.042336</v>
      </c>
      <c r="I133" s="44">
        <v>0.0</v>
      </c>
      <c r="J133" s="44">
        <v>0.027476</v>
      </c>
      <c r="K133" s="44">
        <v>0.023847</v>
      </c>
      <c r="L133" s="44">
        <v>0.004023</v>
      </c>
      <c r="M133" s="44">
        <v>0.003506</v>
      </c>
      <c r="N133" s="44">
        <v>0.0</v>
      </c>
      <c r="O133" s="44">
        <v>0.042685</v>
      </c>
      <c r="P133" s="44">
        <v>0.0</v>
      </c>
      <c r="Q133" s="44">
        <v>0.0</v>
      </c>
      <c r="R133" s="44">
        <v>0.017834</v>
      </c>
      <c r="S133" s="44">
        <v>0.0</v>
      </c>
      <c r="T133" s="44">
        <v>0.00239</v>
      </c>
    </row>
    <row r="134">
      <c r="A134" s="2" t="str">
        <f>VLOOKUP(E134,'Food Encyclopedia'!$C$2:$K$999,3)</f>
        <v>Bean, french green, whole, fresh</v>
      </c>
      <c r="B134" s="19" t="str">
        <f>VLOOKUP(E134,'Food Encyclopedia'!$C$2:$K$999,9)</f>
        <v>steamed (10 mins)</v>
      </c>
      <c r="C134" s="8" t="str">
        <f t="shared" si="1"/>
        <v>Bean, french green, whole, fresh, steamed (10 mins)</v>
      </c>
      <c r="D134" s="43" t="s">
        <v>2683</v>
      </c>
      <c r="E134" s="2" t="s">
        <v>397</v>
      </c>
      <c r="F134" s="45">
        <v>10.25</v>
      </c>
      <c r="G134" s="44">
        <v>0.103455</v>
      </c>
      <c r="H134" s="44">
        <v>0.051353</v>
      </c>
      <c r="I134" s="44">
        <v>0.0</v>
      </c>
      <c r="J134" s="44">
        <v>0.022375</v>
      </c>
      <c r="K134" s="44">
        <v>0.022042</v>
      </c>
      <c r="L134" s="44">
        <v>0.006332</v>
      </c>
      <c r="M134" s="44">
        <v>0.003452</v>
      </c>
      <c r="N134" s="44">
        <v>0.0</v>
      </c>
      <c r="O134" s="44">
        <v>0.04457</v>
      </c>
      <c r="P134" s="44">
        <v>0.0</v>
      </c>
      <c r="Q134" s="44">
        <v>0.0</v>
      </c>
      <c r="R134" s="44">
        <v>0.008928</v>
      </c>
      <c r="S134" s="44">
        <v>0.0</v>
      </c>
      <c r="T134" s="44">
        <v>0.00251</v>
      </c>
    </row>
    <row r="135">
      <c r="A135" s="2" t="str">
        <f>VLOOKUP(E135,'Food Encyclopedia'!$C$2:$K$999,3)</f>
        <v>Pea, sugar snap, whole, fresh</v>
      </c>
      <c r="B135" s="19" t="str">
        <f>VLOOKUP(E135,'Food Encyclopedia'!$C$2:$K$999,9)</f>
        <v>steamed (10 mins)</v>
      </c>
      <c r="C135" s="8" t="str">
        <f t="shared" si="1"/>
        <v>Pea, sugar snap, whole, fresh, steamed (10 mins)</v>
      </c>
      <c r="D135" s="43" t="s">
        <v>2684</v>
      </c>
      <c r="E135" s="2" t="s">
        <v>400</v>
      </c>
      <c r="F135" s="45">
        <v>10.46</v>
      </c>
      <c r="G135" s="44">
        <v>0.25714</v>
      </c>
      <c r="H135" s="44">
        <v>0.031675</v>
      </c>
      <c r="I135" s="44">
        <v>0.0</v>
      </c>
      <c r="J135" s="44">
        <v>0.008313</v>
      </c>
      <c r="K135" s="44">
        <v>0.017854</v>
      </c>
      <c r="L135" s="44">
        <v>0.002185</v>
      </c>
      <c r="M135" s="44">
        <v>0.002539</v>
      </c>
      <c r="N135" s="44">
        <v>0.0</v>
      </c>
      <c r="O135" s="44">
        <v>0.025253</v>
      </c>
      <c r="P135" s="44">
        <v>0.0</v>
      </c>
      <c r="Q135" s="44">
        <v>0.0</v>
      </c>
      <c r="R135" s="44">
        <v>0.00105</v>
      </c>
      <c r="S135" s="44">
        <v>0.0</v>
      </c>
      <c r="T135" s="44">
        <v>0.001839</v>
      </c>
    </row>
    <row r="136">
      <c r="A136" s="2" t="str">
        <f>VLOOKUP(E136,'Food Encyclopedia'!$C$2:$K$999,3)</f>
        <v>Carrot, baby, flesh, peeled</v>
      </c>
      <c r="B136" s="19" t="str">
        <f>VLOOKUP(E136,'Food Encyclopedia'!$C$2:$K$999,9)</f>
        <v>steamed (10 mins)</v>
      </c>
      <c r="C136" s="8" t="str">
        <f t="shared" si="1"/>
        <v>Carrot, baby, flesh, peeled, steamed (10 mins)</v>
      </c>
      <c r="D136" s="43" t="s">
        <v>2685</v>
      </c>
      <c r="E136" s="2" t="s">
        <v>402</v>
      </c>
      <c r="F136" s="44">
        <v>10.32</v>
      </c>
      <c r="G136" s="44">
        <v>0.245477</v>
      </c>
      <c r="H136" s="44">
        <v>0.035955</v>
      </c>
      <c r="I136" s="44">
        <v>0.024085</v>
      </c>
      <c r="J136" s="44">
        <v>0.005045</v>
      </c>
      <c r="K136" s="44">
        <v>0.021681</v>
      </c>
      <c r="L136" s="44">
        <v>0.003849</v>
      </c>
      <c r="M136" s="44">
        <v>0.0035</v>
      </c>
      <c r="N136" s="44">
        <v>0.0</v>
      </c>
      <c r="O136" s="44">
        <v>0.041219</v>
      </c>
      <c r="P136" s="44">
        <v>0.0</v>
      </c>
      <c r="Q136" s="44">
        <v>0.0</v>
      </c>
      <c r="R136" s="44">
        <v>0.004775</v>
      </c>
      <c r="S136" s="44">
        <v>0.0</v>
      </c>
      <c r="T136" s="44">
        <v>4.31E-4</v>
      </c>
    </row>
    <row r="137">
      <c r="A137" s="2" t="str">
        <f>VLOOKUP(E137,'Food Encyclopedia'!$C$2:$K$999,3)</f>
        <v>Carrot, baby, flesh, peeled</v>
      </c>
      <c r="B137" s="19" t="str">
        <f>VLOOKUP(E137,'Food Encyclopedia'!$C$2:$K$999,9)</f>
        <v>raw</v>
      </c>
      <c r="C137" s="8" t="str">
        <f t="shared" si="1"/>
        <v>Carrot, baby, flesh, peeled, raw</v>
      </c>
      <c r="D137" s="43" t="s">
        <v>2686</v>
      </c>
      <c r="E137" s="2" t="s">
        <v>404</v>
      </c>
      <c r="F137" s="45">
        <v>10.26</v>
      </c>
      <c r="G137" s="44">
        <v>0.216091</v>
      </c>
      <c r="H137" s="44">
        <v>0.029694</v>
      </c>
      <c r="I137" s="44">
        <v>0.002821</v>
      </c>
      <c r="J137" s="44">
        <v>0.00759</v>
      </c>
      <c r="K137" s="44">
        <v>0.023397</v>
      </c>
      <c r="L137" s="44">
        <v>0.00234</v>
      </c>
      <c r="M137" s="44">
        <v>0.003902</v>
      </c>
      <c r="N137" s="44">
        <v>0.0</v>
      </c>
      <c r="O137" s="44">
        <v>0.035386</v>
      </c>
      <c r="P137" s="44">
        <v>0.0</v>
      </c>
      <c r="Q137" s="44">
        <v>0.0</v>
      </c>
      <c r="R137" s="44">
        <v>0.004069</v>
      </c>
      <c r="S137" s="44">
        <v>0.0</v>
      </c>
      <c r="T137" s="44">
        <v>8.11E-4</v>
      </c>
    </row>
    <row r="138">
      <c r="A138" s="2" t="str">
        <f>VLOOKUP(E138,'Food Encyclopedia'!$C$2:$K$999,3)</f>
        <v>Carrot, baby, rainbow (white), peeled</v>
      </c>
      <c r="B138" s="19" t="str">
        <f>VLOOKUP(E138,'Food Encyclopedia'!$C$2:$K$999,9)</f>
        <v>steamed (10 mins)</v>
      </c>
      <c r="C138" s="8" t="str">
        <f t="shared" si="1"/>
        <v>Carrot, baby, rainbow (white), peeled, steamed (10 mins)</v>
      </c>
      <c r="D138" s="43" t="s">
        <v>2687</v>
      </c>
      <c r="E138" s="2" t="s">
        <v>405</v>
      </c>
      <c r="F138" s="45">
        <v>10.21</v>
      </c>
      <c r="G138" s="44">
        <v>0.25493</v>
      </c>
      <c r="H138" s="44">
        <v>0.036216</v>
      </c>
      <c r="I138" s="44">
        <v>0.033444</v>
      </c>
      <c r="J138" s="44">
        <v>0.007691</v>
      </c>
      <c r="K138" s="44">
        <v>0.031951</v>
      </c>
      <c r="L138" s="44">
        <v>0.002185</v>
      </c>
      <c r="M138" s="44">
        <v>0.003723</v>
      </c>
      <c r="N138" s="44">
        <v>0.0</v>
      </c>
      <c r="O138" s="44">
        <v>0.046625</v>
      </c>
      <c r="P138" s="44">
        <v>0.0</v>
      </c>
      <c r="Q138" s="44">
        <v>0.0</v>
      </c>
      <c r="R138" s="44">
        <v>0.004103</v>
      </c>
      <c r="S138" s="44">
        <v>0.0</v>
      </c>
      <c r="T138" s="44">
        <v>8.04E-4</v>
      </c>
    </row>
    <row r="139">
      <c r="A139" s="2" t="str">
        <f>VLOOKUP(E139,'Food Encyclopedia'!$C$2:$K$999,3)</f>
        <v>Carrot, baby, rainbow (yellow), peeled</v>
      </c>
      <c r="B139" s="19" t="str">
        <f>VLOOKUP(E139,'Food Encyclopedia'!$C$2:$K$999,9)</f>
        <v>steamed (10 mins)</v>
      </c>
      <c r="C139" s="8" t="str">
        <f t="shared" si="1"/>
        <v>Carrot, baby, rainbow (yellow), peeled, steamed (10 mins)</v>
      </c>
      <c r="D139" s="43" t="s">
        <v>2688</v>
      </c>
      <c r="E139" s="2" t="s">
        <v>407</v>
      </c>
      <c r="F139" s="44">
        <v>10.27</v>
      </c>
      <c r="G139" s="44">
        <v>0.32468</v>
      </c>
      <c r="H139" s="44">
        <v>0.038564</v>
      </c>
      <c r="I139" s="44">
        <v>0.023752</v>
      </c>
      <c r="J139" s="44">
        <v>0.006506</v>
      </c>
      <c r="K139" s="44">
        <v>0.025419</v>
      </c>
      <c r="L139" s="44">
        <v>0.004769</v>
      </c>
      <c r="M139" s="44">
        <v>0.003723</v>
      </c>
      <c r="N139" s="44">
        <v>0.0</v>
      </c>
      <c r="O139" s="44">
        <v>0.046428</v>
      </c>
      <c r="P139" s="44">
        <v>0.0</v>
      </c>
      <c r="Q139" s="44">
        <v>0.0</v>
      </c>
      <c r="R139" s="44">
        <v>0.003734</v>
      </c>
      <c r="S139" s="44">
        <v>0.0</v>
      </c>
      <c r="T139" s="44">
        <v>4.65E-4</v>
      </c>
    </row>
    <row r="140">
      <c r="A140" s="2" t="str">
        <f>VLOOKUP(E140,'Food Encyclopedia'!$C$2:$K$999,3)</f>
        <v>Carrot, baby, rainbow (purple), peeled</v>
      </c>
      <c r="B140" s="19" t="str">
        <f>VLOOKUP(E140,'Food Encyclopedia'!$C$2:$K$999,9)</f>
        <v>steamed (10 mins)</v>
      </c>
      <c r="C140" s="8" t="str">
        <f t="shared" si="1"/>
        <v>Carrot, baby, rainbow (purple), peeled, steamed (10 mins)</v>
      </c>
      <c r="D140" s="43" t="s">
        <v>2689</v>
      </c>
      <c r="E140" s="2" t="s">
        <v>409</v>
      </c>
      <c r="F140" s="19">
        <v>10.35</v>
      </c>
      <c r="G140" s="44">
        <v>0.326013</v>
      </c>
      <c r="H140" s="44">
        <v>0.037625</v>
      </c>
      <c r="I140" s="44">
        <v>0.069041</v>
      </c>
      <c r="J140" s="44">
        <v>0.007622</v>
      </c>
      <c r="K140" s="44">
        <v>0.022552</v>
      </c>
      <c r="L140" s="44">
        <v>0.001537</v>
      </c>
      <c r="M140" s="44">
        <v>0.003364</v>
      </c>
      <c r="N140" s="44">
        <v>0.0</v>
      </c>
      <c r="O140" s="44">
        <v>0.038017</v>
      </c>
      <c r="P140" s="44">
        <v>0.0</v>
      </c>
      <c r="Q140" s="44">
        <v>0.0</v>
      </c>
      <c r="R140" s="44">
        <v>0.004287</v>
      </c>
      <c r="S140" s="44">
        <v>0.0</v>
      </c>
      <c r="T140" s="44">
        <v>3.9E-4</v>
      </c>
    </row>
    <row r="141">
      <c r="A141" s="2" t="str">
        <f>VLOOKUP(E141,'Food Encyclopedia'!$C$2:$K$999,3)</f>
        <v>Carrot, NA, whole, fresh</v>
      </c>
      <c r="B141" s="19" t="str">
        <f>VLOOKUP(E141,'Food Encyclopedia'!$C$2:$K$999,9)</f>
        <v>steamed (10 mins)</v>
      </c>
      <c r="C141" s="8" t="str">
        <f t="shared" si="1"/>
        <v>Carrot, NA, whole, fresh, steamed (10 mins)</v>
      </c>
      <c r="D141" s="43" t="s">
        <v>2690</v>
      </c>
      <c r="E141" s="2" t="s">
        <v>411</v>
      </c>
      <c r="F141" s="44">
        <v>10.49</v>
      </c>
      <c r="G141" s="44">
        <v>0.257517</v>
      </c>
      <c r="H141" s="44">
        <v>0.045775</v>
      </c>
      <c r="I141" s="44">
        <v>0.026102</v>
      </c>
      <c r="J141" s="44">
        <v>0.004168</v>
      </c>
      <c r="K141" s="44">
        <v>0.024702</v>
      </c>
      <c r="L141" s="44">
        <v>0.003298</v>
      </c>
      <c r="M141" s="44">
        <v>0.002976</v>
      </c>
      <c r="N141" s="44">
        <v>0.0</v>
      </c>
      <c r="O141" s="44">
        <v>0.040755</v>
      </c>
      <c r="P141" s="44">
        <v>0.0</v>
      </c>
      <c r="Q141" s="44">
        <v>0.0</v>
      </c>
      <c r="R141" s="44">
        <v>0.005754</v>
      </c>
      <c r="S141" s="44">
        <v>0.0</v>
      </c>
      <c r="T141" s="44">
        <v>5.31E-4</v>
      </c>
    </row>
    <row r="142">
      <c r="A142" s="2" t="str">
        <f>VLOOKUP(E142,'Food Encyclopedia'!$C$2:$K$999,3)</f>
        <v>Carrot, NA, flesh, fresh</v>
      </c>
      <c r="B142" s="19" t="str">
        <f>VLOOKUP(E142,'Food Encyclopedia'!$C$2:$K$999,9)</f>
        <v>steamed (10 mins)</v>
      </c>
      <c r="C142" s="8" t="str">
        <f t="shared" si="1"/>
        <v>Carrot, NA, flesh, fresh, steamed (10 mins)</v>
      </c>
      <c r="D142" s="43" t="s">
        <v>2691</v>
      </c>
      <c r="E142" s="2" t="s">
        <v>413</v>
      </c>
      <c r="F142" s="45">
        <v>10.4</v>
      </c>
      <c r="G142" s="44">
        <v>0.124975</v>
      </c>
      <c r="H142" s="44">
        <v>0.041519</v>
      </c>
      <c r="I142" s="44">
        <v>0.05647</v>
      </c>
      <c r="J142" s="44">
        <v>0.006213</v>
      </c>
      <c r="K142" s="44">
        <v>0.024476</v>
      </c>
      <c r="L142" s="44">
        <v>0.001523</v>
      </c>
      <c r="M142" s="44">
        <v>0.003187</v>
      </c>
      <c r="N142" s="44">
        <v>0.0</v>
      </c>
      <c r="O142" s="44">
        <v>0.034963</v>
      </c>
      <c r="P142" s="44">
        <v>0.0</v>
      </c>
      <c r="Q142" s="44">
        <v>0.0</v>
      </c>
      <c r="R142" s="44">
        <v>0.001997</v>
      </c>
      <c r="S142" s="44">
        <v>0.0</v>
      </c>
      <c r="T142" s="44">
        <v>0.001158</v>
      </c>
    </row>
    <row r="143">
      <c r="A143" s="2" t="str">
        <f>VLOOKUP(E143,'Food Encyclopedia'!$C$2:$K$999,3)</f>
        <v>Bell pepper, green, whole without seed, fresh</v>
      </c>
      <c r="B143" s="19" t="str">
        <f>VLOOKUP(E143,'Food Encyclopedia'!$C$2:$K$999,9)</f>
        <v>steamed (15 mins)</v>
      </c>
      <c r="C143" s="8" t="str">
        <f t="shared" si="1"/>
        <v>Bell pepper, green, whole without seed, fresh, steamed (15 mins)</v>
      </c>
      <c r="D143" s="43" t="s">
        <v>2692</v>
      </c>
      <c r="E143" s="2" t="s">
        <v>415</v>
      </c>
      <c r="F143" s="44">
        <v>10.0</v>
      </c>
      <c r="G143" s="44">
        <v>0.208052</v>
      </c>
      <c r="H143" s="44">
        <v>0.027355</v>
      </c>
      <c r="I143" s="44">
        <v>0.011045</v>
      </c>
      <c r="J143" s="44">
        <v>0.008961</v>
      </c>
      <c r="K143" s="44">
        <v>0.008751</v>
      </c>
      <c r="L143" s="44">
        <v>0.003918</v>
      </c>
      <c r="M143" s="44">
        <v>0.003129</v>
      </c>
      <c r="N143" s="44">
        <v>0.0</v>
      </c>
      <c r="O143" s="44">
        <v>0.039184</v>
      </c>
      <c r="P143" s="44">
        <v>0.0</v>
      </c>
      <c r="Q143" s="44">
        <v>0.0</v>
      </c>
      <c r="R143" s="44">
        <v>0.002244</v>
      </c>
      <c r="S143" s="44">
        <v>0.0</v>
      </c>
      <c r="T143" s="44">
        <v>4.26E-4</v>
      </c>
    </row>
    <row r="144">
      <c r="A144" s="2" t="str">
        <f>VLOOKUP(E144,'Food Encyclopedia'!$C$2:$K$999,3)</f>
        <v>Bell pepper, red, whole without seed, fresh</v>
      </c>
      <c r="B144" s="19" t="str">
        <f>VLOOKUP(E144,'Food Encyclopedia'!$C$2:$K$999,9)</f>
        <v>steamed (15 mins)</v>
      </c>
      <c r="C144" s="8" t="str">
        <f t="shared" si="1"/>
        <v>Bell pepper, red, whole without seed, fresh, steamed (15 mins)</v>
      </c>
      <c r="D144" s="43" t="s">
        <v>2693</v>
      </c>
      <c r="E144" s="2" t="s">
        <v>419</v>
      </c>
      <c r="F144" s="44">
        <v>10.24</v>
      </c>
      <c r="G144" s="44">
        <v>0.217437</v>
      </c>
      <c r="H144" s="44">
        <v>0.005655</v>
      </c>
      <c r="I144" s="44">
        <v>0.007207</v>
      </c>
      <c r="J144" s="44">
        <v>0.001775</v>
      </c>
      <c r="K144" s="44">
        <v>0.003111</v>
      </c>
      <c r="L144" s="44">
        <v>0.004278</v>
      </c>
      <c r="M144" s="44">
        <v>0.002474</v>
      </c>
      <c r="N144" s="44">
        <v>0.0</v>
      </c>
      <c r="O144" s="44">
        <v>0.03155</v>
      </c>
      <c r="P144" s="44">
        <v>0.0</v>
      </c>
      <c r="Q144" s="44">
        <v>0.0</v>
      </c>
      <c r="R144" s="44">
        <v>0.0</v>
      </c>
      <c r="S144" s="44">
        <v>0.0</v>
      </c>
      <c r="T144" s="44">
        <v>2.38E-4</v>
      </c>
    </row>
    <row r="145">
      <c r="A145" s="2" t="str">
        <f>VLOOKUP(E145,'Food Encyclopedia'!$C$2:$K$999,3)</f>
        <v>Bell pepper, yellow, whole without seed, fresh</v>
      </c>
      <c r="B145" s="19" t="str">
        <f>VLOOKUP(E145,'Food Encyclopedia'!$C$2:$K$999,9)</f>
        <v>steamed (15 mins)</v>
      </c>
      <c r="C145" s="8" t="str">
        <f t="shared" si="1"/>
        <v>Bell pepper, yellow, whole without seed, fresh, steamed (15 mins)</v>
      </c>
      <c r="D145" s="43" t="s">
        <v>2694</v>
      </c>
      <c r="E145" s="2" t="s">
        <v>423</v>
      </c>
      <c r="F145" s="44">
        <v>10.02</v>
      </c>
      <c r="G145" s="44">
        <v>0.222249</v>
      </c>
      <c r="H145" s="44">
        <v>0.005943</v>
      </c>
      <c r="I145" s="44">
        <v>0.01745</v>
      </c>
      <c r="J145" s="44">
        <v>0.00202</v>
      </c>
      <c r="K145" s="44">
        <v>0.003009</v>
      </c>
      <c r="L145" s="44">
        <v>0.002874</v>
      </c>
      <c r="M145" s="44">
        <v>0.0018</v>
      </c>
      <c r="N145" s="44">
        <v>0.0</v>
      </c>
      <c r="O145" s="44">
        <v>0.025324</v>
      </c>
      <c r="P145" s="44">
        <v>0.0</v>
      </c>
      <c r="Q145" s="44">
        <v>0.0</v>
      </c>
      <c r="R145" s="44">
        <v>0.0</v>
      </c>
      <c r="S145" s="44">
        <v>0.0</v>
      </c>
      <c r="T145" s="44">
        <v>3.52E-4</v>
      </c>
    </row>
    <row r="146">
      <c r="A146" s="2" t="str">
        <f>VLOOKUP(E146,'Food Encyclopedia'!$C$2:$K$999,3)</f>
        <v>Bell pepper, orange, whole without seed, fresh</v>
      </c>
      <c r="B146" s="19" t="str">
        <f>VLOOKUP(E146,'Food Encyclopedia'!$C$2:$K$999,9)</f>
        <v>steamed (15 mins)</v>
      </c>
      <c r="C146" s="8" t="str">
        <f t="shared" si="1"/>
        <v>Bell pepper, orange, whole without seed, fresh, steamed (15 mins)</v>
      </c>
      <c r="D146" s="43" t="s">
        <v>2695</v>
      </c>
      <c r="E146" s="2" t="s">
        <v>426</v>
      </c>
      <c r="F146" s="44">
        <v>10.14</v>
      </c>
      <c r="G146" s="44">
        <v>0.264483</v>
      </c>
      <c r="H146" s="44">
        <v>0.006991</v>
      </c>
      <c r="I146" s="44">
        <v>0.015671</v>
      </c>
      <c r="J146" s="44">
        <v>0.00221</v>
      </c>
      <c r="K146" s="44">
        <v>0.002934</v>
      </c>
      <c r="L146" s="44">
        <v>0.003841</v>
      </c>
      <c r="M146" s="44">
        <v>0.002118</v>
      </c>
      <c r="N146" s="44">
        <v>0.0</v>
      </c>
      <c r="O146" s="44">
        <v>0.027159</v>
      </c>
      <c r="P146" s="44">
        <v>0.0</v>
      </c>
      <c r="Q146" s="44">
        <v>0.0</v>
      </c>
      <c r="R146" s="44">
        <v>9.59E-4</v>
      </c>
      <c r="S146" s="44">
        <v>0.0</v>
      </c>
      <c r="T146" s="44">
        <v>3.29E-4</v>
      </c>
    </row>
    <row r="147">
      <c r="A147" s="2" t="str">
        <f>VLOOKUP(E147,'Food Encyclopedia'!$C$2:$K$999,3)</f>
        <v>Squash, butternut, flesh, fresh</v>
      </c>
      <c r="B147" s="19" t="str">
        <f>VLOOKUP(E147,'Food Encyclopedia'!$C$2:$K$999,9)</f>
        <v>steamed (15 mins)</v>
      </c>
      <c r="C147" s="8" t="str">
        <f t="shared" si="1"/>
        <v>Squash, butternut, flesh, fresh, steamed (15 mins)</v>
      </c>
      <c r="D147" s="43" t="s">
        <v>2696</v>
      </c>
      <c r="E147" s="2" t="s">
        <v>428</v>
      </c>
      <c r="F147" s="45">
        <v>10.41</v>
      </c>
      <c r="G147" s="44">
        <v>0.330637</v>
      </c>
      <c r="H147" s="44">
        <v>0.026911</v>
      </c>
      <c r="I147" s="44">
        <v>0.060655</v>
      </c>
      <c r="J147" s="44">
        <v>0.005029</v>
      </c>
      <c r="K147" s="44">
        <v>0.003656</v>
      </c>
      <c r="L147" s="44">
        <v>0.00132</v>
      </c>
      <c r="M147" s="44">
        <v>0.002014</v>
      </c>
      <c r="N147" s="44">
        <v>0.0</v>
      </c>
      <c r="O147" s="44">
        <v>0.028887</v>
      </c>
      <c r="P147" s="44">
        <v>0.0</v>
      </c>
      <c r="Q147" s="44">
        <v>0.0</v>
      </c>
      <c r="R147" s="44">
        <v>0.003371</v>
      </c>
      <c r="S147" s="44">
        <v>0.0</v>
      </c>
      <c r="T147" s="44">
        <v>7.15E-4</v>
      </c>
    </row>
    <row r="148">
      <c r="A148" s="2" t="str">
        <f>VLOOKUP(E148,'Food Encyclopedia'!$C$2:$K$999,3)</f>
        <v>Squash, butternut, flesh, fresh</v>
      </c>
      <c r="B148" s="19" t="str">
        <f>VLOOKUP(E148,'Food Encyclopedia'!$C$2:$K$999,9)</f>
        <v>steamed, pureed (15 mins)</v>
      </c>
      <c r="C148" s="8" t="str">
        <f t="shared" si="1"/>
        <v>Squash, butternut, flesh, fresh, steamed, pureed (15 mins)</v>
      </c>
      <c r="D148" s="43" t="s">
        <v>2697</v>
      </c>
      <c r="E148" s="2" t="s">
        <v>431</v>
      </c>
      <c r="F148" s="45">
        <v>10.28</v>
      </c>
      <c r="G148" s="44">
        <v>0.293787</v>
      </c>
      <c r="H148" s="44">
        <v>0.02821</v>
      </c>
      <c r="I148" s="44">
        <v>0.012462</v>
      </c>
      <c r="J148" s="44">
        <v>0.005911</v>
      </c>
      <c r="K148" s="44">
        <v>0.003605</v>
      </c>
      <c r="L148" s="44">
        <v>0.002474</v>
      </c>
      <c r="M148" s="44">
        <v>0.001823</v>
      </c>
      <c r="N148" s="44">
        <v>0.0</v>
      </c>
      <c r="O148" s="44">
        <v>0.028065</v>
      </c>
      <c r="P148" s="44">
        <v>0.0</v>
      </c>
      <c r="Q148" s="44">
        <v>0.0</v>
      </c>
      <c r="R148" s="44">
        <v>0.005365</v>
      </c>
      <c r="S148" s="44">
        <v>0.0</v>
      </c>
      <c r="T148" s="44">
        <v>5.36E-4</v>
      </c>
    </row>
    <row r="149">
      <c r="A149" s="2" t="str">
        <f>VLOOKUP(E149,'Food Encyclopedia'!$C$2:$K$999,3)</f>
        <v>Squash, spaghetti, flesh, fresh</v>
      </c>
      <c r="B149" s="19" t="str">
        <f>VLOOKUP(E149,'Food Encyclopedia'!$C$2:$K$999,9)</f>
        <v>steamed (10 mins)</v>
      </c>
      <c r="C149" s="8" t="str">
        <f t="shared" si="1"/>
        <v>Squash, spaghetti, flesh, fresh, steamed (10 mins)</v>
      </c>
      <c r="D149" s="43" t="s">
        <v>2698</v>
      </c>
      <c r="E149" s="2" t="s">
        <v>433</v>
      </c>
      <c r="F149" s="45">
        <v>10.31</v>
      </c>
      <c r="G149" s="44">
        <v>0.245119</v>
      </c>
      <c r="H149" s="44">
        <v>0.021162</v>
      </c>
      <c r="I149" s="44">
        <v>0.015875</v>
      </c>
      <c r="J149" s="44">
        <v>0.009017</v>
      </c>
      <c r="K149" s="44">
        <v>0.004942</v>
      </c>
      <c r="L149" s="44">
        <v>0.002841</v>
      </c>
      <c r="M149" s="44">
        <v>0.003232</v>
      </c>
      <c r="N149" s="44">
        <v>0.0</v>
      </c>
      <c r="O149" s="44">
        <v>0.035936</v>
      </c>
      <c r="P149" s="44">
        <v>0.0</v>
      </c>
      <c r="Q149" s="44">
        <v>0.0</v>
      </c>
      <c r="R149" s="44">
        <v>0.005118</v>
      </c>
      <c r="S149" s="44">
        <v>0.0</v>
      </c>
      <c r="T149" s="44">
        <v>9.08E-4</v>
      </c>
    </row>
    <row r="150">
      <c r="A150" s="2" t="str">
        <f>VLOOKUP(E150,'Food Encyclopedia'!$C$2:$K$999,3)</f>
        <v>Squash, yellow neck, whole, fresh</v>
      </c>
      <c r="B150" s="19" t="str">
        <f>VLOOKUP(E150,'Food Encyclopedia'!$C$2:$K$999,9)</f>
        <v>steamed (10 mins)</v>
      </c>
      <c r="C150" s="8" t="str">
        <f t="shared" si="1"/>
        <v>Squash, yellow neck, whole, fresh, steamed (10 mins)</v>
      </c>
      <c r="D150" s="43" t="s">
        <v>2699</v>
      </c>
      <c r="E150" s="2" t="s">
        <v>436</v>
      </c>
      <c r="F150" s="45">
        <v>10.37</v>
      </c>
      <c r="G150" s="44">
        <v>0.242101</v>
      </c>
      <c r="H150" s="44">
        <v>0.034165</v>
      </c>
      <c r="I150" s="44">
        <v>0.0</v>
      </c>
      <c r="J150" s="44">
        <v>0.011467</v>
      </c>
      <c r="K150" s="44">
        <v>0.010869</v>
      </c>
      <c r="L150" s="44">
        <v>0.003216</v>
      </c>
      <c r="M150" s="44">
        <v>0.0022</v>
      </c>
      <c r="N150" s="44">
        <v>0.0</v>
      </c>
      <c r="O150" s="44">
        <v>0.02197</v>
      </c>
      <c r="P150" s="44">
        <v>0.0</v>
      </c>
      <c r="Q150" s="44">
        <v>0.0</v>
      </c>
      <c r="R150" s="44">
        <v>0.00298</v>
      </c>
      <c r="S150" s="44">
        <v>0.0</v>
      </c>
      <c r="T150" s="44">
        <v>0.001506</v>
      </c>
    </row>
    <row r="151">
      <c r="A151" s="2" t="str">
        <f>VLOOKUP(E151,'Food Encyclopedia'!$C$2:$K$999,3)</f>
        <v>Squash, zucchini, green, whole, fresh</v>
      </c>
      <c r="B151" s="19" t="str">
        <f>VLOOKUP(E151,'Food Encyclopedia'!$C$2:$K$999,9)</f>
        <v>steamed (10 mins)</v>
      </c>
      <c r="C151" s="8" t="str">
        <f t="shared" si="1"/>
        <v>Squash, zucchini, green, whole, fresh, steamed (10 mins)</v>
      </c>
      <c r="D151" s="43" t="s">
        <v>2700</v>
      </c>
      <c r="E151" s="2" t="s">
        <v>438</v>
      </c>
      <c r="F151" s="45">
        <v>10.09</v>
      </c>
      <c r="G151" s="44">
        <v>0.135498</v>
      </c>
      <c r="H151" s="44">
        <v>0.020043</v>
      </c>
      <c r="I151" s="44">
        <v>0.0</v>
      </c>
      <c r="J151" s="44">
        <v>0.011417</v>
      </c>
      <c r="K151" s="44">
        <v>0.010028</v>
      </c>
      <c r="L151" s="44">
        <v>0.002494</v>
      </c>
      <c r="M151" s="44">
        <v>0.002363</v>
      </c>
      <c r="N151" s="44">
        <v>0.0</v>
      </c>
      <c r="O151" s="44">
        <v>0.021927</v>
      </c>
      <c r="P151" s="44">
        <v>0.0</v>
      </c>
      <c r="Q151" s="44">
        <v>0.0</v>
      </c>
      <c r="R151" s="44">
        <v>0.002542</v>
      </c>
      <c r="S151" s="44">
        <v>0.0</v>
      </c>
      <c r="T151" s="44">
        <v>0.002471</v>
      </c>
    </row>
    <row r="152">
      <c r="A152" s="2" t="str">
        <f>VLOOKUP(E152,'Food Encyclopedia'!$C$2:$K$999,3)</f>
        <v>Squash, mexican/gray, whole, fresh</v>
      </c>
      <c r="B152" s="19" t="str">
        <f>VLOOKUP(E152,'Food Encyclopedia'!$C$2:$K$999,9)</f>
        <v>steamed (10 mins)</v>
      </c>
      <c r="C152" s="8" t="str">
        <f t="shared" si="1"/>
        <v>Squash, mexican/gray, whole, fresh, steamed (10 mins)</v>
      </c>
      <c r="D152" s="43" t="s">
        <v>2701</v>
      </c>
      <c r="E152" s="2" t="s">
        <v>440</v>
      </c>
      <c r="F152" s="45">
        <v>10.44</v>
      </c>
      <c r="G152" s="44">
        <v>0.167473</v>
      </c>
      <c r="H152" s="44">
        <v>0.029127</v>
      </c>
      <c r="I152" s="44">
        <v>0.0</v>
      </c>
      <c r="J152" s="44">
        <v>0.012476</v>
      </c>
      <c r="K152" s="44">
        <v>0.012295</v>
      </c>
      <c r="L152" s="44">
        <v>0.003317</v>
      </c>
      <c r="M152" s="44">
        <v>0.002384</v>
      </c>
      <c r="N152" s="44">
        <v>0.0</v>
      </c>
      <c r="O152" s="44">
        <v>0.023191</v>
      </c>
      <c r="P152" s="44">
        <v>0.0</v>
      </c>
      <c r="Q152" s="44">
        <v>0.0</v>
      </c>
      <c r="R152" s="44">
        <v>0.001996</v>
      </c>
      <c r="S152" s="44">
        <v>0.0</v>
      </c>
      <c r="T152" s="44">
        <v>0.002088</v>
      </c>
    </row>
    <row r="153">
      <c r="A153" s="2" t="str">
        <f>VLOOKUP(E153,'Food Encyclopedia'!$C$2:$K$999,3)</f>
        <v>Corn, sweet white, kernels, fresh</v>
      </c>
      <c r="B153" s="19" t="str">
        <f>VLOOKUP(E153,'Food Encyclopedia'!$C$2:$K$999,9)</f>
        <v>steamed (10 mins)</v>
      </c>
      <c r="C153" s="8" t="str">
        <f t="shared" si="1"/>
        <v>Corn, sweet white, kernels, fresh, steamed (10 mins)</v>
      </c>
      <c r="D153" s="43" t="s">
        <v>2702</v>
      </c>
      <c r="E153" s="2" t="s">
        <v>442</v>
      </c>
      <c r="F153" s="45">
        <v>10.22</v>
      </c>
      <c r="G153" s="44">
        <v>0.399284</v>
      </c>
      <c r="H153" s="44">
        <v>0.012696</v>
      </c>
      <c r="I153" s="44">
        <v>0.00597</v>
      </c>
      <c r="J153" s="44">
        <v>0.031439</v>
      </c>
      <c r="K153" s="44">
        <v>0.024936</v>
      </c>
      <c r="L153" s="44">
        <v>0.001009</v>
      </c>
      <c r="M153" s="44">
        <v>3.89E-4</v>
      </c>
      <c r="N153" s="44">
        <v>0.0</v>
      </c>
      <c r="O153" s="44">
        <v>0.001129</v>
      </c>
      <c r="P153" s="44">
        <v>0.0</v>
      </c>
      <c r="Q153" s="44">
        <v>0.0</v>
      </c>
      <c r="R153" s="44">
        <v>0.00165</v>
      </c>
      <c r="S153" s="44">
        <v>0.0</v>
      </c>
      <c r="T153" s="44">
        <v>0.0</v>
      </c>
    </row>
    <row r="154">
      <c r="A154" s="2" t="str">
        <f>VLOOKUP(E154,'Food Encyclopedia'!$C$2:$K$999,3)</f>
        <v>Potato, boomer gold, whole, fresh</v>
      </c>
      <c r="B154" s="19" t="str">
        <f>VLOOKUP(E154,'Food Encyclopedia'!$C$2:$K$999,9)</f>
        <v>steamed (15 mins)</v>
      </c>
      <c r="C154" s="8" t="str">
        <f t="shared" si="1"/>
        <v>Potato, boomer gold, whole, fresh, steamed (15 mins)</v>
      </c>
      <c r="D154" s="43" t="s">
        <v>2703</v>
      </c>
      <c r="E154" s="2" t="s">
        <v>444</v>
      </c>
      <c r="F154" s="45">
        <v>10.14</v>
      </c>
      <c r="G154" s="44">
        <v>0.867379</v>
      </c>
      <c r="H154" s="44">
        <v>0.031716</v>
      </c>
      <c r="I154" s="44">
        <v>0.0</v>
      </c>
      <c r="J154" s="44">
        <v>0.003401</v>
      </c>
      <c r="K154" s="44">
        <v>0.005175</v>
      </c>
      <c r="L154" s="44">
        <v>4.27E-4</v>
      </c>
      <c r="M154" s="44">
        <v>0.001044</v>
      </c>
      <c r="N154" s="44">
        <v>0.0</v>
      </c>
      <c r="O154" s="44">
        <v>0.00497</v>
      </c>
      <c r="P154" s="44">
        <v>0.0</v>
      </c>
      <c r="Q154" s="44">
        <v>0.0</v>
      </c>
      <c r="R154" s="44">
        <v>0.001118</v>
      </c>
      <c r="S154" s="44">
        <v>0.0</v>
      </c>
      <c r="T154" s="44">
        <v>2.5E-4</v>
      </c>
    </row>
    <row r="155">
      <c r="A155" s="2" t="str">
        <f>VLOOKUP(E155,'Food Encyclopedia'!$C$2:$K$999,3)</f>
        <v>Potato, boomer gold, flesh, fresh</v>
      </c>
      <c r="B155" s="19" t="str">
        <f>VLOOKUP(E155,'Food Encyclopedia'!$C$2:$K$999,9)</f>
        <v>steamed (15 mins)</v>
      </c>
      <c r="C155" s="8" t="str">
        <f t="shared" si="1"/>
        <v>Potato, boomer gold, flesh, fresh, steamed (15 mins)</v>
      </c>
      <c r="D155" s="43" t="s">
        <v>2704</v>
      </c>
      <c r="E155" s="2" t="s">
        <v>447</v>
      </c>
      <c r="F155" s="45">
        <v>10.05</v>
      </c>
      <c r="G155" s="44">
        <v>0.892638</v>
      </c>
      <c r="H155" s="44">
        <v>0.029411</v>
      </c>
      <c r="I155" s="44">
        <v>0.0</v>
      </c>
      <c r="J155" s="44">
        <v>0.004007</v>
      </c>
      <c r="K155" s="44">
        <v>0.005005</v>
      </c>
      <c r="L155" s="44">
        <v>5.28E-4</v>
      </c>
      <c r="M155" s="44">
        <v>8.42E-4</v>
      </c>
      <c r="N155" s="44">
        <v>0.0</v>
      </c>
      <c r="O155" s="44">
        <v>0.005619</v>
      </c>
      <c r="P155" s="44">
        <v>0.0</v>
      </c>
      <c r="Q155" s="44">
        <v>0.0</v>
      </c>
      <c r="R155" s="44">
        <v>0.002857</v>
      </c>
      <c r="S155" s="44">
        <v>0.0</v>
      </c>
      <c r="T155" s="44">
        <v>4.78E-4</v>
      </c>
    </row>
    <row r="156">
      <c r="A156" s="2" t="str">
        <f>VLOOKUP(E156,'Food Encyclopedia'!$C$2:$K$999,3)</f>
        <v>Potato, blushing belle, whole, fresh</v>
      </c>
      <c r="B156" s="19" t="str">
        <f>VLOOKUP(E156,'Food Encyclopedia'!$C$2:$K$999,9)</f>
        <v>steamed (15 mins)</v>
      </c>
      <c r="C156" s="8" t="str">
        <f t="shared" si="1"/>
        <v>Potato, blushing belle, whole, fresh, steamed (15 mins)</v>
      </c>
      <c r="D156" s="43" t="s">
        <v>2705</v>
      </c>
      <c r="E156" s="2" t="s">
        <v>449</v>
      </c>
      <c r="F156" s="45">
        <v>9.99</v>
      </c>
      <c r="G156" s="44">
        <v>0.541396</v>
      </c>
      <c r="H156" s="44">
        <v>0.023153</v>
      </c>
      <c r="I156" s="44">
        <v>0.004235</v>
      </c>
      <c r="J156" s="44">
        <v>0.00331</v>
      </c>
      <c r="K156" s="44">
        <v>0.005779</v>
      </c>
      <c r="L156" s="44">
        <v>3.01E-4</v>
      </c>
      <c r="M156" s="44">
        <v>0.001343</v>
      </c>
      <c r="N156" s="44">
        <v>0.0</v>
      </c>
      <c r="O156" s="44">
        <v>0.008342</v>
      </c>
      <c r="P156" s="44">
        <v>0.0</v>
      </c>
      <c r="Q156" s="44">
        <v>0.0</v>
      </c>
      <c r="R156" s="44">
        <v>0.0</v>
      </c>
      <c r="S156" s="44">
        <v>0.0</v>
      </c>
      <c r="T156" s="44">
        <v>5.72E-4</v>
      </c>
    </row>
    <row r="157">
      <c r="A157" s="2" t="str">
        <f>VLOOKUP(E157,'Food Encyclopedia'!$C$2:$K$999,3)</f>
        <v>Potato, blushing belle, flesh, fresh</v>
      </c>
      <c r="B157" s="19" t="str">
        <f>VLOOKUP(E157,'Food Encyclopedia'!$C$2:$K$999,9)</f>
        <v>steamed (15 mins)</v>
      </c>
      <c r="C157" s="8" t="str">
        <f t="shared" si="1"/>
        <v>Potato, blushing belle, flesh, fresh, steamed (15 mins)</v>
      </c>
      <c r="D157" s="43" t="s">
        <v>2706</v>
      </c>
      <c r="E157" s="2" t="s">
        <v>451</v>
      </c>
      <c r="F157" s="45">
        <v>10.44</v>
      </c>
      <c r="G157" s="44">
        <v>0.805211</v>
      </c>
      <c r="H157" s="44">
        <v>0.036989</v>
      </c>
      <c r="I157" s="44">
        <v>0.010645</v>
      </c>
      <c r="J157" s="44">
        <v>0.003563</v>
      </c>
      <c r="K157" s="44">
        <v>0.00635</v>
      </c>
      <c r="L157" s="47">
        <v>2.55E-5</v>
      </c>
      <c r="M157" s="44">
        <v>0.001251</v>
      </c>
      <c r="N157" s="44">
        <v>0.0</v>
      </c>
      <c r="O157" s="44">
        <v>0.008965</v>
      </c>
      <c r="P157" s="44">
        <v>0.0</v>
      </c>
      <c r="Q157" s="44">
        <v>0.0</v>
      </c>
      <c r="R157" s="44">
        <v>5.08E-4</v>
      </c>
      <c r="S157" s="44">
        <v>0.0</v>
      </c>
      <c r="T157" s="44">
        <v>5.38E-4</v>
      </c>
    </row>
    <row r="158">
      <c r="A158" s="2" t="str">
        <f>VLOOKUP(E158,'Food Encyclopedia'!$C$2:$K$999,3)</f>
        <v>Potato, sweet, whole, flesh</v>
      </c>
      <c r="B158" s="19" t="str">
        <f>VLOOKUP(E158,'Food Encyclopedia'!$C$2:$K$999,9)</f>
        <v>steamed (15 mins)</v>
      </c>
      <c r="C158" s="8" t="str">
        <f t="shared" si="1"/>
        <v>Potato, sweet, whole, flesh, steamed (15 mins)</v>
      </c>
      <c r="D158" s="43" t="s">
        <v>2707</v>
      </c>
      <c r="E158" s="2" t="s">
        <v>453</v>
      </c>
      <c r="F158" s="45">
        <v>10.38</v>
      </c>
      <c r="G158" s="44">
        <v>0.340607</v>
      </c>
      <c r="H158" s="44">
        <v>0.017969</v>
      </c>
      <c r="I158" s="44">
        <v>0.065814</v>
      </c>
      <c r="J158" s="44">
        <v>0.002648</v>
      </c>
      <c r="K158" s="44">
        <v>0.009689</v>
      </c>
      <c r="L158" s="44">
        <v>4.82E-4</v>
      </c>
      <c r="M158" s="44">
        <v>0.002366</v>
      </c>
      <c r="N158" s="44">
        <v>0.0</v>
      </c>
      <c r="O158" s="44">
        <v>0.025925</v>
      </c>
      <c r="P158" s="44">
        <v>0.0</v>
      </c>
      <c r="Q158" s="44">
        <v>0.0</v>
      </c>
      <c r="R158" s="44">
        <v>0.0</v>
      </c>
      <c r="S158" s="44">
        <v>0.0</v>
      </c>
      <c r="T158" s="44">
        <v>4.5E-4</v>
      </c>
    </row>
    <row r="159">
      <c r="A159" s="2" t="str">
        <f>VLOOKUP(E159,'Food Encyclopedia'!$C$2:$K$999,3)</f>
        <v>Potato, sweet, flesh, fresh</v>
      </c>
      <c r="B159" s="19" t="str">
        <f>VLOOKUP(E159,'Food Encyclopedia'!$C$2:$K$999,9)</f>
        <v>steamed (15 mins)</v>
      </c>
      <c r="C159" s="8" t="str">
        <f t="shared" si="1"/>
        <v>Potato, sweet, flesh, fresh, steamed (15 mins)</v>
      </c>
      <c r="D159" s="43" t="s">
        <v>2708</v>
      </c>
      <c r="E159" s="2" t="s">
        <v>456</v>
      </c>
      <c r="F159" s="45">
        <v>10.16</v>
      </c>
      <c r="G159" s="44">
        <v>0.31824</v>
      </c>
      <c r="H159" s="44">
        <v>0.02241</v>
      </c>
      <c r="I159" s="44">
        <v>0.003018</v>
      </c>
      <c r="J159" s="44">
        <v>0.001936</v>
      </c>
      <c r="K159" s="44">
        <v>0.008622</v>
      </c>
      <c r="L159" s="44">
        <v>0.001022</v>
      </c>
      <c r="M159" s="44">
        <v>0.00277</v>
      </c>
      <c r="N159" s="44">
        <v>0.0</v>
      </c>
      <c r="O159" s="44">
        <v>0.021712</v>
      </c>
      <c r="P159" s="44">
        <v>0.0</v>
      </c>
      <c r="Q159" s="44">
        <v>0.0</v>
      </c>
      <c r="R159" s="44">
        <v>0.0</v>
      </c>
      <c r="S159" s="44">
        <v>0.0</v>
      </c>
      <c r="T159" s="44">
        <v>3.95E-4</v>
      </c>
    </row>
    <row r="160">
      <c r="A160" s="2" t="str">
        <f>VLOOKUP(E160,'Food Encyclopedia'!$C$2:$K$999,3)</f>
        <v>Potato, sweet, flesh, fresh</v>
      </c>
      <c r="B160" s="19" t="str">
        <f>VLOOKUP(E160,'Food Encyclopedia'!$C$2:$K$999,9)</f>
        <v>steamed, pureed (15 mins)</v>
      </c>
      <c r="C160" s="8" t="str">
        <f t="shared" si="1"/>
        <v>Potato, sweet, flesh, fresh, steamed, pureed (15 mins)</v>
      </c>
      <c r="D160" s="43" t="s">
        <v>2709</v>
      </c>
      <c r="E160" s="2" t="s">
        <v>458</v>
      </c>
      <c r="F160" s="45">
        <v>10.33</v>
      </c>
      <c r="G160" s="44">
        <v>0.338909</v>
      </c>
      <c r="H160" s="44">
        <v>0.017906</v>
      </c>
      <c r="I160" s="44">
        <v>0.006698</v>
      </c>
      <c r="J160" s="44">
        <v>0.002165</v>
      </c>
      <c r="K160" s="44">
        <v>0.008484</v>
      </c>
      <c r="L160" s="44">
        <v>0.001155</v>
      </c>
      <c r="M160" s="44">
        <v>0.002044</v>
      </c>
      <c r="N160" s="44">
        <v>0.0</v>
      </c>
      <c r="O160" s="44">
        <v>0.02151</v>
      </c>
      <c r="P160" s="44">
        <v>0.0</v>
      </c>
      <c r="Q160" s="44">
        <v>0.0</v>
      </c>
      <c r="R160" s="47">
        <v>4.07E-5</v>
      </c>
      <c r="S160" s="44">
        <v>0.0</v>
      </c>
      <c r="T160" s="44">
        <v>4.49E-4</v>
      </c>
    </row>
    <row r="161">
      <c r="A161" s="2" t="str">
        <f>VLOOKUP(E161,'Food Encyclopedia'!$C$2:$K$999,3)</f>
        <v>Potato, mini medley (purple), whole, fresh</v>
      </c>
      <c r="B161" s="19" t="str">
        <f>VLOOKUP(E161,'Food Encyclopedia'!$C$2:$K$999,9)</f>
        <v>steamed (15 mins)</v>
      </c>
      <c r="C161" s="8" t="str">
        <f t="shared" si="1"/>
        <v>Potato, mini medley (purple), whole, fresh, steamed (15 mins)</v>
      </c>
      <c r="D161" s="43" t="s">
        <v>2710</v>
      </c>
      <c r="E161" s="2" t="s">
        <v>459</v>
      </c>
      <c r="F161" s="44">
        <v>10.39</v>
      </c>
      <c r="G161" s="44">
        <v>0.708393</v>
      </c>
      <c r="H161" s="44">
        <v>0.023906</v>
      </c>
      <c r="I161" s="44">
        <v>0.0</v>
      </c>
      <c r="J161" s="44">
        <v>6.52E-4</v>
      </c>
      <c r="K161" s="44">
        <v>0.003889</v>
      </c>
      <c r="L161" s="44">
        <v>0.001383</v>
      </c>
      <c r="M161" s="44">
        <v>0.001285</v>
      </c>
      <c r="N161" s="44">
        <v>0.0</v>
      </c>
      <c r="O161" s="44">
        <v>0.007256</v>
      </c>
      <c r="P161" s="44">
        <v>0.0</v>
      </c>
      <c r="Q161" s="44">
        <v>0.0</v>
      </c>
      <c r="R161" s="44">
        <v>0.0</v>
      </c>
      <c r="S161" s="44">
        <v>0.0</v>
      </c>
      <c r="T161" s="44">
        <v>3.52E-4</v>
      </c>
    </row>
    <row r="162">
      <c r="A162" s="2" t="str">
        <f>VLOOKUP(E162,'Food Encyclopedia'!$C$2:$K$999,3)</f>
        <v>Potato, mini medley (purple), flesh, fresh</v>
      </c>
      <c r="B162" s="19" t="str">
        <f>VLOOKUP(E162,'Food Encyclopedia'!$C$2:$K$999,9)</f>
        <v>steamed (15 mins)</v>
      </c>
      <c r="C162" s="8" t="str">
        <f t="shared" si="1"/>
        <v>Potato, mini medley (purple), flesh, fresh, steamed (15 mins)</v>
      </c>
      <c r="D162" s="43" t="s">
        <v>2711</v>
      </c>
      <c r="E162" s="2" t="s">
        <v>461</v>
      </c>
      <c r="F162" s="44">
        <v>10.33</v>
      </c>
      <c r="G162" s="44">
        <v>0.741433</v>
      </c>
      <c r="H162" s="44">
        <v>0.025329</v>
      </c>
      <c r="I162" s="44">
        <v>0.0</v>
      </c>
      <c r="J162" s="44">
        <v>7.66E-4</v>
      </c>
      <c r="K162" s="44">
        <v>0.003377</v>
      </c>
      <c r="L162" s="44">
        <v>4.44E-4</v>
      </c>
      <c r="M162" s="44">
        <v>0.001226</v>
      </c>
      <c r="N162" s="44">
        <v>0.0</v>
      </c>
      <c r="O162" s="44">
        <v>0.006271</v>
      </c>
      <c r="P162" s="44">
        <v>0.0</v>
      </c>
      <c r="Q162" s="44">
        <v>0.0</v>
      </c>
      <c r="R162" s="44">
        <v>0.0</v>
      </c>
      <c r="S162" s="44">
        <v>0.0</v>
      </c>
      <c r="T162" s="44">
        <v>1.92E-4</v>
      </c>
    </row>
    <row r="163">
      <c r="A163" s="2" t="str">
        <f>VLOOKUP(E163,'Food Encyclopedia'!$C$2:$K$999,3)</f>
        <v>Potato, mini medley (red), whole, fresh</v>
      </c>
      <c r="B163" s="19" t="str">
        <f>VLOOKUP(E163,'Food Encyclopedia'!$C$2:$K$999,9)</f>
        <v>steamed (15 mins)</v>
      </c>
      <c r="C163" s="8" t="str">
        <f t="shared" si="1"/>
        <v>Potato, mini medley (red), whole, fresh, steamed (15 mins)</v>
      </c>
      <c r="D163" s="43" t="s">
        <v>2712</v>
      </c>
      <c r="E163" s="2" t="s">
        <v>463</v>
      </c>
      <c r="F163" s="45">
        <v>10.34</v>
      </c>
      <c r="G163" s="44">
        <v>0.580921</v>
      </c>
      <c r="H163" s="44">
        <v>0.01878</v>
      </c>
      <c r="I163" s="44">
        <v>0.00404</v>
      </c>
      <c r="J163" s="44">
        <v>0.002073</v>
      </c>
      <c r="K163" s="44">
        <v>0.004266</v>
      </c>
      <c r="L163" s="44">
        <v>1.19E-4</v>
      </c>
      <c r="M163" s="44">
        <v>8.78E-4</v>
      </c>
      <c r="N163" s="44">
        <v>0.0</v>
      </c>
      <c r="O163" s="44">
        <v>0.006648</v>
      </c>
      <c r="P163" s="44">
        <v>0.0</v>
      </c>
      <c r="Q163" s="44">
        <v>0.0</v>
      </c>
      <c r="R163" s="44">
        <v>0.0</v>
      </c>
      <c r="S163" s="44">
        <v>0.0</v>
      </c>
      <c r="T163" s="44">
        <v>2.68E-4</v>
      </c>
    </row>
    <row r="164">
      <c r="A164" s="2" t="str">
        <f>VLOOKUP(E164,'Food Encyclopedia'!$C$2:$K$999,3)</f>
        <v>Potato, mini medley (red), flesh, fresh</v>
      </c>
      <c r="B164" s="19" t="str">
        <f>VLOOKUP(E164,'Food Encyclopedia'!$C$2:$K$999,9)</f>
        <v>steamed (15 mins)</v>
      </c>
      <c r="C164" s="8" t="str">
        <f t="shared" si="1"/>
        <v>Potato, mini medley (red), flesh, fresh, steamed (15 mins)</v>
      </c>
      <c r="D164" s="43" t="s">
        <v>2713</v>
      </c>
      <c r="E164" s="2" t="s">
        <v>465</v>
      </c>
      <c r="F164" s="45">
        <v>10.32</v>
      </c>
      <c r="G164" s="44">
        <v>0.749244</v>
      </c>
      <c r="H164" s="44">
        <v>0.017226</v>
      </c>
      <c r="I164" s="44">
        <v>0.0</v>
      </c>
      <c r="J164" s="44">
        <v>0.001444</v>
      </c>
      <c r="K164" s="44">
        <v>0.003862</v>
      </c>
      <c r="L164" s="44">
        <v>3.11E-4</v>
      </c>
      <c r="M164" s="44">
        <v>7.01E-4</v>
      </c>
      <c r="N164" s="44">
        <v>0.0</v>
      </c>
      <c r="O164" s="44">
        <v>0.0057</v>
      </c>
      <c r="P164" s="44">
        <v>0.0</v>
      </c>
      <c r="Q164" s="44">
        <v>0.0</v>
      </c>
      <c r="R164" s="44">
        <v>2.98E-4</v>
      </c>
      <c r="S164" s="44">
        <v>0.0</v>
      </c>
      <c r="T164" s="44">
        <v>3.18E-4</v>
      </c>
    </row>
    <row r="165">
      <c r="A165" s="2" t="str">
        <f>VLOOKUP(E165,'Food Encyclopedia'!$C$2:$K$999,3)</f>
        <v>Potato, mini medley (yellow), whole, fresh</v>
      </c>
      <c r="B165" s="19" t="str">
        <f>VLOOKUP(E165,'Food Encyclopedia'!$C$2:$K$999,9)</f>
        <v>steamed (15 mins)</v>
      </c>
      <c r="C165" s="8" t="str">
        <f t="shared" si="1"/>
        <v>Potato, mini medley (yellow), whole, fresh, steamed (15 mins)</v>
      </c>
      <c r="D165" s="43" t="s">
        <v>2714</v>
      </c>
      <c r="E165" s="2" t="s">
        <v>467</v>
      </c>
      <c r="F165" s="45">
        <v>10.33</v>
      </c>
      <c r="G165" s="44">
        <v>0.520405</v>
      </c>
      <c r="H165" s="44">
        <v>0.030321</v>
      </c>
      <c r="I165" s="44">
        <v>0.0</v>
      </c>
      <c r="J165" s="44">
        <v>0.001339</v>
      </c>
      <c r="K165" s="44">
        <v>0.004844</v>
      </c>
      <c r="L165" s="44">
        <v>3.58E-4</v>
      </c>
      <c r="M165" s="44">
        <v>0.001009</v>
      </c>
      <c r="N165" s="44">
        <v>0.0</v>
      </c>
      <c r="O165" s="44">
        <v>0.009405</v>
      </c>
      <c r="P165" s="44">
        <v>0.0</v>
      </c>
      <c r="Q165" s="44">
        <v>0.0</v>
      </c>
      <c r="R165" s="44">
        <v>2.24E-4</v>
      </c>
      <c r="S165" s="44">
        <v>0.0</v>
      </c>
      <c r="T165" s="44">
        <v>3.98E-4</v>
      </c>
    </row>
    <row r="166">
      <c r="A166" s="2" t="str">
        <f>VLOOKUP(E166,'Food Encyclopedia'!$C$2:$K$999,3)</f>
        <v>Potato, mini medley (yellow), flesh, fresh</v>
      </c>
      <c r="B166" s="19" t="str">
        <f>VLOOKUP(E166,'Food Encyclopedia'!$C$2:$K$999,9)</f>
        <v>steamed (15 mins)</v>
      </c>
      <c r="C166" s="8" t="str">
        <f t="shared" si="1"/>
        <v>Potato, mini medley (yellow), flesh, fresh, steamed (15 mins)</v>
      </c>
      <c r="D166" s="43" t="s">
        <v>2715</v>
      </c>
      <c r="E166" s="2" t="s">
        <v>469</v>
      </c>
      <c r="F166" s="45">
        <v>10.38</v>
      </c>
      <c r="G166" s="44">
        <v>0.588277</v>
      </c>
      <c r="H166" s="44">
        <v>0.021967</v>
      </c>
      <c r="I166" s="44">
        <v>0.0</v>
      </c>
      <c r="J166" s="44">
        <v>8.13E-4</v>
      </c>
      <c r="K166" s="44">
        <v>0.003841</v>
      </c>
      <c r="L166" s="44">
        <v>0.001072</v>
      </c>
      <c r="M166" s="44">
        <v>8.13E-4</v>
      </c>
      <c r="N166" s="44">
        <v>0.0</v>
      </c>
      <c r="O166" s="44">
        <v>0.006516</v>
      </c>
      <c r="P166" s="44">
        <v>0.0</v>
      </c>
      <c r="Q166" s="44">
        <v>0.0</v>
      </c>
      <c r="R166" s="47">
        <v>2.81E-5</v>
      </c>
      <c r="S166" s="44">
        <v>0.0</v>
      </c>
      <c r="T166" s="44">
        <v>3.68E-4</v>
      </c>
    </row>
    <row r="167">
      <c r="A167" s="2" t="str">
        <f>VLOOKUP(E167,'Food Encyclopedia'!$C$2:$K$999,3)</f>
        <v>Potato, russet, whole, fresh</v>
      </c>
      <c r="B167" s="19" t="str">
        <f>VLOOKUP(E167,'Food Encyclopedia'!$C$2:$K$999,9)</f>
        <v>steamed (15 mins)</v>
      </c>
      <c r="C167" s="8" t="str">
        <f t="shared" si="1"/>
        <v>Potato, russet, whole, fresh, steamed (15 mins)</v>
      </c>
      <c r="D167" s="43" t="s">
        <v>2716</v>
      </c>
      <c r="E167" s="2" t="s">
        <v>471</v>
      </c>
      <c r="F167" s="45">
        <v>10.35</v>
      </c>
      <c r="G167" s="44">
        <v>0.699766</v>
      </c>
      <c r="H167" s="44">
        <v>0.026151</v>
      </c>
      <c r="I167" s="44">
        <v>0.0</v>
      </c>
      <c r="J167" s="44">
        <v>0.001412</v>
      </c>
      <c r="K167" s="44">
        <v>0.005333</v>
      </c>
      <c r="L167" s="44">
        <v>8.57E-4</v>
      </c>
      <c r="M167" s="44">
        <v>7.73E-4</v>
      </c>
      <c r="N167" s="44">
        <v>0.0</v>
      </c>
      <c r="O167" s="44">
        <v>0.00681</v>
      </c>
      <c r="P167" s="44">
        <v>0.0</v>
      </c>
      <c r="Q167" s="44">
        <v>0.0</v>
      </c>
      <c r="R167" s="44">
        <v>0.0</v>
      </c>
      <c r="S167" s="44">
        <v>0.0</v>
      </c>
      <c r="T167" s="44">
        <v>3.48E-4</v>
      </c>
    </row>
    <row r="168">
      <c r="A168" s="2" t="str">
        <f>VLOOKUP(E168,'Food Encyclopedia'!$C$2:$K$999,3)</f>
        <v>Potato, russet, flesh, fresh</v>
      </c>
      <c r="B168" s="19" t="str">
        <f>VLOOKUP(E168,'Food Encyclopedia'!$C$2:$K$999,9)</f>
        <v>steamed (15 mins)</v>
      </c>
      <c r="C168" s="8" t="str">
        <f t="shared" si="1"/>
        <v>Potato, russet, flesh, fresh, steamed (15 mins)</v>
      </c>
      <c r="D168" s="43" t="s">
        <v>2717</v>
      </c>
      <c r="E168" s="2" t="s">
        <v>473</v>
      </c>
      <c r="F168" s="45">
        <v>10.07</v>
      </c>
      <c r="G168" s="44">
        <v>0.575303</v>
      </c>
      <c r="H168" s="44">
        <v>0.023683</v>
      </c>
      <c r="I168" s="44">
        <v>0.0</v>
      </c>
      <c r="J168" s="44">
        <v>0.002049</v>
      </c>
      <c r="K168" s="44">
        <v>0.003417</v>
      </c>
      <c r="L168" s="44">
        <v>8.29E-4</v>
      </c>
      <c r="M168" s="44">
        <v>5.44E-4</v>
      </c>
      <c r="N168" s="44">
        <v>0.0</v>
      </c>
      <c r="O168" s="44">
        <v>0.003582</v>
      </c>
      <c r="P168" s="44">
        <v>0.0</v>
      </c>
      <c r="Q168" s="44">
        <v>0.0</v>
      </c>
      <c r="R168" s="44">
        <v>0.0</v>
      </c>
      <c r="S168" s="44">
        <v>0.0</v>
      </c>
      <c r="T168" s="44">
        <v>1.82E-4</v>
      </c>
    </row>
    <row r="169">
      <c r="A169" s="2" t="str">
        <f>VLOOKUP(E169,'Food Encyclopedia'!$C$2:$K$999,3)</f>
        <v>Yam, garnet, whole, fresh</v>
      </c>
      <c r="B169" s="19" t="str">
        <f>VLOOKUP(E169,'Food Encyclopedia'!$C$2:$K$999,9)</f>
        <v>steamed (15 mins)</v>
      </c>
      <c r="C169" s="8" t="str">
        <f t="shared" si="1"/>
        <v>Yam, garnet, whole, fresh, steamed (15 mins)</v>
      </c>
      <c r="D169" s="43" t="s">
        <v>2718</v>
      </c>
      <c r="E169" s="2" t="s">
        <v>475</v>
      </c>
      <c r="F169" s="45">
        <v>10.06</v>
      </c>
      <c r="G169" s="44">
        <v>0.377035</v>
      </c>
      <c r="H169" s="44">
        <v>0.017296</v>
      </c>
      <c r="I169" s="44">
        <v>0.0</v>
      </c>
      <c r="J169" s="44">
        <v>0.005192</v>
      </c>
      <c r="K169" s="44">
        <v>0.008624</v>
      </c>
      <c r="L169" s="44">
        <v>0.001686</v>
      </c>
      <c r="M169" s="44">
        <v>0.00186</v>
      </c>
      <c r="N169" s="44">
        <v>0.0</v>
      </c>
      <c r="O169" s="44">
        <v>0.013581</v>
      </c>
      <c r="P169" s="44">
        <v>0.0</v>
      </c>
      <c r="Q169" s="44">
        <v>0.0</v>
      </c>
      <c r="R169" s="47">
        <v>2.0E-5</v>
      </c>
      <c r="S169" s="44">
        <v>0.0</v>
      </c>
      <c r="T169" s="44">
        <v>4.76E-4</v>
      </c>
    </row>
    <row r="170">
      <c r="A170" s="2" t="str">
        <f>VLOOKUP(E170,'Food Encyclopedia'!$C$2:$K$999,3)</f>
        <v>Yam, garnet, flesh, fresh</v>
      </c>
      <c r="B170" s="19" t="str">
        <f>VLOOKUP(E170,'Food Encyclopedia'!$C$2:$K$999,9)</f>
        <v>steamed (15 mins)</v>
      </c>
      <c r="C170" s="8" t="str">
        <f t="shared" si="1"/>
        <v>Yam, garnet, flesh, fresh, steamed (15 mins)</v>
      </c>
      <c r="D170" s="43" t="s">
        <v>2719</v>
      </c>
      <c r="E170" s="24" t="s">
        <v>478</v>
      </c>
      <c r="F170" s="45">
        <v>10.4</v>
      </c>
      <c r="G170" s="44">
        <v>0.380637</v>
      </c>
      <c r="H170" s="44">
        <v>0.020609</v>
      </c>
      <c r="I170" s="44">
        <v>0.0</v>
      </c>
      <c r="J170" s="44">
        <v>0.002476</v>
      </c>
      <c r="K170" s="44">
        <v>0.008997</v>
      </c>
      <c r="L170" s="44">
        <v>0.002365</v>
      </c>
      <c r="M170" s="44">
        <v>0.001763</v>
      </c>
      <c r="N170" s="44">
        <v>0.0</v>
      </c>
      <c r="O170" s="44">
        <v>0.012919</v>
      </c>
      <c r="P170" s="44">
        <v>0.0</v>
      </c>
      <c r="Q170" s="44">
        <v>0.0</v>
      </c>
      <c r="R170" s="44">
        <v>0.0</v>
      </c>
      <c r="S170" s="44">
        <v>0.0</v>
      </c>
      <c r="T170" s="44">
        <v>4.1E-4</v>
      </c>
    </row>
    <row r="171">
      <c r="A171" s="2" t="str">
        <f>VLOOKUP(E171,'Food Encyclopedia'!$C$2:$K$999,3)</f>
        <v>Yam, garnet, flesh, fresh</v>
      </c>
      <c r="B171" s="19" t="str">
        <f>VLOOKUP(E171,'Food Encyclopedia'!$C$2:$K$999,9)</f>
        <v>steamed (15 mins), purred</v>
      </c>
      <c r="C171" s="8" t="str">
        <f t="shared" si="1"/>
        <v>Yam, garnet, flesh, fresh, steamed (15 mins), purred</v>
      </c>
      <c r="D171" s="43" t="s">
        <v>2720</v>
      </c>
      <c r="E171" s="24" t="s">
        <v>480</v>
      </c>
      <c r="F171" s="45">
        <v>10.42</v>
      </c>
      <c r="G171" s="44">
        <v>0.441614</v>
      </c>
      <c r="H171" s="44">
        <v>0.025351</v>
      </c>
      <c r="I171" s="44">
        <v>0.081184</v>
      </c>
      <c r="J171" s="44">
        <v>0.006931</v>
      </c>
      <c r="K171" s="44">
        <v>0.011065</v>
      </c>
      <c r="L171" s="44">
        <v>3.45E-4</v>
      </c>
      <c r="M171" s="44">
        <v>0.00171</v>
      </c>
      <c r="N171" s="44">
        <v>0.0</v>
      </c>
      <c r="O171" s="44">
        <v>0.015764</v>
      </c>
      <c r="P171" s="44">
        <v>0.0</v>
      </c>
      <c r="Q171" s="44">
        <v>0.0</v>
      </c>
      <c r="R171" s="44">
        <v>0.0</v>
      </c>
      <c r="S171" s="44">
        <v>0.0</v>
      </c>
      <c r="T171" s="44">
        <v>4.94E-4</v>
      </c>
    </row>
    <row r="172">
      <c r="A172" s="2" t="str">
        <f>VLOOKUP(E172,'Food Encyclopedia'!$C$2:$K$999,3)</f>
        <v>Yam, sweet white, flesh, fresh</v>
      </c>
      <c r="B172" s="19" t="str">
        <f>VLOOKUP(E172,'Food Encyclopedia'!$C$2:$K$999,9)</f>
        <v>steamed (15 mins)</v>
      </c>
      <c r="C172" s="8" t="str">
        <f t="shared" si="1"/>
        <v>Yam, sweet white, flesh, fresh, steamed (15 mins)</v>
      </c>
      <c r="D172" s="43" t="s">
        <v>2721</v>
      </c>
      <c r="E172" s="2" t="s">
        <v>482</v>
      </c>
      <c r="F172" s="45">
        <v>10.49</v>
      </c>
      <c r="G172" s="44">
        <v>0.844038</v>
      </c>
      <c r="H172" s="44">
        <v>0.019865</v>
      </c>
      <c r="I172" s="44">
        <v>0.014939</v>
      </c>
      <c r="J172" s="44">
        <v>0.005912</v>
      </c>
      <c r="K172" s="44">
        <v>0.009715</v>
      </c>
      <c r="L172" s="47">
        <v>3.15E-5</v>
      </c>
      <c r="M172" s="44">
        <v>0.001584</v>
      </c>
      <c r="N172" s="44">
        <v>0.0</v>
      </c>
      <c r="O172" s="44">
        <v>0.014411</v>
      </c>
      <c r="P172" s="44">
        <v>0.0</v>
      </c>
      <c r="Q172" s="44">
        <v>0.0</v>
      </c>
      <c r="R172" s="44">
        <v>0.0</v>
      </c>
      <c r="S172" s="44">
        <v>0.0</v>
      </c>
      <c r="T172" s="44">
        <v>2.81E-4</v>
      </c>
    </row>
    <row r="173">
      <c r="A173" s="2" t="str">
        <f>VLOOKUP(E173,'Food Encyclopedia'!$C$2:$K$999,3)</f>
        <v>Yam, sweet red, whole, fresh</v>
      </c>
      <c r="B173" s="19" t="str">
        <f>VLOOKUP(E173,'Food Encyclopedia'!$C$2:$K$999,9)</f>
        <v>steamed (15 mins)</v>
      </c>
      <c r="C173" s="8" t="str">
        <f t="shared" si="1"/>
        <v>Yam, sweet red, whole, fresh, steamed (15 mins)</v>
      </c>
      <c r="D173" s="43" t="s">
        <v>2722</v>
      </c>
      <c r="E173" s="2" t="s">
        <v>484</v>
      </c>
      <c r="F173" s="45">
        <v>10.44</v>
      </c>
      <c r="G173" s="44">
        <v>0.484315</v>
      </c>
      <c r="H173" s="44">
        <v>0.023677</v>
      </c>
      <c r="I173" s="44">
        <v>0.008127</v>
      </c>
      <c r="J173" s="44">
        <v>0.014089</v>
      </c>
      <c r="K173" s="44">
        <v>0.012367</v>
      </c>
      <c r="L173" s="44">
        <v>0.001245</v>
      </c>
      <c r="M173" s="44">
        <v>0.002793</v>
      </c>
      <c r="N173" s="44">
        <v>0.0</v>
      </c>
      <c r="O173" s="44">
        <v>0.022417</v>
      </c>
      <c r="P173" s="44">
        <v>0.0</v>
      </c>
      <c r="Q173" s="44">
        <v>0.0</v>
      </c>
      <c r="R173" s="44">
        <v>2.64E-4</v>
      </c>
      <c r="S173" s="44">
        <v>0.0</v>
      </c>
      <c r="T173" s="44">
        <v>4.69E-4</v>
      </c>
    </row>
    <row r="174">
      <c r="A174" s="2" t="str">
        <f>VLOOKUP(E174,'Food Encyclopedia'!$C$2:$K$999,3)</f>
        <v>Yam, sweet red, flesh, fresh</v>
      </c>
      <c r="B174" s="19" t="str">
        <f>VLOOKUP(E174,'Food Encyclopedia'!$C$2:$K$999,9)</f>
        <v>steamed (15 mins)</v>
      </c>
      <c r="C174" s="8" t="str">
        <f t="shared" si="1"/>
        <v>Yam, sweet red, flesh, fresh, steamed (15 mins)</v>
      </c>
      <c r="D174" s="43" t="s">
        <v>2723</v>
      </c>
      <c r="E174" s="2" t="s">
        <v>486</v>
      </c>
      <c r="F174" s="45">
        <v>10.31</v>
      </c>
      <c r="G174" s="44">
        <v>0.412248</v>
      </c>
      <c r="H174" s="44">
        <v>0.018301</v>
      </c>
      <c r="I174" s="44">
        <v>0.0</v>
      </c>
      <c r="J174" s="44">
        <v>0.007924</v>
      </c>
      <c r="K174" s="44">
        <v>0.009728</v>
      </c>
      <c r="L174" s="44">
        <v>0.001429</v>
      </c>
      <c r="M174" s="44">
        <v>0.002426</v>
      </c>
      <c r="N174" s="44">
        <v>0.0</v>
      </c>
      <c r="O174" s="44">
        <v>0.021249</v>
      </c>
      <c r="P174" s="44">
        <v>0.0</v>
      </c>
      <c r="Q174" s="44">
        <v>0.0</v>
      </c>
      <c r="R174" s="44">
        <v>5.88E-4</v>
      </c>
      <c r="S174" s="44">
        <v>0.0</v>
      </c>
      <c r="T174" s="44">
        <v>3.94E-4</v>
      </c>
    </row>
    <row r="175">
      <c r="A175" s="2" t="str">
        <f>VLOOKUP(E175,'Food Encyclopedia'!$C$2:$K$999,3)</f>
        <v>Yam, sweet goldern, flesh, fresh</v>
      </c>
      <c r="B175" s="19" t="str">
        <f>VLOOKUP(E175,'Food Encyclopedia'!$C$2:$K$999,9)</f>
        <v>steamed (15 mins)</v>
      </c>
      <c r="C175" s="8" t="str">
        <f t="shared" si="1"/>
        <v>Yam, sweet goldern, flesh, fresh, steamed (15 mins)</v>
      </c>
      <c r="D175" s="43" t="s">
        <v>2724</v>
      </c>
      <c r="E175" s="2" t="s">
        <v>488</v>
      </c>
      <c r="F175" s="45">
        <v>10.33</v>
      </c>
      <c r="G175" s="44">
        <v>0.499209</v>
      </c>
      <c r="H175" s="44">
        <v>0.016382</v>
      </c>
      <c r="I175" s="44">
        <v>0.0</v>
      </c>
      <c r="J175" s="44">
        <v>0.006276</v>
      </c>
      <c r="K175" s="44">
        <v>0.008737</v>
      </c>
      <c r="L175" s="44">
        <v>0.001067</v>
      </c>
      <c r="M175" s="44">
        <v>0.002009</v>
      </c>
      <c r="N175" s="44">
        <v>0.0</v>
      </c>
      <c r="O175" s="44">
        <v>0.016142</v>
      </c>
      <c r="P175" s="44">
        <v>0.0</v>
      </c>
      <c r="Q175" s="44">
        <v>0.0</v>
      </c>
      <c r="R175" s="44">
        <v>3.55E-4</v>
      </c>
      <c r="S175" s="44">
        <v>0.0</v>
      </c>
      <c r="T175" s="44">
        <v>3.79E-4</v>
      </c>
    </row>
    <row r="176">
      <c r="A176" s="2" t="str">
        <f>VLOOKUP(E176,'Food Encyclopedia'!$C$2:$K$999,3)</f>
        <v>Mushroom, baby bella, whole, fresh</v>
      </c>
      <c r="B176" s="19" t="str">
        <f>VLOOKUP(E176,'Food Encyclopedia'!$C$2:$K$999,9)</f>
        <v>raw</v>
      </c>
      <c r="C176" s="8" t="str">
        <f t="shared" si="1"/>
        <v>Mushroom, baby bella, whole, fresh, raw</v>
      </c>
      <c r="D176" s="43" t="s">
        <v>2725</v>
      </c>
      <c r="E176" s="2" t="s">
        <v>490</v>
      </c>
      <c r="F176" s="45">
        <v>10.17</v>
      </c>
      <c r="G176" s="44">
        <v>0.136565</v>
      </c>
      <c r="H176" s="44">
        <v>0.012222</v>
      </c>
      <c r="I176" s="44">
        <v>0.0</v>
      </c>
      <c r="J176" s="44">
        <v>0.007204</v>
      </c>
      <c r="K176" s="44">
        <v>0.001168</v>
      </c>
      <c r="L176" s="44">
        <v>0.00203</v>
      </c>
      <c r="M176" s="44">
        <v>1.18E-4</v>
      </c>
      <c r="N176" s="44">
        <v>0.001447</v>
      </c>
      <c r="O176" s="44">
        <v>0.0</v>
      </c>
      <c r="P176" s="44">
        <v>0.0</v>
      </c>
      <c r="Q176" s="44">
        <v>0.0</v>
      </c>
      <c r="R176" s="44">
        <v>0.009741</v>
      </c>
      <c r="S176" s="44">
        <v>0.0</v>
      </c>
      <c r="T176" s="44">
        <v>0.003769</v>
      </c>
    </row>
    <row r="177">
      <c r="A177" s="2" t="str">
        <f>VLOOKUP(E177,'Food Encyclopedia'!$C$2:$K$999,3)</f>
        <v>Mushroom, baby bella, whole, fresh</v>
      </c>
      <c r="B177" s="19" t="str">
        <f>VLOOKUP(E177,'Food Encyclopedia'!$C$2:$K$999,9)</f>
        <v>steamed (5 mins)</v>
      </c>
      <c r="C177" s="8" t="str">
        <f t="shared" si="1"/>
        <v>Mushroom, baby bella, whole, fresh, steamed (5 mins)</v>
      </c>
      <c r="D177" s="43" t="s">
        <v>2726</v>
      </c>
      <c r="E177" s="2" t="s">
        <v>493</v>
      </c>
      <c r="F177" s="45">
        <v>10.43</v>
      </c>
      <c r="G177" s="44">
        <v>0.178928</v>
      </c>
      <c r="H177" s="44">
        <v>0.016146</v>
      </c>
      <c r="I177" s="44">
        <v>0.0</v>
      </c>
      <c r="J177" s="44">
        <v>0.008692</v>
      </c>
      <c r="K177" s="44">
        <v>8.94E-4</v>
      </c>
      <c r="L177" s="44">
        <v>0.003253</v>
      </c>
      <c r="M177" s="44">
        <v>1.17E-4</v>
      </c>
      <c r="N177" s="44">
        <v>0.002028</v>
      </c>
      <c r="O177" s="44">
        <v>0.0</v>
      </c>
      <c r="P177" s="44">
        <v>0.0</v>
      </c>
      <c r="Q177" s="44">
        <v>0.0</v>
      </c>
      <c r="R177" s="44">
        <v>0.012518</v>
      </c>
      <c r="S177" s="44">
        <v>0.0</v>
      </c>
      <c r="T177" s="44">
        <v>0.004029</v>
      </c>
    </row>
    <row r="178">
      <c r="A178" s="2" t="str">
        <f>VLOOKUP(E178,'Food Encyclopedia'!$C$2:$K$999,3)</f>
        <v>Mushroom, crimini, whole, fresh</v>
      </c>
      <c r="B178" s="19" t="str">
        <f>VLOOKUP(E178,'Food Encyclopedia'!$C$2:$K$999,9)</f>
        <v>steamed (5 mins)</v>
      </c>
      <c r="C178" s="8" t="str">
        <f t="shared" si="1"/>
        <v>Mushroom, crimini, whole, fresh, steamed (5 mins)</v>
      </c>
      <c r="D178" s="43" t="s">
        <v>2727</v>
      </c>
      <c r="E178" s="2" t="s">
        <v>494</v>
      </c>
      <c r="F178" s="45">
        <v>10.31</v>
      </c>
      <c r="G178" s="44">
        <v>0.084981</v>
      </c>
      <c r="H178" s="44">
        <v>0.010983</v>
      </c>
      <c r="I178" s="44">
        <v>0.0</v>
      </c>
      <c r="J178" s="44">
        <v>0.008873</v>
      </c>
      <c r="K178" s="44">
        <v>0.001533</v>
      </c>
      <c r="L178" s="44">
        <v>0.00222</v>
      </c>
      <c r="M178" s="44">
        <v>2.09E-4</v>
      </c>
      <c r="N178" s="44">
        <v>0.00116</v>
      </c>
      <c r="O178" s="44">
        <v>0.0</v>
      </c>
      <c r="P178" s="44">
        <v>0.0</v>
      </c>
      <c r="Q178" s="44">
        <v>0.0</v>
      </c>
      <c r="R178" s="44">
        <v>0.00613</v>
      </c>
      <c r="S178" s="44">
        <v>0.0</v>
      </c>
      <c r="T178" s="44">
        <v>0.00237</v>
      </c>
    </row>
    <row r="179">
      <c r="A179" s="2" t="str">
        <f>VLOOKUP(E179,'Food Encyclopedia'!$C$2:$K$999,3)</f>
        <v>Mushroom, white, whole, fresh</v>
      </c>
      <c r="B179" s="19" t="str">
        <f>VLOOKUP(E179,'Food Encyclopedia'!$C$2:$K$999,9)</f>
        <v>steamed (5 mins)</v>
      </c>
      <c r="C179" s="8" t="str">
        <f t="shared" si="1"/>
        <v>Mushroom, white, whole, fresh, steamed (5 mins)</v>
      </c>
      <c r="D179" s="43" t="s">
        <v>2728</v>
      </c>
      <c r="E179" s="2" t="s">
        <v>496</v>
      </c>
      <c r="F179" s="45">
        <v>10.43</v>
      </c>
      <c r="G179" s="44">
        <v>0.117555</v>
      </c>
      <c r="H179" s="44">
        <v>0.016159</v>
      </c>
      <c r="I179" s="44">
        <v>0.0</v>
      </c>
      <c r="J179" s="44">
        <v>0.006856</v>
      </c>
      <c r="K179" s="44">
        <v>0.001216</v>
      </c>
      <c r="L179" s="44">
        <v>0.002341</v>
      </c>
      <c r="M179" s="44">
        <v>1.5E-4</v>
      </c>
      <c r="N179" s="44">
        <v>0.00159</v>
      </c>
      <c r="O179" s="44">
        <v>0.0</v>
      </c>
      <c r="P179" s="44">
        <v>0.0</v>
      </c>
      <c r="Q179" s="44">
        <v>0.0</v>
      </c>
      <c r="R179" s="44">
        <v>0.008738</v>
      </c>
      <c r="S179" s="44">
        <v>0.0</v>
      </c>
      <c r="T179" s="44">
        <v>0.002556</v>
      </c>
    </row>
    <row r="180">
      <c r="A180" s="2" t="str">
        <f>VLOOKUP(E180,'Food Encyclopedia'!$C$2:$K$999,3)</f>
        <v>Mushroom, shiitake, whole, fresh</v>
      </c>
      <c r="B180" s="19" t="str">
        <f>VLOOKUP(E180,'Food Encyclopedia'!$C$2:$K$999,9)</f>
        <v>steamed (5 mins)</v>
      </c>
      <c r="C180" s="8" t="str">
        <f t="shared" si="1"/>
        <v>Mushroom, shiitake, whole, fresh, steamed (5 mins)</v>
      </c>
      <c r="D180" s="43" t="s">
        <v>2729</v>
      </c>
      <c r="E180" s="2" t="s">
        <v>498</v>
      </c>
      <c r="F180" s="45">
        <v>10.35</v>
      </c>
      <c r="G180" s="44">
        <v>0.586926</v>
      </c>
      <c r="H180" s="44">
        <v>0.020782</v>
      </c>
      <c r="I180" s="44">
        <v>0.0</v>
      </c>
      <c r="J180" s="44">
        <v>0.014314</v>
      </c>
      <c r="K180" s="44">
        <v>0.001544</v>
      </c>
      <c r="L180" s="44">
        <v>0.007043</v>
      </c>
      <c r="M180" s="47">
        <v>8.28E-5</v>
      </c>
      <c r="N180" s="44">
        <v>0.003058</v>
      </c>
      <c r="O180" s="44">
        <v>0.0</v>
      </c>
      <c r="P180" s="44">
        <v>0.0</v>
      </c>
      <c r="Q180" s="44">
        <v>0.0</v>
      </c>
      <c r="R180" s="44">
        <v>0.043321</v>
      </c>
      <c r="S180" s="44">
        <v>0.0</v>
      </c>
      <c r="T180" s="44">
        <v>0.002031</v>
      </c>
    </row>
    <row r="181">
      <c r="A181" s="2" t="str">
        <f>VLOOKUP(E181,'Food Encyclopedia'!$C$2:$K$999,3)</f>
        <v>Mushroom, oyster, whole, fresh</v>
      </c>
      <c r="B181" s="19" t="str">
        <f>VLOOKUP(E181,'Food Encyclopedia'!$C$2:$K$999,9)</f>
        <v>steamed (5 mins)</v>
      </c>
      <c r="C181" s="8" t="str">
        <f t="shared" si="1"/>
        <v>Mushroom, oyster, whole, fresh, steamed (5 mins)</v>
      </c>
      <c r="D181" s="43" t="s">
        <v>2730</v>
      </c>
      <c r="E181" s="2" t="s">
        <v>500</v>
      </c>
      <c r="F181" s="45">
        <v>10.11</v>
      </c>
      <c r="G181" s="44">
        <v>0.574948</v>
      </c>
      <c r="H181" s="44">
        <v>0.014592</v>
      </c>
      <c r="I181" s="44">
        <v>0.0</v>
      </c>
      <c r="J181" s="44">
        <v>0.011478</v>
      </c>
      <c r="K181" s="44">
        <v>0.001649</v>
      </c>
      <c r="L181" s="44">
        <v>0.004554</v>
      </c>
      <c r="M181" s="44">
        <v>1.25E-4</v>
      </c>
      <c r="N181" s="44">
        <v>0.003203</v>
      </c>
      <c r="O181" s="47">
        <v>6.59E-7</v>
      </c>
      <c r="P181" s="44">
        <v>0.0</v>
      </c>
      <c r="Q181" s="44">
        <v>0.0</v>
      </c>
      <c r="R181" s="44">
        <v>0.019374</v>
      </c>
      <c r="S181" s="44">
        <v>0.0</v>
      </c>
      <c r="T181" s="44">
        <v>0.002098</v>
      </c>
    </row>
    <row r="182">
      <c r="A182" s="2" t="str">
        <f>VLOOKUP(E182,'Food Encyclopedia'!$C$2:$K$999,3)</f>
        <v>Mushroom, bunapi, whole, fresh</v>
      </c>
      <c r="B182" s="19" t="str">
        <f>VLOOKUP(E182,'Food Encyclopedia'!$C$2:$K$999,9)</f>
        <v>steamed (5 mins)</v>
      </c>
      <c r="C182" s="8" t="str">
        <f t="shared" si="1"/>
        <v>Mushroom, bunapi, whole, fresh, steamed (5 mins)</v>
      </c>
      <c r="D182" s="43" t="s">
        <v>2731</v>
      </c>
      <c r="E182" s="2" t="s">
        <v>503</v>
      </c>
      <c r="F182" s="45">
        <v>10.3</v>
      </c>
      <c r="G182" s="44">
        <v>0.315048</v>
      </c>
      <c r="H182" s="44">
        <v>0.01533</v>
      </c>
      <c r="I182" s="44">
        <v>0.0</v>
      </c>
      <c r="J182" s="44">
        <v>0.01299</v>
      </c>
      <c r="K182" s="44">
        <v>8.03E-4</v>
      </c>
      <c r="L182" s="44">
        <v>0.006487</v>
      </c>
      <c r="M182" s="47">
        <v>9.44E-5</v>
      </c>
      <c r="N182" s="44">
        <v>0.003231</v>
      </c>
      <c r="O182" s="47">
        <v>4.28E-5</v>
      </c>
      <c r="P182" s="44">
        <v>0.0</v>
      </c>
      <c r="Q182" s="44">
        <v>0.0</v>
      </c>
      <c r="R182" s="44">
        <v>0.012472</v>
      </c>
      <c r="S182" s="44">
        <v>0.0</v>
      </c>
      <c r="T182" s="44">
        <v>0.003151</v>
      </c>
    </row>
    <row r="183">
      <c r="A183" s="2" t="str">
        <f>VLOOKUP(E183,'Food Encyclopedia'!$C$2:$K$999,3)</f>
        <v>Mushroom, bunashimeiji (beech), whole, fresh</v>
      </c>
      <c r="B183" s="19" t="str">
        <f>VLOOKUP(E183,'Food Encyclopedia'!$C$2:$K$999,9)</f>
        <v>steamed (5 mins)</v>
      </c>
      <c r="C183" s="8" t="str">
        <f t="shared" si="1"/>
        <v>Mushroom, bunashimeiji (beech), whole, fresh, steamed (5 mins)</v>
      </c>
      <c r="D183" s="43" t="s">
        <v>2732</v>
      </c>
      <c r="E183" s="2" t="s">
        <v>506</v>
      </c>
      <c r="F183" s="45">
        <v>10.3</v>
      </c>
      <c r="G183" s="44">
        <v>0.236241</v>
      </c>
      <c r="H183" s="44">
        <v>0.01528</v>
      </c>
      <c r="I183" s="44">
        <v>0.006328</v>
      </c>
      <c r="J183" s="44">
        <v>0.008803</v>
      </c>
      <c r="K183" s="44">
        <v>0.001021</v>
      </c>
      <c r="L183" s="44">
        <v>0.005348</v>
      </c>
      <c r="M183" s="44">
        <v>1.68E-4</v>
      </c>
      <c r="N183" s="44">
        <v>0.001465</v>
      </c>
      <c r="O183" s="44">
        <v>0.0</v>
      </c>
      <c r="P183" s="44">
        <v>0.0</v>
      </c>
      <c r="Q183" s="44">
        <v>0.0</v>
      </c>
      <c r="R183" s="44">
        <v>0.006274</v>
      </c>
      <c r="S183" s="44">
        <v>0.0</v>
      </c>
      <c r="T183" s="44">
        <v>0.00381</v>
      </c>
    </row>
    <row r="184">
      <c r="A184" s="2" t="str">
        <f>VLOOKUP(E184,'Food Encyclopedia'!$C$2:$K$999,3)</f>
        <v>Turnip, purple top, flesh, fresh</v>
      </c>
      <c r="B184" s="19" t="str">
        <f>VLOOKUP(E184,'Food Encyclopedia'!$C$2:$K$999,9)</f>
        <v>steamed (10 mins)</v>
      </c>
      <c r="C184" s="8" t="str">
        <f t="shared" si="1"/>
        <v>Turnip, purple top, flesh, fresh, steamed (10 mins)</v>
      </c>
      <c r="D184" s="43" t="s">
        <v>2733</v>
      </c>
      <c r="E184" s="2" t="s">
        <v>508</v>
      </c>
      <c r="F184" s="45">
        <v>10.23</v>
      </c>
      <c r="G184" s="44">
        <v>0.337178</v>
      </c>
      <c r="H184" s="44">
        <v>0.025558</v>
      </c>
      <c r="I184" s="44">
        <v>0.107928</v>
      </c>
      <c r="J184" s="44">
        <v>0.016337</v>
      </c>
      <c r="K184" s="44">
        <v>0.014388</v>
      </c>
      <c r="L184" s="44">
        <v>0.003364</v>
      </c>
      <c r="M184" s="44">
        <v>0.003388</v>
      </c>
      <c r="N184" s="44">
        <v>0.0</v>
      </c>
      <c r="O184" s="44">
        <v>0.039289</v>
      </c>
      <c r="P184" s="44">
        <v>0.0</v>
      </c>
      <c r="Q184" s="44">
        <v>0.0</v>
      </c>
      <c r="R184" s="44">
        <v>0.006676</v>
      </c>
      <c r="S184" s="44">
        <v>0.0</v>
      </c>
      <c r="T184" s="44">
        <v>0.001099</v>
      </c>
    </row>
    <row r="185">
      <c r="A185" s="2" t="str">
        <f>VLOOKUP(E185,'Food Encyclopedia'!$C$2:$K$999,3)</f>
        <v>Cucumber, English, whole, fresh</v>
      </c>
      <c r="B185" s="19" t="str">
        <f>VLOOKUP(E185,'Food Encyclopedia'!$C$2:$K$999,9)</f>
        <v>raw</v>
      </c>
      <c r="C185" s="8" t="str">
        <f t="shared" si="1"/>
        <v>Cucumber, English, whole, fresh, raw</v>
      </c>
      <c r="D185" s="43" t="s">
        <v>2734</v>
      </c>
      <c r="E185" s="2" t="s">
        <v>510</v>
      </c>
      <c r="F185" s="45">
        <v>10.31</v>
      </c>
      <c r="G185" s="44">
        <v>0.062325</v>
      </c>
      <c r="H185" s="44">
        <v>0.04365</v>
      </c>
      <c r="I185" s="44">
        <v>0.0</v>
      </c>
      <c r="J185" s="44">
        <v>0.033184</v>
      </c>
      <c r="K185" s="44">
        <v>0.010879</v>
      </c>
      <c r="L185" s="44">
        <v>0.005453</v>
      </c>
      <c r="M185" s="44">
        <v>0.00287</v>
      </c>
      <c r="N185" s="44">
        <v>0.0</v>
      </c>
      <c r="O185" s="44">
        <v>0.037654</v>
      </c>
      <c r="P185" s="44">
        <v>0.0</v>
      </c>
      <c r="Q185" s="44">
        <v>0.0</v>
      </c>
      <c r="R185" s="44">
        <v>0.009675</v>
      </c>
      <c r="S185" s="44">
        <v>0.0</v>
      </c>
      <c r="T185" s="44">
        <v>0.0</v>
      </c>
    </row>
    <row r="186">
      <c r="A186" s="2" t="str">
        <f>VLOOKUP(E186,'Food Encyclopedia'!$C$2:$K$999,3)</f>
        <v>Cucumber, English, whole, fresh</v>
      </c>
      <c r="B186" s="19" t="str">
        <f>VLOOKUP(E186,'Food Encyclopedia'!$C$2:$K$999,9)</f>
        <v>steamed (10 mins)</v>
      </c>
      <c r="C186" s="8" t="str">
        <f t="shared" si="1"/>
        <v>Cucumber, English, whole, fresh, steamed (10 mins)</v>
      </c>
      <c r="D186" s="43" t="s">
        <v>2735</v>
      </c>
      <c r="E186" s="2" t="s">
        <v>513</v>
      </c>
      <c r="F186" s="45">
        <v>10.44</v>
      </c>
      <c r="G186" s="44">
        <v>0.223642</v>
      </c>
      <c r="H186" s="44">
        <v>0.038965</v>
      </c>
      <c r="I186" s="44">
        <v>0.023406</v>
      </c>
      <c r="J186" s="44">
        <v>0.024238</v>
      </c>
      <c r="K186" s="44">
        <v>0.011495</v>
      </c>
      <c r="L186" s="44">
        <v>0.004718</v>
      </c>
      <c r="M186" s="44">
        <v>0.002091</v>
      </c>
      <c r="N186" s="44">
        <v>0.0</v>
      </c>
      <c r="O186" s="44">
        <v>0.028192</v>
      </c>
      <c r="P186" s="44">
        <v>0.0</v>
      </c>
      <c r="Q186" s="44">
        <v>0.0</v>
      </c>
      <c r="R186" s="44">
        <v>0.004772</v>
      </c>
      <c r="S186" s="44">
        <v>0.0</v>
      </c>
      <c r="T186" s="44">
        <v>0.001973</v>
      </c>
    </row>
    <row r="187">
      <c r="A187" s="2" t="str">
        <f>VLOOKUP(E187,'Food Encyclopedia'!$C$2:$K$999,3)</f>
        <v>Cucumber, mini, whole, fresh</v>
      </c>
      <c r="B187" s="19" t="str">
        <f>VLOOKUP(E187,'Food Encyclopedia'!$C$2:$K$999,9)</f>
        <v>steamed (10 mins)</v>
      </c>
      <c r="C187" s="8" t="str">
        <f t="shared" si="1"/>
        <v>Cucumber, mini, whole, fresh, steamed (10 mins)</v>
      </c>
      <c r="D187" s="43" t="s">
        <v>2736</v>
      </c>
      <c r="E187" s="2" t="s">
        <v>514</v>
      </c>
      <c r="F187" s="45">
        <v>10.23</v>
      </c>
      <c r="G187" s="44">
        <v>0.194707</v>
      </c>
      <c r="H187" s="44">
        <v>0.040627</v>
      </c>
      <c r="I187" s="44">
        <v>0.025488</v>
      </c>
      <c r="J187" s="44">
        <v>0.020337</v>
      </c>
      <c r="K187" s="44">
        <v>0.013574</v>
      </c>
      <c r="L187" s="44">
        <v>0.00372</v>
      </c>
      <c r="M187" s="44">
        <v>0.002479</v>
      </c>
      <c r="N187" s="44">
        <v>0.0</v>
      </c>
      <c r="O187" s="44">
        <v>0.024877</v>
      </c>
      <c r="P187" s="44">
        <v>0.0</v>
      </c>
      <c r="Q187" s="44">
        <v>0.0</v>
      </c>
      <c r="R187" s="44">
        <v>0.005015</v>
      </c>
      <c r="S187" s="44">
        <v>0.0</v>
      </c>
      <c r="T187" s="44">
        <v>0.002464</v>
      </c>
    </row>
    <row r="188">
      <c r="A188" s="2" t="str">
        <f>VLOOKUP(E188,'Food Encyclopedia'!$C$2:$K$999,3)</f>
        <v>Cucumber, green, flesh, fresh</v>
      </c>
      <c r="B188" s="19" t="str">
        <f>VLOOKUP(E188,'Food Encyclopedia'!$C$2:$K$999,9)</f>
        <v>steamed (10 mins)</v>
      </c>
      <c r="C188" s="8" t="str">
        <f t="shared" si="1"/>
        <v>Cucumber, green, flesh, fresh, steamed (10 mins)</v>
      </c>
      <c r="D188" s="43" t="s">
        <v>2737</v>
      </c>
      <c r="E188" s="2" t="s">
        <v>516</v>
      </c>
      <c r="F188" s="45">
        <v>10.006</v>
      </c>
      <c r="G188" s="44">
        <v>0.268888</v>
      </c>
      <c r="H188" s="44">
        <v>0.034165</v>
      </c>
      <c r="I188" s="44">
        <v>0.023915</v>
      </c>
      <c r="J188" s="44">
        <v>0.019328</v>
      </c>
      <c r="K188" s="44">
        <v>0.009394</v>
      </c>
      <c r="L188" s="44">
        <v>0.005206</v>
      </c>
      <c r="M188" s="44">
        <v>0.001378</v>
      </c>
      <c r="N188" s="44">
        <v>0.0</v>
      </c>
      <c r="O188" s="44">
        <v>0.019501</v>
      </c>
      <c r="P188" s="44">
        <v>0.0</v>
      </c>
      <c r="Q188" s="44">
        <v>0.0</v>
      </c>
      <c r="R188" s="44">
        <v>0.004961</v>
      </c>
      <c r="S188" s="44">
        <v>0.0</v>
      </c>
      <c r="T188" s="44">
        <v>0.001427</v>
      </c>
    </row>
    <row r="189">
      <c r="A189" s="2" t="str">
        <f>VLOOKUP(E189,'Food Encyclopedia'!$C$2:$K$999,3)</f>
        <v>Cucumber, green, whole, fresh</v>
      </c>
      <c r="B189" s="19" t="str">
        <f>VLOOKUP(E189,'Food Encyclopedia'!$C$2:$K$999,9)</f>
        <v>steamed (10 mins)</v>
      </c>
      <c r="C189" s="8" t="str">
        <f t="shared" si="1"/>
        <v>Cucumber, green, whole, fresh, steamed (10 mins)</v>
      </c>
      <c r="D189" s="43" t="s">
        <v>2738</v>
      </c>
      <c r="E189" s="2" t="s">
        <v>518</v>
      </c>
      <c r="F189" s="45">
        <v>10.37</v>
      </c>
      <c r="G189" s="44">
        <v>0.185582</v>
      </c>
      <c r="H189" s="44">
        <v>0.028812</v>
      </c>
      <c r="I189" s="44">
        <v>0.0</v>
      </c>
      <c r="J189" s="44">
        <v>0.012551</v>
      </c>
      <c r="K189" s="44">
        <v>0.010009</v>
      </c>
      <c r="L189" s="44">
        <v>0.003713</v>
      </c>
      <c r="M189" s="44">
        <v>0.001665</v>
      </c>
      <c r="N189" s="44">
        <v>0.0</v>
      </c>
      <c r="O189" s="44">
        <v>0.022866</v>
      </c>
      <c r="P189" s="44">
        <v>0.0</v>
      </c>
      <c r="Q189" s="44">
        <v>0.0</v>
      </c>
      <c r="R189" s="44">
        <v>0.00272</v>
      </c>
      <c r="S189" s="44">
        <v>0.0</v>
      </c>
      <c r="T189" s="44">
        <v>0.001413</v>
      </c>
    </row>
    <row r="190">
      <c r="A190" s="2" t="str">
        <f>VLOOKUP(E190,'Food Encyclopedia'!$C$2:$K$999,3)</f>
        <v>Potato, mini medley (red), flesh, fresh</v>
      </c>
      <c r="B190" s="19" t="str">
        <f>VLOOKUP(E190,'Food Encyclopedia'!$C$2:$K$999,9)</f>
        <v>steamed (5 mins)</v>
      </c>
      <c r="C190" s="8" t="str">
        <f t="shared" si="1"/>
        <v>Potato, mini medley (red), flesh, fresh, steamed (5 mins)</v>
      </c>
      <c r="D190" s="43" t="s">
        <v>2739</v>
      </c>
      <c r="E190" s="2" t="s">
        <v>520</v>
      </c>
      <c r="F190" s="31"/>
      <c r="G190" s="31"/>
      <c r="H190" s="19"/>
      <c r="I190" s="31"/>
      <c r="J190" s="31"/>
      <c r="K190" s="31"/>
      <c r="L190" s="31"/>
      <c r="M190" s="31"/>
      <c r="N190" s="31"/>
      <c r="O190" s="31"/>
      <c r="P190" s="31"/>
      <c r="Q190" s="49"/>
      <c r="R190" s="31"/>
      <c r="S190" s="31"/>
      <c r="T190" s="31"/>
    </row>
    <row r="191" ht="18.75" customHeight="1">
      <c r="A191" s="2" t="str">
        <f>VLOOKUP(E191,'Food Encyclopedia'!$C$2:$K$999,3)</f>
        <v>Potato, blushing belle, flesh, fresh</v>
      </c>
      <c r="B191" s="19" t="str">
        <f>VLOOKUP(E191,'Food Encyclopedia'!$C$2:$K$999,9)</f>
        <v>steamed (5 mins)</v>
      </c>
      <c r="C191" s="8" t="str">
        <f t="shared" si="1"/>
        <v>Potato, blushing belle, flesh, fresh, steamed (5 mins)</v>
      </c>
      <c r="D191" s="43" t="s">
        <v>2740</v>
      </c>
      <c r="E191" s="2" t="s">
        <v>522</v>
      </c>
      <c r="F191" s="31"/>
      <c r="G191" s="31"/>
      <c r="H191" s="19"/>
      <c r="I191" s="31"/>
      <c r="J191" s="31"/>
      <c r="K191" s="31"/>
      <c r="L191" s="31"/>
      <c r="M191" s="31"/>
      <c r="N191" s="31"/>
      <c r="O191" s="31"/>
      <c r="P191" s="31"/>
      <c r="Q191" s="49"/>
      <c r="R191" s="31"/>
      <c r="S191" s="31"/>
      <c r="T191" s="31"/>
    </row>
    <row r="192" ht="18.75" customHeight="1">
      <c r="A192" s="2" t="str">
        <f>VLOOKUP(E192,'Food Encyclopedia'!$C$2:$K$999,3)</f>
        <v>Potato, sweet, flesh, fresh</v>
      </c>
      <c r="B192" s="19" t="str">
        <f>VLOOKUP(E192,'Food Encyclopedia'!$C$2:$K$999,9)</f>
        <v>steamed (5 mins)</v>
      </c>
      <c r="C192" s="8" t="str">
        <f t="shared" si="1"/>
        <v>Potato, sweet, flesh, fresh, steamed (5 mins)</v>
      </c>
      <c r="D192" s="43" t="s">
        <v>2741</v>
      </c>
      <c r="E192" s="2" t="s">
        <v>523</v>
      </c>
      <c r="F192" s="31"/>
      <c r="G192" s="31"/>
      <c r="H192" s="19"/>
      <c r="I192" s="31"/>
      <c r="J192" s="31"/>
      <c r="K192" s="31"/>
      <c r="L192" s="31"/>
      <c r="M192" s="31"/>
      <c r="N192" s="31"/>
      <c r="O192" s="31"/>
      <c r="P192" s="31"/>
      <c r="Q192" s="49"/>
      <c r="R192" s="31"/>
      <c r="S192" s="31"/>
      <c r="T192" s="31"/>
    </row>
    <row r="193" ht="18.75" customHeight="1">
      <c r="A193" s="2" t="str">
        <f>VLOOKUP(E193,'Food Encyclopedia'!$C$2:$K$999,3)</f>
        <v>Bread, double fiber, whole, fresh</v>
      </c>
      <c r="B193" s="19" t="str">
        <f>VLOOKUP(E193,'Food Encyclopedia'!$C$2:$K$999,9)</f>
        <v>raw</v>
      </c>
      <c r="C193" s="8" t="str">
        <f t="shared" si="1"/>
        <v>Bread, double fiber, whole, fresh, raw</v>
      </c>
      <c r="D193" s="43" t="s">
        <v>2742</v>
      </c>
      <c r="E193" s="2" t="s">
        <v>524</v>
      </c>
      <c r="F193" s="44">
        <v>10.25</v>
      </c>
      <c r="G193" s="44">
        <v>0.480123</v>
      </c>
      <c r="H193" s="44">
        <v>0.002882</v>
      </c>
      <c r="I193" s="44">
        <v>0.004751</v>
      </c>
      <c r="J193" s="44">
        <v>0.019953</v>
      </c>
      <c r="K193" s="44">
        <v>0.016207</v>
      </c>
      <c r="L193" s="44">
        <v>0.001419</v>
      </c>
      <c r="M193" s="47">
        <v>7.07E-5</v>
      </c>
      <c r="N193" s="44">
        <v>2.01E-4</v>
      </c>
      <c r="O193" s="44">
        <v>1.54E-4</v>
      </c>
      <c r="P193" s="44">
        <v>0.0</v>
      </c>
      <c r="Q193" s="44">
        <v>0.0</v>
      </c>
      <c r="R193" s="44">
        <v>0.001972</v>
      </c>
      <c r="S193" s="44">
        <v>0.0</v>
      </c>
      <c r="T193" s="44">
        <v>5.27E-4</v>
      </c>
    </row>
    <row r="194">
      <c r="A194" s="2" t="str">
        <f>VLOOKUP(E194,'Food Encyclopedia'!$C$2:$K$999,3)</f>
        <v>Bread, buttermilk, whole, fresh</v>
      </c>
      <c r="B194" s="19" t="str">
        <f>VLOOKUP(E194,'Food Encyclopedia'!$C$2:$K$999,9)</f>
        <v>raw</v>
      </c>
      <c r="C194" s="8" t="str">
        <f t="shared" si="1"/>
        <v>Bread, buttermilk, whole, fresh, raw</v>
      </c>
      <c r="D194" s="43" t="s">
        <v>2743</v>
      </c>
      <c r="E194" s="2" t="s">
        <v>528</v>
      </c>
      <c r="F194" s="44">
        <v>10.21</v>
      </c>
      <c r="G194" s="44">
        <v>0.632806</v>
      </c>
      <c r="H194" s="44">
        <v>0.015887</v>
      </c>
      <c r="I194" s="44">
        <v>0.004067</v>
      </c>
      <c r="J194" s="44">
        <v>0.005587</v>
      </c>
      <c r="K194" s="44">
        <v>0.007296</v>
      </c>
      <c r="L194" s="44">
        <v>7.49E-4</v>
      </c>
      <c r="M194" s="47">
        <v>2.47E-5</v>
      </c>
      <c r="N194" s="44">
        <v>0.0</v>
      </c>
      <c r="O194" s="47">
        <v>4.86E-5</v>
      </c>
      <c r="P194" s="44">
        <v>0.0</v>
      </c>
      <c r="Q194" s="44">
        <v>0.0</v>
      </c>
      <c r="R194" s="44">
        <v>0.00243</v>
      </c>
      <c r="S194" s="44">
        <v>0.0</v>
      </c>
      <c r="T194" s="44">
        <v>4.49E-4</v>
      </c>
    </row>
    <row r="195">
      <c r="A195" s="2" t="str">
        <f>VLOOKUP(E195,'Food Encyclopedia'!$C$2:$K$999,3)</f>
        <v>Bread, white, whole, fresh</v>
      </c>
      <c r="B195" s="19" t="str">
        <f>VLOOKUP(E195,'Food Encyclopedia'!$C$2:$K$999,9)</f>
        <v>raw</v>
      </c>
      <c r="C195" s="8" t="str">
        <f t="shared" si="1"/>
        <v>Bread, white, whole, fresh, raw</v>
      </c>
      <c r="D195" s="43" t="s">
        <v>2744</v>
      </c>
      <c r="E195" s="2" t="s">
        <v>531</v>
      </c>
      <c r="F195" s="44">
        <v>10.3</v>
      </c>
      <c r="G195" s="44">
        <v>0.620434</v>
      </c>
      <c r="H195" s="44">
        <v>1.33E-4</v>
      </c>
      <c r="I195" s="44">
        <v>0.004382</v>
      </c>
      <c r="J195" s="44">
        <v>0.005552</v>
      </c>
      <c r="K195" s="44">
        <v>0.014025</v>
      </c>
      <c r="L195" s="44">
        <v>9.74E-4</v>
      </c>
      <c r="M195" s="47">
        <v>2.15E-5</v>
      </c>
      <c r="N195" s="47">
        <v>5.72E-5</v>
      </c>
      <c r="O195" s="47">
        <v>3.52E-5</v>
      </c>
      <c r="P195" s="44">
        <v>0.0</v>
      </c>
      <c r="Q195" s="44">
        <v>0.0</v>
      </c>
      <c r="R195" s="44">
        <v>0.002277</v>
      </c>
      <c r="S195" s="44">
        <v>0.0</v>
      </c>
      <c r="T195" s="44">
        <v>3.86E-4</v>
      </c>
    </row>
    <row r="196">
      <c r="A196" s="2" t="str">
        <f>VLOOKUP(E196,'Food Encyclopedia'!$C$2:$K$999,3)</f>
        <v>Bread, whole grain, whole, fresh</v>
      </c>
      <c r="B196" s="19" t="str">
        <f>VLOOKUP(E196,'Food Encyclopedia'!$C$2:$K$999,9)</f>
        <v>raw</v>
      </c>
      <c r="C196" s="8" t="str">
        <f t="shared" si="1"/>
        <v>Bread, whole grain, whole, fresh, raw</v>
      </c>
      <c r="D196" s="43" t="s">
        <v>2745</v>
      </c>
      <c r="E196" s="2" t="s">
        <v>534</v>
      </c>
      <c r="F196" s="44">
        <v>10.3</v>
      </c>
      <c r="G196" s="44">
        <v>0.415367</v>
      </c>
      <c r="H196" s="44">
        <v>0.006656</v>
      </c>
      <c r="I196" s="44">
        <v>0.003307</v>
      </c>
      <c r="J196" s="44">
        <v>0.014151</v>
      </c>
      <c r="K196" s="44">
        <v>0.026703</v>
      </c>
      <c r="L196" s="44">
        <v>0.001566</v>
      </c>
      <c r="M196" s="44">
        <v>1.79E-4</v>
      </c>
      <c r="N196" s="44">
        <v>1.74E-4</v>
      </c>
      <c r="O196" s="44">
        <v>3.28E-4</v>
      </c>
      <c r="P196" s="44">
        <v>0.0</v>
      </c>
      <c r="Q196" s="44">
        <v>0.0</v>
      </c>
      <c r="R196" s="44">
        <v>0.002106</v>
      </c>
      <c r="S196" s="44">
        <v>0.0</v>
      </c>
      <c r="T196" s="44">
        <v>4.9E-4</v>
      </c>
    </row>
    <row r="197">
      <c r="A197" s="2" t="str">
        <f>VLOOKUP(E197,'Food Encyclopedia'!$C$2:$K$999,3)</f>
        <v>Bread, whole grain, inside only, fresh</v>
      </c>
      <c r="B197" s="19" t="str">
        <f>VLOOKUP(E197,'Food Encyclopedia'!$C$2:$K$999,9)</f>
        <v>raw</v>
      </c>
      <c r="C197" s="8" t="str">
        <f t="shared" si="1"/>
        <v>Bread, whole grain, inside only, fresh, raw</v>
      </c>
      <c r="D197" s="43" t="s">
        <v>2746</v>
      </c>
      <c r="E197" s="2" t="s">
        <v>537</v>
      </c>
      <c r="F197" s="44">
        <v>10.2</v>
      </c>
      <c r="G197" s="44">
        <v>0.443123</v>
      </c>
      <c r="H197" s="44">
        <v>0.005851</v>
      </c>
      <c r="I197" s="44">
        <v>0.004092</v>
      </c>
      <c r="J197" s="44">
        <v>0.014475</v>
      </c>
      <c r="K197" s="44">
        <v>0.027211</v>
      </c>
      <c r="L197" s="44">
        <v>0.001056</v>
      </c>
      <c r="M197" s="44">
        <v>1.6E-4</v>
      </c>
      <c r="N197" s="44">
        <v>1.13E-4</v>
      </c>
      <c r="O197" s="44">
        <v>2.89E-4</v>
      </c>
      <c r="P197" s="44">
        <v>0.0</v>
      </c>
      <c r="Q197" s="44">
        <v>0.0</v>
      </c>
      <c r="R197" s="44">
        <v>0.002006</v>
      </c>
      <c r="S197" s="44">
        <v>0.0</v>
      </c>
      <c r="T197" s="44">
        <v>5.54E-4</v>
      </c>
    </row>
    <row r="198">
      <c r="A198" s="2" t="str">
        <f>VLOOKUP(E198,'Food Encyclopedia'!$C$2:$K$999,3)</f>
        <v>Bread, whole grain, crust only, fresh</v>
      </c>
      <c r="B198" s="19" t="str">
        <f>VLOOKUP(E198,'Food Encyclopedia'!$C$2:$K$999,9)</f>
        <v>raw</v>
      </c>
      <c r="C198" s="8" t="str">
        <f t="shared" si="1"/>
        <v>Bread, whole grain, crust only, fresh, raw</v>
      </c>
      <c r="D198" s="43" t="s">
        <v>2747</v>
      </c>
      <c r="E198" s="2" t="s">
        <v>539</v>
      </c>
      <c r="F198" s="44">
        <v>10.07</v>
      </c>
      <c r="G198" s="44">
        <v>0.431909</v>
      </c>
      <c r="H198" s="44">
        <v>0.002785</v>
      </c>
      <c r="I198" s="44">
        <v>0.003799</v>
      </c>
      <c r="J198" s="44">
        <v>0.017313</v>
      </c>
      <c r="K198" s="44">
        <v>0.033237</v>
      </c>
      <c r="L198" s="44">
        <v>7.47E-4</v>
      </c>
      <c r="M198" s="44">
        <v>1.82E-4</v>
      </c>
      <c r="N198" s="44">
        <v>1.88E-4</v>
      </c>
      <c r="O198" s="44">
        <v>3.54E-4</v>
      </c>
      <c r="P198" s="44">
        <v>0.0</v>
      </c>
      <c r="Q198" s="44">
        <v>0.0</v>
      </c>
      <c r="R198" s="44">
        <v>0.002634</v>
      </c>
      <c r="S198" s="44">
        <v>0.0</v>
      </c>
      <c r="T198" s="44">
        <v>5.4E-4</v>
      </c>
    </row>
    <row r="199">
      <c r="A199" s="2" t="str">
        <f>VLOOKUP(E199,'Food Encyclopedia'!$C$2:$K$999,3)</f>
        <v>Bread, oatnut, whole, fresh</v>
      </c>
      <c r="B199" s="19" t="str">
        <f>VLOOKUP(E199,'Food Encyclopedia'!$C$2:$K$999,9)</f>
        <v>raw</v>
      </c>
      <c r="C199" s="8" t="str">
        <f t="shared" si="1"/>
        <v>Bread, oatnut, whole, fresh, raw</v>
      </c>
      <c r="D199" s="43" t="s">
        <v>2748</v>
      </c>
      <c r="E199" s="2" t="s">
        <v>541</v>
      </c>
      <c r="F199" s="44">
        <v>10.29</v>
      </c>
      <c r="G199" s="44">
        <v>0.474636</v>
      </c>
      <c r="H199" s="44">
        <v>0.004789</v>
      </c>
      <c r="I199" s="44">
        <v>0.006193</v>
      </c>
      <c r="J199" s="44">
        <v>0.00497</v>
      </c>
      <c r="K199" s="44">
        <v>0.011503</v>
      </c>
      <c r="L199" s="44">
        <v>0.001243</v>
      </c>
      <c r="M199" s="47">
        <v>8.61E-5</v>
      </c>
      <c r="N199" s="47">
        <v>4.82E-5</v>
      </c>
      <c r="O199" s="44">
        <v>2.82E-4</v>
      </c>
      <c r="P199" s="44">
        <v>0.0</v>
      </c>
      <c r="Q199" s="44">
        <v>0.0</v>
      </c>
      <c r="R199" s="44">
        <v>0.003251</v>
      </c>
      <c r="S199" s="44">
        <v>0.0</v>
      </c>
      <c r="T199" s="44">
        <v>5.57E-4</v>
      </c>
    </row>
    <row r="200">
      <c r="A200" s="2" t="str">
        <f>VLOOKUP(E200,'Food Encyclopedia'!$C$2:$K$999,3)</f>
        <v>Bread, potato, whole, fresh</v>
      </c>
      <c r="B200" s="19" t="str">
        <f>VLOOKUP(E200,'Food Encyclopedia'!$C$2:$K$999,9)</f>
        <v>raw</v>
      </c>
      <c r="C200" s="8" t="str">
        <f t="shared" si="1"/>
        <v>Bread, potato, whole, fresh, raw</v>
      </c>
      <c r="D200" s="43" t="s">
        <v>2749</v>
      </c>
      <c r="E200" s="2" t="s">
        <v>544</v>
      </c>
      <c r="F200" s="44">
        <v>10.04</v>
      </c>
      <c r="G200" s="44">
        <v>0.654739</v>
      </c>
      <c r="H200" s="44">
        <v>0.005789</v>
      </c>
      <c r="I200" s="44">
        <v>0.006411</v>
      </c>
      <c r="J200" s="44">
        <v>0.005904</v>
      </c>
      <c r="K200" s="44">
        <v>0.008396</v>
      </c>
      <c r="L200" s="44">
        <v>5.73E-4</v>
      </c>
      <c r="M200" s="47">
        <v>5.28E-5</v>
      </c>
      <c r="N200" s="47">
        <v>4.37E-5</v>
      </c>
      <c r="O200" s="44">
        <v>1.56E-4</v>
      </c>
      <c r="P200" s="44">
        <v>0.0</v>
      </c>
      <c r="Q200" s="44">
        <v>0.0</v>
      </c>
      <c r="R200" s="44">
        <v>0.002125</v>
      </c>
      <c r="S200" s="44">
        <v>0.0</v>
      </c>
      <c r="T200" s="44">
        <v>4.48E-4</v>
      </c>
    </row>
    <row r="201">
      <c r="A201" s="2" t="str">
        <f>VLOOKUP(E201,'Food Encyclopedia'!$C$2:$K$999,3)</f>
        <v>Bread, English muffin, whole, fresh</v>
      </c>
      <c r="B201" s="19" t="str">
        <f>VLOOKUP(E201,'Food Encyclopedia'!$C$2:$K$999,9)</f>
        <v>raw</v>
      </c>
      <c r="C201" s="8" t="str">
        <f t="shared" si="1"/>
        <v>Bread, English muffin, whole, fresh, raw</v>
      </c>
      <c r="D201" s="43" t="s">
        <v>2750</v>
      </c>
      <c r="E201" s="2" t="s">
        <v>547</v>
      </c>
      <c r="F201" s="44">
        <v>10.26</v>
      </c>
      <c r="G201" s="44">
        <v>0.694196</v>
      </c>
      <c r="H201" s="44">
        <v>0.001279</v>
      </c>
      <c r="I201" s="44">
        <v>0.006236</v>
      </c>
      <c r="J201" s="44">
        <v>0.005527</v>
      </c>
      <c r="K201" s="44">
        <v>0.010065</v>
      </c>
      <c r="L201" s="44">
        <v>6.2E-4</v>
      </c>
      <c r="M201" s="47">
        <v>3.08E-5</v>
      </c>
      <c r="N201" s="47">
        <v>3.3E-5</v>
      </c>
      <c r="O201" s="44">
        <v>0.0</v>
      </c>
      <c r="P201" s="44">
        <v>0.0</v>
      </c>
      <c r="Q201" s="44">
        <v>0.0</v>
      </c>
      <c r="R201" s="44">
        <v>0.00284</v>
      </c>
      <c r="S201" s="44">
        <v>0.0</v>
      </c>
      <c r="T201" s="44">
        <v>4.96E-4</v>
      </c>
    </row>
    <row r="202">
      <c r="A202" s="2" t="str">
        <f>VLOOKUP(E202,'Food Encyclopedia'!$C$2:$K$999,3)</f>
        <v>Bread, English muffin, whole, fresh</v>
      </c>
      <c r="B202" s="19" t="str">
        <f>VLOOKUP(E202,'Food Encyclopedia'!$C$2:$K$999,9)</f>
        <v>raw</v>
      </c>
      <c r="C202" s="8" t="str">
        <f t="shared" si="1"/>
        <v>Bread, English muffin, whole, fresh, raw</v>
      </c>
      <c r="D202" s="43" t="s">
        <v>2751</v>
      </c>
      <c r="E202" s="2" t="s">
        <v>550</v>
      </c>
      <c r="F202" s="44">
        <v>10.31</v>
      </c>
      <c r="G202" s="44">
        <v>0.460957</v>
      </c>
      <c r="H202" s="44">
        <v>0.001515</v>
      </c>
      <c r="I202" s="44">
        <v>0.006944</v>
      </c>
      <c r="J202" s="44">
        <v>0.00826</v>
      </c>
      <c r="K202" s="44">
        <v>0.008857</v>
      </c>
      <c r="L202" s="44">
        <v>0.001316</v>
      </c>
      <c r="M202" s="47">
        <v>4.69E-5</v>
      </c>
      <c r="N202" s="47">
        <v>6.41E-5</v>
      </c>
      <c r="O202" s="44">
        <v>0.0</v>
      </c>
      <c r="P202" s="44">
        <v>0.0</v>
      </c>
      <c r="Q202" s="44">
        <v>0.0</v>
      </c>
      <c r="R202" s="44">
        <v>0.001951</v>
      </c>
      <c r="S202" s="44">
        <v>0.0</v>
      </c>
      <c r="T202" s="44">
        <v>5.2E-4</v>
      </c>
    </row>
    <row r="203">
      <c r="A203" s="2" t="str">
        <f>VLOOKUP(E203,'Food Encyclopedia'!$C$2:$K$999,3)</f>
        <v>Bread, English muffin, whole, fresh</v>
      </c>
      <c r="B203" s="19" t="str">
        <f>VLOOKUP(E203,'Food Encyclopedia'!$C$2:$K$999,9)</f>
        <v>raw</v>
      </c>
      <c r="C203" s="8" t="str">
        <f t="shared" si="1"/>
        <v>Bread, English muffin, whole, fresh, raw</v>
      </c>
      <c r="D203" s="43" t="s">
        <v>2752</v>
      </c>
      <c r="E203" s="2" t="s">
        <v>552</v>
      </c>
      <c r="F203" s="44">
        <v>10.2</v>
      </c>
      <c r="G203" s="44">
        <v>0.504118</v>
      </c>
      <c r="H203" s="44">
        <v>0.001618</v>
      </c>
      <c r="I203" s="44">
        <v>0.008027</v>
      </c>
      <c r="J203" s="44">
        <v>0.013571</v>
      </c>
      <c r="K203" s="44">
        <v>0.013293</v>
      </c>
      <c r="L203" s="44">
        <v>0.001233</v>
      </c>
      <c r="M203" s="47">
        <v>5.34E-5</v>
      </c>
      <c r="N203" s="44">
        <v>1.01E-4</v>
      </c>
      <c r="O203" s="44">
        <v>0.0</v>
      </c>
      <c r="P203" s="44">
        <v>0.0</v>
      </c>
      <c r="Q203" s="44">
        <v>0.0</v>
      </c>
      <c r="R203" s="44">
        <v>0.001865</v>
      </c>
      <c r="S203" s="44">
        <v>0.0</v>
      </c>
      <c r="T203" s="44">
        <v>5.09E-4</v>
      </c>
    </row>
    <row r="204">
      <c r="A204" s="2" t="str">
        <f>VLOOKUP(E204,'Food Encyclopedia'!$C$2:$K$999,3)</f>
        <v>Bread, English muffin, whole, fresh</v>
      </c>
      <c r="B204" s="19" t="str">
        <f>VLOOKUP(E204,'Food Encyclopedia'!$C$2:$K$999,9)</f>
        <v>raw</v>
      </c>
      <c r="C204" s="8" t="str">
        <f t="shared" si="1"/>
        <v>Bread, English muffin, whole, fresh, raw</v>
      </c>
      <c r="D204" s="43" t="s">
        <v>2753</v>
      </c>
      <c r="E204" s="2" t="s">
        <v>554</v>
      </c>
      <c r="F204" s="44">
        <v>10.32</v>
      </c>
      <c r="G204" s="44">
        <v>0.635319</v>
      </c>
      <c r="H204" s="44">
        <v>0.002058</v>
      </c>
      <c r="I204" s="44">
        <v>0.007306</v>
      </c>
      <c r="J204" s="44">
        <v>0.005679</v>
      </c>
      <c r="K204" s="44">
        <v>0.007625</v>
      </c>
      <c r="L204" s="44">
        <v>8.55E-4</v>
      </c>
      <c r="M204" s="47">
        <v>1.68E-5</v>
      </c>
      <c r="N204" s="47">
        <v>3.67E-5</v>
      </c>
      <c r="O204" s="44">
        <v>0.0</v>
      </c>
      <c r="P204" s="44">
        <v>0.0</v>
      </c>
      <c r="Q204" s="44">
        <v>0.0</v>
      </c>
      <c r="R204" s="44">
        <v>0.001696</v>
      </c>
      <c r="S204" s="44">
        <v>0.0</v>
      </c>
      <c r="T204" s="44">
        <v>2.95E-4</v>
      </c>
    </row>
    <row r="205">
      <c r="A205" s="2" t="str">
        <f>VLOOKUP(E205,'Food Encyclopedia'!$C$2:$K$999,3)</f>
        <v>Bread, English muffin, whole, fresh</v>
      </c>
      <c r="B205" s="19" t="str">
        <f>VLOOKUP(E205,'Food Encyclopedia'!$C$2:$K$999,9)</f>
        <v>raw</v>
      </c>
      <c r="C205" s="8" t="str">
        <f t="shared" si="1"/>
        <v>Bread, English muffin, whole, fresh, raw</v>
      </c>
      <c r="D205" s="43" t="s">
        <v>2754</v>
      </c>
      <c r="E205" s="2" t="s">
        <v>557</v>
      </c>
      <c r="F205" s="44">
        <v>10.29</v>
      </c>
      <c r="G205" s="44">
        <v>0.53864</v>
      </c>
      <c r="H205" s="44">
        <v>0.003367</v>
      </c>
      <c r="I205" s="44">
        <v>0.003519</v>
      </c>
      <c r="J205" s="44">
        <v>0.007101</v>
      </c>
      <c r="K205" s="44">
        <v>0.006734</v>
      </c>
      <c r="L205" s="44">
        <v>2.66E-4</v>
      </c>
      <c r="M205" s="47">
        <v>2.42E-5</v>
      </c>
      <c r="N205" s="44">
        <v>0.0</v>
      </c>
      <c r="O205" s="44">
        <v>0.0</v>
      </c>
      <c r="P205" s="44">
        <v>0.0</v>
      </c>
      <c r="Q205" s="44">
        <v>0.0</v>
      </c>
      <c r="R205" s="44">
        <v>0.001827</v>
      </c>
      <c r="S205" s="44">
        <v>0.0</v>
      </c>
      <c r="T205" s="44">
        <v>4.11E-4</v>
      </c>
    </row>
    <row r="206">
      <c r="A206" s="2" t="str">
        <f>VLOOKUP(E206,'Food Encyclopedia'!$C$2:$K$999,3)</f>
        <v>Tortillas, flour, whole, fresh</v>
      </c>
      <c r="B206" s="19" t="str">
        <f>VLOOKUP(E206,'Food Encyclopedia'!$C$2:$K$999,9)</f>
        <v>raw</v>
      </c>
      <c r="C206" s="8" t="str">
        <f t="shared" si="1"/>
        <v>Tortillas, flour, whole, fresh, raw</v>
      </c>
      <c r="D206" s="43" t="s">
        <v>2755</v>
      </c>
      <c r="E206" s="2" t="s">
        <v>559</v>
      </c>
      <c r="F206" s="44">
        <v>10.11</v>
      </c>
      <c r="G206" s="44">
        <v>0.530457</v>
      </c>
      <c r="H206" s="44">
        <v>0.00324</v>
      </c>
      <c r="I206" s="44">
        <v>0.003744</v>
      </c>
      <c r="J206" s="44">
        <v>0.005655</v>
      </c>
      <c r="K206" s="44">
        <v>0.007556</v>
      </c>
      <c r="L206" s="44">
        <v>4.95E-4</v>
      </c>
      <c r="M206" s="47">
        <v>1.74E-5</v>
      </c>
      <c r="N206" s="44">
        <v>0.0</v>
      </c>
      <c r="O206" s="44">
        <v>0.0</v>
      </c>
      <c r="P206" s="44">
        <v>0.0</v>
      </c>
      <c r="Q206" s="44">
        <v>0.0</v>
      </c>
      <c r="R206" s="44">
        <v>0.002387</v>
      </c>
      <c r="S206" s="44">
        <v>0.0</v>
      </c>
      <c r="T206" s="44">
        <v>3.37E-4</v>
      </c>
    </row>
    <row r="207">
      <c r="A207" s="2" t="str">
        <f>VLOOKUP(E207,'Food Encyclopedia'!$C$2:$K$999,3)</f>
        <v>Tortillas, yellow corn, whole, fresh</v>
      </c>
      <c r="B207" s="19" t="str">
        <f>VLOOKUP(E207,'Food Encyclopedia'!$C$2:$K$999,9)</f>
        <v>raw</v>
      </c>
      <c r="C207" s="8" t="str">
        <f t="shared" si="1"/>
        <v>Tortillas, yellow corn, whole, fresh, raw</v>
      </c>
      <c r="D207" s="43" t="s">
        <v>2756</v>
      </c>
      <c r="E207" s="2" t="s">
        <v>563</v>
      </c>
      <c r="F207" s="44">
        <v>10.3</v>
      </c>
      <c r="G207" s="44">
        <v>0.481409</v>
      </c>
      <c r="H207" s="44">
        <v>0.007475</v>
      </c>
      <c r="I207" s="44">
        <v>0.002679</v>
      </c>
      <c r="J207" s="44">
        <v>0.007627</v>
      </c>
      <c r="K207" s="44">
        <v>0.011289</v>
      </c>
      <c r="L207" s="44">
        <v>2.18E-4</v>
      </c>
      <c r="M207" s="47">
        <v>6.9E-5</v>
      </c>
      <c r="N207" s="44">
        <v>0.0</v>
      </c>
      <c r="O207" s="44">
        <v>1.82E-4</v>
      </c>
      <c r="P207" s="44">
        <v>0.0</v>
      </c>
      <c r="Q207" s="44">
        <v>0.0</v>
      </c>
      <c r="R207" s="44">
        <v>0.003075</v>
      </c>
      <c r="S207" s="44">
        <v>0.0</v>
      </c>
      <c r="T207" s="44">
        <v>4.16E-4</v>
      </c>
    </row>
    <row r="208">
      <c r="A208" s="2" t="str">
        <f>VLOOKUP(E208,'Food Encyclopedia'!$C$2:$K$999,3)</f>
        <v>Tortillas, white corn, whole, fresh</v>
      </c>
      <c r="B208" s="19" t="str">
        <f>VLOOKUP(E208,'Food Encyclopedia'!$C$2:$K$999,9)</f>
        <v>raw</v>
      </c>
      <c r="C208" s="8" t="str">
        <f t="shared" si="1"/>
        <v>Tortillas, white corn, whole, fresh, raw</v>
      </c>
      <c r="D208" s="43" t="s">
        <v>2757</v>
      </c>
      <c r="E208" s="2" t="s">
        <v>567</v>
      </c>
      <c r="F208" s="44">
        <v>10.41</v>
      </c>
      <c r="G208" s="44">
        <v>0.532845</v>
      </c>
      <c r="H208" s="44">
        <v>0.007805</v>
      </c>
      <c r="I208" s="44">
        <v>0.00306</v>
      </c>
      <c r="J208" s="44">
        <v>0.006599</v>
      </c>
      <c r="K208" s="44">
        <v>0.011255</v>
      </c>
      <c r="L208" s="44">
        <v>5.36E-4</v>
      </c>
      <c r="M208" s="47">
        <v>7.55E-5</v>
      </c>
      <c r="N208" s="44">
        <v>0.0</v>
      </c>
      <c r="O208" s="44">
        <v>1.84E-4</v>
      </c>
      <c r="P208" s="44">
        <v>0.0</v>
      </c>
      <c r="Q208" s="44">
        <v>0.0</v>
      </c>
      <c r="R208" s="44">
        <v>0.002799</v>
      </c>
      <c r="S208" s="44">
        <v>0.0</v>
      </c>
      <c r="T208" s="44">
        <v>3.8E-4</v>
      </c>
    </row>
    <row r="209">
      <c r="A209" s="2" t="str">
        <f>VLOOKUP(E209,'Food Encyclopedia'!$C$2:$K$999,3)</f>
        <v>Tortillas, whole wheat, whole, fresh</v>
      </c>
      <c r="B209" s="19" t="str">
        <f>VLOOKUP(E209,'Food Encyclopedia'!$C$2:$K$999,9)</f>
        <v>raw</v>
      </c>
      <c r="C209" s="8" t="str">
        <f t="shared" si="1"/>
        <v>Tortillas, whole wheat, whole, fresh, raw</v>
      </c>
      <c r="D209" s="43" t="s">
        <v>2758</v>
      </c>
      <c r="E209" s="2" t="s">
        <v>569</v>
      </c>
      <c r="F209" s="44">
        <v>10.24</v>
      </c>
      <c r="G209" s="44">
        <v>0.44264</v>
      </c>
      <c r="H209" s="44">
        <v>0.0</v>
      </c>
      <c r="I209" s="44">
        <v>0.002832</v>
      </c>
      <c r="J209" s="44">
        <v>0.014015</v>
      </c>
      <c r="K209" s="44">
        <v>0.016447</v>
      </c>
      <c r="L209" s="44">
        <v>4.01E-4</v>
      </c>
      <c r="M209" s="47">
        <v>5.79E-5</v>
      </c>
      <c r="N209" s="44">
        <v>0.0</v>
      </c>
      <c r="O209" s="47">
        <v>9.21E-5</v>
      </c>
      <c r="P209" s="44">
        <v>0.0</v>
      </c>
      <c r="Q209" s="44">
        <v>0.0</v>
      </c>
      <c r="R209" s="44">
        <v>8.42E-4</v>
      </c>
      <c r="S209" s="44">
        <v>0.0</v>
      </c>
      <c r="T209" s="44">
        <v>4.43E-4</v>
      </c>
    </row>
    <row r="210">
      <c r="A210" s="2" t="str">
        <f>VLOOKUP(E210,'Food Encyclopedia'!$C$2:$K$999,3)</f>
        <v>Jam, strawberry, NA, jar</v>
      </c>
      <c r="B210" s="19" t="str">
        <f>VLOOKUP(E210,'Food Encyclopedia'!$C$2:$K$999,9)</f>
        <v>raw</v>
      </c>
      <c r="C210" s="8" t="str">
        <f t="shared" si="1"/>
        <v>Jam, strawberry, NA, jar, raw</v>
      </c>
      <c r="D210" s="43" t="s">
        <v>2759</v>
      </c>
      <c r="E210" s="2" t="s">
        <v>572</v>
      </c>
      <c r="F210" s="44">
        <v>10.16</v>
      </c>
      <c r="G210" s="44">
        <v>0.712419</v>
      </c>
      <c r="H210" s="44">
        <v>0.012431</v>
      </c>
      <c r="I210" s="44">
        <v>0.0</v>
      </c>
      <c r="J210" s="44">
        <v>6.44E-4</v>
      </c>
      <c r="K210" s="44">
        <v>0.002457</v>
      </c>
      <c r="L210" s="44">
        <v>0.0</v>
      </c>
      <c r="M210" s="44">
        <v>6.61E-4</v>
      </c>
      <c r="N210" s="44">
        <v>0.0</v>
      </c>
      <c r="O210" s="44">
        <v>0.011414</v>
      </c>
      <c r="P210" s="44">
        <v>0.0</v>
      </c>
      <c r="Q210" s="44">
        <v>0.0</v>
      </c>
      <c r="R210" s="44">
        <v>0.008949</v>
      </c>
      <c r="S210" s="44">
        <v>0.0</v>
      </c>
      <c r="T210" s="44">
        <v>1.35E-4</v>
      </c>
    </row>
    <row r="211">
      <c r="A211" s="2" t="str">
        <f>VLOOKUP(E211,'Food Encyclopedia'!$C$2:$K$999,3)</f>
        <v>Jam, strawberry, NA, jar</v>
      </c>
      <c r="B211" s="19" t="str">
        <f>VLOOKUP(E211,'Food Encyclopedia'!$C$2:$K$999,9)</f>
        <v>raw</v>
      </c>
      <c r="C211" s="8" t="str">
        <f t="shared" si="1"/>
        <v>Jam, strawberry, NA, jar, raw</v>
      </c>
      <c r="D211" s="43" t="s">
        <v>2760</v>
      </c>
      <c r="E211" s="2" t="s">
        <v>576</v>
      </c>
      <c r="F211" s="44">
        <v>10.02</v>
      </c>
      <c r="G211" s="44">
        <v>0.730814</v>
      </c>
      <c r="H211" s="44">
        <v>0.001248</v>
      </c>
      <c r="I211" s="44">
        <v>0.095885</v>
      </c>
      <c r="J211" s="44">
        <v>6.91E-4</v>
      </c>
      <c r="K211" s="44">
        <v>0.001047</v>
      </c>
      <c r="L211" s="44">
        <v>0.0</v>
      </c>
      <c r="M211" s="44">
        <v>1.29E-4</v>
      </c>
      <c r="N211" s="44">
        <v>3.01E-4</v>
      </c>
      <c r="O211" s="44">
        <v>0.002007</v>
      </c>
      <c r="P211" s="44">
        <v>8.67E-4</v>
      </c>
      <c r="Q211" s="44">
        <v>3.49E-4</v>
      </c>
      <c r="R211" s="44">
        <v>0.0</v>
      </c>
      <c r="S211" s="44">
        <v>0.0</v>
      </c>
      <c r="T211" s="44">
        <v>1.97E-4</v>
      </c>
    </row>
    <row r="212">
      <c r="A212" s="2" t="str">
        <f>VLOOKUP(E212,'Food Encyclopedia'!$C$2:$K$999,3)</f>
        <v>Jam, Raspberry, NA, jar</v>
      </c>
      <c r="B212" s="19" t="str">
        <f>VLOOKUP(E212,'Food Encyclopedia'!$C$2:$K$999,9)</f>
        <v>raw</v>
      </c>
      <c r="C212" s="8" t="str">
        <f t="shared" si="1"/>
        <v>Jam, Raspberry, NA, jar, raw</v>
      </c>
      <c r="D212" s="43" t="s">
        <v>2761</v>
      </c>
      <c r="E212" s="2" t="s">
        <v>578</v>
      </c>
      <c r="F212" s="44">
        <v>10.71</v>
      </c>
      <c r="G212" s="44">
        <v>0.39138</v>
      </c>
      <c r="H212" s="44">
        <v>8.61E-4</v>
      </c>
      <c r="I212" s="44">
        <v>0.156967</v>
      </c>
      <c r="J212" s="44">
        <v>0.001547</v>
      </c>
      <c r="K212" s="44">
        <v>0.001211</v>
      </c>
      <c r="L212" s="44">
        <v>0.0</v>
      </c>
      <c r="M212" s="44">
        <v>2.59E-4</v>
      </c>
      <c r="N212" s="44">
        <v>0.0</v>
      </c>
      <c r="O212" s="44">
        <v>0.003756</v>
      </c>
      <c r="P212" s="44">
        <v>0.0</v>
      </c>
      <c r="Q212" s="44">
        <v>0.0</v>
      </c>
      <c r="R212" s="44">
        <v>0.0</v>
      </c>
      <c r="S212" s="44">
        <v>0.0</v>
      </c>
      <c r="T212" s="44">
        <v>1.87E-4</v>
      </c>
    </row>
    <row r="213">
      <c r="A213" s="2" t="str">
        <f>VLOOKUP(E213,'Food Encyclopedia'!$C$2:$K$999,3)</f>
        <v>Jam, Orange, NA, jar</v>
      </c>
      <c r="B213" s="19" t="str">
        <f>VLOOKUP(E213,'Food Encyclopedia'!$C$2:$K$999,9)</f>
        <v>raw</v>
      </c>
      <c r="C213" s="8" t="str">
        <f t="shared" si="1"/>
        <v>Jam, Orange, NA, jar, raw</v>
      </c>
      <c r="D213" s="43" t="s">
        <v>2762</v>
      </c>
      <c r="E213" s="2" t="s">
        <v>582</v>
      </c>
      <c r="F213" s="44">
        <v>10.41</v>
      </c>
      <c r="G213" s="44">
        <v>0.453731</v>
      </c>
      <c r="H213" s="44">
        <v>0.001757</v>
      </c>
      <c r="I213" s="44">
        <v>0.184139</v>
      </c>
      <c r="J213" s="44">
        <v>8.81E-4</v>
      </c>
      <c r="K213" s="44">
        <v>0.001163</v>
      </c>
      <c r="L213" s="44">
        <v>0.0</v>
      </c>
      <c r="M213" s="44">
        <v>6.35E-4</v>
      </c>
      <c r="N213" s="44">
        <v>0.0</v>
      </c>
      <c r="O213" s="44">
        <v>0.003231</v>
      </c>
      <c r="P213" s="44">
        <v>8.09E-4</v>
      </c>
      <c r="Q213" s="44">
        <v>3.26E-4</v>
      </c>
      <c r="R213" s="44">
        <v>0.0</v>
      </c>
      <c r="S213" s="44">
        <v>0.0</v>
      </c>
      <c r="T213" s="44">
        <v>1.51E-4</v>
      </c>
    </row>
    <row r="214">
      <c r="A214" s="2" t="str">
        <f>VLOOKUP(E214,'Food Encyclopedia'!$C$2:$K$999,3)</f>
        <v>Jam, fig, NA, jar</v>
      </c>
      <c r="B214" s="19" t="str">
        <f>VLOOKUP(E214,'Food Encyclopedia'!$C$2:$K$999,9)</f>
        <v>raw</v>
      </c>
      <c r="C214" s="8" t="str">
        <f t="shared" si="1"/>
        <v>Jam, fig, NA, jar, raw</v>
      </c>
      <c r="D214" s="43" t="s">
        <v>2763</v>
      </c>
      <c r="E214" s="2" t="s">
        <v>585</v>
      </c>
      <c r="F214" s="44">
        <v>11.0</v>
      </c>
      <c r="G214" s="44">
        <v>0.499031</v>
      </c>
      <c r="H214" s="44">
        <v>5.59E-4</v>
      </c>
      <c r="I214" s="44">
        <v>0.197588</v>
      </c>
      <c r="J214" s="44">
        <v>3.37E-4</v>
      </c>
      <c r="K214" s="44">
        <v>0.001014</v>
      </c>
      <c r="L214" s="44">
        <v>0.0</v>
      </c>
      <c r="M214" s="44">
        <v>3.13E-4</v>
      </c>
      <c r="N214" s="44">
        <v>0.0</v>
      </c>
      <c r="O214" s="44">
        <v>0.004084</v>
      </c>
      <c r="P214" s="44">
        <v>5.61E-4</v>
      </c>
      <c r="Q214" s="44">
        <v>2.26E-4</v>
      </c>
      <c r="R214" s="44">
        <v>0.0</v>
      </c>
      <c r="S214" s="44">
        <v>0.0</v>
      </c>
      <c r="T214" s="44">
        <v>1.93E-4</v>
      </c>
    </row>
    <row r="215">
      <c r="A215" s="2" t="str">
        <f>VLOOKUP(E215,'Food Encyclopedia'!$C$2:$K$999,3)</f>
        <v>Jam, strawberry, NA, jar</v>
      </c>
      <c r="B215" s="19" t="str">
        <f>VLOOKUP(E215,'Food Encyclopedia'!$C$2:$K$999,9)</f>
        <v>raw</v>
      </c>
      <c r="C215" s="8" t="str">
        <f t="shared" si="1"/>
        <v>Jam, strawberry, NA, jar, raw</v>
      </c>
      <c r="D215" s="43" t="s">
        <v>2764</v>
      </c>
      <c r="E215" s="2" t="s">
        <v>588</v>
      </c>
      <c r="F215" s="44">
        <v>11.09</v>
      </c>
      <c r="G215" s="44">
        <v>0.425817</v>
      </c>
      <c r="H215" s="44">
        <v>6.46E-4</v>
      </c>
      <c r="I215" s="44">
        <v>0.172787</v>
      </c>
      <c r="J215" s="44">
        <v>7.12E-4</v>
      </c>
      <c r="K215" s="44">
        <v>6.46E-4</v>
      </c>
      <c r="L215" s="44">
        <v>0.0</v>
      </c>
      <c r="M215" s="44">
        <v>1.71E-4</v>
      </c>
      <c r="N215" s="44">
        <v>0.0</v>
      </c>
      <c r="O215" s="44">
        <v>9.85E-4</v>
      </c>
      <c r="P215" s="44">
        <v>3.8E-4</v>
      </c>
      <c r="Q215" s="44">
        <v>1.53E-4</v>
      </c>
      <c r="R215" s="44">
        <v>0.0</v>
      </c>
      <c r="S215" s="44">
        <v>0.0</v>
      </c>
      <c r="T215" s="44">
        <v>1.36E-4</v>
      </c>
    </row>
    <row r="216">
      <c r="A216" s="2" t="str">
        <f>VLOOKUP(E216,'Food Encyclopedia'!$C$2:$K$999,3)</f>
        <v>Jam, plum, NA, jar</v>
      </c>
      <c r="B216" s="19" t="str">
        <f>VLOOKUP(E216,'Food Encyclopedia'!$C$2:$K$999,9)</f>
        <v>raw</v>
      </c>
      <c r="C216" s="8" t="str">
        <f t="shared" si="1"/>
        <v>Jam, plum, NA, jar, raw</v>
      </c>
      <c r="D216" s="43" t="s">
        <v>2765</v>
      </c>
      <c r="E216" s="2" t="s">
        <v>590</v>
      </c>
      <c r="F216" s="44">
        <v>11.02</v>
      </c>
      <c r="G216" s="44">
        <v>0.425354</v>
      </c>
      <c r="H216" s="44">
        <v>8.23E-4</v>
      </c>
      <c r="I216" s="44">
        <v>0.143484</v>
      </c>
      <c r="J216" s="44">
        <v>4.46E-4</v>
      </c>
      <c r="K216" s="44">
        <v>7.2E-4</v>
      </c>
      <c r="L216" s="44">
        <v>0.0</v>
      </c>
      <c r="M216" s="44">
        <v>1.74E-4</v>
      </c>
      <c r="N216" s="44">
        <v>0.0</v>
      </c>
      <c r="O216" s="44">
        <v>0.001056</v>
      </c>
      <c r="P216" s="44">
        <v>6.92E-4</v>
      </c>
      <c r="Q216" s="44">
        <v>2.79E-4</v>
      </c>
      <c r="R216" s="44">
        <v>0.0</v>
      </c>
      <c r="S216" s="44">
        <v>0.0</v>
      </c>
      <c r="T216" s="47">
        <v>8.75E-5</v>
      </c>
    </row>
    <row r="217">
      <c r="A217" s="2" t="str">
        <f>VLOOKUP(E217,'Food Encyclopedia'!$C$2:$K$999,3)</f>
        <v>Jam, mango-peach, NA, jar</v>
      </c>
      <c r="B217" s="19" t="str">
        <f>VLOOKUP(E217,'Food Encyclopedia'!$C$2:$K$999,9)</f>
        <v>raw</v>
      </c>
      <c r="C217" s="8" t="str">
        <f t="shared" si="1"/>
        <v>Jam, mango-peach, NA, jar, raw</v>
      </c>
      <c r="D217" s="43" t="s">
        <v>2766</v>
      </c>
      <c r="E217" s="2" t="s">
        <v>593</v>
      </c>
      <c r="F217" s="44">
        <v>11.01</v>
      </c>
      <c r="G217" s="44">
        <v>0.398282</v>
      </c>
      <c r="H217" s="44">
        <v>0.001291</v>
      </c>
      <c r="I217" s="44">
        <v>0.161318</v>
      </c>
      <c r="J217" s="44">
        <v>7.86E-4</v>
      </c>
      <c r="K217" s="44">
        <v>0.001843</v>
      </c>
      <c r="L217" s="44">
        <v>0.0</v>
      </c>
      <c r="M217" s="44">
        <v>2.25E-4</v>
      </c>
      <c r="N217" s="44">
        <v>0.0</v>
      </c>
      <c r="O217" s="44">
        <v>0.003665</v>
      </c>
      <c r="P217" s="44">
        <v>0.0</v>
      </c>
      <c r="Q217" s="44">
        <v>0.0</v>
      </c>
      <c r="R217" s="44">
        <v>0.0</v>
      </c>
      <c r="S217" s="44">
        <v>0.0</v>
      </c>
      <c r="T217" s="44">
        <v>1.21E-4</v>
      </c>
    </row>
    <row r="218">
      <c r="A218" s="2" t="str">
        <f>VLOOKUP(E218,'Food Encyclopedia'!$C$2:$K$999,3)</f>
        <v>Spread, peanut, NA, jar</v>
      </c>
      <c r="B218" s="19" t="str">
        <f>VLOOKUP(E218,'Food Encyclopedia'!$C$2:$K$999,9)</f>
        <v>raw</v>
      </c>
      <c r="C218" s="8" t="str">
        <f t="shared" si="1"/>
        <v>Spread, peanut, NA, jar, raw</v>
      </c>
      <c r="D218" s="43" t="s">
        <v>2767</v>
      </c>
      <c r="E218" s="2" t="s">
        <v>596</v>
      </c>
      <c r="F218" s="44">
        <v>10.0</v>
      </c>
      <c r="G218" s="44">
        <v>0.058723</v>
      </c>
      <c r="H218" s="44">
        <v>0.002237</v>
      </c>
      <c r="I218" s="44">
        <v>0.002676</v>
      </c>
      <c r="J218" s="44">
        <v>0.00251</v>
      </c>
      <c r="K218" s="44">
        <v>0.018346</v>
      </c>
      <c r="L218" s="44">
        <v>8.29E-4</v>
      </c>
      <c r="M218" s="44">
        <v>4.73E-4</v>
      </c>
      <c r="N218" s="47">
        <v>7.63E-5</v>
      </c>
      <c r="O218" s="44">
        <v>0.001274</v>
      </c>
      <c r="P218" s="44">
        <v>0.0</v>
      </c>
      <c r="Q218" s="44">
        <v>0.0</v>
      </c>
      <c r="R218" s="44">
        <v>5.86E-4</v>
      </c>
      <c r="S218" s="44">
        <v>0.0</v>
      </c>
      <c r="T218" s="44">
        <v>3.86E-4</v>
      </c>
    </row>
    <row r="219">
      <c r="A219" s="2" t="str">
        <f>VLOOKUP(E219,'Food Encyclopedia'!$C$2:$K$999,3)</f>
        <v>Spread, peanut, NA, jar</v>
      </c>
      <c r="B219" s="19" t="str">
        <f>VLOOKUP(E219,'Food Encyclopedia'!$C$2:$K$999,9)</f>
        <v>raw</v>
      </c>
      <c r="C219" s="8" t="str">
        <f t="shared" si="1"/>
        <v>Spread, peanut, NA, jar, raw</v>
      </c>
      <c r="D219" s="43" t="s">
        <v>2768</v>
      </c>
      <c r="E219" s="2" t="s">
        <v>600</v>
      </c>
      <c r="F219" s="44">
        <v>10.6</v>
      </c>
      <c r="G219" s="44">
        <v>0.028699</v>
      </c>
      <c r="H219" s="44">
        <v>0.003227</v>
      </c>
      <c r="I219" s="44">
        <v>6.39E-4</v>
      </c>
      <c r="J219" s="44">
        <v>0.002031</v>
      </c>
      <c r="K219" s="44">
        <v>0.015192</v>
      </c>
      <c r="L219" s="44">
        <v>0.001077</v>
      </c>
      <c r="M219" s="44">
        <v>4.12E-4</v>
      </c>
      <c r="N219" s="47">
        <v>3.49E-5</v>
      </c>
      <c r="O219" s="44">
        <v>0.001318</v>
      </c>
      <c r="P219" s="44">
        <v>0.0</v>
      </c>
      <c r="Q219" s="44">
        <v>0.0</v>
      </c>
      <c r="R219" s="44">
        <v>5.11E-4</v>
      </c>
      <c r="S219" s="44">
        <v>0.0</v>
      </c>
      <c r="T219" s="44">
        <v>3.65E-4</v>
      </c>
    </row>
    <row r="220">
      <c r="A220" s="2" t="str">
        <f>VLOOKUP(E220,'Food Encyclopedia'!$C$2:$K$999,3)</f>
        <v>Spread, hazelnut, NA, jar</v>
      </c>
      <c r="B220" s="19" t="str">
        <f>VLOOKUP(E220,'Food Encyclopedia'!$C$2:$K$999,9)</f>
        <v>raw</v>
      </c>
      <c r="C220" s="8" t="str">
        <f t="shared" si="1"/>
        <v>Spread, hazelnut, NA, jar, raw</v>
      </c>
      <c r="D220" s="43" t="s">
        <v>2769</v>
      </c>
      <c r="E220" s="2" t="s">
        <v>603</v>
      </c>
      <c r="F220" s="44">
        <v>10.07</v>
      </c>
      <c r="G220" s="44">
        <v>0.318899</v>
      </c>
      <c r="H220" s="44">
        <v>0.0297</v>
      </c>
      <c r="I220" s="44">
        <v>0.152843</v>
      </c>
      <c r="J220" s="44">
        <v>8.88E-4</v>
      </c>
      <c r="K220" s="44">
        <v>0.004148</v>
      </c>
      <c r="L220" s="44">
        <v>0.0</v>
      </c>
      <c r="M220" s="44">
        <v>4.4E-4</v>
      </c>
      <c r="N220" s="44">
        <v>0.0</v>
      </c>
      <c r="O220" s="44">
        <v>0.001985</v>
      </c>
      <c r="P220" s="44">
        <v>0.0</v>
      </c>
      <c r="Q220" s="44">
        <v>0.0</v>
      </c>
      <c r="R220" s="44">
        <v>0.001988</v>
      </c>
      <c r="S220" s="44">
        <v>1.47E-4</v>
      </c>
      <c r="T220" s="44">
        <v>0.0</v>
      </c>
    </row>
    <row r="221">
      <c r="A221" s="2" t="str">
        <f>VLOOKUP(E221,'Food Encyclopedia'!$C$2:$K$999,3)</f>
        <v>Spread, sesame seed, NA, jar</v>
      </c>
      <c r="B221" s="19" t="str">
        <f>VLOOKUP(E221,'Food Encyclopedia'!$C$2:$K$999,9)</f>
        <v>raw</v>
      </c>
      <c r="C221" s="8" t="str">
        <f t="shared" si="1"/>
        <v>Spread, sesame seed, NA, jar, raw</v>
      </c>
      <c r="D221" s="43" t="s">
        <v>2770</v>
      </c>
      <c r="E221" s="2" t="s">
        <v>606</v>
      </c>
      <c r="F221" s="44">
        <v>10.58</v>
      </c>
      <c r="G221" s="44">
        <v>0.016092</v>
      </c>
      <c r="H221" s="44">
        <v>0.005253</v>
      </c>
      <c r="I221" s="44">
        <v>0.0</v>
      </c>
      <c r="J221" s="44">
        <v>0.00229</v>
      </c>
      <c r="K221" s="44">
        <v>0.005773</v>
      </c>
      <c r="L221" s="44">
        <v>0.0</v>
      </c>
      <c r="M221" s="44">
        <v>3.2E-4</v>
      </c>
      <c r="N221" s="44">
        <v>0.0</v>
      </c>
      <c r="O221" s="44">
        <v>0.00113</v>
      </c>
      <c r="P221" s="44">
        <v>0.0</v>
      </c>
      <c r="Q221" s="44">
        <v>0.0</v>
      </c>
      <c r="R221" s="44">
        <v>0.013463</v>
      </c>
      <c r="S221" s="44">
        <v>2.13E-4</v>
      </c>
      <c r="T221" s="44">
        <v>0.0</v>
      </c>
    </row>
    <row r="222">
      <c r="A222" s="2" t="str">
        <f>VLOOKUP(E222,'Food Encyclopedia'!$C$2:$K$999,3)</f>
        <v>Spread, cashew, NA, jar</v>
      </c>
      <c r="B222" s="19" t="str">
        <f>VLOOKUP(E222,'Food Encyclopedia'!$C$2:$K$999,9)</f>
        <v>raw</v>
      </c>
      <c r="C222" s="8" t="str">
        <f t="shared" si="1"/>
        <v>Spread, cashew, NA, jar, raw</v>
      </c>
      <c r="D222" s="43" t="s">
        <v>2771</v>
      </c>
      <c r="E222" s="2" t="s">
        <v>609</v>
      </c>
      <c r="F222" s="44">
        <v>9.77</v>
      </c>
      <c r="G222" s="44">
        <v>0.148317</v>
      </c>
      <c r="H222" s="44">
        <v>0.012253</v>
      </c>
      <c r="I222" s="44">
        <v>0.0</v>
      </c>
      <c r="J222" s="44">
        <v>0.002378</v>
      </c>
      <c r="K222" s="44">
        <v>0.004967</v>
      </c>
      <c r="L222" s="44">
        <v>3.7E-4</v>
      </c>
      <c r="M222" s="44">
        <v>4.08E-4</v>
      </c>
      <c r="N222" s="44">
        <v>0.0</v>
      </c>
      <c r="O222" s="44">
        <v>0.003417</v>
      </c>
      <c r="P222" s="44">
        <v>0.0</v>
      </c>
      <c r="Q222" s="44">
        <v>0.0</v>
      </c>
      <c r="R222" s="44">
        <v>0.0</v>
      </c>
      <c r="S222" s="44">
        <v>3.78E-4</v>
      </c>
      <c r="T222" s="44">
        <v>0.0</v>
      </c>
    </row>
    <row r="223">
      <c r="A223" s="2" t="str">
        <f>VLOOKUP(E223,'Food Encyclopedia'!$C$2:$K$999,3)</f>
        <v>Spread, peanut, NA, jar</v>
      </c>
      <c r="B223" s="19" t="str">
        <f>VLOOKUP(E223,'Food Encyclopedia'!$C$2:$K$999,9)</f>
        <v>raw</v>
      </c>
      <c r="C223" s="8" t="str">
        <f t="shared" si="1"/>
        <v>Spread, peanut, NA, jar, raw</v>
      </c>
      <c r="D223" s="43" t="s">
        <v>2772</v>
      </c>
      <c r="E223" s="2" t="s">
        <v>613</v>
      </c>
      <c r="F223" s="44">
        <v>10.48</v>
      </c>
      <c r="G223" s="44">
        <v>0.042104</v>
      </c>
      <c r="H223" s="44">
        <v>0.002688</v>
      </c>
      <c r="I223" s="44">
        <v>0.0</v>
      </c>
      <c r="J223" s="44">
        <v>0.004239</v>
      </c>
      <c r="K223" s="44">
        <v>0.009813</v>
      </c>
      <c r="L223" s="44">
        <v>4.81E-4</v>
      </c>
      <c r="M223" s="44">
        <v>5.53E-4</v>
      </c>
      <c r="N223" s="44">
        <v>0.0</v>
      </c>
      <c r="O223" s="44">
        <v>0.003356</v>
      </c>
      <c r="P223" s="44">
        <v>0.0</v>
      </c>
      <c r="Q223" s="44">
        <v>0.0</v>
      </c>
      <c r="R223" s="44">
        <v>0.0</v>
      </c>
      <c r="S223" s="44">
        <v>1.76E-4</v>
      </c>
      <c r="T223" s="44">
        <v>0.0</v>
      </c>
    </row>
    <row r="224">
      <c r="A224" s="2" t="str">
        <f>VLOOKUP(E224,'Food Encyclopedia'!$C$2:$K$999,3)</f>
        <v>Spread, peanut, NA, sachet</v>
      </c>
      <c r="B224" s="19" t="str">
        <f>VLOOKUP(E224,'Food Encyclopedia'!$C$2:$K$999,9)</f>
        <v>raw</v>
      </c>
      <c r="C224" s="8" t="str">
        <f t="shared" si="1"/>
        <v>Spread, peanut, NA, sachet, raw</v>
      </c>
      <c r="D224" s="43" t="s">
        <v>2773</v>
      </c>
      <c r="E224" s="2" t="s">
        <v>615</v>
      </c>
      <c r="F224" s="44">
        <v>10.41</v>
      </c>
      <c r="G224" s="44">
        <v>0.102278</v>
      </c>
      <c r="H224" s="44">
        <v>0.011152</v>
      </c>
      <c r="I224" s="44">
        <v>0.0</v>
      </c>
      <c r="J224" s="44">
        <v>0.009339</v>
      </c>
      <c r="K224" s="44">
        <v>0.025764</v>
      </c>
      <c r="L224" s="44">
        <v>0.001298</v>
      </c>
      <c r="M224" s="44">
        <v>0.001425</v>
      </c>
      <c r="N224" s="44">
        <v>0.0</v>
      </c>
      <c r="O224" s="44">
        <v>0.005098</v>
      </c>
      <c r="P224" s="44">
        <v>0.0</v>
      </c>
      <c r="Q224" s="44">
        <v>0.0</v>
      </c>
      <c r="R224" s="44">
        <v>0.001512</v>
      </c>
      <c r="S224" s="44">
        <v>3.41E-4</v>
      </c>
      <c r="T224" s="44">
        <v>0.0</v>
      </c>
    </row>
    <row r="225">
      <c r="A225" s="2" t="str">
        <f>VLOOKUP(E225,'Food Encyclopedia'!$C$2:$K$999,3)</f>
        <v>Spread, almond, NA, sachet</v>
      </c>
      <c r="B225" s="19" t="str">
        <f>VLOOKUP(E225,'Food Encyclopedia'!$C$2:$K$999,9)</f>
        <v>raw</v>
      </c>
      <c r="C225" s="8" t="str">
        <f t="shared" si="1"/>
        <v>Spread, almond, NA, sachet, raw</v>
      </c>
      <c r="D225" s="43" t="s">
        <v>2774</v>
      </c>
      <c r="E225" s="2" t="s">
        <v>619</v>
      </c>
      <c r="F225" s="44">
        <v>10.18</v>
      </c>
      <c r="G225" s="44">
        <v>0.025982</v>
      </c>
      <c r="H225" s="44">
        <v>0.012208</v>
      </c>
      <c r="I225" s="44">
        <v>0.0</v>
      </c>
      <c r="J225" s="44">
        <v>0.014932</v>
      </c>
      <c r="K225" s="44">
        <v>0.044468</v>
      </c>
      <c r="L225" s="44">
        <v>0.00203</v>
      </c>
      <c r="M225" s="44">
        <v>0.002354</v>
      </c>
      <c r="N225" s="44">
        <v>0.0</v>
      </c>
      <c r="O225" s="44">
        <v>0.005359</v>
      </c>
      <c r="P225" s="44">
        <v>0.0</v>
      </c>
      <c r="Q225" s="44">
        <v>0.0</v>
      </c>
      <c r="R225" s="44">
        <v>8.76E-4</v>
      </c>
      <c r="S225" s="44">
        <v>0.0</v>
      </c>
      <c r="T225" s="44">
        <v>0.0</v>
      </c>
    </row>
    <row r="226">
      <c r="A226" s="2" t="str">
        <f>VLOOKUP(E226,'Food Encyclopedia'!$C$2:$K$999,3)</f>
        <v>Spread, hazelnut &amp; almond, NA, sachet</v>
      </c>
      <c r="B226" s="19" t="str">
        <f>VLOOKUP(E226,'Food Encyclopedia'!$C$2:$K$999,9)</f>
        <v>raw</v>
      </c>
      <c r="C226" s="8" t="str">
        <f t="shared" si="1"/>
        <v>Spread, hazelnut &amp; almond, NA, sachet, raw</v>
      </c>
      <c r="D226" s="43" t="s">
        <v>2775</v>
      </c>
      <c r="E226" s="2" t="s">
        <v>622</v>
      </c>
      <c r="F226" s="44">
        <v>10.94</v>
      </c>
      <c r="G226" s="44">
        <v>0.083567</v>
      </c>
      <c r="H226" s="44">
        <v>0.010104</v>
      </c>
      <c r="I226" s="44">
        <v>0.0</v>
      </c>
      <c r="J226" s="44">
        <v>0.007634</v>
      </c>
      <c r="K226" s="44">
        <v>0.021906</v>
      </c>
      <c r="L226" s="44">
        <v>0.001419</v>
      </c>
      <c r="M226" s="44">
        <v>0.001526</v>
      </c>
      <c r="N226" s="44">
        <v>0.0</v>
      </c>
      <c r="O226" s="44">
        <v>0.005653</v>
      </c>
      <c r="P226" s="44">
        <v>0.0</v>
      </c>
      <c r="Q226" s="44">
        <v>0.0</v>
      </c>
      <c r="R226" s="44">
        <v>0.0</v>
      </c>
      <c r="S226" s="44">
        <v>1.37E-4</v>
      </c>
      <c r="T226" s="44">
        <v>0.0</v>
      </c>
    </row>
    <row r="227">
      <c r="A227" s="2" t="str">
        <f>VLOOKUP(E227,'Food Encyclopedia'!$C$2:$K$999,3)</f>
        <v>Spread, almond, NA, sachet</v>
      </c>
      <c r="B227" s="19" t="str">
        <f>VLOOKUP(E227,'Food Encyclopedia'!$C$2:$K$999,9)</f>
        <v>raw</v>
      </c>
      <c r="C227" s="8" t="str">
        <f t="shared" si="1"/>
        <v>Spread, almond, NA, sachet, raw</v>
      </c>
      <c r="D227" s="43" t="s">
        <v>2776</v>
      </c>
      <c r="E227" s="2" t="s">
        <v>625</v>
      </c>
      <c r="F227" s="44">
        <v>10.52</v>
      </c>
      <c r="G227" s="44">
        <v>0.101608</v>
      </c>
      <c r="H227" s="44">
        <v>0.016428</v>
      </c>
      <c r="I227" s="44">
        <v>8.71E-4</v>
      </c>
      <c r="J227" s="44">
        <v>0.009866</v>
      </c>
      <c r="K227" s="44">
        <v>0.038171</v>
      </c>
      <c r="L227" s="44">
        <v>0.001403</v>
      </c>
      <c r="M227" s="44">
        <v>0.002051</v>
      </c>
      <c r="N227" s="44">
        <v>0.0</v>
      </c>
      <c r="O227" s="44">
        <v>0.00376</v>
      </c>
      <c r="P227" s="44">
        <v>0.0</v>
      </c>
      <c r="Q227" s="44">
        <v>0.0</v>
      </c>
      <c r="R227" s="44">
        <v>0.0</v>
      </c>
      <c r="S227" s="44">
        <v>1.97E-4</v>
      </c>
      <c r="T227" s="44">
        <v>0.0</v>
      </c>
    </row>
    <row r="228">
      <c r="A228" s="2" t="str">
        <f>VLOOKUP(E228,'Food Encyclopedia'!$C$2:$K$999,3)</f>
        <v>Spread, almond, NA, sachet</v>
      </c>
      <c r="B228" s="19" t="str">
        <f>VLOOKUP(E228,'Food Encyclopedia'!$C$2:$K$999,9)</f>
        <v>raw</v>
      </c>
      <c r="C228" s="8" t="str">
        <f t="shared" si="1"/>
        <v>Spread, almond, NA, sachet, raw</v>
      </c>
      <c r="D228" s="43" t="s">
        <v>2777</v>
      </c>
      <c r="E228" s="2" t="s">
        <v>627</v>
      </c>
      <c r="F228" s="44">
        <v>10.94</v>
      </c>
      <c r="G228" s="44">
        <v>0.050777</v>
      </c>
      <c r="H228" s="44">
        <v>0.014204</v>
      </c>
      <c r="I228" s="44">
        <v>0.0</v>
      </c>
      <c r="J228" s="44">
        <v>0.013147</v>
      </c>
      <c r="K228" s="44">
        <v>0.048246</v>
      </c>
      <c r="L228" s="44">
        <v>0.001852</v>
      </c>
      <c r="M228" s="44">
        <v>0.002487</v>
      </c>
      <c r="N228" s="44">
        <v>0.0</v>
      </c>
      <c r="O228" s="44">
        <v>0.0053</v>
      </c>
      <c r="P228" s="44">
        <v>0.0</v>
      </c>
      <c r="Q228" s="44">
        <v>0.0</v>
      </c>
      <c r="R228" s="44">
        <v>0.0</v>
      </c>
      <c r="S228" s="44">
        <v>3.54E-4</v>
      </c>
      <c r="T228" s="44">
        <v>0.0</v>
      </c>
    </row>
    <row r="229">
      <c r="A229" s="2" t="str">
        <f>VLOOKUP(E229,'Food Encyclopedia'!$C$2:$K$999,3)</f>
        <v>Milk, soy, NA, carton</v>
      </c>
      <c r="B229" s="19" t="str">
        <f>VLOOKUP(E229,'Food Encyclopedia'!$C$2:$K$999,9)</f>
        <v>not dried</v>
      </c>
      <c r="C229" s="8" t="str">
        <f t="shared" si="1"/>
        <v>Milk, soy, NA, carton, not dried</v>
      </c>
      <c r="D229" s="43" t="s">
        <v>2778</v>
      </c>
      <c r="E229" s="2" t="s">
        <v>629</v>
      </c>
      <c r="F229" s="19">
        <v>10.43</v>
      </c>
      <c r="G229" s="44">
        <v>0.165773</v>
      </c>
      <c r="H229" s="44">
        <v>0.029981</v>
      </c>
      <c r="I229" s="44">
        <v>0.043424</v>
      </c>
      <c r="J229" s="44">
        <v>-1.1E-4</v>
      </c>
      <c r="K229" s="44">
        <v>0.002174</v>
      </c>
      <c r="L229" s="44">
        <v>0.0</v>
      </c>
      <c r="M229" s="44">
        <v>3.58E-4</v>
      </c>
      <c r="N229" s="44">
        <v>0.0</v>
      </c>
      <c r="O229" s="44">
        <v>0.001233</v>
      </c>
      <c r="P229" s="44">
        <v>0.0</v>
      </c>
      <c r="Q229" s="44">
        <v>0.0</v>
      </c>
      <c r="R229" s="44">
        <v>0.002073</v>
      </c>
      <c r="S229" s="44">
        <v>0.0</v>
      </c>
      <c r="T229" s="44">
        <v>0.001573</v>
      </c>
    </row>
    <row r="230">
      <c r="A230" s="2" t="str">
        <f>VLOOKUP(E230,'Food Encyclopedia'!$C$2:$K$999,3)</f>
        <v>Milk, almond, NA, carton</v>
      </c>
      <c r="B230" s="19" t="str">
        <f>VLOOKUP(E230,'Food Encyclopedia'!$C$2:$K$999,9)</f>
        <v>not dried</v>
      </c>
      <c r="C230" s="8" t="str">
        <f t="shared" si="1"/>
        <v>Milk, almond, NA, carton, not dried</v>
      </c>
      <c r="D230" s="43" t="s">
        <v>2779</v>
      </c>
      <c r="E230" s="2" t="s">
        <v>633</v>
      </c>
      <c r="F230" s="50">
        <v>10.055</v>
      </c>
      <c r="G230" s="44">
        <v>0.014203</v>
      </c>
      <c r="H230" s="44">
        <v>0.025313</v>
      </c>
      <c r="I230" s="44">
        <v>0.001655</v>
      </c>
      <c r="J230" s="44">
        <v>0.00299</v>
      </c>
      <c r="K230" s="44">
        <v>0.027328</v>
      </c>
      <c r="L230" s="44">
        <v>0.001181</v>
      </c>
      <c r="M230" s="44">
        <v>0.006044</v>
      </c>
      <c r="N230" s="44">
        <v>0.002232</v>
      </c>
      <c r="O230" s="44">
        <v>0.002072</v>
      </c>
      <c r="P230" s="44">
        <v>0.0</v>
      </c>
      <c r="Q230" s="44">
        <v>0.0</v>
      </c>
      <c r="R230" s="44">
        <v>0.009011</v>
      </c>
      <c r="S230" s="44">
        <v>0.0</v>
      </c>
      <c r="T230" s="44">
        <v>2.25E-4</v>
      </c>
    </row>
    <row r="231">
      <c r="A231" s="2" t="str">
        <f>VLOOKUP(E231,'Food Encyclopedia'!$C$2:$K$999,3)</f>
        <v>Milk, rice, NA, carton</v>
      </c>
      <c r="B231" s="19" t="str">
        <f>VLOOKUP(E231,'Food Encyclopedia'!$C$2:$K$999,9)</f>
        <v>not dried</v>
      </c>
      <c r="C231" s="8" t="str">
        <f t="shared" si="1"/>
        <v>Milk, rice, NA, carton, not dried</v>
      </c>
      <c r="D231" s="43" t="s">
        <v>2780</v>
      </c>
      <c r="E231" s="2" t="s">
        <v>636</v>
      </c>
      <c r="F231" s="19">
        <v>9.99</v>
      </c>
      <c r="G231" s="44">
        <v>0.818971</v>
      </c>
      <c r="H231" s="44">
        <v>0.0</v>
      </c>
      <c r="I231" s="44">
        <v>0.0</v>
      </c>
      <c r="J231" s="44">
        <v>-1.1E-4</v>
      </c>
      <c r="K231" s="44">
        <v>0.001129</v>
      </c>
      <c r="L231" s="44">
        <v>0.0</v>
      </c>
      <c r="M231" s="47">
        <v>3.11E-5</v>
      </c>
      <c r="N231" s="44">
        <v>0.0</v>
      </c>
      <c r="O231" s="47">
        <v>1.1E-5</v>
      </c>
      <c r="P231" s="44">
        <v>0.0</v>
      </c>
      <c r="Q231" s="44">
        <v>0.0</v>
      </c>
      <c r="R231" s="44">
        <v>0.001389</v>
      </c>
      <c r="S231" s="44">
        <v>0.0</v>
      </c>
      <c r="T231" s="44">
        <v>0.0</v>
      </c>
    </row>
    <row r="232">
      <c r="A232" s="2" t="str">
        <f>VLOOKUP(E232,'Food Encyclopedia'!$C$2:$K$999,3)</f>
        <v>Juice, mango, NA, bottled</v>
      </c>
      <c r="B232" s="19" t="str">
        <f>VLOOKUP(E232,'Food Encyclopedia'!$C$2:$K$999,9)</f>
        <v>not dried</v>
      </c>
      <c r="C232" s="8" t="str">
        <f t="shared" si="1"/>
        <v>Juice, mango, NA, bottled, not dried</v>
      </c>
      <c r="D232" s="43" t="s">
        <v>2781</v>
      </c>
      <c r="E232" s="2" t="s">
        <v>640</v>
      </c>
      <c r="F232" s="44">
        <v>10.14</v>
      </c>
      <c r="G232" s="44">
        <v>0.273674</v>
      </c>
      <c r="H232" s="44">
        <v>0.009726</v>
      </c>
      <c r="I232" s="44">
        <v>0.172586</v>
      </c>
      <c r="J232" s="44">
        <v>0.00464</v>
      </c>
      <c r="K232" s="44">
        <v>0.009635</v>
      </c>
      <c r="L232" s="44">
        <v>0.002213</v>
      </c>
      <c r="M232" s="44">
        <v>0.001142</v>
      </c>
      <c r="N232" s="44">
        <v>0.0</v>
      </c>
      <c r="O232" s="44">
        <v>0.014983</v>
      </c>
      <c r="P232" s="44">
        <v>0.0</v>
      </c>
      <c r="Q232" s="44">
        <v>0.0</v>
      </c>
      <c r="R232" s="44">
        <v>0.0</v>
      </c>
      <c r="S232" s="44">
        <v>0.0</v>
      </c>
      <c r="T232" s="44">
        <v>3.39E-4</v>
      </c>
    </row>
    <row r="233">
      <c r="A233" s="2" t="str">
        <f>VLOOKUP(E233,'Food Encyclopedia'!$C$2:$K$999,3)</f>
        <v>Juice, carrot, NA, bottled</v>
      </c>
      <c r="B233" s="19" t="str">
        <f>VLOOKUP(E233,'Food Encyclopedia'!$C$2:$K$999,9)</f>
        <v>not dried</v>
      </c>
      <c r="C233" s="8" t="str">
        <f t="shared" si="1"/>
        <v>Juice, carrot, NA, bottled, not dried</v>
      </c>
      <c r="D233" s="43" t="s">
        <v>2782</v>
      </c>
      <c r="E233" s="2" t="s">
        <v>643</v>
      </c>
      <c r="F233" s="44">
        <v>10.01</v>
      </c>
      <c r="G233" s="44">
        <v>0.351793</v>
      </c>
      <c r="H233" s="44">
        <v>0.014964</v>
      </c>
      <c r="I233" s="44">
        <v>0.113452</v>
      </c>
      <c r="J233" s="44">
        <v>5.33E-4</v>
      </c>
      <c r="K233" s="44">
        <v>0.006336</v>
      </c>
      <c r="L233" s="44">
        <v>0.0</v>
      </c>
      <c r="M233" s="44">
        <v>0.001176</v>
      </c>
      <c r="N233" s="44">
        <v>0.0</v>
      </c>
      <c r="O233" s="44">
        <v>0.016056</v>
      </c>
      <c r="P233" s="44">
        <v>0.0</v>
      </c>
      <c r="Q233" s="44">
        <v>0.0</v>
      </c>
      <c r="R233" s="44">
        <v>0.0</v>
      </c>
      <c r="S233" s="44">
        <v>0.0</v>
      </c>
      <c r="T233" s="44">
        <v>6.0E-4</v>
      </c>
    </row>
    <row r="234">
      <c r="A234" s="2" t="str">
        <f>VLOOKUP(E234,'Food Encyclopedia'!$C$2:$K$999,3)</f>
        <v>Juice, beet, NA, bottled</v>
      </c>
      <c r="B234" s="19" t="str">
        <f>VLOOKUP(E234,'Food Encyclopedia'!$C$2:$K$999,9)</f>
        <v>not dried</v>
      </c>
      <c r="C234" s="8" t="str">
        <f t="shared" si="1"/>
        <v>Juice, beet, NA, bottled, not dried</v>
      </c>
      <c r="D234" s="43" t="s">
        <v>650</v>
      </c>
      <c r="E234" s="2" t="s">
        <v>647</v>
      </c>
      <c r="F234" s="44">
        <v>10.31</v>
      </c>
      <c r="G234" s="44">
        <v>0.373125</v>
      </c>
      <c r="H234" s="44">
        <v>0.001749</v>
      </c>
      <c r="I234" s="44">
        <v>0.149196</v>
      </c>
      <c r="J234" s="44">
        <v>2.11E-4</v>
      </c>
      <c r="K234" s="44">
        <v>0.002219</v>
      </c>
      <c r="L234" s="44">
        <v>0.0</v>
      </c>
      <c r="M234" s="44">
        <v>2.41E-4</v>
      </c>
      <c r="N234" s="44">
        <v>1.75E-4</v>
      </c>
      <c r="O234" s="44">
        <v>0.001487</v>
      </c>
      <c r="P234" s="44">
        <v>5.63E-4</v>
      </c>
      <c r="Q234" s="44">
        <v>2.27E-4</v>
      </c>
      <c r="R234" s="44">
        <v>0.0</v>
      </c>
      <c r="S234" s="44">
        <v>0.0</v>
      </c>
      <c r="T234" s="44">
        <v>5.59E-4</v>
      </c>
    </row>
    <row r="235">
      <c r="A235" s="2" t="str">
        <f>VLOOKUP(E235,'Food Encyclopedia'!$C$2:$K$999,3)</f>
        <v>Juice, vegetable, NA, can</v>
      </c>
      <c r="B235" s="19" t="str">
        <f>VLOOKUP(E235,'Food Encyclopedia'!$C$2:$K$999,9)</f>
        <v>not dried</v>
      </c>
      <c r="C235" s="8" t="str">
        <f t="shared" si="1"/>
        <v>Juice, vegetable, NA, can, not dried</v>
      </c>
      <c r="D235" s="43" t="s">
        <v>2783</v>
      </c>
      <c r="E235" s="2" t="s">
        <v>651</v>
      </c>
      <c r="F235" s="19">
        <v>10.26</v>
      </c>
      <c r="G235" s="44">
        <v>0.159048</v>
      </c>
      <c r="H235" s="44">
        <v>0.01913</v>
      </c>
      <c r="I235" s="44">
        <v>0.008392</v>
      </c>
      <c r="J235" s="44">
        <v>0.014512</v>
      </c>
      <c r="K235" s="44">
        <v>0.00654</v>
      </c>
      <c r="L235" s="44">
        <v>0.0</v>
      </c>
      <c r="M235" s="44">
        <v>0.001423</v>
      </c>
      <c r="N235" s="44">
        <v>0.0</v>
      </c>
      <c r="O235" s="44">
        <v>0.022497</v>
      </c>
      <c r="P235" s="44">
        <v>0.0</v>
      </c>
      <c r="Q235" s="44">
        <v>0.0</v>
      </c>
      <c r="R235" s="44">
        <v>0.006555</v>
      </c>
      <c r="S235" s="44">
        <v>0.0</v>
      </c>
      <c r="T235" s="44">
        <v>0.0</v>
      </c>
    </row>
    <row r="236">
      <c r="A236" s="2" t="str">
        <f>VLOOKUP(E236,'Food Encyclopedia'!$C$2:$K$999,3)</f>
        <v>Juice, apple, NA, carton</v>
      </c>
      <c r="B236" s="19" t="str">
        <f>VLOOKUP(E236,'Food Encyclopedia'!$C$2:$K$999,9)</f>
        <v>not dried</v>
      </c>
      <c r="C236" s="8" t="str">
        <f t="shared" si="1"/>
        <v>Juice, apple, NA, carton, not dried</v>
      </c>
      <c r="D236" s="43" t="s">
        <v>658</v>
      </c>
      <c r="E236" s="2" t="s">
        <v>655</v>
      </c>
      <c r="F236" s="44">
        <v>11.0</v>
      </c>
      <c r="G236" s="44">
        <v>0.235133</v>
      </c>
      <c r="H236" s="44">
        <v>0.002246</v>
      </c>
      <c r="I236" s="44">
        <v>0.183825</v>
      </c>
      <c r="J236" s="44">
        <v>0.00363</v>
      </c>
      <c r="K236" s="44">
        <v>0.004536</v>
      </c>
      <c r="L236" s="44">
        <v>0.0</v>
      </c>
      <c r="M236" s="44">
        <v>5.55E-4</v>
      </c>
      <c r="N236" s="44">
        <v>0.0</v>
      </c>
      <c r="O236" s="44">
        <v>0.013058</v>
      </c>
      <c r="P236" s="44">
        <v>0.0</v>
      </c>
      <c r="Q236" s="44">
        <v>0.0</v>
      </c>
      <c r="R236" s="44">
        <v>0.0</v>
      </c>
      <c r="S236" s="44">
        <v>0.0</v>
      </c>
      <c r="T236" s="44">
        <v>1.89E-4</v>
      </c>
    </row>
    <row r="237">
      <c r="A237" s="2" t="str">
        <f>VLOOKUP(E237,'Food Encyclopedia'!$C$2:$K$999,3)</f>
        <v>Juice, orange, NA, bottled</v>
      </c>
      <c r="B237" s="19" t="str">
        <f>VLOOKUP(E237,'Food Encyclopedia'!$C$2:$K$999,9)</f>
        <v>not dried</v>
      </c>
      <c r="C237" s="8" t="str">
        <f t="shared" si="1"/>
        <v>Juice, orange, NA, bottled, not dried</v>
      </c>
      <c r="D237" s="43" t="s">
        <v>662</v>
      </c>
      <c r="E237" s="2" t="s">
        <v>659</v>
      </c>
      <c r="F237" s="44">
        <v>10.4</v>
      </c>
      <c r="G237" s="44">
        <v>0.361861</v>
      </c>
      <c r="H237" s="44">
        <v>0.004049</v>
      </c>
      <c r="I237" s="44">
        <v>0.136543</v>
      </c>
      <c r="J237" s="44">
        <v>6.68E-4</v>
      </c>
      <c r="K237" s="44">
        <v>0.002715</v>
      </c>
      <c r="L237" s="44">
        <v>0.0</v>
      </c>
      <c r="M237" s="44">
        <v>0.001532</v>
      </c>
      <c r="N237" s="44">
        <v>1.72E-4</v>
      </c>
      <c r="O237" s="44">
        <v>0.002925</v>
      </c>
      <c r="P237" s="44">
        <v>7.75E-4</v>
      </c>
      <c r="Q237" s="44">
        <v>3.12E-4</v>
      </c>
      <c r="R237" s="44">
        <v>0.0</v>
      </c>
      <c r="S237" s="44">
        <v>0.0</v>
      </c>
      <c r="T237" s="44">
        <v>1.91E-4</v>
      </c>
    </row>
    <row r="238">
      <c r="A238" s="2" t="str">
        <f>VLOOKUP(E238,'Food Encyclopedia'!$C$2:$K$999,3)</f>
        <v>Juice, orange, NA, bottled</v>
      </c>
      <c r="B238" s="19" t="str">
        <f>VLOOKUP(E238,'Food Encyclopedia'!$C$2:$K$999,9)</f>
        <v>not dried</v>
      </c>
      <c r="C238" s="8" t="str">
        <f t="shared" si="1"/>
        <v>Juice, orange, NA, bottled, not dried</v>
      </c>
      <c r="D238" s="43" t="s">
        <v>664</v>
      </c>
      <c r="E238" s="2" t="s">
        <v>663</v>
      </c>
      <c r="F238" s="44">
        <v>9.6</v>
      </c>
      <c r="G238" s="44">
        <v>0.249479</v>
      </c>
      <c r="H238" s="44">
        <v>0.028585</v>
      </c>
      <c r="I238" s="44">
        <v>0.097831</v>
      </c>
      <c r="J238" s="44">
        <v>0.010805</v>
      </c>
      <c r="K238" s="44">
        <v>0.036422</v>
      </c>
      <c r="L238" s="44">
        <v>0.003556</v>
      </c>
      <c r="M238" s="44">
        <v>0.009155</v>
      </c>
      <c r="N238" s="44">
        <v>0.0</v>
      </c>
      <c r="O238" s="44">
        <v>0.065259</v>
      </c>
      <c r="P238" s="44">
        <v>0.0</v>
      </c>
      <c r="Q238" s="44">
        <v>0.0</v>
      </c>
      <c r="R238" s="44">
        <v>0.004124</v>
      </c>
      <c r="S238" s="44">
        <v>0.0</v>
      </c>
      <c r="T238" s="44">
        <v>6.36E-4</v>
      </c>
    </row>
    <row r="239">
      <c r="A239" s="2" t="str">
        <f>VLOOKUP(E239,'Food Encyclopedia'!$C$2:$K$999,3)</f>
        <v>Milk, chocolate, NA, carton</v>
      </c>
      <c r="B239" s="19" t="str">
        <f>VLOOKUP(E239,'Food Encyclopedia'!$C$2:$K$999,9)</f>
        <v>not dried</v>
      </c>
      <c r="C239" s="8" t="str">
        <f t="shared" si="1"/>
        <v>Milk, chocolate, NA, carton, not dried</v>
      </c>
      <c r="D239" s="43" t="s">
        <v>2784</v>
      </c>
      <c r="E239" s="2" t="s">
        <v>665</v>
      </c>
      <c r="F239" s="19">
        <v>10.17</v>
      </c>
      <c r="G239" s="44">
        <v>0.217948</v>
      </c>
      <c r="H239" s="44">
        <v>0.144932</v>
      </c>
      <c r="I239" s="44">
        <v>0.0</v>
      </c>
      <c r="J239" s="44">
        <v>1.01E-4</v>
      </c>
      <c r="K239" s="44">
        <v>7.66E-4</v>
      </c>
      <c r="L239" s="44">
        <v>0.0</v>
      </c>
      <c r="M239" s="44">
        <v>1.7E-4</v>
      </c>
      <c r="N239" s="44">
        <v>0.0</v>
      </c>
      <c r="O239" s="44">
        <v>4.35E-4</v>
      </c>
      <c r="P239" s="44">
        <v>0.0</v>
      </c>
      <c r="Q239" s="44">
        <v>0.0</v>
      </c>
      <c r="R239" s="44">
        <v>0.001155</v>
      </c>
      <c r="S239" s="44">
        <v>0.0</v>
      </c>
      <c r="T239" s="44">
        <v>0.0</v>
      </c>
    </row>
    <row r="240">
      <c r="A240" s="2" t="str">
        <f>VLOOKUP(E240,'Food Encyclopedia'!$C$2:$K$999,3)</f>
        <v>Milk, whole, NA, carton</v>
      </c>
      <c r="B240" s="19" t="str">
        <f>VLOOKUP(E240,'Food Encyclopedia'!$C$2:$K$999,9)</f>
        <v>not dried</v>
      </c>
      <c r="C240" s="8" t="str">
        <f t="shared" si="1"/>
        <v>Milk, whole, NA, carton, not dried</v>
      </c>
      <c r="D240" s="43" t="s">
        <v>2785</v>
      </c>
      <c r="E240" s="2" t="s">
        <v>669</v>
      </c>
      <c r="F240" s="19">
        <v>10.05</v>
      </c>
      <c r="G240" s="44">
        <v>0.158251</v>
      </c>
      <c r="H240" s="44">
        <v>0.175601</v>
      </c>
      <c r="I240" s="44">
        <v>0.0</v>
      </c>
      <c r="J240" s="47">
        <v>4.06E-5</v>
      </c>
      <c r="K240" s="44">
        <v>2.47E-4</v>
      </c>
      <c r="L240" s="44">
        <v>0.0</v>
      </c>
      <c r="M240" s="47">
        <v>4.43E-5</v>
      </c>
      <c r="N240" s="44">
        <v>0.0</v>
      </c>
      <c r="O240" s="47">
        <v>1.96E-5</v>
      </c>
      <c r="P240" s="44">
        <v>0.0</v>
      </c>
      <c r="Q240" s="44">
        <v>0.0</v>
      </c>
      <c r="R240" s="44">
        <v>0.001135</v>
      </c>
      <c r="S240" s="44">
        <v>0.0</v>
      </c>
      <c r="T240" s="44">
        <v>5.47E-4</v>
      </c>
    </row>
    <row r="241">
      <c r="A241" s="2" t="str">
        <f>VLOOKUP(E241,'Food Encyclopedia'!$C$2:$K$999,3)</f>
        <v>Milk, whole, NA, carton</v>
      </c>
      <c r="B241" s="19" t="str">
        <f>VLOOKUP(E241,'Food Encyclopedia'!$C$2:$K$999,9)</f>
        <v>not dried</v>
      </c>
      <c r="C241" s="8" t="str">
        <f t="shared" si="1"/>
        <v>Milk, whole, NA, carton, not dried</v>
      </c>
      <c r="D241" s="43" t="s">
        <v>2786</v>
      </c>
      <c r="E241" s="2" t="s">
        <v>672</v>
      </c>
      <c r="F241" s="19">
        <v>10.07</v>
      </c>
      <c r="G241" s="44">
        <v>0.051817</v>
      </c>
      <c r="H241" s="44">
        <v>0.113063</v>
      </c>
      <c r="I241" s="44">
        <v>0.0</v>
      </c>
      <c r="J241" s="47">
        <v>1.44E-5</v>
      </c>
      <c r="K241" s="47">
        <v>5.74E-5</v>
      </c>
      <c r="L241" s="44">
        <v>0.0</v>
      </c>
      <c r="M241" s="47">
        <v>4.64E-5</v>
      </c>
      <c r="N241" s="44">
        <v>0.0</v>
      </c>
      <c r="O241" s="44">
        <v>0.0</v>
      </c>
      <c r="P241" s="44">
        <v>0.0</v>
      </c>
      <c r="Q241" s="44">
        <v>0.0</v>
      </c>
      <c r="R241" s="44">
        <v>0.0</v>
      </c>
      <c r="S241" s="44">
        <v>0.0</v>
      </c>
      <c r="T241" s="44">
        <v>0.0</v>
      </c>
    </row>
    <row r="242">
      <c r="A242" s="2" t="str">
        <f>VLOOKUP(E242,'Food Encyclopedia'!$C$2:$K$999,3)</f>
        <v>Milk, oat, NA, carton</v>
      </c>
      <c r="B242" s="19" t="str">
        <f>VLOOKUP(E242,'Food Encyclopedia'!$C$2:$K$999,9)</f>
        <v>not dried</v>
      </c>
      <c r="C242" s="8" t="str">
        <f t="shared" si="1"/>
        <v>Milk, oat, NA, carton, not dried</v>
      </c>
      <c r="D242" s="43" t="s">
        <v>2787</v>
      </c>
      <c r="E242" s="2" t="s">
        <v>674</v>
      </c>
      <c r="F242" s="19">
        <v>10.09</v>
      </c>
      <c r="G242" s="44">
        <v>0.494583</v>
      </c>
      <c r="H242" s="44">
        <v>0.0</v>
      </c>
      <c r="I242" s="44">
        <v>0.0</v>
      </c>
      <c r="J242" s="44">
        <v>0.002268</v>
      </c>
      <c r="K242" s="44">
        <v>0.003295</v>
      </c>
      <c r="L242" s="44">
        <v>0.0</v>
      </c>
      <c r="M242" s="44">
        <v>2.47E-4</v>
      </c>
      <c r="N242" s="44">
        <v>0.0</v>
      </c>
      <c r="O242" s="47">
        <v>5.3E-5</v>
      </c>
      <c r="P242" s="44">
        <v>0.0</v>
      </c>
      <c r="Q242" s="44">
        <v>0.0</v>
      </c>
      <c r="R242" s="44">
        <v>0.002095</v>
      </c>
      <c r="S242" s="44">
        <v>0.0</v>
      </c>
      <c r="T242" s="44">
        <v>0.0</v>
      </c>
    </row>
    <row r="243">
      <c r="A243" s="2" t="str">
        <f>VLOOKUP(E243,'Food Encyclopedia'!$C$2:$K$999,3)</f>
        <v>Yogurt, greek, 0% non fat milk, cup</v>
      </c>
      <c r="B243" s="19" t="str">
        <f>VLOOKUP(E243,'Food Encyclopedia'!$C$2:$K$999,9)</f>
        <v>raw</v>
      </c>
      <c r="C243" s="8" t="str">
        <f t="shared" si="1"/>
        <v>Yogurt, greek, 0% non fat milk, cup, raw</v>
      </c>
      <c r="D243" s="43" t="s">
        <v>2788</v>
      </c>
      <c r="E243" s="2" t="s">
        <v>678</v>
      </c>
      <c r="F243" s="44">
        <v>10.35</v>
      </c>
      <c r="G243" s="44">
        <v>0.09466</v>
      </c>
      <c r="H243" s="44">
        <v>0.13943</v>
      </c>
      <c r="I243" s="44">
        <v>0.0</v>
      </c>
      <c r="J243" s="44">
        <v>1.82E-4</v>
      </c>
      <c r="K243" s="44">
        <v>3.13E-4</v>
      </c>
      <c r="L243" s="44">
        <v>2.42E-4</v>
      </c>
      <c r="M243" s="44">
        <v>0.001256</v>
      </c>
      <c r="N243" s="44">
        <v>0.0</v>
      </c>
      <c r="O243" s="47">
        <v>4.13E-5</v>
      </c>
      <c r="P243" s="44">
        <v>0.0</v>
      </c>
      <c r="Q243" s="44">
        <v>0.0</v>
      </c>
      <c r="R243" s="44">
        <v>1.51E-4</v>
      </c>
      <c r="S243" s="44">
        <v>0.001172</v>
      </c>
      <c r="T243" s="44">
        <v>0.0</v>
      </c>
    </row>
    <row r="244">
      <c r="A244" s="2" t="str">
        <f>VLOOKUP(E244,'Food Encyclopedia'!$C$2:$K$999,3)</f>
        <v>Yogurt, greek, 0% non fat milk, cup</v>
      </c>
      <c r="B244" s="19" t="str">
        <f>VLOOKUP(E244,'Food Encyclopedia'!$C$2:$K$999,9)</f>
        <v>raw</v>
      </c>
      <c r="C244" s="8" t="str">
        <f t="shared" si="1"/>
        <v>Yogurt, greek, 0% non fat milk, cup, raw</v>
      </c>
      <c r="D244" s="51" t="s">
        <v>2789</v>
      </c>
      <c r="E244" s="2" t="s">
        <v>681</v>
      </c>
      <c r="F244" s="44">
        <v>10.28</v>
      </c>
      <c r="G244" s="44">
        <v>0.239166</v>
      </c>
      <c r="H244" s="44">
        <v>0.079438</v>
      </c>
      <c r="I244" s="44">
        <v>0.091788</v>
      </c>
      <c r="J244" s="44">
        <v>8.94E-4</v>
      </c>
      <c r="K244" s="44">
        <v>9.24E-4</v>
      </c>
      <c r="L244" s="44">
        <v>2.29E-4</v>
      </c>
      <c r="M244" s="44">
        <v>7.36E-4</v>
      </c>
      <c r="N244" s="44">
        <v>0.0</v>
      </c>
      <c r="O244" s="44">
        <v>0.002896</v>
      </c>
      <c r="P244" s="44">
        <v>0.0</v>
      </c>
      <c r="Q244" s="44">
        <v>0.0</v>
      </c>
      <c r="R244" s="44">
        <v>0.001163</v>
      </c>
      <c r="S244" s="44">
        <v>5.21E-4</v>
      </c>
      <c r="T244" s="44">
        <v>0.0</v>
      </c>
    </row>
    <row r="245">
      <c r="A245" s="2" t="str">
        <f>VLOOKUP(E245,'Food Encyclopedia'!$C$2:$K$999,3)</f>
        <v>Cheese, cottage, NA, cup</v>
      </c>
      <c r="B245" s="19" t="str">
        <f>VLOOKUP(E245,'Food Encyclopedia'!$C$2:$K$999,9)</f>
        <v>raw</v>
      </c>
      <c r="C245" s="8" t="str">
        <f t="shared" si="1"/>
        <v>Cheese, cottage, NA, cup, raw</v>
      </c>
      <c r="D245" s="43" t="s">
        <v>2790</v>
      </c>
      <c r="E245" s="2" t="s">
        <v>683</v>
      </c>
      <c r="F245" s="44">
        <v>10.34</v>
      </c>
      <c r="G245" s="44">
        <v>0.08388</v>
      </c>
      <c r="H245" s="44">
        <v>0.090215</v>
      </c>
      <c r="I245" s="44">
        <v>0.024588</v>
      </c>
      <c r="J245" s="44">
        <v>1.54E-4</v>
      </c>
      <c r="K245" s="44">
        <v>1.99E-4</v>
      </c>
      <c r="L245" s="44">
        <v>0.0</v>
      </c>
      <c r="M245" s="44">
        <v>3.9E-4</v>
      </c>
      <c r="N245" s="44">
        <v>0.0</v>
      </c>
      <c r="O245" s="44">
        <v>0.0</v>
      </c>
      <c r="P245" s="44">
        <v>0.0</v>
      </c>
      <c r="Q245" s="44">
        <v>0.0</v>
      </c>
      <c r="R245" s="44">
        <v>6.21E-4</v>
      </c>
      <c r="S245" s="44">
        <v>5.04E-4</v>
      </c>
      <c r="T245" s="44">
        <v>0.0</v>
      </c>
    </row>
    <row r="246">
      <c r="A246" s="2" t="str">
        <f>VLOOKUP(E246,'Food Encyclopedia'!$C$2:$K$999,3)</f>
        <v>Cheese, mozzarella, NA, packed</v>
      </c>
      <c r="B246" s="19" t="str">
        <f>VLOOKUP(E246,'Food Encyclopedia'!$C$2:$K$999,9)</f>
        <v>raw</v>
      </c>
      <c r="C246" s="8" t="str">
        <f t="shared" si="1"/>
        <v>Cheese, mozzarella, NA, packed, raw</v>
      </c>
      <c r="D246" s="43" t="s">
        <v>2791</v>
      </c>
      <c r="E246" s="2" t="s">
        <v>687</v>
      </c>
      <c r="F246" s="44">
        <v>10.32</v>
      </c>
      <c r="G246" s="44">
        <v>0.00334</v>
      </c>
      <c r="H246" s="44">
        <v>0.007714</v>
      </c>
      <c r="I246" s="44">
        <v>1.05E-4</v>
      </c>
      <c r="J246" s="47">
        <v>3.96E-5</v>
      </c>
      <c r="K246" s="47">
        <v>1.73E-5</v>
      </c>
      <c r="L246" s="44">
        <v>1.7E-4</v>
      </c>
      <c r="M246" s="44">
        <v>1.64E-4</v>
      </c>
      <c r="N246" s="44">
        <v>0.0</v>
      </c>
      <c r="O246" s="44">
        <v>0.0</v>
      </c>
      <c r="P246" s="44">
        <v>0.0</v>
      </c>
      <c r="Q246" s="44">
        <v>0.0</v>
      </c>
      <c r="R246" s="44">
        <v>0.0</v>
      </c>
      <c r="S246" s="44">
        <v>0.0</v>
      </c>
      <c r="T246" s="44">
        <v>3.67E-4</v>
      </c>
    </row>
    <row r="247">
      <c r="A247" s="2" t="str">
        <f>VLOOKUP(E247,'Food Encyclopedia'!$C$2:$K$999,3)</f>
        <v>Tofu, sprouted, NA, packed</v>
      </c>
      <c r="B247" s="19" t="str">
        <f>VLOOKUP(E247,'Food Encyclopedia'!$C$2:$K$999,9)</f>
        <v>raw</v>
      </c>
      <c r="C247" s="8" t="str">
        <f t="shared" si="1"/>
        <v>Tofu, sprouted, NA, packed, raw</v>
      </c>
      <c r="D247" s="43" t="s">
        <v>2792</v>
      </c>
      <c r="E247" s="2" t="s">
        <v>690</v>
      </c>
      <c r="F247" s="44">
        <v>10.42</v>
      </c>
      <c r="G247" s="44">
        <v>0.012116</v>
      </c>
      <c r="H247" s="44">
        <v>0.015204</v>
      </c>
      <c r="I247" s="44">
        <v>0.0</v>
      </c>
      <c r="J247" s="44">
        <v>7.04E-4</v>
      </c>
      <c r="K247" s="44">
        <v>0.003683</v>
      </c>
      <c r="L247" s="44">
        <v>0.0</v>
      </c>
      <c r="M247" s="44">
        <v>0.001454</v>
      </c>
      <c r="N247" s="44">
        <v>0.0</v>
      </c>
      <c r="O247" s="44">
        <v>0.002503</v>
      </c>
      <c r="P247" s="44">
        <v>0.0</v>
      </c>
      <c r="Q247" s="44">
        <v>0.0</v>
      </c>
      <c r="R247" s="44">
        <v>0.005624</v>
      </c>
      <c r="S247" s="44">
        <v>0.0</v>
      </c>
      <c r="T247" s="44">
        <v>0.001595</v>
      </c>
    </row>
    <row r="248">
      <c r="A248" s="2" t="str">
        <f>VLOOKUP(E248,'Food Encyclopedia'!$C$2:$K$999,3)</f>
        <v>Tofu, commercial product, packed</v>
      </c>
      <c r="B248" s="19" t="str">
        <f>VLOOKUP(E248,'Food Encyclopedia'!$C$2:$K$999,9)</f>
        <v>raw</v>
      </c>
      <c r="C248" s="8" t="str">
        <f t="shared" si="1"/>
        <v>Tofu, commercial product, packed, raw</v>
      </c>
      <c r="D248" s="43" t="s">
        <v>2793</v>
      </c>
      <c r="E248" s="2" t="s">
        <v>693</v>
      </c>
      <c r="F248" s="44">
        <v>10.46</v>
      </c>
      <c r="G248" s="44">
        <v>0.077358</v>
      </c>
      <c r="H248" s="44">
        <v>0.043223</v>
      </c>
      <c r="I248" s="44">
        <v>0.0</v>
      </c>
      <c r="J248" s="44">
        <v>0.064215</v>
      </c>
      <c r="K248" s="44">
        <v>0.034969</v>
      </c>
      <c r="L248" s="44">
        <v>0.003417</v>
      </c>
      <c r="M248" s="44">
        <v>0.00595</v>
      </c>
      <c r="N248" s="44">
        <v>0.0</v>
      </c>
      <c r="O248" s="44">
        <v>0.038054</v>
      </c>
      <c r="P248" s="44">
        <v>0.0</v>
      </c>
      <c r="Q248" s="44">
        <v>0.0</v>
      </c>
      <c r="R248" s="44">
        <v>0.006203</v>
      </c>
      <c r="S248" s="44">
        <v>0.004693</v>
      </c>
      <c r="T248" s="44">
        <v>0.0</v>
      </c>
    </row>
    <row r="249">
      <c r="A249" s="2" t="str">
        <f>VLOOKUP(E249,'Food Encyclopedia'!$C$2:$K$999,3)</f>
        <v>Hummus, classic, NA, pre-cooked</v>
      </c>
      <c r="B249" s="19" t="str">
        <f>VLOOKUP(E249,'Food Encyclopedia'!$C$2:$K$999,9)</f>
        <v>raw</v>
      </c>
      <c r="C249" s="8" t="str">
        <f t="shared" si="1"/>
        <v>Hummus, classic, NA, pre-cooked, raw</v>
      </c>
      <c r="D249" s="43" t="s">
        <v>700</v>
      </c>
      <c r="E249" s="2" t="s">
        <v>697</v>
      </c>
      <c r="F249" s="44">
        <v>10.14</v>
      </c>
      <c r="G249" s="44">
        <v>0.461905</v>
      </c>
      <c r="H249" s="44">
        <v>0.029805</v>
      </c>
      <c r="I249" s="44">
        <v>0.0</v>
      </c>
      <c r="J249" s="44">
        <v>0.005382</v>
      </c>
      <c r="K249" s="44">
        <v>0.021145</v>
      </c>
      <c r="L249" s="44">
        <v>8.31E-4</v>
      </c>
      <c r="M249" s="44">
        <v>0.001523</v>
      </c>
      <c r="N249" s="44">
        <v>0.0</v>
      </c>
      <c r="O249" s="44">
        <v>0.005419</v>
      </c>
      <c r="P249" s="44">
        <v>0.0</v>
      </c>
      <c r="Q249" s="44">
        <v>0.0</v>
      </c>
      <c r="R249" s="44">
        <v>0.024843</v>
      </c>
      <c r="S249" s="44">
        <v>7.39E-4</v>
      </c>
      <c r="T249" s="44">
        <v>0.0</v>
      </c>
    </row>
    <row r="250">
      <c r="A250" s="2" t="str">
        <f>VLOOKUP(E250,'Food Encyclopedia'!$C$2:$K$999,3)</f>
        <v>Hummus, roasted red pepper, NA, pre-cooked</v>
      </c>
      <c r="B250" s="19" t="str">
        <f>VLOOKUP(E250,'Food Encyclopedia'!$C$2:$K$999,9)</f>
        <v>raw</v>
      </c>
      <c r="C250" s="8" t="str">
        <f t="shared" si="1"/>
        <v>Hummus, roasted red pepper, NA, pre-cooked, raw</v>
      </c>
      <c r="D250" s="43" t="s">
        <v>703</v>
      </c>
      <c r="E250" s="2" t="s">
        <v>701</v>
      </c>
      <c r="F250" s="50">
        <v>11.256</v>
      </c>
      <c r="G250" s="44">
        <v>0.151185</v>
      </c>
      <c r="H250" s="44">
        <v>0.015122</v>
      </c>
      <c r="I250" s="44">
        <v>0.002874</v>
      </c>
      <c r="J250" s="44">
        <v>0.002332</v>
      </c>
      <c r="K250" s="44">
        <v>0.014306</v>
      </c>
      <c r="L250" s="44">
        <v>6.22E-4</v>
      </c>
      <c r="M250" s="44">
        <v>8.68E-4</v>
      </c>
      <c r="N250" s="44">
        <v>1.32E-4</v>
      </c>
      <c r="O250" s="44">
        <v>0.001841</v>
      </c>
      <c r="P250" s="44">
        <v>0.0</v>
      </c>
      <c r="Q250" s="44">
        <v>0.0</v>
      </c>
      <c r="R250" s="44">
        <v>0.009052</v>
      </c>
      <c r="S250" s="44">
        <v>0.0</v>
      </c>
      <c r="T250" s="44">
        <v>4.5E-4</v>
      </c>
    </row>
    <row r="251">
      <c r="A251" s="2" t="str">
        <f>VLOOKUP(E251,'Food Encyclopedia'!$C$2:$K$999,3)</f>
        <v>Hummus, roasted pine nut, NA, pre-cooked</v>
      </c>
      <c r="B251" s="19" t="str">
        <f>VLOOKUP(E251,'Food Encyclopedia'!$C$2:$K$999,9)</f>
        <v>raw</v>
      </c>
      <c r="C251" s="8" t="str">
        <f t="shared" si="1"/>
        <v>Hummus, roasted pine nut, NA, pre-cooked, raw</v>
      </c>
      <c r="D251" s="43" t="s">
        <v>706</v>
      </c>
      <c r="E251" s="2" t="s">
        <v>704</v>
      </c>
      <c r="F251" s="44">
        <v>10.08</v>
      </c>
      <c r="G251" s="44">
        <v>0.205327</v>
      </c>
      <c r="H251" s="44">
        <v>0.025766</v>
      </c>
      <c r="I251" s="44">
        <v>0.0</v>
      </c>
      <c r="J251" s="44">
        <v>0.002492</v>
      </c>
      <c r="K251" s="44">
        <v>0.021069</v>
      </c>
      <c r="L251" s="44">
        <v>0.0</v>
      </c>
      <c r="M251" s="44">
        <v>0.001576</v>
      </c>
      <c r="N251" s="44">
        <v>0.0</v>
      </c>
      <c r="O251" s="44">
        <v>0.00587</v>
      </c>
      <c r="P251" s="44">
        <v>0.0</v>
      </c>
      <c r="Q251" s="44">
        <v>0.0</v>
      </c>
      <c r="R251" s="44">
        <v>0.005083</v>
      </c>
      <c r="S251" s="44">
        <v>0.0</v>
      </c>
      <c r="T251" s="44">
        <v>8.49E-4</v>
      </c>
    </row>
    <row r="252">
      <c r="A252" s="2" t="str">
        <f>VLOOKUP(E252,'Food Encyclopedia'!$C$2:$K$999,3)</f>
        <v>Spread, almond, NA, sachet</v>
      </c>
      <c r="B252" s="19" t="str">
        <f>VLOOKUP(E252,'Food Encyclopedia'!$C$2:$K$999,9)</f>
        <v>raw</v>
      </c>
      <c r="C252" s="8" t="str">
        <f t="shared" si="1"/>
        <v>Spread, almond, NA, sachet, raw</v>
      </c>
      <c r="D252" s="43" t="s">
        <v>708</v>
      </c>
      <c r="E252" s="2" t="s">
        <v>707</v>
      </c>
      <c r="F252" s="44">
        <v>10.02</v>
      </c>
      <c r="G252" s="44">
        <v>0.045487</v>
      </c>
      <c r="H252" s="44">
        <v>0.015126</v>
      </c>
      <c r="I252" s="44">
        <v>0.0</v>
      </c>
      <c r="J252" s="44">
        <v>0.020594</v>
      </c>
      <c r="K252" s="44">
        <v>0.0578</v>
      </c>
      <c r="L252" s="44">
        <v>0.002191</v>
      </c>
      <c r="M252" s="44">
        <v>0.003076</v>
      </c>
      <c r="N252" s="44">
        <v>0.0</v>
      </c>
      <c r="O252" s="44">
        <v>0.006608</v>
      </c>
      <c r="P252" s="44">
        <v>0.0</v>
      </c>
      <c r="Q252" s="44">
        <v>0.0</v>
      </c>
      <c r="R252" s="44">
        <v>4.3E-4</v>
      </c>
      <c r="S252" s="44">
        <v>2.92E-4</v>
      </c>
      <c r="T252" s="44">
        <v>0.0</v>
      </c>
    </row>
    <row r="253">
      <c r="A253" s="2" t="str">
        <f>VLOOKUP(E253,'Food Encyclopedia'!$C$2:$K$999,3)</f>
        <v>Cookies, chocolate chip, NA, packed</v>
      </c>
      <c r="B253" s="19" t="str">
        <f>VLOOKUP(E253,'Food Encyclopedia'!$C$2:$K$999,9)</f>
        <v>raw</v>
      </c>
      <c r="C253" s="8" t="str">
        <f t="shared" si="1"/>
        <v>Cookies, chocolate chip, NA, packed, raw</v>
      </c>
      <c r="D253" s="43" t="s">
        <v>2794</v>
      </c>
      <c r="E253" s="2" t="s">
        <v>709</v>
      </c>
      <c r="F253" s="44">
        <v>10.04</v>
      </c>
      <c r="G253" s="44">
        <v>0.692065</v>
      </c>
      <c r="H253" s="44">
        <v>0.005799</v>
      </c>
      <c r="I253" s="44">
        <v>0.016775</v>
      </c>
      <c r="J253" s="44">
        <v>0.005471</v>
      </c>
      <c r="K253" s="44">
        <v>0.00586</v>
      </c>
      <c r="L253" s="44">
        <v>0.0</v>
      </c>
      <c r="M253" s="44">
        <v>1.1E-4</v>
      </c>
      <c r="N253" s="44">
        <v>0.0</v>
      </c>
      <c r="O253" s="44">
        <v>5.12E-4</v>
      </c>
      <c r="P253" s="44">
        <v>0.0</v>
      </c>
      <c r="Q253" s="44">
        <v>0.0</v>
      </c>
      <c r="R253" s="44">
        <v>0.0</v>
      </c>
      <c r="S253" s="47">
        <v>6.36E-5</v>
      </c>
      <c r="T253" s="44">
        <v>0.0</v>
      </c>
    </row>
    <row r="254">
      <c r="A254" s="2" t="str">
        <f>VLOOKUP(E254,'Food Encyclopedia'!$C$2:$K$999,3)</f>
        <v>Cookies, vanilla, NA, packed</v>
      </c>
      <c r="B254" s="19" t="str">
        <f>VLOOKUP(E254,'Food Encyclopedia'!$C$2:$K$999,9)</f>
        <v>raw</v>
      </c>
      <c r="C254" s="8" t="str">
        <f t="shared" si="1"/>
        <v>Cookies, vanilla, NA, packed, raw</v>
      </c>
      <c r="D254" s="43" t="s">
        <v>2795</v>
      </c>
      <c r="E254" s="2" t="s">
        <v>712</v>
      </c>
      <c r="F254" s="44">
        <v>10.08</v>
      </c>
      <c r="G254" s="44">
        <v>0.536708</v>
      </c>
      <c r="H254" s="44">
        <v>0.003125</v>
      </c>
      <c r="I254" s="44">
        <v>0.006879</v>
      </c>
      <c r="J254" s="44">
        <v>0.002743</v>
      </c>
      <c r="K254" s="44">
        <v>0.00591</v>
      </c>
      <c r="L254" s="44">
        <v>9.64E-4</v>
      </c>
      <c r="M254" s="47">
        <v>1.71E-5</v>
      </c>
      <c r="N254" s="44">
        <v>0.0</v>
      </c>
      <c r="O254" s="44">
        <v>0.0</v>
      </c>
      <c r="P254" s="44">
        <v>0.0</v>
      </c>
      <c r="Q254" s="44">
        <v>0.0</v>
      </c>
      <c r="R254" s="44">
        <v>9.78E-4</v>
      </c>
      <c r="S254" s="44">
        <v>0.0</v>
      </c>
      <c r="T254" s="44">
        <v>3.0E-4</v>
      </c>
    </row>
    <row r="255">
      <c r="A255" s="2" t="str">
        <f>VLOOKUP(E255,'Food Encyclopedia'!$C$2:$K$999,3)</f>
        <v>Cereal, rice, NA, packed</v>
      </c>
      <c r="B255" s="19" t="str">
        <f>VLOOKUP(E255,'Food Encyclopedia'!$C$2:$K$999,9)</f>
        <v>raw</v>
      </c>
      <c r="C255" s="8" t="str">
        <f t="shared" si="1"/>
        <v>Cereal, rice, NA, packed, raw</v>
      </c>
      <c r="D255" s="43" t="s">
        <v>2796</v>
      </c>
      <c r="E255" s="2" t="s">
        <v>715</v>
      </c>
      <c r="F255" s="44">
        <v>10.04</v>
      </c>
      <c r="G255" s="44">
        <v>0.825131</v>
      </c>
      <c r="H255" s="44">
        <v>0.003698</v>
      </c>
      <c r="I255" s="44">
        <v>0.001793</v>
      </c>
      <c r="J255" s="44">
        <v>0.003697</v>
      </c>
      <c r="K255" s="44">
        <v>0.00403</v>
      </c>
      <c r="L255" s="44">
        <v>0.0</v>
      </c>
      <c r="M255" s="47">
        <v>9.25E-5</v>
      </c>
      <c r="N255" s="44">
        <v>0.0</v>
      </c>
      <c r="O255" s="47">
        <v>2.94E-5</v>
      </c>
      <c r="P255" s="44">
        <v>0.0</v>
      </c>
      <c r="Q255" s="44">
        <v>0.0</v>
      </c>
      <c r="R255" s="44">
        <v>0.0</v>
      </c>
      <c r="S255" s="44">
        <v>3.03E-4</v>
      </c>
      <c r="T255" s="44">
        <v>0.0</v>
      </c>
    </row>
    <row r="256">
      <c r="A256" s="2" t="str">
        <f>VLOOKUP(E256,'Food Encyclopedia'!$C$2:$K$999,3)</f>
        <v>Cereal, corn, NA, packed</v>
      </c>
      <c r="B256" s="19" t="str">
        <f>VLOOKUP(E256,'Food Encyclopedia'!$C$2:$K$999,9)</f>
        <v>raw</v>
      </c>
      <c r="C256" s="8" t="str">
        <f t="shared" si="1"/>
        <v>Cereal, corn, NA, packed, raw</v>
      </c>
      <c r="D256" s="43" t="s">
        <v>2797</v>
      </c>
      <c r="E256" s="2" t="s">
        <v>718</v>
      </c>
      <c r="F256" s="44">
        <v>10.49</v>
      </c>
      <c r="G256" s="44">
        <v>0.704411</v>
      </c>
      <c r="H256" s="44">
        <v>0.003037</v>
      </c>
      <c r="I256" s="44">
        <v>0.0</v>
      </c>
      <c r="J256" s="44">
        <v>0.001232</v>
      </c>
      <c r="K256" s="44">
        <v>0.002449</v>
      </c>
      <c r="L256" s="44">
        <v>0.0</v>
      </c>
      <c r="M256" s="47">
        <v>2.51E-5</v>
      </c>
      <c r="N256" s="44">
        <v>0.0</v>
      </c>
      <c r="O256" s="47">
        <v>5.86E-5</v>
      </c>
      <c r="P256" s="44">
        <v>0.0</v>
      </c>
      <c r="Q256" s="44">
        <v>0.0</v>
      </c>
      <c r="R256" s="44">
        <v>0.0</v>
      </c>
      <c r="S256" s="47">
        <v>0.0</v>
      </c>
      <c r="T256" s="44">
        <v>0.0</v>
      </c>
    </row>
    <row r="257">
      <c r="A257" s="2" t="str">
        <f>VLOOKUP(E257,'Food Encyclopedia'!$C$2:$K$999,3)</f>
        <v>Cereal, multi-grain, NA, packed</v>
      </c>
      <c r="B257" s="19" t="str">
        <f>VLOOKUP(E257,'Food Encyclopedia'!$C$2:$K$999,9)</f>
        <v>raw</v>
      </c>
      <c r="C257" s="8" t="str">
        <f t="shared" si="1"/>
        <v>Cereal, multi-grain, NA, packed, raw</v>
      </c>
      <c r="D257" s="43" t="s">
        <v>2798</v>
      </c>
      <c r="E257" s="2" t="s">
        <v>722</v>
      </c>
      <c r="F257" s="44">
        <v>10.03</v>
      </c>
      <c r="G257" s="44">
        <v>0.575026</v>
      </c>
      <c r="H257" s="44">
        <v>0.006834</v>
      </c>
      <c r="I257" s="44">
        <v>0.037537</v>
      </c>
      <c r="J257" s="44">
        <v>0.007236</v>
      </c>
      <c r="K257" s="44">
        <v>0.007141</v>
      </c>
      <c r="L257" s="44">
        <v>0.0</v>
      </c>
      <c r="M257" s="47">
        <v>7.17E-5</v>
      </c>
      <c r="N257" s="44">
        <v>0.0</v>
      </c>
      <c r="O257" s="44">
        <v>2.97E-4</v>
      </c>
      <c r="P257" s="44">
        <v>0.0</v>
      </c>
      <c r="Q257" s="44">
        <v>0.0</v>
      </c>
      <c r="R257" s="44">
        <v>0.0</v>
      </c>
      <c r="S257" s="44">
        <v>2.59E-4</v>
      </c>
      <c r="T257" s="44">
        <v>0.0</v>
      </c>
    </row>
    <row r="258">
      <c r="A258" s="2" t="str">
        <f>VLOOKUP(E258,'Food Encyclopedia'!$C$2:$K$999,3)</f>
        <v>Cereal, oat, NA, packed</v>
      </c>
      <c r="B258" s="19" t="str">
        <f>VLOOKUP(E258,'Food Encyclopedia'!$C$2:$K$999,9)</f>
        <v>raw</v>
      </c>
      <c r="C258" s="8" t="str">
        <f t="shared" si="1"/>
        <v>Cereal, oat, NA, packed, raw</v>
      </c>
      <c r="D258" s="43" t="s">
        <v>2799</v>
      </c>
      <c r="E258" s="2" t="s">
        <v>726</v>
      </c>
      <c r="F258" s="44">
        <v>10.48</v>
      </c>
      <c r="G258" s="44">
        <v>0.622827</v>
      </c>
      <c r="H258" s="44">
        <v>0.010859</v>
      </c>
      <c r="I258" s="44">
        <v>0.033981</v>
      </c>
      <c r="J258" s="44">
        <v>0.003386</v>
      </c>
      <c r="K258" s="44">
        <v>0.004692</v>
      </c>
      <c r="L258" s="44">
        <v>0.0</v>
      </c>
      <c r="M258" s="47">
        <v>4.34E-5</v>
      </c>
      <c r="N258" s="44">
        <v>0.0</v>
      </c>
      <c r="O258" s="44">
        <v>3.22E-4</v>
      </c>
      <c r="P258" s="44">
        <v>0.0</v>
      </c>
      <c r="Q258" s="44">
        <v>0.0</v>
      </c>
      <c r="R258" s="44">
        <v>0.0</v>
      </c>
      <c r="S258" s="44">
        <v>4.87E-4</v>
      </c>
      <c r="T258" s="44">
        <v>0.0</v>
      </c>
    </row>
    <row r="259">
      <c r="A259" s="2" t="str">
        <f>VLOOKUP(E259,'Food Encyclopedia'!$C$2:$K$999,3)</f>
        <v>Cereal, oat, NA, packed</v>
      </c>
      <c r="B259" s="19" t="str">
        <f>VLOOKUP(E259,'Food Encyclopedia'!$C$2:$K$999,9)</f>
        <v>raw</v>
      </c>
      <c r="C259" s="8" t="str">
        <f t="shared" si="1"/>
        <v>Cereal, oat, NA, packed, raw</v>
      </c>
      <c r="D259" s="43" t="s">
        <v>2800</v>
      </c>
      <c r="E259" s="2" t="s">
        <v>729</v>
      </c>
      <c r="F259" s="44">
        <v>10.22</v>
      </c>
      <c r="G259" s="44">
        <v>0.713367</v>
      </c>
      <c r="H259" s="44">
        <v>0.009265</v>
      </c>
      <c r="I259" s="44">
        <v>0.067375</v>
      </c>
      <c r="J259" s="44">
        <v>0.013038</v>
      </c>
      <c r="K259" s="44">
        <v>0.010728</v>
      </c>
      <c r="L259" s="44">
        <v>0.0</v>
      </c>
      <c r="M259" s="44">
        <v>1.43E-4</v>
      </c>
      <c r="N259" s="44">
        <v>0.0</v>
      </c>
      <c r="O259" s="44">
        <v>7.26E-4</v>
      </c>
      <c r="P259" s="44">
        <v>0.0</v>
      </c>
      <c r="Q259" s="44">
        <v>0.0</v>
      </c>
      <c r="R259" s="44">
        <v>6.85E-4</v>
      </c>
      <c r="S259" s="44">
        <v>3.66E-4</v>
      </c>
      <c r="T259" s="44">
        <v>0.0</v>
      </c>
    </row>
    <row r="260">
      <c r="A260" s="2" t="str">
        <f>VLOOKUP(E260,'Food Encyclopedia'!$C$2:$K$999,3)</f>
        <v>Flour, commercial product, packed</v>
      </c>
      <c r="B260" s="19" t="str">
        <f>VLOOKUP(E260,'Food Encyclopedia'!$C$2:$K$999,9)</f>
        <v>raw</v>
      </c>
      <c r="C260" s="8" t="str">
        <f t="shared" si="1"/>
        <v>Flour, commercial product, packed, raw</v>
      </c>
      <c r="D260" s="43" t="s">
        <v>2801</v>
      </c>
      <c r="E260" s="2" t="s">
        <v>731</v>
      </c>
      <c r="F260" s="44">
        <v>10.15</v>
      </c>
      <c r="G260" s="44">
        <v>0.517785</v>
      </c>
      <c r="H260" s="44">
        <v>0.003498</v>
      </c>
      <c r="I260" s="44">
        <v>0.004672</v>
      </c>
      <c r="J260" s="44">
        <v>0.014698</v>
      </c>
      <c r="K260" s="44">
        <v>0.021357</v>
      </c>
      <c r="L260" s="44">
        <v>4.57E-4</v>
      </c>
      <c r="M260" s="47">
        <v>5.71E-5</v>
      </c>
      <c r="N260" s="44">
        <v>1.77E-4</v>
      </c>
      <c r="O260" s="44">
        <v>1.33E-4</v>
      </c>
      <c r="P260" s="44">
        <v>0.0</v>
      </c>
      <c r="Q260" s="44">
        <v>0.0</v>
      </c>
      <c r="R260" s="44">
        <v>0.001413</v>
      </c>
      <c r="S260" s="44">
        <v>0.0</v>
      </c>
      <c r="T260" s="44">
        <v>4.49E-4</v>
      </c>
    </row>
    <row r="261">
      <c r="A261" s="2" t="str">
        <f>VLOOKUP(E261,'Food Encyclopedia'!$C$2:$K$999,3)</f>
        <v>Flour, almond, NA, packed</v>
      </c>
      <c r="B261" s="19" t="str">
        <f>VLOOKUP(E261,'Food Encyclopedia'!$C$2:$K$999,9)</f>
        <v>raw</v>
      </c>
      <c r="C261" s="8" t="str">
        <f t="shared" si="1"/>
        <v>Flour, almond, NA, packed, raw</v>
      </c>
      <c r="D261" s="43" t="s">
        <v>2802</v>
      </c>
      <c r="E261" s="2" t="s">
        <v>735</v>
      </c>
      <c r="F261" s="44">
        <v>10.37</v>
      </c>
      <c r="G261" s="44">
        <v>0.017287</v>
      </c>
      <c r="H261" s="44">
        <v>0.00483</v>
      </c>
      <c r="I261" s="44">
        <v>0.001198</v>
      </c>
      <c r="J261" s="44">
        <v>0.003756</v>
      </c>
      <c r="K261" s="44">
        <v>0.030268</v>
      </c>
      <c r="L261" s="44">
        <v>0.001065</v>
      </c>
      <c r="M261" s="44">
        <v>7.09E-4</v>
      </c>
      <c r="N261" s="44">
        <v>0.0</v>
      </c>
      <c r="O261" s="44">
        <v>0.001874</v>
      </c>
      <c r="P261" s="44">
        <v>0.0</v>
      </c>
      <c r="Q261" s="44">
        <v>0.0</v>
      </c>
      <c r="R261" s="44">
        <v>6.53E-4</v>
      </c>
      <c r="S261" s="44">
        <v>0.0</v>
      </c>
      <c r="T261" s="44">
        <v>3.57E-4</v>
      </c>
    </row>
    <row r="262">
      <c r="A262" s="2" t="str">
        <f>VLOOKUP(E262,'Food Encyclopedia'!$C$2:$K$999,3)</f>
        <v>Flour, commercial product, packed</v>
      </c>
      <c r="B262" s="19" t="str">
        <f>VLOOKUP(E262,'Food Encyclopedia'!$C$2:$K$999,9)</f>
        <v>raw</v>
      </c>
      <c r="C262" s="8" t="str">
        <f t="shared" si="1"/>
        <v>Flour, commercial product, packed, raw</v>
      </c>
      <c r="D262" s="43" t="s">
        <v>2803</v>
      </c>
      <c r="E262" s="2" t="s">
        <v>738</v>
      </c>
      <c r="F262" s="44">
        <v>10.02</v>
      </c>
      <c r="G262" s="44">
        <v>0.293425</v>
      </c>
      <c r="H262" s="44">
        <v>0.004349</v>
      </c>
      <c r="I262" s="44">
        <v>0.004216</v>
      </c>
      <c r="J262" s="44">
        <v>0.001628</v>
      </c>
      <c r="K262" s="44">
        <v>0.018491</v>
      </c>
      <c r="L262" s="44">
        <v>9.56E-4</v>
      </c>
      <c r="M262" s="44">
        <v>4.91E-4</v>
      </c>
      <c r="N262" s="44">
        <v>1.0E-4</v>
      </c>
      <c r="O262" s="44">
        <v>9.95E-4</v>
      </c>
      <c r="P262" s="44">
        <v>0.0</v>
      </c>
      <c r="Q262" s="44">
        <v>0.0</v>
      </c>
      <c r="R262" s="44">
        <v>0.022029</v>
      </c>
      <c r="S262" s="44">
        <v>0.0</v>
      </c>
      <c r="T262" s="44">
        <v>3.28E-4</v>
      </c>
    </row>
    <row r="263">
      <c r="A263" s="2" t="str">
        <f>VLOOKUP(E263,'Food Encyclopedia'!$C$2:$K$999,3)</f>
        <v>Flour, hazelnut, NA, packed</v>
      </c>
      <c r="B263" s="19" t="str">
        <f>VLOOKUP(E263,'Food Encyclopedia'!$C$2:$K$999,9)</f>
        <v>raw</v>
      </c>
      <c r="C263" s="8" t="str">
        <f t="shared" si="1"/>
        <v>Flour, hazelnut, NA, packed, raw</v>
      </c>
      <c r="D263" s="43" t="s">
        <v>2804</v>
      </c>
      <c r="E263" s="2" t="s">
        <v>740</v>
      </c>
      <c r="F263" s="44">
        <v>10.24</v>
      </c>
      <c r="G263" s="44">
        <v>0.029037</v>
      </c>
      <c r="H263" s="44">
        <v>0.005419</v>
      </c>
      <c r="I263" s="44">
        <v>0.002553</v>
      </c>
      <c r="J263" s="44">
        <v>0.001939</v>
      </c>
      <c r="K263" s="44">
        <v>0.016709</v>
      </c>
      <c r="L263" s="44">
        <v>8.84E-4</v>
      </c>
      <c r="M263" s="44">
        <v>6.55E-4</v>
      </c>
      <c r="N263" s="47">
        <v>1.0E-4</v>
      </c>
      <c r="O263" s="44">
        <v>0.001289</v>
      </c>
      <c r="P263" s="44">
        <v>0.0</v>
      </c>
      <c r="Q263" s="44">
        <v>0.0</v>
      </c>
      <c r="R263" s="44">
        <v>4.07E-4</v>
      </c>
      <c r="S263" s="44">
        <v>0.0</v>
      </c>
      <c r="T263" s="44">
        <v>3.61E-4</v>
      </c>
    </row>
    <row r="264">
      <c r="A264" s="2" t="str">
        <f>VLOOKUP(E264,'Food Encyclopedia'!$C$2:$K$999,3)</f>
        <v>Flour, commercial product, packed</v>
      </c>
      <c r="B264" s="19" t="str">
        <f>VLOOKUP(E264,'Food Encyclopedia'!$C$2:$K$999,9)</f>
        <v>raw</v>
      </c>
      <c r="C264" s="8" t="str">
        <f t="shared" si="1"/>
        <v>Flour, commercial product, packed, raw</v>
      </c>
      <c r="D264" s="43" t="s">
        <v>2805</v>
      </c>
      <c r="E264" s="2" t="s">
        <v>743</v>
      </c>
      <c r="F264" s="44">
        <v>10.06</v>
      </c>
      <c r="G264" s="44">
        <v>0.760575</v>
      </c>
      <c r="H264" s="44">
        <v>0.036331</v>
      </c>
      <c r="I264" s="44">
        <v>0.0</v>
      </c>
      <c r="J264" s="44">
        <v>0.018474</v>
      </c>
      <c r="K264" s="44">
        <v>0.015399</v>
      </c>
      <c r="L264" s="44">
        <v>0.0</v>
      </c>
      <c r="M264" s="44">
        <v>0.0</v>
      </c>
      <c r="N264" s="44">
        <v>0.0</v>
      </c>
      <c r="O264" s="47">
        <v>6.9E-5</v>
      </c>
      <c r="P264" s="44">
        <v>0.0</v>
      </c>
      <c r="Q264" s="44">
        <v>0.0</v>
      </c>
      <c r="R264" s="44">
        <v>0.001775</v>
      </c>
      <c r="S264" s="44">
        <v>3.05E-4</v>
      </c>
      <c r="T264" s="44">
        <v>0.0</v>
      </c>
    </row>
    <row r="265">
      <c r="A265" s="2" t="str">
        <f>VLOOKUP(E265,'Food Encyclopedia'!$C$2:$K$999,3)</f>
        <v>Flour, coconut, NA, packed</v>
      </c>
      <c r="B265" s="19" t="str">
        <f>VLOOKUP(E265,'Food Encyclopedia'!$C$2:$K$999,9)</f>
        <v>raw</v>
      </c>
      <c r="C265" s="8" t="str">
        <f t="shared" si="1"/>
        <v>Flour, coconut, NA, packed, raw</v>
      </c>
      <c r="D265" s="43" t="s">
        <v>2806</v>
      </c>
      <c r="E265" s="2" t="s">
        <v>745</v>
      </c>
      <c r="F265" s="44">
        <v>10.47</v>
      </c>
      <c r="G265" s="44">
        <v>0.055003</v>
      </c>
      <c r="H265" s="44">
        <v>0.053115</v>
      </c>
      <c r="I265" s="44">
        <v>0.0</v>
      </c>
      <c r="J265" s="44">
        <v>0.017178</v>
      </c>
      <c r="K265" s="44">
        <v>0.014348</v>
      </c>
      <c r="L265" s="44">
        <v>0.0</v>
      </c>
      <c r="M265" s="44">
        <v>0.001241</v>
      </c>
      <c r="N265" s="44">
        <v>4.92E-4</v>
      </c>
      <c r="O265" s="44">
        <v>0.003273</v>
      </c>
      <c r="P265" s="44">
        <v>0.0</v>
      </c>
      <c r="Q265" s="44">
        <v>0.0</v>
      </c>
      <c r="R265" s="44">
        <v>0.441203</v>
      </c>
      <c r="S265" s="44">
        <v>1.94E-4</v>
      </c>
      <c r="T265" s="44">
        <v>0.0</v>
      </c>
    </row>
    <row r="266">
      <c r="A266" s="2" t="str">
        <f>VLOOKUP(E266,'Food Encyclopedia'!$C$2:$K$999,3)</f>
        <v>Flour, soy, NA, packed</v>
      </c>
      <c r="B266" s="19" t="str">
        <f>VLOOKUP(E266,'Food Encyclopedia'!$C$2:$K$999,9)</f>
        <v>raw</v>
      </c>
      <c r="C266" s="8" t="str">
        <f t="shared" si="1"/>
        <v>Flour, soy, NA, packed, raw</v>
      </c>
      <c r="D266" s="43" t="s">
        <v>2807</v>
      </c>
      <c r="E266" s="2" t="s">
        <v>748</v>
      </c>
      <c r="F266" s="44">
        <v>10.19</v>
      </c>
      <c r="G266" s="44">
        <v>0.021132</v>
      </c>
      <c r="H266" s="44">
        <v>0.124053</v>
      </c>
      <c r="I266" s="44">
        <v>0.0</v>
      </c>
      <c r="J266" s="44">
        <v>0.014335</v>
      </c>
      <c r="K266" s="44">
        <v>0.041007</v>
      </c>
      <c r="L266" s="44">
        <v>0.00618</v>
      </c>
      <c r="M266" s="44">
        <v>0.003519</v>
      </c>
      <c r="N266" s="44">
        <v>0.001093</v>
      </c>
      <c r="O266" s="44">
        <v>0.005826</v>
      </c>
      <c r="P266" s="44">
        <v>0.0</v>
      </c>
      <c r="Q266" s="44">
        <v>0.0</v>
      </c>
      <c r="R266" s="44">
        <v>0.010846</v>
      </c>
      <c r="S266" s="44">
        <v>0.001661</v>
      </c>
      <c r="T266" s="44">
        <v>0.0</v>
      </c>
    </row>
    <row r="267">
      <c r="A267" s="2" t="str">
        <f>VLOOKUP(E267,'Food Encyclopedia'!$C$2:$K$999,3)</f>
        <v>Xanthan gum, commercial product, packed</v>
      </c>
      <c r="B267" s="19" t="str">
        <f>VLOOKUP(E267,'Food Encyclopedia'!$C$2:$K$999,9)</f>
        <v>raw</v>
      </c>
      <c r="C267" s="8" t="str">
        <f t="shared" si="1"/>
        <v>Xanthan gum, commercial product, packed, raw</v>
      </c>
      <c r="D267" s="43" t="s">
        <v>2808</v>
      </c>
      <c r="E267" s="2" t="s">
        <v>751</v>
      </c>
      <c r="F267" s="50">
        <v>9.952</v>
      </c>
      <c r="G267" s="44">
        <v>0.208399</v>
      </c>
      <c r="H267" s="44">
        <v>0.001031</v>
      </c>
      <c r="I267" s="44">
        <v>0.002776</v>
      </c>
      <c r="J267" s="44">
        <v>6.56E-4</v>
      </c>
      <c r="K267" s="44">
        <v>0.001517</v>
      </c>
      <c r="L267" s="44">
        <v>5.01E-4</v>
      </c>
      <c r="M267" s="44">
        <v>0.002241</v>
      </c>
      <c r="N267" s="44">
        <v>0.016138</v>
      </c>
      <c r="O267" s="44">
        <v>0.001122</v>
      </c>
      <c r="P267" s="44">
        <v>0.0</v>
      </c>
      <c r="Q267" s="44">
        <v>0.0</v>
      </c>
      <c r="R267" s="44">
        <v>0.145015</v>
      </c>
      <c r="S267" s="44">
        <v>0.0</v>
      </c>
      <c r="T267" s="44">
        <v>2.19E-4</v>
      </c>
    </row>
    <row r="268">
      <c r="A268" s="2" t="str">
        <f>VLOOKUP(E268,'Food Encyclopedia'!$C$2:$K$999,3)</f>
        <v>Bean, pinto, NA, canned</v>
      </c>
      <c r="B268" s="19" t="str">
        <f>VLOOKUP(E268,'Food Encyclopedia'!$C$2:$K$999,9)</f>
        <v>drained</v>
      </c>
      <c r="C268" s="8" t="str">
        <f t="shared" si="1"/>
        <v>Bean, pinto, NA, canned, drained</v>
      </c>
      <c r="D268" s="43" t="s">
        <v>2809</v>
      </c>
      <c r="E268" s="2" t="s">
        <v>753</v>
      </c>
      <c r="F268" s="44">
        <v>10.33</v>
      </c>
      <c r="G268" s="44">
        <v>0.35611</v>
      </c>
      <c r="H268" s="44">
        <v>0.006423</v>
      </c>
      <c r="I268" s="44">
        <v>0.003638</v>
      </c>
      <c r="J268" s="44">
        <v>0.006812</v>
      </c>
      <c r="K268" s="44">
        <v>0.031746</v>
      </c>
      <c r="L268" s="44">
        <v>0.001363</v>
      </c>
      <c r="M268" s="44">
        <v>5.26E-4</v>
      </c>
      <c r="N268" s="44">
        <v>5.14E-4</v>
      </c>
      <c r="O268" s="44">
        <v>0.001293</v>
      </c>
      <c r="P268" s="44">
        <v>0.0</v>
      </c>
      <c r="Q268" s="44">
        <v>0.0</v>
      </c>
      <c r="R268" s="44">
        <v>0.003217</v>
      </c>
      <c r="S268" s="44">
        <v>0.0</v>
      </c>
      <c r="T268" s="44">
        <v>5.96E-4</v>
      </c>
    </row>
    <row r="269">
      <c r="A269" s="2" t="str">
        <f>VLOOKUP(E269,'Food Encyclopedia'!$C$2:$K$999,3)</f>
        <v>Bean, black, NA, canned</v>
      </c>
      <c r="B269" s="19" t="str">
        <f>VLOOKUP(E269,'Food Encyclopedia'!$C$2:$K$999,9)</f>
        <v>drained</v>
      </c>
      <c r="C269" s="8" t="str">
        <f t="shared" si="1"/>
        <v>Bean, black, NA, canned, drained</v>
      </c>
      <c r="D269" s="43" t="s">
        <v>2810</v>
      </c>
      <c r="E269" s="2" t="s">
        <v>758</v>
      </c>
      <c r="F269" s="44">
        <v>10.15</v>
      </c>
      <c r="G269" s="44">
        <v>0.38079</v>
      </c>
      <c r="H269" s="44">
        <v>0.0098</v>
      </c>
      <c r="I269" s="44">
        <v>0.003523</v>
      </c>
      <c r="J269" s="44">
        <v>0.007658</v>
      </c>
      <c r="K269" s="44">
        <v>0.06787</v>
      </c>
      <c r="L269" s="44">
        <v>0.001839</v>
      </c>
      <c r="M269" s="44">
        <v>5.8E-4</v>
      </c>
      <c r="N269" s="44">
        <v>5.24E-4</v>
      </c>
      <c r="O269" s="44">
        <v>0.001744</v>
      </c>
      <c r="P269" s="44">
        <v>0.0</v>
      </c>
      <c r="Q269" s="44">
        <v>0.0</v>
      </c>
      <c r="R269" s="44">
        <v>0.004597</v>
      </c>
      <c r="S269" s="44">
        <v>0.0</v>
      </c>
      <c r="T269" s="44">
        <v>6.65E-4</v>
      </c>
    </row>
    <row r="270">
      <c r="A270" s="2" t="str">
        <f>VLOOKUP(E270,'Food Encyclopedia'!$C$2:$K$999,3)</f>
        <v>Bean, garbanzo, NA, canned</v>
      </c>
      <c r="B270" s="19" t="str">
        <f>VLOOKUP(E270,'Food Encyclopedia'!$C$2:$K$999,9)</f>
        <v>drained</v>
      </c>
      <c r="C270" s="8" t="str">
        <f t="shared" si="1"/>
        <v>Bean, garbanzo, NA, canned, drained</v>
      </c>
      <c r="D270" s="43" t="s">
        <v>2811</v>
      </c>
      <c r="E270" s="2" t="s">
        <v>761</v>
      </c>
      <c r="F270" s="44">
        <v>10.11</v>
      </c>
      <c r="G270" s="44">
        <v>0.391161</v>
      </c>
      <c r="H270" s="44">
        <v>0.012416</v>
      </c>
      <c r="I270" s="44">
        <v>0.002855</v>
      </c>
      <c r="J270" s="44">
        <v>0.002187</v>
      </c>
      <c r="K270" s="44">
        <v>0.050521</v>
      </c>
      <c r="L270" s="44">
        <v>7.35E-4</v>
      </c>
      <c r="M270" s="44">
        <v>7.68E-4</v>
      </c>
      <c r="N270" s="44">
        <v>1.38E-4</v>
      </c>
      <c r="O270" s="44">
        <v>0.001359</v>
      </c>
      <c r="P270" s="44">
        <v>0.0</v>
      </c>
      <c r="Q270" s="44">
        <v>0.0</v>
      </c>
      <c r="R270" s="44">
        <v>7.73E-4</v>
      </c>
      <c r="S270" s="44">
        <v>0.0</v>
      </c>
      <c r="T270" s="44">
        <v>5.99E-4</v>
      </c>
    </row>
    <row r="271">
      <c r="A271" s="2" t="str">
        <f>VLOOKUP(E271,'Food Encyclopedia'!$C$2:$K$999,3)</f>
        <v>Bean, black, NA, canned</v>
      </c>
      <c r="B271" s="19" t="str">
        <f>VLOOKUP(E271,'Food Encyclopedia'!$C$2:$K$999,9)</f>
        <v>drained</v>
      </c>
      <c r="C271" s="8" t="str">
        <f t="shared" si="1"/>
        <v>Bean, black, NA, canned, drained</v>
      </c>
      <c r="D271" s="43" t="s">
        <v>2812</v>
      </c>
      <c r="E271" s="2" t="s">
        <v>764</v>
      </c>
      <c r="F271" s="44">
        <v>10.32</v>
      </c>
      <c r="G271" s="44">
        <v>0.288242</v>
      </c>
      <c r="H271" s="44">
        <v>0.007316</v>
      </c>
      <c r="I271" s="44">
        <v>0.002517</v>
      </c>
      <c r="J271" s="44">
        <v>0.006724</v>
      </c>
      <c r="K271" s="44">
        <v>0.054063</v>
      </c>
      <c r="L271" s="44">
        <v>0.001796</v>
      </c>
      <c r="M271" s="44">
        <v>5.94E-4</v>
      </c>
      <c r="N271" s="44">
        <v>4.26E-4</v>
      </c>
      <c r="O271" s="44">
        <v>0.001746</v>
      </c>
      <c r="P271" s="44">
        <v>0.0</v>
      </c>
      <c r="Q271" s="44">
        <v>0.0</v>
      </c>
      <c r="R271" s="44">
        <v>0.003581</v>
      </c>
      <c r="S271" s="44">
        <v>0.0</v>
      </c>
      <c r="T271" s="44">
        <v>6.06E-4</v>
      </c>
    </row>
    <row r="272">
      <c r="A272" s="2" t="str">
        <f>VLOOKUP(E272,'Food Encyclopedia'!$C$2:$K$999,3)</f>
        <v>Bean, kidney, NA, canned</v>
      </c>
      <c r="B272" s="19" t="str">
        <f>VLOOKUP(E272,'Food Encyclopedia'!$C$2:$K$999,9)</f>
        <v>drained</v>
      </c>
      <c r="C272" s="8" t="str">
        <f t="shared" si="1"/>
        <v>Bean, kidney, NA, canned, drained</v>
      </c>
      <c r="D272" s="43" t="s">
        <v>2813</v>
      </c>
      <c r="E272" s="2" t="s">
        <v>765</v>
      </c>
      <c r="F272" s="50">
        <v>9.759</v>
      </c>
      <c r="G272" s="44">
        <v>0.327166</v>
      </c>
      <c r="H272" s="44">
        <v>0.018886</v>
      </c>
      <c r="I272" s="44">
        <v>0.004094</v>
      </c>
      <c r="J272" s="44">
        <v>0.009529</v>
      </c>
      <c r="K272" s="44">
        <v>0.030591</v>
      </c>
      <c r="L272" s="44">
        <v>0.002824</v>
      </c>
      <c r="M272" s="44">
        <v>0.001062</v>
      </c>
      <c r="N272" s="44">
        <v>4.88E-4</v>
      </c>
      <c r="O272" s="44">
        <v>0.003937</v>
      </c>
      <c r="P272" s="44">
        <v>0.0</v>
      </c>
      <c r="Q272" s="44">
        <v>0.0</v>
      </c>
      <c r="R272" s="44">
        <v>0.006437</v>
      </c>
      <c r="S272" s="44">
        <v>0.0</v>
      </c>
      <c r="T272" s="44">
        <v>4.64E-4</v>
      </c>
    </row>
    <row r="273">
      <c r="A273" s="2" t="str">
        <f>VLOOKUP(E273,'Food Encyclopedia'!$C$2:$K$999,3)</f>
        <v>Bean, blackeye, NA, canned</v>
      </c>
      <c r="B273" s="19" t="str">
        <f>VLOOKUP(E273,'Food Encyclopedia'!$C$2:$K$999,9)</f>
        <v>drained</v>
      </c>
      <c r="C273" s="8" t="str">
        <f t="shared" si="1"/>
        <v>Bean, blackeye, NA, canned, drained</v>
      </c>
      <c r="D273" s="43" t="s">
        <v>2814</v>
      </c>
      <c r="E273" s="2" t="s">
        <v>768</v>
      </c>
      <c r="F273" s="44">
        <v>10.23</v>
      </c>
      <c r="G273" s="44">
        <v>0.42772</v>
      </c>
      <c r="H273" s="44">
        <v>0.006752</v>
      </c>
      <c r="I273" s="44">
        <v>0.002537</v>
      </c>
      <c r="J273" s="44">
        <v>0.002652</v>
      </c>
      <c r="K273" s="44">
        <v>0.034242</v>
      </c>
      <c r="L273" s="44">
        <v>9.82E-4</v>
      </c>
      <c r="M273" s="44">
        <v>7.57E-4</v>
      </c>
      <c r="N273" s="44">
        <v>3.48E-4</v>
      </c>
      <c r="O273" s="44">
        <v>0.001521</v>
      </c>
      <c r="P273" s="44">
        <v>0.0</v>
      </c>
      <c r="Q273" s="44">
        <v>0.0</v>
      </c>
      <c r="R273" s="44">
        <v>0.001082</v>
      </c>
      <c r="S273" s="44">
        <v>0.0</v>
      </c>
      <c r="T273" s="44">
        <v>5.94E-4</v>
      </c>
    </row>
    <row r="274">
      <c r="A274" s="2" t="str">
        <f>VLOOKUP(E274,'Food Encyclopedia'!$C$2:$K$999,3)</f>
        <v>Bean, butter, NA, canned</v>
      </c>
      <c r="B274" s="19" t="str">
        <f>VLOOKUP(E274,'Food Encyclopedia'!$C$2:$K$999,9)</f>
        <v>drained</v>
      </c>
      <c r="C274" s="8" t="str">
        <f t="shared" si="1"/>
        <v>Bean, butter, NA, canned, drained</v>
      </c>
      <c r="D274" s="43" t="s">
        <v>2815</v>
      </c>
      <c r="E274" s="2" t="s">
        <v>771</v>
      </c>
      <c r="F274" s="44">
        <v>10.11</v>
      </c>
      <c r="G274" s="44">
        <v>0.289551</v>
      </c>
      <c r="H274" s="44">
        <v>0.006529</v>
      </c>
      <c r="I274" s="44">
        <v>0.002214</v>
      </c>
      <c r="J274" s="44">
        <v>0.006977</v>
      </c>
      <c r="K274" s="44">
        <v>0.045819</v>
      </c>
      <c r="L274" s="44">
        <v>0.001005</v>
      </c>
      <c r="M274" s="44">
        <v>6.54E-4</v>
      </c>
      <c r="N274" s="44">
        <v>3.25E-4</v>
      </c>
      <c r="O274" s="44">
        <v>0.002021</v>
      </c>
      <c r="P274" s="44">
        <v>0.0</v>
      </c>
      <c r="Q274" s="44">
        <v>0.0</v>
      </c>
      <c r="R274" s="44">
        <v>0.012494</v>
      </c>
      <c r="S274" s="44">
        <v>0.0</v>
      </c>
      <c r="T274" s="44">
        <v>5.3E-4</v>
      </c>
    </row>
    <row r="275">
      <c r="A275" s="2" t="str">
        <f>VLOOKUP(E275,'Food Encyclopedia'!$C$2:$K$999,3)</f>
        <v>Artichoke, NA, hearts, canned</v>
      </c>
      <c r="B275" s="19" t="str">
        <f>VLOOKUP(E275,'Food Encyclopedia'!$C$2:$K$999,9)</f>
        <v>drained</v>
      </c>
      <c r="C275" s="8" t="str">
        <f t="shared" si="1"/>
        <v>Artichoke, NA, hearts, canned, drained</v>
      </c>
      <c r="D275" s="43" t="s">
        <v>2816</v>
      </c>
      <c r="E275" s="2" t="s">
        <v>773</v>
      </c>
      <c r="F275" s="50">
        <v>10.033</v>
      </c>
      <c r="G275" s="44">
        <v>0.081465</v>
      </c>
      <c r="H275" s="44">
        <v>0.022712</v>
      </c>
      <c r="I275" s="44">
        <v>0.029411</v>
      </c>
      <c r="J275" s="44">
        <v>0.006396</v>
      </c>
      <c r="K275" s="44">
        <v>0.02134</v>
      </c>
      <c r="L275" s="44">
        <v>0.001686</v>
      </c>
      <c r="M275" s="44">
        <v>0.003466</v>
      </c>
      <c r="N275" s="44">
        <v>2.16E-4</v>
      </c>
      <c r="O275" s="44">
        <v>0.028753</v>
      </c>
      <c r="P275" s="44">
        <v>0.0</v>
      </c>
      <c r="Q275" s="44">
        <v>0.0</v>
      </c>
      <c r="R275" s="44">
        <v>0.003401</v>
      </c>
      <c r="S275" s="44">
        <v>0.0</v>
      </c>
      <c r="T275" s="44">
        <v>0.001399</v>
      </c>
    </row>
    <row r="276">
      <c r="A276" s="2" t="str">
        <f>VLOOKUP(E276,'Food Encyclopedia'!$C$2:$K$999,3)</f>
        <v>Bean, garbanzo, NA, canned</v>
      </c>
      <c r="B276" s="19" t="str">
        <f>VLOOKUP(E276,'Food Encyclopedia'!$C$2:$K$999,9)</f>
        <v>drained</v>
      </c>
      <c r="C276" s="8" t="str">
        <f t="shared" si="1"/>
        <v>Bean, garbanzo, NA, canned, drained</v>
      </c>
      <c r="D276" s="43" t="s">
        <v>2817</v>
      </c>
      <c r="E276" s="2" t="s">
        <v>778</v>
      </c>
      <c r="F276" s="44">
        <v>10.38</v>
      </c>
      <c r="G276" s="44">
        <v>0.423058</v>
      </c>
      <c r="H276" s="44">
        <v>0.008698</v>
      </c>
      <c r="I276" s="44">
        <v>0.002514</v>
      </c>
      <c r="J276" s="44">
        <v>0.001979</v>
      </c>
      <c r="K276" s="44">
        <v>0.05101</v>
      </c>
      <c r="L276" s="44">
        <v>0.001488</v>
      </c>
      <c r="M276" s="44">
        <v>7.6E-4</v>
      </c>
      <c r="N276" s="44">
        <v>1.52E-4</v>
      </c>
      <c r="O276" s="44">
        <v>0.001622</v>
      </c>
      <c r="P276" s="44">
        <v>0.0</v>
      </c>
      <c r="Q276" s="44">
        <v>0.0</v>
      </c>
      <c r="R276" s="44">
        <v>8.77E-4</v>
      </c>
      <c r="S276" s="44">
        <v>0.0</v>
      </c>
      <c r="T276" s="44">
        <v>5.11E-4</v>
      </c>
    </row>
    <row r="277">
      <c r="A277" s="2" t="str">
        <f>VLOOKUP(E277,'Food Encyclopedia'!$C$2:$K$999,3)</f>
        <v>Corn, NA, polenta, pre-cooked</v>
      </c>
      <c r="B277" s="19" t="str">
        <f>VLOOKUP(E277,'Food Encyclopedia'!$C$2:$K$999,9)</f>
        <v>raw</v>
      </c>
      <c r="C277" s="8" t="str">
        <f t="shared" si="1"/>
        <v>Corn, NA, polenta, pre-cooked, raw</v>
      </c>
      <c r="D277" s="43" t="s">
        <v>2818</v>
      </c>
      <c r="E277" s="2" t="s">
        <v>780</v>
      </c>
      <c r="F277" s="44">
        <v>10.48</v>
      </c>
      <c r="G277" s="44">
        <v>0.341399</v>
      </c>
      <c r="H277" s="44">
        <v>0.013084</v>
      </c>
      <c r="I277" s="44">
        <v>0.131142</v>
      </c>
      <c r="J277" s="44">
        <v>0.00805</v>
      </c>
      <c r="K277" s="44">
        <v>0.016706</v>
      </c>
      <c r="L277" s="44">
        <v>0.001561</v>
      </c>
      <c r="M277" s="44">
        <v>0.001472</v>
      </c>
      <c r="N277" s="44">
        <v>0.0</v>
      </c>
      <c r="O277" s="44">
        <v>0.011063</v>
      </c>
      <c r="P277" s="44">
        <v>0.0</v>
      </c>
      <c r="Q277" s="44">
        <v>0.0</v>
      </c>
      <c r="R277" s="44">
        <v>0.0</v>
      </c>
      <c r="S277" s="44">
        <v>0.002319</v>
      </c>
      <c r="T277" s="44">
        <v>0.0</v>
      </c>
    </row>
    <row r="278">
      <c r="A278" s="2" t="str">
        <f>VLOOKUP(E278,'Food Encyclopedia'!$C$2:$K$999,3)</f>
        <v>Apple sauce, commercial product</v>
      </c>
      <c r="B278" s="19" t="str">
        <f>VLOOKUP(E278,'Food Encyclopedia'!$C$2:$K$999,9)</f>
        <v>raw</v>
      </c>
      <c r="C278" s="8" t="str">
        <f t="shared" si="1"/>
        <v>Apple sauce, commercial product, raw</v>
      </c>
      <c r="D278" s="43" t="s">
        <v>2819</v>
      </c>
      <c r="E278" s="2" t="s">
        <v>782</v>
      </c>
      <c r="F278" s="44">
        <v>10.11</v>
      </c>
      <c r="G278" s="44">
        <v>0.211687</v>
      </c>
      <c r="H278" s="44">
        <v>0.014056</v>
      </c>
      <c r="I278" s="44">
        <v>0.186842</v>
      </c>
      <c r="J278" s="44">
        <v>0.015267</v>
      </c>
      <c r="K278" s="44">
        <v>0.013383</v>
      </c>
      <c r="L278" s="44">
        <v>0.003916</v>
      </c>
      <c r="M278" s="44">
        <v>0.001965</v>
      </c>
      <c r="N278" s="44">
        <v>0.0</v>
      </c>
      <c r="O278" s="44">
        <v>0.023414</v>
      </c>
      <c r="P278" s="44">
        <v>0.0</v>
      </c>
      <c r="Q278" s="44">
        <v>0.0</v>
      </c>
      <c r="R278" s="44">
        <v>5.39E-4</v>
      </c>
      <c r="S278" s="44">
        <v>0.0</v>
      </c>
      <c r="T278" s="44">
        <v>2.69E-4</v>
      </c>
    </row>
    <row r="279">
      <c r="A279" s="2" t="str">
        <f>VLOOKUP(E279,'Food Encyclopedia'!$C$2:$K$999,3)</f>
        <v>Apple sauce, commercial product</v>
      </c>
      <c r="B279" s="19" t="str">
        <f>VLOOKUP(E279,'Food Encyclopedia'!$C$2:$K$999,9)</f>
        <v>raw</v>
      </c>
      <c r="C279" s="8" t="str">
        <f t="shared" si="1"/>
        <v>Apple sauce, commercial product, raw</v>
      </c>
      <c r="D279" s="43" t="s">
        <v>2820</v>
      </c>
      <c r="E279" s="2" t="s">
        <v>786</v>
      </c>
      <c r="F279" s="19">
        <v>10.16</v>
      </c>
      <c r="G279" s="44">
        <v>0.174615</v>
      </c>
      <c r="H279" s="44">
        <v>0.012985</v>
      </c>
      <c r="I279" s="44">
        <v>0.097328</v>
      </c>
      <c r="J279" s="44">
        <v>0.010347</v>
      </c>
      <c r="K279" s="44">
        <v>0.016102</v>
      </c>
      <c r="L279" s="44">
        <v>0.0</v>
      </c>
      <c r="M279" s="44">
        <v>0.001341</v>
      </c>
      <c r="N279" s="44">
        <v>0.0</v>
      </c>
      <c r="O279" s="44">
        <v>0.01865</v>
      </c>
      <c r="P279" s="44">
        <v>0.0</v>
      </c>
      <c r="Q279" s="44">
        <v>0.0</v>
      </c>
      <c r="R279" s="44">
        <v>0.001384</v>
      </c>
      <c r="S279" s="44">
        <v>0.0</v>
      </c>
      <c r="T279" s="44">
        <v>0.0</v>
      </c>
    </row>
    <row r="280">
      <c r="A280" s="2" t="str">
        <f>VLOOKUP(E280,'Food Encyclopedia'!$C$2:$K$999,3)</f>
        <v>Apple sauce, commercial product</v>
      </c>
      <c r="B280" s="19" t="str">
        <f>VLOOKUP(E280,'Food Encyclopedia'!$C$2:$K$999,9)</f>
        <v>raw</v>
      </c>
      <c r="C280" s="8" t="str">
        <f t="shared" si="1"/>
        <v>Apple sauce, commercial product, raw</v>
      </c>
      <c r="D280" s="43" t="s">
        <v>2821</v>
      </c>
      <c r="E280" s="2" t="s">
        <v>788</v>
      </c>
      <c r="F280" s="19">
        <v>10.1</v>
      </c>
      <c r="G280" s="44">
        <v>0.191542</v>
      </c>
      <c r="H280" s="44">
        <v>0.010068</v>
      </c>
      <c r="I280" s="44">
        <v>0.157408</v>
      </c>
      <c r="J280" s="44">
        <v>0.010058</v>
      </c>
      <c r="K280" s="44">
        <v>0.009421</v>
      </c>
      <c r="L280" s="44">
        <v>0.0</v>
      </c>
      <c r="M280" s="44">
        <v>6.7E-4</v>
      </c>
      <c r="N280" s="44">
        <v>0.0</v>
      </c>
      <c r="O280" s="44">
        <v>0.013306</v>
      </c>
      <c r="P280" s="44">
        <v>0.0</v>
      </c>
      <c r="Q280" s="44">
        <v>0.0</v>
      </c>
      <c r="R280" s="44">
        <v>2.98E-4</v>
      </c>
      <c r="S280" s="44">
        <v>0.0</v>
      </c>
      <c r="T280" s="44">
        <v>0.0</v>
      </c>
    </row>
    <row r="281">
      <c r="A281" s="2" t="str">
        <f>VLOOKUP(E281,'Food Encyclopedia'!$C$2:$K$999,3)</f>
        <v>Apple sauce, commercial product</v>
      </c>
      <c r="B281" s="19" t="str">
        <f>VLOOKUP(E281,'Food Encyclopedia'!$C$2:$K$999,9)</f>
        <v>raw</v>
      </c>
      <c r="C281" s="8" t="str">
        <f t="shared" si="1"/>
        <v>Apple sauce, commercial product, raw</v>
      </c>
      <c r="D281" s="43" t="s">
        <v>2822</v>
      </c>
      <c r="E281" s="2" t="s">
        <v>791</v>
      </c>
      <c r="F281" s="19">
        <v>10.14</v>
      </c>
      <c r="G281" s="44">
        <v>0.197147</v>
      </c>
      <c r="H281" s="44">
        <v>0.009012</v>
      </c>
      <c r="I281" s="44">
        <v>0.129278</v>
      </c>
      <c r="J281" s="44">
        <v>0.007398</v>
      </c>
      <c r="K281" s="44">
        <v>0.013294</v>
      </c>
      <c r="L281" s="44">
        <v>0.0</v>
      </c>
      <c r="M281" s="44">
        <v>8.18E-4</v>
      </c>
      <c r="N281" s="44">
        <v>0.0</v>
      </c>
      <c r="O281" s="44">
        <v>0.01442</v>
      </c>
      <c r="P281" s="44">
        <v>0.0</v>
      </c>
      <c r="Q281" s="44">
        <v>0.0</v>
      </c>
      <c r="R281" s="44">
        <v>0.001618</v>
      </c>
      <c r="S281" s="44">
        <v>0.0</v>
      </c>
      <c r="T281" s="44">
        <v>0.0</v>
      </c>
    </row>
    <row r="282">
      <c r="A282" s="2" t="str">
        <f>VLOOKUP(E282,'Food Encyclopedia'!$C$2:$K$999,3)</f>
        <v>Apple sauce, commercial product</v>
      </c>
      <c r="B282" s="19" t="str">
        <f>VLOOKUP(E282,'Food Encyclopedia'!$C$2:$K$999,9)</f>
        <v>raw</v>
      </c>
      <c r="C282" s="8" t="str">
        <f t="shared" si="1"/>
        <v>Apple sauce, commercial product, raw</v>
      </c>
      <c r="D282" s="43" t="s">
        <v>2823</v>
      </c>
      <c r="E282" s="2" t="s">
        <v>793</v>
      </c>
      <c r="F282" s="44">
        <v>9.91</v>
      </c>
      <c r="G282" s="44">
        <v>0.249208</v>
      </c>
      <c r="H282" s="44">
        <v>0.012181</v>
      </c>
      <c r="I282" s="44">
        <v>0.194805</v>
      </c>
      <c r="J282" s="44">
        <v>0.012991</v>
      </c>
      <c r="K282" s="44">
        <v>0.010738</v>
      </c>
      <c r="L282" s="44">
        <v>0.002963</v>
      </c>
      <c r="M282" s="44">
        <v>0.001286</v>
      </c>
      <c r="N282" s="44">
        <v>0.0</v>
      </c>
      <c r="O282" s="44">
        <v>0.016687</v>
      </c>
      <c r="P282" s="44">
        <v>7.57E-4</v>
      </c>
      <c r="Q282" s="44">
        <v>3.05E-4</v>
      </c>
      <c r="R282" s="44">
        <v>0.001203</v>
      </c>
      <c r="S282" s="44">
        <v>0.0</v>
      </c>
      <c r="T282" s="44">
        <v>3.33E-4</v>
      </c>
    </row>
    <row r="283">
      <c r="A283" s="2" t="str">
        <f>VLOOKUP(E283,'Food Encyclopedia'!$C$2:$K$999,3)</f>
        <v>Mac &amp; Cheese, commercial product, pre-cooked</v>
      </c>
      <c r="B283" s="19" t="str">
        <f>VLOOKUP(E283,'Food Encyclopedia'!$C$2:$K$999,9)</f>
        <v>raw</v>
      </c>
      <c r="C283" s="8" t="str">
        <f t="shared" si="1"/>
        <v>Mac &amp; Cheese, commercial product, pre-cooked, raw</v>
      </c>
      <c r="D283" s="43" t="s">
        <v>2824</v>
      </c>
      <c r="E283" s="2" t="s">
        <v>795</v>
      </c>
      <c r="F283" s="19">
        <v>10.24</v>
      </c>
      <c r="G283" s="44">
        <v>0.506123</v>
      </c>
      <c r="H283" s="44">
        <v>0.019841</v>
      </c>
      <c r="I283" s="44">
        <v>0.020223</v>
      </c>
      <c r="J283" s="44">
        <v>8.28E-4</v>
      </c>
      <c r="K283" s="44">
        <v>0.008861</v>
      </c>
      <c r="L283" s="44">
        <v>0.0</v>
      </c>
      <c r="M283" s="44">
        <v>6.73E-4</v>
      </c>
      <c r="N283" s="44">
        <v>0.0</v>
      </c>
      <c r="O283" s="44">
        <v>0.006335</v>
      </c>
      <c r="P283" s="44">
        <v>0.0</v>
      </c>
      <c r="Q283" s="44">
        <v>0.0</v>
      </c>
      <c r="R283" s="44">
        <v>0.002295</v>
      </c>
      <c r="S283" s="44">
        <v>0.0</v>
      </c>
      <c r="T283" s="44">
        <v>0.0</v>
      </c>
    </row>
    <row r="284">
      <c r="A284" s="2" t="str">
        <f>VLOOKUP(E284,'Food Encyclopedia'!$C$2:$K$999,3)</f>
        <v>Oatmeal &amp; Sprouted quinoa, commercial product, pre-mixed</v>
      </c>
      <c r="B284" s="19" t="str">
        <f>VLOOKUP(E284,'Food Encyclopedia'!$C$2:$K$999,9)</f>
        <v>raw</v>
      </c>
      <c r="C284" s="8" t="str">
        <f t="shared" si="1"/>
        <v>Oatmeal &amp; Sprouted quinoa, commercial product, pre-mixed, raw</v>
      </c>
      <c r="D284" s="43" t="s">
        <v>2825</v>
      </c>
      <c r="E284" s="2" t="s">
        <v>799</v>
      </c>
      <c r="F284" s="19">
        <v>10.11</v>
      </c>
      <c r="G284" s="44">
        <v>0.439155</v>
      </c>
      <c r="H284" s="44">
        <v>0.011434</v>
      </c>
      <c r="I284" s="44">
        <v>0.055742</v>
      </c>
      <c r="J284" s="44">
        <v>0.004753</v>
      </c>
      <c r="K284" s="44">
        <v>0.007067</v>
      </c>
      <c r="L284" s="44">
        <v>0.0</v>
      </c>
      <c r="M284" s="44">
        <v>4.18E-4</v>
      </c>
      <c r="N284" s="44">
        <v>0.0</v>
      </c>
      <c r="O284" s="44">
        <v>0.005562</v>
      </c>
      <c r="P284" s="44">
        <v>0.0</v>
      </c>
      <c r="Q284" s="44">
        <v>0.0</v>
      </c>
      <c r="R284" s="44">
        <v>0.007256</v>
      </c>
      <c r="S284" s="44">
        <v>0.0</v>
      </c>
      <c r="T284" s="44">
        <v>0.0</v>
      </c>
    </row>
    <row r="285">
      <c r="A285" s="2" t="str">
        <f>VLOOKUP(E285,'Food Encyclopedia'!$C$2:$K$999,3)</f>
        <v>Oatmeal &amp; Sprouted quinoa, commercial product, pre-mixed</v>
      </c>
      <c r="B285" s="19" t="str">
        <f>VLOOKUP(E285,'Food Encyclopedia'!$C$2:$K$999,9)</f>
        <v>raw</v>
      </c>
      <c r="C285" s="8" t="str">
        <f t="shared" si="1"/>
        <v>Oatmeal &amp; Sprouted quinoa, commercial product, pre-mixed, raw</v>
      </c>
      <c r="D285" s="43" t="s">
        <v>2826</v>
      </c>
      <c r="E285" s="2" t="s">
        <v>802</v>
      </c>
      <c r="F285" s="19">
        <v>10.36</v>
      </c>
      <c r="G285" s="44">
        <v>0.5132</v>
      </c>
      <c r="H285" s="44">
        <v>0.018539</v>
      </c>
      <c r="I285" s="44">
        <v>0.040793</v>
      </c>
      <c r="J285" s="44">
        <v>0.011047</v>
      </c>
      <c r="K285" s="44">
        <v>0.011038</v>
      </c>
      <c r="L285" s="44">
        <v>0.0</v>
      </c>
      <c r="M285" s="44">
        <v>5.63E-4</v>
      </c>
      <c r="N285" s="44">
        <v>0.0</v>
      </c>
      <c r="O285" s="44">
        <v>0.005364</v>
      </c>
      <c r="P285" s="44">
        <v>0.0</v>
      </c>
      <c r="Q285" s="44">
        <v>0.0</v>
      </c>
      <c r="R285" s="44">
        <v>0.008943</v>
      </c>
      <c r="S285" s="44">
        <v>0.0</v>
      </c>
      <c r="T285" s="44">
        <v>0.0</v>
      </c>
    </row>
    <row r="286">
      <c r="A286" s="2" t="str">
        <f>VLOOKUP(E286,'Food Encyclopedia'!$C$2:$K$999,3)</f>
        <v>Ravioli, commercial product, pre-cooked</v>
      </c>
      <c r="B286" s="19" t="str">
        <f>VLOOKUP(E286,'Food Encyclopedia'!$C$2:$K$999,9)</f>
        <v>raw</v>
      </c>
      <c r="C286" s="8" t="str">
        <f t="shared" si="1"/>
        <v>Ravioli, commercial product, pre-cooked, raw</v>
      </c>
      <c r="D286" s="43" t="s">
        <v>2827</v>
      </c>
      <c r="E286" s="2" t="s">
        <v>804</v>
      </c>
      <c r="F286" s="19">
        <v>10.37</v>
      </c>
      <c r="G286" s="44">
        <v>0.628215</v>
      </c>
      <c r="H286" s="44">
        <v>0.018585</v>
      </c>
      <c r="I286" s="44">
        <v>0.005428</v>
      </c>
      <c r="J286" s="44">
        <v>0.013949</v>
      </c>
      <c r="K286" s="44">
        <v>0.011345</v>
      </c>
      <c r="L286" s="44">
        <v>0.0</v>
      </c>
      <c r="M286" s="44">
        <v>5.0E-4</v>
      </c>
      <c r="N286" s="44">
        <v>0.0</v>
      </c>
      <c r="O286" s="44">
        <v>0.006626</v>
      </c>
      <c r="P286" s="44">
        <v>0.0</v>
      </c>
      <c r="Q286" s="44">
        <v>0.0</v>
      </c>
      <c r="R286" s="44">
        <v>0.003045</v>
      </c>
      <c r="S286" s="44">
        <v>0.0</v>
      </c>
      <c r="T286" s="44">
        <v>0.0</v>
      </c>
    </row>
    <row r="287">
      <c r="A287" s="2" t="str">
        <f>VLOOKUP(E287,'Food Encyclopedia'!$C$2:$K$999,3)</f>
        <v>Ravioli, commercial product, pre-cooked</v>
      </c>
      <c r="B287" s="19" t="str">
        <f>VLOOKUP(E287,'Food Encyclopedia'!$C$2:$K$999,9)</f>
        <v>raw</v>
      </c>
      <c r="C287" s="8" t="str">
        <f t="shared" si="1"/>
        <v>Ravioli, commercial product, pre-cooked, raw</v>
      </c>
      <c r="D287" s="43" t="s">
        <v>2828</v>
      </c>
      <c r="E287" s="2" t="s">
        <v>807</v>
      </c>
      <c r="F287" s="19">
        <v>10.29</v>
      </c>
      <c r="G287" s="44">
        <v>0.56543</v>
      </c>
      <c r="H287" s="44">
        <v>0.016522</v>
      </c>
      <c r="I287" s="44">
        <v>0.013047</v>
      </c>
      <c r="J287" s="44">
        <v>0.025262</v>
      </c>
      <c r="K287" s="44">
        <v>0.021247</v>
      </c>
      <c r="L287" s="44">
        <v>0.0</v>
      </c>
      <c r="M287" s="44">
        <v>7.35E-4</v>
      </c>
      <c r="N287" s="44">
        <v>0.0</v>
      </c>
      <c r="O287" s="44">
        <v>0.008948</v>
      </c>
      <c r="P287" s="44">
        <v>0.0</v>
      </c>
      <c r="Q287" s="44">
        <v>0.0</v>
      </c>
      <c r="R287" s="44">
        <v>0.00202</v>
      </c>
      <c r="S287" s="44">
        <v>0.0</v>
      </c>
      <c r="T287" s="44">
        <v>0.0</v>
      </c>
    </row>
    <row r="288">
      <c r="A288" s="2" t="str">
        <f>VLOOKUP(E288,'Food Encyclopedia'!$C$2:$K$999,3)</f>
        <v>Fruit &amp; Veggie blend, commercial product, pouch</v>
      </c>
      <c r="B288" s="19" t="str">
        <f>VLOOKUP(E288,'Food Encyclopedia'!$C$2:$K$999,9)</f>
        <v>mixed</v>
      </c>
      <c r="C288" s="8" t="str">
        <f t="shared" si="1"/>
        <v>Fruit &amp; Veggie blend, commercial product, pouch, mixed</v>
      </c>
      <c r="D288" s="43" t="s">
        <v>2829</v>
      </c>
      <c r="E288" s="2" t="s">
        <v>809</v>
      </c>
      <c r="F288" s="50">
        <v>9.628</v>
      </c>
      <c r="G288" s="44">
        <v>0.118401</v>
      </c>
      <c r="H288" s="44">
        <v>0.008572</v>
      </c>
      <c r="I288" s="44">
        <v>0.143417</v>
      </c>
      <c r="J288" s="44">
        <v>0.007595</v>
      </c>
      <c r="K288" s="44">
        <v>0.018031</v>
      </c>
      <c r="L288" s="44">
        <v>3.03E-4</v>
      </c>
      <c r="M288" s="44">
        <v>0.001226</v>
      </c>
      <c r="N288" s="44">
        <v>5.26E-4</v>
      </c>
      <c r="O288" s="44">
        <v>0.013933</v>
      </c>
      <c r="P288" s="44">
        <v>0.0</v>
      </c>
      <c r="Q288" s="44">
        <v>0.0</v>
      </c>
      <c r="R288" s="44">
        <v>-2.6E-4</v>
      </c>
      <c r="S288" s="44">
        <v>0.0</v>
      </c>
      <c r="T288" s="44">
        <v>6.95E-4</v>
      </c>
    </row>
    <row r="289">
      <c r="A289" s="2" t="str">
        <f>VLOOKUP(E289,'Food Encyclopedia'!$C$2:$K$999,3)</f>
        <v>Fruit &amp; Veggie blend, commercial product, pouch</v>
      </c>
      <c r="B289" s="19" t="str">
        <f>VLOOKUP(E289,'Food Encyclopedia'!$C$2:$K$999,9)</f>
        <v>mixed</v>
      </c>
      <c r="C289" s="8" t="str">
        <f t="shared" si="1"/>
        <v>Fruit &amp; Veggie blend, commercial product, pouch, mixed</v>
      </c>
      <c r="D289" s="43" t="s">
        <v>2830</v>
      </c>
      <c r="E289" s="2" t="s">
        <v>813</v>
      </c>
      <c r="F289" s="19">
        <v>10.15</v>
      </c>
      <c r="G289" s="44">
        <v>0.272026</v>
      </c>
      <c r="H289" s="44">
        <v>0.022519</v>
      </c>
      <c r="I289" s="44">
        <v>0.116826</v>
      </c>
      <c r="J289" s="44">
        <v>0.069487</v>
      </c>
      <c r="K289" s="44">
        <v>0.018019</v>
      </c>
      <c r="L289" s="44">
        <v>0.0</v>
      </c>
      <c r="M289" s="44">
        <v>0.001594</v>
      </c>
      <c r="N289" s="44">
        <v>0.0</v>
      </c>
      <c r="O289" s="44">
        <v>0.01594</v>
      </c>
      <c r="P289" s="44">
        <v>0.0</v>
      </c>
      <c r="Q289" s="44">
        <v>0.0</v>
      </c>
      <c r="R289" s="44">
        <v>0.001122</v>
      </c>
      <c r="S289" s="44">
        <v>0.0</v>
      </c>
      <c r="T289" s="44">
        <v>0.0</v>
      </c>
    </row>
    <row r="290">
      <c r="A290" s="2" t="str">
        <f>VLOOKUP(E290,'Food Encyclopedia'!$C$2:$K$999,3)</f>
        <v>Fruit &amp; Veggie blend, commercial product, pouch</v>
      </c>
      <c r="B290" s="19" t="str">
        <f>VLOOKUP(E290,'Food Encyclopedia'!$C$2:$K$999,9)</f>
        <v>mixed</v>
      </c>
      <c r="C290" s="8" t="str">
        <f t="shared" si="1"/>
        <v>Fruit &amp; Veggie blend, commercial product, pouch, mixed</v>
      </c>
      <c r="D290" s="43" t="s">
        <v>2831</v>
      </c>
      <c r="E290" s="2" t="s">
        <v>815</v>
      </c>
      <c r="F290" s="19">
        <v>9.92</v>
      </c>
      <c r="G290" s="44">
        <v>0.155617</v>
      </c>
      <c r="H290" s="44">
        <v>0.014641</v>
      </c>
      <c r="I290" s="44">
        <v>0.102177</v>
      </c>
      <c r="J290" s="44">
        <v>0.012345</v>
      </c>
      <c r="K290" s="44">
        <v>0.024532</v>
      </c>
      <c r="L290" s="44">
        <v>0.0</v>
      </c>
      <c r="M290" s="44">
        <v>0.00102</v>
      </c>
      <c r="N290" s="44">
        <v>0.0</v>
      </c>
      <c r="O290" s="44">
        <v>0.014718</v>
      </c>
      <c r="P290" s="44">
        <v>0.0</v>
      </c>
      <c r="Q290" s="44">
        <v>0.0</v>
      </c>
      <c r="R290" s="44">
        <v>0.001059</v>
      </c>
      <c r="S290" s="44">
        <v>0.0</v>
      </c>
      <c r="T290" s="44">
        <v>0.0</v>
      </c>
    </row>
    <row r="291">
      <c r="A291" s="2" t="str">
        <f>VLOOKUP(E291,'Food Encyclopedia'!$C$2:$K$999,3)</f>
        <v>Fruit &amp; Veggie blend, commercial product, pouch</v>
      </c>
      <c r="B291" s="19" t="str">
        <f>VLOOKUP(E291,'Food Encyclopedia'!$C$2:$K$999,9)</f>
        <v>mixed</v>
      </c>
      <c r="C291" s="8" t="str">
        <f t="shared" si="1"/>
        <v>Fruit &amp; Veggie blend, commercial product, pouch, mixed</v>
      </c>
      <c r="D291" s="43" t="s">
        <v>2832</v>
      </c>
      <c r="E291" s="2" t="s">
        <v>817</v>
      </c>
      <c r="F291" s="19">
        <v>10.29</v>
      </c>
      <c r="G291" s="44">
        <v>0.144427</v>
      </c>
      <c r="H291" s="44">
        <v>0.017015</v>
      </c>
      <c r="I291" s="44">
        <v>0.096304</v>
      </c>
      <c r="J291" s="44">
        <v>0.015718</v>
      </c>
      <c r="K291" s="44">
        <v>0.026574</v>
      </c>
      <c r="L291" s="44">
        <v>0.0</v>
      </c>
      <c r="M291" s="44">
        <v>0.001422</v>
      </c>
      <c r="N291" s="44">
        <v>0.0</v>
      </c>
      <c r="O291" s="44">
        <v>0.022085</v>
      </c>
      <c r="P291" s="44">
        <v>0.0</v>
      </c>
      <c r="Q291" s="44">
        <v>0.0</v>
      </c>
      <c r="R291" s="44">
        <v>0.001375</v>
      </c>
      <c r="S291" s="44">
        <v>0.0</v>
      </c>
      <c r="T291" s="44">
        <v>0.0</v>
      </c>
    </row>
    <row r="292">
      <c r="A292" s="2" t="str">
        <f>VLOOKUP(E292,'Food Encyclopedia'!$C$2:$K$999,3)</f>
        <v>Fruit &amp; Veggie blend, commercial product, pouch</v>
      </c>
      <c r="B292" s="19" t="str">
        <f>VLOOKUP(E292,'Food Encyclopedia'!$C$2:$K$999,9)</f>
        <v>mixed</v>
      </c>
      <c r="C292" s="8" t="str">
        <f t="shared" si="1"/>
        <v>Fruit &amp; Veggie blend, commercial product, pouch, mixed</v>
      </c>
      <c r="D292" s="43" t="s">
        <v>2833</v>
      </c>
      <c r="E292" s="2" t="s">
        <v>819</v>
      </c>
      <c r="F292" s="19">
        <v>10.07</v>
      </c>
      <c r="G292" s="44">
        <v>0.091292</v>
      </c>
      <c r="H292" s="44">
        <v>0.009327</v>
      </c>
      <c r="I292" s="44">
        <v>0.087424</v>
      </c>
      <c r="J292" s="44">
        <v>0.006059</v>
      </c>
      <c r="K292" s="44">
        <v>0.019019</v>
      </c>
      <c r="L292" s="44">
        <v>0.0</v>
      </c>
      <c r="M292" s="44">
        <v>9.87E-4</v>
      </c>
      <c r="N292" s="44">
        <v>0.0</v>
      </c>
      <c r="O292" s="44">
        <v>0.017025</v>
      </c>
      <c r="P292" s="44">
        <v>0.0</v>
      </c>
      <c r="Q292" s="44">
        <v>0.0</v>
      </c>
      <c r="R292" s="44">
        <v>0.0</v>
      </c>
      <c r="S292" s="44">
        <v>0.0</v>
      </c>
      <c r="T292" s="44">
        <v>0.0</v>
      </c>
    </row>
    <row r="293">
      <c r="A293" s="2" t="str">
        <f>VLOOKUP(E293,'Food Encyclopedia'!$C$2:$K$999,3)</f>
        <v>Fruit &amp; Veggie blend, commercial product, pouch</v>
      </c>
      <c r="B293" s="19" t="str">
        <f>VLOOKUP(E293,'Food Encyclopedia'!$C$2:$K$999,9)</f>
        <v>mixed</v>
      </c>
      <c r="C293" s="8" t="str">
        <f t="shared" si="1"/>
        <v>Fruit &amp; Veggie blend, commercial product, pouch, mixed</v>
      </c>
      <c r="D293" s="43" t="s">
        <v>2834</v>
      </c>
      <c r="E293" s="2" t="s">
        <v>821</v>
      </c>
      <c r="F293" s="19">
        <v>10.1</v>
      </c>
      <c r="G293" s="44">
        <v>0.130884</v>
      </c>
      <c r="H293" s="44">
        <v>0.01438</v>
      </c>
      <c r="I293" s="44">
        <v>0.085958</v>
      </c>
      <c r="J293" s="44">
        <v>0.007844</v>
      </c>
      <c r="K293" s="44">
        <v>0.02225</v>
      </c>
      <c r="L293" s="44">
        <v>0.0</v>
      </c>
      <c r="M293" s="44">
        <v>0.001184</v>
      </c>
      <c r="N293" s="44">
        <v>0.0</v>
      </c>
      <c r="O293" s="44">
        <v>0.021872</v>
      </c>
      <c r="P293" s="44">
        <v>0.0</v>
      </c>
      <c r="Q293" s="44">
        <v>0.0</v>
      </c>
      <c r="R293" s="44">
        <v>3.74E-4</v>
      </c>
      <c r="S293" s="44">
        <v>0.0</v>
      </c>
      <c r="T293" s="44">
        <v>0.0</v>
      </c>
    </row>
    <row r="294">
      <c r="A294" s="2" t="str">
        <f>VLOOKUP(E294,'Food Encyclopedia'!$C$2:$K$999,3)</f>
        <v>Organic Baby Food, commercial product, pouch</v>
      </c>
      <c r="B294" s="19" t="str">
        <f>VLOOKUP(E294,'Food Encyclopedia'!$C$2:$K$999,9)</f>
        <v>mixed</v>
      </c>
      <c r="C294" s="8" t="str">
        <f t="shared" si="1"/>
        <v>Organic Baby Food, commercial product, pouch, mixed</v>
      </c>
      <c r="D294" s="43" t="s">
        <v>2835</v>
      </c>
      <c r="E294" s="2" t="s">
        <v>823</v>
      </c>
      <c r="F294" s="44">
        <v>10.0</v>
      </c>
      <c r="G294" s="44">
        <v>0.400195</v>
      </c>
      <c r="H294" s="44">
        <v>0.009488</v>
      </c>
      <c r="I294" s="44">
        <v>0.099535</v>
      </c>
      <c r="J294" s="44">
        <v>0.00396</v>
      </c>
      <c r="K294" s="44">
        <v>0.005261</v>
      </c>
      <c r="L294" s="44">
        <v>0.0</v>
      </c>
      <c r="M294" s="44">
        <v>9.96E-4</v>
      </c>
      <c r="N294" s="44">
        <v>0.0</v>
      </c>
      <c r="O294" s="44">
        <v>0.016453</v>
      </c>
      <c r="P294" s="44">
        <v>0.0</v>
      </c>
      <c r="Q294" s="44">
        <v>0.0</v>
      </c>
      <c r="R294" s="44">
        <v>0.002061</v>
      </c>
      <c r="S294" s="44">
        <v>0.0</v>
      </c>
      <c r="T294" s="44">
        <v>4.57E-4</v>
      </c>
    </row>
    <row r="295">
      <c r="A295" s="2" t="str">
        <f>VLOOKUP(E295,'Food Encyclopedia'!$C$2:$K$999,3)</f>
        <v>Organic Baby Food, commercial product, pouch</v>
      </c>
      <c r="B295" s="19" t="str">
        <f>VLOOKUP(E295,'Food Encyclopedia'!$C$2:$K$999,9)</f>
        <v>mixed</v>
      </c>
      <c r="C295" s="8" t="str">
        <f t="shared" si="1"/>
        <v>Organic Baby Food, commercial product, pouch, mixed</v>
      </c>
      <c r="D295" s="43" t="s">
        <v>2836</v>
      </c>
      <c r="E295" s="2" t="s">
        <v>827</v>
      </c>
      <c r="F295" s="50">
        <v>9.537</v>
      </c>
      <c r="G295" s="44">
        <v>0.126883</v>
      </c>
      <c r="H295" s="44">
        <v>0.006179</v>
      </c>
      <c r="I295" s="44">
        <v>0.047553</v>
      </c>
      <c r="J295" s="44">
        <v>0.004659</v>
      </c>
      <c r="K295" s="44">
        <v>0.013754</v>
      </c>
      <c r="L295" s="44">
        <v>0.003544</v>
      </c>
      <c r="M295" s="44">
        <v>0.001134</v>
      </c>
      <c r="N295" s="47">
        <v>2.74E-5</v>
      </c>
      <c r="O295" s="44">
        <v>0.020314</v>
      </c>
      <c r="P295" s="44">
        <v>0.0</v>
      </c>
      <c r="Q295" s="44">
        <v>0.0</v>
      </c>
      <c r="R295" s="44">
        <v>0.001283</v>
      </c>
      <c r="S295" s="44">
        <v>0.0</v>
      </c>
      <c r="T295" s="44">
        <v>1.63E-4</v>
      </c>
    </row>
    <row r="296">
      <c r="A296" s="2" t="str">
        <f>VLOOKUP(E296,'Food Encyclopedia'!$C$2:$K$999,3)</f>
        <v>Organic Baby Food, commercial product, pouch</v>
      </c>
      <c r="B296" s="19" t="str">
        <f>VLOOKUP(E296,'Food Encyclopedia'!$C$2:$K$999,9)</f>
        <v>mixed</v>
      </c>
      <c r="C296" s="8" t="str">
        <f t="shared" si="1"/>
        <v>Organic Baby Food, commercial product, pouch, mixed</v>
      </c>
      <c r="D296" s="43" t="s">
        <v>2837</v>
      </c>
      <c r="E296" s="2" t="s">
        <v>829</v>
      </c>
      <c r="F296" s="44">
        <v>10.3</v>
      </c>
      <c r="G296" s="44">
        <v>0.21881</v>
      </c>
      <c r="H296" s="44">
        <v>0.01013</v>
      </c>
      <c r="I296" s="44">
        <v>0.136235</v>
      </c>
      <c r="J296" s="44">
        <v>0.018257</v>
      </c>
      <c r="K296" s="44">
        <v>0.011644</v>
      </c>
      <c r="L296" s="44">
        <v>0.003231</v>
      </c>
      <c r="M296" s="44">
        <v>0.001653</v>
      </c>
      <c r="N296" s="44">
        <v>0.0</v>
      </c>
      <c r="O296" s="44">
        <v>0.018556</v>
      </c>
      <c r="P296" s="44">
        <v>9.31E-4</v>
      </c>
      <c r="Q296" s="44">
        <v>3.75E-4</v>
      </c>
      <c r="R296" s="44">
        <v>8.04E-4</v>
      </c>
      <c r="S296" s="44">
        <v>0.0</v>
      </c>
      <c r="T296" s="44">
        <v>3.18E-4</v>
      </c>
    </row>
    <row r="297">
      <c r="A297" s="2" t="str">
        <f>VLOOKUP(E297,'Food Encyclopedia'!$C$2:$K$999,3)</f>
        <v>Organic Baby Food, commercial product, pouch</v>
      </c>
      <c r="B297" s="19" t="str">
        <f>VLOOKUP(E297,'Food Encyclopedia'!$C$2:$K$999,9)</f>
        <v>mixed</v>
      </c>
      <c r="C297" s="8" t="str">
        <f t="shared" si="1"/>
        <v>Organic Baby Food, commercial product, pouch, mixed</v>
      </c>
      <c r="D297" s="43" t="s">
        <v>2838</v>
      </c>
      <c r="E297" s="2" t="s">
        <v>831</v>
      </c>
      <c r="F297" s="19">
        <v>10.15</v>
      </c>
      <c r="G297" s="44">
        <v>0.293785</v>
      </c>
      <c r="H297" s="44">
        <v>0.022489</v>
      </c>
      <c r="I297" s="44">
        <v>0.126106</v>
      </c>
      <c r="J297" s="44">
        <v>0.005783</v>
      </c>
      <c r="K297" s="44">
        <v>0.009088</v>
      </c>
      <c r="L297" s="44">
        <v>0.0</v>
      </c>
      <c r="M297" s="44">
        <v>0.001233</v>
      </c>
      <c r="N297" s="44">
        <v>0.0</v>
      </c>
      <c r="O297" s="44">
        <v>0.017624</v>
      </c>
      <c r="P297" s="44">
        <v>0.0</v>
      </c>
      <c r="Q297" s="44">
        <v>0.0</v>
      </c>
      <c r="R297" s="44">
        <v>0.001854</v>
      </c>
      <c r="S297" s="44">
        <v>0.0</v>
      </c>
      <c r="T297" s="44">
        <v>0.0</v>
      </c>
    </row>
    <row r="298">
      <c r="A298" s="2" t="str">
        <f>VLOOKUP(E298,'Food Encyclopedia'!$C$2:$K$999,3)</f>
        <v>Organic Baby Food, commercial product, pouch</v>
      </c>
      <c r="B298" s="19" t="str">
        <f>VLOOKUP(E298,'Food Encyclopedia'!$C$2:$K$999,9)</f>
        <v>mixed</v>
      </c>
      <c r="C298" s="8" t="str">
        <f t="shared" si="1"/>
        <v>Organic Baby Food, commercial product, pouch, mixed</v>
      </c>
      <c r="D298" s="43" t="s">
        <v>2839</v>
      </c>
      <c r="E298" s="2" t="s">
        <v>833</v>
      </c>
      <c r="F298" s="44">
        <v>10.06</v>
      </c>
      <c r="G298" s="44">
        <v>0.135217</v>
      </c>
      <c r="H298" s="44">
        <v>0.003379</v>
      </c>
      <c r="I298" s="44">
        <v>0.039429</v>
      </c>
      <c r="J298" s="44">
        <v>0.013994</v>
      </c>
      <c r="K298" s="44">
        <v>0.007291</v>
      </c>
      <c r="L298" s="44">
        <v>0.002876</v>
      </c>
      <c r="M298" s="44">
        <v>8.98E-4</v>
      </c>
      <c r="N298" s="44">
        <v>0.0</v>
      </c>
      <c r="O298" s="44">
        <v>0.007198</v>
      </c>
      <c r="P298" s="44">
        <v>0.0</v>
      </c>
      <c r="Q298" s="44">
        <v>0.0</v>
      </c>
      <c r="R298" s="44">
        <v>0.0</v>
      </c>
      <c r="S298" s="44">
        <v>0.0</v>
      </c>
      <c r="T298" s="44">
        <v>3.71E-4</v>
      </c>
    </row>
    <row r="299">
      <c r="A299" s="2" t="str">
        <f>VLOOKUP(E299,'Food Encyclopedia'!$C$2:$K$999,3)</f>
        <v>Organic Baby Food, commercial product, pouch</v>
      </c>
      <c r="B299" s="19" t="str">
        <f>VLOOKUP(E299,'Food Encyclopedia'!$C$2:$K$999,9)</f>
        <v>mixed</v>
      </c>
      <c r="C299" s="8" t="str">
        <f t="shared" si="1"/>
        <v>Organic Baby Food, commercial product, pouch, mixed</v>
      </c>
      <c r="D299" s="43" t="s">
        <v>2840</v>
      </c>
      <c r="E299" s="2" t="s">
        <v>835</v>
      </c>
      <c r="F299" s="50">
        <v>10.217</v>
      </c>
      <c r="G299" s="44">
        <v>0.283964</v>
      </c>
      <c r="H299" s="44">
        <v>0.005187</v>
      </c>
      <c r="I299" s="44">
        <v>0.036433</v>
      </c>
      <c r="J299" s="44">
        <v>0.003072</v>
      </c>
      <c r="K299" s="44">
        <v>0.003616</v>
      </c>
      <c r="L299" s="44">
        <v>0.001887</v>
      </c>
      <c r="M299" s="44">
        <v>3.18E-4</v>
      </c>
      <c r="N299" s="44">
        <v>1.4E-4</v>
      </c>
      <c r="O299" s="44">
        <v>0.005585</v>
      </c>
      <c r="P299" s="44">
        <v>0.0</v>
      </c>
      <c r="Q299" s="44">
        <v>0.0</v>
      </c>
      <c r="R299" s="44">
        <v>0.003378</v>
      </c>
      <c r="S299" s="44">
        <v>0.0</v>
      </c>
      <c r="T299" s="44">
        <v>1.76E-4</v>
      </c>
    </row>
    <row r="300">
      <c r="A300" s="2" t="str">
        <f>VLOOKUP(E300,'Food Encyclopedia'!$C$2:$K$999,3)</f>
        <v>Organic Baby Food, commercial product, pouch</v>
      </c>
      <c r="B300" s="19" t="str">
        <f>VLOOKUP(E300,'Food Encyclopedia'!$C$2:$K$999,9)</f>
        <v>mixed</v>
      </c>
      <c r="C300" s="8" t="str">
        <f t="shared" si="1"/>
        <v>Organic Baby Food, commercial product, pouch, mixed</v>
      </c>
      <c r="D300" s="43" t="s">
        <v>2841</v>
      </c>
      <c r="E300" s="2" t="s">
        <v>837</v>
      </c>
      <c r="F300" s="19">
        <v>10.09</v>
      </c>
      <c r="G300" s="44">
        <v>0.210935</v>
      </c>
      <c r="H300" s="44">
        <v>0.011318</v>
      </c>
      <c r="I300" s="44">
        <v>0.184243</v>
      </c>
      <c r="J300" s="44">
        <v>0.010247</v>
      </c>
      <c r="K300" s="44">
        <v>0.011702</v>
      </c>
      <c r="L300" s="44">
        <v>0.0</v>
      </c>
      <c r="M300" s="44">
        <v>0.001161</v>
      </c>
      <c r="N300" s="44">
        <v>0.0</v>
      </c>
      <c r="O300" s="44">
        <v>0.019081</v>
      </c>
      <c r="P300" s="44">
        <v>0.0</v>
      </c>
      <c r="Q300" s="44">
        <v>0.0</v>
      </c>
      <c r="R300" s="44">
        <v>0.001059</v>
      </c>
      <c r="S300" s="44">
        <v>0.0</v>
      </c>
      <c r="T300" s="44">
        <v>0.0</v>
      </c>
    </row>
    <row r="301">
      <c r="A301" s="2" t="str">
        <f>VLOOKUP(E301,'Food Encyclopedia'!$C$2:$K$999,3)</f>
        <v>Organic Baby Food, commercial product, pouch</v>
      </c>
      <c r="B301" s="19" t="str">
        <f>VLOOKUP(E301,'Food Encyclopedia'!$C$2:$K$999,9)</f>
        <v>mixed</v>
      </c>
      <c r="C301" s="8" t="str">
        <f t="shared" si="1"/>
        <v>Organic Baby Food, commercial product, pouch, mixed</v>
      </c>
      <c r="D301" s="43" t="s">
        <v>2842</v>
      </c>
      <c r="E301" s="2" t="s">
        <v>839</v>
      </c>
      <c r="F301" s="44">
        <v>10.29</v>
      </c>
      <c r="G301" s="44">
        <v>0.106997</v>
      </c>
      <c r="H301" s="44">
        <v>0.015849</v>
      </c>
      <c r="I301" s="44">
        <v>0.043675</v>
      </c>
      <c r="J301" s="44">
        <v>0.041954</v>
      </c>
      <c r="K301" s="44">
        <v>0.026123</v>
      </c>
      <c r="L301" s="44">
        <v>0.004352</v>
      </c>
      <c r="M301" s="44">
        <v>0.00262</v>
      </c>
      <c r="N301" s="44">
        <v>0.0</v>
      </c>
      <c r="O301" s="44">
        <v>0.025882</v>
      </c>
      <c r="P301" s="44">
        <v>4.12E-4</v>
      </c>
      <c r="Q301" s="44">
        <v>1.66E-4</v>
      </c>
      <c r="R301" s="44">
        <v>0.001221</v>
      </c>
      <c r="S301" s="44">
        <v>0.0</v>
      </c>
      <c r="T301" s="44">
        <v>4.72E-4</v>
      </c>
    </row>
    <row r="302">
      <c r="A302" s="2" t="str">
        <f>VLOOKUP(E302,'Food Encyclopedia'!$C$2:$K$999,3)</f>
        <v>Organic Baby Food, commercial product, pouch</v>
      </c>
      <c r="B302" s="19" t="str">
        <f>VLOOKUP(E302,'Food Encyclopedia'!$C$2:$K$999,9)</f>
        <v>mixed</v>
      </c>
      <c r="C302" s="8" t="str">
        <f t="shared" si="1"/>
        <v>Organic Baby Food, commercial product, pouch, mixed</v>
      </c>
      <c r="D302" s="43" t="s">
        <v>2843</v>
      </c>
      <c r="E302" s="2" t="s">
        <v>841</v>
      </c>
      <c r="F302" s="44">
        <v>10.18</v>
      </c>
      <c r="G302" s="44">
        <v>0.489789</v>
      </c>
      <c r="H302" s="44">
        <v>0.011751</v>
      </c>
      <c r="I302" s="44">
        <v>0.209899</v>
      </c>
      <c r="J302" s="44">
        <v>0.008872</v>
      </c>
      <c r="K302" s="44">
        <v>0.009286</v>
      </c>
      <c r="L302" s="44">
        <v>0.0</v>
      </c>
      <c r="M302" s="44">
        <v>5.21E-4</v>
      </c>
      <c r="N302" s="44">
        <v>0.0</v>
      </c>
      <c r="O302" s="44">
        <v>0.007903</v>
      </c>
      <c r="P302" s="44">
        <v>0.0</v>
      </c>
      <c r="Q302" s="44">
        <v>0.0</v>
      </c>
      <c r="R302" s="44">
        <v>7.48E-4</v>
      </c>
      <c r="S302" s="44">
        <v>7.59E-4</v>
      </c>
      <c r="T302" s="44">
        <v>0.0</v>
      </c>
    </row>
    <row r="303">
      <c r="A303" s="2" t="str">
        <f>VLOOKUP(E303,'Food Encyclopedia'!$C$2:$K$999,3)</f>
        <v>Organic Baby Food, commercial product, precooked, pouch</v>
      </c>
      <c r="B303" s="19" t="str">
        <f>VLOOKUP(E303,'Food Encyclopedia'!$C$2:$K$999,9)</f>
        <v>mixed</v>
      </c>
      <c r="C303" s="8" t="str">
        <f t="shared" si="1"/>
        <v>Organic Baby Food, commercial product, precooked, pouch, mixed</v>
      </c>
      <c r="D303" s="43" t="s">
        <v>2844</v>
      </c>
      <c r="E303" s="2" t="s">
        <v>843</v>
      </c>
      <c r="F303" s="44">
        <v>10.32</v>
      </c>
      <c r="G303" s="44">
        <v>0.489673</v>
      </c>
      <c r="H303" s="44">
        <v>0.002499</v>
      </c>
      <c r="I303" s="44">
        <v>0.006068</v>
      </c>
      <c r="J303" s="44">
        <v>0.00468</v>
      </c>
      <c r="K303" s="44">
        <v>0.007019</v>
      </c>
      <c r="L303" s="44">
        <v>0.0</v>
      </c>
      <c r="M303" s="47">
        <v>5.23E-4</v>
      </c>
      <c r="N303" s="44">
        <v>0.0</v>
      </c>
      <c r="O303" s="44">
        <v>0.008043</v>
      </c>
      <c r="P303" s="44">
        <v>0.0</v>
      </c>
      <c r="Q303" s="44">
        <v>0.0</v>
      </c>
      <c r="R303" s="44">
        <v>0.003555</v>
      </c>
      <c r="S303" s="47">
        <v>0.0</v>
      </c>
      <c r="T303" s="44">
        <v>3.17E-4</v>
      </c>
    </row>
    <row r="304">
      <c r="A304" s="2" t="str">
        <f>VLOOKUP(E304,'Food Encyclopedia'!$C$2:$K$999,3)</f>
        <v>Organic Baby Food, commercial product, precooked, pouch</v>
      </c>
      <c r="B304" s="19" t="str">
        <f>VLOOKUP(E304,'Food Encyclopedia'!$C$2:$K$999,9)</f>
        <v>mixed</v>
      </c>
      <c r="C304" s="8" t="str">
        <f t="shared" si="1"/>
        <v>Organic Baby Food, commercial product, precooked, pouch, mixed</v>
      </c>
      <c r="D304" s="43" t="s">
        <v>2845</v>
      </c>
      <c r="E304" s="2" t="s">
        <v>846</v>
      </c>
      <c r="F304" s="44">
        <v>10.05</v>
      </c>
      <c r="G304" s="44">
        <v>0.474053</v>
      </c>
      <c r="H304" s="44">
        <v>0.020312</v>
      </c>
      <c r="I304" s="44">
        <v>0.212752</v>
      </c>
      <c r="J304" s="44">
        <v>0.017518</v>
      </c>
      <c r="K304" s="44">
        <v>0.015236</v>
      </c>
      <c r="L304" s="44">
        <v>0.001523</v>
      </c>
      <c r="M304" s="44">
        <v>0.001731</v>
      </c>
      <c r="N304" s="44">
        <v>0.0</v>
      </c>
      <c r="O304" s="44">
        <v>0.013435</v>
      </c>
      <c r="P304" s="44">
        <v>0.0</v>
      </c>
      <c r="Q304" s="44">
        <v>0.0</v>
      </c>
      <c r="R304" s="44">
        <v>0.0</v>
      </c>
      <c r="S304" s="44">
        <v>7.22E-4</v>
      </c>
      <c r="T304" s="44">
        <v>0.0</v>
      </c>
    </row>
    <row r="305">
      <c r="A305" s="2" t="str">
        <f>VLOOKUP(E305,'Food Encyclopedia'!$C$2:$K$999,3)</f>
        <v>Organic Baby Food, commercial product, precooked, pouch</v>
      </c>
      <c r="B305" s="19" t="str">
        <f>VLOOKUP(E305,'Food Encyclopedia'!$C$2:$K$999,9)</f>
        <v>mixed</v>
      </c>
      <c r="C305" s="8" t="str">
        <f t="shared" si="1"/>
        <v>Organic Baby Food, commercial product, precooked, pouch, mixed</v>
      </c>
      <c r="D305" s="43" t="s">
        <v>2846</v>
      </c>
      <c r="E305" s="2" t="s">
        <v>848</v>
      </c>
      <c r="F305" s="19">
        <v>9.98</v>
      </c>
      <c r="G305" s="44">
        <v>0.399083</v>
      </c>
      <c r="H305" s="44">
        <v>0.008895</v>
      </c>
      <c r="I305" s="44">
        <v>0.094706</v>
      </c>
      <c r="J305" s="44">
        <v>0.003162</v>
      </c>
      <c r="K305" s="44">
        <v>0.004463</v>
      </c>
      <c r="L305" s="44">
        <v>0.0</v>
      </c>
      <c r="M305" s="44">
        <v>3.72E-4</v>
      </c>
      <c r="N305" s="44">
        <v>0.0</v>
      </c>
      <c r="O305" s="44">
        <v>0.007219</v>
      </c>
      <c r="P305" s="44">
        <v>0.0</v>
      </c>
      <c r="Q305" s="44">
        <v>0.0</v>
      </c>
      <c r="R305" s="44">
        <v>0.002992</v>
      </c>
      <c r="S305" s="44">
        <v>0.0</v>
      </c>
      <c r="T305" s="44">
        <v>0.0</v>
      </c>
    </row>
    <row r="306">
      <c r="A306" s="2" t="str">
        <f>VLOOKUP(E306,'Food Encyclopedia'!$C$2:$K$999,3)</f>
        <v>Organic Baby Food, commercial product, precooked, pouch</v>
      </c>
      <c r="B306" s="19" t="str">
        <f>VLOOKUP(E306,'Food Encyclopedia'!$C$2:$K$999,9)</f>
        <v>mixed</v>
      </c>
      <c r="C306" s="8" t="str">
        <f t="shared" si="1"/>
        <v>Organic Baby Food, commercial product, precooked, pouch, mixed</v>
      </c>
      <c r="D306" s="43" t="s">
        <v>2847</v>
      </c>
      <c r="E306" s="2" t="s">
        <v>850</v>
      </c>
      <c r="F306" s="19">
        <v>10.06</v>
      </c>
      <c r="G306" s="44">
        <v>0.359441</v>
      </c>
      <c r="H306" s="44">
        <v>0.018863</v>
      </c>
      <c r="I306" s="44">
        <v>0.062998</v>
      </c>
      <c r="J306" s="44">
        <v>0.008072</v>
      </c>
      <c r="K306" s="44">
        <v>0.012265</v>
      </c>
      <c r="L306" s="44">
        <v>0.0</v>
      </c>
      <c r="M306" s="44">
        <v>0.001144</v>
      </c>
      <c r="N306" s="44">
        <v>0.0</v>
      </c>
      <c r="O306" s="44">
        <v>0.018072</v>
      </c>
      <c r="P306" s="44">
        <v>0.0</v>
      </c>
      <c r="Q306" s="44">
        <v>0.0</v>
      </c>
      <c r="R306" s="44">
        <v>0.004664</v>
      </c>
      <c r="S306" s="44">
        <v>0.0</v>
      </c>
      <c r="T306" s="44">
        <v>0.0</v>
      </c>
    </row>
    <row r="307">
      <c r="A307" s="2" t="str">
        <f>VLOOKUP(E307,'Food Encyclopedia'!$C$2:$K$999,3)</f>
        <v>Organic Baby Food, commercial product, precooked, pouch</v>
      </c>
      <c r="B307" s="19" t="str">
        <f>VLOOKUP(E307,'Food Encyclopedia'!$C$2:$K$999,9)</f>
        <v>mixed</v>
      </c>
      <c r="C307" s="8" t="str">
        <f t="shared" si="1"/>
        <v>Organic Baby Food, commercial product, precooked, pouch, mixed</v>
      </c>
      <c r="D307" s="43" t="s">
        <v>2848</v>
      </c>
      <c r="E307" s="2" t="s">
        <v>852</v>
      </c>
      <c r="F307" s="44">
        <v>10.07</v>
      </c>
      <c r="G307" s="44">
        <v>0.267841</v>
      </c>
      <c r="H307" s="44">
        <v>0.0417</v>
      </c>
      <c r="I307" s="44">
        <v>0.178157</v>
      </c>
      <c r="J307" s="44">
        <v>0.006059</v>
      </c>
      <c r="K307" s="44">
        <v>0.017631</v>
      </c>
      <c r="L307" s="44">
        <v>0.001219</v>
      </c>
      <c r="M307" s="44">
        <v>0.003317</v>
      </c>
      <c r="N307" s="44">
        <v>0.0</v>
      </c>
      <c r="O307" s="44">
        <v>0.035533</v>
      </c>
      <c r="P307" s="44">
        <v>0.0</v>
      </c>
      <c r="Q307" s="44">
        <v>0.0</v>
      </c>
      <c r="R307" s="44">
        <v>0.001835</v>
      </c>
      <c r="S307" s="44">
        <v>7.42E-4</v>
      </c>
      <c r="T307" s="44">
        <v>0.0</v>
      </c>
    </row>
    <row r="308">
      <c r="A308" s="2" t="str">
        <f>VLOOKUP(E308,'Food Encyclopedia'!$C$2:$K$999,3)</f>
        <v>Real Food For Babies, commercial product, jar</v>
      </c>
      <c r="B308" s="19" t="str">
        <f>VLOOKUP(E308,'Food Encyclopedia'!$C$2:$K$999,9)</f>
        <v>stirred</v>
      </c>
      <c r="C308" s="8" t="str">
        <f t="shared" si="1"/>
        <v>Real Food For Babies, commercial product, jar, stirred</v>
      </c>
      <c r="D308" s="43" t="s">
        <v>2849</v>
      </c>
      <c r="E308" s="2" t="s">
        <v>854</v>
      </c>
      <c r="F308" s="44">
        <v>10.16</v>
      </c>
      <c r="G308" s="44">
        <v>0.21022</v>
      </c>
      <c r="H308" s="44">
        <v>0.019768</v>
      </c>
      <c r="I308" s="44">
        <v>0.174689</v>
      </c>
      <c r="J308" s="44">
        <v>0.007871</v>
      </c>
      <c r="K308" s="44">
        <v>0.005186</v>
      </c>
      <c r="L308" s="44">
        <v>0.001285</v>
      </c>
      <c r="M308" s="44">
        <v>0.00256</v>
      </c>
      <c r="N308" s="44">
        <v>0.0</v>
      </c>
      <c r="O308" s="44">
        <v>0.030436</v>
      </c>
      <c r="P308" s="44">
        <v>0.0</v>
      </c>
      <c r="Q308" s="44">
        <v>0.0</v>
      </c>
      <c r="R308" s="44">
        <v>0.003212</v>
      </c>
      <c r="S308" s="44">
        <v>6.86E-4</v>
      </c>
      <c r="T308" s="44">
        <v>0.0</v>
      </c>
    </row>
    <row r="309">
      <c r="A309" s="2" t="str">
        <f>VLOOKUP(E309,'Food Encyclopedia'!$C$2:$K$999,3)</f>
        <v>Real Food For Babies, commercial product, jar</v>
      </c>
      <c r="B309" s="19" t="str">
        <f>VLOOKUP(E309,'Food Encyclopedia'!$C$2:$K$999,9)</f>
        <v>stirred</v>
      </c>
      <c r="C309" s="8" t="str">
        <f t="shared" si="1"/>
        <v>Real Food For Babies, commercial product, jar, stirred</v>
      </c>
      <c r="D309" s="43" t="s">
        <v>2850</v>
      </c>
      <c r="E309" s="2" t="s">
        <v>859</v>
      </c>
      <c r="F309" s="44">
        <v>10.02</v>
      </c>
      <c r="G309" s="44">
        <v>0.543731</v>
      </c>
      <c r="H309" s="44">
        <v>0.020769</v>
      </c>
      <c r="I309" s="44">
        <v>0.117727</v>
      </c>
      <c r="J309" s="44">
        <v>0.006786</v>
      </c>
      <c r="K309" s="44">
        <v>0.009394</v>
      </c>
      <c r="L309" s="44">
        <v>4.39E-4</v>
      </c>
      <c r="M309" s="44">
        <v>0.002626</v>
      </c>
      <c r="N309" s="44">
        <v>0.0</v>
      </c>
      <c r="O309" s="44">
        <v>0.012848</v>
      </c>
      <c r="P309" s="44">
        <v>0.0</v>
      </c>
      <c r="Q309" s="44">
        <v>0.0</v>
      </c>
      <c r="R309" s="44">
        <v>0.0</v>
      </c>
      <c r="S309" s="44">
        <v>5.33E-4</v>
      </c>
      <c r="T309" s="44">
        <v>0.0</v>
      </c>
    </row>
    <row r="310">
      <c r="A310" s="2" t="str">
        <f>VLOOKUP(E310,'Food Encyclopedia'!$C$2:$K$999,3)</f>
        <v>Real Food For Babies, commercial product, jar</v>
      </c>
      <c r="B310" s="19" t="str">
        <f>VLOOKUP(E310,'Food Encyclopedia'!$C$2:$K$999,9)</f>
        <v>stirred</v>
      </c>
      <c r="C310" s="8" t="str">
        <f t="shared" si="1"/>
        <v>Real Food For Babies, commercial product, jar, stirred</v>
      </c>
      <c r="D310" s="43" t="s">
        <v>2851</v>
      </c>
      <c r="E310" s="2" t="s">
        <v>861</v>
      </c>
      <c r="F310" s="44">
        <v>10.27</v>
      </c>
      <c r="G310" s="44">
        <v>0.328465</v>
      </c>
      <c r="H310" s="44">
        <v>0.020356</v>
      </c>
      <c r="I310" s="44">
        <v>0.04242</v>
      </c>
      <c r="J310" s="44">
        <v>0.006287</v>
      </c>
      <c r="K310" s="44">
        <v>0.012619</v>
      </c>
      <c r="L310" s="44">
        <v>0.00301</v>
      </c>
      <c r="M310" s="44">
        <v>0.001736</v>
      </c>
      <c r="N310" s="44">
        <v>0.0</v>
      </c>
      <c r="O310" s="44">
        <v>0.022475</v>
      </c>
      <c r="P310" s="44">
        <v>0.0</v>
      </c>
      <c r="Q310" s="44">
        <v>0.0</v>
      </c>
      <c r="R310" s="44">
        <v>0.002175</v>
      </c>
      <c r="S310" s="44">
        <v>0.0</v>
      </c>
      <c r="T310" s="44">
        <v>4.31E-4</v>
      </c>
    </row>
    <row r="311">
      <c r="A311" s="2" t="str">
        <f>VLOOKUP(E311,'Food Encyclopedia'!$C$2:$K$999,3)</f>
        <v>Real Food For Babies, commercial product, jar</v>
      </c>
      <c r="B311" s="19" t="str">
        <f>VLOOKUP(E311,'Food Encyclopedia'!$C$2:$K$999,9)</f>
        <v>stirred</v>
      </c>
      <c r="C311" s="8" t="str">
        <f t="shared" si="1"/>
        <v>Real Food For Babies, commercial product, jar, stirred</v>
      </c>
      <c r="D311" s="43" t="s">
        <v>2852</v>
      </c>
      <c r="E311" s="2" t="s">
        <v>863</v>
      </c>
      <c r="F311" s="44">
        <v>10.28</v>
      </c>
      <c r="G311" s="44">
        <v>0.354948</v>
      </c>
      <c r="H311" s="44">
        <v>0.009085</v>
      </c>
      <c r="I311" s="44">
        <v>0.009811</v>
      </c>
      <c r="J311" s="44">
        <v>0.004261</v>
      </c>
      <c r="K311" s="44">
        <v>0.005989</v>
      </c>
      <c r="L311" s="44">
        <v>0.0</v>
      </c>
      <c r="M311" s="44">
        <v>0.001832</v>
      </c>
      <c r="N311" s="44">
        <v>0.0</v>
      </c>
      <c r="O311" s="44">
        <v>0.011395</v>
      </c>
      <c r="P311" s="44">
        <v>0.0</v>
      </c>
      <c r="Q311" s="44">
        <v>0.0</v>
      </c>
      <c r="R311" s="44">
        <v>0.0</v>
      </c>
      <c r="S311" s="44">
        <v>0.0</v>
      </c>
      <c r="T311" s="44">
        <v>3.74E-4</v>
      </c>
    </row>
    <row r="312">
      <c r="A312" s="2" t="str">
        <f>VLOOKUP(E312,'Food Encyclopedia'!$C$2:$K$999,3)</f>
        <v>Real Food For Babies, commercial product, jar</v>
      </c>
      <c r="B312" s="19" t="str">
        <f>VLOOKUP(E312,'Food Encyclopedia'!$C$2:$K$999,9)</f>
        <v>stirred</v>
      </c>
      <c r="C312" s="8" t="str">
        <f t="shared" si="1"/>
        <v>Real Food For Babies, commercial product, jar, stirred</v>
      </c>
      <c r="D312" s="43" t="s">
        <v>2853</v>
      </c>
      <c r="E312" s="2" t="s">
        <v>865</v>
      </c>
      <c r="F312" s="44">
        <v>10.05</v>
      </c>
      <c r="G312" s="44">
        <v>0.230747</v>
      </c>
      <c r="H312" s="44">
        <v>0.008612</v>
      </c>
      <c r="I312" s="44">
        <v>0.116385</v>
      </c>
      <c r="J312" s="44">
        <v>0.01062</v>
      </c>
      <c r="K312" s="44">
        <v>0.010441</v>
      </c>
      <c r="L312" s="44">
        <v>0.003279</v>
      </c>
      <c r="M312" s="44">
        <v>0.001416</v>
      </c>
      <c r="N312" s="44">
        <v>0.0</v>
      </c>
      <c r="O312" s="44">
        <v>0.018111</v>
      </c>
      <c r="P312" s="44">
        <v>0.0</v>
      </c>
      <c r="Q312" s="44">
        <v>0.0</v>
      </c>
      <c r="R312" s="44">
        <v>0.0</v>
      </c>
      <c r="S312" s="44">
        <v>0.0</v>
      </c>
      <c r="T312" s="44">
        <v>2.86E-4</v>
      </c>
    </row>
    <row r="313">
      <c r="A313" s="2" t="str">
        <f>VLOOKUP(E313,'Food Encyclopedia'!$C$2:$K$999,3)</f>
        <v>Real Food For Babies, commercial product, jar</v>
      </c>
      <c r="B313" s="19" t="str">
        <f>VLOOKUP(E313,'Food Encyclopedia'!$C$2:$K$999,9)</f>
        <v>stirred</v>
      </c>
      <c r="C313" s="8" t="str">
        <f t="shared" si="1"/>
        <v>Real Food For Babies, commercial product, jar, stirred</v>
      </c>
      <c r="D313" s="43" t="s">
        <v>2854</v>
      </c>
      <c r="E313" s="2" t="s">
        <v>867</v>
      </c>
      <c r="F313" s="44">
        <v>10.16</v>
      </c>
      <c r="G313" s="44">
        <v>0.444205</v>
      </c>
      <c r="H313" s="44">
        <v>0.003995</v>
      </c>
      <c r="I313" s="44">
        <v>0.144713</v>
      </c>
      <c r="J313" s="44">
        <v>0.002224</v>
      </c>
      <c r="K313" s="44">
        <v>0.003216</v>
      </c>
      <c r="L313" s="44">
        <v>0.0</v>
      </c>
      <c r="M313" s="44">
        <v>3.35E-4</v>
      </c>
      <c r="N313" s="44">
        <v>0.0</v>
      </c>
      <c r="O313" s="44">
        <v>0.011056</v>
      </c>
      <c r="P313" s="44">
        <v>0.0</v>
      </c>
      <c r="Q313" s="44">
        <v>0.0</v>
      </c>
      <c r="R313" s="44">
        <v>0.0</v>
      </c>
      <c r="S313" s="44">
        <v>0.0</v>
      </c>
      <c r="T313" s="44">
        <v>3.57E-4</v>
      </c>
    </row>
    <row r="314">
      <c r="A314" s="2" t="str">
        <f>VLOOKUP(E314,'Food Encyclopedia'!$C$2:$K$999,3)</f>
        <v>Real Food For Babies, commercial product, jar</v>
      </c>
      <c r="B314" s="19" t="str">
        <f>VLOOKUP(E314,'Food Encyclopedia'!$C$2:$K$999,9)</f>
        <v>stirred</v>
      </c>
      <c r="C314" s="8" t="str">
        <f t="shared" si="1"/>
        <v>Real Food For Babies, commercial product, jar, stirred</v>
      </c>
      <c r="D314" s="43" t="s">
        <v>2855</v>
      </c>
      <c r="E314" s="2" t="s">
        <v>869</v>
      </c>
      <c r="F314" s="44">
        <v>10.0</v>
      </c>
      <c r="G314" s="44">
        <v>0.415155</v>
      </c>
      <c r="H314" s="44">
        <v>0.011238</v>
      </c>
      <c r="I314" s="44">
        <v>0.295822</v>
      </c>
      <c r="J314" s="44">
        <v>0.035951</v>
      </c>
      <c r="K314" s="44">
        <v>0.01524</v>
      </c>
      <c r="L314" s="44">
        <v>0.001565</v>
      </c>
      <c r="M314" s="44">
        <v>8.76E-4</v>
      </c>
      <c r="N314" s="44">
        <v>0.0</v>
      </c>
      <c r="O314" s="44">
        <v>0.008819</v>
      </c>
      <c r="P314" s="44">
        <v>0.0</v>
      </c>
      <c r="Q314" s="44">
        <v>0.0</v>
      </c>
      <c r="R314" s="44">
        <v>0.0</v>
      </c>
      <c r="S314" s="44">
        <v>5.15E-4</v>
      </c>
      <c r="T314" s="44">
        <v>0.0</v>
      </c>
    </row>
    <row r="315">
      <c r="A315" s="2" t="str">
        <f>VLOOKUP(E315,'Food Encyclopedia'!$C$2:$K$999,3)</f>
        <v>Real Food For Babies, commercial product, jar</v>
      </c>
      <c r="B315" s="19" t="str">
        <f>VLOOKUP(E315,'Food Encyclopedia'!$C$2:$K$999,9)</f>
        <v>stirred</v>
      </c>
      <c r="C315" s="8" t="str">
        <f t="shared" si="1"/>
        <v>Real Food For Babies, commercial product, jar, stirred</v>
      </c>
      <c r="D315" s="43" t="s">
        <v>2856</v>
      </c>
      <c r="E315" s="2" t="s">
        <v>871</v>
      </c>
      <c r="F315" s="44">
        <v>10.07</v>
      </c>
      <c r="G315" s="44">
        <v>0.209921</v>
      </c>
      <c r="H315" s="44">
        <v>0.013304</v>
      </c>
      <c r="I315" s="44">
        <v>0.326359</v>
      </c>
      <c r="J315" s="44">
        <v>0.011609</v>
      </c>
      <c r="K315" s="44">
        <v>0.011644</v>
      </c>
      <c r="L315" s="44">
        <v>0.00244</v>
      </c>
      <c r="M315" s="44">
        <v>0.001198</v>
      </c>
      <c r="N315" s="44">
        <v>0.0</v>
      </c>
      <c r="O315" s="44">
        <v>0.014256</v>
      </c>
      <c r="P315" s="44">
        <v>0.0</v>
      </c>
      <c r="Q315" s="44">
        <v>0.0</v>
      </c>
      <c r="R315" s="44">
        <v>0.002132</v>
      </c>
      <c r="S315" s="44">
        <v>3.04E-4</v>
      </c>
      <c r="T315" s="44">
        <v>0.0</v>
      </c>
    </row>
    <row r="316">
      <c r="A316" s="2" t="str">
        <f>VLOOKUP(E316,'Food Encyclopedia'!$C$2:$K$999,3)</f>
        <v>Real Food For Babies, commercial product, jar</v>
      </c>
      <c r="B316" s="19" t="str">
        <f>VLOOKUP(E316,'Food Encyclopedia'!$C$2:$K$999,9)</f>
        <v>stirred</v>
      </c>
      <c r="C316" s="8" t="str">
        <f t="shared" si="1"/>
        <v>Real Food For Babies, commercial product, jar, stirred</v>
      </c>
      <c r="D316" s="43" t="s">
        <v>2857</v>
      </c>
      <c r="E316" s="2" t="s">
        <v>873</v>
      </c>
      <c r="F316" s="44">
        <v>10.15</v>
      </c>
      <c r="G316" s="44">
        <v>0.357586</v>
      </c>
      <c r="H316" s="44">
        <v>0.03178</v>
      </c>
      <c r="I316" s="44">
        <v>0.11833</v>
      </c>
      <c r="J316" s="44">
        <v>0.012199</v>
      </c>
      <c r="K316" s="44">
        <v>0.026272</v>
      </c>
      <c r="L316" s="44">
        <v>0.002278</v>
      </c>
      <c r="M316" s="44">
        <v>0.002779</v>
      </c>
      <c r="N316" s="44">
        <v>0.0</v>
      </c>
      <c r="O316" s="44">
        <v>0.016556</v>
      </c>
      <c r="P316" s="44">
        <v>0.0</v>
      </c>
      <c r="Q316" s="44">
        <v>0.0</v>
      </c>
      <c r="R316" s="44">
        <v>0.002893</v>
      </c>
      <c r="S316" s="44">
        <v>0.003487</v>
      </c>
      <c r="T316" s="44">
        <v>0.0</v>
      </c>
    </row>
    <row r="317">
      <c r="A317" s="2" t="str">
        <f>VLOOKUP(E317,'Food Encyclopedia'!$C$2:$K$999,3)</f>
        <v>Real Food For Babies, commercial product, jar</v>
      </c>
      <c r="B317" s="19" t="str">
        <f>VLOOKUP(E317,'Food Encyclopedia'!$C$2:$K$999,9)</f>
        <v>stirred</v>
      </c>
      <c r="C317" s="8" t="str">
        <f t="shared" si="1"/>
        <v>Real Food For Babies, commercial product, jar, stirred</v>
      </c>
      <c r="D317" s="43" t="s">
        <v>2858</v>
      </c>
      <c r="E317" s="2" t="s">
        <v>875</v>
      </c>
      <c r="F317" s="44">
        <v>10.36</v>
      </c>
      <c r="G317" s="44">
        <v>0.369055</v>
      </c>
      <c r="H317" s="44">
        <v>0.010944</v>
      </c>
      <c r="I317" s="44">
        <v>0.176312</v>
      </c>
      <c r="J317" s="44">
        <v>0.008116</v>
      </c>
      <c r="K317" s="44">
        <v>0.010021</v>
      </c>
      <c r="L317" s="44">
        <v>7.11E-4</v>
      </c>
      <c r="M317" s="44">
        <v>8.45E-4</v>
      </c>
      <c r="N317" s="44">
        <v>0.0</v>
      </c>
      <c r="O317" s="44">
        <v>0.011992</v>
      </c>
      <c r="P317" s="44">
        <v>0.0</v>
      </c>
      <c r="Q317" s="44">
        <v>0.0</v>
      </c>
      <c r="R317" s="44">
        <v>0.001537</v>
      </c>
      <c r="S317" s="44">
        <v>3.03E-4</v>
      </c>
      <c r="T317" s="44">
        <v>0.0</v>
      </c>
    </row>
    <row r="318">
      <c r="A318" s="2" t="str">
        <f>VLOOKUP(E318,'Food Encyclopedia'!$C$2:$K$999,3)</f>
        <v>Real Food For Babies, commercial product, jar</v>
      </c>
      <c r="B318" s="19" t="str">
        <f>VLOOKUP(E318,'Food Encyclopedia'!$C$2:$K$999,9)</f>
        <v>stirred</v>
      </c>
      <c r="C318" s="8" t="str">
        <f t="shared" si="1"/>
        <v>Real Food For Babies, commercial product, jar, stirred</v>
      </c>
      <c r="D318" s="43" t="s">
        <v>2859</v>
      </c>
      <c r="E318" s="2" t="s">
        <v>877</v>
      </c>
      <c r="F318" s="19">
        <v>10.32</v>
      </c>
      <c r="G318" s="44">
        <v>0.327205</v>
      </c>
      <c r="H318" s="44">
        <v>0.008804</v>
      </c>
      <c r="I318" s="44">
        <v>0.119264</v>
      </c>
      <c r="J318" s="44">
        <v>0.001632</v>
      </c>
      <c r="K318" s="44">
        <v>0.010149</v>
      </c>
      <c r="L318" s="44">
        <v>0.0</v>
      </c>
      <c r="M318" s="44">
        <v>7.46E-4</v>
      </c>
      <c r="N318" s="44">
        <v>0.0</v>
      </c>
      <c r="O318" s="44">
        <v>0.01037</v>
      </c>
      <c r="P318" s="44">
        <v>0.0</v>
      </c>
      <c r="Q318" s="44">
        <v>0.0</v>
      </c>
      <c r="R318" s="44">
        <v>6.8E-4</v>
      </c>
      <c r="S318" s="44">
        <v>0.0</v>
      </c>
      <c r="T318" s="44">
        <v>0.0</v>
      </c>
    </row>
    <row r="319">
      <c r="A319" s="2" t="str">
        <f>VLOOKUP(E319,'Food Encyclopedia'!$C$2:$K$999,3)</f>
        <v>Real Food For Babies, commercial product, jar</v>
      </c>
      <c r="B319" s="19" t="str">
        <f>VLOOKUP(E319,'Food Encyclopedia'!$C$2:$K$999,9)</f>
        <v>stirred</v>
      </c>
      <c r="C319" s="8" t="str">
        <f t="shared" si="1"/>
        <v>Real Food For Babies, commercial product, jar, stirred</v>
      </c>
      <c r="D319" s="43" t="s">
        <v>2860</v>
      </c>
      <c r="E319" s="2" t="s">
        <v>879</v>
      </c>
      <c r="F319" s="44">
        <v>10.25</v>
      </c>
      <c r="G319" s="44">
        <v>0.099736</v>
      </c>
      <c r="H319" s="44">
        <v>0.009348</v>
      </c>
      <c r="I319" s="44">
        <v>0.100605</v>
      </c>
      <c r="J319" s="44">
        <v>0.03172</v>
      </c>
      <c r="K319" s="44">
        <v>0.018078</v>
      </c>
      <c r="L319" s="44">
        <v>0.0</v>
      </c>
      <c r="M319" s="44">
        <v>0.001766</v>
      </c>
      <c r="N319" s="44">
        <v>0.0</v>
      </c>
      <c r="O319" s="44">
        <v>0.018079</v>
      </c>
      <c r="P319" s="44">
        <v>6.48E-4</v>
      </c>
      <c r="Q319" s="44">
        <v>2.61E-4</v>
      </c>
      <c r="R319" s="44">
        <v>0.0</v>
      </c>
      <c r="S319" s="44">
        <v>0.0</v>
      </c>
      <c r="T319" s="44">
        <v>2.97E-4</v>
      </c>
    </row>
    <row r="320">
      <c r="A320" s="2" t="str">
        <f>VLOOKUP(E320,'Food Encyclopedia'!$C$2:$K$999,3)</f>
        <v>Real Food For Babies, commercial product, jar</v>
      </c>
      <c r="B320" s="19" t="str">
        <f>VLOOKUP(E320,'Food Encyclopedia'!$C$2:$K$999,9)</f>
        <v>stirred</v>
      </c>
      <c r="C320" s="8" t="str">
        <f t="shared" si="1"/>
        <v>Real Food For Babies, commercial product, jar, stirred</v>
      </c>
      <c r="D320" s="43" t="s">
        <v>2861</v>
      </c>
      <c r="E320" s="2" t="s">
        <v>881</v>
      </c>
      <c r="F320" s="44">
        <v>10.16</v>
      </c>
      <c r="G320" s="44">
        <v>0.217831</v>
      </c>
      <c r="H320" s="44">
        <v>0.030131</v>
      </c>
      <c r="I320" s="44">
        <v>0.120126</v>
      </c>
      <c r="J320" s="44">
        <v>0.007871</v>
      </c>
      <c r="K320" s="44">
        <v>0.015708</v>
      </c>
      <c r="L320" s="44">
        <v>6.84E-4</v>
      </c>
      <c r="M320" s="44">
        <v>0.002593</v>
      </c>
      <c r="N320" s="44">
        <v>0.0</v>
      </c>
      <c r="O320" s="44">
        <v>0.019863</v>
      </c>
      <c r="P320" s="44">
        <v>0.0</v>
      </c>
      <c r="Q320" s="44">
        <v>0.0</v>
      </c>
      <c r="R320" s="44">
        <v>0.0</v>
      </c>
      <c r="S320" s="44">
        <v>0.001133</v>
      </c>
      <c r="T320" s="44">
        <v>0.0</v>
      </c>
    </row>
    <row r="321">
      <c r="A321" s="2" t="str">
        <f>VLOOKUP(E321,'Food Encyclopedia'!$C$2:$K$999,3)</f>
        <v>Real Food For Babies, commercial product, jar</v>
      </c>
      <c r="B321" s="19" t="str">
        <f>VLOOKUP(E321,'Food Encyclopedia'!$C$2:$K$999,9)</f>
        <v>stirred</v>
      </c>
      <c r="C321" s="8" t="str">
        <f t="shared" si="1"/>
        <v>Real Food For Babies, commercial product, jar, stirred</v>
      </c>
      <c r="D321" s="43" t="s">
        <v>2862</v>
      </c>
      <c r="E321" s="2" t="s">
        <v>883</v>
      </c>
      <c r="F321" s="19">
        <v>10.12</v>
      </c>
      <c r="G321" s="44">
        <v>0.267728</v>
      </c>
      <c r="H321" s="44">
        <v>0.013812</v>
      </c>
      <c r="I321" s="44">
        <v>0.078471</v>
      </c>
      <c r="J321" s="44">
        <v>0.01045</v>
      </c>
      <c r="K321" s="44">
        <v>0.012616</v>
      </c>
      <c r="L321" s="44">
        <v>0.0</v>
      </c>
      <c r="M321" s="44">
        <v>8.47E-4</v>
      </c>
      <c r="N321" s="44">
        <v>0.0</v>
      </c>
      <c r="O321" s="44">
        <v>0.015148</v>
      </c>
      <c r="P321" s="44">
        <v>0.0</v>
      </c>
      <c r="Q321" s="44">
        <v>0.0</v>
      </c>
      <c r="R321" s="44">
        <v>0.002474</v>
      </c>
      <c r="S321" s="44">
        <v>0.0</v>
      </c>
      <c r="T321" s="44">
        <v>0.0</v>
      </c>
    </row>
    <row r="322">
      <c r="A322" s="2" t="str">
        <f>VLOOKUP(E322,'Food Encyclopedia'!$C$2:$K$999,3)</f>
        <v>Real Food For Babies, commercial product, jar</v>
      </c>
      <c r="B322" s="19" t="str">
        <f>VLOOKUP(E322,'Food Encyclopedia'!$C$2:$K$999,9)</f>
        <v>stirred</v>
      </c>
      <c r="C322" s="8" t="str">
        <f t="shared" si="1"/>
        <v>Real Food For Babies, commercial product, jar, stirred</v>
      </c>
      <c r="D322" s="43" t="s">
        <v>2863</v>
      </c>
      <c r="E322" s="2" t="s">
        <v>885</v>
      </c>
      <c r="F322" s="44">
        <v>10.18</v>
      </c>
      <c r="G322" s="44">
        <v>0.448316</v>
      </c>
      <c r="H322" s="44">
        <v>0.034573</v>
      </c>
      <c r="I322" s="44">
        <v>0.081344</v>
      </c>
      <c r="J322" s="44">
        <v>0.023048</v>
      </c>
      <c r="K322" s="44">
        <v>0.025002</v>
      </c>
      <c r="L322" s="44">
        <v>0.001224</v>
      </c>
      <c r="M322" s="44">
        <v>0.001281</v>
      </c>
      <c r="N322" s="44">
        <v>0.0</v>
      </c>
      <c r="O322" s="44">
        <v>0.010046</v>
      </c>
      <c r="P322" s="44">
        <v>0.0</v>
      </c>
      <c r="Q322" s="44">
        <v>0.0</v>
      </c>
      <c r="R322" s="44">
        <v>0.001499</v>
      </c>
      <c r="S322" s="44">
        <v>0.002223</v>
      </c>
      <c r="T322" s="44">
        <v>0.0</v>
      </c>
    </row>
    <row r="323">
      <c r="A323" s="2" t="str">
        <f>VLOOKUP(E323,'Food Encyclopedia'!$C$2:$K$999,3)</f>
        <v>Real Food For Babies, commercial product, jar</v>
      </c>
      <c r="B323" s="19" t="str">
        <f>VLOOKUP(E323,'Food Encyclopedia'!$C$2:$K$999,9)</f>
        <v>stirred</v>
      </c>
      <c r="C323" s="8" t="str">
        <f t="shared" si="1"/>
        <v>Real Food For Babies, commercial product, jar, stirred</v>
      </c>
      <c r="D323" s="43" t="s">
        <v>2864</v>
      </c>
      <c r="E323" s="2" t="s">
        <v>887</v>
      </c>
      <c r="F323" s="44">
        <v>10.29</v>
      </c>
      <c r="G323" s="44">
        <v>0.344165</v>
      </c>
      <c r="H323" s="44">
        <v>0.010576</v>
      </c>
      <c r="I323" s="44">
        <v>0.153799</v>
      </c>
      <c r="J323" s="44">
        <v>0.020098</v>
      </c>
      <c r="K323" s="44">
        <v>0.006982</v>
      </c>
      <c r="L323" s="44">
        <v>6.03E-4</v>
      </c>
      <c r="M323" s="44">
        <v>5.1E-4</v>
      </c>
      <c r="N323" s="44">
        <v>0.0</v>
      </c>
      <c r="O323" s="44">
        <v>0.011464</v>
      </c>
      <c r="P323" s="44">
        <v>0.0</v>
      </c>
      <c r="Q323" s="44">
        <v>0.0</v>
      </c>
      <c r="R323" s="44">
        <v>0.003114</v>
      </c>
      <c r="S323" s="44">
        <v>6.32E-4</v>
      </c>
      <c r="T323" s="44">
        <v>0.0</v>
      </c>
    </row>
    <row r="324">
      <c r="A324" s="2" t="str">
        <f>VLOOKUP(E324,'Food Encyclopedia'!$C$2:$K$999,3)</f>
        <v>Real Food For Babies, commercial product, jar</v>
      </c>
      <c r="B324" s="19" t="str">
        <f>VLOOKUP(E324,'Food Encyclopedia'!$C$2:$K$999,9)</f>
        <v>stirred</v>
      </c>
      <c r="C324" s="8" t="str">
        <f t="shared" si="1"/>
        <v>Real Food For Babies, commercial product, jar, stirred</v>
      </c>
      <c r="D324" s="43" t="s">
        <v>2865</v>
      </c>
      <c r="E324" s="2" t="s">
        <v>889</v>
      </c>
      <c r="F324" s="44">
        <v>10.09</v>
      </c>
      <c r="G324" s="44">
        <v>0.175486</v>
      </c>
      <c r="H324" s="44">
        <v>0.013262</v>
      </c>
      <c r="I324" s="44">
        <v>0.274167</v>
      </c>
      <c r="J324" s="44">
        <v>0.011915</v>
      </c>
      <c r="K324" s="44">
        <v>0.011096</v>
      </c>
      <c r="L324" s="44">
        <v>0.002446</v>
      </c>
      <c r="M324" s="44">
        <v>0.001356</v>
      </c>
      <c r="N324" s="44">
        <v>0.0</v>
      </c>
      <c r="O324" s="44">
        <v>0.01465</v>
      </c>
      <c r="P324" s="44">
        <v>0.0</v>
      </c>
      <c r="Q324" s="44">
        <v>0.0</v>
      </c>
      <c r="R324" s="44">
        <v>5.33E-4</v>
      </c>
      <c r="S324" s="44">
        <v>3.53E-4</v>
      </c>
      <c r="T324" s="44">
        <v>0.0</v>
      </c>
    </row>
    <row r="325">
      <c r="A325" s="2" t="str">
        <f>VLOOKUP(E325,'Food Encyclopedia'!$C$2:$K$999,3)</f>
        <v>Baby food blend, commercial product, jar</v>
      </c>
      <c r="B325" s="19" t="str">
        <f>VLOOKUP(E325,'Food Encyclopedia'!$C$2:$K$999,9)</f>
        <v>stirred</v>
      </c>
      <c r="C325" s="8" t="str">
        <f t="shared" si="1"/>
        <v>Baby food blend, commercial product, jar, stirred</v>
      </c>
      <c r="D325" s="43" t="s">
        <v>2866</v>
      </c>
      <c r="E325" s="2" t="s">
        <v>892</v>
      </c>
      <c r="F325" s="44">
        <v>10.36</v>
      </c>
      <c r="G325" s="44">
        <v>0.208839</v>
      </c>
      <c r="H325" s="44">
        <v>0.063183</v>
      </c>
      <c r="I325" s="44">
        <v>0.136317</v>
      </c>
      <c r="J325" s="44">
        <v>0.008929</v>
      </c>
      <c r="K325" s="44">
        <v>0.027232</v>
      </c>
      <c r="L325" s="44">
        <v>0.00142</v>
      </c>
      <c r="M325" s="44">
        <v>0.00483</v>
      </c>
      <c r="N325" s="44">
        <v>0.0</v>
      </c>
      <c r="O325" s="44">
        <v>0.052049</v>
      </c>
      <c r="P325" s="44">
        <v>0.0</v>
      </c>
      <c r="Q325" s="44">
        <v>0.0</v>
      </c>
      <c r="R325" s="44">
        <v>0.004058</v>
      </c>
      <c r="S325" s="44">
        <v>0.001109</v>
      </c>
      <c r="T325" s="44">
        <v>0.0</v>
      </c>
    </row>
    <row r="326">
      <c r="A326" s="2" t="str">
        <f>VLOOKUP(E326,'Food Encyclopedia'!$C$2:$K$999,3)</f>
        <v>Baby food blend, commercial product, jar</v>
      </c>
      <c r="B326" s="19" t="str">
        <f>VLOOKUP(E326,'Food Encyclopedia'!$C$2:$K$999,9)</f>
        <v>stirred</v>
      </c>
      <c r="C326" s="8" t="str">
        <f t="shared" si="1"/>
        <v>Baby food blend, commercial product, jar, stirred</v>
      </c>
      <c r="D326" s="43" t="s">
        <v>2867</v>
      </c>
      <c r="E326" s="2" t="s">
        <v>896</v>
      </c>
      <c r="F326" s="44">
        <v>10.47</v>
      </c>
      <c r="G326" s="44">
        <v>0.249823</v>
      </c>
      <c r="H326" s="44">
        <v>0.017575</v>
      </c>
      <c r="I326" s="44">
        <v>0.165036</v>
      </c>
      <c r="J326" s="44">
        <v>0.025103</v>
      </c>
      <c r="K326" s="44">
        <v>0.017843</v>
      </c>
      <c r="L326" s="44">
        <v>0.002488</v>
      </c>
      <c r="M326" s="44">
        <v>0.001584</v>
      </c>
      <c r="N326" s="44">
        <v>0.0</v>
      </c>
      <c r="O326" s="44">
        <v>0.019197</v>
      </c>
      <c r="P326" s="44">
        <v>0.0</v>
      </c>
      <c r="Q326" s="44">
        <v>0.0</v>
      </c>
      <c r="R326" s="44">
        <v>0.0</v>
      </c>
      <c r="S326" s="44">
        <v>6.57E-4</v>
      </c>
      <c r="T326" s="44">
        <v>0.0</v>
      </c>
    </row>
    <row r="327">
      <c r="A327" s="2" t="str">
        <f>VLOOKUP(E327,'Food Encyclopedia'!$C$2:$K$999,3)</f>
        <v>Baby food blend, commercial product, jar</v>
      </c>
      <c r="B327" s="19" t="str">
        <f>VLOOKUP(E327,'Food Encyclopedia'!$C$2:$K$999,9)</f>
        <v>stirred</v>
      </c>
      <c r="C327" s="8" t="str">
        <f t="shared" si="1"/>
        <v>Baby food blend, commercial product, jar, stirred</v>
      </c>
      <c r="D327" s="43" t="s">
        <v>2868</v>
      </c>
      <c r="E327" s="2" t="s">
        <v>898</v>
      </c>
      <c r="F327" s="44">
        <v>10.2</v>
      </c>
      <c r="G327" s="44">
        <v>0.263596</v>
      </c>
      <c r="H327" s="44">
        <v>0.013356</v>
      </c>
      <c r="I327" s="44">
        <v>0.394536</v>
      </c>
      <c r="J327" s="44">
        <v>0.013025</v>
      </c>
      <c r="K327" s="44">
        <v>0.012042</v>
      </c>
      <c r="L327" s="44">
        <v>0.002561</v>
      </c>
      <c r="M327" s="44">
        <v>0.001283</v>
      </c>
      <c r="N327" s="44">
        <v>0.0</v>
      </c>
      <c r="O327" s="44">
        <v>0.015409</v>
      </c>
      <c r="P327" s="44">
        <v>0.0</v>
      </c>
      <c r="Q327" s="44">
        <v>0.0</v>
      </c>
      <c r="R327" s="47">
        <v>4.44E-5</v>
      </c>
      <c r="S327" s="44">
        <v>1.47E-4</v>
      </c>
      <c r="T327" s="44">
        <v>0.0</v>
      </c>
    </row>
    <row r="328">
      <c r="A328" s="2" t="str">
        <f>VLOOKUP(E328,'Food Encyclopedia'!$C$2:$K$999,3)</f>
        <v>Fruits blend, commercial product, pouch</v>
      </c>
      <c r="B328" s="19" t="str">
        <f>VLOOKUP(E328,'Food Encyclopedia'!$C$2:$K$999,9)</f>
        <v>mixed</v>
      </c>
      <c r="C328" s="8" t="str">
        <f t="shared" si="1"/>
        <v>Fruits blend, commercial product, pouch, mixed</v>
      </c>
      <c r="D328" s="43" t="s">
        <v>2869</v>
      </c>
      <c r="E328" s="2" t="s">
        <v>900</v>
      </c>
      <c r="F328" s="44">
        <v>10.34</v>
      </c>
      <c r="G328" s="44">
        <v>0.258156</v>
      </c>
      <c r="H328" s="44">
        <v>0.013356</v>
      </c>
      <c r="I328" s="44">
        <v>0.283705</v>
      </c>
      <c r="J328" s="44">
        <v>0.033436</v>
      </c>
      <c r="K328" s="44">
        <v>0.01448</v>
      </c>
      <c r="L328" s="44">
        <v>0.001451</v>
      </c>
      <c r="M328" s="44">
        <v>0.001303</v>
      </c>
      <c r="N328" s="44">
        <v>0.0</v>
      </c>
      <c r="O328" s="44">
        <v>0.013345</v>
      </c>
      <c r="P328" s="44">
        <v>0.0</v>
      </c>
      <c r="Q328" s="44">
        <v>0.0</v>
      </c>
      <c r="R328" s="44">
        <v>0.002351</v>
      </c>
      <c r="S328" s="44">
        <v>4.02E-4</v>
      </c>
      <c r="T328" s="44">
        <v>0.0</v>
      </c>
    </row>
    <row r="329">
      <c r="A329" s="2" t="str">
        <f>VLOOKUP(E329,'Food Encyclopedia'!$C$2:$K$999,3)</f>
        <v>Fruits blend, commercial product, pouch</v>
      </c>
      <c r="B329" s="19" t="str">
        <f>VLOOKUP(E329,'Food Encyclopedia'!$C$2:$K$999,9)</f>
        <v>mixed</v>
      </c>
      <c r="C329" s="8" t="str">
        <f t="shared" si="1"/>
        <v>Fruits blend, commercial product, pouch, mixed</v>
      </c>
      <c r="D329" s="43" t="s">
        <v>2870</v>
      </c>
      <c r="E329" s="2" t="s">
        <v>903</v>
      </c>
      <c r="F329" s="44">
        <v>10.36</v>
      </c>
      <c r="G329" s="44">
        <v>0.268834</v>
      </c>
      <c r="H329" s="44">
        <v>0.013326</v>
      </c>
      <c r="I329" s="44">
        <v>0.148471</v>
      </c>
      <c r="J329" s="44">
        <v>0.018499</v>
      </c>
      <c r="K329" s="44">
        <v>0.013741</v>
      </c>
      <c r="L329" s="44">
        <v>0.0</v>
      </c>
      <c r="M329" s="44">
        <v>0.001903</v>
      </c>
      <c r="N329" s="44">
        <v>0.0</v>
      </c>
      <c r="O329" s="44">
        <v>0.020953</v>
      </c>
      <c r="P329" s="44">
        <v>0.0</v>
      </c>
      <c r="Q329" s="44">
        <v>0.0</v>
      </c>
      <c r="R329" s="44">
        <v>0.0</v>
      </c>
      <c r="S329" s="44">
        <v>0.0</v>
      </c>
      <c r="T329" s="44">
        <v>7.81E-4</v>
      </c>
    </row>
    <row r="330">
      <c r="A330" s="2" t="str">
        <f>VLOOKUP(E330,'Food Encyclopedia'!$C$2:$K$999,3)</f>
        <v>Veggies blend, commercial product, pouch</v>
      </c>
      <c r="B330" s="19" t="str">
        <f>VLOOKUP(E330,'Food Encyclopedia'!$C$2:$K$999,9)</f>
        <v>mixed</v>
      </c>
      <c r="C330" s="8" t="str">
        <f t="shared" si="1"/>
        <v>Veggies blend, commercial product, pouch, mixed</v>
      </c>
      <c r="D330" s="43" t="s">
        <v>2871</v>
      </c>
      <c r="E330" s="2" t="s">
        <v>905</v>
      </c>
      <c r="F330" s="19">
        <v>10.1</v>
      </c>
      <c r="G330" s="44">
        <v>0.333157</v>
      </c>
      <c r="H330" s="44">
        <v>0.011004</v>
      </c>
      <c r="I330" s="44">
        <v>0.057463</v>
      </c>
      <c r="J330" s="44">
        <v>0.003015</v>
      </c>
      <c r="K330" s="44">
        <v>0.00401</v>
      </c>
      <c r="L330" s="44">
        <v>0.0</v>
      </c>
      <c r="M330" s="44">
        <v>5.34E-4</v>
      </c>
      <c r="N330" s="44">
        <v>0.0</v>
      </c>
      <c r="O330" s="44">
        <v>0.013664</v>
      </c>
      <c r="P330" s="44">
        <v>0.0</v>
      </c>
      <c r="Q330" s="44">
        <v>0.0</v>
      </c>
      <c r="R330" s="44">
        <v>0.003315</v>
      </c>
      <c r="S330" s="44">
        <v>0.0</v>
      </c>
      <c r="T330" s="44">
        <v>0.0</v>
      </c>
    </row>
    <row r="331">
      <c r="A331" s="2" t="str">
        <f>VLOOKUP(E331,'Food Encyclopedia'!$C$2:$K$999,3)</f>
        <v>Baby Organic, commercial product, pouch</v>
      </c>
      <c r="B331" s="19" t="str">
        <f>VLOOKUP(E331,'Food Encyclopedia'!$C$2:$K$999,9)</f>
        <v>mixed</v>
      </c>
      <c r="C331" s="8" t="str">
        <f t="shared" si="1"/>
        <v>Baby Organic, commercial product, pouch, mixed</v>
      </c>
      <c r="D331" s="43" t="s">
        <v>2872</v>
      </c>
      <c r="E331" s="2" t="s">
        <v>908</v>
      </c>
      <c r="F331" s="44">
        <v>10.27</v>
      </c>
      <c r="G331" s="44">
        <v>0.22286</v>
      </c>
      <c r="H331" s="44">
        <v>0.016896</v>
      </c>
      <c r="I331" s="44">
        <v>0.25892</v>
      </c>
      <c r="J331" s="44">
        <v>0.049737</v>
      </c>
      <c r="K331" s="44">
        <v>0.018522</v>
      </c>
      <c r="L331" s="44">
        <v>0.002149</v>
      </c>
      <c r="M331" s="44">
        <v>0.002057</v>
      </c>
      <c r="N331" s="44">
        <v>0.0</v>
      </c>
      <c r="O331" s="44">
        <v>0.020379</v>
      </c>
      <c r="P331" s="44">
        <v>0.0</v>
      </c>
      <c r="Q331" s="44">
        <v>0.0</v>
      </c>
      <c r="R331" s="44">
        <v>0.001771</v>
      </c>
      <c r="S331" s="44">
        <v>5.1E-4</v>
      </c>
      <c r="T331" s="44">
        <v>0.0</v>
      </c>
    </row>
    <row r="332">
      <c r="A332" s="2" t="str">
        <f>VLOOKUP(E332,'Food Encyclopedia'!$C$2:$K$999,3)</f>
        <v>Baby Organic, commercial product, pouch</v>
      </c>
      <c r="B332" s="19" t="str">
        <f>VLOOKUP(E332,'Food Encyclopedia'!$C$2:$K$999,9)</f>
        <v>mixed</v>
      </c>
      <c r="C332" s="8" t="str">
        <f t="shared" si="1"/>
        <v>Baby Organic, commercial product, pouch, mixed</v>
      </c>
      <c r="D332" s="43" t="s">
        <v>2873</v>
      </c>
      <c r="E332" s="2" t="s">
        <v>912</v>
      </c>
      <c r="F332" s="31"/>
      <c r="G332" s="31"/>
      <c r="H332" s="31"/>
      <c r="I332" s="31"/>
      <c r="J332" s="31"/>
      <c r="K332" s="31"/>
      <c r="L332" s="31"/>
      <c r="M332" s="31"/>
      <c r="N332" s="31"/>
      <c r="O332" s="31"/>
      <c r="P332" s="31"/>
      <c r="Q332" s="31"/>
      <c r="R332" s="31"/>
      <c r="S332" s="31"/>
      <c r="T332" s="31"/>
    </row>
    <row r="333">
      <c r="A333" s="2" t="str">
        <f>VLOOKUP(E333,'Food Encyclopedia'!$C$2:$K$999,3)</f>
        <v>Baby Organic, commercial product, pouch</v>
      </c>
      <c r="B333" s="19" t="str">
        <f>VLOOKUP(E333,'Food Encyclopedia'!$C$2:$K$999,9)</f>
        <v>mixed</v>
      </c>
      <c r="C333" s="8" t="str">
        <f t="shared" si="1"/>
        <v>Baby Organic, commercial product, pouch, mixed</v>
      </c>
      <c r="D333" s="43" t="s">
        <v>2874</v>
      </c>
      <c r="E333" s="2" t="s">
        <v>914</v>
      </c>
      <c r="F333" s="44">
        <v>10.67</v>
      </c>
      <c r="G333" s="44">
        <v>0.303158</v>
      </c>
      <c r="H333" s="44">
        <v>0.005535</v>
      </c>
      <c r="I333" s="44">
        <v>0.152328</v>
      </c>
      <c r="J333" s="44">
        <v>0.017426</v>
      </c>
      <c r="K333" s="44">
        <v>0.009407</v>
      </c>
      <c r="L333" s="44">
        <v>0.0</v>
      </c>
      <c r="M333" s="44">
        <v>0.001245</v>
      </c>
      <c r="N333" s="44">
        <v>0.0</v>
      </c>
      <c r="O333" s="44">
        <v>0.015616</v>
      </c>
      <c r="P333" s="44">
        <v>0.0</v>
      </c>
      <c r="Q333" s="44">
        <v>0.0</v>
      </c>
      <c r="R333" s="44">
        <v>6.52E-4</v>
      </c>
      <c r="S333" s="44">
        <v>0.0</v>
      </c>
      <c r="T333" s="44">
        <v>3.37E-4</v>
      </c>
    </row>
    <row r="334">
      <c r="A334" s="2" t="str">
        <f>VLOOKUP(E334,'Food Encyclopedia'!$C$2:$K$999,3)</f>
        <v>Baby Organic, commercial product, pouch</v>
      </c>
      <c r="B334" s="19" t="str">
        <f>VLOOKUP(E334,'Food Encyclopedia'!$C$2:$K$999,9)</f>
        <v>mixed</v>
      </c>
      <c r="C334" s="8" t="str">
        <f t="shared" si="1"/>
        <v>Baby Organic, commercial product, pouch, mixed</v>
      </c>
      <c r="D334" s="43" t="s">
        <v>2875</v>
      </c>
      <c r="E334" s="2" t="s">
        <v>916</v>
      </c>
      <c r="F334" s="19">
        <v>10.31</v>
      </c>
      <c r="G334" s="44">
        <v>0.222398</v>
      </c>
      <c r="H334" s="44">
        <v>0.013966</v>
      </c>
      <c r="I334" s="44">
        <v>0.1041</v>
      </c>
      <c r="J334" s="44">
        <v>0.022796</v>
      </c>
      <c r="K334" s="44">
        <v>0.010946</v>
      </c>
      <c r="L334" s="44">
        <v>0.0</v>
      </c>
      <c r="M334" s="44">
        <v>0.001128</v>
      </c>
      <c r="N334" s="44">
        <v>0.0</v>
      </c>
      <c r="O334" s="44">
        <v>0.018679</v>
      </c>
      <c r="P334" s="44">
        <v>0.0</v>
      </c>
      <c r="Q334" s="44">
        <v>0.0</v>
      </c>
      <c r="R334" s="44">
        <v>0.001233</v>
      </c>
      <c r="S334" s="44">
        <v>0.0</v>
      </c>
      <c r="T334" s="44">
        <v>0.0</v>
      </c>
    </row>
    <row r="335">
      <c r="A335" s="2" t="str">
        <f>VLOOKUP(E335,'Food Encyclopedia'!$C$2:$K$999,3)</f>
        <v>Baby Organic, commercial product, pouch</v>
      </c>
      <c r="B335" s="19" t="str">
        <f>VLOOKUP(E335,'Food Encyclopedia'!$C$2:$K$999,9)</f>
        <v>mixed</v>
      </c>
      <c r="C335" s="8" t="str">
        <f t="shared" si="1"/>
        <v>Baby Organic, commercial product, pouch, mixed</v>
      </c>
      <c r="D335" s="43" t="s">
        <v>2876</v>
      </c>
      <c r="E335" s="2" t="s">
        <v>918</v>
      </c>
      <c r="F335" s="44">
        <v>10.0</v>
      </c>
      <c r="G335" s="44">
        <v>0.334952</v>
      </c>
      <c r="H335" s="44">
        <v>0.010746</v>
      </c>
      <c r="I335" s="44">
        <v>0.208563</v>
      </c>
      <c r="J335" s="44">
        <v>0.004529</v>
      </c>
      <c r="K335" s="44">
        <v>0.006743</v>
      </c>
      <c r="L335" s="44">
        <v>8.8E-4</v>
      </c>
      <c r="M335" s="44">
        <v>0.001136</v>
      </c>
      <c r="N335" s="44">
        <v>0.0</v>
      </c>
      <c r="O335" s="44">
        <v>0.015448</v>
      </c>
      <c r="P335" s="44">
        <v>0.0</v>
      </c>
      <c r="Q335" s="44">
        <v>0.0</v>
      </c>
      <c r="R335" s="44">
        <v>0.003861</v>
      </c>
      <c r="S335" s="44">
        <v>8.6E-4</v>
      </c>
      <c r="T335" s="44">
        <v>0.0</v>
      </c>
    </row>
    <row r="336">
      <c r="A336" s="2" t="str">
        <f>VLOOKUP(E336,'Food Encyclopedia'!$C$2:$K$999,3)</f>
        <v>Baby Organic, commercial product, pouch</v>
      </c>
      <c r="B336" s="19" t="str">
        <f>VLOOKUP(E336,'Food Encyclopedia'!$C$2:$K$999,9)</f>
        <v>mixed</v>
      </c>
      <c r="C336" s="8" t="str">
        <f t="shared" si="1"/>
        <v>Baby Organic, commercial product, pouch, mixed</v>
      </c>
      <c r="D336" s="43" t="s">
        <v>2877</v>
      </c>
      <c r="E336" s="2" t="s">
        <v>920</v>
      </c>
      <c r="F336" s="44">
        <v>10.17</v>
      </c>
      <c r="G336" s="44">
        <v>0.321215</v>
      </c>
      <c r="H336" s="44">
        <v>0.009648</v>
      </c>
      <c r="I336" s="44">
        <v>0.19283</v>
      </c>
      <c r="J336" s="44">
        <v>0.006504</v>
      </c>
      <c r="K336" s="44">
        <v>0.006967</v>
      </c>
      <c r="L336" s="44">
        <v>0.001054</v>
      </c>
      <c r="M336" s="44">
        <v>6.05E-4</v>
      </c>
      <c r="N336" s="44">
        <v>0.0</v>
      </c>
      <c r="O336" s="44">
        <v>0.011264</v>
      </c>
      <c r="P336" s="44">
        <v>0.0</v>
      </c>
      <c r="Q336" s="44">
        <v>0.0</v>
      </c>
      <c r="R336" s="44">
        <v>0.003109</v>
      </c>
      <c r="S336" s="44">
        <v>2.96E-4</v>
      </c>
      <c r="T336" s="44">
        <v>0.0</v>
      </c>
    </row>
    <row r="337">
      <c r="A337" s="2" t="str">
        <f>VLOOKUP(E337,'Food Encyclopedia'!$C$2:$K$999,3)</f>
        <v>Organic baby food, commercial product, pouch</v>
      </c>
      <c r="B337" s="19" t="str">
        <f>VLOOKUP(E337,'Food Encyclopedia'!$C$2:$K$999,9)</f>
        <v>mixed</v>
      </c>
      <c r="C337" s="8" t="str">
        <f t="shared" si="1"/>
        <v>Organic baby food, commercial product, pouch, mixed</v>
      </c>
      <c r="D337" s="43" t="s">
        <v>2878</v>
      </c>
      <c r="E337" s="2" t="s">
        <v>922</v>
      </c>
      <c r="F337" s="44">
        <v>10.6</v>
      </c>
      <c r="G337" s="44">
        <v>0.293738</v>
      </c>
      <c r="H337" s="44">
        <v>0.009579</v>
      </c>
      <c r="I337" s="44">
        <v>0.170141</v>
      </c>
      <c r="J337" s="44">
        <v>0.004187</v>
      </c>
      <c r="K337" s="44">
        <v>0.016975</v>
      </c>
      <c r="L337" s="44">
        <v>0.0</v>
      </c>
      <c r="M337" s="44">
        <v>0.001462</v>
      </c>
      <c r="N337" s="44">
        <v>0.0</v>
      </c>
      <c r="O337" s="44">
        <v>0.023802</v>
      </c>
      <c r="P337" s="44">
        <v>0.0</v>
      </c>
      <c r="Q337" s="44">
        <v>0.0</v>
      </c>
      <c r="R337" s="44">
        <v>0.0</v>
      </c>
      <c r="S337" s="44">
        <v>0.0</v>
      </c>
      <c r="T337" s="44">
        <v>2.99E-4</v>
      </c>
    </row>
    <row r="338">
      <c r="A338" s="2" t="str">
        <f>VLOOKUP(E338,'Food Encyclopedia'!$C$2:$K$999,3)</f>
        <v>Organic baby food, commercial product, pouch</v>
      </c>
      <c r="B338" s="19" t="str">
        <f>VLOOKUP(E338,'Food Encyclopedia'!$C$2:$K$999,9)</f>
        <v>mixed</v>
      </c>
      <c r="C338" s="8" t="str">
        <f t="shared" si="1"/>
        <v>Organic baby food, commercial product, pouch, mixed</v>
      </c>
      <c r="D338" s="43" t="s">
        <v>2879</v>
      </c>
      <c r="E338" s="2" t="s">
        <v>926</v>
      </c>
      <c r="F338" s="44">
        <v>10.11</v>
      </c>
      <c r="G338" s="44">
        <v>0.563667</v>
      </c>
      <c r="H338" s="44">
        <v>0.023879</v>
      </c>
      <c r="I338" s="44">
        <v>0.0</v>
      </c>
      <c r="J338" s="44">
        <v>0.008517</v>
      </c>
      <c r="K338" s="44">
        <v>0.011722</v>
      </c>
      <c r="L338" s="44">
        <v>0.0</v>
      </c>
      <c r="M338" s="44">
        <v>0.002747</v>
      </c>
      <c r="N338" s="44">
        <v>0.0</v>
      </c>
      <c r="O338" s="44">
        <v>0.016083</v>
      </c>
      <c r="P338" s="44">
        <v>0.0</v>
      </c>
      <c r="Q338" s="44">
        <v>0.0</v>
      </c>
      <c r="R338" s="44">
        <v>0.0</v>
      </c>
      <c r="S338" s="44">
        <v>4.59E-4</v>
      </c>
      <c r="T338" s="44">
        <v>0.0</v>
      </c>
    </row>
    <row r="339">
      <c r="A339" s="2" t="str">
        <f>VLOOKUP(E339,'Food Encyclopedia'!$C$2:$K$999,3)</f>
        <v>Organic baby food, commercial product, pouch</v>
      </c>
      <c r="B339" s="19" t="str">
        <f>VLOOKUP(E339,'Food Encyclopedia'!$C$2:$K$999,9)</f>
        <v>mixed</v>
      </c>
      <c r="C339" s="8" t="str">
        <f t="shared" si="1"/>
        <v>Organic baby food, commercial product, pouch, mixed</v>
      </c>
      <c r="D339" s="43" t="s">
        <v>2880</v>
      </c>
      <c r="E339" s="2" t="s">
        <v>928</v>
      </c>
      <c r="F339" s="19">
        <v>10.36</v>
      </c>
      <c r="G339" s="44">
        <v>0.35969</v>
      </c>
      <c r="H339" s="44">
        <v>0.008927</v>
      </c>
      <c r="I339" s="44">
        <v>0.101527</v>
      </c>
      <c r="J339" s="44">
        <v>0.006339</v>
      </c>
      <c r="K339" s="44">
        <v>0.009064</v>
      </c>
      <c r="L339" s="44">
        <v>0.0</v>
      </c>
      <c r="M339" s="44">
        <v>7.67E-4</v>
      </c>
      <c r="N339" s="44">
        <v>0.0</v>
      </c>
      <c r="O339" s="44">
        <v>0.009163</v>
      </c>
      <c r="P339" s="44">
        <v>0.0</v>
      </c>
      <c r="Q339" s="44">
        <v>0.0</v>
      </c>
      <c r="R339" s="44">
        <v>4.93E-4</v>
      </c>
      <c r="S339" s="44">
        <v>0.0</v>
      </c>
      <c r="T339" s="44">
        <v>0.0</v>
      </c>
    </row>
    <row r="340">
      <c r="A340" s="2" t="str">
        <f>VLOOKUP(E340,'Food Encyclopedia'!$C$2:$K$999,3)</f>
        <v>Organic baby food, commercial product, pouch</v>
      </c>
      <c r="B340" s="19" t="str">
        <f>VLOOKUP(E340,'Food Encyclopedia'!$C$2:$K$999,9)</f>
        <v>mixed</v>
      </c>
      <c r="C340" s="8" t="str">
        <f t="shared" si="1"/>
        <v>Organic baby food, commercial product, pouch, mixed</v>
      </c>
      <c r="D340" s="43" t="s">
        <v>2881</v>
      </c>
      <c r="E340" s="2" t="s">
        <v>930</v>
      </c>
      <c r="F340" s="44">
        <v>10.21</v>
      </c>
      <c r="G340" s="44">
        <v>0.512784</v>
      </c>
      <c r="H340" s="44">
        <v>0.011334</v>
      </c>
      <c r="I340" s="44">
        <v>0.020092</v>
      </c>
      <c r="J340" s="44">
        <v>0.005525</v>
      </c>
      <c r="K340" s="44">
        <v>0.012746</v>
      </c>
      <c r="L340" s="44">
        <v>0.0</v>
      </c>
      <c r="M340" s="44">
        <v>0.001862</v>
      </c>
      <c r="N340" s="44">
        <v>0.0</v>
      </c>
      <c r="O340" s="44">
        <v>0.01762</v>
      </c>
      <c r="P340" s="44">
        <v>0.0</v>
      </c>
      <c r="Q340" s="44">
        <v>0.0</v>
      </c>
      <c r="R340" s="44">
        <v>0.001362</v>
      </c>
      <c r="S340" s="44">
        <v>0.0</v>
      </c>
      <c r="T340" s="44">
        <v>3.03E-4</v>
      </c>
    </row>
    <row r="341">
      <c r="A341" s="2" t="str">
        <f>VLOOKUP(E341,'Food Encyclopedia'!$C$2:$K$999,3)</f>
        <v>Organic baby food, commercial product, pouch</v>
      </c>
      <c r="B341" s="19" t="str">
        <f>VLOOKUP(E341,'Food Encyclopedia'!$C$2:$K$999,9)</f>
        <v>mixed</v>
      </c>
      <c r="C341" s="8" t="str">
        <f t="shared" si="1"/>
        <v>Organic baby food, commercial product, pouch, mixed</v>
      </c>
      <c r="D341" s="43" t="s">
        <v>2882</v>
      </c>
      <c r="E341" s="2" t="s">
        <v>932</v>
      </c>
      <c r="F341" s="44">
        <v>10.02</v>
      </c>
      <c r="G341" s="44">
        <v>0.349042</v>
      </c>
      <c r="H341" s="44">
        <v>0.015876</v>
      </c>
      <c r="I341" s="44">
        <v>0.153769</v>
      </c>
      <c r="J341" s="44">
        <v>0.026575</v>
      </c>
      <c r="K341" s="44">
        <v>0.015364</v>
      </c>
      <c r="L341" s="44">
        <v>0.001663</v>
      </c>
      <c r="M341" s="44">
        <v>0.001119</v>
      </c>
      <c r="N341" s="44">
        <v>0.0</v>
      </c>
      <c r="O341" s="44">
        <v>0.013237</v>
      </c>
      <c r="P341" s="44">
        <v>0.0</v>
      </c>
      <c r="Q341" s="44">
        <v>0.0</v>
      </c>
      <c r="R341" s="44">
        <v>0.0</v>
      </c>
      <c r="S341" s="44">
        <v>4.56E-4</v>
      </c>
      <c r="T341" s="44">
        <v>0.0</v>
      </c>
    </row>
    <row r="342">
      <c r="A342" s="2" t="str">
        <f>VLOOKUP(E342,'Food Encyclopedia'!$C$2:$K$999,3)</f>
        <v>Organic baby food, commercial product, pouch</v>
      </c>
      <c r="B342" s="19" t="str">
        <f>VLOOKUP(E342,'Food Encyclopedia'!$C$2:$K$999,9)</f>
        <v>mixed</v>
      </c>
      <c r="C342" s="8" t="str">
        <f t="shared" si="1"/>
        <v>Organic baby food, commercial product, pouch, mixed</v>
      </c>
      <c r="D342" s="43" t="s">
        <v>2883</v>
      </c>
      <c r="E342" s="2" t="s">
        <v>934</v>
      </c>
      <c r="F342" s="44">
        <v>10.14</v>
      </c>
      <c r="G342" s="44">
        <v>0.649043</v>
      </c>
      <c r="H342" s="44">
        <v>0.02878</v>
      </c>
      <c r="I342" s="44">
        <v>0.195273</v>
      </c>
      <c r="J342" s="44">
        <v>0.019188</v>
      </c>
      <c r="K342" s="44">
        <v>0.023348</v>
      </c>
      <c r="L342" s="44">
        <v>0.003221</v>
      </c>
      <c r="M342" s="44">
        <v>0.00267</v>
      </c>
      <c r="N342" s="44">
        <v>0.0</v>
      </c>
      <c r="O342" s="44">
        <v>0.026747</v>
      </c>
      <c r="P342" s="44">
        <v>0.0</v>
      </c>
      <c r="Q342" s="44">
        <v>0.0</v>
      </c>
      <c r="R342" s="44">
        <v>0.0</v>
      </c>
      <c r="S342" s="44">
        <v>0.001058</v>
      </c>
      <c r="T342" s="44">
        <v>0.0</v>
      </c>
    </row>
    <row r="343">
      <c r="A343" s="2" t="str">
        <f>VLOOKUP(E343,'Food Encyclopedia'!$C$2:$K$999,3)</f>
        <v>Organic baby food, commercial product, pouch</v>
      </c>
      <c r="B343" s="19" t="str">
        <f>VLOOKUP(E343,'Food Encyclopedia'!$C$2:$K$999,9)</f>
        <v>mixed</v>
      </c>
      <c r="C343" s="8" t="str">
        <f t="shared" si="1"/>
        <v>Organic baby food, commercial product, pouch, mixed</v>
      </c>
      <c r="D343" s="43" t="s">
        <v>2884</v>
      </c>
      <c r="E343" s="2" t="s">
        <v>936</v>
      </c>
      <c r="F343" s="19">
        <v>10.05</v>
      </c>
      <c r="G343" s="44">
        <v>0.110073</v>
      </c>
      <c r="H343" s="44">
        <v>0.009717</v>
      </c>
      <c r="I343" s="44">
        <v>0.107066</v>
      </c>
      <c r="J343" s="44">
        <v>0.046571</v>
      </c>
      <c r="K343" s="44">
        <v>0.020113</v>
      </c>
      <c r="L343" s="44">
        <v>0.0</v>
      </c>
      <c r="M343" s="44">
        <v>0.001042</v>
      </c>
      <c r="N343" s="44">
        <v>0.0</v>
      </c>
      <c r="O343" s="44">
        <v>0.015519</v>
      </c>
      <c r="P343" s="44">
        <v>0.0</v>
      </c>
      <c r="Q343" s="44">
        <v>0.0</v>
      </c>
      <c r="R343" s="44">
        <v>0.0</v>
      </c>
      <c r="S343" s="44">
        <v>0.0</v>
      </c>
      <c r="T343" s="44">
        <v>0.0</v>
      </c>
    </row>
    <row r="344">
      <c r="A344" s="2" t="str">
        <f>VLOOKUP(E344,'Food Encyclopedia'!$C$2:$K$999,3)</f>
        <v>Organic baby food, commercial product, pouch</v>
      </c>
      <c r="B344" s="19" t="str">
        <f>VLOOKUP(E344,'Food Encyclopedia'!$C$2:$K$999,9)</f>
        <v>mixed</v>
      </c>
      <c r="C344" s="8" t="str">
        <f t="shared" si="1"/>
        <v>Organic baby food, commercial product, pouch, mixed</v>
      </c>
      <c r="D344" s="43" t="s">
        <v>2885</v>
      </c>
      <c r="E344" s="2" t="s">
        <v>938</v>
      </c>
      <c r="F344" s="19">
        <v>10.36</v>
      </c>
      <c r="G344" s="44">
        <v>0.140882</v>
      </c>
      <c r="H344" s="44">
        <v>0.018353</v>
      </c>
      <c r="I344" s="44">
        <v>0.082143</v>
      </c>
      <c r="J344" s="44">
        <v>0.051781</v>
      </c>
      <c r="K344" s="44">
        <v>0.018648</v>
      </c>
      <c r="L344" s="44">
        <v>0.0</v>
      </c>
      <c r="M344" s="44">
        <v>0.001319</v>
      </c>
      <c r="N344" s="44">
        <v>0.0</v>
      </c>
      <c r="O344" s="44">
        <v>0.018724</v>
      </c>
      <c r="P344" s="44">
        <v>0.0</v>
      </c>
      <c r="Q344" s="44">
        <v>0.0</v>
      </c>
      <c r="R344" s="44">
        <v>4.09E-4</v>
      </c>
      <c r="S344" s="44">
        <v>0.0</v>
      </c>
      <c r="T344" s="44">
        <v>0.0</v>
      </c>
    </row>
    <row r="345">
      <c r="A345" s="2" t="str">
        <f>VLOOKUP(E345,'Food Encyclopedia'!$C$2:$K$999,3)</f>
        <v>Organic baby food, commercial product, pouch</v>
      </c>
      <c r="B345" s="19" t="str">
        <f>VLOOKUP(E345,'Food Encyclopedia'!$C$2:$K$999,9)</f>
        <v>mixed</v>
      </c>
      <c r="C345" s="8" t="str">
        <f t="shared" si="1"/>
        <v>Organic baby food, commercial product, pouch, mixed</v>
      </c>
      <c r="D345" s="43" t="s">
        <v>2886</v>
      </c>
      <c r="E345" s="2" t="s">
        <v>940</v>
      </c>
      <c r="F345" s="44">
        <v>10.09</v>
      </c>
      <c r="G345" s="44">
        <v>0.217425</v>
      </c>
      <c r="H345" s="44">
        <v>0.021764</v>
      </c>
      <c r="I345" s="44">
        <v>0.178299</v>
      </c>
      <c r="J345" s="44">
        <v>0.011075</v>
      </c>
      <c r="K345" s="44">
        <v>0.013701</v>
      </c>
      <c r="L345" s="44">
        <v>0.002069</v>
      </c>
      <c r="M345" s="44">
        <v>0.002009</v>
      </c>
      <c r="N345" s="44">
        <v>0.0</v>
      </c>
      <c r="O345" s="44">
        <v>0.020934</v>
      </c>
      <c r="P345" s="44">
        <v>0.0</v>
      </c>
      <c r="Q345" s="44">
        <v>0.0</v>
      </c>
      <c r="R345" s="44">
        <v>0.0</v>
      </c>
      <c r="S345" s="44">
        <v>4.44E-4</v>
      </c>
      <c r="T345" s="44">
        <v>0.0</v>
      </c>
    </row>
    <row r="346">
      <c r="A346" s="2" t="str">
        <f>VLOOKUP(E346,'Food Encyclopedia'!$C$2:$K$999,3)</f>
        <v>Organic baby food, commercial product, pouch</v>
      </c>
      <c r="B346" s="19" t="str">
        <f>VLOOKUP(E346,'Food Encyclopedia'!$C$2:$K$999,9)</f>
        <v>mixed</v>
      </c>
      <c r="C346" s="8" t="str">
        <f t="shared" si="1"/>
        <v>Organic baby food, commercial product, pouch, mixed</v>
      </c>
      <c r="D346" s="43" t="s">
        <v>2887</v>
      </c>
      <c r="E346" s="2" t="s">
        <v>942</v>
      </c>
      <c r="F346" s="44">
        <v>10.0</v>
      </c>
      <c r="G346" s="44">
        <v>0.372736</v>
      </c>
      <c r="H346" s="44">
        <v>0.012355</v>
      </c>
      <c r="I346" s="44">
        <v>0.13742</v>
      </c>
      <c r="J346" s="44">
        <v>0.004491</v>
      </c>
      <c r="K346" s="44">
        <v>0.007522</v>
      </c>
      <c r="L346" s="44">
        <v>5.97E-4</v>
      </c>
      <c r="M346" s="44">
        <v>5.53E-4</v>
      </c>
      <c r="N346" s="44">
        <v>0.0</v>
      </c>
      <c r="O346" s="44">
        <v>0.009553</v>
      </c>
      <c r="P346" s="44">
        <v>0.0</v>
      </c>
      <c r="Q346" s="44">
        <v>0.0</v>
      </c>
      <c r="R346" s="44">
        <v>0.005</v>
      </c>
      <c r="S346" s="44">
        <v>9.35E-4</v>
      </c>
      <c r="T346" s="44">
        <v>0.0</v>
      </c>
    </row>
    <row r="347">
      <c r="A347" s="2" t="str">
        <f>VLOOKUP(E347,'Food Encyclopedia'!$C$2:$K$999,3)</f>
        <v>Organic baby food, commercial product, pouch</v>
      </c>
      <c r="B347" s="19" t="str">
        <f>VLOOKUP(E347,'Food Encyclopedia'!$C$2:$K$999,9)</f>
        <v>mixed</v>
      </c>
      <c r="C347" s="8" t="str">
        <f t="shared" si="1"/>
        <v>Organic baby food, commercial product, pouch, mixed</v>
      </c>
      <c r="D347" s="43" t="s">
        <v>2888</v>
      </c>
      <c r="E347" s="2" t="s">
        <v>944</v>
      </c>
      <c r="F347" s="44">
        <v>10.36</v>
      </c>
      <c r="G347" s="44">
        <v>0.422214</v>
      </c>
      <c r="H347" s="44">
        <v>0.018528</v>
      </c>
      <c r="I347" s="44">
        <v>0.065077</v>
      </c>
      <c r="J347" s="44">
        <v>0.015292</v>
      </c>
      <c r="K347" s="44">
        <v>0.020852</v>
      </c>
      <c r="L347" s="44">
        <v>8.56E-4</v>
      </c>
      <c r="M347" s="44">
        <v>0.001947</v>
      </c>
      <c r="N347" s="44">
        <v>0.0</v>
      </c>
      <c r="O347" s="44">
        <v>0.009063</v>
      </c>
      <c r="P347" s="44">
        <v>0.0</v>
      </c>
      <c r="Q347" s="44">
        <v>0.0</v>
      </c>
      <c r="R347" s="44">
        <v>0.0</v>
      </c>
      <c r="S347" s="44">
        <v>0.00144</v>
      </c>
      <c r="T347" s="44">
        <v>0.0</v>
      </c>
    </row>
    <row r="348">
      <c r="A348" s="2" t="str">
        <f>VLOOKUP(E348,'Food Encyclopedia'!$C$2:$K$999,3)</f>
        <v>4 Food group blend, commercial product, pouch</v>
      </c>
      <c r="B348" s="19" t="str">
        <f>VLOOKUP(E348,'Food Encyclopedia'!$C$2:$K$999,9)</f>
        <v>mixed</v>
      </c>
      <c r="C348" s="8" t="str">
        <f t="shared" si="1"/>
        <v>4 Food group blend, commercial product, pouch, mixed</v>
      </c>
      <c r="D348" s="43" t="s">
        <v>2889</v>
      </c>
      <c r="E348" s="2" t="s">
        <v>946</v>
      </c>
      <c r="F348" s="44">
        <v>10.42</v>
      </c>
      <c r="G348" s="44">
        <v>0.413157</v>
      </c>
      <c r="H348" s="44">
        <v>0.025923</v>
      </c>
      <c r="I348" s="44">
        <v>0.200468</v>
      </c>
      <c r="J348" s="44">
        <v>0.001188</v>
      </c>
      <c r="K348" s="44">
        <v>0.004274</v>
      </c>
      <c r="L348" s="44">
        <v>2.76E-4</v>
      </c>
      <c r="M348" s="44">
        <v>7.27E-4</v>
      </c>
      <c r="N348" s="44">
        <v>0.0</v>
      </c>
      <c r="O348" s="44">
        <v>0.00996</v>
      </c>
      <c r="P348" s="44">
        <v>0.0</v>
      </c>
      <c r="Q348" s="44">
        <v>0.0</v>
      </c>
      <c r="R348" s="44">
        <v>0.002592</v>
      </c>
      <c r="S348" s="44">
        <v>4.06E-4</v>
      </c>
      <c r="T348" s="44">
        <v>0.0</v>
      </c>
    </row>
    <row r="349">
      <c r="A349" s="2" t="str">
        <f>VLOOKUP(E349,'Food Encyclopedia'!$C$2:$K$999,3)</f>
        <v>4 Food group blend, commercial product, pouch</v>
      </c>
      <c r="B349" s="19" t="str">
        <f>VLOOKUP(E349,'Food Encyclopedia'!$C$2:$K$999,9)</f>
        <v>mixed</v>
      </c>
      <c r="C349" s="8" t="str">
        <f t="shared" si="1"/>
        <v>4 Food group blend, commercial product, pouch, mixed</v>
      </c>
      <c r="D349" s="43" t="s">
        <v>2890</v>
      </c>
      <c r="E349" s="2" t="s">
        <v>949</v>
      </c>
      <c r="F349" s="44">
        <v>10.1</v>
      </c>
      <c r="G349" s="44">
        <v>0.397575</v>
      </c>
      <c r="H349" s="44">
        <v>0.026436</v>
      </c>
      <c r="I349" s="44">
        <v>0.171808</v>
      </c>
      <c r="J349" s="44">
        <v>0.023874</v>
      </c>
      <c r="K349" s="44">
        <v>0.01632</v>
      </c>
      <c r="L349" s="44">
        <v>6.69E-4</v>
      </c>
      <c r="M349" s="44">
        <v>8.33E-4</v>
      </c>
      <c r="N349" s="44">
        <v>0.0</v>
      </c>
      <c r="O349" s="44">
        <v>0.008987</v>
      </c>
      <c r="P349" s="44">
        <v>0.0</v>
      </c>
      <c r="Q349" s="44">
        <v>0.0</v>
      </c>
      <c r="R349" s="44">
        <v>0.003868</v>
      </c>
      <c r="S349" s="44">
        <v>7.36E-4</v>
      </c>
      <c r="T349" s="44">
        <v>0.0</v>
      </c>
    </row>
    <row r="350">
      <c r="A350" s="2" t="str">
        <f>VLOOKUP(E350,'Food Encyclopedia'!$C$2:$K$999,3)</f>
        <v>4 Food group blend, commercial product, pouch</v>
      </c>
      <c r="B350" s="19" t="str">
        <f>VLOOKUP(E350,'Food Encyclopedia'!$C$2:$K$999,9)</f>
        <v>mixed</v>
      </c>
      <c r="C350" s="8" t="str">
        <f t="shared" si="1"/>
        <v>4 Food group blend, commercial product, pouch, mixed</v>
      </c>
      <c r="D350" s="43" t="s">
        <v>2891</v>
      </c>
      <c r="E350" s="2" t="s">
        <v>951</v>
      </c>
      <c r="F350" s="44">
        <v>10.07</v>
      </c>
      <c r="G350" s="44">
        <v>0.267319</v>
      </c>
      <c r="H350" s="44">
        <v>0.033692</v>
      </c>
      <c r="I350" s="44">
        <v>0.145726</v>
      </c>
      <c r="J350" s="44">
        <v>0.020605</v>
      </c>
      <c r="K350" s="44">
        <v>0.016122</v>
      </c>
      <c r="L350" s="44">
        <v>0.001422</v>
      </c>
      <c r="M350" s="44">
        <v>0.001359</v>
      </c>
      <c r="N350" s="44">
        <v>0.0</v>
      </c>
      <c r="O350" s="44">
        <v>0.012474</v>
      </c>
      <c r="P350" s="44">
        <v>0.0</v>
      </c>
      <c r="Q350" s="44">
        <v>0.0</v>
      </c>
      <c r="R350" s="44">
        <v>0.001108</v>
      </c>
      <c r="S350" s="44">
        <v>6.42E-4</v>
      </c>
      <c r="T350" s="44">
        <v>0.0</v>
      </c>
    </row>
    <row r="351">
      <c r="A351" s="2" t="str">
        <f>VLOOKUP(E351,'Food Encyclopedia'!$C$2:$K$999,3)</f>
        <v>4 Food group blend, commercial product, pouch</v>
      </c>
      <c r="B351" s="19" t="str">
        <f>VLOOKUP(E351,'Food Encyclopedia'!$C$2:$K$999,9)</f>
        <v>mixed</v>
      </c>
      <c r="C351" s="8" t="str">
        <f t="shared" si="1"/>
        <v>4 Food group blend, commercial product, pouch, mixed</v>
      </c>
      <c r="D351" s="43" t="s">
        <v>2892</v>
      </c>
      <c r="E351" s="2" t="s">
        <v>953</v>
      </c>
      <c r="F351" s="19">
        <v>10.06</v>
      </c>
      <c r="G351" s="44">
        <v>0.360245</v>
      </c>
      <c r="H351" s="44">
        <v>0.02044</v>
      </c>
      <c r="I351" s="44">
        <v>0.062224</v>
      </c>
      <c r="J351" s="44">
        <v>0.003258</v>
      </c>
      <c r="K351" s="44">
        <v>0.005222</v>
      </c>
      <c r="L351" s="44">
        <v>0.0</v>
      </c>
      <c r="M351" s="44">
        <v>5.52E-4</v>
      </c>
      <c r="N351" s="44">
        <v>0.0</v>
      </c>
      <c r="O351" s="44">
        <v>0.008435</v>
      </c>
      <c r="P351" s="44">
        <v>0.0</v>
      </c>
      <c r="Q351" s="44">
        <v>0.0</v>
      </c>
      <c r="R351" s="44">
        <v>0.001586</v>
      </c>
      <c r="S351" s="44">
        <v>0.0</v>
      </c>
      <c r="T351" s="44">
        <v>0.0</v>
      </c>
    </row>
    <row r="352">
      <c r="A352" s="2" t="str">
        <f>VLOOKUP(E352,'Food Encyclopedia'!$C$2:$K$999,3)</f>
        <v>Super Smoothies, commercial product, pouch</v>
      </c>
      <c r="B352" s="19" t="str">
        <f>VLOOKUP(E352,'Food Encyclopedia'!$C$2:$K$999,9)</f>
        <v>mixed</v>
      </c>
      <c r="C352" s="8" t="str">
        <f t="shared" si="1"/>
        <v>Super Smoothies, commercial product, pouch, mixed</v>
      </c>
      <c r="D352" s="43" t="s">
        <v>2893</v>
      </c>
      <c r="E352" s="2" t="s">
        <v>955</v>
      </c>
      <c r="F352" s="44">
        <v>10.4</v>
      </c>
      <c r="G352" s="44">
        <v>0.317361</v>
      </c>
      <c r="H352" s="44">
        <v>0.019476</v>
      </c>
      <c r="I352" s="44">
        <v>0.166487</v>
      </c>
      <c r="J352" s="44">
        <v>0.061561</v>
      </c>
      <c r="K352" s="44">
        <v>0.027671</v>
      </c>
      <c r="L352" s="44">
        <v>0.001745</v>
      </c>
      <c r="M352" s="44">
        <v>0.002225</v>
      </c>
      <c r="N352" s="44">
        <v>0.0</v>
      </c>
      <c r="O352" s="44">
        <v>0.015556</v>
      </c>
      <c r="P352" s="44">
        <v>0.0</v>
      </c>
      <c r="Q352" s="44">
        <v>0.0</v>
      </c>
      <c r="R352" s="44">
        <v>0.002869</v>
      </c>
      <c r="S352" s="44">
        <v>8.5E-4</v>
      </c>
      <c r="T352" s="44">
        <v>0.0</v>
      </c>
    </row>
    <row r="353">
      <c r="A353" s="2" t="str">
        <f>VLOOKUP(E353,'Food Encyclopedia'!$C$2:$K$999,3)</f>
        <v>GoGo Squeez, commercial product, pouch</v>
      </c>
      <c r="B353" s="19" t="str">
        <f>VLOOKUP(E353,'Food Encyclopedia'!$C$2:$K$999,9)</f>
        <v>mixed</v>
      </c>
      <c r="C353" s="8" t="str">
        <f t="shared" si="1"/>
        <v>GoGo Squeez, commercial product, pouch, mixed</v>
      </c>
      <c r="D353" s="43" t="s">
        <v>2894</v>
      </c>
      <c r="E353" s="2" t="s">
        <v>958</v>
      </c>
      <c r="F353" s="19">
        <v>10.36</v>
      </c>
      <c r="G353" s="44">
        <v>0.221586</v>
      </c>
      <c r="H353" s="44">
        <v>0.013003</v>
      </c>
      <c r="I353" s="44">
        <v>0.160749</v>
      </c>
      <c r="J353" s="44">
        <v>0.011731</v>
      </c>
      <c r="K353" s="44">
        <v>0.009305</v>
      </c>
      <c r="L353" s="44">
        <v>0.0</v>
      </c>
      <c r="M353" s="44">
        <v>9.0E-4</v>
      </c>
      <c r="N353" s="44">
        <v>0.0</v>
      </c>
      <c r="O353" s="44">
        <v>0.014183</v>
      </c>
      <c r="P353" s="44">
        <v>0.0</v>
      </c>
      <c r="Q353" s="44">
        <v>0.0</v>
      </c>
      <c r="R353" s="44">
        <v>5.9E-4</v>
      </c>
      <c r="S353" s="44">
        <v>0.0</v>
      </c>
      <c r="T353" s="44">
        <v>0.0</v>
      </c>
    </row>
    <row r="354">
      <c r="A354" s="2" t="str">
        <f>VLOOKUP(E354,'Food Encyclopedia'!$C$2:$K$999,3)</f>
        <v>GoGo Squeez, commercial product, pouch</v>
      </c>
      <c r="B354" s="19" t="str">
        <f>VLOOKUP(E354,'Food Encyclopedia'!$C$2:$K$999,9)</f>
        <v>mixed</v>
      </c>
      <c r="C354" s="8" t="str">
        <f t="shared" si="1"/>
        <v>GoGo Squeez, commercial product, pouch, mixed</v>
      </c>
      <c r="D354" s="43" t="s">
        <v>2895</v>
      </c>
      <c r="E354" s="2" t="s">
        <v>962</v>
      </c>
      <c r="F354" s="44">
        <v>10.22</v>
      </c>
      <c r="G354" s="44">
        <v>0.114445</v>
      </c>
      <c r="H354" s="44">
        <v>0.009575</v>
      </c>
      <c r="I354" s="44">
        <v>0.190122</v>
      </c>
      <c r="J354" s="44">
        <v>0.012352</v>
      </c>
      <c r="K354" s="44">
        <v>0.007629</v>
      </c>
      <c r="L354" s="44">
        <v>0.001679</v>
      </c>
      <c r="M354" s="44">
        <v>0.00118</v>
      </c>
      <c r="N354" s="44">
        <v>0.0</v>
      </c>
      <c r="O354" s="44">
        <v>0.013999</v>
      </c>
      <c r="P354" s="44">
        <v>0.0</v>
      </c>
      <c r="Q354" s="44">
        <v>0.0</v>
      </c>
      <c r="R354" s="44">
        <v>0.0</v>
      </c>
      <c r="S354" s="44">
        <v>1.59E-4</v>
      </c>
      <c r="T354" s="44">
        <v>0.0</v>
      </c>
    </row>
    <row r="355">
      <c r="A355" s="2" t="str">
        <f>VLOOKUP(E355,'Food Encyclopedia'!$C$2:$K$999,3)</f>
        <v>GoGo Squeez, commercial product, pouch</v>
      </c>
      <c r="B355" s="19" t="str">
        <f>VLOOKUP(E355,'Food Encyclopedia'!$C$2:$K$999,9)</f>
        <v>mixed</v>
      </c>
      <c r="C355" s="8" t="str">
        <f t="shared" si="1"/>
        <v>GoGo Squeez, commercial product, pouch, mixed</v>
      </c>
      <c r="D355" s="43" t="s">
        <v>2896</v>
      </c>
      <c r="E355" s="2" t="s">
        <v>964</v>
      </c>
      <c r="F355" s="44">
        <v>9.53</v>
      </c>
      <c r="G355" s="44">
        <v>0.286826</v>
      </c>
      <c r="H355" s="44">
        <v>0.009179</v>
      </c>
      <c r="I355" s="44">
        <v>0.205473</v>
      </c>
      <c r="J355" s="44">
        <v>0.009025</v>
      </c>
      <c r="K355" s="44">
        <v>0.009186</v>
      </c>
      <c r="L355" s="44">
        <v>0.0</v>
      </c>
      <c r="M355" s="44">
        <v>0.001286</v>
      </c>
      <c r="N355" s="44">
        <v>0.0</v>
      </c>
      <c r="O355" s="44">
        <v>0.016458</v>
      </c>
      <c r="P355" s="44">
        <v>7.15E-4</v>
      </c>
      <c r="Q355" s="44">
        <v>2.88E-4</v>
      </c>
      <c r="R355" s="44">
        <v>0.0</v>
      </c>
      <c r="S355" s="44">
        <v>0.0</v>
      </c>
      <c r="T355" s="44">
        <v>3.72E-4</v>
      </c>
    </row>
    <row r="356">
      <c r="A356" s="2" t="str">
        <f>VLOOKUP(E356,'Food Encyclopedia'!$C$2:$K$999,3)</f>
        <v>GoGo Squeez, commercial product, pouch</v>
      </c>
      <c r="B356" s="19" t="str">
        <f>VLOOKUP(E356,'Food Encyclopedia'!$C$2:$K$999,9)</f>
        <v>mixed</v>
      </c>
      <c r="C356" s="8" t="str">
        <f t="shared" si="1"/>
        <v>GoGo Squeez, commercial product, pouch, mixed</v>
      </c>
      <c r="D356" s="43" t="s">
        <v>2897</v>
      </c>
      <c r="E356" s="2" t="s">
        <v>966</v>
      </c>
      <c r="F356" s="44">
        <v>10.88</v>
      </c>
      <c r="G356" s="44">
        <v>0.220985</v>
      </c>
      <c r="H356" s="44">
        <v>0.014817</v>
      </c>
      <c r="I356" s="44">
        <v>0.162713</v>
      </c>
      <c r="J356" s="44">
        <v>0.017253</v>
      </c>
      <c r="K356" s="44">
        <v>0.015773</v>
      </c>
      <c r="L356" s="44">
        <v>0.0</v>
      </c>
      <c r="M356" s="44">
        <v>0.00208</v>
      </c>
      <c r="N356" s="44">
        <v>0.0</v>
      </c>
      <c r="O356" s="44">
        <v>0.025083</v>
      </c>
      <c r="P356" s="44">
        <v>0.0</v>
      </c>
      <c r="Q356" s="44">
        <v>0.0</v>
      </c>
      <c r="R356" s="44">
        <v>0.0</v>
      </c>
      <c r="S356" s="44">
        <v>0.0</v>
      </c>
      <c r="T356" s="44">
        <v>3.91E-4</v>
      </c>
    </row>
    <row r="357">
      <c r="A357" s="2" t="str">
        <f>VLOOKUP(E357,'Food Encyclopedia'!$C$2:$K$999,3)</f>
        <v>GoGo Squeez, commercial product, pouch</v>
      </c>
      <c r="B357" s="19" t="str">
        <f>VLOOKUP(E357,'Food Encyclopedia'!$C$2:$K$999,9)</f>
        <v>mixed</v>
      </c>
      <c r="C357" s="8" t="str">
        <f t="shared" si="1"/>
        <v>GoGo Squeez, commercial product, pouch, mixed</v>
      </c>
      <c r="D357" s="43" t="s">
        <v>2898</v>
      </c>
      <c r="E357" s="2" t="s">
        <v>968</v>
      </c>
      <c r="F357" s="19">
        <v>9.98</v>
      </c>
      <c r="G357" s="44">
        <v>0.196984</v>
      </c>
      <c r="H357" s="44">
        <v>0.007892</v>
      </c>
      <c r="I357" s="44">
        <v>0.163374</v>
      </c>
      <c r="J357" s="44">
        <v>0.008164</v>
      </c>
      <c r="K357" s="44">
        <v>0.007628</v>
      </c>
      <c r="L357" s="44">
        <v>0.0</v>
      </c>
      <c r="M357" s="44">
        <v>6.48E-4</v>
      </c>
      <c r="N357" s="44">
        <v>0.0</v>
      </c>
      <c r="O357" s="44">
        <v>0.011839</v>
      </c>
      <c r="P357" s="44">
        <v>0.0</v>
      </c>
      <c r="Q357" s="44">
        <v>0.0</v>
      </c>
      <c r="R357" s="44">
        <v>0.0</v>
      </c>
      <c r="S357" s="44">
        <v>0.0</v>
      </c>
      <c r="T357" s="44">
        <v>0.0</v>
      </c>
    </row>
    <row r="358">
      <c r="A358" s="2" t="str">
        <f>VLOOKUP(E358,'Food Encyclopedia'!$C$2:$K$999,3)</f>
        <v>GoGo Squeez, commercial product, pouch</v>
      </c>
      <c r="B358" s="19" t="str">
        <f>VLOOKUP(E358,'Food Encyclopedia'!$C$2:$K$999,9)</f>
        <v>mixed</v>
      </c>
      <c r="C358" s="8" t="str">
        <f t="shared" si="1"/>
        <v>GoGo Squeez, commercial product, pouch, mixed</v>
      </c>
      <c r="D358" s="43" t="s">
        <v>2899</v>
      </c>
      <c r="E358" s="2" t="s">
        <v>970</v>
      </c>
      <c r="F358" s="44">
        <v>10.54</v>
      </c>
      <c r="G358" s="44">
        <v>0.267148</v>
      </c>
      <c r="H358" s="44">
        <v>0.011332</v>
      </c>
      <c r="I358" s="44">
        <v>0.090857</v>
      </c>
      <c r="J358" s="44">
        <v>0.012434</v>
      </c>
      <c r="K358" s="44">
        <v>0.010535</v>
      </c>
      <c r="L358" s="44">
        <v>0.0</v>
      </c>
      <c r="M358" s="44">
        <v>0.001448</v>
      </c>
      <c r="N358" s="44">
        <v>0.0</v>
      </c>
      <c r="O358" s="44">
        <v>0.019213</v>
      </c>
      <c r="P358" s="44">
        <v>0.0</v>
      </c>
      <c r="Q358" s="44">
        <v>0.0</v>
      </c>
      <c r="R358" s="44">
        <v>0.001789</v>
      </c>
      <c r="S358" s="44">
        <v>0.0</v>
      </c>
      <c r="T358" s="44">
        <v>3.18E-4</v>
      </c>
    </row>
    <row r="359">
      <c r="A359" s="2" t="str">
        <f>VLOOKUP(E359,'Food Encyclopedia'!$C$2:$K$999,3)</f>
        <v>Organic Mixed Fruit Puree, commercial product, pouch</v>
      </c>
      <c r="B359" s="19" t="str">
        <f>VLOOKUP(E359,'Food Encyclopedia'!$C$2:$K$999,9)</f>
        <v>mixed</v>
      </c>
      <c r="C359" s="8" t="str">
        <f t="shared" si="1"/>
        <v>Organic Mixed Fruit Puree, commercial product, pouch, mixed</v>
      </c>
      <c r="D359" s="43" t="s">
        <v>2900</v>
      </c>
      <c r="E359" s="2" t="s">
        <v>972</v>
      </c>
      <c r="F359" s="44">
        <v>9.51</v>
      </c>
      <c r="G359" s="44">
        <v>0.2835</v>
      </c>
      <c r="H359" s="44">
        <v>0.007143</v>
      </c>
      <c r="I359" s="44">
        <v>0.06621</v>
      </c>
      <c r="J359" s="44">
        <v>0.00534</v>
      </c>
      <c r="K359" s="44">
        <v>0.005712</v>
      </c>
      <c r="L359" s="44">
        <v>0.0</v>
      </c>
      <c r="M359" s="44">
        <v>8.75E-4</v>
      </c>
      <c r="N359" s="44">
        <v>0.0</v>
      </c>
      <c r="O359" s="44">
        <v>0.013617</v>
      </c>
      <c r="P359" s="44">
        <v>0.0</v>
      </c>
      <c r="Q359" s="44">
        <v>0.0</v>
      </c>
      <c r="R359" s="44">
        <v>0.002616</v>
      </c>
      <c r="S359" s="44">
        <v>0.0</v>
      </c>
      <c r="T359" s="44">
        <v>4.08E-4</v>
      </c>
    </row>
    <row r="360">
      <c r="A360" s="2" t="str">
        <f>VLOOKUP(E360,'Food Encyclopedia'!$C$2:$K$999,3)</f>
        <v>Organic Mixed Fruit Puree, commercial product, pouch</v>
      </c>
      <c r="B360" s="19" t="str">
        <f>VLOOKUP(E360,'Food Encyclopedia'!$C$2:$K$999,9)</f>
        <v>mixed</v>
      </c>
      <c r="C360" s="8" t="str">
        <f t="shared" si="1"/>
        <v>Organic Mixed Fruit Puree, commercial product, pouch, mixed</v>
      </c>
      <c r="D360" s="43" t="s">
        <v>2901</v>
      </c>
      <c r="E360" s="2" t="s">
        <v>976</v>
      </c>
      <c r="F360" s="19">
        <v>10.18</v>
      </c>
      <c r="G360" s="44">
        <v>0.233205</v>
      </c>
      <c r="H360" s="44">
        <v>0.013067</v>
      </c>
      <c r="I360" s="44">
        <v>0.17709</v>
      </c>
      <c r="J360" s="44">
        <v>0.014121</v>
      </c>
      <c r="K360" s="44">
        <v>0.012513</v>
      </c>
      <c r="L360" s="44">
        <v>0.0</v>
      </c>
      <c r="M360" s="44">
        <v>8.14E-4</v>
      </c>
      <c r="N360" s="44">
        <v>0.0</v>
      </c>
      <c r="O360" s="44">
        <v>0.016862</v>
      </c>
      <c r="P360" s="44">
        <v>0.0</v>
      </c>
      <c r="Q360" s="44">
        <v>0.0</v>
      </c>
      <c r="R360" s="44">
        <v>9.82E-4</v>
      </c>
      <c r="S360" s="44">
        <v>0.0</v>
      </c>
      <c r="T360" s="44">
        <v>0.0</v>
      </c>
    </row>
    <row r="361">
      <c r="A361" s="2" t="str">
        <f>VLOOKUP(E361,'Food Encyclopedia'!$C$2:$K$999,3)</f>
        <v>Organic Mixed Fruit Puree, commercial product, pouch</v>
      </c>
      <c r="B361" s="19" t="str">
        <f>VLOOKUP(E361,'Food Encyclopedia'!$C$2:$K$999,9)</f>
        <v>mixed</v>
      </c>
      <c r="C361" s="8" t="str">
        <f t="shared" si="1"/>
        <v>Organic Mixed Fruit Puree, commercial product, pouch, mixed</v>
      </c>
      <c r="D361" s="52" t="s">
        <v>2902</v>
      </c>
      <c r="E361" s="2" t="s">
        <v>978</v>
      </c>
      <c r="F361" s="44">
        <v>10.14</v>
      </c>
      <c r="G361" s="44">
        <v>0.284517</v>
      </c>
      <c r="H361" s="44">
        <v>0.005894</v>
      </c>
      <c r="I361" s="44">
        <v>0.083275</v>
      </c>
      <c r="J361" s="44">
        <v>0.011708</v>
      </c>
      <c r="K361" s="44">
        <v>0.006769</v>
      </c>
      <c r="L361" s="44">
        <v>0.0</v>
      </c>
      <c r="M361" s="44">
        <v>0.001124</v>
      </c>
      <c r="N361" s="44">
        <v>0.0</v>
      </c>
      <c r="O361" s="44">
        <v>0.011779</v>
      </c>
      <c r="P361" s="44">
        <v>0.0</v>
      </c>
      <c r="Q361" s="44">
        <v>0.0</v>
      </c>
      <c r="R361" s="44">
        <v>1.72E-4</v>
      </c>
      <c r="S361" s="44">
        <v>0.0</v>
      </c>
      <c r="T361" s="44">
        <v>2.27E-4</v>
      </c>
    </row>
    <row r="362">
      <c r="A362" s="2" t="str">
        <f>VLOOKUP(E362,'Food Encyclopedia'!$C$2:$K$999,3)</f>
        <v>Organic Baby Food, commercial product, pouch</v>
      </c>
      <c r="B362" s="19" t="str">
        <f>VLOOKUP(E362,'Food Encyclopedia'!$C$2:$K$999,9)</f>
        <v>mixed</v>
      </c>
      <c r="C362" s="8" t="str">
        <f t="shared" si="1"/>
        <v>Organic Baby Food, commercial product, pouch, mixed</v>
      </c>
      <c r="D362" s="43" t="s">
        <v>2903</v>
      </c>
      <c r="E362" s="2" t="s">
        <v>980</v>
      </c>
      <c r="F362" s="44">
        <v>10.34</v>
      </c>
      <c r="G362" s="44">
        <v>0.325079</v>
      </c>
      <c r="H362" s="44">
        <v>0.017678</v>
      </c>
      <c r="I362" s="44">
        <v>0.121148</v>
      </c>
      <c r="J362" s="44">
        <v>0.011958</v>
      </c>
      <c r="K362" s="44">
        <v>0.013573</v>
      </c>
      <c r="L362" s="44">
        <v>0.002034</v>
      </c>
      <c r="M362" s="44">
        <v>0.001889</v>
      </c>
      <c r="N362" s="44">
        <v>0.0</v>
      </c>
      <c r="O362" s="44">
        <v>0.021948</v>
      </c>
      <c r="P362" s="44">
        <v>0.0</v>
      </c>
      <c r="Q362" s="44">
        <v>0.0</v>
      </c>
      <c r="R362" s="44">
        <v>0.00229</v>
      </c>
      <c r="S362" s="44">
        <v>2.65E-4</v>
      </c>
      <c r="T362" s="44">
        <v>0.0</v>
      </c>
    </row>
    <row r="363">
      <c r="A363" s="2" t="str">
        <f>VLOOKUP(E363,'Food Encyclopedia'!$C$2:$K$999,3)</f>
        <v>Organic Baby Food, commercial product, pouch</v>
      </c>
      <c r="B363" s="19" t="str">
        <f>VLOOKUP(E363,'Food Encyclopedia'!$C$2:$K$999,9)</f>
        <v>mixed</v>
      </c>
      <c r="C363" s="8" t="str">
        <f t="shared" si="1"/>
        <v>Organic Baby Food, commercial product, pouch, mixed</v>
      </c>
      <c r="D363" s="43" t="s">
        <v>2904</v>
      </c>
      <c r="E363" s="2" t="s">
        <v>982</v>
      </c>
      <c r="F363" s="19">
        <v>10.13</v>
      </c>
      <c r="G363" s="44">
        <v>0.336853</v>
      </c>
      <c r="H363" s="44">
        <v>0.01392</v>
      </c>
      <c r="I363" s="44">
        <v>0.105837</v>
      </c>
      <c r="J363" s="44">
        <v>0.013099</v>
      </c>
      <c r="K363" s="44">
        <v>0.012341</v>
      </c>
      <c r="L363" s="44">
        <v>0.0</v>
      </c>
      <c r="M363" s="44">
        <v>0.001022</v>
      </c>
      <c r="N363" s="44">
        <v>0.0</v>
      </c>
      <c r="O363" s="44">
        <v>0.014112</v>
      </c>
      <c r="P363" s="44">
        <v>0.0</v>
      </c>
      <c r="Q363" s="44">
        <v>0.0</v>
      </c>
      <c r="R363" s="44">
        <v>0.003227</v>
      </c>
      <c r="S363" s="44">
        <v>0.0</v>
      </c>
      <c r="T363" s="44">
        <v>0.0</v>
      </c>
    </row>
    <row r="364">
      <c r="A364" s="2" t="str">
        <f>VLOOKUP(E364,'Food Encyclopedia'!$C$2:$K$999,3)</f>
        <v>Organic Baby Food, commercial product, pouch</v>
      </c>
      <c r="B364" s="19" t="str">
        <f>VLOOKUP(E364,'Food Encyclopedia'!$C$2:$K$999,9)</f>
        <v>mixed</v>
      </c>
      <c r="C364" s="8" t="str">
        <f t="shared" si="1"/>
        <v>Organic Baby Food, commercial product, pouch, mixed</v>
      </c>
      <c r="D364" s="43" t="s">
        <v>2905</v>
      </c>
      <c r="E364" s="2" t="s">
        <v>984</v>
      </c>
      <c r="F364" s="50">
        <v>10.362</v>
      </c>
      <c r="G364" s="44">
        <v>0.202663</v>
      </c>
      <c r="H364" s="44">
        <v>0.009254</v>
      </c>
      <c r="I364" s="44">
        <v>0.070014</v>
      </c>
      <c r="J364" s="44">
        <v>0.004949</v>
      </c>
      <c r="K364" s="44">
        <v>0.006564</v>
      </c>
      <c r="L364" s="44">
        <v>0.002996</v>
      </c>
      <c r="M364" s="44">
        <v>9.25E-4</v>
      </c>
      <c r="N364" s="44">
        <v>0.0</v>
      </c>
      <c r="O364" s="44">
        <v>0.019474</v>
      </c>
      <c r="P364" s="44">
        <v>0.0</v>
      </c>
      <c r="Q364" s="44">
        <v>0.0</v>
      </c>
      <c r="R364" s="44">
        <v>0.00232</v>
      </c>
      <c r="S364" s="44">
        <v>0.0</v>
      </c>
      <c r="T364" s="44">
        <v>1.86E-4</v>
      </c>
    </row>
    <row r="365">
      <c r="A365" s="2" t="str">
        <f>VLOOKUP(E365,'Food Encyclopedia'!$C$2:$K$999,3)</f>
        <v>Organic Baby Food, commercial product, pouch</v>
      </c>
      <c r="B365" s="19" t="str">
        <f>VLOOKUP(E365,'Food Encyclopedia'!$C$2:$K$999,9)</f>
        <v>mixed</v>
      </c>
      <c r="C365" s="8" t="str">
        <f t="shared" si="1"/>
        <v>Organic Baby Food, commercial product, pouch, mixed</v>
      </c>
      <c r="D365" s="43" t="s">
        <v>2906</v>
      </c>
      <c r="E365" s="2" t="s">
        <v>986</v>
      </c>
      <c r="F365" s="19">
        <v>10.28</v>
      </c>
      <c r="G365" s="44">
        <v>0.305639</v>
      </c>
      <c r="H365" s="44">
        <v>0.01128</v>
      </c>
      <c r="I365" s="44">
        <v>0.089038</v>
      </c>
      <c r="J365" s="44">
        <v>0.023097</v>
      </c>
      <c r="K365" s="44">
        <v>0.018626</v>
      </c>
      <c r="L365" s="44">
        <v>0.0</v>
      </c>
      <c r="M365" s="44">
        <v>5.71E-4</v>
      </c>
      <c r="N365" s="44">
        <v>0.0</v>
      </c>
      <c r="O365" s="44">
        <v>0.011408</v>
      </c>
      <c r="P365" s="44">
        <v>0.0</v>
      </c>
      <c r="Q365" s="44">
        <v>0.0</v>
      </c>
      <c r="R365" s="44">
        <v>0.004869</v>
      </c>
      <c r="S365" s="44">
        <v>0.0</v>
      </c>
      <c r="T365" s="44">
        <v>0.0</v>
      </c>
    </row>
    <row r="366">
      <c r="A366" s="2" t="str">
        <f>VLOOKUP(E366,'Food Encyclopedia'!$C$2:$K$999,3)</f>
        <v>Organic Baby Food, commercial product, pouch</v>
      </c>
      <c r="B366" s="19" t="str">
        <f>VLOOKUP(E366,'Food Encyclopedia'!$C$2:$K$999,9)</f>
        <v>mixed</v>
      </c>
      <c r="C366" s="8" t="str">
        <f t="shared" si="1"/>
        <v>Organic Baby Food, commercial product, pouch, mixed</v>
      </c>
      <c r="D366" s="43" t="s">
        <v>2907</v>
      </c>
      <c r="E366" s="2" t="s">
        <v>988</v>
      </c>
      <c r="F366" s="19">
        <v>9.951</v>
      </c>
      <c r="G366" s="31"/>
      <c r="H366" s="31"/>
      <c r="I366" s="31"/>
      <c r="J366" s="31"/>
      <c r="K366" s="31"/>
      <c r="L366" s="31"/>
      <c r="M366" s="31"/>
      <c r="N366" s="31"/>
      <c r="O366" s="31"/>
      <c r="P366" s="31"/>
      <c r="Q366" s="31"/>
      <c r="R366" s="31"/>
      <c r="S366" s="31"/>
      <c r="T366" s="31"/>
    </row>
    <row r="367">
      <c r="A367" s="2" t="str">
        <f>VLOOKUP(E367,'Food Encyclopedia'!$C$2:$K$999,3)</f>
        <v>Organic Baby Food, commercial product, pouch</v>
      </c>
      <c r="B367" s="19" t="str">
        <f>VLOOKUP(E367,'Food Encyclopedia'!$C$2:$K$999,9)</f>
        <v>mixed</v>
      </c>
      <c r="C367" s="8" t="str">
        <f t="shared" si="1"/>
        <v>Organic Baby Food, commercial product, pouch, mixed</v>
      </c>
      <c r="D367" s="43" t="s">
        <v>2908</v>
      </c>
      <c r="E367" s="2" t="s">
        <v>990</v>
      </c>
      <c r="F367" s="44">
        <v>9.952</v>
      </c>
      <c r="G367" s="44">
        <v>0.416944</v>
      </c>
      <c r="H367" s="44">
        <v>0.006451</v>
      </c>
      <c r="I367" s="44">
        <v>0.073966</v>
      </c>
      <c r="J367" s="44">
        <v>0.009156</v>
      </c>
      <c r="K367" s="44">
        <v>0.006055</v>
      </c>
      <c r="L367" s="44">
        <v>0.0</v>
      </c>
      <c r="M367" s="44">
        <v>6.05E-4</v>
      </c>
      <c r="N367" s="44">
        <v>0.0</v>
      </c>
      <c r="O367" s="44">
        <v>0.011771</v>
      </c>
      <c r="P367" s="44">
        <v>3.68E-4</v>
      </c>
      <c r="Q367" s="44">
        <v>1.48E-4</v>
      </c>
      <c r="R367" s="44">
        <v>0.004421</v>
      </c>
      <c r="S367" s="44">
        <v>0.0</v>
      </c>
      <c r="T367" s="44">
        <v>3.98E-4</v>
      </c>
    </row>
    <row r="368">
      <c r="A368" s="2" t="str">
        <f>VLOOKUP(E368,'Food Encyclopedia'!$C$2:$K$999,3)</f>
        <v>Organic Baby Food, commercial product, pouch</v>
      </c>
      <c r="B368" s="19" t="str">
        <f>VLOOKUP(E368,'Food Encyclopedia'!$C$2:$K$999,9)</f>
        <v>mixed</v>
      </c>
      <c r="C368" s="8" t="str">
        <f t="shared" si="1"/>
        <v>Organic Baby Food, commercial product, pouch, mixed</v>
      </c>
      <c r="D368" s="43" t="s">
        <v>2909</v>
      </c>
      <c r="E368" s="2" t="s">
        <v>992</v>
      </c>
      <c r="F368" s="50">
        <v>10.105</v>
      </c>
      <c r="G368" s="44">
        <v>0.116845</v>
      </c>
      <c r="H368" s="44">
        <v>0.002156</v>
      </c>
      <c r="I368" s="44">
        <v>0.037819</v>
      </c>
      <c r="J368" s="44">
        <v>0.005542</v>
      </c>
      <c r="K368" s="44">
        <v>0.005772</v>
      </c>
      <c r="L368" s="44">
        <v>0.001058</v>
      </c>
      <c r="M368" s="44">
        <v>4.42E-4</v>
      </c>
      <c r="N368" s="44">
        <v>0.0</v>
      </c>
      <c r="O368" s="44">
        <v>0.006698</v>
      </c>
      <c r="P368" s="44">
        <v>0.0</v>
      </c>
      <c r="Q368" s="44">
        <v>0.0</v>
      </c>
      <c r="R368" s="44">
        <v>0.001507</v>
      </c>
      <c r="S368" s="44">
        <v>0.0</v>
      </c>
      <c r="T368" s="44">
        <v>1.08E-4</v>
      </c>
    </row>
    <row r="369">
      <c r="A369" s="2" t="str">
        <f>VLOOKUP(E369,'Food Encyclopedia'!$C$2:$K$999,3)</f>
        <v>Organic Baby Food, commercial product, pouch</v>
      </c>
      <c r="B369" s="19" t="str">
        <f>VLOOKUP(E369,'Food Encyclopedia'!$C$2:$K$999,9)</f>
        <v>mixed</v>
      </c>
      <c r="C369" s="8" t="str">
        <f t="shared" si="1"/>
        <v>Organic Baby Food, commercial product, pouch, mixed</v>
      </c>
      <c r="D369" s="43" t="s">
        <v>2910</v>
      </c>
      <c r="E369" s="2" t="s">
        <v>994</v>
      </c>
      <c r="F369" s="44">
        <v>10.64</v>
      </c>
      <c r="G369" s="44">
        <v>0.222151</v>
      </c>
      <c r="H369" s="44">
        <v>0.013087</v>
      </c>
      <c r="I369" s="44">
        <v>0.142817</v>
      </c>
      <c r="J369" s="44">
        <v>0.010777</v>
      </c>
      <c r="K369" s="44">
        <v>0.011831</v>
      </c>
      <c r="L369" s="44">
        <v>0.0</v>
      </c>
      <c r="M369" s="44">
        <v>0.001654</v>
      </c>
      <c r="N369" s="44">
        <v>0.0</v>
      </c>
      <c r="O369" s="44">
        <v>0.019234</v>
      </c>
      <c r="P369" s="44">
        <v>5.17E-4</v>
      </c>
      <c r="Q369" s="44">
        <v>2.08E-4</v>
      </c>
      <c r="R369" s="44">
        <v>0.0</v>
      </c>
      <c r="S369" s="44">
        <v>0.0</v>
      </c>
      <c r="T369" s="44">
        <v>2.96E-4</v>
      </c>
    </row>
    <row r="370">
      <c r="A370" s="2" t="str">
        <f>VLOOKUP(E370,'Food Encyclopedia'!$C$2:$K$999,3)</f>
        <v>Organic Baby Food, commercial product, pouch</v>
      </c>
      <c r="B370" s="19" t="str">
        <f>VLOOKUP(E370,'Food Encyclopedia'!$C$2:$K$999,9)</f>
        <v>mixed</v>
      </c>
      <c r="C370" s="8" t="str">
        <f t="shared" si="1"/>
        <v>Organic Baby Food, commercial product, pouch, mixed</v>
      </c>
      <c r="D370" s="43" t="s">
        <v>2911</v>
      </c>
      <c r="E370" s="2" t="s">
        <v>996</v>
      </c>
      <c r="F370" s="44">
        <v>10.29</v>
      </c>
      <c r="G370" s="44">
        <v>0.332713</v>
      </c>
      <c r="H370" s="44">
        <v>0.024224</v>
      </c>
      <c r="I370" s="44">
        <v>0.076021</v>
      </c>
      <c r="J370" s="44">
        <v>0.011927</v>
      </c>
      <c r="K370" s="44">
        <v>0.011952</v>
      </c>
      <c r="L370" s="44">
        <v>0.002095</v>
      </c>
      <c r="M370" s="44">
        <v>0.002084</v>
      </c>
      <c r="N370" s="44">
        <v>0.0</v>
      </c>
      <c r="O370" s="44">
        <v>0.020078</v>
      </c>
      <c r="P370" s="44">
        <v>0.0</v>
      </c>
      <c r="Q370" s="44">
        <v>0.0</v>
      </c>
      <c r="R370" s="44">
        <v>0.001437</v>
      </c>
      <c r="S370" s="44">
        <v>4.76E-4</v>
      </c>
      <c r="T370" s="44">
        <v>0.0</v>
      </c>
    </row>
    <row r="371">
      <c r="A371" s="2" t="str">
        <f>VLOOKUP(E371,'Food Encyclopedia'!$C$2:$K$999,3)</f>
        <v>Organic Baby Food, commercial product, pouch</v>
      </c>
      <c r="B371" s="19" t="str">
        <f>VLOOKUP(E371,'Food Encyclopedia'!$C$2:$K$999,9)</f>
        <v>mixed</v>
      </c>
      <c r="C371" s="8" t="str">
        <f t="shared" si="1"/>
        <v>Organic Baby Food, commercial product, pouch, mixed</v>
      </c>
      <c r="D371" s="43" t="s">
        <v>2912</v>
      </c>
      <c r="E371" s="2" t="s">
        <v>998</v>
      </c>
      <c r="F371" s="44">
        <v>11.11</v>
      </c>
      <c r="G371" s="44">
        <v>0.382631</v>
      </c>
      <c r="H371" s="44">
        <v>0.004423</v>
      </c>
      <c r="I371" s="44">
        <v>0.15734</v>
      </c>
      <c r="J371" s="44">
        <v>0.003629</v>
      </c>
      <c r="K371" s="44">
        <v>0.004327</v>
      </c>
      <c r="L371" s="44">
        <v>0.0</v>
      </c>
      <c r="M371" s="44">
        <v>6.84E-4</v>
      </c>
      <c r="N371" s="44">
        <v>0.0</v>
      </c>
      <c r="O371" s="44">
        <v>0.012896</v>
      </c>
      <c r="P371" s="44">
        <v>0.0</v>
      </c>
      <c r="Q371" s="44">
        <v>0.0</v>
      </c>
      <c r="R371" s="44">
        <v>0.001667</v>
      </c>
      <c r="S371" s="44">
        <v>0.0</v>
      </c>
      <c r="T371" s="44">
        <v>3.45E-4</v>
      </c>
    </row>
    <row r="372">
      <c r="A372" s="2" t="str">
        <f>VLOOKUP(E372,'Food Encyclopedia'!$C$2:$K$999,3)</f>
        <v>Organic fruit &amp; vegetable puree, commercial product, pouch</v>
      </c>
      <c r="B372" s="19" t="str">
        <f>VLOOKUP(E372,'Food Encyclopedia'!$C$2:$K$999,9)</f>
        <v>mixed</v>
      </c>
      <c r="C372" s="8" t="str">
        <f t="shared" si="1"/>
        <v>Organic fruit &amp; vegetable puree, commercial product, pouch, mixed</v>
      </c>
      <c r="D372" s="43" t="s">
        <v>2913</v>
      </c>
      <c r="E372" s="2" t="s">
        <v>1000</v>
      </c>
      <c r="F372" s="44">
        <v>10.05</v>
      </c>
      <c r="G372" s="44">
        <v>0.16625</v>
      </c>
      <c r="H372" s="44">
        <v>0.013541</v>
      </c>
      <c r="I372" s="44">
        <v>0.215943</v>
      </c>
      <c r="J372" s="44">
        <v>0.009543</v>
      </c>
      <c r="K372" s="44">
        <v>0.008493</v>
      </c>
      <c r="L372" s="44">
        <v>0.001614</v>
      </c>
      <c r="M372" s="44">
        <v>0.001708</v>
      </c>
      <c r="N372" s="44">
        <v>0.0</v>
      </c>
      <c r="O372" s="44">
        <v>0.015524</v>
      </c>
      <c r="P372" s="44">
        <v>0.0</v>
      </c>
      <c r="Q372" s="44">
        <v>0.0</v>
      </c>
      <c r="R372" s="44">
        <v>0.001067</v>
      </c>
      <c r="S372" s="44">
        <v>3.52E-4</v>
      </c>
      <c r="T372" s="44">
        <v>0.0</v>
      </c>
    </row>
    <row r="373">
      <c r="A373" s="2" t="str">
        <f>VLOOKUP(E373,'Food Encyclopedia'!$C$2:$K$999,3)</f>
        <v>Organic fruit &amp; vegetable puree, commercial product, pouch</v>
      </c>
      <c r="B373" s="19" t="str">
        <f>VLOOKUP(E373,'Food Encyclopedia'!$C$2:$K$999,9)</f>
        <v>mixed</v>
      </c>
      <c r="C373" s="8" t="str">
        <f t="shared" si="1"/>
        <v>Organic fruit &amp; vegetable puree, commercial product, pouch, mixed</v>
      </c>
      <c r="D373" s="43" t="s">
        <v>2914</v>
      </c>
      <c r="E373" s="2" t="s">
        <v>1004</v>
      </c>
      <c r="F373" s="44">
        <v>10.03</v>
      </c>
      <c r="G373" s="44">
        <v>0.427296</v>
      </c>
      <c r="H373" s="44">
        <v>0.003378</v>
      </c>
      <c r="I373" s="44">
        <v>0.112825</v>
      </c>
      <c r="J373" s="44">
        <v>0.003467</v>
      </c>
      <c r="K373" s="44">
        <v>0.002741</v>
      </c>
      <c r="L373" s="44">
        <v>0.0</v>
      </c>
      <c r="M373" s="44">
        <v>4.99E-4</v>
      </c>
      <c r="N373" s="44">
        <v>0.0</v>
      </c>
      <c r="O373" s="44">
        <v>0.011164</v>
      </c>
      <c r="P373" s="44">
        <v>0.0</v>
      </c>
      <c r="Q373" s="44">
        <v>0.0</v>
      </c>
      <c r="R373" s="44">
        <v>0.00515</v>
      </c>
      <c r="S373" s="44">
        <v>0.0</v>
      </c>
      <c r="T373" s="44">
        <v>2.69E-4</v>
      </c>
    </row>
    <row r="374">
      <c r="A374" s="2" t="str">
        <f>VLOOKUP(E374,'Food Encyclopedia'!$C$2:$K$999,3)</f>
        <v>Organic fruit &amp; vegetable puree, commercial product, pouch</v>
      </c>
      <c r="B374" s="19" t="str">
        <f>VLOOKUP(E374,'Food Encyclopedia'!$C$2:$K$999,9)</f>
        <v>mixed</v>
      </c>
      <c r="C374" s="8" t="str">
        <f t="shared" si="1"/>
        <v>Organic fruit &amp; vegetable puree, commercial product, pouch, mixed</v>
      </c>
      <c r="D374" s="43" t="s">
        <v>2915</v>
      </c>
      <c r="E374" s="2" t="s">
        <v>1006</v>
      </c>
      <c r="F374" s="44">
        <v>10.33</v>
      </c>
      <c r="G374" s="44">
        <v>0.226197</v>
      </c>
      <c r="H374" s="44">
        <v>0.007142</v>
      </c>
      <c r="I374" s="44">
        <v>0.162318</v>
      </c>
      <c r="J374" s="44">
        <v>0.004833</v>
      </c>
      <c r="K374" s="44">
        <v>0.004685</v>
      </c>
      <c r="L374" s="44">
        <v>8.19E-4</v>
      </c>
      <c r="M374" s="44">
        <v>5.54E-4</v>
      </c>
      <c r="N374" s="44">
        <v>0.0</v>
      </c>
      <c r="O374" s="44">
        <v>0.010692</v>
      </c>
      <c r="P374" s="44">
        <v>0.0</v>
      </c>
      <c r="Q374" s="44">
        <v>0.0</v>
      </c>
      <c r="R374" s="44">
        <v>0.0</v>
      </c>
      <c r="S374" s="44">
        <v>5.79E-4</v>
      </c>
      <c r="T374" s="44">
        <v>0.0</v>
      </c>
    </row>
    <row r="375">
      <c r="A375" s="2" t="str">
        <f>VLOOKUP(E375,'Food Encyclopedia'!$C$2:$K$999,3)</f>
        <v>Organic fruit &amp; vegetable puree, commercial product, pouch</v>
      </c>
      <c r="B375" s="19" t="str">
        <f>VLOOKUP(E375,'Food Encyclopedia'!$C$2:$K$999,9)</f>
        <v>mixed</v>
      </c>
      <c r="C375" s="8" t="str">
        <f t="shared" si="1"/>
        <v>Organic fruit &amp; vegetable puree, commercial product, pouch, mixed</v>
      </c>
      <c r="D375" s="43" t="s">
        <v>2916</v>
      </c>
      <c r="E375" s="2" t="s">
        <v>1008</v>
      </c>
      <c r="F375" s="19">
        <v>9.91</v>
      </c>
      <c r="G375" s="44">
        <v>0.126946</v>
      </c>
      <c r="H375" s="44">
        <v>0.015855</v>
      </c>
      <c r="I375" s="44">
        <v>0.10888</v>
      </c>
      <c r="J375" s="44">
        <v>0.04063</v>
      </c>
      <c r="K375" s="44">
        <v>0.029015</v>
      </c>
      <c r="L375" s="44">
        <v>0.0</v>
      </c>
      <c r="M375" s="44">
        <v>0.001389</v>
      </c>
      <c r="N375" s="44">
        <v>0.0</v>
      </c>
      <c r="O375" s="44">
        <v>0.023497</v>
      </c>
      <c r="P375" s="44">
        <v>0.0</v>
      </c>
      <c r="Q375" s="44">
        <v>0.0</v>
      </c>
      <c r="R375" s="44">
        <v>0.004366</v>
      </c>
      <c r="S375" s="44">
        <v>0.0</v>
      </c>
      <c r="T375" s="44">
        <v>0.0</v>
      </c>
    </row>
    <row r="376">
      <c r="A376" s="2" t="str">
        <f>VLOOKUP(E376,'Food Encyclopedia'!$C$2:$K$999,3)</f>
        <v>Organic fruit &amp; vegetable puree, commercial product, pouch</v>
      </c>
      <c r="B376" s="19" t="str">
        <f>VLOOKUP(E376,'Food Encyclopedia'!$C$2:$K$999,9)</f>
        <v>mixed</v>
      </c>
      <c r="C376" s="8" t="str">
        <f t="shared" si="1"/>
        <v>Organic fruit &amp; vegetable puree, commercial product, pouch, mixed</v>
      </c>
      <c r="D376" s="43" t="s">
        <v>2917</v>
      </c>
      <c r="E376" s="2" t="s">
        <v>1010</v>
      </c>
      <c r="F376" s="44">
        <v>10.15</v>
      </c>
      <c r="G376" s="44">
        <v>0.307274</v>
      </c>
      <c r="H376" s="44">
        <v>0.016384</v>
      </c>
      <c r="I376" s="44">
        <v>0.099327</v>
      </c>
      <c r="J376" s="44">
        <v>0.011771</v>
      </c>
      <c r="K376" s="44">
        <v>0.017427</v>
      </c>
      <c r="L376" s="44">
        <v>0.002127</v>
      </c>
      <c r="M376" s="44">
        <v>0.001522</v>
      </c>
      <c r="N376" s="44">
        <v>0.0</v>
      </c>
      <c r="O376" s="44">
        <v>0.015793</v>
      </c>
      <c r="P376" s="44">
        <v>0.0</v>
      </c>
      <c r="Q376" s="44">
        <v>0.0</v>
      </c>
      <c r="R376" s="44">
        <v>0.001743</v>
      </c>
      <c r="S376" s="44">
        <v>0.001559</v>
      </c>
      <c r="T376" s="44">
        <v>0.0</v>
      </c>
    </row>
    <row r="377">
      <c r="A377" s="2" t="str">
        <f>VLOOKUP(E377,'Food Encyclopedia'!$C$2:$K$999,3)</f>
        <v>Organic fruit &amp; vegetable puree, commercial product, pouch</v>
      </c>
      <c r="B377" s="19" t="str">
        <f>VLOOKUP(E377,'Food Encyclopedia'!$C$2:$K$999,9)</f>
        <v>mixed</v>
      </c>
      <c r="C377" s="8" t="str">
        <f t="shared" si="1"/>
        <v>Organic fruit &amp; vegetable puree, commercial product, pouch, mixed</v>
      </c>
      <c r="D377" s="43" t="s">
        <v>2918</v>
      </c>
      <c r="E377" s="2" t="s">
        <v>1012</v>
      </c>
      <c r="F377" s="44">
        <v>10.22</v>
      </c>
      <c r="G377" s="44">
        <v>0.290416</v>
      </c>
      <c r="H377" s="44">
        <v>0.016189</v>
      </c>
      <c r="I377" s="44">
        <v>0.147601</v>
      </c>
      <c r="J377" s="44">
        <v>0.006401</v>
      </c>
      <c r="K377" s="44">
        <v>0.011464</v>
      </c>
      <c r="L377" s="44">
        <v>0.001465</v>
      </c>
      <c r="M377" s="44">
        <v>9.35E-4</v>
      </c>
      <c r="N377" s="44">
        <v>0.0</v>
      </c>
      <c r="O377" s="44">
        <v>0.016245</v>
      </c>
      <c r="P377" s="44">
        <v>0.0</v>
      </c>
      <c r="Q377" s="44">
        <v>0.0</v>
      </c>
      <c r="R377" s="44">
        <v>0.001547</v>
      </c>
      <c r="S377" s="44">
        <v>0.001182</v>
      </c>
      <c r="T377" s="44">
        <v>0.0</v>
      </c>
    </row>
    <row r="378">
      <c r="A378" s="2" t="str">
        <f>VLOOKUP(E378,'Food Encyclopedia'!$C$2:$K$999,3)</f>
        <v>baby food blend, commercial product, jar</v>
      </c>
      <c r="B378" s="19" t="str">
        <f>VLOOKUP(E378,'Food Encyclopedia'!$C$2:$K$999,9)</f>
        <v>stirred</v>
      </c>
      <c r="C378" s="8" t="str">
        <f t="shared" si="1"/>
        <v>baby food blend, commercial product, jar, stirred</v>
      </c>
      <c r="D378" s="43" t="s">
        <v>2919</v>
      </c>
      <c r="E378" s="2" t="s">
        <v>1014</v>
      </c>
      <c r="F378" s="31"/>
      <c r="G378" s="31"/>
      <c r="H378" s="31"/>
      <c r="I378" s="31"/>
      <c r="J378" s="31"/>
      <c r="K378" s="31"/>
      <c r="L378" s="31"/>
      <c r="M378" s="31"/>
      <c r="N378" s="31"/>
      <c r="O378" s="31"/>
      <c r="P378" s="31"/>
      <c r="Q378" s="31"/>
      <c r="R378" s="31"/>
      <c r="S378" s="31"/>
      <c r="T378" s="31"/>
    </row>
    <row r="379">
      <c r="A379" s="2" t="str">
        <f>VLOOKUP(E379,'Food Encyclopedia'!$C$2:$K$999,3)</f>
        <v>baby food blend, commercial product, jar</v>
      </c>
      <c r="B379" s="19" t="str">
        <f>VLOOKUP(E379,'Food Encyclopedia'!$C$2:$K$999,9)</f>
        <v>stirred</v>
      </c>
      <c r="C379" s="8" t="str">
        <f t="shared" si="1"/>
        <v>baby food blend, commercial product, jar, stirred</v>
      </c>
      <c r="D379" s="43" t="s">
        <v>2920</v>
      </c>
      <c r="E379" s="2" t="s">
        <v>1018</v>
      </c>
      <c r="F379" s="44">
        <v>10.47</v>
      </c>
      <c r="G379" s="44">
        <v>0.272354</v>
      </c>
      <c r="H379" s="44">
        <v>0.011714</v>
      </c>
      <c r="I379" s="44">
        <v>0.143644</v>
      </c>
      <c r="J379" s="44">
        <v>0.009603</v>
      </c>
      <c r="K379" s="44">
        <v>0.009498</v>
      </c>
      <c r="L379" s="44">
        <v>0.0</v>
      </c>
      <c r="M379" s="44">
        <v>0.001589</v>
      </c>
      <c r="N379" s="44">
        <v>0.0</v>
      </c>
      <c r="O379" s="44">
        <v>0.020398</v>
      </c>
      <c r="P379" s="44">
        <v>0.0</v>
      </c>
      <c r="Q379" s="44">
        <v>0.0</v>
      </c>
      <c r="R379" s="44">
        <v>7.35E-4</v>
      </c>
      <c r="S379" s="44">
        <v>0.0</v>
      </c>
      <c r="T379" s="44">
        <v>3.06E-4</v>
      </c>
    </row>
    <row r="380">
      <c r="A380" s="2" t="str">
        <f>VLOOKUP(E380,'Food Encyclopedia'!$C$2:$K$999,3)</f>
        <v>baby food blend, commercial product, jar</v>
      </c>
      <c r="B380" s="19" t="str">
        <f>VLOOKUP(E380,'Food Encyclopedia'!$C$2:$K$999,9)</f>
        <v>stirred</v>
      </c>
      <c r="C380" s="8" t="str">
        <f t="shared" si="1"/>
        <v>baby food blend, commercial product, jar, stirred</v>
      </c>
      <c r="D380" s="43" t="s">
        <v>2921</v>
      </c>
      <c r="E380" s="2" t="s">
        <v>1020</v>
      </c>
      <c r="F380" s="19">
        <v>10.26</v>
      </c>
      <c r="G380" s="44">
        <v>0.426522</v>
      </c>
      <c r="H380" s="44">
        <v>0.007866</v>
      </c>
      <c r="I380" s="44">
        <v>0.101655</v>
      </c>
      <c r="J380" s="44">
        <v>0.004404</v>
      </c>
      <c r="K380" s="44">
        <v>0.005083</v>
      </c>
      <c r="L380" s="44">
        <v>0.0</v>
      </c>
      <c r="M380" s="44">
        <v>2.23E-4</v>
      </c>
      <c r="N380" s="44">
        <v>0.0</v>
      </c>
      <c r="O380" s="44">
        <v>0.010083</v>
      </c>
      <c r="P380" s="44">
        <v>0.0</v>
      </c>
      <c r="Q380" s="44">
        <v>0.0</v>
      </c>
      <c r="R380" s="44">
        <v>0.004831</v>
      </c>
      <c r="S380" s="44">
        <v>0.0</v>
      </c>
      <c r="T380" s="44">
        <v>0.0</v>
      </c>
    </row>
    <row r="381">
      <c r="A381" s="2" t="str">
        <f>VLOOKUP(E381,'Food Encyclopedia'!$C$2:$K$999,3)</f>
        <v>baby food blend, commercial product, jar</v>
      </c>
      <c r="B381" s="19" t="str">
        <f>VLOOKUP(E381,'Food Encyclopedia'!$C$2:$K$999,9)</f>
        <v>stirred</v>
      </c>
      <c r="C381" s="8" t="str">
        <f t="shared" si="1"/>
        <v>baby food blend, commercial product, jar, stirred</v>
      </c>
      <c r="D381" s="43" t="s">
        <v>2922</v>
      </c>
      <c r="E381" s="2" t="s">
        <v>1022</v>
      </c>
      <c r="F381" s="19">
        <v>10.02</v>
      </c>
      <c r="G381" s="44">
        <v>0.142093</v>
      </c>
      <c r="H381" s="44">
        <v>0.016953</v>
      </c>
      <c r="I381" s="44">
        <v>0.094693</v>
      </c>
      <c r="J381" s="44">
        <v>0.032218</v>
      </c>
      <c r="K381" s="44">
        <v>0.023878</v>
      </c>
      <c r="L381" s="44">
        <v>0.0</v>
      </c>
      <c r="M381" s="44">
        <v>0.001347</v>
      </c>
      <c r="N381" s="44">
        <v>0.0</v>
      </c>
      <c r="O381" s="44">
        <v>0.020332</v>
      </c>
      <c r="P381" s="44">
        <v>0.0</v>
      </c>
      <c r="Q381" s="44">
        <v>0.0</v>
      </c>
      <c r="R381" s="44">
        <v>0.001805</v>
      </c>
      <c r="S381" s="44">
        <v>0.0</v>
      </c>
      <c r="T381" s="44">
        <v>0.0</v>
      </c>
    </row>
    <row r="382">
      <c r="A382" s="2" t="str">
        <f>VLOOKUP(E382,'Food Encyclopedia'!$C$2:$K$999,3)</f>
        <v>baby food blend, commercial product, jar</v>
      </c>
      <c r="B382" s="19" t="str">
        <f>VLOOKUP(E382,'Food Encyclopedia'!$C$2:$K$999,9)</f>
        <v>stirred</v>
      </c>
      <c r="C382" s="8" t="str">
        <f t="shared" si="1"/>
        <v>baby food blend, commercial product, jar, stirred</v>
      </c>
      <c r="D382" s="43" t="s">
        <v>2923</v>
      </c>
      <c r="E382" s="2" t="s">
        <v>1024</v>
      </c>
      <c r="F382" s="45">
        <v>9.702</v>
      </c>
      <c r="G382" s="44">
        <v>0.41245</v>
      </c>
      <c r="H382" s="44">
        <v>0.00571</v>
      </c>
      <c r="I382" s="44">
        <v>0.048552</v>
      </c>
      <c r="J382" s="44">
        <v>0.003178</v>
      </c>
      <c r="K382" s="44">
        <v>0.004211</v>
      </c>
      <c r="L382" s="44">
        <v>0.0</v>
      </c>
      <c r="M382" s="44">
        <v>3.95E-4</v>
      </c>
      <c r="N382" s="44">
        <v>0.0</v>
      </c>
      <c r="O382" s="44">
        <v>0.010336</v>
      </c>
      <c r="P382" s="44">
        <v>0.0</v>
      </c>
      <c r="Q382" s="44">
        <v>0.0</v>
      </c>
      <c r="R382" s="44">
        <v>0.002742</v>
      </c>
      <c r="S382" s="44">
        <v>0.0</v>
      </c>
      <c r="T382" s="44">
        <v>2.09E-4</v>
      </c>
    </row>
    <row r="383">
      <c r="A383" s="2" t="str">
        <f>VLOOKUP(E383,'Food Encyclopedia'!$C$2:$K$999,3)</f>
        <v>baby food blend, commercial product, jar</v>
      </c>
      <c r="B383" s="19" t="str">
        <f>VLOOKUP(E383,'Food Encyclopedia'!$C$2:$K$999,9)</f>
        <v>stirred</v>
      </c>
      <c r="C383" s="8" t="str">
        <f t="shared" si="1"/>
        <v>baby food blend, commercial product, jar, stirred</v>
      </c>
      <c r="D383" s="43" t="s">
        <v>2924</v>
      </c>
      <c r="E383" s="2" t="s">
        <v>1026</v>
      </c>
      <c r="F383" s="44">
        <v>10.29</v>
      </c>
      <c r="G383" s="44">
        <v>0.305805</v>
      </c>
      <c r="H383" s="44">
        <v>0.013302</v>
      </c>
      <c r="I383" s="44">
        <v>0.319597</v>
      </c>
      <c r="J383" s="44">
        <v>0.007204</v>
      </c>
      <c r="K383" s="44">
        <v>0.009906</v>
      </c>
      <c r="L383" s="44">
        <v>0.002096</v>
      </c>
      <c r="M383" s="44">
        <v>9.1E-4</v>
      </c>
      <c r="N383" s="44">
        <v>0.0</v>
      </c>
      <c r="O383" s="44">
        <v>0.013407</v>
      </c>
      <c r="P383" s="44">
        <v>0.0</v>
      </c>
      <c r="Q383" s="44">
        <v>0.0</v>
      </c>
      <c r="R383" s="44">
        <v>0.00156</v>
      </c>
      <c r="S383" s="44">
        <v>4.26E-4</v>
      </c>
      <c r="T383" s="44">
        <v>0.0</v>
      </c>
    </row>
    <row r="384">
      <c r="A384" s="2" t="str">
        <f>VLOOKUP(E384,'Food Encyclopedia'!$C$2:$K$999,3)</f>
        <v>baby food blend, commercial product, jar</v>
      </c>
      <c r="B384" s="19" t="str">
        <f>VLOOKUP(E384,'Food Encyclopedia'!$C$2:$K$999,9)</f>
        <v>stirred</v>
      </c>
      <c r="C384" s="8" t="str">
        <f t="shared" si="1"/>
        <v>baby food blend, commercial product, jar, stirred</v>
      </c>
      <c r="D384" s="43" t="s">
        <v>2925</v>
      </c>
      <c r="E384" s="2" t="s">
        <v>1029</v>
      </c>
      <c r="F384" s="44">
        <v>10.47</v>
      </c>
      <c r="G384" s="44">
        <v>0.205646</v>
      </c>
      <c r="H384" s="44">
        <v>0.010581</v>
      </c>
      <c r="I384" s="44">
        <v>0.342684</v>
      </c>
      <c r="J384" s="44">
        <v>0.018029</v>
      </c>
      <c r="K384" s="44">
        <v>0.010014</v>
      </c>
      <c r="L384" s="44">
        <v>0.001965</v>
      </c>
      <c r="M384" s="44">
        <v>0.001656</v>
      </c>
      <c r="N384" s="44">
        <v>0.0</v>
      </c>
      <c r="O384" s="44">
        <v>0.015864</v>
      </c>
      <c r="P384" s="44">
        <v>0.0</v>
      </c>
      <c r="Q384" s="44">
        <v>0.0</v>
      </c>
      <c r="R384" s="44">
        <v>0.0</v>
      </c>
      <c r="S384" s="44">
        <v>2.63E-4</v>
      </c>
      <c r="T384" s="44">
        <v>0.0</v>
      </c>
    </row>
    <row r="385">
      <c r="A385" s="2" t="str">
        <f>VLOOKUP(E385,'Food Encyclopedia'!$C$2:$K$999,3)</f>
        <v>baby food blend, commercial product, jar</v>
      </c>
      <c r="B385" s="19" t="str">
        <f>VLOOKUP(E385,'Food Encyclopedia'!$C$2:$K$999,9)</f>
        <v>stirred</v>
      </c>
      <c r="C385" s="8" t="str">
        <f t="shared" si="1"/>
        <v>baby food blend, commercial product, jar, stirred</v>
      </c>
      <c r="D385" s="43" t="s">
        <v>2926</v>
      </c>
      <c r="E385" s="2" t="s">
        <v>1031</v>
      </c>
      <c r="F385" s="44">
        <v>10.41</v>
      </c>
      <c r="G385" s="44">
        <v>0.243516</v>
      </c>
      <c r="H385" s="44">
        <v>0.016822</v>
      </c>
      <c r="I385" s="44">
        <v>0.172496</v>
      </c>
      <c r="J385" s="44">
        <v>0.011767</v>
      </c>
      <c r="K385" s="44">
        <v>0.017759</v>
      </c>
      <c r="L385" s="44">
        <v>0.0</v>
      </c>
      <c r="M385" s="44">
        <v>0.002962</v>
      </c>
      <c r="N385" s="44">
        <v>0.0</v>
      </c>
      <c r="O385" s="44">
        <v>0.03393</v>
      </c>
      <c r="P385" s="44">
        <v>0.0</v>
      </c>
      <c r="Q385" s="44">
        <v>0.0</v>
      </c>
      <c r="R385" s="44">
        <v>0.001894</v>
      </c>
      <c r="S385" s="44">
        <v>0.0</v>
      </c>
      <c r="T385" s="44">
        <v>4.11E-4</v>
      </c>
    </row>
    <row r="386">
      <c r="A386" s="2" t="str">
        <f>VLOOKUP(E386,'Food Encyclopedia'!$C$2:$K$999,3)</f>
        <v>baby food blend, commercial product, pouch</v>
      </c>
      <c r="B386" s="19" t="str">
        <f>VLOOKUP(E386,'Food Encyclopedia'!$C$2:$K$999,9)</f>
        <v>mixed</v>
      </c>
      <c r="C386" s="8" t="str">
        <f t="shared" si="1"/>
        <v>baby food blend, commercial product, pouch, mixed</v>
      </c>
      <c r="D386" s="43" t="s">
        <v>2927</v>
      </c>
      <c r="E386" s="2" t="s">
        <v>1033</v>
      </c>
      <c r="F386" s="44">
        <v>10.16</v>
      </c>
      <c r="G386" s="44">
        <v>0.299436</v>
      </c>
      <c r="H386" s="44">
        <v>0.011683</v>
      </c>
      <c r="I386" s="44">
        <v>0.187338</v>
      </c>
      <c r="J386" s="44">
        <v>0.00488</v>
      </c>
      <c r="K386" s="44">
        <v>0.005565</v>
      </c>
      <c r="L386" s="44">
        <v>9.13E-4</v>
      </c>
      <c r="M386" s="44">
        <v>9.75E-4</v>
      </c>
      <c r="N386" s="44">
        <v>0.0</v>
      </c>
      <c r="O386" s="44">
        <v>0.014193</v>
      </c>
      <c r="P386" s="44">
        <v>0.0</v>
      </c>
      <c r="Q386" s="44">
        <v>0.0</v>
      </c>
      <c r="R386" s="44">
        <v>0.005037</v>
      </c>
      <c r="S386" s="44">
        <v>6.35E-4</v>
      </c>
      <c r="T386" s="44">
        <v>0.0</v>
      </c>
    </row>
    <row r="387">
      <c r="A387" s="2" t="str">
        <f>VLOOKUP(E387,'Food Encyclopedia'!$C$2:$K$999,3)</f>
        <v>baby food blend, commercial product, pouch</v>
      </c>
      <c r="B387" s="19" t="str">
        <f>VLOOKUP(E387,'Food Encyclopedia'!$C$2:$K$999,9)</f>
        <v>mixed</v>
      </c>
      <c r="C387" s="8" t="str">
        <f t="shared" si="1"/>
        <v>baby food blend, commercial product, pouch, mixed</v>
      </c>
      <c r="D387" s="43" t="s">
        <v>2928</v>
      </c>
      <c r="E387" s="2" t="s">
        <v>1036</v>
      </c>
      <c r="F387" s="44">
        <v>10.38</v>
      </c>
      <c r="G387" s="44">
        <v>0.137395</v>
      </c>
      <c r="H387" s="44">
        <v>0.010016</v>
      </c>
      <c r="I387" s="44">
        <v>0.137936</v>
      </c>
      <c r="J387" s="44">
        <v>0.014129</v>
      </c>
      <c r="K387" s="44">
        <v>0.018643</v>
      </c>
      <c r="L387" s="44">
        <v>0.0</v>
      </c>
      <c r="M387" s="44">
        <v>0.001865</v>
      </c>
      <c r="N387" s="44">
        <v>0.0</v>
      </c>
      <c r="O387" s="44">
        <v>0.025408</v>
      </c>
      <c r="P387" s="44">
        <v>6.53E-4</v>
      </c>
      <c r="Q387" s="44">
        <v>2.63E-4</v>
      </c>
      <c r="R387" s="44">
        <v>0.0</v>
      </c>
      <c r="S387" s="44">
        <v>0.0</v>
      </c>
      <c r="T387" s="44">
        <v>2.82E-4</v>
      </c>
    </row>
    <row r="388">
      <c r="A388" s="2" t="str">
        <f>VLOOKUP(E388,'Food Encyclopedia'!$C$2:$K$999,3)</f>
        <v>baby food blend, commercial product, pouch</v>
      </c>
      <c r="B388" s="19" t="str">
        <f>VLOOKUP(E388,'Food Encyclopedia'!$C$2:$K$999,9)</f>
        <v>mixed</v>
      </c>
      <c r="C388" s="8" t="str">
        <f t="shared" si="1"/>
        <v>baby food blend, commercial product, pouch, mixed</v>
      </c>
      <c r="D388" s="43" t="s">
        <v>2929</v>
      </c>
      <c r="E388" s="2" t="s">
        <v>1038</v>
      </c>
      <c r="F388" s="44">
        <v>10.2</v>
      </c>
      <c r="G388" s="44">
        <v>0.231665</v>
      </c>
      <c r="H388" s="44">
        <v>0.015182</v>
      </c>
      <c r="I388" s="44">
        <v>0.193824</v>
      </c>
      <c r="J388" s="44">
        <v>0.011068</v>
      </c>
      <c r="K388" s="44">
        <v>0.011284</v>
      </c>
      <c r="L388" s="44">
        <v>0.002243</v>
      </c>
      <c r="M388" s="44">
        <v>0.001243</v>
      </c>
      <c r="N388" s="44">
        <v>0.0</v>
      </c>
      <c r="O388" s="44">
        <v>0.014636</v>
      </c>
      <c r="P388" s="44">
        <v>0.0</v>
      </c>
      <c r="Q388" s="44">
        <v>0.0</v>
      </c>
      <c r="R388" s="44">
        <v>7.09E-4</v>
      </c>
      <c r="S388" s="44">
        <v>4.57E-4</v>
      </c>
      <c r="T388" s="44">
        <v>0.0</v>
      </c>
    </row>
    <row r="389">
      <c r="A389" s="2" t="str">
        <f>VLOOKUP(E389,'Food Encyclopedia'!$C$2:$K$999,3)</f>
        <v>baby food blend, commercial product, pouch</v>
      </c>
      <c r="B389" s="19" t="str">
        <f>VLOOKUP(E389,'Food Encyclopedia'!$C$2:$K$999,9)</f>
        <v>mixed</v>
      </c>
      <c r="C389" s="8" t="str">
        <f t="shared" si="1"/>
        <v>baby food blend, commercial product, pouch, mixed</v>
      </c>
      <c r="D389" s="43" t="s">
        <v>2930</v>
      </c>
      <c r="E389" s="2" t="s">
        <v>1040</v>
      </c>
      <c r="F389" s="44">
        <v>10.43</v>
      </c>
      <c r="G389" s="44">
        <v>0.109403</v>
      </c>
      <c r="H389" s="44">
        <v>0.010925</v>
      </c>
      <c r="I389" s="44">
        <v>0.174855</v>
      </c>
      <c r="J389" s="44">
        <v>0.064462</v>
      </c>
      <c r="K389" s="44">
        <v>0.02276</v>
      </c>
      <c r="L389" s="44">
        <v>0.0</v>
      </c>
      <c r="M389" s="44">
        <v>0.002504</v>
      </c>
      <c r="N389" s="44">
        <v>0.0</v>
      </c>
      <c r="O389" s="44">
        <v>0.022713</v>
      </c>
      <c r="P389" s="44">
        <v>0.0</v>
      </c>
      <c r="Q389" s="44">
        <v>0.0</v>
      </c>
      <c r="R389" s="44">
        <v>0.0</v>
      </c>
      <c r="S389" s="44">
        <v>0.0</v>
      </c>
      <c r="T389" s="44">
        <v>3.88E-4</v>
      </c>
    </row>
    <row r="390">
      <c r="A390" s="2" t="str">
        <f>VLOOKUP(E390,'Food Encyclopedia'!$C$2:$K$999,3)</f>
        <v>baby food blend, commercial product, pouch</v>
      </c>
      <c r="B390" s="19" t="str">
        <f>VLOOKUP(E390,'Food Encyclopedia'!$C$2:$K$999,9)</f>
        <v>mixed</v>
      </c>
      <c r="C390" s="8" t="str">
        <f t="shared" si="1"/>
        <v>baby food blend, commercial product, pouch, mixed</v>
      </c>
      <c r="D390" s="43" t="s">
        <v>2931</v>
      </c>
      <c r="E390" s="2" t="s">
        <v>1042</v>
      </c>
      <c r="F390" s="44">
        <v>10.36</v>
      </c>
      <c r="G390" s="44">
        <v>0.407096</v>
      </c>
      <c r="H390" s="44">
        <v>0.008043</v>
      </c>
      <c r="I390" s="44">
        <v>0.132878</v>
      </c>
      <c r="J390" s="44">
        <v>0.002404</v>
      </c>
      <c r="K390" s="44">
        <v>0.004105</v>
      </c>
      <c r="L390" s="44">
        <v>0.0</v>
      </c>
      <c r="M390" s="44">
        <v>0.001265</v>
      </c>
      <c r="N390" s="44">
        <v>0.0</v>
      </c>
      <c r="O390" s="44">
        <v>0.018347</v>
      </c>
      <c r="P390" s="44">
        <v>3.81E-4</v>
      </c>
      <c r="Q390" s="44">
        <v>1.53E-4</v>
      </c>
      <c r="R390" s="44">
        <v>0.003482</v>
      </c>
      <c r="S390" s="44">
        <v>0.0</v>
      </c>
      <c r="T390" s="44">
        <v>6.2E-4</v>
      </c>
    </row>
    <row r="391">
      <c r="A391" s="2" t="str">
        <f>VLOOKUP(E391,'Food Encyclopedia'!$C$2:$K$999,3)</f>
        <v>baby food blend, commercial product, pouch</v>
      </c>
      <c r="B391" s="19" t="str">
        <f>VLOOKUP(E391,'Food Encyclopedia'!$C$2:$K$999,9)</f>
        <v>mixed</v>
      </c>
      <c r="C391" s="8" t="str">
        <f t="shared" si="1"/>
        <v>baby food blend, commercial product, pouch, mixed</v>
      </c>
      <c r="D391" s="43" t="s">
        <v>2932</v>
      </c>
      <c r="E391" s="2" t="s">
        <v>1043</v>
      </c>
      <c r="F391" s="19">
        <v>10.15</v>
      </c>
      <c r="G391" s="31"/>
      <c r="H391" s="31"/>
      <c r="I391" s="31"/>
      <c r="J391" s="31"/>
      <c r="K391" s="31"/>
      <c r="L391" s="31"/>
      <c r="M391" s="31"/>
      <c r="N391" s="31"/>
      <c r="O391" s="31"/>
      <c r="P391" s="31"/>
      <c r="Q391" s="31"/>
      <c r="R391" s="31"/>
      <c r="S391" s="31"/>
      <c r="T391" s="31"/>
    </row>
    <row r="392">
      <c r="A392" s="2" t="str">
        <f>VLOOKUP(E392,'Food Encyclopedia'!$C$2:$K$999,3)</f>
        <v>baby food blend, commercial product, pouch</v>
      </c>
      <c r="B392" s="19" t="str">
        <f>VLOOKUP(E392,'Food Encyclopedia'!$C$2:$K$999,9)</f>
        <v>mixed</v>
      </c>
      <c r="C392" s="8" t="str">
        <f t="shared" si="1"/>
        <v>baby food blend, commercial product, pouch, mixed</v>
      </c>
      <c r="D392" s="43" t="s">
        <v>2933</v>
      </c>
      <c r="E392" s="2" t="s">
        <v>1045</v>
      </c>
      <c r="F392" s="44">
        <v>10.19</v>
      </c>
      <c r="G392" s="44">
        <v>0.195229</v>
      </c>
      <c r="H392" s="44">
        <v>0.010654</v>
      </c>
      <c r="I392" s="44">
        <v>0.187288</v>
      </c>
      <c r="J392" s="44">
        <v>0.011603</v>
      </c>
      <c r="K392" s="44">
        <v>0.009171</v>
      </c>
      <c r="L392" s="44">
        <v>0.002161</v>
      </c>
      <c r="M392" s="44">
        <v>0.001387</v>
      </c>
      <c r="N392" s="44">
        <v>0.0</v>
      </c>
      <c r="O392" s="44">
        <v>0.016141</v>
      </c>
      <c r="P392" s="44">
        <v>0.0</v>
      </c>
      <c r="Q392" s="44">
        <v>0.0</v>
      </c>
      <c r="R392" s="44">
        <v>1.31E-4</v>
      </c>
      <c r="S392" s="44">
        <v>2.85E-4</v>
      </c>
      <c r="T392" s="44">
        <v>0.0</v>
      </c>
    </row>
    <row r="393">
      <c r="A393" s="2" t="str">
        <f>VLOOKUP(E393,'Food Encyclopedia'!$C$2:$K$999,3)</f>
        <v>baby food blend, commercial product, pouch</v>
      </c>
      <c r="B393" s="19" t="str">
        <f>VLOOKUP(E393,'Food Encyclopedia'!$C$2:$K$999,9)</f>
        <v>mixed</v>
      </c>
      <c r="C393" s="8" t="str">
        <f t="shared" si="1"/>
        <v>baby food blend, commercial product, pouch, mixed</v>
      </c>
      <c r="D393" s="43" t="s">
        <v>2934</v>
      </c>
      <c r="E393" s="2" t="s">
        <v>1047</v>
      </c>
      <c r="F393" s="44">
        <v>10.09</v>
      </c>
      <c r="G393" s="44">
        <v>0.141154</v>
      </c>
      <c r="H393" s="44">
        <v>0.01652</v>
      </c>
      <c r="I393" s="44">
        <v>0.165764</v>
      </c>
      <c r="J393" s="44">
        <v>0.032726</v>
      </c>
      <c r="K393" s="44">
        <v>0.022346</v>
      </c>
      <c r="L393" s="44">
        <v>0.002485</v>
      </c>
      <c r="M393" s="44">
        <v>0.001678</v>
      </c>
      <c r="N393" s="44">
        <v>0.0</v>
      </c>
      <c r="O393" s="44">
        <v>0.019946</v>
      </c>
      <c r="P393" s="44">
        <v>0.0</v>
      </c>
      <c r="Q393" s="44">
        <v>0.0</v>
      </c>
      <c r="R393" s="44">
        <v>0.00189</v>
      </c>
      <c r="S393" s="44">
        <v>5.68E-4</v>
      </c>
      <c r="T393" s="44">
        <v>0.0</v>
      </c>
    </row>
    <row r="394">
      <c r="A394" s="2" t="str">
        <f>VLOOKUP(E394,'Food Encyclopedia'!$C$2:$K$999,3)</f>
        <v>baby food blend, commercial product, pouch</v>
      </c>
      <c r="B394" s="19" t="str">
        <f>VLOOKUP(E394,'Food Encyclopedia'!$C$2:$K$999,9)</f>
        <v>mixed</v>
      </c>
      <c r="C394" s="8" t="str">
        <f t="shared" si="1"/>
        <v>baby food blend, commercial product, pouch, mixed</v>
      </c>
      <c r="D394" s="43" t="s">
        <v>2935</v>
      </c>
      <c r="E394" s="2" t="s">
        <v>1049</v>
      </c>
      <c r="F394" s="44">
        <v>10.27</v>
      </c>
      <c r="G394" s="44">
        <v>0.122181</v>
      </c>
      <c r="H394" s="44">
        <v>0.011834</v>
      </c>
      <c r="I394" s="44">
        <v>0.121999</v>
      </c>
      <c r="J394" s="44">
        <v>0.04278</v>
      </c>
      <c r="K394" s="44">
        <v>0.014045</v>
      </c>
      <c r="L394" s="44">
        <v>0.001881</v>
      </c>
      <c r="M394" s="44">
        <v>0.001426</v>
      </c>
      <c r="N394" s="44">
        <v>0.0</v>
      </c>
      <c r="O394" s="44">
        <v>0.017332</v>
      </c>
      <c r="P394" s="44">
        <v>0.0</v>
      </c>
      <c r="Q394" s="44">
        <v>0.0</v>
      </c>
      <c r="R394" s="44">
        <v>0.0</v>
      </c>
      <c r="S394" s="44">
        <v>4.17E-4</v>
      </c>
      <c r="T394" s="44">
        <v>0.0</v>
      </c>
    </row>
    <row r="395">
      <c r="A395" s="2" t="str">
        <f>VLOOKUP(E395,'Food Encyclopedia'!$C$2:$K$999,3)</f>
        <v>baby food blend, commercial product, pouch</v>
      </c>
      <c r="B395" s="19" t="str">
        <f>VLOOKUP(E395,'Food Encyclopedia'!$C$2:$K$999,9)</f>
        <v>mixed</v>
      </c>
      <c r="C395" s="8" t="str">
        <f t="shared" si="1"/>
        <v>baby food blend, commercial product, pouch, mixed</v>
      </c>
      <c r="D395" s="43" t="s">
        <v>2936</v>
      </c>
      <c r="E395" s="2" t="s">
        <v>1051</v>
      </c>
      <c r="F395" s="19">
        <v>10.41</v>
      </c>
      <c r="G395" s="44">
        <v>0.158774</v>
      </c>
      <c r="H395" s="44">
        <v>0.014231</v>
      </c>
      <c r="I395" s="44">
        <v>0.111696</v>
      </c>
      <c r="J395" s="44">
        <v>0.022362</v>
      </c>
      <c r="K395" s="44">
        <v>0.023613</v>
      </c>
      <c r="L395" s="44">
        <v>0.0</v>
      </c>
      <c r="M395" s="44">
        <v>0.001216</v>
      </c>
      <c r="N395" s="44">
        <v>0.0</v>
      </c>
      <c r="O395" s="44">
        <v>0.019261</v>
      </c>
      <c r="P395" s="44">
        <v>0.0</v>
      </c>
      <c r="Q395" s="44">
        <v>0.0</v>
      </c>
      <c r="R395" s="44">
        <v>0.002454</v>
      </c>
      <c r="S395" s="44">
        <v>0.0</v>
      </c>
      <c r="T395" s="44">
        <v>0.0</v>
      </c>
    </row>
    <row r="396">
      <c r="A396" s="2" t="str">
        <f>VLOOKUP(E396,'Food Encyclopedia'!$C$2:$K$999,3)</f>
        <v>baby food blend, commercial product, pouch</v>
      </c>
      <c r="B396" s="19" t="str">
        <f>VLOOKUP(E396,'Food Encyclopedia'!$C$2:$K$999,9)</f>
        <v>mixed</v>
      </c>
      <c r="C396" s="8" t="str">
        <f t="shared" si="1"/>
        <v>baby food blend, commercial product, pouch, mixed</v>
      </c>
      <c r="D396" s="43" t="s">
        <v>2937</v>
      </c>
      <c r="E396" s="2" t="s">
        <v>1053</v>
      </c>
      <c r="F396" s="50">
        <v>9.696</v>
      </c>
      <c r="G396" s="44">
        <v>0.151594</v>
      </c>
      <c r="H396" s="44">
        <v>0.00794</v>
      </c>
      <c r="I396" s="44">
        <v>0.071086</v>
      </c>
      <c r="J396" s="44">
        <v>0.006481</v>
      </c>
      <c r="K396" s="44">
        <v>0.009124</v>
      </c>
      <c r="L396" s="44">
        <v>0.00284</v>
      </c>
      <c r="M396" s="44">
        <v>0.001361</v>
      </c>
      <c r="N396" s="47">
        <v>3.39E-5</v>
      </c>
      <c r="O396" s="44">
        <v>0.022137</v>
      </c>
      <c r="P396" s="44">
        <v>0.0</v>
      </c>
      <c r="Q396" s="44">
        <v>0.0</v>
      </c>
      <c r="R396" s="44">
        <v>0.001082</v>
      </c>
      <c r="S396" s="44">
        <v>0.0</v>
      </c>
      <c r="T396" s="44">
        <v>2.22E-4</v>
      </c>
    </row>
    <row r="397">
      <c r="A397" s="2" t="str">
        <f>VLOOKUP(E397,'Food Encyclopedia'!$C$2:$K$999,3)</f>
        <v>baby food blend, commercial product, pouch</v>
      </c>
      <c r="B397" s="19" t="str">
        <f>VLOOKUP(E397,'Food Encyclopedia'!$C$2:$K$999,9)</f>
        <v>mixed</v>
      </c>
      <c r="C397" s="8" t="str">
        <f t="shared" si="1"/>
        <v>baby food blend, commercial product, pouch, mixed</v>
      </c>
      <c r="D397" s="43" t="s">
        <v>2938</v>
      </c>
      <c r="E397" s="2" t="s">
        <v>1055</v>
      </c>
      <c r="F397" s="50">
        <v>9.948</v>
      </c>
      <c r="G397" s="44">
        <v>0.182158</v>
      </c>
      <c r="H397" s="44">
        <v>0.014765</v>
      </c>
      <c r="I397" s="44">
        <v>0.069012</v>
      </c>
      <c r="J397" s="44">
        <v>0.002864</v>
      </c>
      <c r="K397" s="44">
        <v>0.009534</v>
      </c>
      <c r="L397" s="44">
        <v>0.003285</v>
      </c>
      <c r="M397" s="44">
        <v>0.001411</v>
      </c>
      <c r="N397" s="47">
        <v>6.53E-5</v>
      </c>
      <c r="O397" s="44">
        <v>0.021392</v>
      </c>
      <c r="P397" s="44">
        <v>0.0</v>
      </c>
      <c r="Q397" s="44">
        <v>0.0</v>
      </c>
      <c r="R397" s="44">
        <v>0.0</v>
      </c>
      <c r="S397" s="44">
        <v>0.0</v>
      </c>
      <c r="T397" s="44">
        <v>2.8E-4</v>
      </c>
    </row>
    <row r="398">
      <c r="A398" s="2" t="str">
        <f>VLOOKUP(E398,'Food Encyclopedia'!$C$2:$K$999,3)</f>
        <v>baby food blend, commercial product, pouch</v>
      </c>
      <c r="B398" s="19" t="str">
        <f>VLOOKUP(E398,'Food Encyclopedia'!$C$2:$K$999,9)</f>
        <v>mixed</v>
      </c>
      <c r="C398" s="8" t="str">
        <f t="shared" si="1"/>
        <v>baby food blend, commercial product, pouch, mixed</v>
      </c>
      <c r="D398" s="43" t="s">
        <v>2939</v>
      </c>
      <c r="E398" s="2" t="s">
        <v>1057</v>
      </c>
      <c r="F398" s="19">
        <v>10.23</v>
      </c>
      <c r="G398" s="44">
        <v>0.40976</v>
      </c>
      <c r="H398" s="44">
        <v>0.009821</v>
      </c>
      <c r="I398" s="44">
        <v>0.135613</v>
      </c>
      <c r="J398" s="44">
        <v>0.005244</v>
      </c>
      <c r="K398" s="44">
        <v>0.005464</v>
      </c>
      <c r="L398" s="44">
        <v>0.0</v>
      </c>
      <c r="M398" s="44">
        <v>4.01E-4</v>
      </c>
      <c r="N398" s="44">
        <v>0.0</v>
      </c>
      <c r="O398" s="44">
        <v>0.011705</v>
      </c>
      <c r="P398" s="44">
        <v>0.0</v>
      </c>
      <c r="Q398" s="44">
        <v>0.0</v>
      </c>
      <c r="R398" s="44">
        <v>0.005574</v>
      </c>
      <c r="S398" s="44">
        <v>0.0</v>
      </c>
      <c r="T398" s="44">
        <v>0.0</v>
      </c>
    </row>
    <row r="399">
      <c r="A399" s="2" t="str">
        <f>VLOOKUP(E399,'Food Encyclopedia'!$C$2:$K$999,3)</f>
        <v>baby food blend, commercial product, pouch</v>
      </c>
      <c r="B399" s="19" t="str">
        <f>VLOOKUP(E399,'Food Encyclopedia'!$C$2:$K$999,9)</f>
        <v>mixed</v>
      </c>
      <c r="C399" s="8" t="str">
        <f t="shared" si="1"/>
        <v>baby food blend, commercial product, pouch, mixed</v>
      </c>
      <c r="D399" s="43" t="s">
        <v>2940</v>
      </c>
      <c r="E399" s="2" t="s">
        <v>1059</v>
      </c>
      <c r="F399" s="44">
        <v>10.34</v>
      </c>
      <c r="G399" s="44">
        <v>0.166512</v>
      </c>
      <c r="H399" s="44">
        <v>0.013892</v>
      </c>
      <c r="I399" s="44">
        <v>0.156577</v>
      </c>
      <c r="J399" s="44">
        <v>0.021151</v>
      </c>
      <c r="K399" s="44">
        <v>0.010759</v>
      </c>
      <c r="L399" s="44">
        <v>0.002254</v>
      </c>
      <c r="M399" s="44">
        <v>0.001747</v>
      </c>
      <c r="N399" s="44">
        <v>0.0</v>
      </c>
      <c r="O399" s="44">
        <v>0.016695</v>
      </c>
      <c r="P399" s="44">
        <v>0.0</v>
      </c>
      <c r="Q399" s="44">
        <v>0.0</v>
      </c>
      <c r="R399" s="44">
        <v>0.0</v>
      </c>
      <c r="S399" s="44">
        <v>3.37E-4</v>
      </c>
      <c r="T399" s="44">
        <v>0.0</v>
      </c>
    </row>
    <row r="400">
      <c r="A400" s="2" t="str">
        <f>VLOOKUP(E400,'Food Encyclopedia'!$C$2:$K$999,3)</f>
        <v>baby food blend, commercial product, pouch</v>
      </c>
      <c r="B400" s="19" t="str">
        <f>VLOOKUP(E400,'Food Encyclopedia'!$C$2:$K$999,9)</f>
        <v>mixed</v>
      </c>
      <c r="C400" s="8" t="str">
        <f t="shared" si="1"/>
        <v>baby food blend, commercial product, pouch, mixed</v>
      </c>
      <c r="D400" s="43" t="s">
        <v>2941</v>
      </c>
      <c r="E400" s="2" t="s">
        <v>1061</v>
      </c>
      <c r="F400" s="50">
        <v>9.812</v>
      </c>
      <c r="G400" s="44">
        <v>0.283209</v>
      </c>
      <c r="H400" s="44">
        <v>0.003896</v>
      </c>
      <c r="I400" s="44">
        <v>0.067891</v>
      </c>
      <c r="J400" s="44">
        <v>0.00206</v>
      </c>
      <c r="K400" s="44">
        <v>0.003814</v>
      </c>
      <c r="L400" s="44">
        <v>0.003494</v>
      </c>
      <c r="M400" s="44">
        <v>2.02E-4</v>
      </c>
      <c r="N400" s="47">
        <v>8.63E-6</v>
      </c>
      <c r="O400" s="44">
        <v>0.009028</v>
      </c>
      <c r="P400" s="44">
        <v>0.0</v>
      </c>
      <c r="Q400" s="44">
        <v>0.0</v>
      </c>
      <c r="R400" s="44">
        <v>0.003932</v>
      </c>
      <c r="S400" s="44">
        <v>0.0</v>
      </c>
      <c r="T400" s="44">
        <v>2.19E-4</v>
      </c>
    </row>
    <row r="401">
      <c r="A401" s="2" t="str">
        <f>VLOOKUP(E401,'Food Encyclopedia'!$C$2:$K$999,3)</f>
        <v>baby food blend, commercial product, pouch</v>
      </c>
      <c r="B401" s="19" t="str">
        <f>VLOOKUP(E401,'Food Encyclopedia'!$C$2:$K$999,9)</f>
        <v>mixed</v>
      </c>
      <c r="C401" s="8" t="str">
        <f t="shared" si="1"/>
        <v>baby food blend, commercial product, pouch, mixed</v>
      </c>
      <c r="D401" s="43" t="s">
        <v>2942</v>
      </c>
      <c r="E401" s="2" t="s">
        <v>1063</v>
      </c>
      <c r="F401" s="44">
        <v>10.21</v>
      </c>
      <c r="G401" s="44">
        <v>0.367976</v>
      </c>
      <c r="H401" s="44">
        <v>0.005762</v>
      </c>
      <c r="I401" s="44">
        <v>0.091399</v>
      </c>
      <c r="J401" s="44">
        <v>0.013007</v>
      </c>
      <c r="K401" s="44">
        <v>0.010638</v>
      </c>
      <c r="L401" s="44">
        <v>6.1E-4</v>
      </c>
      <c r="M401" s="44">
        <v>5.0E-4</v>
      </c>
      <c r="N401" s="44">
        <v>0.0</v>
      </c>
      <c r="O401" s="44">
        <v>0.007554</v>
      </c>
      <c r="P401" s="44">
        <v>0.0</v>
      </c>
      <c r="Q401" s="44">
        <v>0.0</v>
      </c>
      <c r="R401" s="44">
        <v>0.0</v>
      </c>
      <c r="S401" s="44">
        <v>7.0E-4</v>
      </c>
      <c r="T401" s="44">
        <v>0.0</v>
      </c>
    </row>
    <row r="402">
      <c r="A402" s="2" t="str">
        <f>VLOOKUP(E402,'Food Encyclopedia'!$C$2:$K$999,3)</f>
        <v>baby food blend, commercial product, pouch</v>
      </c>
      <c r="B402" s="19" t="str">
        <f>VLOOKUP(E402,'Food Encyclopedia'!$C$2:$K$999,9)</f>
        <v>mixed</v>
      </c>
      <c r="C402" s="8" t="str">
        <f t="shared" si="1"/>
        <v>baby food blend, commercial product, pouch, mixed</v>
      </c>
      <c r="D402" s="43" t="s">
        <v>2943</v>
      </c>
      <c r="E402" s="2" t="s">
        <v>1065</v>
      </c>
      <c r="F402" s="19">
        <v>10.12</v>
      </c>
      <c r="G402" s="44">
        <v>0.261691</v>
      </c>
      <c r="H402" s="44">
        <v>0.028807</v>
      </c>
      <c r="I402" s="44">
        <v>0.141416</v>
      </c>
      <c r="J402" s="44">
        <v>0.023861</v>
      </c>
      <c r="K402" s="44">
        <v>0.019452</v>
      </c>
      <c r="L402" s="44">
        <v>0.0</v>
      </c>
      <c r="M402" s="44">
        <v>0.001629</v>
      </c>
      <c r="N402" s="44">
        <v>0.0</v>
      </c>
      <c r="O402" s="44">
        <v>0.022138</v>
      </c>
      <c r="P402" s="44">
        <v>0.0</v>
      </c>
      <c r="Q402" s="44">
        <v>0.0</v>
      </c>
      <c r="R402" s="44">
        <v>0.004248</v>
      </c>
      <c r="S402" s="44">
        <v>0.0</v>
      </c>
      <c r="T402" s="44">
        <v>0.0</v>
      </c>
    </row>
    <row r="403">
      <c r="A403" s="2" t="str">
        <f>VLOOKUP(E403,'Food Encyclopedia'!$C$2:$K$999,3)</f>
        <v>baby food blend, commercial product, pouch</v>
      </c>
      <c r="B403" s="19" t="str">
        <f>VLOOKUP(E403,'Food Encyclopedia'!$C$2:$K$999,9)</f>
        <v>mixed</v>
      </c>
      <c r="C403" s="8" t="str">
        <f t="shared" si="1"/>
        <v>baby food blend, commercial product, pouch, mixed</v>
      </c>
      <c r="D403" s="43" t="s">
        <v>2944</v>
      </c>
      <c r="E403" s="2" t="s">
        <v>1067</v>
      </c>
      <c r="F403" s="19">
        <v>9.99</v>
      </c>
      <c r="G403" s="44">
        <v>0.14978</v>
      </c>
      <c r="H403" s="44">
        <v>0.019622</v>
      </c>
      <c r="I403" s="44">
        <v>0.138324</v>
      </c>
      <c r="J403" s="44">
        <v>0.053386</v>
      </c>
      <c r="K403" s="44">
        <v>0.028691</v>
      </c>
      <c r="L403" s="44">
        <v>0.0</v>
      </c>
      <c r="M403" s="44">
        <v>0.00157</v>
      </c>
      <c r="N403" s="44">
        <v>0.0</v>
      </c>
      <c r="O403" s="44">
        <v>0.024645</v>
      </c>
      <c r="P403" s="44">
        <v>0.0</v>
      </c>
      <c r="Q403" s="44">
        <v>0.0</v>
      </c>
      <c r="R403" s="44">
        <v>0.004511</v>
      </c>
      <c r="S403" s="44">
        <v>0.0</v>
      </c>
      <c r="T403" s="44">
        <v>0.0</v>
      </c>
    </row>
    <row r="404">
      <c r="A404" s="2" t="str">
        <f>VLOOKUP(E404,'Food Encyclopedia'!$C$2:$K$999,3)</f>
        <v>baby food blend, commercial product, pouch</v>
      </c>
      <c r="B404" s="19" t="str">
        <f>VLOOKUP(E404,'Food Encyclopedia'!$C$2:$K$999,9)</f>
        <v>mixed</v>
      </c>
      <c r="C404" s="8" t="str">
        <f t="shared" si="1"/>
        <v>baby food blend, commercial product, pouch, mixed</v>
      </c>
      <c r="D404" s="43" t="s">
        <v>2945</v>
      </c>
      <c r="E404" s="2" t="s">
        <v>1070</v>
      </c>
      <c r="F404" s="44">
        <v>10.21</v>
      </c>
      <c r="G404" s="44">
        <v>0.296997</v>
      </c>
      <c r="H404" s="44">
        <v>0.006589</v>
      </c>
      <c r="I404" s="44">
        <v>0.204101</v>
      </c>
      <c r="J404" s="44">
        <v>0.006402</v>
      </c>
      <c r="K404" s="44">
        <v>0.008458</v>
      </c>
      <c r="L404" s="44">
        <v>0.0</v>
      </c>
      <c r="M404" s="44">
        <v>0.001093</v>
      </c>
      <c r="N404" s="44">
        <v>0.0</v>
      </c>
      <c r="O404" s="44">
        <v>0.015172</v>
      </c>
      <c r="P404" s="44">
        <v>0.0</v>
      </c>
      <c r="Q404" s="44">
        <v>0.0</v>
      </c>
      <c r="R404" s="47">
        <v>6.42E-5</v>
      </c>
      <c r="S404" s="44">
        <v>0.0</v>
      </c>
      <c r="T404" s="44">
        <v>2.7E-4</v>
      </c>
    </row>
    <row r="405">
      <c r="A405" s="2" t="str">
        <f>VLOOKUP(E405,'Food Encyclopedia'!$C$2:$K$999,3)</f>
        <v>baby food blend, commercial product, pouch</v>
      </c>
      <c r="B405" s="19" t="str">
        <f>VLOOKUP(E405,'Food Encyclopedia'!$C$2:$K$999,9)</f>
        <v>mixed</v>
      </c>
      <c r="C405" s="8" t="str">
        <f t="shared" si="1"/>
        <v>baby food blend, commercial product, pouch, mixed</v>
      </c>
      <c r="D405" s="43" t="s">
        <v>2946</v>
      </c>
      <c r="E405" s="2" t="s">
        <v>1072</v>
      </c>
      <c r="F405" s="19">
        <v>10.32</v>
      </c>
      <c r="G405" s="44">
        <v>0.241113</v>
      </c>
      <c r="H405" s="44">
        <v>0.010344</v>
      </c>
      <c r="I405" s="44">
        <v>0.078034</v>
      </c>
      <c r="J405" s="44">
        <v>0.020711</v>
      </c>
      <c r="K405" s="44">
        <v>0.007704</v>
      </c>
      <c r="L405" s="44">
        <v>0.0</v>
      </c>
      <c r="M405" s="44">
        <v>9.23E-4</v>
      </c>
      <c r="N405" s="44">
        <v>0.0</v>
      </c>
      <c r="O405" s="44">
        <v>0.013283</v>
      </c>
      <c r="P405" s="44">
        <v>0.0</v>
      </c>
      <c r="Q405" s="44">
        <v>0.0</v>
      </c>
      <c r="R405" s="44">
        <v>0.002781</v>
      </c>
      <c r="S405" s="44">
        <v>0.0</v>
      </c>
      <c r="T405" s="44">
        <v>0.0</v>
      </c>
    </row>
    <row r="406">
      <c r="A406" s="2" t="str">
        <f>VLOOKUP(E406,'Food Encyclopedia'!$C$2:$K$999,3)</f>
        <v>baby food blend, commercial product, pouch</v>
      </c>
      <c r="B406" s="19" t="str">
        <f>VLOOKUP(E406,'Food Encyclopedia'!$C$2:$K$999,9)</f>
        <v>mixed</v>
      </c>
      <c r="C406" s="8" t="str">
        <f t="shared" si="1"/>
        <v>baby food blend, commercial product, pouch, mixed</v>
      </c>
      <c r="D406" s="43" t="s">
        <v>2947</v>
      </c>
      <c r="E406" s="2" t="s">
        <v>1074</v>
      </c>
      <c r="F406" s="44">
        <v>9.68</v>
      </c>
      <c r="G406" s="44">
        <v>0.471492</v>
      </c>
      <c r="H406" s="44">
        <v>0.003458</v>
      </c>
      <c r="I406" s="44">
        <v>0.08978</v>
      </c>
      <c r="J406" s="44">
        <v>0.002223</v>
      </c>
      <c r="K406" s="44">
        <v>0.002964</v>
      </c>
      <c r="L406" s="44">
        <v>0.0</v>
      </c>
      <c r="M406" s="44">
        <v>4.02E-4</v>
      </c>
      <c r="N406" s="44">
        <v>0.0</v>
      </c>
      <c r="O406" s="44">
        <v>0.012042</v>
      </c>
      <c r="P406" s="44">
        <v>0.0</v>
      </c>
      <c r="Q406" s="44">
        <v>0.0</v>
      </c>
      <c r="R406" s="44">
        <v>0.005798</v>
      </c>
      <c r="S406" s="44">
        <v>0.0</v>
      </c>
      <c r="T406" s="44">
        <v>2.91E-4</v>
      </c>
    </row>
    <row r="407">
      <c r="A407" s="2" t="str">
        <f>VLOOKUP(E407,'Food Encyclopedia'!$C$2:$K$999,3)</f>
        <v>Fruit and yogurt, commercial product, pouch</v>
      </c>
      <c r="B407" s="19" t="str">
        <f>VLOOKUP(E407,'Food Encyclopedia'!$C$2:$K$999,9)</f>
        <v>mixed</v>
      </c>
      <c r="C407" s="8" t="str">
        <f t="shared" si="1"/>
        <v>Fruit and yogurt, commercial product, pouch, mixed</v>
      </c>
      <c r="D407" s="43" t="s">
        <v>2948</v>
      </c>
      <c r="E407" s="2" t="s">
        <v>1076</v>
      </c>
      <c r="F407" s="19">
        <v>10.02</v>
      </c>
      <c r="G407" s="44">
        <v>0.329991</v>
      </c>
      <c r="H407" s="44">
        <v>0.053406</v>
      </c>
      <c r="I407" s="44">
        <v>0.09999</v>
      </c>
      <c r="J407" s="44">
        <v>0.010941</v>
      </c>
      <c r="K407" s="44">
        <v>0.006128</v>
      </c>
      <c r="L407" s="44">
        <v>0.0</v>
      </c>
      <c r="M407" s="44">
        <v>6.31E-4</v>
      </c>
      <c r="N407" s="44">
        <v>0.0</v>
      </c>
      <c r="O407" s="44">
        <v>0.013039</v>
      </c>
      <c r="P407" s="44">
        <v>0.0</v>
      </c>
      <c r="Q407" s="44">
        <v>0.0</v>
      </c>
      <c r="R407" s="44">
        <v>0.001428</v>
      </c>
      <c r="S407" s="44">
        <v>0.0</v>
      </c>
      <c r="T407" s="44">
        <v>0.0</v>
      </c>
    </row>
    <row r="408">
      <c r="A408" s="2" t="str">
        <f>VLOOKUP(E408,'Food Encyclopedia'!$C$2:$K$999,3)</f>
        <v>Fruit and yogurt, commercial product, pouch</v>
      </c>
      <c r="B408" s="19" t="str">
        <f>VLOOKUP(E408,'Food Encyclopedia'!$C$2:$K$999,9)</f>
        <v>mixed</v>
      </c>
      <c r="C408" s="8" t="str">
        <f t="shared" si="1"/>
        <v>Fruit and yogurt, commercial product, pouch, mixed</v>
      </c>
      <c r="D408" s="43" t="s">
        <v>2949</v>
      </c>
      <c r="E408" s="2" t="s">
        <v>1079</v>
      </c>
      <c r="F408" s="19">
        <v>10.26</v>
      </c>
      <c r="G408" s="44">
        <v>0.338722</v>
      </c>
      <c r="H408" s="44">
        <v>0.048398</v>
      </c>
      <c r="I408" s="44">
        <v>0.092867</v>
      </c>
      <c r="J408" s="44">
        <v>0.00778</v>
      </c>
      <c r="K408" s="44">
        <v>0.007787</v>
      </c>
      <c r="L408" s="44">
        <v>0.0</v>
      </c>
      <c r="M408" s="44">
        <v>6.27E-4</v>
      </c>
      <c r="N408" s="44">
        <v>0.0</v>
      </c>
      <c r="O408" s="44">
        <v>0.013877</v>
      </c>
      <c r="P408" s="44">
        <v>0.0</v>
      </c>
      <c r="Q408" s="44">
        <v>0.0</v>
      </c>
      <c r="R408" s="44">
        <v>2.88E-4</v>
      </c>
      <c r="S408" s="44">
        <v>0.0</v>
      </c>
      <c r="T408" s="44">
        <v>0.0</v>
      </c>
    </row>
    <row r="409">
      <c r="A409" s="2" t="str">
        <f>VLOOKUP(E409,'Food Encyclopedia'!$C$2:$K$999,3)</f>
        <v>baby food blend, commercial product, pouch</v>
      </c>
      <c r="B409" s="19" t="str">
        <f>VLOOKUP(E409,'Food Encyclopedia'!$C$2:$K$999,9)</f>
        <v>mixed</v>
      </c>
      <c r="C409" s="8" t="str">
        <f t="shared" si="1"/>
        <v>baby food blend, commercial product, pouch, mixed</v>
      </c>
      <c r="D409" s="43" t="s">
        <v>2950</v>
      </c>
      <c r="E409" s="2" t="s">
        <v>1081</v>
      </c>
      <c r="F409" s="19">
        <v>10.08</v>
      </c>
      <c r="G409" s="44">
        <v>0.202854</v>
      </c>
      <c r="H409" s="44">
        <v>0.014046</v>
      </c>
      <c r="I409" s="44">
        <v>0.046862</v>
      </c>
      <c r="J409" s="44">
        <v>0.015257</v>
      </c>
      <c r="K409" s="44">
        <v>0.013374</v>
      </c>
      <c r="L409" s="44">
        <v>0.0</v>
      </c>
      <c r="M409" s="44">
        <v>0.001098</v>
      </c>
      <c r="N409" s="44">
        <v>0.0</v>
      </c>
      <c r="O409" s="44">
        <v>0.014706</v>
      </c>
      <c r="P409" s="44">
        <v>0.0</v>
      </c>
      <c r="Q409" s="44">
        <v>0.0</v>
      </c>
      <c r="R409" s="44">
        <v>0.003402</v>
      </c>
      <c r="S409" s="44">
        <v>0.0</v>
      </c>
      <c r="T409" s="44">
        <v>0.0</v>
      </c>
    </row>
    <row r="410">
      <c r="A410" s="2" t="str">
        <f>VLOOKUP(E410,'Food Encyclopedia'!$C$2:$K$999,3)</f>
        <v>baby food blend, commercial product, pouch</v>
      </c>
      <c r="B410" s="19" t="str">
        <f>VLOOKUP(E410,'Food Encyclopedia'!$C$2:$K$999,9)</f>
        <v>mixed</v>
      </c>
      <c r="C410" s="8" t="str">
        <f t="shared" si="1"/>
        <v>baby food blend, commercial product, pouch, mixed</v>
      </c>
      <c r="D410" s="43" t="s">
        <v>2951</v>
      </c>
      <c r="E410" s="2" t="s">
        <v>1083</v>
      </c>
      <c r="F410" s="44">
        <v>10.05</v>
      </c>
      <c r="G410" s="44">
        <v>0.152121</v>
      </c>
      <c r="H410" s="44">
        <v>0.004788</v>
      </c>
      <c r="I410" s="44">
        <v>0.089279</v>
      </c>
      <c r="J410" s="44">
        <v>0.00795</v>
      </c>
      <c r="K410" s="44">
        <v>0.006288</v>
      </c>
      <c r="L410" s="44">
        <v>0.0</v>
      </c>
      <c r="M410" s="44">
        <v>0.001493</v>
      </c>
      <c r="N410" s="44">
        <v>0.0</v>
      </c>
      <c r="O410" s="44">
        <v>0.013883</v>
      </c>
      <c r="P410" s="44">
        <v>0.0</v>
      </c>
      <c r="Q410" s="44">
        <v>0.0</v>
      </c>
      <c r="R410" s="44">
        <v>0.0</v>
      </c>
      <c r="S410" s="44">
        <v>0.0</v>
      </c>
      <c r="T410" s="44">
        <v>2.94E-4</v>
      </c>
    </row>
    <row r="411">
      <c r="A411" s="2" t="str">
        <f>VLOOKUP(E411,'Food Encyclopedia'!$C$2:$K$999,3)</f>
        <v>baby food blend, commercial product, pouch</v>
      </c>
      <c r="B411" s="19" t="str">
        <f>VLOOKUP(E411,'Food Encyclopedia'!$C$2:$K$999,9)</f>
        <v>mixed</v>
      </c>
      <c r="C411" s="8" t="str">
        <f t="shared" si="1"/>
        <v>baby food blend, commercial product, pouch, mixed</v>
      </c>
      <c r="D411" s="43" t="s">
        <v>2952</v>
      </c>
      <c r="E411" s="2" t="s">
        <v>1085</v>
      </c>
      <c r="F411" s="44">
        <v>10.11</v>
      </c>
      <c r="G411" s="44">
        <v>0.455729</v>
      </c>
      <c r="H411" s="44">
        <v>0.004121</v>
      </c>
      <c r="I411" s="44">
        <v>0.083173</v>
      </c>
      <c r="J411" s="44">
        <v>0.003993</v>
      </c>
      <c r="K411" s="44">
        <v>0.002946</v>
      </c>
      <c r="L411" s="44">
        <v>0.0</v>
      </c>
      <c r="M411" s="44">
        <v>4.17E-4</v>
      </c>
      <c r="N411" s="44">
        <v>0.0</v>
      </c>
      <c r="O411" s="44">
        <v>0.010623</v>
      </c>
      <c r="P411" s="44">
        <v>0.0</v>
      </c>
      <c r="Q411" s="44">
        <v>0.0</v>
      </c>
      <c r="R411" s="44">
        <v>0.003919</v>
      </c>
      <c r="S411" s="44">
        <v>0.0</v>
      </c>
      <c r="T411" s="44">
        <v>2.76E-4</v>
      </c>
    </row>
    <row r="412">
      <c r="A412" s="2" t="str">
        <f>VLOOKUP(E412,'Food Encyclopedia'!$C$2:$K$999,3)</f>
        <v>Strong, commercial product, pouch</v>
      </c>
      <c r="B412" s="19" t="str">
        <f>VLOOKUP(E412,'Food Encyclopedia'!$C$2:$K$999,9)</f>
        <v>mixed</v>
      </c>
      <c r="C412" s="8" t="str">
        <f t="shared" si="1"/>
        <v>Strong, commercial product, pouch, mixed</v>
      </c>
      <c r="D412" s="43" t="s">
        <v>2953</v>
      </c>
      <c r="E412" s="2" t="s">
        <v>1087</v>
      </c>
      <c r="F412" s="44">
        <v>10.52</v>
      </c>
      <c r="G412" s="44">
        <v>0.431066</v>
      </c>
      <c r="H412" s="44">
        <v>0.016835</v>
      </c>
      <c r="I412" s="44">
        <v>0.159412</v>
      </c>
      <c r="J412" s="44">
        <v>0.003219</v>
      </c>
      <c r="K412" s="44">
        <v>0.012388</v>
      </c>
      <c r="L412" s="44">
        <v>0.0</v>
      </c>
      <c r="M412" s="44">
        <v>0.002083</v>
      </c>
      <c r="N412" s="44">
        <v>0.0</v>
      </c>
      <c r="O412" s="44">
        <v>0.022617</v>
      </c>
      <c r="P412" s="44">
        <v>5.18E-4</v>
      </c>
      <c r="Q412" s="44">
        <v>2.09E-4</v>
      </c>
      <c r="R412" s="44">
        <v>0.004388</v>
      </c>
      <c r="S412" s="44">
        <v>0.0</v>
      </c>
      <c r="T412" s="44">
        <v>7.71E-4</v>
      </c>
    </row>
    <row r="413">
      <c r="A413" s="2" t="str">
        <f>VLOOKUP(E413,'Food Encyclopedia'!$C$2:$K$999,3)</f>
        <v>Strong, commercial product, pouch</v>
      </c>
      <c r="B413" s="19" t="str">
        <f>VLOOKUP(E413,'Food Encyclopedia'!$C$2:$K$999,9)</f>
        <v>mixed</v>
      </c>
      <c r="C413" s="8" t="str">
        <f t="shared" si="1"/>
        <v>Strong, commercial product, pouch, mixed</v>
      </c>
      <c r="D413" s="43" t="s">
        <v>2954</v>
      </c>
      <c r="E413" s="2" t="s">
        <v>1090</v>
      </c>
      <c r="F413" s="19">
        <v>10.0</v>
      </c>
      <c r="G413" s="44">
        <v>0.326272</v>
      </c>
      <c r="H413" s="44">
        <v>0.016898</v>
      </c>
      <c r="I413" s="44">
        <v>0.0</v>
      </c>
      <c r="J413" s="44">
        <v>0.012317</v>
      </c>
      <c r="K413" s="44">
        <v>0.01264</v>
      </c>
      <c r="L413" s="44">
        <v>0.0</v>
      </c>
      <c r="M413" s="44">
        <v>0.001287</v>
      </c>
      <c r="N413" s="44">
        <v>0.0</v>
      </c>
      <c r="O413" s="44">
        <v>0.013574</v>
      </c>
      <c r="P413" s="44">
        <v>0.0</v>
      </c>
      <c r="Q413" s="44">
        <v>0.0</v>
      </c>
      <c r="R413" s="44">
        <v>0.003206</v>
      </c>
      <c r="S413" s="44">
        <v>0.0</v>
      </c>
      <c r="T413" s="44">
        <v>0.0</v>
      </c>
    </row>
    <row r="414">
      <c r="A414" s="2" t="str">
        <f>VLOOKUP(E414,'Food Encyclopedia'!$C$2:$K$999,3)</f>
        <v>baby food blend, commercial product, pouch</v>
      </c>
      <c r="B414" s="19" t="str">
        <f>VLOOKUP(E414,'Food Encyclopedia'!$C$2:$K$999,9)</f>
        <v>mixed</v>
      </c>
      <c r="C414" s="8" t="str">
        <f t="shared" si="1"/>
        <v>baby food blend, commercial product, pouch, mixed</v>
      </c>
      <c r="D414" s="43" t="s">
        <v>2955</v>
      </c>
      <c r="E414" s="2" t="s">
        <v>1092</v>
      </c>
      <c r="F414" s="44">
        <v>10.4</v>
      </c>
      <c r="G414" s="44">
        <v>0.296892</v>
      </c>
      <c r="H414" s="44">
        <v>0.012429</v>
      </c>
      <c r="I414" s="44">
        <v>0.16896</v>
      </c>
      <c r="J414" s="44">
        <v>0.01258</v>
      </c>
      <c r="K414" s="44">
        <v>0.010261</v>
      </c>
      <c r="L414" s="44">
        <v>0.0</v>
      </c>
      <c r="M414" s="44">
        <v>0.002043</v>
      </c>
      <c r="N414" s="44">
        <v>0.0</v>
      </c>
      <c r="O414" s="44">
        <v>0.018993</v>
      </c>
      <c r="P414" s="44">
        <v>8.1E-4</v>
      </c>
      <c r="Q414" s="44">
        <v>3.26E-4</v>
      </c>
      <c r="R414" s="44">
        <v>0.001742</v>
      </c>
      <c r="S414" s="44">
        <v>0.0</v>
      </c>
      <c r="T414" s="44">
        <v>2.69E-4</v>
      </c>
    </row>
    <row r="415">
      <c r="A415" s="2" t="str">
        <f>VLOOKUP(E415,'Food Encyclopedia'!$C$2:$K$999,3)</f>
        <v>baby food blend, commercial product, pouch</v>
      </c>
      <c r="B415" s="19" t="str">
        <f>VLOOKUP(E415,'Food Encyclopedia'!$C$2:$K$999,9)</f>
        <v>mixed</v>
      </c>
      <c r="C415" s="8" t="str">
        <f t="shared" si="1"/>
        <v>baby food blend, commercial product, pouch, mixed</v>
      </c>
      <c r="D415" s="43" t="s">
        <v>2956</v>
      </c>
      <c r="E415" s="2" t="s">
        <v>1094</v>
      </c>
      <c r="F415" s="44">
        <v>10.26</v>
      </c>
      <c r="G415" s="44">
        <v>0.181379</v>
      </c>
      <c r="H415" s="44">
        <v>0.012177</v>
      </c>
      <c r="I415" s="44">
        <v>0.107503</v>
      </c>
      <c r="J415" s="44">
        <v>0.017242</v>
      </c>
      <c r="K415" s="44">
        <v>0.010111</v>
      </c>
      <c r="L415" s="44">
        <v>0.0</v>
      </c>
      <c r="M415" s="44">
        <v>0.001961</v>
      </c>
      <c r="N415" s="44">
        <v>0.0</v>
      </c>
      <c r="O415" s="44">
        <v>0.020283</v>
      </c>
      <c r="P415" s="44">
        <v>0.0</v>
      </c>
      <c r="Q415" s="44">
        <v>0.0</v>
      </c>
      <c r="R415" s="47">
        <v>7.78E-5</v>
      </c>
      <c r="S415" s="44">
        <v>0.0</v>
      </c>
      <c r="T415" s="44">
        <v>4.54E-4</v>
      </c>
    </row>
    <row r="416">
      <c r="A416" s="2" t="str">
        <f>VLOOKUP(E416,'Food Encyclopedia'!$C$2:$K$999,3)</f>
        <v>Strong, commercial product, pouch</v>
      </c>
      <c r="B416" s="19" t="str">
        <f>VLOOKUP(E416,'Food Encyclopedia'!$C$2:$K$999,9)</f>
        <v>mixed</v>
      </c>
      <c r="C416" s="8" t="str">
        <f t="shared" si="1"/>
        <v>Strong, commercial product, pouch, mixed</v>
      </c>
      <c r="D416" s="43" t="s">
        <v>2957</v>
      </c>
      <c r="E416" s="2" t="s">
        <v>1096</v>
      </c>
      <c r="F416" s="44">
        <v>10.19</v>
      </c>
      <c r="G416" s="44">
        <v>0.353614</v>
      </c>
      <c r="H416" s="44">
        <v>0.018992</v>
      </c>
      <c r="I416" s="44">
        <v>0.039913</v>
      </c>
      <c r="J416" s="44">
        <v>0.035478</v>
      </c>
      <c r="K416" s="44">
        <v>0.028457</v>
      </c>
      <c r="L416" s="44">
        <v>0.0</v>
      </c>
      <c r="M416" s="44">
        <v>0.001561</v>
      </c>
      <c r="N416" s="44">
        <v>0.0</v>
      </c>
      <c r="O416" s="44">
        <v>0.014063</v>
      </c>
      <c r="P416" s="44">
        <v>0.0</v>
      </c>
      <c r="Q416" s="44">
        <v>0.0</v>
      </c>
      <c r="R416" s="44">
        <v>0.001792</v>
      </c>
      <c r="S416" s="44">
        <v>0.0</v>
      </c>
      <c r="T416" s="44">
        <v>6.4E-4</v>
      </c>
    </row>
    <row r="417">
      <c r="A417" s="2" t="str">
        <f>VLOOKUP(E417,'Food Encyclopedia'!$C$2:$K$999,3)</f>
        <v>Strong, commercial product, pouch</v>
      </c>
      <c r="B417" s="19" t="str">
        <f>VLOOKUP(E417,'Food Encyclopedia'!$C$2:$K$999,9)</f>
        <v>mixed</v>
      </c>
      <c r="C417" s="8" t="str">
        <f t="shared" si="1"/>
        <v>Strong, commercial product, pouch, mixed</v>
      </c>
      <c r="D417" s="43" t="s">
        <v>2958</v>
      </c>
      <c r="E417" s="2" t="s">
        <v>1098</v>
      </c>
      <c r="F417" s="44">
        <v>9.67</v>
      </c>
      <c r="G417" s="44">
        <v>0.479986</v>
      </c>
      <c r="H417" s="44">
        <v>0.014364</v>
      </c>
      <c r="I417" s="44">
        <v>0.062477</v>
      </c>
      <c r="J417" s="44">
        <v>0.021814</v>
      </c>
      <c r="K417" s="44">
        <v>0.016246</v>
      </c>
      <c r="L417" s="44">
        <v>0.0</v>
      </c>
      <c r="M417" s="44">
        <v>6.75E-4</v>
      </c>
      <c r="N417" s="44">
        <v>0.0</v>
      </c>
      <c r="O417" s="44">
        <v>0.00819</v>
      </c>
      <c r="P417" s="44">
        <v>0.0</v>
      </c>
      <c r="Q417" s="44">
        <v>0.0</v>
      </c>
      <c r="R417" s="44">
        <v>0.006044</v>
      </c>
      <c r="S417" s="44">
        <v>0.0</v>
      </c>
      <c r="T417" s="44">
        <v>6.07E-4</v>
      </c>
    </row>
    <row r="418">
      <c r="A418" s="2" t="str">
        <f>VLOOKUP(E418,'Food Encyclopedia'!$C$2:$K$999,3)</f>
        <v>baby food blend, commercial product, pouch</v>
      </c>
      <c r="B418" s="19" t="str">
        <f>VLOOKUP(E418,'Food Encyclopedia'!$C$2:$K$999,9)</f>
        <v>mixed</v>
      </c>
      <c r="C418" s="8" t="str">
        <f t="shared" si="1"/>
        <v>baby food blend, commercial product, pouch, mixed</v>
      </c>
      <c r="D418" s="43" t="s">
        <v>2959</v>
      </c>
      <c r="E418" s="2" t="s">
        <v>1100</v>
      </c>
      <c r="F418" s="44">
        <v>11.1</v>
      </c>
      <c r="G418" s="44">
        <v>0.364702</v>
      </c>
      <c r="H418" s="44">
        <v>0.01189</v>
      </c>
      <c r="I418" s="44">
        <v>0.089518</v>
      </c>
      <c r="J418" s="44">
        <v>0.016189</v>
      </c>
      <c r="K418" s="44">
        <v>0.010408</v>
      </c>
      <c r="L418" s="44">
        <v>0.0</v>
      </c>
      <c r="M418" s="44">
        <v>9.62E-4</v>
      </c>
      <c r="N418" s="44">
        <v>0.0</v>
      </c>
      <c r="O418" s="44">
        <v>0.015034</v>
      </c>
      <c r="P418" s="44">
        <v>0.0</v>
      </c>
      <c r="Q418" s="44">
        <v>0.0</v>
      </c>
      <c r="R418" s="44">
        <v>0.002992</v>
      </c>
      <c r="S418" s="44">
        <v>0.0</v>
      </c>
      <c r="T418" s="44">
        <v>7.51E-4</v>
      </c>
    </row>
    <row r="419">
      <c r="A419" s="2" t="str">
        <f>VLOOKUP(E419,'Food Encyclopedia'!$C$2:$K$999,3)</f>
        <v>baby food blend, commercial product, pouch</v>
      </c>
      <c r="B419" s="19" t="str">
        <f>VLOOKUP(E419,'Food Encyclopedia'!$C$2:$K$999,9)</f>
        <v>mixed</v>
      </c>
      <c r="C419" s="8" t="str">
        <f t="shared" si="1"/>
        <v>baby food blend, commercial product, pouch, mixed</v>
      </c>
      <c r="D419" s="43" t="s">
        <v>2960</v>
      </c>
      <c r="E419" s="2" t="s">
        <v>1102</v>
      </c>
      <c r="F419" s="44">
        <v>10.31</v>
      </c>
      <c r="G419" s="44">
        <v>0.221966</v>
      </c>
      <c r="H419" s="44">
        <v>0.012639</v>
      </c>
      <c r="I419" s="44">
        <v>0.159921</v>
      </c>
      <c r="J419" s="44">
        <v>0.027926</v>
      </c>
      <c r="K419" s="44">
        <v>0.016854</v>
      </c>
      <c r="L419" s="44">
        <v>0.0</v>
      </c>
      <c r="M419" s="44">
        <v>0.001923</v>
      </c>
      <c r="N419" s="44">
        <v>0.0</v>
      </c>
      <c r="O419" s="44">
        <v>0.020265</v>
      </c>
      <c r="P419" s="44">
        <v>0.0</v>
      </c>
      <c r="Q419" s="44">
        <v>0.0</v>
      </c>
      <c r="R419" s="44">
        <v>0.002293</v>
      </c>
      <c r="S419" s="44">
        <v>0.0</v>
      </c>
      <c r="T419" s="44">
        <v>3.33E-4</v>
      </c>
    </row>
    <row r="420">
      <c r="A420" s="2" t="str">
        <f>VLOOKUP(E420,'Food Encyclopedia'!$C$2:$K$999,3)</f>
        <v>Real Food For Babies, commercial product, jar</v>
      </c>
      <c r="B420" s="19" t="str">
        <f>VLOOKUP(E420,'Food Encyclopedia'!$C$2:$K$999,9)</f>
        <v>stirred</v>
      </c>
      <c r="C420" s="8" t="str">
        <f t="shared" si="1"/>
        <v>Real Food For Babies, commercial product, jar, stirred</v>
      </c>
      <c r="D420" s="43" t="s">
        <v>2961</v>
      </c>
      <c r="E420" s="2" t="s">
        <v>1104</v>
      </c>
      <c r="F420" s="19">
        <v>9.92</v>
      </c>
      <c r="G420" s="44">
        <v>0.506742</v>
      </c>
      <c r="H420" s="44">
        <v>0.030967</v>
      </c>
      <c r="I420" s="44">
        <v>0.0</v>
      </c>
      <c r="J420" s="44">
        <v>0.012856</v>
      </c>
      <c r="K420" s="44">
        <v>0.037625</v>
      </c>
      <c r="L420" s="44">
        <v>0.0</v>
      </c>
      <c r="M420" s="44">
        <v>0.001625</v>
      </c>
      <c r="N420" s="44">
        <v>0.0</v>
      </c>
      <c r="O420" s="44">
        <v>0.012106</v>
      </c>
      <c r="P420" s="44">
        <v>0.0</v>
      </c>
      <c r="Q420" s="44">
        <v>0.0</v>
      </c>
      <c r="R420" s="44">
        <v>0.006627</v>
      </c>
      <c r="S420" s="44">
        <v>0.0</v>
      </c>
      <c r="T420" s="44">
        <v>0.0</v>
      </c>
    </row>
    <row r="421">
      <c r="A421" s="2" t="str">
        <f>VLOOKUP(E421,'Food Encyclopedia'!$C$2:$K$999,3)</f>
        <v>Quinoa, NA, NA, fresh</v>
      </c>
      <c r="B421" s="19" t="str">
        <f>VLOOKUP(E421,'Food Encyclopedia'!$C$2:$K$999,9)</f>
        <v>Cooked with water (15 mins)</v>
      </c>
      <c r="C421" s="8" t="str">
        <f t="shared" si="1"/>
        <v>Quinoa, NA, NA, fresh, Cooked with water (15 mins)</v>
      </c>
      <c r="D421" s="43" t="s">
        <v>2962</v>
      </c>
      <c r="E421" s="2" t="s">
        <v>1107</v>
      </c>
      <c r="F421" s="19">
        <v>9.99</v>
      </c>
      <c r="G421" s="44">
        <v>0.591524</v>
      </c>
      <c r="H421" s="44">
        <v>0.009798</v>
      </c>
      <c r="I421" s="44">
        <v>0.0</v>
      </c>
      <c r="J421" s="44">
        <v>0.002004</v>
      </c>
      <c r="K421" s="44">
        <v>0.013494</v>
      </c>
      <c r="L421" s="44">
        <v>0.0</v>
      </c>
      <c r="M421" s="44">
        <v>9.84E-4</v>
      </c>
      <c r="N421" s="44">
        <v>0.0</v>
      </c>
      <c r="O421" s="44">
        <v>0.00711</v>
      </c>
      <c r="P421" s="44">
        <v>0.0</v>
      </c>
      <c r="Q421" s="44">
        <v>0.0</v>
      </c>
      <c r="R421" s="44">
        <v>0.002193</v>
      </c>
      <c r="S421" s="44">
        <v>0.0</v>
      </c>
      <c r="T421" s="44">
        <v>0.0</v>
      </c>
    </row>
    <row r="422">
      <c r="A422" s="2" t="str">
        <f>VLOOKUP(E422,'Food Encyclopedia'!$C$2:$K$999,3)</f>
        <v>Rice, brown, NA, pre-cooked</v>
      </c>
      <c r="B422" s="19" t="str">
        <f>VLOOKUP(E422,'Food Encyclopedia'!$C$2:$K$999,9)</f>
        <v>raw</v>
      </c>
      <c r="C422" s="8" t="str">
        <f t="shared" si="1"/>
        <v>Rice, brown, NA, pre-cooked, raw</v>
      </c>
      <c r="D422" s="43" t="s">
        <v>2963</v>
      </c>
      <c r="E422" s="2" t="s">
        <v>1112</v>
      </c>
      <c r="F422" s="19">
        <v>10.34</v>
      </c>
      <c r="G422" s="44">
        <v>0.850356</v>
      </c>
      <c r="H422" s="44">
        <v>0.006691</v>
      </c>
      <c r="I422" s="44">
        <v>0.0</v>
      </c>
      <c r="J422" s="44">
        <v>0.00238</v>
      </c>
      <c r="K422" s="44">
        <v>0.003304</v>
      </c>
      <c r="L422" s="44">
        <v>0.0</v>
      </c>
      <c r="M422" s="47">
        <v>4.65E-5</v>
      </c>
      <c r="N422" s="44">
        <v>0.0</v>
      </c>
      <c r="O422" s="44">
        <v>3.31E-4</v>
      </c>
      <c r="P422" s="44">
        <v>0.0</v>
      </c>
      <c r="Q422" s="44">
        <v>0.0</v>
      </c>
      <c r="R422" s="44">
        <v>2.73E-4</v>
      </c>
      <c r="S422" s="44">
        <v>0.0</v>
      </c>
      <c r="T422" s="44">
        <v>0.0</v>
      </c>
    </row>
    <row r="423">
      <c r="A423" s="2" t="str">
        <f>VLOOKUP(E423,'Food Encyclopedia'!$C$2:$K$999,3)</f>
        <v>Rice, white, NA, pre-cooked</v>
      </c>
      <c r="B423" s="19" t="str">
        <f>VLOOKUP(E423,'Food Encyclopedia'!$C$2:$K$999,9)</f>
        <v>raw</v>
      </c>
      <c r="C423" s="8" t="str">
        <f t="shared" si="1"/>
        <v>Rice, white, NA, pre-cooked, raw</v>
      </c>
      <c r="D423" s="43" t="s">
        <v>2964</v>
      </c>
      <c r="E423" s="2" t="s">
        <v>1114</v>
      </c>
      <c r="F423" s="50">
        <v>9.741</v>
      </c>
      <c r="G423" s="44">
        <v>0.754125</v>
      </c>
      <c r="H423" s="44">
        <v>0.001912</v>
      </c>
      <c r="I423" s="44">
        <v>0.005081</v>
      </c>
      <c r="J423" s="44">
        <v>8.57E-4</v>
      </c>
      <c r="K423" s="44">
        <v>0.002649</v>
      </c>
      <c r="L423" s="44">
        <v>3.01E-4</v>
      </c>
      <c r="M423" s="47">
        <v>2.54E-5</v>
      </c>
      <c r="N423" s="47">
        <v>2.3E-5</v>
      </c>
      <c r="O423" s="47">
        <v>9.22E-5</v>
      </c>
      <c r="P423" s="44">
        <v>0.0</v>
      </c>
      <c r="Q423" s="44">
        <v>0.0</v>
      </c>
      <c r="R423" s="44">
        <v>3.97E-4</v>
      </c>
      <c r="S423" s="44">
        <v>0.0</v>
      </c>
      <c r="T423" s="44">
        <v>1.97E-4</v>
      </c>
    </row>
    <row r="424">
      <c r="A424" s="2" t="str">
        <f>VLOOKUP(E424,'Food Encyclopedia'!$C$2:$K$999,3)</f>
        <v>Rice, brown, NA, pre-cooked</v>
      </c>
      <c r="B424" s="19" t="str">
        <f>VLOOKUP(E424,'Food Encyclopedia'!$C$2:$K$999,9)</f>
        <v>raw</v>
      </c>
      <c r="C424" s="8" t="str">
        <f t="shared" si="1"/>
        <v>Rice, brown, NA, pre-cooked, raw</v>
      </c>
      <c r="D424" s="43" t="s">
        <v>2965</v>
      </c>
      <c r="E424" s="2" t="s">
        <v>1116</v>
      </c>
      <c r="F424" s="44">
        <v>10.33</v>
      </c>
      <c r="G424" s="44">
        <v>0.813866</v>
      </c>
      <c r="H424" s="44">
        <v>0.00232</v>
      </c>
      <c r="I424" s="44">
        <v>0.004601</v>
      </c>
      <c r="J424" s="44">
        <v>0.003261</v>
      </c>
      <c r="K424" s="44">
        <v>0.006069</v>
      </c>
      <c r="L424" s="44">
        <v>4.13E-4</v>
      </c>
      <c r="M424" s="47">
        <v>6.78E-5</v>
      </c>
      <c r="N424" s="47">
        <v>4.66E-5</v>
      </c>
      <c r="O424" s="44">
        <v>1.74E-4</v>
      </c>
      <c r="P424" s="44">
        <v>0.0</v>
      </c>
      <c r="Q424" s="44">
        <v>0.0</v>
      </c>
      <c r="R424" s="44">
        <v>4.07E-4</v>
      </c>
      <c r="S424" s="44">
        <v>0.0</v>
      </c>
      <c r="T424" s="44">
        <v>4.25E-4</v>
      </c>
    </row>
    <row r="425">
      <c r="A425" s="2" t="str">
        <f>VLOOKUP(E425,'Food Encyclopedia'!$C$2:$K$999,3)</f>
        <v>Rice, white, NA, pre-cooked</v>
      </c>
      <c r="B425" s="19" t="str">
        <f>VLOOKUP(E425,'Food Encyclopedia'!$C$2:$K$999,9)</f>
        <v>raw</v>
      </c>
      <c r="C425" s="8" t="str">
        <f t="shared" si="1"/>
        <v>Rice, white, NA, pre-cooked, raw</v>
      </c>
      <c r="D425" s="43" t="s">
        <v>2966</v>
      </c>
      <c r="E425" s="2" t="s">
        <v>1118</v>
      </c>
      <c r="F425" s="19">
        <v>10.01</v>
      </c>
      <c r="G425" s="44">
        <v>0.928609</v>
      </c>
      <c r="H425" s="44">
        <v>0.005977</v>
      </c>
      <c r="I425" s="44">
        <v>0.0</v>
      </c>
      <c r="J425" s="44">
        <v>0.001266</v>
      </c>
      <c r="K425" s="44">
        <v>0.001942</v>
      </c>
      <c r="L425" s="44">
        <v>0.0</v>
      </c>
      <c r="M425" s="47">
        <v>5.49E-5</v>
      </c>
      <c r="N425" s="44">
        <v>0.0</v>
      </c>
      <c r="O425" s="44">
        <v>1.55E-4</v>
      </c>
      <c r="P425" s="44">
        <v>0.0</v>
      </c>
      <c r="Q425" s="44">
        <v>0.0</v>
      </c>
      <c r="R425" s="44">
        <v>6.07E-4</v>
      </c>
      <c r="S425" s="44">
        <v>0.0</v>
      </c>
      <c r="T425" s="44">
        <v>0.0</v>
      </c>
    </row>
    <row r="426">
      <c r="A426" s="2" t="str">
        <f>VLOOKUP(E426,'Food Encyclopedia'!$C$2:$K$999,3)</f>
        <v>Rice, enriched long white, NA, fresh</v>
      </c>
      <c r="B426" s="19" t="str">
        <f>VLOOKUP(E426,'Food Encyclopedia'!$C$2:$K$999,9)</f>
        <v>cooked (20 mins)</v>
      </c>
      <c r="C426" s="8" t="str">
        <f t="shared" si="1"/>
        <v>Rice, enriched long white, NA, fresh, cooked (20 mins)</v>
      </c>
      <c r="D426" s="43" t="s">
        <v>2967</v>
      </c>
      <c r="E426" s="2" t="s">
        <v>1119</v>
      </c>
      <c r="F426" s="19">
        <v>10.02</v>
      </c>
      <c r="G426" s="44">
        <v>0.928994</v>
      </c>
      <c r="H426" s="44">
        <v>0.004487</v>
      </c>
      <c r="I426" s="44">
        <v>0.0</v>
      </c>
      <c r="J426" s="44">
        <v>0.001812</v>
      </c>
      <c r="K426" s="44">
        <v>0.002368</v>
      </c>
      <c r="L426" s="44">
        <v>0.0</v>
      </c>
      <c r="M426" s="47">
        <v>3.82E-5</v>
      </c>
      <c r="N426" s="44">
        <v>0.0</v>
      </c>
      <c r="O426" s="44">
        <v>1.26E-4</v>
      </c>
      <c r="P426" s="44">
        <v>0.0</v>
      </c>
      <c r="Q426" s="44">
        <v>0.0</v>
      </c>
      <c r="R426" s="44">
        <v>0.001304</v>
      </c>
      <c r="S426" s="44">
        <v>0.0</v>
      </c>
      <c r="T426" s="44">
        <v>0.0</v>
      </c>
    </row>
    <row r="427">
      <c r="A427" s="2" t="str">
        <f>VLOOKUP(E427,'Food Encyclopedia'!$C$2:$K$999,3)</f>
        <v>Rice, brown, NA, fresh</v>
      </c>
      <c r="B427" s="19" t="str">
        <f>VLOOKUP(E427,'Food Encyclopedia'!$C$2:$K$999,9)</f>
        <v>cooked (40 mins)</v>
      </c>
      <c r="C427" s="8" t="str">
        <f t="shared" si="1"/>
        <v>Rice, brown, NA, fresh, cooked (40 mins)</v>
      </c>
      <c r="D427" s="43" t="s">
        <v>2968</v>
      </c>
      <c r="E427" s="2" t="s">
        <v>1123</v>
      </c>
      <c r="F427" s="44">
        <v>10.27</v>
      </c>
      <c r="G427" s="44">
        <v>0.781526</v>
      </c>
      <c r="H427" s="44">
        <v>0.003737</v>
      </c>
      <c r="I427" s="44">
        <v>0.00454</v>
      </c>
      <c r="J427" s="44">
        <v>0.002915</v>
      </c>
      <c r="K427" s="44">
        <v>0.006242</v>
      </c>
      <c r="L427" s="44">
        <v>3.72E-4</v>
      </c>
      <c r="M427" s="47">
        <v>6.6E-5</v>
      </c>
      <c r="N427" s="47">
        <v>5.71E-5</v>
      </c>
      <c r="O427" s="44">
        <v>1.49E-4</v>
      </c>
      <c r="P427" s="44">
        <v>0.0</v>
      </c>
      <c r="Q427" s="44">
        <v>0.0</v>
      </c>
      <c r="R427" s="44">
        <v>5.42E-4</v>
      </c>
      <c r="S427" s="44">
        <v>0.0</v>
      </c>
      <c r="T427" s="44">
        <v>4.53E-4</v>
      </c>
    </row>
    <row r="428">
      <c r="A428" s="2" t="str">
        <f>VLOOKUP(E428,'Food Encyclopedia'!$C$2:$K$999,3)</f>
        <v>Cereal, wheat farina, NA, fresh</v>
      </c>
      <c r="B428" s="19" t="str">
        <f>VLOOKUP(E428,'Food Encyclopedia'!$C$2:$K$999,9)</f>
        <v>microwaved (2 mins) with water</v>
      </c>
      <c r="C428" s="8" t="str">
        <f t="shared" si="1"/>
        <v>Cereal, wheat farina, NA, fresh, microwaved (2 mins) with water</v>
      </c>
      <c r="D428" s="43" t="s">
        <v>2969</v>
      </c>
      <c r="E428" s="2" t="s">
        <v>1126</v>
      </c>
      <c r="F428" s="19">
        <v>10.32</v>
      </c>
      <c r="G428" s="44">
        <v>0.903604</v>
      </c>
      <c r="H428" s="44">
        <v>0.007808</v>
      </c>
      <c r="I428" s="44">
        <v>0.0</v>
      </c>
      <c r="J428" s="44">
        <v>0.010782</v>
      </c>
      <c r="K428" s="44">
        <v>0.008984</v>
      </c>
      <c r="L428" s="44">
        <v>0.0</v>
      </c>
      <c r="M428" s="47">
        <v>2.82E-5</v>
      </c>
      <c r="N428" s="44">
        <v>0.0</v>
      </c>
      <c r="O428" s="47">
        <v>4.73E-5</v>
      </c>
      <c r="P428" s="44">
        <v>0.0</v>
      </c>
      <c r="Q428" s="44">
        <v>0.0</v>
      </c>
      <c r="R428" s="44">
        <v>0.001496</v>
      </c>
      <c r="S428" s="44">
        <v>0.0</v>
      </c>
      <c r="T428" s="44">
        <v>0.0</v>
      </c>
    </row>
    <row r="429">
      <c r="A429" s="2" t="str">
        <f>VLOOKUP(E429,'Food Encyclopedia'!$C$2:$K$999,3)</f>
        <v>Oats, rolled, NA, fresh</v>
      </c>
      <c r="B429" s="19" t="str">
        <f>VLOOKUP(E429,'Food Encyclopedia'!$C$2:$K$999,9)</f>
        <v>microwaved (2 mins) with water 2 mins</v>
      </c>
      <c r="C429" s="8" t="str">
        <f t="shared" si="1"/>
        <v>Oats, rolled, NA, fresh, microwaved (2 mins) with water 2 mins</v>
      </c>
      <c r="D429" s="43" t="s">
        <v>2970</v>
      </c>
      <c r="E429" s="2" t="s">
        <v>1130</v>
      </c>
      <c r="F429" s="19">
        <v>10.35</v>
      </c>
      <c r="G429" s="44">
        <v>0.801018</v>
      </c>
      <c r="H429" s="44">
        <v>0.011272</v>
      </c>
      <c r="I429" s="44">
        <v>0.0</v>
      </c>
      <c r="J429" s="44">
        <v>0.019629</v>
      </c>
      <c r="K429" s="44">
        <v>0.016855</v>
      </c>
      <c r="L429" s="44">
        <v>0.0</v>
      </c>
      <c r="M429" s="44">
        <v>1.34E-4</v>
      </c>
      <c r="N429" s="44">
        <v>0.0</v>
      </c>
      <c r="O429" s="44">
        <v>3.89E-4</v>
      </c>
      <c r="P429" s="44">
        <v>0.0</v>
      </c>
      <c r="Q429" s="44">
        <v>0.0</v>
      </c>
      <c r="R429" s="44">
        <v>0.001517</v>
      </c>
      <c r="S429" s="44">
        <v>0.0</v>
      </c>
      <c r="T429" s="44">
        <v>0.0</v>
      </c>
    </row>
    <row r="430">
      <c r="A430" s="2" t="str">
        <f>VLOOKUP(E430,'Food Encyclopedia'!$C$2:$K$999,3)</f>
        <v>Cereal, multigrain, commercial product, fresh</v>
      </c>
      <c r="B430" s="19" t="str">
        <f>VLOOKUP(E430,'Food Encyclopedia'!$C$2:$K$999,9)</f>
        <v>raw</v>
      </c>
      <c r="C430" s="8" t="str">
        <f t="shared" si="1"/>
        <v>Cereal, multigrain, commercial product, fresh, raw</v>
      </c>
      <c r="D430" s="43" t="s">
        <v>2971</v>
      </c>
      <c r="E430" s="2" t="s">
        <v>1135</v>
      </c>
      <c r="F430" s="19">
        <v>10.02</v>
      </c>
      <c r="G430" s="44">
        <v>0.740314</v>
      </c>
      <c r="H430" s="44">
        <v>0.010886</v>
      </c>
      <c r="I430" s="44">
        <v>0.0</v>
      </c>
      <c r="J430" s="44">
        <v>0.031803</v>
      </c>
      <c r="K430" s="44">
        <v>0.02669</v>
      </c>
      <c r="L430" s="44">
        <v>0.0</v>
      </c>
      <c r="M430" s="44">
        <v>1.38E-4</v>
      </c>
      <c r="N430" s="44">
        <v>0.0</v>
      </c>
      <c r="O430" s="44">
        <v>3.68E-4</v>
      </c>
      <c r="P430" s="44">
        <v>0.0</v>
      </c>
      <c r="Q430" s="44">
        <v>0.0</v>
      </c>
      <c r="R430" s="44">
        <v>0.003724</v>
      </c>
      <c r="S430" s="44">
        <v>0.0</v>
      </c>
      <c r="T430" s="44">
        <v>0.0</v>
      </c>
    </row>
    <row r="431">
      <c r="A431" s="2" t="str">
        <f>VLOOKUP(E431,'Food Encyclopedia'!$C$2:$K$999,3)</f>
        <v>Cereal, whole wheat, commercial product, fresh</v>
      </c>
      <c r="B431" s="19" t="str">
        <f>VLOOKUP(E431,'Food Encyclopedia'!$C$2:$K$999,9)</f>
        <v>raw</v>
      </c>
      <c r="C431" s="8" t="str">
        <f t="shared" si="1"/>
        <v>Cereal, whole wheat, commercial product, fresh, raw</v>
      </c>
      <c r="D431" s="43" t="s">
        <v>2972</v>
      </c>
      <c r="E431" s="2" t="s">
        <v>1138</v>
      </c>
      <c r="F431" s="19">
        <v>10.44</v>
      </c>
      <c r="G431" s="44">
        <v>0.741857</v>
      </c>
      <c r="H431" s="44">
        <v>0.011481</v>
      </c>
      <c r="I431" s="44">
        <v>0.0</v>
      </c>
      <c r="J431" s="44">
        <v>0.056423</v>
      </c>
      <c r="K431" s="44">
        <v>0.040961</v>
      </c>
      <c r="L431" s="44">
        <v>0.0</v>
      </c>
      <c r="M431" s="44">
        <v>1.84E-4</v>
      </c>
      <c r="N431" s="44">
        <v>0.0</v>
      </c>
      <c r="O431" s="44">
        <v>4.47E-4</v>
      </c>
      <c r="P431" s="44">
        <v>0.0</v>
      </c>
      <c r="Q431" s="44">
        <v>0.0</v>
      </c>
      <c r="R431" s="44">
        <v>0.004328</v>
      </c>
      <c r="S431" s="44">
        <v>0.0</v>
      </c>
      <c r="T431" s="44">
        <v>0.0</v>
      </c>
    </row>
    <row r="432">
      <c r="A432" s="2" t="str">
        <f>VLOOKUP(E432,'Food Encyclopedia'!$C$2:$K$999,3)</f>
        <v>Cereal, oatmeal, commercial product, fresh</v>
      </c>
      <c r="B432" s="19" t="str">
        <f>VLOOKUP(E432,'Food Encyclopedia'!$C$2:$K$999,9)</f>
        <v>raw</v>
      </c>
      <c r="C432" s="8" t="str">
        <f t="shared" si="1"/>
        <v>Cereal, oatmeal, commercial product, fresh, raw</v>
      </c>
      <c r="D432" s="43" t="s">
        <v>2973</v>
      </c>
      <c r="E432" s="2" t="s">
        <v>1141</v>
      </c>
      <c r="F432" s="19">
        <v>10.12</v>
      </c>
      <c r="G432" s="44">
        <v>0.841544</v>
      </c>
      <c r="H432" s="44">
        <v>0.013205</v>
      </c>
      <c r="I432" s="44">
        <v>0.0</v>
      </c>
      <c r="J432" s="44">
        <v>0.017121</v>
      </c>
      <c r="K432" s="44">
        <v>0.013763</v>
      </c>
      <c r="L432" s="44">
        <v>0.0</v>
      </c>
      <c r="M432" s="44">
        <v>1.35E-4</v>
      </c>
      <c r="N432" s="44">
        <v>0.0</v>
      </c>
      <c r="O432" s="44">
        <v>4.71E-4</v>
      </c>
      <c r="P432" s="44">
        <v>0.0</v>
      </c>
      <c r="Q432" s="44">
        <v>0.0</v>
      </c>
      <c r="R432" s="44">
        <v>0.004972</v>
      </c>
      <c r="S432" s="44">
        <v>0.0</v>
      </c>
      <c r="T432" s="44">
        <v>0.0</v>
      </c>
    </row>
    <row r="433">
      <c r="A433" s="2" t="str">
        <f>VLOOKUP(E433,'Food Encyclopedia'!$C$2:$K$999,3)</f>
        <v>Cereal, rice, commercial product, fresh</v>
      </c>
      <c r="B433" s="19" t="str">
        <f>VLOOKUP(E433,'Food Encyclopedia'!$C$2:$K$999,9)</f>
        <v>raw</v>
      </c>
      <c r="C433" s="8" t="str">
        <f t="shared" si="1"/>
        <v>Cereal, rice, commercial product, fresh, raw</v>
      </c>
      <c r="D433" s="43" t="s">
        <v>2974</v>
      </c>
      <c r="E433" s="2" t="s">
        <v>1144</v>
      </c>
      <c r="F433" s="44">
        <v>10.27</v>
      </c>
      <c r="G433" s="44">
        <v>0.802328</v>
      </c>
      <c r="H433" s="44">
        <v>0.00195</v>
      </c>
      <c r="I433" s="44">
        <v>0.005765</v>
      </c>
      <c r="J433" s="44">
        <v>5.1E-4</v>
      </c>
      <c r="K433" s="44">
        <v>0.003813</v>
      </c>
      <c r="L433" s="44">
        <v>3.57E-4</v>
      </c>
      <c r="M433" s="47">
        <v>2.31E-5</v>
      </c>
      <c r="N433" s="47">
        <v>1.61E-5</v>
      </c>
      <c r="O433" s="47">
        <v>9.18E-5</v>
      </c>
      <c r="P433" s="44">
        <v>0.0</v>
      </c>
      <c r="Q433" s="44">
        <v>0.0</v>
      </c>
      <c r="R433" s="44">
        <v>6.03E-4</v>
      </c>
      <c r="S433" s="44">
        <v>0.0</v>
      </c>
      <c r="T433" s="44">
        <v>4.1E-4</v>
      </c>
    </row>
    <row r="434">
      <c r="A434" s="2" t="str">
        <f>VLOOKUP(E434,'Food Encyclopedia'!$C$2:$K$999,3)</f>
        <v>Cereal, oatmeal, commercial product, fresh</v>
      </c>
      <c r="B434" s="19" t="str">
        <f>VLOOKUP(E434,'Food Encyclopedia'!$C$2:$K$999,9)</f>
        <v>raw</v>
      </c>
      <c r="C434" s="8" t="str">
        <f t="shared" si="1"/>
        <v>Cereal, oatmeal, commercial product, fresh, raw</v>
      </c>
      <c r="D434" s="43" t="s">
        <v>2975</v>
      </c>
      <c r="E434" s="2" t="s">
        <v>1147</v>
      </c>
      <c r="F434" s="44">
        <v>9.702</v>
      </c>
      <c r="G434" s="44">
        <v>0.550877</v>
      </c>
      <c r="H434" s="44">
        <v>0.004037</v>
      </c>
      <c r="I434" s="44">
        <v>0.004696</v>
      </c>
      <c r="J434" s="44">
        <v>0.007359</v>
      </c>
      <c r="K434" s="44">
        <v>0.014966</v>
      </c>
      <c r="L434" s="44">
        <v>8.27E-4</v>
      </c>
      <c r="M434" s="47">
        <v>9.81E-5</v>
      </c>
      <c r="N434" s="44">
        <v>1.29E-4</v>
      </c>
      <c r="O434" s="44">
        <v>1.33E-4</v>
      </c>
      <c r="P434" s="44">
        <v>0.0</v>
      </c>
      <c r="Q434" s="44">
        <v>0.0</v>
      </c>
      <c r="R434" s="44">
        <v>9.79E-4</v>
      </c>
      <c r="S434" s="44">
        <v>0.0</v>
      </c>
      <c r="T434" s="44">
        <v>5.74E-4</v>
      </c>
    </row>
    <row r="435">
      <c r="A435" s="2" t="str">
        <f>VLOOKUP(E435,'Food Encyclopedia'!$C$2:$K$999,3)</f>
        <v>Cereal, multi-grain, commercial product, fresh</v>
      </c>
      <c r="B435" s="19" t="str">
        <f>VLOOKUP(E435,'Food Encyclopedia'!$C$2:$K$999,9)</f>
        <v>raw</v>
      </c>
      <c r="C435" s="8" t="str">
        <f t="shared" si="1"/>
        <v>Cereal, multi-grain, commercial product, fresh, raw</v>
      </c>
      <c r="D435" s="43" t="s">
        <v>2976</v>
      </c>
      <c r="E435" s="2" t="s">
        <v>1150</v>
      </c>
      <c r="F435" s="19">
        <v>10.17</v>
      </c>
      <c r="G435" s="44">
        <v>0.722909</v>
      </c>
      <c r="H435" s="44">
        <v>0.007651</v>
      </c>
      <c r="I435" s="44">
        <v>0.0</v>
      </c>
      <c r="J435" s="44">
        <v>0.008504</v>
      </c>
      <c r="K435" s="44">
        <v>0.007878</v>
      </c>
      <c r="L435" s="44">
        <v>0.0</v>
      </c>
      <c r="M435" s="47">
        <v>9.93E-5</v>
      </c>
      <c r="N435" s="44">
        <v>0.0</v>
      </c>
      <c r="O435" s="44">
        <v>2.08E-4</v>
      </c>
      <c r="P435" s="44">
        <v>0.0</v>
      </c>
      <c r="Q435" s="44">
        <v>0.0</v>
      </c>
      <c r="R435" s="44">
        <v>0.003368</v>
      </c>
      <c r="S435" s="44">
        <v>0.0</v>
      </c>
      <c r="T435" s="44">
        <v>0.0</v>
      </c>
    </row>
    <row r="436">
      <c r="A436" s="2" t="str">
        <f>VLOOKUP(E436,'Food Encyclopedia'!$C$2:$K$999,3)</f>
        <v>Mixed food, grains, NA, fresh</v>
      </c>
      <c r="B436" s="19" t="str">
        <f>VLOOKUP(E436,'Food Encyclopedia'!$C$2:$K$999,9)</f>
        <v>microwaved (8 mins) with water, drained</v>
      </c>
      <c r="C436" s="8" t="str">
        <f t="shared" si="1"/>
        <v>Mixed food, grains, NA, fresh, microwaved (8 mins) with water, drained</v>
      </c>
      <c r="D436" s="43" t="s">
        <v>2977</v>
      </c>
      <c r="E436" s="2" t="s">
        <v>1153</v>
      </c>
      <c r="F436" s="19">
        <v>10.12</v>
      </c>
      <c r="G436" s="44">
        <v>0.581873</v>
      </c>
      <c r="H436" s="44">
        <v>0.007999</v>
      </c>
      <c r="I436" s="44">
        <v>0.0</v>
      </c>
      <c r="J436" s="44">
        <v>0.009582</v>
      </c>
      <c r="K436" s="44">
        <v>0.009078</v>
      </c>
      <c r="L436" s="44">
        <v>0.0</v>
      </c>
      <c r="M436" s="44">
        <v>2.34E-4</v>
      </c>
      <c r="N436" s="44">
        <v>0.0</v>
      </c>
      <c r="O436" s="44">
        <v>0.001599</v>
      </c>
      <c r="P436" s="44">
        <v>0.0</v>
      </c>
      <c r="Q436" s="44">
        <v>0.0</v>
      </c>
      <c r="R436" s="44">
        <v>0.004396</v>
      </c>
      <c r="S436" s="44">
        <v>0.0</v>
      </c>
      <c r="T436" s="44">
        <v>0.0</v>
      </c>
    </row>
    <row r="437">
      <c r="A437" s="2" t="str">
        <f>VLOOKUP(E437,'Food Encyclopedia'!$C$2:$K$999,3)</f>
        <v>Mixed food, grains, NA, fresh</v>
      </c>
      <c r="B437" s="19" t="str">
        <f>VLOOKUP(E437,'Food Encyclopedia'!$C$2:$K$999,9)</f>
        <v>microwaved (8 mins) with water, drained</v>
      </c>
      <c r="C437" s="8" t="str">
        <f t="shared" si="1"/>
        <v>Mixed food, grains, NA, fresh, microwaved (8 mins) with water, drained</v>
      </c>
      <c r="D437" s="43" t="s">
        <v>2978</v>
      </c>
      <c r="E437" s="2" t="s">
        <v>1157</v>
      </c>
      <c r="F437" s="19">
        <v>10.08</v>
      </c>
      <c r="G437" s="44">
        <v>0.767031</v>
      </c>
      <c r="H437" s="44">
        <v>0.007828</v>
      </c>
      <c r="I437" s="44">
        <v>0.001273</v>
      </c>
      <c r="J437" s="44">
        <v>0.02062</v>
      </c>
      <c r="K437" s="44">
        <v>0.012848</v>
      </c>
      <c r="L437" s="44">
        <v>0.0</v>
      </c>
      <c r="M437" s="44">
        <v>2.57E-4</v>
      </c>
      <c r="N437" s="44">
        <v>0.0</v>
      </c>
      <c r="O437" s="44">
        <v>0.0</v>
      </c>
      <c r="P437" s="44">
        <v>0.0</v>
      </c>
      <c r="Q437" s="44">
        <v>0.0</v>
      </c>
      <c r="R437" s="44">
        <v>9.99E-4</v>
      </c>
      <c r="S437" s="44">
        <v>0.0</v>
      </c>
      <c r="T437" s="44">
        <v>0.0</v>
      </c>
    </row>
    <row r="438">
      <c r="A438" s="2" t="str">
        <f>VLOOKUP(E438,'Food Encyclopedia'!$C$2:$K$999,3)</f>
        <v>Mixed food, rice &amp; vegetables, NA, fresh</v>
      </c>
      <c r="B438" s="19" t="str">
        <f>VLOOKUP(E438,'Food Encyclopedia'!$C$2:$K$999,9)</f>
        <v>microwaved (8 mins) with water, drained</v>
      </c>
      <c r="C438" s="8" t="str">
        <f t="shared" si="1"/>
        <v>Mixed food, rice &amp; vegetables, NA, fresh, microwaved (8 mins) with water, drained</v>
      </c>
      <c r="D438" s="43" t="s">
        <v>2979</v>
      </c>
      <c r="E438" s="2" t="s">
        <v>1159</v>
      </c>
      <c r="F438" s="19">
        <v>10.26</v>
      </c>
      <c r="G438" s="44">
        <v>0.940532</v>
      </c>
      <c r="H438" s="44">
        <v>0.010422</v>
      </c>
      <c r="I438" s="44">
        <v>0.0</v>
      </c>
      <c r="J438" s="44">
        <v>0.002839</v>
      </c>
      <c r="K438" s="44">
        <v>0.006647</v>
      </c>
      <c r="L438" s="44">
        <v>0.0</v>
      </c>
      <c r="M438" s="44">
        <v>1.24E-4</v>
      </c>
      <c r="N438" s="44">
        <v>0.0</v>
      </c>
      <c r="O438" s="44">
        <v>0.0</v>
      </c>
      <c r="P438" s="44">
        <v>0.0</v>
      </c>
      <c r="Q438" s="44">
        <v>0.0</v>
      </c>
      <c r="R438" s="44">
        <v>4.64E-4</v>
      </c>
      <c r="S438" s="44">
        <v>0.0</v>
      </c>
      <c r="T438" s="44">
        <v>0.0</v>
      </c>
    </row>
    <row r="439">
      <c r="A439" s="2" t="str">
        <f>VLOOKUP(E439,'Food Encyclopedia'!$C$2:$K$999,3)</f>
        <v>Pasta, spaghetti (gluten-free), NA , dried</v>
      </c>
      <c r="B439" s="19" t="str">
        <f>VLOOKUP(E439,'Food Encyclopedia'!$C$2:$K$999,9)</f>
        <v>Boiled (8 mins), drained</v>
      </c>
      <c r="C439" s="8" t="str">
        <f t="shared" si="1"/>
        <v>Pasta, spaghetti (gluten-free), NA , dried, Boiled (8 mins), drained</v>
      </c>
      <c r="D439" s="43" t="s">
        <v>2980</v>
      </c>
      <c r="E439" s="2" t="s">
        <v>1162</v>
      </c>
      <c r="F439" s="44">
        <v>10.05</v>
      </c>
      <c r="G439" s="44">
        <v>0.826005</v>
      </c>
      <c r="H439" s="44">
        <v>0.002434</v>
      </c>
      <c r="I439" s="44">
        <v>0.004724</v>
      </c>
      <c r="J439" s="44">
        <v>0.001685</v>
      </c>
      <c r="K439" s="44">
        <v>0.00743</v>
      </c>
      <c r="L439" s="44">
        <v>2.21E-4</v>
      </c>
      <c r="M439" s="47">
        <v>4.05E-5</v>
      </c>
      <c r="N439" s="47">
        <v>3.31E-5</v>
      </c>
      <c r="O439" s="47">
        <v>7.68E-5</v>
      </c>
      <c r="P439" s="44">
        <v>0.0</v>
      </c>
      <c r="Q439" s="44">
        <v>0.0</v>
      </c>
      <c r="R439" s="44">
        <v>3.91E-4</v>
      </c>
      <c r="S439" s="44">
        <v>0.0</v>
      </c>
      <c r="T439" s="44">
        <v>2.79E-4</v>
      </c>
    </row>
    <row r="440">
      <c r="A440" s="2" t="str">
        <f>VLOOKUP(E440,'Food Encyclopedia'!$C$2:$K$999,3)</f>
        <v>Pasta, spaghetti, NA , dried</v>
      </c>
      <c r="B440" s="19" t="str">
        <f>VLOOKUP(E440,'Food Encyclopedia'!$C$2:$K$999,9)</f>
        <v>Boiled (8 mins), drained</v>
      </c>
      <c r="C440" s="8" t="str">
        <f t="shared" si="1"/>
        <v>Pasta, spaghetti, NA , dried, Boiled (8 mins), drained</v>
      </c>
      <c r="D440" s="43" t="s">
        <v>2981</v>
      </c>
      <c r="E440" s="2" t="s">
        <v>1167</v>
      </c>
      <c r="F440" s="44">
        <v>10.38</v>
      </c>
      <c r="G440" s="44">
        <v>0.633132</v>
      </c>
      <c r="H440" s="44">
        <v>0.004585</v>
      </c>
      <c r="I440" s="44">
        <v>0.003239</v>
      </c>
      <c r="J440" s="44">
        <v>0.008089</v>
      </c>
      <c r="K440" s="44">
        <v>0.014047</v>
      </c>
      <c r="L440" s="44">
        <v>4.05E-4</v>
      </c>
      <c r="M440" s="47">
        <v>3.06E-5</v>
      </c>
      <c r="N440" s="47">
        <v>2.15E-5</v>
      </c>
      <c r="O440" s="47">
        <v>4.54E-5</v>
      </c>
      <c r="P440" s="44">
        <v>0.0</v>
      </c>
      <c r="Q440" s="44">
        <v>0.0</v>
      </c>
      <c r="R440" s="44">
        <v>8.38E-4</v>
      </c>
      <c r="S440" s="44">
        <v>0.0</v>
      </c>
      <c r="T440" s="44">
        <v>3.66E-4</v>
      </c>
    </row>
    <row r="441">
      <c r="A441" s="2" t="str">
        <f>VLOOKUP(E441,'Food Encyclopedia'!$C$2:$K$999,3)</f>
        <v>Pasta, spaghetti (with vegetable), NA , dried</v>
      </c>
      <c r="B441" s="19" t="str">
        <f>VLOOKUP(E441,'Food Encyclopedia'!$C$2:$K$999,9)</f>
        <v>Boiled (8 mins), drained</v>
      </c>
      <c r="C441" s="8" t="str">
        <f t="shared" si="1"/>
        <v>Pasta, spaghetti (with vegetable), NA , dried, Boiled (8 mins), drained</v>
      </c>
      <c r="D441" s="43" t="s">
        <v>2982</v>
      </c>
      <c r="E441" s="2" t="s">
        <v>1170</v>
      </c>
      <c r="F441" s="44">
        <v>10.13</v>
      </c>
      <c r="G441" s="44">
        <v>0.662522</v>
      </c>
      <c r="H441" s="44">
        <v>0.002804</v>
      </c>
      <c r="I441" s="44">
        <v>0.004574</v>
      </c>
      <c r="J441" s="44">
        <v>0.006804</v>
      </c>
      <c r="K441" s="44">
        <v>0.011776</v>
      </c>
      <c r="L441" s="44">
        <v>2.82E-4</v>
      </c>
      <c r="M441" s="47">
        <v>5.84E-5</v>
      </c>
      <c r="N441" s="47">
        <v>4.19E-5</v>
      </c>
      <c r="O441" s="44">
        <v>1.63E-4</v>
      </c>
      <c r="P441" s="44">
        <v>0.0</v>
      </c>
      <c r="Q441" s="44">
        <v>0.0</v>
      </c>
      <c r="R441" s="44">
        <v>8.15E-4</v>
      </c>
      <c r="S441" s="44">
        <v>0.0</v>
      </c>
      <c r="T441" s="44">
        <v>4.23E-4</v>
      </c>
    </row>
    <row r="442">
      <c r="A442" s="2" t="str">
        <f>VLOOKUP(E442,'Food Encyclopedia'!$C$2:$K$999,3)</f>
        <v>Pasta, spaghetti (no. 5), NA , dried</v>
      </c>
      <c r="B442" s="19" t="str">
        <f>VLOOKUP(E442,'Food Encyclopedia'!$C$2:$K$999,9)</f>
        <v>Boiled (8 mins), drained</v>
      </c>
      <c r="C442" s="8" t="str">
        <f t="shared" si="1"/>
        <v>Pasta, spaghetti (no. 5), NA , dried, Boiled (8 mins), drained</v>
      </c>
      <c r="D442" s="43" t="s">
        <v>2983</v>
      </c>
      <c r="E442" s="2" t="s">
        <v>1173</v>
      </c>
      <c r="F442" s="44">
        <v>10.14</v>
      </c>
      <c r="G442" s="44">
        <v>0.595545</v>
      </c>
      <c r="H442" s="44">
        <v>0.003368</v>
      </c>
      <c r="I442" s="44">
        <v>0.003595</v>
      </c>
      <c r="J442" s="44">
        <v>0.008587</v>
      </c>
      <c r="K442" s="44">
        <v>0.017538</v>
      </c>
      <c r="L442" s="44">
        <v>2.77E-4</v>
      </c>
      <c r="M442" s="47">
        <v>3.36E-5</v>
      </c>
      <c r="N442" s="47">
        <v>3.99E-5</v>
      </c>
      <c r="O442" s="47">
        <v>4.04E-5</v>
      </c>
      <c r="P442" s="44">
        <v>0.0</v>
      </c>
      <c r="Q442" s="44">
        <v>0.0</v>
      </c>
      <c r="R442" s="44">
        <v>8.29E-4</v>
      </c>
      <c r="S442" s="44">
        <v>0.0</v>
      </c>
      <c r="T442" s="44">
        <v>3.87E-4</v>
      </c>
    </row>
    <row r="443">
      <c r="A443" s="2" t="str">
        <f>VLOOKUP(E443,'Food Encyclopedia'!$C$2:$K$999,3)</f>
        <v>Pasta, spaghetti (whole wheat), NA , dried</v>
      </c>
      <c r="B443" s="19" t="str">
        <f>VLOOKUP(E443,'Food Encyclopedia'!$C$2:$K$999,9)</f>
        <v>Boiled (8 mins), drained</v>
      </c>
      <c r="C443" s="8" t="str">
        <f t="shared" si="1"/>
        <v>Pasta, spaghetti (whole wheat), NA , dried, Boiled (8 mins), drained</v>
      </c>
      <c r="D443" s="43" t="s">
        <v>2984</v>
      </c>
      <c r="E443" s="2" t="s">
        <v>1175</v>
      </c>
      <c r="F443" s="19">
        <v>10.12</v>
      </c>
      <c r="G443" s="44">
        <v>0.915077</v>
      </c>
      <c r="H443" s="44">
        <v>0.004658</v>
      </c>
      <c r="I443" s="44">
        <v>0.0</v>
      </c>
      <c r="J443" s="44">
        <v>0.001364</v>
      </c>
      <c r="K443" s="44">
        <v>0.002737</v>
      </c>
      <c r="L443" s="44">
        <v>0.0</v>
      </c>
      <c r="M443" s="44">
        <v>1.05E-4</v>
      </c>
      <c r="N443" s="44">
        <v>0.0</v>
      </c>
      <c r="O443" s="44">
        <v>1.15E-4</v>
      </c>
      <c r="P443" s="44">
        <v>0.0</v>
      </c>
      <c r="Q443" s="44">
        <v>0.0</v>
      </c>
      <c r="R443" s="44">
        <v>0.001375</v>
      </c>
      <c r="S443" s="44">
        <v>0.0</v>
      </c>
      <c r="T443" s="44">
        <v>0.0</v>
      </c>
    </row>
    <row r="444">
      <c r="A444" s="2" t="str">
        <f>VLOOKUP(E444,'Food Encyclopedia'!$C$2:$K$999,3)</f>
        <v>Pasta, spaghetti (chickpea), NA, dried</v>
      </c>
      <c r="B444" s="19" t="str">
        <f>VLOOKUP(E444,'Food Encyclopedia'!$C$2:$K$999,9)</f>
        <v>Boiled (8 mins), drained</v>
      </c>
      <c r="C444" s="8" t="str">
        <f t="shared" si="1"/>
        <v>Pasta, spaghetti (chickpea), NA, dried, Boiled (8 mins), drained</v>
      </c>
      <c r="D444" s="43" t="s">
        <v>2985</v>
      </c>
      <c r="E444" s="2" t="s">
        <v>1177</v>
      </c>
      <c r="F444" s="19">
        <v>10.09</v>
      </c>
      <c r="G444" s="44">
        <v>0.456181</v>
      </c>
      <c r="H444" s="44">
        <v>0.005599</v>
      </c>
      <c r="I444" s="44">
        <v>0.0</v>
      </c>
      <c r="J444" s="44">
        <v>0.016496</v>
      </c>
      <c r="K444" s="44">
        <v>0.012314</v>
      </c>
      <c r="L444" s="44">
        <v>0.0</v>
      </c>
      <c r="M444" s="44">
        <v>1.39E-4</v>
      </c>
      <c r="N444" s="44">
        <v>0.0</v>
      </c>
      <c r="O444" s="44">
        <v>4.32E-4</v>
      </c>
      <c r="P444" s="44">
        <v>0.0</v>
      </c>
      <c r="Q444" s="44">
        <v>0.0</v>
      </c>
      <c r="R444" s="44">
        <v>0.0</v>
      </c>
      <c r="S444" s="44">
        <v>0.0</v>
      </c>
      <c r="T444" s="44">
        <v>0.0</v>
      </c>
    </row>
    <row r="445">
      <c r="A445" s="2" t="str">
        <f>VLOOKUP(E445,'Food Encyclopedia'!$C$2:$K$999,3)</f>
        <v>Pasta, penne rigate (whole wheat), NA, dried</v>
      </c>
      <c r="B445" s="19" t="str">
        <f>VLOOKUP(E445,'Food Encyclopedia'!$C$2:$K$999,9)</f>
        <v>Boiled (8 mins), drained</v>
      </c>
      <c r="C445" s="8" t="str">
        <f t="shared" si="1"/>
        <v>Pasta, penne rigate (whole wheat), NA, dried, Boiled (8 mins), drained</v>
      </c>
      <c r="D445" s="43" t="s">
        <v>2986</v>
      </c>
      <c r="E445" s="2" t="s">
        <v>1180</v>
      </c>
      <c r="F445" s="44">
        <v>10.43</v>
      </c>
      <c r="G445" s="44">
        <v>0.847334</v>
      </c>
      <c r="H445" s="44">
        <v>0.007576</v>
      </c>
      <c r="I445" s="44">
        <v>0.006558</v>
      </c>
      <c r="J445" s="44">
        <v>0.030877</v>
      </c>
      <c r="K445" s="44">
        <v>0.022205</v>
      </c>
      <c r="L445" s="44">
        <v>0.0</v>
      </c>
      <c r="M445" s="44">
        <v>2.3E-4</v>
      </c>
      <c r="N445" s="44">
        <v>1.51E-4</v>
      </c>
      <c r="O445" s="44">
        <v>4.35E-4</v>
      </c>
      <c r="P445" s="44">
        <v>0.0</v>
      </c>
      <c r="Q445" s="44">
        <v>0.0</v>
      </c>
      <c r="R445" s="44">
        <v>0.002244</v>
      </c>
      <c r="S445" s="44">
        <v>0.0</v>
      </c>
      <c r="T445" s="44">
        <v>4.89E-4</v>
      </c>
    </row>
    <row r="446">
      <c r="A446" s="2" t="str">
        <f>VLOOKUP(E446,'Food Encyclopedia'!$C$2:$K$999,3)</f>
        <v>Pasta, penne (black bean), NA, dried</v>
      </c>
      <c r="B446" s="19" t="str">
        <f>VLOOKUP(E446,'Food Encyclopedia'!$C$2:$K$999,9)</f>
        <v>Boiled (8 mins), drained</v>
      </c>
      <c r="C446" s="8" t="str">
        <f t="shared" si="1"/>
        <v>Pasta, penne (black bean), NA, dried, Boiled (8 mins), drained</v>
      </c>
      <c r="D446" s="43" t="s">
        <v>2987</v>
      </c>
      <c r="E446" s="2" t="s">
        <v>1182</v>
      </c>
      <c r="F446" s="44">
        <v>10.15</v>
      </c>
      <c r="G446" s="44">
        <v>0.615522</v>
      </c>
      <c r="H446" s="44">
        <v>0.021966</v>
      </c>
      <c r="I446" s="44">
        <v>0.0</v>
      </c>
      <c r="J446" s="44">
        <v>0.008368</v>
      </c>
      <c r="K446" s="44">
        <v>0.040355</v>
      </c>
      <c r="L446" s="44">
        <v>0.0</v>
      </c>
      <c r="M446" s="44">
        <v>0.001304</v>
      </c>
      <c r="N446" s="44">
        <v>4.55E-4</v>
      </c>
      <c r="O446" s="44">
        <v>0.006576</v>
      </c>
      <c r="P446" s="44">
        <v>7.01E-4</v>
      </c>
      <c r="Q446" s="44">
        <v>2.82E-4</v>
      </c>
      <c r="R446" s="44">
        <v>0.006597</v>
      </c>
      <c r="S446" s="44">
        <v>0.0</v>
      </c>
      <c r="T446" s="44">
        <v>7.35E-4</v>
      </c>
    </row>
    <row r="447">
      <c r="A447" s="2" t="str">
        <f>VLOOKUP(E447,'Food Encyclopedia'!$C$2:$K$999,3)</f>
        <v>Pasta, fusilli (green lentil), NA, dried</v>
      </c>
      <c r="B447" s="19" t="str">
        <f>VLOOKUP(E447,'Food Encyclopedia'!$C$2:$K$999,9)</f>
        <v>Boiled (8 mins), drained</v>
      </c>
      <c r="C447" s="8" t="str">
        <f t="shared" si="1"/>
        <v>Pasta, fusilli (green lentil), NA, dried, Boiled (8 mins), drained</v>
      </c>
      <c r="D447" s="43" t="s">
        <v>2988</v>
      </c>
      <c r="E447" s="2" t="s">
        <v>1184</v>
      </c>
      <c r="F447" s="44">
        <v>10.39</v>
      </c>
      <c r="G447" s="44">
        <v>0.601687</v>
      </c>
      <c r="H447" s="44">
        <v>0.024593</v>
      </c>
      <c r="I447" s="44">
        <v>0.0</v>
      </c>
      <c r="J447" s="44">
        <v>0.002349</v>
      </c>
      <c r="K447" s="44">
        <v>0.018348</v>
      </c>
      <c r="L447" s="44">
        <v>0.0</v>
      </c>
      <c r="M447" s="44">
        <v>9.04E-4</v>
      </c>
      <c r="N447" s="44">
        <v>0.0</v>
      </c>
      <c r="O447" s="44">
        <v>0.003632</v>
      </c>
      <c r="P447" s="44">
        <v>0.0</v>
      </c>
      <c r="Q447" s="44">
        <v>0.0</v>
      </c>
      <c r="R447" s="44">
        <v>3.35E-4</v>
      </c>
      <c r="S447" s="44">
        <v>0.0</v>
      </c>
      <c r="T447" s="44">
        <v>8.75E-4</v>
      </c>
    </row>
    <row r="448">
      <c r="A448" s="2" t="str">
        <f>VLOOKUP(E448,'Food Encyclopedia'!$C$2:$K$999,3)</f>
        <v>Pasta, fusilli (red lentil), NA, dried</v>
      </c>
      <c r="B448" s="19" t="str">
        <f>VLOOKUP(E448,'Food Encyclopedia'!$C$2:$K$999,9)</f>
        <v>Boiled (8 mins), drained</v>
      </c>
      <c r="C448" s="8" t="str">
        <f t="shared" si="1"/>
        <v>Pasta, fusilli (red lentil), NA, dried, Boiled (8 mins), drained</v>
      </c>
      <c r="D448" s="43" t="s">
        <v>2989</v>
      </c>
      <c r="E448" s="2" t="s">
        <v>1186</v>
      </c>
      <c r="F448" s="44">
        <v>10.31</v>
      </c>
      <c r="G448" s="44">
        <v>0.341802</v>
      </c>
      <c r="H448" s="44">
        <v>0.014567</v>
      </c>
      <c r="I448" s="44">
        <v>0.0</v>
      </c>
      <c r="J448" s="44">
        <v>0.001551</v>
      </c>
      <c r="K448" s="44">
        <v>0.012873</v>
      </c>
      <c r="L448" s="44">
        <v>0.0</v>
      </c>
      <c r="M448" s="44">
        <v>6.45E-4</v>
      </c>
      <c r="N448" s="44">
        <v>0.0</v>
      </c>
      <c r="O448" s="44">
        <v>0.002252</v>
      </c>
      <c r="P448" s="44">
        <v>5.03E-4</v>
      </c>
      <c r="Q448" s="44">
        <v>2.02E-4</v>
      </c>
      <c r="R448" s="44">
        <v>0.0</v>
      </c>
      <c r="S448" s="44">
        <v>0.0</v>
      </c>
      <c r="T448" s="44">
        <v>8.73E-4</v>
      </c>
    </row>
    <row r="449">
      <c r="A449" s="2" t="str">
        <f>VLOOKUP(E449,'Food Encyclopedia'!$C$2:$K$999,3)</f>
        <v>Quinoa, inca red, NA, fresh</v>
      </c>
      <c r="B449" s="19" t="str">
        <f>VLOOKUP(E449,'Food Encyclopedia'!$C$2:$K$999,9)</f>
        <v>Cooked with water (15 mins)</v>
      </c>
      <c r="C449" s="8" t="str">
        <f t="shared" si="1"/>
        <v>Quinoa, inca red, NA, fresh, Cooked with water (15 mins)</v>
      </c>
      <c r="D449" s="43" t="s">
        <v>2990</v>
      </c>
      <c r="E449" s="2" t="s">
        <v>1188</v>
      </c>
      <c r="F449" s="19">
        <v>10.44</v>
      </c>
      <c r="G449" s="44">
        <v>0.451964</v>
      </c>
      <c r="H449" s="44">
        <v>0.007422</v>
      </c>
      <c r="I449" s="44">
        <v>0.001123</v>
      </c>
      <c r="J449" s="44">
        <v>0.002076</v>
      </c>
      <c r="K449" s="44">
        <v>0.016496</v>
      </c>
      <c r="L449" s="44">
        <v>0.0</v>
      </c>
      <c r="M449" s="44">
        <v>0.001177</v>
      </c>
      <c r="N449" s="44">
        <v>0.0</v>
      </c>
      <c r="O449" s="44">
        <v>0.012824</v>
      </c>
      <c r="P449" s="44">
        <v>0.0</v>
      </c>
      <c r="Q449" s="44">
        <v>0.0</v>
      </c>
      <c r="R449" s="44">
        <v>0.0</v>
      </c>
      <c r="S449" s="44">
        <v>0.0</v>
      </c>
      <c r="T449" s="44">
        <v>0.0</v>
      </c>
    </row>
    <row r="450">
      <c r="A450" s="2" t="str">
        <f>VLOOKUP(E450,'Food Encyclopedia'!$C$2:$K$999,3)</f>
        <v>Oatmeal, Scottish, stone ground, dried</v>
      </c>
      <c r="B450" s="19" t="str">
        <f>VLOOKUP(E450,'Food Encyclopedia'!$C$2:$K$999,9)</f>
        <v>Add 1/4 cup oatmeal to 3/4 cups of boiling water (reduce heat to simmer) cook for 10 minutes.</v>
      </c>
      <c r="C450" s="8" t="str">
        <f t="shared" si="1"/>
        <v>Oatmeal, Scottish, stone ground, dried, Add 1/4 cup oatmeal to 3/4 cups of boiling water (reduce heat to simmer) cook for 10 minutes.</v>
      </c>
      <c r="D450" s="43" t="s">
        <v>2991</v>
      </c>
      <c r="E450" s="2" t="s">
        <v>1191</v>
      </c>
      <c r="F450" s="44">
        <v>10.611</v>
      </c>
      <c r="G450" s="44">
        <v>0.56631</v>
      </c>
      <c r="H450" s="44">
        <v>0.003231</v>
      </c>
      <c r="I450" s="44">
        <v>0.002969</v>
      </c>
      <c r="J450" s="44">
        <v>0.008647</v>
      </c>
      <c r="K450" s="44">
        <v>0.017708</v>
      </c>
      <c r="L450" s="44">
        <v>4.42E-4</v>
      </c>
      <c r="M450" s="47">
        <v>8.79E-5</v>
      </c>
      <c r="N450" s="44">
        <v>1.62E-4</v>
      </c>
      <c r="O450" s="44">
        <v>1.35E-4</v>
      </c>
      <c r="P450" s="44">
        <v>0.0</v>
      </c>
      <c r="Q450" s="44">
        <v>0.0</v>
      </c>
      <c r="R450" s="44">
        <v>0.001739</v>
      </c>
      <c r="S450" s="44">
        <v>0.0</v>
      </c>
      <c r="T450" s="44">
        <v>5.38E-4</v>
      </c>
    </row>
    <row r="451">
      <c r="A451" s="2" t="str">
        <f>VLOOKUP(E451,'Food Encyclopedia'!$C$2:$K$999,3)</f>
        <v>Quinoa, Red, whole grain, dried</v>
      </c>
      <c r="B451" s="19" t="str">
        <f>VLOOKUP(E451,'Food Encyclopedia'!$C$2:$K$999,9)</f>
        <v>Add 1 cup quinoa to 2 cups of boiling water (reduce heat to simmer) cook for 12 minutes. Remove from heat and let it stand for 15 minutes. </v>
      </c>
      <c r="C451" s="8" t="str">
        <f t="shared" si="1"/>
        <v>Quinoa, Red, whole grain, dried, Add 1 cup quinoa to 2 cups of boiling water (reduce heat to simmer) cook for 12 minutes. Remove from heat and let it stand for 15 minutes. </v>
      </c>
      <c r="D451" s="43" t="s">
        <v>2992</v>
      </c>
      <c r="E451" s="2" t="s">
        <v>1195</v>
      </c>
      <c r="F451" s="44">
        <v>10.02</v>
      </c>
      <c r="G451" s="44">
        <v>0.445436</v>
      </c>
      <c r="H451" s="44">
        <v>0.005319</v>
      </c>
      <c r="I451" s="44">
        <v>0.0</v>
      </c>
      <c r="J451" s="44">
        <v>0.002655</v>
      </c>
      <c r="K451" s="44">
        <v>0.021889</v>
      </c>
      <c r="L451" s="44">
        <v>0.0</v>
      </c>
      <c r="M451" s="44">
        <v>0.002335</v>
      </c>
      <c r="N451" s="44">
        <v>0.0</v>
      </c>
      <c r="O451" s="44">
        <v>0.018519</v>
      </c>
      <c r="P451" s="44">
        <v>4.93E-4</v>
      </c>
      <c r="Q451" s="44">
        <v>1.99E-4</v>
      </c>
      <c r="R451" s="44">
        <v>6.56E-4</v>
      </c>
      <c r="S451" s="44">
        <v>0.0</v>
      </c>
      <c r="T451" s="44">
        <v>0.002505</v>
      </c>
    </row>
    <row r="452">
      <c r="A452" s="2" t="str">
        <f>VLOOKUP(E452,'Food Encyclopedia'!$C$2:$K$999,3)</f>
        <v>Amaranth, NA, whole grain, dried</v>
      </c>
      <c r="B452" s="19" t="str">
        <f>VLOOKUP(E452,'Food Encyclopedia'!$C$2:$K$999,9)</f>
        <v>Add 1 cup amaranth to 1 1/2 cups of boiling water (reduce heat to simmer) cook for 20 minutes. </v>
      </c>
      <c r="C452" s="8" t="str">
        <f t="shared" si="1"/>
        <v>Amaranth, NA, whole grain, dried, Add 1 cup amaranth to 1 1/2 cups of boiling water (reduce heat to simmer) cook for 20 minutes. </v>
      </c>
      <c r="D452" s="43" t="s">
        <v>2993</v>
      </c>
      <c r="E452" s="2" t="s">
        <v>1200</v>
      </c>
      <c r="F452" s="44">
        <v>10.36</v>
      </c>
      <c r="G452" s="44">
        <v>0.694935</v>
      </c>
      <c r="H452" s="44">
        <v>0.009689</v>
      </c>
      <c r="I452" s="44">
        <v>0.0</v>
      </c>
      <c r="J452" s="44">
        <v>0.005486</v>
      </c>
      <c r="K452" s="44">
        <v>0.017441</v>
      </c>
      <c r="L452" s="44">
        <v>0.0</v>
      </c>
      <c r="M452" s="44">
        <v>0.002557</v>
      </c>
      <c r="N452" s="44">
        <v>0.0</v>
      </c>
      <c r="O452" s="44">
        <v>0.010123</v>
      </c>
      <c r="P452" s="44">
        <v>0.0</v>
      </c>
      <c r="Q452" s="44">
        <v>0.0</v>
      </c>
      <c r="R452" s="44">
        <v>0.001246</v>
      </c>
      <c r="S452" s="44">
        <v>0.0</v>
      </c>
      <c r="T452" s="44">
        <v>0.001094</v>
      </c>
    </row>
    <row r="453">
      <c r="A453" s="2" t="str">
        <f>VLOOKUP(E453,'Food Encyclopedia'!$C$2:$K$999,3)</f>
        <v>Flaxseed, NA, whole ground, dried</v>
      </c>
      <c r="B453" s="19" t="str">
        <f>VLOOKUP(E453,'Food Encyclopedia'!$C$2:$K$999,9)</f>
        <v>raw</v>
      </c>
      <c r="C453" s="8" t="str">
        <f t="shared" si="1"/>
        <v>Flaxseed, NA, whole ground, dried, raw</v>
      </c>
      <c r="D453" s="43" t="s">
        <v>2994</v>
      </c>
      <c r="E453" s="2" t="s">
        <v>1204</v>
      </c>
      <c r="F453" s="19">
        <v>9.794</v>
      </c>
      <c r="G453" s="31"/>
      <c r="H453" s="31"/>
      <c r="I453" s="31"/>
      <c r="J453" s="31"/>
      <c r="K453" s="31"/>
      <c r="L453" s="31"/>
      <c r="M453" s="31"/>
      <c r="N453" s="31"/>
      <c r="O453" s="31"/>
      <c r="P453" s="31"/>
      <c r="Q453" s="31"/>
      <c r="R453" s="31"/>
      <c r="S453" s="31"/>
      <c r="T453" s="31"/>
    </row>
    <row r="454">
      <c r="A454" s="2" t="str">
        <f>VLOOKUP(E454,'Food Encyclopedia'!$C$2:$K$999,3)</f>
        <v>Quinoa, NA, NA, dried</v>
      </c>
      <c r="B454" s="19" t="str">
        <f>VLOOKUP(E454,'Food Encyclopedia'!$C$2:$K$999,9)</f>
        <v>Add 1 cup quinoa to 2 cups of boiling water (reduce heat to simmer) cook for 12 minutes. Remove from heat and let it stand for 15 minutes.</v>
      </c>
      <c r="C454" s="8" t="str">
        <f t="shared" si="1"/>
        <v>Quinoa, NA, NA, dried, Add 1 cup quinoa to 2 cups of boiling water (reduce heat to simmer) cook for 12 minutes. Remove from heat and let it stand for 15 minutes.</v>
      </c>
      <c r="D454" s="43" t="s">
        <v>2995</v>
      </c>
      <c r="E454" s="2" t="s">
        <v>1207</v>
      </c>
      <c r="F454" s="45">
        <v>9.878</v>
      </c>
      <c r="G454" s="44">
        <v>0.766759</v>
      </c>
      <c r="H454" s="44">
        <v>0.0</v>
      </c>
      <c r="I454" s="44">
        <v>0.001462</v>
      </c>
      <c r="J454" s="44">
        <v>0.002219</v>
      </c>
      <c r="K454" s="44">
        <v>0.016163</v>
      </c>
      <c r="L454" s="44">
        <v>0.0</v>
      </c>
      <c r="M454" s="44">
        <v>0.002127</v>
      </c>
      <c r="N454" s="44">
        <v>0.0</v>
      </c>
      <c r="O454" s="44">
        <v>0.009378</v>
      </c>
      <c r="P454" s="44">
        <v>0.0</v>
      </c>
      <c r="Q454" s="44">
        <v>0.0</v>
      </c>
      <c r="R454" s="44">
        <v>0.0</v>
      </c>
      <c r="S454" s="44">
        <v>0.0</v>
      </c>
      <c r="T454" s="44">
        <v>0.001978</v>
      </c>
    </row>
    <row r="455">
      <c r="A455" s="2" t="str">
        <f>VLOOKUP(E455,'Food Encyclopedia'!$C$2:$K$999,3)</f>
        <v>Bulgur, Red, whole grain, dried</v>
      </c>
      <c r="B455" s="19" t="str">
        <f>VLOOKUP(E455,'Food Encyclopedia'!$C$2:$K$999,9)</f>
        <v>Add 1 cup bulgur to 2 cups of boiling water (reduce heat to simmer) cook for 12 minutes. </v>
      </c>
      <c r="C455" s="8" t="str">
        <f t="shared" si="1"/>
        <v>Bulgur, Red, whole grain, dried, Add 1 cup bulgur to 2 cups of boiling water (reduce heat to simmer) cook for 12 minutes. </v>
      </c>
      <c r="D455" s="43" t="s">
        <v>2996</v>
      </c>
      <c r="E455" s="2" t="s">
        <v>1211</v>
      </c>
      <c r="F455" s="44">
        <v>10.41</v>
      </c>
      <c r="G455" s="44">
        <v>0.897677</v>
      </c>
      <c r="H455" s="44">
        <v>0.008785</v>
      </c>
      <c r="I455" s="44">
        <v>0.0</v>
      </c>
      <c r="J455" s="44">
        <v>0.020582</v>
      </c>
      <c r="K455" s="44">
        <v>0.017685</v>
      </c>
      <c r="L455" s="44">
        <v>0.0</v>
      </c>
      <c r="M455" s="44">
        <v>1.67E-4</v>
      </c>
      <c r="N455" s="44">
        <v>1.18E-4</v>
      </c>
      <c r="O455" s="44">
        <v>3.43E-4</v>
      </c>
      <c r="P455" s="44">
        <v>0.0</v>
      </c>
      <c r="Q455" s="44">
        <v>0.0</v>
      </c>
      <c r="R455" s="44">
        <v>0.001489</v>
      </c>
      <c r="S455" s="44">
        <v>0.0</v>
      </c>
      <c r="T455" s="44">
        <v>3.12E-4</v>
      </c>
    </row>
    <row r="456">
      <c r="A456" s="2" t="str">
        <f>VLOOKUP(E456,'Food Encyclopedia'!$C$2:$K$999,3)</f>
        <v>Quinoa, tri-color, whole grain, dried</v>
      </c>
      <c r="B456" s="19" t="str">
        <f>VLOOKUP(E456,'Food Encyclopedia'!$C$2:$K$999,9)</f>
        <v>Add 1 cup quinoa to 2 cups of boiling water (reduce heat to simmer) cook for 12 minutes. Remove from heat and let it stand for 15 minutes.</v>
      </c>
      <c r="C456" s="8" t="str">
        <f t="shared" si="1"/>
        <v>Quinoa, tri-color, whole grain, dried, Add 1 cup quinoa to 2 cups of boiling water (reduce heat to simmer) cook for 12 minutes. Remove from heat and let it stand for 15 minutes.</v>
      </c>
      <c r="D456" s="43" t="s">
        <v>2997</v>
      </c>
      <c r="E456" s="2" t="s">
        <v>1215</v>
      </c>
      <c r="F456" s="44">
        <v>9.527</v>
      </c>
      <c r="G456" s="44">
        <v>0.509129</v>
      </c>
      <c r="H456" s="44">
        <v>0.003697</v>
      </c>
      <c r="I456" s="44">
        <v>0.003205</v>
      </c>
      <c r="J456" s="44">
        <v>0.001057</v>
      </c>
      <c r="K456" s="44">
        <v>0.019942</v>
      </c>
      <c r="L456" s="44">
        <v>0.001025</v>
      </c>
      <c r="M456" s="44">
        <v>6.39E-4</v>
      </c>
      <c r="N456" s="44">
        <v>1.66E-4</v>
      </c>
      <c r="O456" s="44">
        <v>0.001777</v>
      </c>
      <c r="P456" s="44">
        <v>0.0</v>
      </c>
      <c r="Q456" s="44">
        <v>0.0</v>
      </c>
      <c r="R456" s="44">
        <v>5.41E-4</v>
      </c>
      <c r="S456" s="44">
        <v>0.0</v>
      </c>
      <c r="T456" s="44">
        <v>0.001115</v>
      </c>
    </row>
    <row r="457">
      <c r="A457" s="2" t="str">
        <f>VLOOKUP(E457,'Food Encyclopedia'!$C$2:$K$999,3)</f>
        <v>Oat Bran, NA, hot cereal, dried</v>
      </c>
      <c r="B457" s="19" t="str">
        <f>VLOOKUP(E457,'Food Encyclopedia'!$C$2:$K$999,9)</f>
        <v>Add 2/3 cup bran to 2cups of boiling water (reduce heat to simmer) cook for 3 minutes. Remove from heat and let it stand for 2 minutes</v>
      </c>
      <c r="C457" s="8" t="str">
        <f t="shared" si="1"/>
        <v>Oat Bran, NA, hot cereal, dried, Add 2/3 cup bran to 2cups of boiling water (reduce heat to simmer) cook for 3 minutes. Remove from heat and let it stand for 2 minutes</v>
      </c>
      <c r="D457" s="43" t="s">
        <v>2998</v>
      </c>
      <c r="E457" s="2" t="s">
        <v>1218</v>
      </c>
      <c r="F457" s="44">
        <v>10.274</v>
      </c>
      <c r="G457" s="44">
        <v>0.428936</v>
      </c>
      <c r="H457" s="44">
        <v>0.003942</v>
      </c>
      <c r="I457" s="44">
        <v>0.002666</v>
      </c>
      <c r="J457" s="44">
        <v>0.007284</v>
      </c>
      <c r="K457" s="44">
        <v>0.019317</v>
      </c>
      <c r="L457" s="44">
        <v>5.94E-4</v>
      </c>
      <c r="M457" s="47">
        <v>8.36E-5</v>
      </c>
      <c r="N457" s="44">
        <v>1.33E-4</v>
      </c>
      <c r="O457" s="44">
        <v>1.17E-4</v>
      </c>
      <c r="P457" s="44">
        <v>0.0</v>
      </c>
      <c r="Q457" s="44">
        <v>0.0</v>
      </c>
      <c r="R457" s="44">
        <v>9.22E-4</v>
      </c>
      <c r="S457" s="44">
        <v>0.0</v>
      </c>
      <c r="T457" s="44">
        <v>6.05E-4</v>
      </c>
    </row>
    <row r="458">
      <c r="A458" s="2" t="str">
        <f>VLOOKUP(E458,'Food Encyclopedia'!$C$2:$K$999,3)</f>
        <v>Flaxseed, Golden, NA, dried</v>
      </c>
      <c r="B458" s="19" t="str">
        <f>VLOOKUP(E458,'Food Encyclopedia'!$C$2:$K$999,9)</f>
        <v>raw</v>
      </c>
      <c r="C458" s="8" t="str">
        <f t="shared" si="1"/>
        <v>Flaxseed, Golden, NA, dried, raw</v>
      </c>
      <c r="D458" s="43" t="s">
        <v>2999</v>
      </c>
      <c r="E458" s="2" t="s">
        <v>1222</v>
      </c>
      <c r="F458" s="44">
        <v>9.67</v>
      </c>
      <c r="G458" s="44">
        <v>0.074066</v>
      </c>
      <c r="H458" s="44">
        <v>0.035969</v>
      </c>
      <c r="I458" s="44">
        <v>0.0</v>
      </c>
      <c r="J458" s="44">
        <v>0.043198</v>
      </c>
      <c r="K458" s="44">
        <v>0.045181</v>
      </c>
      <c r="L458" s="44">
        <v>0.0</v>
      </c>
      <c r="M458" s="44">
        <v>0.008772</v>
      </c>
      <c r="N458" s="44">
        <v>0.0</v>
      </c>
      <c r="O458" s="44">
        <v>0.01842</v>
      </c>
      <c r="P458" s="44">
        <v>0.0</v>
      </c>
      <c r="Q458" s="44">
        <v>0.0</v>
      </c>
      <c r="R458" s="44">
        <v>0.004546</v>
      </c>
      <c r="S458" s="44">
        <v>0.0</v>
      </c>
      <c r="T458" s="44">
        <v>7.68E-4</v>
      </c>
    </row>
    <row r="459">
      <c r="A459" s="2" t="str">
        <f>VLOOKUP(E459,'Food Encyclopedia'!$C$2:$K$999,3)</f>
        <v>Sorghum, NA, whole grain, dried</v>
      </c>
      <c r="B459" s="19" t="str">
        <f>VLOOKUP(E459,'Food Encyclopedia'!$C$2:$K$999,9)</f>
        <v>Add 1 cup grain to 2 cups of boiling water (reduce heat to simmer) cook for 55 minutes.</v>
      </c>
      <c r="C459" s="8" t="str">
        <f t="shared" si="1"/>
        <v>Sorghum, NA, whole grain, dried, Add 1 cup grain to 2 cups of boiling water (reduce heat to simmer) cook for 55 minutes.</v>
      </c>
      <c r="D459" s="43" t="s">
        <v>3000</v>
      </c>
      <c r="E459" s="2" t="s">
        <v>1225</v>
      </c>
      <c r="F459" s="44">
        <v>10.379</v>
      </c>
      <c r="G459" s="44">
        <v>0.64114</v>
      </c>
      <c r="H459" s="44">
        <v>0.004114</v>
      </c>
      <c r="I459" s="44">
        <v>0.003068</v>
      </c>
      <c r="J459" s="44">
        <v>0.004482</v>
      </c>
      <c r="K459" s="44">
        <v>0.00975</v>
      </c>
      <c r="L459" s="44">
        <v>5.57E-4</v>
      </c>
      <c r="M459" s="44">
        <v>1.1E-4</v>
      </c>
      <c r="N459" s="44">
        <v>1.76E-4</v>
      </c>
      <c r="O459" s="44">
        <v>2.33E-4</v>
      </c>
      <c r="P459" s="44">
        <v>0.0</v>
      </c>
      <c r="Q459" s="44">
        <v>0.0</v>
      </c>
      <c r="R459" s="44">
        <v>4.71E-4</v>
      </c>
      <c r="S459" s="44">
        <v>0.0</v>
      </c>
      <c r="T459" s="44">
        <v>3.54E-4</v>
      </c>
    </row>
    <row r="460">
      <c r="A460" s="2" t="str">
        <f>VLOOKUP(E460,'Food Encyclopedia'!$C$2:$K$999,3)</f>
        <v>Kasha, NA, whole grain, dried</v>
      </c>
      <c r="B460" s="19" t="str">
        <f>VLOOKUP(E460,'Food Encyclopedia'!$C$2:$K$999,9)</f>
        <v>Add 1 cup kasha to 11/2 cups of boiling water (reduce heat to simmer) cook for 8 minutes.</v>
      </c>
      <c r="C460" s="8" t="str">
        <f t="shared" si="1"/>
        <v>Kasha, NA, whole grain, dried, Add 1 cup kasha to 11/2 cups of boiling water (reduce heat to simmer) cook for 8 minutes.</v>
      </c>
      <c r="D460" s="43" t="s">
        <v>3001</v>
      </c>
      <c r="E460" s="2" t="s">
        <v>1229</v>
      </c>
      <c r="F460" s="44">
        <v>10.218</v>
      </c>
      <c r="G460" s="44">
        <v>0.621477</v>
      </c>
      <c r="H460" s="44">
        <v>0.003706</v>
      </c>
      <c r="I460" s="44">
        <v>0.002841</v>
      </c>
      <c r="J460" s="44">
        <v>0.001206</v>
      </c>
      <c r="K460" s="44">
        <v>0.011588</v>
      </c>
      <c r="L460" s="44">
        <v>6.68E-4</v>
      </c>
      <c r="M460" s="44">
        <v>4.85E-4</v>
      </c>
      <c r="N460" s="44">
        <v>1.15E-4</v>
      </c>
      <c r="O460" s="44">
        <v>8.25E-4</v>
      </c>
      <c r="P460" s="44">
        <v>0.0</v>
      </c>
      <c r="Q460" s="44">
        <v>0.0</v>
      </c>
      <c r="R460" s="44">
        <v>4.24E-4</v>
      </c>
      <c r="S460" s="44">
        <v>0.0</v>
      </c>
      <c r="T460" s="44">
        <v>4.66E-4</v>
      </c>
    </row>
    <row r="461">
      <c r="A461" s="2" t="str">
        <f>VLOOKUP(E461,'Food Encyclopedia'!$C$2:$K$999,3)</f>
        <v>Lentils, brown, whole grain, dried</v>
      </c>
      <c r="B461" s="19" t="str">
        <f>VLOOKUP(E461,'Food Encyclopedia'!$C$2:$K$999,9)</f>
        <v>Add 1/2 cup lentils to 2 cups of boiling water (reduce heat to simmer) cook for 25 minutes.</v>
      </c>
      <c r="C461" s="8" t="str">
        <f t="shared" si="1"/>
        <v>Lentils, brown, whole grain, dried, Add 1/2 cup lentils to 2 cups of boiling water (reduce heat to simmer) cook for 25 minutes.</v>
      </c>
      <c r="D461" s="43" t="s">
        <v>3002</v>
      </c>
      <c r="E461" s="2" t="s">
        <v>1233</v>
      </c>
      <c r="F461" s="44">
        <v>10.31</v>
      </c>
      <c r="G461" s="44">
        <v>0.693645</v>
      </c>
      <c r="H461" s="44">
        <v>0.035906</v>
      </c>
      <c r="I461" s="44">
        <v>0.0</v>
      </c>
      <c r="J461" s="44">
        <v>0.003387</v>
      </c>
      <c r="K461" s="44">
        <v>0.027073</v>
      </c>
      <c r="L461" s="44">
        <v>0.0</v>
      </c>
      <c r="M461" s="44">
        <v>0.001685</v>
      </c>
      <c r="N461" s="44">
        <v>0.0</v>
      </c>
      <c r="O461" s="44">
        <v>0.005795</v>
      </c>
      <c r="P461" s="44">
        <v>0.0</v>
      </c>
      <c r="Q461" s="44">
        <v>0.0</v>
      </c>
      <c r="R461" s="44">
        <v>0.002637</v>
      </c>
      <c r="S461" s="44">
        <v>0.0</v>
      </c>
      <c r="T461" s="44">
        <v>0.001206</v>
      </c>
    </row>
    <row r="462">
      <c r="A462" s="2" t="str">
        <f>VLOOKUP(E462,'Food Encyclopedia'!$C$2:$K$999,3)</f>
        <v>Buckwheat, creamy, whole grain hot cereal, dried</v>
      </c>
      <c r="B462" s="19" t="str">
        <f>VLOOKUP(E462,'Food Encyclopedia'!$C$2:$K$999,9)</f>
        <v>Add 1/4 cup grain to 3/4 cups of boiling water (reduce heat to simmer) cook for 10 minutes.</v>
      </c>
      <c r="C462" s="8" t="str">
        <f t="shared" si="1"/>
        <v>Buckwheat, creamy, whole grain hot cereal, dried, Add 1/4 cup grain to 3/4 cups of boiling water (reduce heat to simmer) cook for 10 minutes.</v>
      </c>
      <c r="D462" s="43" t="s">
        <v>3003</v>
      </c>
      <c r="E462" s="2" t="s">
        <v>1237</v>
      </c>
      <c r="F462" s="44">
        <v>10.276</v>
      </c>
      <c r="G462" s="44">
        <v>0.596802</v>
      </c>
      <c r="H462" s="44">
        <v>0.008478</v>
      </c>
      <c r="I462" s="44">
        <v>0.003687</v>
      </c>
      <c r="J462" s="44">
        <v>0.001338</v>
      </c>
      <c r="K462" s="44">
        <v>0.012071</v>
      </c>
      <c r="L462" s="44">
        <v>3.97E-4</v>
      </c>
      <c r="M462" s="44">
        <v>5.21E-4</v>
      </c>
      <c r="N462" s="47">
        <v>5.07E-5</v>
      </c>
      <c r="O462" s="44">
        <v>7.93E-4</v>
      </c>
      <c r="P462" s="44">
        <v>0.0</v>
      </c>
      <c r="Q462" s="44">
        <v>0.0</v>
      </c>
      <c r="R462" s="44">
        <v>4.62E-4</v>
      </c>
      <c r="S462" s="44">
        <v>0.0</v>
      </c>
      <c r="T462" s="44">
        <v>5.39E-4</v>
      </c>
    </row>
    <row r="463">
      <c r="A463" s="2" t="str">
        <f>VLOOKUP(E463,'Food Encyclopedia'!$C$2:$K$999,3)</f>
        <v>Lentils, red, whole grain, dried</v>
      </c>
      <c r="B463" s="19" t="str">
        <f>VLOOKUP(E463,'Food Encyclopedia'!$C$2:$K$999,9)</f>
        <v>Add 1 cup lentils to 3 cups of boiling water (reduce heat to simmer) cook for 18 minutes.</v>
      </c>
      <c r="C463" s="8" t="str">
        <f t="shared" si="1"/>
        <v>Lentils, red, whole grain, dried, Add 1 cup lentils to 3 cups of boiling water (reduce heat to simmer) cook for 18 minutes.</v>
      </c>
      <c r="D463" s="43" t="s">
        <v>3004</v>
      </c>
      <c r="E463" s="2" t="s">
        <v>1241</v>
      </c>
      <c r="F463" s="44">
        <v>10.36</v>
      </c>
      <c r="G463" s="44">
        <v>0.548489</v>
      </c>
      <c r="H463" s="44">
        <v>0.031027</v>
      </c>
      <c r="I463" s="44">
        <v>0.0</v>
      </c>
      <c r="J463" s="44">
        <v>0.002255</v>
      </c>
      <c r="K463" s="44">
        <v>0.021295</v>
      </c>
      <c r="L463" s="44">
        <v>0.0</v>
      </c>
      <c r="M463" s="44">
        <v>0.001176</v>
      </c>
      <c r="N463" s="44">
        <v>0.0</v>
      </c>
      <c r="O463" s="44">
        <v>0.003461</v>
      </c>
      <c r="P463" s="44">
        <v>0.0</v>
      </c>
      <c r="Q463" s="44">
        <v>0.0</v>
      </c>
      <c r="R463" s="44">
        <v>0.001251</v>
      </c>
      <c r="S463" s="44">
        <v>0.0</v>
      </c>
      <c r="T463" s="44">
        <v>0.001106</v>
      </c>
    </row>
    <row r="464">
      <c r="A464" s="2" t="str">
        <f>VLOOKUP(E464,'Food Encyclopedia'!$C$2:$K$999,3)</f>
        <v>Kamut, khorasan wheat, whole grain, dried</v>
      </c>
      <c r="B464" s="19" t="str">
        <f>VLOOKUP(E464,'Food Encyclopedia'!$C$2:$K$999,9)</f>
        <v>Add 1 cup Kamut to 2 cups of boiling water (reduce heat to simmer) cook for 55 minutes.</v>
      </c>
      <c r="C464" s="8" t="str">
        <f t="shared" si="1"/>
        <v>Kamut, khorasan wheat, whole grain, dried, Add 1 cup Kamut to 2 cups of boiling water (reduce heat to simmer) cook for 55 minutes.</v>
      </c>
      <c r="D464" s="43" t="s">
        <v>3005</v>
      </c>
      <c r="E464" s="2" t="s">
        <v>1245</v>
      </c>
      <c r="F464" s="44">
        <v>9.92</v>
      </c>
      <c r="G464" s="44">
        <v>0.621952</v>
      </c>
      <c r="H464" s="44">
        <v>0.003406</v>
      </c>
      <c r="I464" s="44">
        <v>0.005125</v>
      </c>
      <c r="J464" s="44">
        <v>0.012657</v>
      </c>
      <c r="K464" s="44">
        <v>0.017343</v>
      </c>
      <c r="L464" s="44">
        <v>4.74E-4</v>
      </c>
      <c r="M464" s="47">
        <v>6.78E-5</v>
      </c>
      <c r="N464" s="47">
        <v>7.63E-5</v>
      </c>
      <c r="O464" s="47">
        <v>9.65E-5</v>
      </c>
      <c r="P464" s="44">
        <v>0.0</v>
      </c>
      <c r="Q464" s="44">
        <v>0.0</v>
      </c>
      <c r="R464" s="44">
        <v>8.17E-4</v>
      </c>
      <c r="S464" s="44">
        <v>0.0</v>
      </c>
      <c r="T464" s="44">
        <v>5.1E-4</v>
      </c>
    </row>
    <row r="465">
      <c r="A465" s="2" t="str">
        <f>VLOOKUP(E465,'Food Encyclopedia'!$C$2:$K$999,3)</f>
        <v>Polenta, NA, NA, dried</v>
      </c>
      <c r="B465" s="19" t="str">
        <f>VLOOKUP(E465,'Food Encyclopedia'!$C$2:$K$999,9)</f>
        <v>Add 1/4 cup polenta to 2 cups of boiling water (reduce heat to simmer) cook for 5 minutes.</v>
      </c>
      <c r="C465" s="8" t="str">
        <f t="shared" si="1"/>
        <v>Polenta, NA, NA, dried, Add 1/4 cup polenta to 2 cups of boiling water (reduce heat to simmer) cook for 5 minutes.</v>
      </c>
      <c r="D465" s="43" t="s">
        <v>3006</v>
      </c>
      <c r="E465" s="2" t="s">
        <v>1249</v>
      </c>
      <c r="F465" s="44">
        <v>10.587</v>
      </c>
      <c r="G465" s="44">
        <v>0.743798</v>
      </c>
      <c r="H465" s="44">
        <v>0.001773</v>
      </c>
      <c r="I465" s="44">
        <v>0.005207</v>
      </c>
      <c r="J465" s="44">
        <v>0.001811</v>
      </c>
      <c r="K465" s="44">
        <v>0.007136</v>
      </c>
      <c r="L465" s="44">
        <v>2.41E-4</v>
      </c>
      <c r="M465" s="47">
        <v>4.8E-5</v>
      </c>
      <c r="N465" s="47">
        <v>6.09E-5</v>
      </c>
      <c r="O465" s="47">
        <v>8.62E-5</v>
      </c>
      <c r="P465" s="44">
        <v>0.0</v>
      </c>
      <c r="Q465" s="44">
        <v>0.0</v>
      </c>
      <c r="R465" s="44">
        <v>3.66E-4</v>
      </c>
      <c r="S465" s="44">
        <v>0.0</v>
      </c>
      <c r="T465" s="44">
        <v>2.72E-4</v>
      </c>
    </row>
    <row r="466">
      <c r="A466" s="2" t="str">
        <f>VLOOKUP(E466,'Food Encyclopedia'!$C$2:$K$999,3)</f>
        <v>Rolled Oat, old fashioned, whole grain, dried</v>
      </c>
      <c r="B466" s="19" t="str">
        <f>VLOOKUP(E466,'Food Encyclopedia'!$C$2:$K$999,9)</f>
        <v>Add 1 cup oats to 2 cups of boiling water (reduce heat to simmer) cook for 10 minutes.</v>
      </c>
      <c r="C466" s="8" t="str">
        <f t="shared" si="1"/>
        <v>Rolled Oat, old fashioned, whole grain, dried, Add 1 cup oats to 2 cups of boiling water (reduce heat to simmer) cook for 10 minutes.</v>
      </c>
      <c r="D466" s="43" t="s">
        <v>3007</v>
      </c>
      <c r="E466" s="2" t="s">
        <v>1253</v>
      </c>
      <c r="F466" s="44">
        <v>9.853</v>
      </c>
      <c r="G466" s="44">
        <v>0.618883</v>
      </c>
      <c r="H466" s="44">
        <v>0.003105</v>
      </c>
      <c r="I466" s="44">
        <v>0.003905</v>
      </c>
      <c r="J466" s="44">
        <v>0.009179</v>
      </c>
      <c r="K466" s="44">
        <v>0.011394</v>
      </c>
      <c r="L466" s="44">
        <v>6.57E-4</v>
      </c>
      <c r="M466" s="44">
        <v>1.11E-4</v>
      </c>
      <c r="N466" s="44">
        <v>1.13E-4</v>
      </c>
      <c r="O466" s="44">
        <v>1.54E-4</v>
      </c>
      <c r="P466" s="44">
        <v>0.0</v>
      </c>
      <c r="Q466" s="44">
        <v>0.0</v>
      </c>
      <c r="R466" s="44">
        <v>9.1E-4</v>
      </c>
      <c r="S466" s="44">
        <v>0.0</v>
      </c>
      <c r="T466" s="44">
        <v>5.07E-4</v>
      </c>
    </row>
    <row r="467">
      <c r="A467" s="2" t="str">
        <f>VLOOKUP(E467,'Food Encyclopedia'!$C$2:$K$999,3)</f>
        <v>Millet, NA, whole grain, dried</v>
      </c>
      <c r="B467" s="19" t="str">
        <f>VLOOKUP(E467,'Food Encyclopedia'!$C$2:$K$999,9)</f>
        <v>Add 1cup millet to 2 cups of boiling water (reduce heat to simmer) cook for 20 minutes.</v>
      </c>
      <c r="C467" s="8" t="str">
        <f t="shared" si="1"/>
        <v>Millet, NA, whole grain, dried, Add 1cup millet to 2 cups of boiling water (reduce heat to simmer) cook for 20 minutes.</v>
      </c>
      <c r="D467" s="43" t="s">
        <v>3008</v>
      </c>
      <c r="E467" s="2" t="s">
        <v>1257</v>
      </c>
      <c r="F467" s="44">
        <v>10.27</v>
      </c>
      <c r="G467" s="44">
        <v>0.426439</v>
      </c>
      <c r="H467" s="44">
        <v>0.002969</v>
      </c>
      <c r="I467" s="44">
        <v>0.002723</v>
      </c>
      <c r="J467" s="44">
        <v>0.001652</v>
      </c>
      <c r="K467" s="44">
        <v>0.006473</v>
      </c>
      <c r="L467" s="44">
        <v>4.67E-4</v>
      </c>
      <c r="M467" s="47">
        <v>8.2E-5</v>
      </c>
      <c r="N467" s="47">
        <v>7.33E-5</v>
      </c>
      <c r="O467" s="44">
        <v>1.02E-4</v>
      </c>
      <c r="P467" s="44">
        <v>0.0</v>
      </c>
      <c r="Q467" s="44">
        <v>0.0</v>
      </c>
      <c r="R467" s="44">
        <v>1.94E-4</v>
      </c>
      <c r="S467" s="44">
        <v>0.0</v>
      </c>
      <c r="T467" s="44">
        <v>3.24E-4</v>
      </c>
    </row>
    <row r="468">
      <c r="A468" s="2" t="str">
        <f>VLOOKUP(E468,'Food Encyclopedia'!$C$2:$K$999,3)</f>
        <v>Oats, NA, steel cut whole grain, dried</v>
      </c>
      <c r="B468" s="19" t="str">
        <f>VLOOKUP(E468,'Food Encyclopedia'!$C$2:$K$999,9)</f>
        <v>Add 1/4 cup oats to 1/2 cups of boiling water (reduce heat to simmer) cook for 7 minutes. Let it rest 2 minutes before servering. </v>
      </c>
      <c r="C468" s="8" t="str">
        <f t="shared" si="1"/>
        <v>Oats, NA, steel cut whole grain, dried, Add 1/4 cup oats to 1/2 cups of boiling water (reduce heat to simmer) cook for 7 minutes. Let it rest 2 minutes before servering. </v>
      </c>
      <c r="D468" s="43" t="s">
        <v>3009</v>
      </c>
      <c r="E468" s="2" t="s">
        <v>1261</v>
      </c>
      <c r="F468" s="44">
        <v>10.06</v>
      </c>
      <c r="G468" s="44">
        <v>0.516035</v>
      </c>
      <c r="H468" s="44">
        <v>0.00335</v>
      </c>
      <c r="I468" s="44">
        <v>0.004191</v>
      </c>
      <c r="J468" s="44">
        <v>0.006665</v>
      </c>
      <c r="K468" s="44">
        <v>0.011967</v>
      </c>
      <c r="L468" s="44">
        <v>3.34E-4</v>
      </c>
      <c r="M468" s="47">
        <v>9.31E-5</v>
      </c>
      <c r="N468" s="44">
        <v>1.1E-4</v>
      </c>
      <c r="O468" s="44">
        <v>1.13E-4</v>
      </c>
      <c r="P468" s="44">
        <v>0.0</v>
      </c>
      <c r="Q468" s="44">
        <v>0.0</v>
      </c>
      <c r="R468" s="44">
        <v>6.47E-4</v>
      </c>
      <c r="S468" s="44">
        <v>0.0</v>
      </c>
      <c r="T468" s="44">
        <v>6.42E-4</v>
      </c>
    </row>
    <row r="469">
      <c r="A469" s="2" t="str">
        <f>VLOOKUP(E469,'Food Encyclopedia'!$C$2:$K$999,3)</f>
        <v>Farro, NA, whole grain, dried</v>
      </c>
      <c r="B469" s="19" t="str">
        <f>VLOOKUP(E469,'Food Encyclopedia'!$C$2:$K$999,9)</f>
        <v>Add 1/2 cup farro to 4 cups of boiling water (reduce heat to simmer) cook for 30 minutes. </v>
      </c>
      <c r="C469" s="8" t="str">
        <f t="shared" si="1"/>
        <v>Farro, NA, whole grain, dried, Add 1/2 cup farro to 4 cups of boiling water (reduce heat to simmer) cook for 30 minutes. </v>
      </c>
      <c r="D469" s="43" t="s">
        <v>3010</v>
      </c>
      <c r="E469" s="2" t="s">
        <v>1265</v>
      </c>
      <c r="F469" s="44">
        <v>10.33</v>
      </c>
      <c r="G469" s="44">
        <v>0.589733</v>
      </c>
      <c r="H469" s="44">
        <v>0.007035</v>
      </c>
      <c r="I469" s="44">
        <v>0.004344</v>
      </c>
      <c r="J469" s="44">
        <v>0.014062</v>
      </c>
      <c r="K469" s="44">
        <v>0.024053</v>
      </c>
      <c r="L469" s="44">
        <v>2.39E-4</v>
      </c>
      <c r="M469" s="47">
        <v>4.68E-5</v>
      </c>
      <c r="N469" s="47">
        <v>6.68E-5</v>
      </c>
      <c r="O469" s="47">
        <v>8.6E-5</v>
      </c>
      <c r="P469" s="44">
        <v>0.0</v>
      </c>
      <c r="Q469" s="44">
        <v>0.0</v>
      </c>
      <c r="R469" s="44">
        <v>0.001163</v>
      </c>
      <c r="S469" s="44">
        <v>0.0</v>
      </c>
      <c r="T469" s="44">
        <v>3.59E-4</v>
      </c>
    </row>
    <row r="470">
      <c r="A470" s="2" t="str">
        <f>VLOOKUP(E470,'Food Encyclopedia'!$C$2:$K$999,3)</f>
        <v>Rolled Oats, NA, whole grain, dried</v>
      </c>
      <c r="B470" s="19" t="str">
        <f>VLOOKUP(E470,'Food Encyclopedia'!$C$2:$K$999,9)</f>
        <v>1/2 cup oats boiled in 1 cup of boiling water for 3 minutes and let it rest 2 minutes before servering. </v>
      </c>
      <c r="C470" s="8" t="str">
        <f t="shared" si="1"/>
        <v>Rolled Oats, NA, whole grain, dried, 1/2 cup oats boiled in 1 cup of boiling water for 3 minutes and let it rest 2 minutes before servering. </v>
      </c>
      <c r="D470" s="43" t="s">
        <v>3011</v>
      </c>
      <c r="E470" s="2" t="s">
        <v>1269</v>
      </c>
      <c r="F470" s="44">
        <v>10.36</v>
      </c>
      <c r="G470" s="44">
        <v>0.618186</v>
      </c>
      <c r="H470" s="44">
        <v>0.004384</v>
      </c>
      <c r="I470" s="44">
        <v>0.004402</v>
      </c>
      <c r="J470" s="44">
        <v>0.006223</v>
      </c>
      <c r="K470" s="44">
        <v>0.00949</v>
      </c>
      <c r="L470" s="44">
        <v>3.7E-4</v>
      </c>
      <c r="M470" s="47">
        <v>9.55E-5</v>
      </c>
      <c r="N470" s="47">
        <v>8.7E-5</v>
      </c>
      <c r="O470" s="44">
        <v>1.02E-4</v>
      </c>
      <c r="P470" s="44">
        <v>0.0</v>
      </c>
      <c r="Q470" s="44">
        <v>0.0</v>
      </c>
      <c r="R470" s="44">
        <v>7.8E-4</v>
      </c>
      <c r="S470" s="44">
        <v>0.0</v>
      </c>
      <c r="T470" s="44">
        <v>5.5E-4</v>
      </c>
    </row>
    <row r="471">
      <c r="A471" s="2" t="str">
        <f>VLOOKUP(E471,'Food Encyclopedia'!$C$2:$K$999,3)</f>
        <v>Barley, pearl, whole grain, dried</v>
      </c>
      <c r="B471" s="19" t="str">
        <f>VLOOKUP(E471,'Food Encyclopedia'!$C$2:$K$999,9)</f>
        <v>Add 1/2 cup barley to 4 cups of boiling water (reduce heat to simmer) cook for 28 minutes. </v>
      </c>
      <c r="C471" s="8" t="str">
        <f t="shared" si="1"/>
        <v>Barley, pearl, whole grain, dried, Add 1/2 cup barley to 4 cups of boiling water (reduce heat to simmer) cook for 28 minutes. </v>
      </c>
      <c r="D471" s="43" t="s">
        <v>3012</v>
      </c>
      <c r="E471" s="2" t="s">
        <v>1273</v>
      </c>
      <c r="F471" s="44">
        <v>10.47</v>
      </c>
      <c r="G471" s="44">
        <v>0.613637</v>
      </c>
      <c r="H471" s="44">
        <v>0.002273</v>
      </c>
      <c r="I471" s="44">
        <v>0.004034</v>
      </c>
      <c r="J471" s="44">
        <v>0.011644</v>
      </c>
      <c r="K471" s="44">
        <v>0.025574</v>
      </c>
      <c r="L471" s="44">
        <v>8.32E-4</v>
      </c>
      <c r="M471" s="47">
        <v>4.11E-5</v>
      </c>
      <c r="N471" s="47">
        <v>4.22E-5</v>
      </c>
      <c r="O471" s="47">
        <v>6.42E-5</v>
      </c>
      <c r="P471" s="44">
        <v>0.0</v>
      </c>
      <c r="Q471" s="44">
        <v>0.0</v>
      </c>
      <c r="R471" s="44">
        <v>0.001634</v>
      </c>
      <c r="S471" s="44">
        <v>0.0</v>
      </c>
      <c r="T471" s="44">
        <v>4.16E-4</v>
      </c>
    </row>
    <row r="472">
      <c r="A472" s="2" t="str">
        <f>VLOOKUP(E472,'Food Encyclopedia'!$C$2:$K$999,3)</f>
        <v>Oats, irish, steel cut whole grain, dried</v>
      </c>
      <c r="B472" s="19" t="str">
        <f>VLOOKUP(E472,'Food Encyclopedia'!$C$2:$K$999,9)</f>
        <v>Add 1/4 cup oats to 3/4 cups of boiling water (reduce heat to simmer) cook for 18 minutes. Let it rest 2 minutes before servering. </v>
      </c>
      <c r="C472" s="8" t="str">
        <f t="shared" si="1"/>
        <v>Oats, irish, steel cut whole grain, dried, Add 1/4 cup oats to 3/4 cups of boiling water (reduce heat to simmer) cook for 18 minutes. Let it rest 2 minutes before servering. </v>
      </c>
      <c r="D472" s="43" t="s">
        <v>3013</v>
      </c>
      <c r="E472" s="2" t="s">
        <v>1277</v>
      </c>
      <c r="F472" s="44">
        <v>10.0</v>
      </c>
      <c r="G472" s="44">
        <v>0.710413</v>
      </c>
      <c r="H472" s="44">
        <v>0.008521</v>
      </c>
      <c r="I472" s="44">
        <v>0.0</v>
      </c>
      <c r="J472" s="44">
        <v>0.01105</v>
      </c>
      <c r="K472" s="44">
        <v>0.010082</v>
      </c>
      <c r="L472" s="44">
        <v>0.0</v>
      </c>
      <c r="M472" s="44">
        <v>3.84E-4</v>
      </c>
      <c r="N472" s="44">
        <v>1.6E-4</v>
      </c>
      <c r="O472" s="44">
        <v>0.001577</v>
      </c>
      <c r="P472" s="44">
        <v>5.28E-4</v>
      </c>
      <c r="Q472" s="44">
        <v>2.13E-4</v>
      </c>
      <c r="R472" s="44">
        <v>0.002696</v>
      </c>
      <c r="S472" s="44">
        <v>0.0</v>
      </c>
      <c r="T472" s="44">
        <v>8.05E-4</v>
      </c>
    </row>
    <row r="473">
      <c r="A473" s="2" t="str">
        <f>VLOOKUP(E473,'Food Encyclopedia'!$C$2:$K$999,3)</f>
        <v>cereal, puffed corn, NA, fresh</v>
      </c>
      <c r="B473" s="19" t="str">
        <f>VLOOKUP(E473,'Food Encyclopedia'!$C$2:$K$999,9)</f>
        <v>raw</v>
      </c>
      <c r="C473" s="8" t="str">
        <f t="shared" si="1"/>
        <v>cereal, puffed corn, NA, fresh, raw</v>
      </c>
      <c r="D473" s="43" t="s">
        <v>3014</v>
      </c>
      <c r="E473" s="2" t="s">
        <v>1281</v>
      </c>
      <c r="F473" s="44">
        <v>10.41</v>
      </c>
      <c r="G473" s="44">
        <v>0.770784</v>
      </c>
      <c r="H473" s="44">
        <v>0.001438</v>
      </c>
      <c r="I473" s="44">
        <v>0.0</v>
      </c>
      <c r="J473" s="44">
        <v>0.002095</v>
      </c>
      <c r="K473" s="44">
        <v>0.003242</v>
      </c>
      <c r="L473" s="44">
        <v>0.0</v>
      </c>
      <c r="M473" s="44">
        <v>1.34E-4</v>
      </c>
      <c r="N473" s="44">
        <v>0.0</v>
      </c>
      <c r="O473" s="44">
        <v>2.85E-4</v>
      </c>
      <c r="P473" s="44">
        <v>0.0</v>
      </c>
      <c r="Q473" s="44">
        <v>0.0</v>
      </c>
      <c r="R473" s="44">
        <v>0.0</v>
      </c>
      <c r="S473" s="44">
        <v>0.0</v>
      </c>
      <c r="T473" s="44">
        <v>1.95E-4</v>
      </c>
    </row>
    <row r="474">
      <c r="A474" s="2" t="str">
        <f>VLOOKUP(E474,'Food Encyclopedia'!$C$2:$K$999,3)</f>
        <v>Spread, Hummus, original, NA, fresh</v>
      </c>
      <c r="B474" s="19" t="str">
        <f>VLOOKUP(E474,'Food Encyclopedia'!$C$2:$K$999,9)</f>
        <v>raw</v>
      </c>
      <c r="C474" s="8" t="str">
        <f t="shared" si="1"/>
        <v>Spread, Hummus, original, NA, fresh, raw</v>
      </c>
      <c r="D474" s="43" t="s">
        <v>3015</v>
      </c>
      <c r="E474" s="2" t="s">
        <v>1285</v>
      </c>
      <c r="F474" s="44">
        <v>9.788</v>
      </c>
      <c r="G474" s="44">
        <v>0.141683</v>
      </c>
      <c r="H474" s="44">
        <v>0.005479</v>
      </c>
      <c r="I474" s="44">
        <v>0.005043</v>
      </c>
      <c r="J474" s="44">
        <v>0.001597</v>
      </c>
      <c r="K474" s="44">
        <v>0.026871</v>
      </c>
      <c r="L474" s="44">
        <v>6.64E-4</v>
      </c>
      <c r="M474" s="44">
        <v>4.13E-4</v>
      </c>
      <c r="N474" s="47">
        <v>7.85E-5</v>
      </c>
      <c r="O474" s="44">
        <v>7.38E-4</v>
      </c>
      <c r="P474" s="44">
        <v>0.0</v>
      </c>
      <c r="Q474" s="44">
        <v>0.0</v>
      </c>
      <c r="R474" s="44">
        <v>0.002315</v>
      </c>
      <c r="S474" s="44">
        <v>0.0</v>
      </c>
      <c r="T474" s="44">
        <v>4.21E-4</v>
      </c>
    </row>
    <row r="475">
      <c r="A475" s="2" t="str">
        <f>VLOOKUP(E475,'Food Encyclopedia'!$C$2:$K$999,3)</f>
        <v>Spread, Tahini, NA, NA, fresh</v>
      </c>
      <c r="B475" s="19" t="str">
        <f>VLOOKUP(E475,'Food Encyclopedia'!$C$2:$K$999,9)</f>
        <v>raw</v>
      </c>
      <c r="C475" s="8" t="str">
        <f t="shared" si="1"/>
        <v>Spread, Tahini, NA, NA, fresh, raw</v>
      </c>
      <c r="D475" s="43" t="s">
        <v>3016</v>
      </c>
      <c r="E475" s="2" t="s">
        <v>1289</v>
      </c>
      <c r="F475" s="44">
        <v>10.057</v>
      </c>
      <c r="G475" s="44">
        <v>0.01362</v>
      </c>
      <c r="H475" s="44">
        <v>0.006312</v>
      </c>
      <c r="I475" s="44">
        <v>0.002936</v>
      </c>
      <c r="J475" s="44">
        <v>0.00188</v>
      </c>
      <c r="K475" s="44">
        <v>0.011156</v>
      </c>
      <c r="L475" s="44">
        <v>4.24E-4</v>
      </c>
      <c r="M475" s="44">
        <v>3.59E-4</v>
      </c>
      <c r="N475" s="47">
        <v>5.85E-5</v>
      </c>
      <c r="O475" s="44">
        <v>2.96E-4</v>
      </c>
      <c r="P475" s="44">
        <v>0.0</v>
      </c>
      <c r="Q475" s="44">
        <v>0.0</v>
      </c>
      <c r="R475" s="44">
        <v>0.011656</v>
      </c>
      <c r="S475" s="44">
        <v>0.0</v>
      </c>
      <c r="T475" s="44">
        <v>4.07E-4</v>
      </c>
    </row>
    <row r="476">
      <c r="A476" s="2" t="str">
        <f>VLOOKUP(E476,'Food Encyclopedia'!$C$2:$K$999,3)</f>
        <v>Spread. Peanut butter, NA, creamy, fresh</v>
      </c>
      <c r="B476" s="19" t="str">
        <f>VLOOKUP(E476,'Food Encyclopedia'!$C$2:$K$999,9)</f>
        <v>raw</v>
      </c>
      <c r="C476" s="8" t="str">
        <f t="shared" si="1"/>
        <v>Spread. Peanut butter, NA, creamy, fresh, raw</v>
      </c>
      <c r="D476" s="43" t="s">
        <v>3017</v>
      </c>
      <c r="E476" s="2" t="s">
        <v>1293</v>
      </c>
      <c r="F476" s="44">
        <v>10.079</v>
      </c>
      <c r="G476" s="44">
        <v>0.068991</v>
      </c>
      <c r="H476" s="44">
        <v>0.00689</v>
      </c>
      <c r="I476" s="44">
        <v>0.011895</v>
      </c>
      <c r="J476" s="44">
        <v>0.003133</v>
      </c>
      <c r="K476" s="44">
        <v>0.026149</v>
      </c>
      <c r="L476" s="44">
        <v>9.65E-4</v>
      </c>
      <c r="M476" s="44">
        <v>4.64E-4</v>
      </c>
      <c r="N476" s="47">
        <v>6.77E-5</v>
      </c>
      <c r="O476" s="44">
        <v>9.35E-4</v>
      </c>
      <c r="P476" s="44">
        <v>0.0</v>
      </c>
      <c r="Q476" s="44">
        <v>0.0</v>
      </c>
      <c r="R476" s="44">
        <v>7.45E-4</v>
      </c>
      <c r="S476" s="44">
        <v>0.0</v>
      </c>
      <c r="T476" s="44">
        <v>3.91E-4</v>
      </c>
    </row>
    <row r="477">
      <c r="A477" s="2" t="str">
        <f>VLOOKUP(E477,'Food Encyclopedia'!$C$2:$K$999,3)</f>
        <v>Spread, Cashew butter, NA, NA, fresh</v>
      </c>
      <c r="B477" s="19" t="str">
        <f>VLOOKUP(E477,'Food Encyclopedia'!$C$2:$K$999,9)</f>
        <v>raw</v>
      </c>
      <c r="C477" s="8" t="str">
        <f t="shared" si="1"/>
        <v>Spread, Cashew butter, NA, NA, fresh, raw</v>
      </c>
      <c r="D477" s="43" t="s">
        <v>3018</v>
      </c>
      <c r="E477" s="2" t="s">
        <v>1297</v>
      </c>
      <c r="F477" s="44">
        <v>10.369</v>
      </c>
      <c r="G477" s="44">
        <v>0.136272</v>
      </c>
      <c r="H477" s="44">
        <v>0.006115</v>
      </c>
      <c r="I477" s="44">
        <v>0.010262</v>
      </c>
      <c r="J477" s="44">
        <v>0.006643</v>
      </c>
      <c r="K477" s="44">
        <v>0.006125</v>
      </c>
      <c r="L477" s="44">
        <v>6.03E-4</v>
      </c>
      <c r="M477" s="44">
        <v>3.48E-4</v>
      </c>
      <c r="N477" s="47">
        <v>4.08E-5</v>
      </c>
      <c r="O477" s="44">
        <v>6.44E-4</v>
      </c>
      <c r="P477" s="44">
        <v>0.0</v>
      </c>
      <c r="Q477" s="44">
        <v>0.0</v>
      </c>
      <c r="R477" s="44">
        <v>4.42E-4</v>
      </c>
      <c r="S477" s="44">
        <v>0.0</v>
      </c>
      <c r="T477" s="44">
        <v>4.6E-4</v>
      </c>
    </row>
    <row r="478">
      <c r="A478" s="2" t="str">
        <f>VLOOKUP(E478,'Food Encyclopedia'!$C$2:$K$999,3)</f>
        <v>Spread, Tahini, NA, NA, fresh</v>
      </c>
      <c r="B478" s="19" t="str">
        <f>VLOOKUP(E478,'Food Encyclopedia'!$C$2:$K$999,9)</f>
        <v>raw</v>
      </c>
      <c r="C478" s="8" t="str">
        <f t="shared" si="1"/>
        <v>Spread, Tahini, NA, NA, fresh, raw</v>
      </c>
      <c r="D478" s="43" t="s">
        <v>3019</v>
      </c>
      <c r="E478" s="2" t="s">
        <v>1301</v>
      </c>
      <c r="F478" s="44">
        <v>10.769</v>
      </c>
      <c r="G478" s="44">
        <v>0.005226</v>
      </c>
      <c r="H478" s="44">
        <v>0.002708</v>
      </c>
      <c r="I478" s="44">
        <v>6.05E-4</v>
      </c>
      <c r="J478" s="44">
        <v>0.002001</v>
      </c>
      <c r="K478" s="44">
        <v>0.011101</v>
      </c>
      <c r="L478" s="44">
        <v>3.53E-4</v>
      </c>
      <c r="M478" s="44">
        <v>3.15E-4</v>
      </c>
      <c r="N478" s="47">
        <v>4.21E-5</v>
      </c>
      <c r="O478" s="44">
        <v>3.99E-4</v>
      </c>
      <c r="P478" s="44">
        <v>0.0</v>
      </c>
      <c r="Q478" s="44">
        <v>0.0</v>
      </c>
      <c r="R478" s="44">
        <v>0.007046</v>
      </c>
      <c r="S478" s="44">
        <v>0.0</v>
      </c>
      <c r="T478" s="44">
        <v>3.23E-4</v>
      </c>
    </row>
    <row r="479">
      <c r="A479" s="2" t="str">
        <f>VLOOKUP(E479,'Food Encyclopedia'!$C$2:$K$999,3)</f>
        <v>Spread, Almond butter, NA, NA, fresh</v>
      </c>
      <c r="B479" s="19" t="str">
        <f>VLOOKUP(E479,'Food Encyclopedia'!$C$2:$K$999,9)</f>
        <v>raw</v>
      </c>
      <c r="C479" s="8" t="str">
        <f t="shared" si="1"/>
        <v>Spread, Almond butter, NA, NA, fresh, raw</v>
      </c>
      <c r="D479" s="43" t="s">
        <v>3020</v>
      </c>
      <c r="E479" s="2" t="s">
        <v>1304</v>
      </c>
      <c r="F479" s="44">
        <v>10.255</v>
      </c>
      <c r="G479" s="44">
        <v>0.040303</v>
      </c>
      <c r="H479" s="44">
        <v>0.004043</v>
      </c>
      <c r="I479" s="44">
        <v>0.009323</v>
      </c>
      <c r="J479" s="44">
        <v>0.003735</v>
      </c>
      <c r="K479" s="44">
        <v>0.033402</v>
      </c>
      <c r="L479" s="44">
        <v>0.001165</v>
      </c>
      <c r="M479" s="44">
        <v>6.67E-4</v>
      </c>
      <c r="N479" s="47">
        <v>4.32E-5</v>
      </c>
      <c r="O479" s="44">
        <v>0.001298</v>
      </c>
      <c r="P479" s="44">
        <v>0.0</v>
      </c>
      <c r="Q479" s="44">
        <v>0.0</v>
      </c>
      <c r="R479" s="44">
        <v>4.82E-4</v>
      </c>
      <c r="S479" s="44">
        <v>0.0</v>
      </c>
      <c r="T479" s="44">
        <v>3.27E-4</v>
      </c>
    </row>
    <row r="480">
      <c r="A480" s="2" t="str">
        <f>VLOOKUP(E480,'Food Encyclopedia'!$C$2:$K$999,3)</f>
        <v>Kamut, khorasan wheat, cereal, puffed</v>
      </c>
      <c r="B480" s="19" t="str">
        <f>VLOOKUP(E480,'Food Encyclopedia'!$C$2:$K$999,9)</f>
        <v>raw</v>
      </c>
      <c r="C480" s="8" t="str">
        <f t="shared" si="1"/>
        <v>Kamut, khorasan wheat, cereal, puffed, raw</v>
      </c>
      <c r="D480" s="43" t="s">
        <v>3021</v>
      </c>
      <c r="E480" s="2" t="s">
        <v>1307</v>
      </c>
      <c r="F480" s="44">
        <v>10.153</v>
      </c>
      <c r="G480" s="44">
        <v>0.588291</v>
      </c>
      <c r="H480" s="44">
        <v>0.002138</v>
      </c>
      <c r="I480" s="44">
        <v>0.00888</v>
      </c>
      <c r="J480" s="44">
        <v>0.015603</v>
      </c>
      <c r="K480" s="44">
        <v>0.014032</v>
      </c>
      <c r="L480" s="44">
        <v>3.08E-4</v>
      </c>
      <c r="M480" s="47">
        <v>3.61E-5</v>
      </c>
      <c r="N480" s="47">
        <v>6.85E-5</v>
      </c>
      <c r="O480" s="47">
        <v>8.79E-5</v>
      </c>
      <c r="P480" s="44">
        <v>0.0</v>
      </c>
      <c r="Q480" s="44">
        <v>0.0</v>
      </c>
      <c r="R480" s="44">
        <v>8.39E-4</v>
      </c>
      <c r="S480" s="44">
        <v>0.0</v>
      </c>
      <c r="T480" s="44">
        <v>3.66E-4</v>
      </c>
    </row>
    <row r="481">
      <c r="A481" s="2" t="str">
        <f>VLOOKUP(E481,'Food Encyclopedia'!$C$2:$K$999,3)</f>
        <v>Teff, NA, whole grain, dried</v>
      </c>
      <c r="B481" s="19" t="str">
        <f>VLOOKUP(E481,'Food Encyclopedia'!$C$2:$K$999,9)</f>
        <v>raw</v>
      </c>
      <c r="C481" s="8" t="str">
        <f t="shared" si="1"/>
        <v>Teff, NA, whole grain, dried, raw</v>
      </c>
      <c r="D481" s="43" t="s">
        <v>3022</v>
      </c>
      <c r="E481" s="2" t="s">
        <v>1310</v>
      </c>
      <c r="F481" s="31"/>
      <c r="G481" s="31"/>
      <c r="H481" s="31"/>
      <c r="I481" s="31"/>
      <c r="J481" s="31"/>
      <c r="K481" s="31"/>
      <c r="L481" s="31"/>
      <c r="M481" s="31"/>
      <c r="N481" s="31"/>
      <c r="O481" s="31"/>
      <c r="P481" s="31"/>
      <c r="Q481" s="31"/>
      <c r="R481" s="31"/>
      <c r="S481" s="31"/>
      <c r="T481" s="31"/>
    </row>
    <row r="482">
      <c r="A482" s="2" t="str">
        <f>VLOOKUP(E482,'Food Encyclopedia'!$C$2:$K$999,3)</f>
        <v>Bulgur, Red, whole grain, dried</v>
      </c>
      <c r="B482" s="19" t="str">
        <f>VLOOKUP(E482,'Food Encyclopedia'!$C$2:$K$999,9)</f>
        <v>raw</v>
      </c>
      <c r="C482" s="8" t="str">
        <f t="shared" si="1"/>
        <v>Bulgur, Red, whole grain, dried, raw</v>
      </c>
      <c r="D482" s="43" t="s">
        <v>3023</v>
      </c>
      <c r="E482" s="2" t="s">
        <v>1313</v>
      </c>
      <c r="F482" s="31"/>
      <c r="G482" s="31"/>
      <c r="H482" s="31"/>
      <c r="I482" s="31"/>
      <c r="J482" s="31"/>
      <c r="K482" s="31"/>
      <c r="L482" s="31"/>
      <c r="M482" s="31"/>
      <c r="N482" s="31"/>
      <c r="O482" s="31"/>
      <c r="P482" s="31"/>
      <c r="Q482" s="31"/>
      <c r="R482" s="31"/>
      <c r="S482" s="31"/>
      <c r="T482" s="31"/>
    </row>
    <row r="483">
      <c r="A483" s="2" t="str">
        <f>VLOOKUP(E483,'Food Encyclopedia'!$C$2:$K$999,3)</f>
        <v>Rice, brown, hot cereal, dried</v>
      </c>
      <c r="B483" s="19" t="str">
        <f>VLOOKUP(E483,'Food Encyclopedia'!$C$2:$K$999,9)</f>
        <v>raw</v>
      </c>
      <c r="C483" s="8" t="str">
        <f t="shared" si="1"/>
        <v>Rice, brown, hot cereal, dried, raw</v>
      </c>
      <c r="D483" s="43" t="s">
        <v>3024</v>
      </c>
      <c r="E483" s="2" t="s">
        <v>1315</v>
      </c>
      <c r="F483" s="44">
        <v>10.384</v>
      </c>
      <c r="G483" s="44">
        <v>0.823489</v>
      </c>
      <c r="H483" s="44">
        <v>0.003856</v>
      </c>
      <c r="I483" s="44">
        <v>0.007942</v>
      </c>
      <c r="J483" s="44">
        <v>0.002864</v>
      </c>
      <c r="K483" s="44">
        <v>0.007508</v>
      </c>
      <c r="L483" s="44">
        <v>2.79E-4</v>
      </c>
      <c r="M483" s="47">
        <v>5.2E-5</v>
      </c>
      <c r="N483" s="47">
        <v>4.76E-5</v>
      </c>
      <c r="O483" s="47">
        <v>8.31E-5</v>
      </c>
      <c r="P483" s="44">
        <v>0.0</v>
      </c>
      <c r="Q483" s="44">
        <v>0.0</v>
      </c>
      <c r="R483" s="44">
        <v>8.17E-4</v>
      </c>
      <c r="S483" s="44">
        <v>0.0</v>
      </c>
      <c r="T483" s="44">
        <v>3.91E-4</v>
      </c>
    </row>
    <row r="484">
      <c r="A484" s="2" t="str">
        <f>VLOOKUP(E484,'Food Encyclopedia'!$C$2:$K$999,3)</f>
        <v>Buckwheat, NA, whole grain, dried</v>
      </c>
      <c r="B484" s="19" t="str">
        <f>VLOOKUP(E484,'Food Encyclopedia'!$C$2:$K$999,9)</f>
        <v>raw</v>
      </c>
      <c r="C484" s="8" t="str">
        <f t="shared" si="1"/>
        <v>Buckwheat, NA, whole grain, dried, raw</v>
      </c>
      <c r="D484" s="43" t="s">
        <v>3025</v>
      </c>
      <c r="E484" s="2" t="s">
        <v>1318</v>
      </c>
      <c r="F484" s="31"/>
      <c r="G484" s="31"/>
      <c r="H484" s="31"/>
      <c r="I484" s="31"/>
      <c r="J484" s="31"/>
      <c r="K484" s="31"/>
      <c r="L484" s="31"/>
      <c r="M484" s="31"/>
      <c r="N484" s="31"/>
      <c r="O484" s="31"/>
      <c r="P484" s="31"/>
      <c r="Q484" s="31"/>
      <c r="R484" s="31"/>
      <c r="S484" s="31"/>
      <c r="T484" s="31"/>
    </row>
    <row r="485">
      <c r="A485" s="2" t="str">
        <f>VLOOKUP(E485,'Food Encyclopedia'!$C$2:$K$999,3)</f>
        <v>Mung Bean, NA, whole, dried</v>
      </c>
      <c r="B485" s="19" t="str">
        <f>VLOOKUP(E485,'Food Encyclopedia'!$C$2:$K$999,9)</f>
        <v>raw</v>
      </c>
      <c r="C485" s="8" t="str">
        <f t="shared" si="1"/>
        <v>Mung Bean, NA, whole, dried, raw</v>
      </c>
      <c r="D485" s="43" t="s">
        <v>3026</v>
      </c>
      <c r="E485" s="2" t="s">
        <v>1321</v>
      </c>
      <c r="F485" s="31"/>
      <c r="G485" s="31"/>
      <c r="H485" s="31"/>
      <c r="I485" s="31"/>
      <c r="J485" s="31"/>
      <c r="K485" s="31"/>
      <c r="L485" s="31"/>
      <c r="M485" s="31"/>
      <c r="N485" s="31"/>
      <c r="O485" s="31"/>
      <c r="P485" s="31"/>
      <c r="Q485" s="31"/>
      <c r="R485" s="31"/>
      <c r="S485" s="31"/>
      <c r="T485" s="31"/>
    </row>
    <row r="486">
      <c r="A486" s="2" t="str">
        <f>VLOOKUP(E486,'Food Encyclopedia'!$C$2:$K$999,3)</f>
        <v>Pea, green, whole, snack crisps</v>
      </c>
      <c r="B486" s="19" t="str">
        <f>VLOOKUP(E486,'Food Encyclopedia'!$C$2:$K$999,9)</f>
        <v>raw</v>
      </c>
      <c r="C486" s="8" t="str">
        <f t="shared" si="1"/>
        <v>Pea, green, whole, snack crisps, raw</v>
      </c>
      <c r="D486" s="43" t="s">
        <v>3027</v>
      </c>
      <c r="E486" s="2" t="s">
        <v>1324</v>
      </c>
      <c r="F486" s="45">
        <v>10.428</v>
      </c>
      <c r="G486" s="44">
        <v>0.609994</v>
      </c>
      <c r="H486" s="44">
        <v>0.048924</v>
      </c>
      <c r="I486" s="44">
        <v>0.001044</v>
      </c>
      <c r="J486" s="44">
        <v>0.003187</v>
      </c>
      <c r="K486" s="44">
        <v>0.031037</v>
      </c>
      <c r="L486" s="44">
        <v>0.0</v>
      </c>
      <c r="M486" s="44">
        <v>0.001747</v>
      </c>
      <c r="N486" s="44">
        <v>0.0</v>
      </c>
      <c r="O486" s="44">
        <v>0.006268</v>
      </c>
      <c r="P486" s="44">
        <v>0.0</v>
      </c>
      <c r="Q486" s="44">
        <v>0.0</v>
      </c>
      <c r="R486" s="44">
        <v>0.0</v>
      </c>
      <c r="S486" s="44">
        <v>0.0</v>
      </c>
      <c r="T486" s="44">
        <v>0.001248</v>
      </c>
    </row>
    <row r="487">
      <c r="A487" s="2" t="str">
        <f>VLOOKUP(E487,'Food Encyclopedia'!$C$2:$K$999,3)</f>
        <v>Pepper, red, whole, freeze dried</v>
      </c>
      <c r="B487" s="19" t="str">
        <f>VLOOKUP(E487,'Food Encyclopedia'!$C$2:$K$999,9)</f>
        <v>raw</v>
      </c>
      <c r="C487" s="8" t="str">
        <f t="shared" si="1"/>
        <v>Pepper, red, whole, freeze dried, raw</v>
      </c>
      <c r="D487" s="43" t="s">
        <v>3028</v>
      </c>
      <c r="E487" s="2" t="s">
        <v>1328</v>
      </c>
      <c r="F487" s="45">
        <v>10.024</v>
      </c>
      <c r="G487" s="44">
        <v>0.23143</v>
      </c>
      <c r="H487" s="44">
        <v>0.006565</v>
      </c>
      <c r="I487" s="44">
        <v>0.051296</v>
      </c>
      <c r="J487" s="44">
        <v>0.00401</v>
      </c>
      <c r="K487" s="44">
        <v>0.005431</v>
      </c>
      <c r="L487" s="44">
        <v>0.0</v>
      </c>
      <c r="M487" s="44">
        <v>0.003798</v>
      </c>
      <c r="N487" s="44">
        <v>0.0</v>
      </c>
      <c r="O487" s="44">
        <v>0.031741</v>
      </c>
      <c r="P487" s="44">
        <v>0.0</v>
      </c>
      <c r="Q487" s="44">
        <v>0.0</v>
      </c>
      <c r="R487" s="44">
        <v>0.001353</v>
      </c>
      <c r="S487" s="44">
        <v>0.0</v>
      </c>
      <c r="T487" s="44">
        <v>5.35E-4</v>
      </c>
    </row>
    <row r="488">
      <c r="A488" s="2" t="str">
        <f>VLOOKUP(E488,'Food Encyclopedia'!$C$2:$K$999,3)</f>
        <v>Mango, NA, flesh, freeze dried</v>
      </c>
      <c r="B488" s="19" t="str">
        <f>VLOOKUP(E488,'Food Encyclopedia'!$C$2:$K$999,9)</f>
        <v>raw</v>
      </c>
      <c r="C488" s="8" t="str">
        <f t="shared" si="1"/>
        <v>Mango, NA, flesh, freeze dried, raw</v>
      </c>
      <c r="D488" s="43" t="s">
        <v>3029</v>
      </c>
      <c r="E488" s="2" t="s">
        <v>1332</v>
      </c>
      <c r="F488" s="45">
        <v>10.239</v>
      </c>
      <c r="G488" s="44">
        <v>0.49797</v>
      </c>
      <c r="H488" s="44">
        <v>0.008511</v>
      </c>
      <c r="I488" s="44">
        <v>0.028479</v>
      </c>
      <c r="J488" s="44">
        <v>0.004195</v>
      </c>
      <c r="K488" s="44">
        <v>0.01063</v>
      </c>
      <c r="L488" s="44">
        <v>0.0</v>
      </c>
      <c r="M488" s="44">
        <v>0.001063</v>
      </c>
      <c r="N488" s="44">
        <v>0.0</v>
      </c>
      <c r="O488" s="44">
        <v>0.011681</v>
      </c>
      <c r="P488" s="44">
        <v>0.0</v>
      </c>
      <c r="Q488" s="44">
        <v>0.0</v>
      </c>
      <c r="R488" s="44">
        <v>0.0</v>
      </c>
      <c r="S488" s="44">
        <v>0.0</v>
      </c>
      <c r="T488" s="44">
        <v>4.45E-4</v>
      </c>
    </row>
    <row r="489">
      <c r="A489" s="2" t="str">
        <f>VLOOKUP(E489,'Food Encyclopedia'!$C$2:$K$999,3)</f>
        <v>Spread, almond butter, NA, NA, fresh</v>
      </c>
      <c r="B489" s="19" t="str">
        <f>VLOOKUP(E489,'Food Encyclopedia'!$C$2:$K$999,9)</f>
        <v>raw</v>
      </c>
      <c r="C489" s="8" t="str">
        <f t="shared" si="1"/>
        <v>Spread, almond butter, NA, NA, fresh, raw</v>
      </c>
      <c r="D489" s="43" t="s">
        <v>3030</v>
      </c>
      <c r="E489" s="2" t="s">
        <v>1335</v>
      </c>
      <c r="F489" s="44">
        <v>10.476</v>
      </c>
      <c r="G489" s="44">
        <v>0.031012</v>
      </c>
      <c r="H489" s="44">
        <v>0.004454</v>
      </c>
      <c r="I489" s="44">
        <v>0.008159</v>
      </c>
      <c r="J489" s="44">
        <v>0.003033</v>
      </c>
      <c r="K489" s="44">
        <v>0.028223</v>
      </c>
      <c r="L489" s="44">
        <v>0.001037</v>
      </c>
      <c r="M489" s="44">
        <v>5.4E-4</v>
      </c>
      <c r="N489" s="47">
        <v>3.56E-5</v>
      </c>
      <c r="O489" s="44">
        <v>0.001015</v>
      </c>
      <c r="P489" s="44">
        <v>0.0</v>
      </c>
      <c r="Q489" s="44">
        <v>0.0</v>
      </c>
      <c r="R489" s="44">
        <v>5.53E-4</v>
      </c>
      <c r="S489" s="44">
        <v>0.0</v>
      </c>
      <c r="T489" s="44">
        <v>3.4E-4</v>
      </c>
    </row>
    <row r="490">
      <c r="A490" s="2" t="str">
        <f>VLOOKUP(E490,'Food Encyclopedia'!$C$2:$K$999,3)</f>
        <v>Spread, almond butter, NA, NA, fresh</v>
      </c>
      <c r="B490" s="19" t="str">
        <f>VLOOKUP(E490,'Food Encyclopedia'!$C$2:$K$999,9)</f>
        <v>raw</v>
      </c>
      <c r="C490" s="8" t="str">
        <f t="shared" si="1"/>
        <v>Spread, almond butter, NA, NA, fresh, raw</v>
      </c>
      <c r="D490" s="43" t="s">
        <v>3031</v>
      </c>
      <c r="E490" s="2" t="s">
        <v>1339</v>
      </c>
      <c r="F490" s="44">
        <v>9.693</v>
      </c>
      <c r="G490" s="44">
        <v>0.016749</v>
      </c>
      <c r="H490" s="44">
        <v>0.004396</v>
      </c>
      <c r="I490" s="44">
        <v>0.003491</v>
      </c>
      <c r="J490" s="44">
        <v>0.003003</v>
      </c>
      <c r="K490" s="44">
        <v>0.023714</v>
      </c>
      <c r="L490" s="44">
        <v>0.001007</v>
      </c>
      <c r="M490" s="44">
        <v>5.1E-4</v>
      </c>
      <c r="N490" s="47">
        <v>4.79E-5</v>
      </c>
      <c r="O490" s="44">
        <v>9.0E-4</v>
      </c>
      <c r="P490" s="44">
        <v>0.0</v>
      </c>
      <c r="Q490" s="44">
        <v>0.0</v>
      </c>
      <c r="R490" s="44">
        <v>5.63E-4</v>
      </c>
      <c r="S490" s="44">
        <v>0.0</v>
      </c>
      <c r="T490" s="44">
        <v>3.36E-4</v>
      </c>
    </row>
    <row r="491">
      <c r="A491" s="2" t="str">
        <f>VLOOKUP(E491,'Food Encyclopedia'!$C$2:$K$999,3)</f>
        <v>Spread, Tahini, NA, NA, fresh</v>
      </c>
      <c r="B491" s="19" t="str">
        <f>VLOOKUP(E491,'Food Encyclopedia'!$C$2:$K$999,9)</f>
        <v>raw</v>
      </c>
      <c r="C491" s="8" t="str">
        <f t="shared" si="1"/>
        <v>Spread, Tahini, NA, NA, fresh, raw</v>
      </c>
      <c r="D491" s="43" t="s">
        <v>3032</v>
      </c>
      <c r="E491" s="2" t="s">
        <v>1341</v>
      </c>
      <c r="F491" s="44">
        <v>9.988</v>
      </c>
      <c r="G491" s="44">
        <v>0.014739</v>
      </c>
      <c r="H491" s="44">
        <v>0.007298</v>
      </c>
      <c r="I491" s="44">
        <v>0.002187</v>
      </c>
      <c r="J491" s="44">
        <v>0.001953</v>
      </c>
      <c r="K491" s="44">
        <v>0.013022</v>
      </c>
      <c r="L491" s="44">
        <v>3.41E-4</v>
      </c>
      <c r="M491" s="44">
        <v>3.62E-4</v>
      </c>
      <c r="N491" s="47">
        <v>3.27E-5</v>
      </c>
      <c r="O491" s="44">
        <v>4.18E-4</v>
      </c>
      <c r="P491" s="44">
        <v>0.0</v>
      </c>
      <c r="Q491" s="44">
        <v>0.0</v>
      </c>
      <c r="R491" s="44">
        <v>0.009383</v>
      </c>
      <c r="S491" s="44">
        <v>0.0</v>
      </c>
      <c r="T491" s="44">
        <v>4.36E-4</v>
      </c>
    </row>
    <row r="492">
      <c r="A492" s="2" t="str">
        <f>VLOOKUP(E492,'Food Encyclopedia'!$C$2:$K$999,3)</f>
        <v>Spread, Tahini, NA, NA, fresh</v>
      </c>
      <c r="B492" s="19" t="str">
        <f>VLOOKUP(E492,'Food Encyclopedia'!$C$2:$K$999,9)</f>
        <v>raw</v>
      </c>
      <c r="C492" s="8" t="str">
        <f t="shared" si="1"/>
        <v>Spread, Tahini, NA, NA, fresh, raw</v>
      </c>
      <c r="D492" s="43" t="s">
        <v>3033</v>
      </c>
      <c r="E492" s="2" t="s">
        <v>1344</v>
      </c>
      <c r="F492" s="44">
        <v>9.801</v>
      </c>
      <c r="G492" s="44">
        <v>0.014997</v>
      </c>
      <c r="H492" s="44">
        <v>0.006607</v>
      </c>
      <c r="I492" s="44">
        <v>0.002388</v>
      </c>
      <c r="J492" s="44">
        <v>0.001934</v>
      </c>
      <c r="K492" s="44">
        <v>0.009662</v>
      </c>
      <c r="L492" s="44">
        <v>2.8E-4</v>
      </c>
      <c r="M492" s="44">
        <v>3.15E-4</v>
      </c>
      <c r="N492" s="47">
        <v>5.63E-5</v>
      </c>
      <c r="O492" s="44">
        <v>3.1E-4</v>
      </c>
      <c r="P492" s="44">
        <v>0.0</v>
      </c>
      <c r="Q492" s="44">
        <v>0.0</v>
      </c>
      <c r="R492" s="44">
        <v>0.007138</v>
      </c>
      <c r="S492" s="44">
        <v>0.0</v>
      </c>
      <c r="T492" s="44">
        <v>4.49E-4</v>
      </c>
    </row>
    <row r="493">
      <c r="A493" s="2" t="str">
        <f>VLOOKUP(E493,'Food Encyclopedia'!$C$2:$K$999,3)</f>
        <v>Spread, Almond butter, NA, NA, fresh</v>
      </c>
      <c r="B493" s="19" t="str">
        <f>VLOOKUP(E493,'Food Encyclopedia'!$C$2:$K$999,9)</f>
        <v>raw</v>
      </c>
      <c r="C493" s="8" t="str">
        <f t="shared" si="1"/>
        <v>Spread, Almond butter, NA, NA, fresh, raw</v>
      </c>
      <c r="D493" s="43" t="s">
        <v>3034</v>
      </c>
      <c r="E493" s="2" t="s">
        <v>1346</v>
      </c>
      <c r="F493" s="44">
        <v>9.651</v>
      </c>
      <c r="G493" s="44">
        <v>0.023086</v>
      </c>
      <c r="H493" s="44">
        <v>0.005405</v>
      </c>
      <c r="I493" s="44">
        <v>0.006406</v>
      </c>
      <c r="J493" s="44">
        <v>0.003831</v>
      </c>
      <c r="K493" s="44">
        <v>0.032113</v>
      </c>
      <c r="L493" s="44">
        <v>0.001176</v>
      </c>
      <c r="M493" s="44">
        <v>6.41E-4</v>
      </c>
      <c r="N493" s="47">
        <v>7.92E-5</v>
      </c>
      <c r="O493" s="44">
        <v>0.001305</v>
      </c>
      <c r="P493" s="44">
        <v>0.0</v>
      </c>
      <c r="Q493" s="44">
        <v>0.0</v>
      </c>
      <c r="R493" s="44">
        <v>5.62E-4</v>
      </c>
      <c r="S493" s="44">
        <v>0.0</v>
      </c>
      <c r="T493" s="44">
        <v>3.99E-4</v>
      </c>
    </row>
    <row r="494">
      <c r="A494" s="2" t="str">
        <f>VLOOKUP(E494,'Food Encyclopedia'!$C$2:$K$999,3)</f>
        <v>Spread, Cashew butter, NA, NA, fresh</v>
      </c>
      <c r="B494" s="19" t="str">
        <f>VLOOKUP(E494,'Food Encyclopedia'!$C$2:$K$999,9)</f>
        <v>raw</v>
      </c>
      <c r="C494" s="8" t="str">
        <f t="shared" si="1"/>
        <v>Spread, Cashew butter, NA, NA, fresh, raw</v>
      </c>
      <c r="D494" s="43" t="s">
        <v>3035</v>
      </c>
      <c r="E494" s="2" t="s">
        <v>1348</v>
      </c>
      <c r="F494" s="44">
        <v>10.177</v>
      </c>
      <c r="G494" s="44">
        <v>0.124003</v>
      </c>
      <c r="H494" s="44">
        <v>0.004354</v>
      </c>
      <c r="I494" s="44">
        <v>0.008845</v>
      </c>
      <c r="J494" s="44">
        <v>0.001356</v>
      </c>
      <c r="K494" s="44">
        <v>0.007245</v>
      </c>
      <c r="L494" s="44">
        <v>7.08E-4</v>
      </c>
      <c r="M494" s="44">
        <v>2.36E-4</v>
      </c>
      <c r="N494" s="47">
        <v>3.97E-5</v>
      </c>
      <c r="O494" s="44">
        <v>5.63E-4</v>
      </c>
      <c r="P494" s="44">
        <v>0.0</v>
      </c>
      <c r="Q494" s="44">
        <v>0.0</v>
      </c>
      <c r="R494" s="44">
        <v>3.76E-4</v>
      </c>
      <c r="S494" s="44">
        <v>0.0</v>
      </c>
      <c r="T494" s="44">
        <v>4.37E-4</v>
      </c>
    </row>
    <row r="495">
      <c r="A495" s="2" t="str">
        <f>VLOOKUP(E495,'Food Encyclopedia'!$C$2:$K$999,3)</f>
        <v>Spread, Almond butter, NA, NA, fresh</v>
      </c>
      <c r="B495" s="19" t="str">
        <f>VLOOKUP(E495,'Food Encyclopedia'!$C$2:$K$999,9)</f>
        <v>raw</v>
      </c>
      <c r="C495" s="8" t="str">
        <f t="shared" si="1"/>
        <v>Spread, Almond butter, NA, NA, fresh, raw</v>
      </c>
      <c r="D495" s="43" t="s">
        <v>3036</v>
      </c>
      <c r="E495" s="2" t="s">
        <v>1350</v>
      </c>
      <c r="F495" s="44">
        <v>10.185</v>
      </c>
      <c r="G495" s="44">
        <v>0.025883</v>
      </c>
      <c r="H495" s="44">
        <v>0.006858</v>
      </c>
      <c r="I495" s="44">
        <v>0.007809</v>
      </c>
      <c r="J495" s="44">
        <v>0.004136</v>
      </c>
      <c r="K495" s="44">
        <v>0.03181</v>
      </c>
      <c r="L495" s="44">
        <v>0.001145</v>
      </c>
      <c r="M495" s="44">
        <v>5.95E-4</v>
      </c>
      <c r="N495" s="47">
        <v>6.03E-5</v>
      </c>
      <c r="O495" s="44">
        <v>0.001281</v>
      </c>
      <c r="P495" s="44">
        <v>0.0</v>
      </c>
      <c r="Q495" s="44">
        <v>0.0</v>
      </c>
      <c r="R495" s="44">
        <v>6.78E-4</v>
      </c>
      <c r="S495" s="44">
        <v>0.0</v>
      </c>
      <c r="T495" s="44">
        <v>3.46E-4</v>
      </c>
    </row>
    <row r="496">
      <c r="A496" s="2" t="str">
        <f>VLOOKUP(E496,'Food Encyclopedia'!$C$2:$K$999,3)</f>
        <v>Spread, Tahini, black, NA, Fresh</v>
      </c>
      <c r="B496" s="19" t="str">
        <f>VLOOKUP(E496,'Food Encyclopedia'!$C$2:$K$999,9)</f>
        <v>raw</v>
      </c>
      <c r="C496" s="8" t="str">
        <f t="shared" si="1"/>
        <v>Spread, Tahini, black, NA, Fresh, raw</v>
      </c>
      <c r="D496" s="43" t="s">
        <v>3037</v>
      </c>
      <c r="E496" s="2" t="s">
        <v>1353</v>
      </c>
      <c r="F496" s="44">
        <v>10.268</v>
      </c>
      <c r="G496" s="44">
        <v>0.012477</v>
      </c>
      <c r="H496" s="44">
        <v>0.007403</v>
      </c>
      <c r="I496" s="44">
        <v>0.002662</v>
      </c>
      <c r="J496" s="44">
        <v>0.002992</v>
      </c>
      <c r="K496" s="44">
        <v>0.010328</v>
      </c>
      <c r="L496" s="44">
        <v>3.16E-4</v>
      </c>
      <c r="M496" s="44">
        <v>4.75E-4</v>
      </c>
      <c r="N496" s="47">
        <v>6.41E-5</v>
      </c>
      <c r="O496" s="44">
        <v>4.28E-4</v>
      </c>
      <c r="P496" s="44">
        <v>0.0</v>
      </c>
      <c r="Q496" s="44">
        <v>0.0</v>
      </c>
      <c r="R496" s="44">
        <v>0.005841</v>
      </c>
      <c r="S496" s="44">
        <v>0.0</v>
      </c>
      <c r="T496" s="44">
        <v>4.26E-4</v>
      </c>
    </row>
    <row r="497">
      <c r="A497" s="2" t="str">
        <f>VLOOKUP(E497,'Food Encyclopedia'!$C$2:$K$999,3)</f>
        <v>Spread, peanut butter, NA, dark roasted, fresh</v>
      </c>
      <c r="B497" s="19" t="str">
        <f>VLOOKUP(E497,'Food Encyclopedia'!$C$2:$K$999,9)</f>
        <v>raw</v>
      </c>
      <c r="C497" s="8" t="str">
        <f t="shared" si="1"/>
        <v>Spread, peanut butter, NA, dark roasted, fresh, raw</v>
      </c>
      <c r="D497" s="43" t="s">
        <v>3038</v>
      </c>
      <c r="E497" s="2" t="s">
        <v>1356</v>
      </c>
      <c r="F497" s="44">
        <v>10.883</v>
      </c>
      <c r="G497" s="44">
        <v>0.048467</v>
      </c>
      <c r="H497" s="44">
        <v>0.003824</v>
      </c>
      <c r="I497" s="44">
        <v>0.006065</v>
      </c>
      <c r="J497" s="44">
        <v>0.002168</v>
      </c>
      <c r="K497" s="44">
        <v>0.013913</v>
      </c>
      <c r="L497" s="44">
        <v>7.05E-4</v>
      </c>
      <c r="M497" s="44">
        <v>3.3E-4</v>
      </c>
      <c r="N497" s="47">
        <v>3.92E-5</v>
      </c>
      <c r="O497" s="44">
        <v>7.07E-4</v>
      </c>
      <c r="P497" s="44">
        <v>0.0</v>
      </c>
      <c r="Q497" s="44">
        <v>0.0</v>
      </c>
      <c r="R497" s="44">
        <v>4.58E-4</v>
      </c>
      <c r="S497" s="44">
        <v>0.0</v>
      </c>
      <c r="T497" s="44">
        <v>3.72E-4</v>
      </c>
    </row>
    <row r="498">
      <c r="A498" s="2" t="str">
        <f>VLOOKUP(E498,'Food Encyclopedia'!$C$2:$K$999,3)</f>
        <v>coconut beverage, NA, NA, fresh</v>
      </c>
      <c r="B498" s="19" t="str">
        <f>VLOOKUP(E498,'Food Encyclopedia'!$C$2:$K$999,9)</f>
        <v>raw</v>
      </c>
      <c r="C498" s="8" t="str">
        <f t="shared" si="1"/>
        <v>coconut beverage, NA, NA, fresh, raw</v>
      </c>
      <c r="D498" s="43" t="s">
        <v>3039</v>
      </c>
      <c r="E498" s="2" t="s">
        <v>1360</v>
      </c>
      <c r="F498" s="44">
        <v>10.37</v>
      </c>
      <c r="G498" s="44">
        <v>0.040173</v>
      </c>
      <c r="H498" s="44">
        <v>0.011069</v>
      </c>
      <c r="I498" s="44">
        <v>0.010933</v>
      </c>
      <c r="J498" s="44">
        <v>1.47E-4</v>
      </c>
      <c r="K498" s="44">
        <v>8.16E-4</v>
      </c>
      <c r="L498" s="44">
        <v>3.93E-4</v>
      </c>
      <c r="M498" s="44">
        <v>4.29E-4</v>
      </c>
      <c r="N498" s="44">
        <v>1.09E-4</v>
      </c>
      <c r="O498" s="47">
        <v>6.94E-5</v>
      </c>
      <c r="P498" s="44">
        <v>0.0</v>
      </c>
      <c r="Q498" s="44">
        <v>0.0</v>
      </c>
      <c r="R498" s="44">
        <v>0.00186</v>
      </c>
      <c r="S498" s="44">
        <v>0.0</v>
      </c>
      <c r="T498" s="44">
        <v>2.62E-4</v>
      </c>
    </row>
    <row r="499">
      <c r="A499" s="2" t="str">
        <f>VLOOKUP(E499,'Food Encyclopedia'!$C$2:$K$999,3)</f>
        <v>hemp beverage, NA, NA, fresh</v>
      </c>
      <c r="B499" s="19" t="str">
        <f>VLOOKUP(E499,'Food Encyclopedia'!$C$2:$K$999,9)</f>
        <v>raw</v>
      </c>
      <c r="C499" s="8" t="str">
        <f t="shared" si="1"/>
        <v>hemp beverage, NA, NA, fresh, raw</v>
      </c>
      <c r="D499" s="43" t="s">
        <v>3040</v>
      </c>
      <c r="E499" s="2" t="s">
        <v>1364</v>
      </c>
      <c r="F499" s="44">
        <v>10.466</v>
      </c>
      <c r="G499" s="44">
        <v>0.017074</v>
      </c>
      <c r="H499" s="44">
        <v>0.007023</v>
      </c>
      <c r="I499" s="44">
        <v>0.003596</v>
      </c>
      <c r="J499" s="44">
        <v>8.04E-4</v>
      </c>
      <c r="K499" s="44">
        <v>0.007262</v>
      </c>
      <c r="L499" s="44">
        <v>0.001596</v>
      </c>
      <c r="M499" s="44">
        <v>6.75E-4</v>
      </c>
      <c r="N499" s="44">
        <v>1.57E-4</v>
      </c>
      <c r="O499" s="44">
        <v>4.77E-4</v>
      </c>
      <c r="P499" s="44">
        <v>0.0</v>
      </c>
      <c r="Q499" s="44">
        <v>0.0</v>
      </c>
      <c r="R499" s="44">
        <v>0.00366</v>
      </c>
      <c r="S499" s="44">
        <v>0.0</v>
      </c>
      <c r="T499" s="44">
        <v>7.82E-4</v>
      </c>
    </row>
    <row r="500">
      <c r="A500" s="2" t="str">
        <f>VLOOKUP(E500,'Food Encyclopedia'!$C$2:$K$999,3)</f>
        <v>macadamia milk, NA, NA, fresh</v>
      </c>
      <c r="B500" s="19" t="str">
        <f>VLOOKUP(E500,'Food Encyclopedia'!$C$2:$K$999,9)</f>
        <v>raw</v>
      </c>
      <c r="C500" s="8" t="str">
        <f t="shared" si="1"/>
        <v>macadamia milk, NA, NA, fresh, raw</v>
      </c>
      <c r="D500" s="43" t="s">
        <v>3041</v>
      </c>
      <c r="E500" s="2" t="s">
        <v>1367</v>
      </c>
      <c r="F500" s="44">
        <v>10.587</v>
      </c>
      <c r="G500" s="44">
        <v>0.014026</v>
      </c>
      <c r="H500" s="44">
        <v>0.005539</v>
      </c>
      <c r="I500" s="44">
        <v>0.002309</v>
      </c>
      <c r="J500" s="44">
        <v>0.001159</v>
      </c>
      <c r="K500" s="44">
        <v>0.010488</v>
      </c>
      <c r="L500" s="44">
        <v>7.0E-4</v>
      </c>
      <c r="M500" s="44">
        <v>8.17E-4</v>
      </c>
      <c r="N500" s="44">
        <v>1.77E-4</v>
      </c>
      <c r="O500" s="44">
        <v>5.34E-4</v>
      </c>
      <c r="P500" s="44">
        <v>0.0</v>
      </c>
      <c r="Q500" s="44">
        <v>0.0</v>
      </c>
      <c r="R500" s="44">
        <v>0.013974</v>
      </c>
      <c r="S500" s="44">
        <v>0.0</v>
      </c>
      <c r="T500" s="44">
        <v>3.73E-4</v>
      </c>
    </row>
    <row r="501">
      <c r="A501" s="2" t="str">
        <f>VLOOKUP(E501,'Food Encyclopedia'!$C$2:$K$999,3)</f>
        <v>almond and cashew beverage with cocoa, NA, NA, fresh</v>
      </c>
      <c r="B501" s="19" t="str">
        <f>VLOOKUP(E501,'Food Encyclopedia'!$C$2:$K$999,9)</f>
        <v>raw</v>
      </c>
      <c r="C501" s="8" t="str">
        <f t="shared" si="1"/>
        <v>almond and cashew beverage with cocoa, NA, NA, fresh, raw</v>
      </c>
      <c r="D501" s="43" t="s">
        <v>3042</v>
      </c>
      <c r="E501" s="2" t="s">
        <v>1371</v>
      </c>
      <c r="F501" s="44">
        <v>10.496</v>
      </c>
      <c r="G501" s="44">
        <v>0.245708</v>
      </c>
      <c r="H501" s="44">
        <v>0.003246</v>
      </c>
      <c r="I501" s="44">
        <v>0.051069</v>
      </c>
      <c r="J501" s="44">
        <v>0.001424</v>
      </c>
      <c r="K501" s="44">
        <v>0.013745</v>
      </c>
      <c r="L501" s="44">
        <v>0.00123</v>
      </c>
      <c r="M501" s="44">
        <v>5.38E-4</v>
      </c>
      <c r="N501" s="47">
        <v>6.0E-5</v>
      </c>
      <c r="O501" s="44">
        <v>6.82E-4</v>
      </c>
      <c r="P501" s="44">
        <v>0.0</v>
      </c>
      <c r="Q501" s="44">
        <v>0.0</v>
      </c>
      <c r="R501" s="44">
        <v>0.005956</v>
      </c>
      <c r="S501" s="44">
        <v>0.0</v>
      </c>
      <c r="T501" s="44">
        <v>3.0E-4</v>
      </c>
    </row>
    <row r="502">
      <c r="A502" s="2" t="str">
        <f>VLOOKUP(E502,'Food Encyclopedia'!$C$2:$K$999,3)</f>
        <v>almond, cashew and macadamia beverage, NA, NA, fresh</v>
      </c>
      <c r="B502" s="19" t="str">
        <f>VLOOKUP(E502,'Food Encyclopedia'!$C$2:$K$999,9)</f>
        <v>raw</v>
      </c>
      <c r="C502" s="8" t="str">
        <f t="shared" si="1"/>
        <v>almond, cashew and macadamia beverage, NA, NA, fresh, raw</v>
      </c>
      <c r="D502" s="43" t="s">
        <v>3043</v>
      </c>
      <c r="E502" s="2" t="s">
        <v>1374</v>
      </c>
      <c r="F502" s="44">
        <v>10.683</v>
      </c>
      <c r="G502" s="44">
        <v>0.04869</v>
      </c>
      <c r="H502" s="44">
        <v>0.008373</v>
      </c>
      <c r="I502" s="44">
        <v>0.004722</v>
      </c>
      <c r="J502" s="44">
        <v>0.001756</v>
      </c>
      <c r="K502" s="44">
        <v>0.015226</v>
      </c>
      <c r="L502" s="44">
        <v>7.49E-4</v>
      </c>
      <c r="M502" s="44">
        <v>7.55E-4</v>
      </c>
      <c r="N502" s="44">
        <v>1.14E-4</v>
      </c>
      <c r="O502" s="44">
        <v>5.85E-4</v>
      </c>
      <c r="P502" s="44">
        <v>0.0</v>
      </c>
      <c r="Q502" s="44">
        <v>0.0</v>
      </c>
      <c r="R502" s="44">
        <v>0.012481</v>
      </c>
      <c r="S502" s="44">
        <v>0.0</v>
      </c>
      <c r="T502" s="44">
        <v>3.07E-4</v>
      </c>
    </row>
    <row r="503">
      <c r="A503" s="2" t="str">
        <f>VLOOKUP(E503,'Food Encyclopedia'!$C$2:$K$999,3)</f>
        <v>Pea-based milk, NA, NA, fresh</v>
      </c>
      <c r="B503" s="19" t="str">
        <f>VLOOKUP(E503,'Food Encyclopedia'!$C$2:$K$999,9)</f>
        <v>raw</v>
      </c>
      <c r="C503" s="8" t="str">
        <f t="shared" si="1"/>
        <v>Pea-based milk, NA, NA, fresh, raw</v>
      </c>
      <c r="D503" s="43" t="s">
        <v>3044</v>
      </c>
      <c r="E503" s="2" t="s">
        <v>1377</v>
      </c>
      <c r="F503" s="45">
        <v>10.714</v>
      </c>
      <c r="G503" s="44">
        <v>0.0</v>
      </c>
      <c r="H503" s="44">
        <v>0.008517</v>
      </c>
      <c r="I503" s="44">
        <v>0.001269</v>
      </c>
      <c r="J503" s="44">
        <v>3.76E-4</v>
      </c>
      <c r="K503" s="44">
        <v>0.00311</v>
      </c>
      <c r="L503" s="44">
        <v>0.0</v>
      </c>
      <c r="M503" s="44">
        <v>8.65E-4</v>
      </c>
      <c r="N503" s="44">
        <v>0.0</v>
      </c>
      <c r="O503" s="44">
        <v>0.001698</v>
      </c>
      <c r="P503" s="44">
        <v>0.0</v>
      </c>
      <c r="Q503" s="44">
        <v>0.0</v>
      </c>
      <c r="R503" s="44">
        <v>0.002704</v>
      </c>
      <c r="S503" s="44">
        <v>0.0</v>
      </c>
      <c r="T503" s="44">
        <v>0.002767</v>
      </c>
    </row>
    <row r="504">
      <c r="A504" s="2" t="str">
        <f>VLOOKUP(E504,'Food Encyclopedia'!$C$2:$K$999,3)</f>
        <v>Cereal, raisin bran, NA, fresh</v>
      </c>
      <c r="B504" s="19" t="str">
        <f>VLOOKUP(E504,'Food Encyclopedia'!$C$2:$K$999,9)</f>
        <v>raw</v>
      </c>
      <c r="C504" s="8" t="str">
        <f t="shared" si="1"/>
        <v>Cereal, raisin bran, NA, fresh, raw</v>
      </c>
      <c r="D504" s="43" t="s">
        <v>3045</v>
      </c>
      <c r="E504" s="2" t="s">
        <v>1381</v>
      </c>
      <c r="F504" s="44">
        <v>9.875</v>
      </c>
      <c r="G504" s="44">
        <v>0.462469</v>
      </c>
      <c r="H504" s="44">
        <v>0.002416</v>
      </c>
      <c r="I504" s="44">
        <v>0.01648</v>
      </c>
      <c r="J504" s="44">
        <v>0.016174</v>
      </c>
      <c r="K504" s="44">
        <v>0.018417</v>
      </c>
      <c r="L504" s="44">
        <v>5.14E-4</v>
      </c>
      <c r="M504" s="47">
        <v>5.6E-5</v>
      </c>
      <c r="N504" s="47">
        <v>6.34E-5</v>
      </c>
      <c r="O504" s="44">
        <v>0.0</v>
      </c>
      <c r="P504" s="44">
        <v>0.0</v>
      </c>
      <c r="Q504" s="44">
        <v>0.0</v>
      </c>
      <c r="R504" s="44">
        <v>8.38E-4</v>
      </c>
      <c r="S504" s="44">
        <v>0.0</v>
      </c>
      <c r="T504" s="44">
        <v>3.73E-4</v>
      </c>
    </row>
    <row r="505">
      <c r="A505" s="2" t="str">
        <f>VLOOKUP(E505,'Food Encyclopedia'!$C$2:$K$999,3)</f>
        <v>Cereal, crisp rice, NA, fresh</v>
      </c>
      <c r="B505" s="19" t="str">
        <f>VLOOKUP(E505,'Food Encyclopedia'!$C$2:$K$999,9)</f>
        <v>raw</v>
      </c>
      <c r="C505" s="8" t="str">
        <f t="shared" si="1"/>
        <v>Cereal, crisp rice, NA, fresh, raw</v>
      </c>
      <c r="D505" s="43" t="s">
        <v>3046</v>
      </c>
      <c r="E505" s="2" t="s">
        <v>1384</v>
      </c>
      <c r="F505" s="44">
        <v>10.518</v>
      </c>
      <c r="G505" s="44">
        <v>0.77174</v>
      </c>
      <c r="H505" s="44">
        <v>0.002823</v>
      </c>
      <c r="I505" s="44">
        <v>0.018439</v>
      </c>
      <c r="J505" s="44">
        <v>5.3E-4</v>
      </c>
      <c r="K505" s="44">
        <v>0.002765</v>
      </c>
      <c r="L505" s="44">
        <v>3.43E-4</v>
      </c>
      <c r="M505" s="47">
        <v>1.73E-5</v>
      </c>
      <c r="N505" s="47">
        <v>4.02E-5</v>
      </c>
      <c r="O505" s="44">
        <v>0.0</v>
      </c>
      <c r="P505" s="44">
        <v>0.0</v>
      </c>
      <c r="Q505" s="44">
        <v>0.0</v>
      </c>
      <c r="R505" s="44">
        <v>3.01E-4</v>
      </c>
      <c r="S505" s="44">
        <v>0.0</v>
      </c>
      <c r="T505" s="44">
        <v>3.36E-4</v>
      </c>
    </row>
    <row r="506">
      <c r="A506" s="2" t="str">
        <f>VLOOKUP(E506,'Food Encyclopedia'!$C$2:$K$999,3)</f>
        <v>Cereal, oat crunch, NA, fresh</v>
      </c>
      <c r="B506" s="19" t="str">
        <f>VLOOKUP(E506,'Food Encyclopedia'!$C$2:$K$999,9)</f>
        <v>raw</v>
      </c>
      <c r="C506" s="8" t="str">
        <f t="shared" si="1"/>
        <v>Cereal, oat crunch, NA, fresh, raw</v>
      </c>
      <c r="D506" s="43" t="s">
        <v>3047</v>
      </c>
      <c r="E506" s="2" t="s">
        <v>1387</v>
      </c>
      <c r="F506" s="44">
        <v>10.436</v>
      </c>
      <c r="G506" s="44">
        <v>0.642883</v>
      </c>
      <c r="H506" s="44">
        <v>0.004264</v>
      </c>
      <c r="I506" s="44">
        <v>0.029673</v>
      </c>
      <c r="J506" s="44">
        <v>0.007055</v>
      </c>
      <c r="K506" s="44">
        <v>0.016074</v>
      </c>
      <c r="L506" s="44">
        <v>6.05E-4</v>
      </c>
      <c r="M506" s="47">
        <v>8.68E-5</v>
      </c>
      <c r="N506" s="47">
        <v>6.12E-5</v>
      </c>
      <c r="O506" s="44">
        <v>0.0</v>
      </c>
      <c r="P506" s="44">
        <v>0.0</v>
      </c>
      <c r="Q506" s="44">
        <v>0.0</v>
      </c>
      <c r="R506" s="44">
        <v>9.57E-4</v>
      </c>
      <c r="S506" s="44">
        <v>0.0</v>
      </c>
      <c r="T506" s="44">
        <v>4.98E-4</v>
      </c>
    </row>
    <row r="507">
      <c r="A507" s="2" t="str">
        <f>VLOOKUP(E507,'Food Encyclopedia'!$C$2:$K$999,3)</f>
        <v>Cereal, corn flakes, NA, fresh</v>
      </c>
      <c r="B507" s="19" t="str">
        <f>VLOOKUP(E507,'Food Encyclopedia'!$C$2:$K$999,9)</f>
        <v>raw</v>
      </c>
      <c r="C507" s="8" t="str">
        <f t="shared" si="1"/>
        <v>Cereal, corn flakes, NA, fresh, raw</v>
      </c>
      <c r="D507" s="43" t="s">
        <v>3048</v>
      </c>
      <c r="E507" s="2" t="s">
        <v>1391</v>
      </c>
      <c r="F507" s="44">
        <v>10.46</v>
      </c>
      <c r="G507" s="44">
        <v>0.727322</v>
      </c>
      <c r="H507" s="44">
        <v>0.002846</v>
      </c>
      <c r="I507" s="44">
        <v>0.011018</v>
      </c>
      <c r="J507" s="44">
        <v>0.001013</v>
      </c>
      <c r="K507" s="44">
        <v>0.00286</v>
      </c>
      <c r="L507" s="44">
        <v>2.89E-4</v>
      </c>
      <c r="M507" s="47">
        <v>2.59E-5</v>
      </c>
      <c r="N507" s="47">
        <v>2.71E-5</v>
      </c>
      <c r="O507" s="44">
        <v>0.0</v>
      </c>
      <c r="P507" s="44">
        <v>0.0</v>
      </c>
      <c r="Q507" s="44">
        <v>0.0</v>
      </c>
      <c r="R507" s="44">
        <v>4.32E-4</v>
      </c>
      <c r="S507" s="44">
        <v>0.0</v>
      </c>
      <c r="T507" s="44">
        <v>1.97E-4</v>
      </c>
    </row>
    <row r="508">
      <c r="A508" s="2" t="str">
        <f>VLOOKUP(E508,'Food Encyclopedia'!$C$2:$K$999,3)</f>
        <v>Cereal, whole grain, NA, fresh</v>
      </c>
      <c r="B508" s="19" t="str">
        <f>VLOOKUP(E508,'Food Encyclopedia'!$C$2:$K$999,9)</f>
        <v>raw</v>
      </c>
      <c r="C508" s="8" t="str">
        <f t="shared" si="1"/>
        <v>Cereal, whole grain, NA, fresh, raw</v>
      </c>
      <c r="D508" s="43" t="s">
        <v>3049</v>
      </c>
      <c r="E508" s="2" t="s">
        <v>1394</v>
      </c>
      <c r="F508" s="44">
        <v>9.524</v>
      </c>
      <c r="G508" s="44">
        <v>0.496067</v>
      </c>
      <c r="H508" s="44">
        <v>0.003376</v>
      </c>
      <c r="I508" s="44">
        <v>0.034637</v>
      </c>
      <c r="J508" s="44">
        <v>0.011406</v>
      </c>
      <c r="K508" s="44">
        <v>0.020095</v>
      </c>
      <c r="L508" s="44">
        <v>7.63E-4</v>
      </c>
      <c r="M508" s="47">
        <v>3.35E-5</v>
      </c>
      <c r="N508" s="47">
        <v>5.35E-5</v>
      </c>
      <c r="O508" s="44">
        <v>0.0</v>
      </c>
      <c r="P508" s="44">
        <v>0.0</v>
      </c>
      <c r="Q508" s="44">
        <v>0.0</v>
      </c>
      <c r="R508" s="44">
        <v>5.72E-4</v>
      </c>
      <c r="S508" s="44">
        <v>0.0</v>
      </c>
      <c r="T508" s="44">
        <v>3.36E-4</v>
      </c>
    </row>
    <row r="509">
      <c r="A509" s="2" t="str">
        <f>VLOOKUP(E509,'Food Encyclopedia'!$C$2:$K$999,3)</f>
        <v>Cereal, NA, NA, fresh</v>
      </c>
      <c r="B509" s="19" t="str">
        <f>VLOOKUP(E509,'Food Encyclopedia'!$C$2:$K$999,9)</f>
        <v>raw</v>
      </c>
      <c r="C509" s="8" t="str">
        <f t="shared" si="1"/>
        <v>Cereal, NA, NA, fresh, raw</v>
      </c>
      <c r="D509" s="43" t="s">
        <v>3050</v>
      </c>
      <c r="E509" s="2" t="s">
        <v>1397</v>
      </c>
      <c r="F509" s="44">
        <v>10.047</v>
      </c>
      <c r="G509" s="44">
        <v>0.522588</v>
      </c>
      <c r="H509" s="44">
        <v>0.002246</v>
      </c>
      <c r="I509" s="44">
        <v>0.024442</v>
      </c>
      <c r="J509" s="44">
        <v>0.011683</v>
      </c>
      <c r="K509" s="44">
        <v>0.008243</v>
      </c>
      <c r="L509" s="44">
        <v>6.3E-4</v>
      </c>
      <c r="M509" s="47">
        <v>6.02E-5</v>
      </c>
      <c r="N509" s="47">
        <v>5.88E-5</v>
      </c>
      <c r="O509" s="44">
        <v>0.0</v>
      </c>
      <c r="P509" s="44">
        <v>0.0</v>
      </c>
      <c r="Q509" s="44">
        <v>0.0</v>
      </c>
      <c r="R509" s="44">
        <v>8.07E-4</v>
      </c>
      <c r="S509" s="44">
        <v>0.0</v>
      </c>
      <c r="T509" s="44">
        <v>3.01E-4</v>
      </c>
    </row>
    <row r="510">
      <c r="A510" s="2" t="str">
        <f>VLOOKUP(E510,'Food Encyclopedia'!$C$2:$K$999,3)</f>
        <v>Cereal, multi-grain, NA, fresh</v>
      </c>
      <c r="B510" s="19" t="str">
        <f>VLOOKUP(E510,'Food Encyclopedia'!$C$2:$K$999,9)</f>
        <v>raw</v>
      </c>
      <c r="C510" s="8" t="str">
        <f t="shared" si="1"/>
        <v>Cereal, multi-grain, NA, fresh, raw</v>
      </c>
      <c r="D510" s="43" t="s">
        <v>3051</v>
      </c>
      <c r="E510" s="2" t="s">
        <v>1400</v>
      </c>
      <c r="F510" s="44">
        <v>9.656</v>
      </c>
      <c r="G510" s="44">
        <v>0.576174</v>
      </c>
      <c r="H510" s="44">
        <v>0.003287</v>
      </c>
      <c r="I510" s="44">
        <v>0.02427</v>
      </c>
      <c r="J510" s="44">
        <v>0.007921</v>
      </c>
      <c r="K510" s="44">
        <v>0.01191</v>
      </c>
      <c r="L510" s="44">
        <v>4.62E-4</v>
      </c>
      <c r="M510" s="47">
        <v>7.99E-5</v>
      </c>
      <c r="N510" s="47">
        <v>6.45E-5</v>
      </c>
      <c r="O510" s="44">
        <v>0.0</v>
      </c>
      <c r="P510" s="44">
        <v>0.0</v>
      </c>
      <c r="Q510" s="44">
        <v>0.0</v>
      </c>
      <c r="R510" s="44">
        <v>7.1E-4</v>
      </c>
      <c r="S510" s="44">
        <v>0.0</v>
      </c>
      <c r="T510" s="44">
        <v>4.5E-4</v>
      </c>
    </row>
    <row r="511">
      <c r="A511" s="2" t="str">
        <f>VLOOKUP(E511,'Food Encyclopedia'!$C$2:$K$999,3)</f>
        <v>crackers, wheat, NA, fresh</v>
      </c>
      <c r="B511" s="19" t="str">
        <f>VLOOKUP(E511,'Food Encyclopedia'!$C$2:$K$999,9)</f>
        <v>raw</v>
      </c>
      <c r="C511" s="8" t="str">
        <f t="shared" si="1"/>
        <v>crackers, wheat, NA, fresh, raw</v>
      </c>
      <c r="D511" s="43" t="s">
        <v>3052</v>
      </c>
      <c r="E511" s="2" t="s">
        <v>1403</v>
      </c>
      <c r="F511" s="44">
        <v>10.239</v>
      </c>
      <c r="G511" s="44">
        <v>0.386498</v>
      </c>
      <c r="H511" s="44">
        <v>0.006181</v>
      </c>
      <c r="I511" s="44">
        <v>0.019133</v>
      </c>
      <c r="J511" s="44">
        <v>0.009358</v>
      </c>
      <c r="K511" s="44">
        <v>0.016947</v>
      </c>
      <c r="L511" s="44">
        <v>5.87E-4</v>
      </c>
      <c r="M511" s="47">
        <v>3.4E-5</v>
      </c>
      <c r="N511" s="47">
        <v>4.34E-5</v>
      </c>
      <c r="O511" s="44">
        <v>0.0</v>
      </c>
      <c r="P511" s="44">
        <v>0.0</v>
      </c>
      <c r="Q511" s="44">
        <v>0.0</v>
      </c>
      <c r="R511" s="44">
        <v>6.89E-4</v>
      </c>
      <c r="S511" s="44">
        <v>0.0</v>
      </c>
      <c r="T511" s="44">
        <v>2.88E-4</v>
      </c>
    </row>
    <row r="512">
      <c r="A512" s="2" t="str">
        <f>VLOOKUP(E512,'Food Encyclopedia'!$C$2:$K$999,3)</f>
        <v>crakers, multigrain, NA, fresh</v>
      </c>
      <c r="B512" s="19" t="str">
        <f>VLOOKUP(E512,'Food Encyclopedia'!$C$2:$K$999,9)</f>
        <v>raw</v>
      </c>
      <c r="C512" s="8" t="str">
        <f t="shared" si="1"/>
        <v>crakers, multigrain, NA, fresh, raw</v>
      </c>
      <c r="D512" s="43" t="s">
        <v>3053</v>
      </c>
      <c r="E512" s="2" t="s">
        <v>1407</v>
      </c>
      <c r="F512" s="44">
        <v>9.914</v>
      </c>
      <c r="G512" s="44">
        <v>0.52549</v>
      </c>
      <c r="H512" s="44">
        <v>0.006899</v>
      </c>
      <c r="I512" s="44">
        <v>0.023848</v>
      </c>
      <c r="J512" s="44">
        <v>0.008242</v>
      </c>
      <c r="K512" s="44">
        <v>0.013158</v>
      </c>
      <c r="L512" s="44">
        <v>7.68E-4</v>
      </c>
      <c r="M512" s="47">
        <v>7.43E-5</v>
      </c>
      <c r="N512" s="47">
        <v>4.48E-5</v>
      </c>
      <c r="O512" s="44">
        <v>0.0</v>
      </c>
      <c r="P512" s="44">
        <v>0.0</v>
      </c>
      <c r="Q512" s="44">
        <v>0.0</v>
      </c>
      <c r="R512" s="44">
        <v>0.001058</v>
      </c>
      <c r="S512" s="44">
        <v>0.0</v>
      </c>
      <c r="T512" s="44">
        <v>3.44E-4</v>
      </c>
    </row>
    <row r="513">
      <c r="A513" s="2" t="str">
        <f>VLOOKUP(E513,'Food Encyclopedia'!$C$2:$K$999,3)</f>
        <v>cereal, oatmeal, NA, fresh</v>
      </c>
      <c r="B513" s="19" t="str">
        <f>VLOOKUP(E513,'Food Encyclopedia'!$C$2:$K$999,9)</f>
        <v>raw</v>
      </c>
      <c r="C513" s="8" t="str">
        <f t="shared" si="1"/>
        <v>cereal, oatmeal, NA, fresh, raw</v>
      </c>
      <c r="D513" s="43" t="s">
        <v>3054</v>
      </c>
      <c r="E513" s="2" t="s">
        <v>1410</v>
      </c>
      <c r="F513" s="44">
        <v>9.508</v>
      </c>
      <c r="G513" s="44">
        <v>0.597298</v>
      </c>
      <c r="H513" s="44">
        <v>0.005271</v>
      </c>
      <c r="I513" s="44">
        <v>0.024854</v>
      </c>
      <c r="J513" s="44">
        <v>0.011474</v>
      </c>
      <c r="K513" s="44">
        <v>0.020649</v>
      </c>
      <c r="L513" s="44">
        <v>6.31E-4</v>
      </c>
      <c r="M513" s="47">
        <v>5.41E-5</v>
      </c>
      <c r="N513" s="47">
        <v>6.96E-5</v>
      </c>
      <c r="O513" s="44">
        <v>0.0</v>
      </c>
      <c r="P513" s="44">
        <v>0.0</v>
      </c>
      <c r="Q513" s="44">
        <v>0.0</v>
      </c>
      <c r="R513" s="44">
        <v>7.52E-4</v>
      </c>
      <c r="S513" s="44">
        <v>0.0</v>
      </c>
      <c r="T513" s="44">
        <v>4.31E-4</v>
      </c>
    </row>
    <row r="514">
      <c r="A514" s="2" t="str">
        <f>VLOOKUP(E514,'Food Encyclopedia'!$C$2:$K$999,3)</f>
        <v>cereal, coconut almond chia, NA, fresh</v>
      </c>
      <c r="B514" s="19" t="str">
        <f>VLOOKUP(E514,'Food Encyclopedia'!$C$2:$K$999,9)</f>
        <v>raw</v>
      </c>
      <c r="C514" s="8" t="str">
        <f t="shared" si="1"/>
        <v>cereal, coconut almond chia, NA, fresh, raw</v>
      </c>
      <c r="D514" s="43" t="s">
        <v>3055</v>
      </c>
      <c r="E514" s="2" t="s">
        <v>1413</v>
      </c>
      <c r="F514" s="44">
        <v>10.325</v>
      </c>
      <c r="G514" s="44">
        <v>0.587812</v>
      </c>
      <c r="H514" s="44">
        <v>0.002186</v>
      </c>
      <c r="I514" s="44">
        <v>0.014956</v>
      </c>
      <c r="J514" s="44">
        <v>0.007091</v>
      </c>
      <c r="K514" s="44">
        <v>0.015578</v>
      </c>
      <c r="L514" s="44">
        <v>5.36E-4</v>
      </c>
      <c r="M514" s="47">
        <v>4.04E-5</v>
      </c>
      <c r="N514" s="47">
        <v>6.12E-5</v>
      </c>
      <c r="O514" s="47">
        <v>5.42E-5</v>
      </c>
      <c r="P514" s="44">
        <v>0.0</v>
      </c>
      <c r="Q514" s="44">
        <v>0.0</v>
      </c>
      <c r="R514" s="44">
        <v>8.45E-4</v>
      </c>
      <c r="S514" s="44">
        <v>0.0</v>
      </c>
      <c r="T514" s="44">
        <v>3.71E-4</v>
      </c>
    </row>
    <row r="515">
      <c r="A515" s="2" t="str">
        <f>VLOOKUP(E515,'Food Encyclopedia'!$C$2:$K$999,3)</f>
        <v>crackers, wheat, NA, fresh</v>
      </c>
      <c r="B515" s="19" t="str">
        <f>VLOOKUP(E515,'Food Encyclopedia'!$C$2:$K$999,9)</f>
        <v>raw</v>
      </c>
      <c r="C515" s="8" t="str">
        <f t="shared" si="1"/>
        <v>crackers, wheat, NA, fresh, raw</v>
      </c>
      <c r="D515" s="43" t="s">
        <v>3056</v>
      </c>
      <c r="E515" s="2" t="s">
        <v>1416</v>
      </c>
      <c r="F515" s="44">
        <v>10.12</v>
      </c>
      <c r="G515" s="44">
        <v>0.630694</v>
      </c>
      <c r="H515" s="44">
        <v>0.006734</v>
      </c>
      <c r="I515" s="44">
        <v>0.00935</v>
      </c>
      <c r="J515" s="44">
        <v>0.013224</v>
      </c>
      <c r="K515" s="44">
        <v>0.027162</v>
      </c>
      <c r="L515" s="44">
        <v>3.05E-4</v>
      </c>
      <c r="M515" s="47">
        <v>4.17E-5</v>
      </c>
      <c r="N515" s="47">
        <v>6.69E-5</v>
      </c>
      <c r="O515" s="47">
        <v>6.78E-5</v>
      </c>
      <c r="P515" s="44">
        <v>0.0</v>
      </c>
      <c r="Q515" s="44">
        <v>0.0</v>
      </c>
      <c r="R515" s="44">
        <v>0.001155</v>
      </c>
      <c r="S515" s="44">
        <v>0.0</v>
      </c>
      <c r="T515" s="44">
        <v>3.14E-4</v>
      </c>
    </row>
    <row r="516">
      <c r="A516" s="2" t="str">
        <f>VLOOKUP(E516,'Food Encyclopedia'!$C$2:$K$999,3)</f>
        <v>kale snacks, NA, NA, air-dried</v>
      </c>
      <c r="B516" s="19" t="str">
        <f>VLOOKUP(E516,'Food Encyclopedia'!$C$2:$K$999,9)</f>
        <v>raw</v>
      </c>
      <c r="C516" s="8" t="str">
        <f t="shared" si="1"/>
        <v>kale snacks, NA, NA, air-dried, raw</v>
      </c>
      <c r="D516" s="43" t="s">
        <v>3057</v>
      </c>
      <c r="E516" s="2" t="s">
        <v>1419</v>
      </c>
      <c r="F516" s="45">
        <v>10.427</v>
      </c>
      <c r="G516" s="44">
        <v>0.114701</v>
      </c>
      <c r="H516" s="44">
        <v>0.014336</v>
      </c>
      <c r="I516" s="44">
        <v>0.0</v>
      </c>
      <c r="J516" s="44">
        <v>0.005137</v>
      </c>
      <c r="K516" s="44">
        <v>0.015318</v>
      </c>
      <c r="L516" s="44">
        <v>0.0</v>
      </c>
      <c r="M516" s="44">
        <v>0.0027</v>
      </c>
      <c r="N516" s="44">
        <v>0.0</v>
      </c>
      <c r="O516" s="44">
        <v>0.017822</v>
      </c>
      <c r="P516" s="44">
        <v>0.0</v>
      </c>
      <c r="Q516" s="44">
        <v>0.0</v>
      </c>
      <c r="R516" s="44">
        <v>0.003661</v>
      </c>
      <c r="S516" s="44">
        <v>0.0</v>
      </c>
      <c r="T516" s="44">
        <v>5.87E-4</v>
      </c>
    </row>
    <row r="517">
      <c r="A517" s="2" t="str">
        <f>VLOOKUP(E517,'Food Encyclopedia'!$C$2:$K$999,3)</f>
        <v>beet chips, NA, NA, dried</v>
      </c>
      <c r="B517" s="19" t="str">
        <f>VLOOKUP(E517,'Food Encyclopedia'!$C$2:$K$999,9)</f>
        <v>raw</v>
      </c>
      <c r="C517" s="8" t="str">
        <f t="shared" si="1"/>
        <v>beet chips, NA, NA, dried, raw</v>
      </c>
      <c r="D517" s="43" t="s">
        <v>3058</v>
      </c>
      <c r="E517" s="2" t="s">
        <v>1423</v>
      </c>
      <c r="F517" s="45">
        <v>10.122</v>
      </c>
      <c r="G517" s="44">
        <v>0.288152</v>
      </c>
      <c r="H517" s="44">
        <v>0.016912</v>
      </c>
      <c r="I517" s="44">
        <v>0.015492</v>
      </c>
      <c r="J517" s="44">
        <v>0.042561</v>
      </c>
      <c r="K517" s="44">
        <v>0.040205</v>
      </c>
      <c r="L517" s="44">
        <v>0.0</v>
      </c>
      <c r="M517" s="44">
        <v>0.003743</v>
      </c>
      <c r="N517" s="44">
        <v>0.0</v>
      </c>
      <c r="O517" s="44">
        <v>0.014206</v>
      </c>
      <c r="P517" s="44">
        <v>0.0</v>
      </c>
      <c r="Q517" s="44">
        <v>0.0</v>
      </c>
      <c r="R517" s="44">
        <v>0.002977</v>
      </c>
      <c r="S517" s="44">
        <v>0.0</v>
      </c>
      <c r="T517" s="44">
        <v>7.93E-4</v>
      </c>
    </row>
    <row r="518">
      <c r="A518" s="2" t="str">
        <f>VLOOKUP(E518,'Food Encyclopedia'!$C$2:$K$999,3)</f>
        <v>carrot sticks, NA, NA, dried</v>
      </c>
      <c r="B518" s="19" t="str">
        <f>VLOOKUP(E518,'Food Encyclopedia'!$C$2:$K$999,9)</f>
        <v>raw</v>
      </c>
      <c r="C518" s="8" t="str">
        <f t="shared" si="1"/>
        <v>carrot sticks, NA, NA, dried, raw</v>
      </c>
      <c r="D518" s="43" t="s">
        <v>3059</v>
      </c>
      <c r="E518" s="2" t="s">
        <v>1427</v>
      </c>
      <c r="F518" s="45">
        <v>10.081</v>
      </c>
      <c r="G518" s="44">
        <v>0.242144</v>
      </c>
      <c r="H518" s="44">
        <v>0.056379</v>
      </c>
      <c r="I518" s="44">
        <v>0.003952</v>
      </c>
      <c r="J518" s="44">
        <v>0.001996</v>
      </c>
      <c r="K518" s="44">
        <v>0.023658</v>
      </c>
      <c r="L518" s="44">
        <v>0.0</v>
      </c>
      <c r="M518" s="44">
        <v>0.006122</v>
      </c>
      <c r="N518" s="44">
        <v>0.0</v>
      </c>
      <c r="O518" s="44">
        <v>0.050808</v>
      </c>
      <c r="P518" s="44">
        <v>0.0</v>
      </c>
      <c r="Q518" s="44">
        <v>0.0</v>
      </c>
      <c r="R518" s="44">
        <v>0.005277</v>
      </c>
      <c r="S518" s="44">
        <v>0.0</v>
      </c>
      <c r="T518" s="44">
        <v>9.29E-4</v>
      </c>
    </row>
    <row r="519">
      <c r="A519" s="2" t="str">
        <f>VLOOKUP(E519,'Food Encyclopedia'!$C$2:$K$999,3)</f>
        <v>Pea snacks, NA, NA, dried</v>
      </c>
      <c r="B519" s="19" t="str">
        <f>VLOOKUP(E519,'Food Encyclopedia'!$C$2:$K$999,9)</f>
        <v>raw</v>
      </c>
      <c r="C519" s="8" t="str">
        <f t="shared" si="1"/>
        <v>Pea snacks, NA, NA, dried, raw</v>
      </c>
      <c r="D519" s="43" t="s">
        <v>3060</v>
      </c>
      <c r="E519" s="2" t="s">
        <v>1431</v>
      </c>
      <c r="F519" s="45">
        <v>9.522</v>
      </c>
      <c r="G519" s="44">
        <v>0.556712</v>
      </c>
      <c r="H519" s="44">
        <v>0.028022</v>
      </c>
      <c r="I519" s="44">
        <v>0.0</v>
      </c>
      <c r="J519" s="44">
        <v>0.02001</v>
      </c>
      <c r="K519" s="44">
        <v>0.029958</v>
      </c>
      <c r="L519" s="44">
        <v>0.0</v>
      </c>
      <c r="M519" s="44">
        <v>0.002423</v>
      </c>
      <c r="N519" s="44">
        <v>0.0</v>
      </c>
      <c r="O519" s="44">
        <v>0.011618</v>
      </c>
      <c r="P519" s="44">
        <v>0.0</v>
      </c>
      <c r="Q519" s="44">
        <v>0.0</v>
      </c>
      <c r="R519" s="44">
        <v>8.08E-4</v>
      </c>
      <c r="S519" s="44">
        <v>0.0</v>
      </c>
      <c r="T519" s="44">
        <v>9.87E-4</v>
      </c>
    </row>
    <row r="520">
      <c r="A520" s="2" t="str">
        <f>VLOOKUP(E520,'Food Encyclopedia'!$C$2:$K$999,3)</f>
        <v>cauliflower snacks, NA, NA, fresh</v>
      </c>
      <c r="B520" s="19" t="str">
        <f>VLOOKUP(E520,'Food Encyclopedia'!$C$2:$K$999,9)</f>
        <v>raw</v>
      </c>
      <c r="C520" s="8" t="str">
        <f t="shared" si="1"/>
        <v>cauliflower snacks, NA, NA, fresh, raw</v>
      </c>
      <c r="D520" s="43" t="s">
        <v>3061</v>
      </c>
      <c r="E520" s="2" t="s">
        <v>1435</v>
      </c>
      <c r="F520" s="45">
        <v>9.691</v>
      </c>
      <c r="G520" s="44">
        <v>0.4236</v>
      </c>
      <c r="H520" s="44">
        <v>0.006461</v>
      </c>
      <c r="I520" s="44">
        <v>0.0</v>
      </c>
      <c r="J520" s="44">
        <v>0.0025</v>
      </c>
      <c r="K520" s="44">
        <v>0.007465</v>
      </c>
      <c r="L520" s="44">
        <v>0.0</v>
      </c>
      <c r="M520" s="44">
        <v>8.74E-4</v>
      </c>
      <c r="N520" s="44">
        <v>0.0</v>
      </c>
      <c r="O520" s="44">
        <v>0.003261</v>
      </c>
      <c r="P520" s="44">
        <v>0.0</v>
      </c>
      <c r="Q520" s="44">
        <v>0.0</v>
      </c>
      <c r="R520" s="44">
        <v>0.003319</v>
      </c>
      <c r="S520" s="44">
        <v>0.0</v>
      </c>
      <c r="T520" s="44">
        <v>4.75E-4</v>
      </c>
    </row>
    <row r="521">
      <c r="A521" s="2" t="str">
        <f>VLOOKUP(E521,'Food Encyclopedia'!$C$2:$K$999,3)</f>
        <v>hemp seeds, NA, NA,fresh</v>
      </c>
      <c r="B521" s="19" t="str">
        <f>VLOOKUP(E521,'Food Encyclopedia'!$C$2:$K$999,9)</f>
        <v>raw</v>
      </c>
      <c r="C521" s="8" t="str">
        <f t="shared" si="1"/>
        <v>hemp seeds, NA, NA,fresh, raw</v>
      </c>
      <c r="D521" s="43" t="s">
        <v>3062</v>
      </c>
      <c r="E521" s="2" t="s">
        <v>1438</v>
      </c>
      <c r="F521" s="45">
        <v>10.352</v>
      </c>
      <c r="G521" s="44">
        <v>0.011639</v>
      </c>
      <c r="H521" s="44">
        <v>0.006542</v>
      </c>
      <c r="I521" s="44">
        <v>0.0</v>
      </c>
      <c r="J521" s="44">
        <v>0.001382</v>
      </c>
      <c r="K521" s="44">
        <v>0.006668</v>
      </c>
      <c r="L521" s="44">
        <v>0.0</v>
      </c>
      <c r="M521" s="44">
        <v>0.001042</v>
      </c>
      <c r="N521" s="44">
        <v>0.0</v>
      </c>
      <c r="O521" s="44">
        <v>0.002492</v>
      </c>
      <c r="P521" s="44">
        <v>0.0</v>
      </c>
      <c r="Q521" s="44">
        <v>0.0</v>
      </c>
      <c r="R521" s="44">
        <v>0.0</v>
      </c>
      <c r="S521" s="44">
        <v>0.0</v>
      </c>
      <c r="T521" s="44">
        <v>0.001037</v>
      </c>
    </row>
    <row r="522">
      <c r="A522" s="2" t="str">
        <f>VLOOKUP(E522,'Food Encyclopedia'!$C$2:$K$999,3)</f>
        <v>pita chips, NA, NA, fresh</v>
      </c>
      <c r="B522" s="19" t="str">
        <f>VLOOKUP(E522,'Food Encyclopedia'!$C$2:$K$999,9)</f>
        <v>raw</v>
      </c>
      <c r="C522" s="8" t="str">
        <f t="shared" si="1"/>
        <v>pita chips, NA, NA, fresh, raw</v>
      </c>
      <c r="D522" s="43" t="s">
        <v>3063</v>
      </c>
      <c r="E522" s="2" t="s">
        <v>1441</v>
      </c>
      <c r="F522" s="44">
        <v>10.158</v>
      </c>
      <c r="G522" s="44">
        <v>0.487227</v>
      </c>
      <c r="H522" s="44">
        <v>0.002347</v>
      </c>
      <c r="I522" s="44">
        <v>0.007834</v>
      </c>
      <c r="J522" s="44">
        <v>0.010552</v>
      </c>
      <c r="K522" s="44">
        <v>0.010018</v>
      </c>
      <c r="L522" s="44">
        <v>3.76E-4</v>
      </c>
      <c r="M522" s="47">
        <v>7.73E-5</v>
      </c>
      <c r="N522" s="47">
        <v>5.04E-5</v>
      </c>
      <c r="O522" s="44">
        <v>1.12E-4</v>
      </c>
      <c r="P522" s="44">
        <v>0.0</v>
      </c>
      <c r="Q522" s="44">
        <v>0.0</v>
      </c>
      <c r="R522" s="44">
        <v>0.001137</v>
      </c>
      <c r="S522" s="44">
        <v>0.0</v>
      </c>
      <c r="T522" s="44">
        <v>3.36E-4</v>
      </c>
    </row>
    <row r="523">
      <c r="A523" s="2" t="str">
        <f>VLOOKUP(E523,'Food Encyclopedia'!$C$2:$K$999,3)</f>
        <v>plantain crisps, NA, NA, dried</v>
      </c>
      <c r="B523" s="19" t="str">
        <f>VLOOKUP(E523,'Food Encyclopedia'!$C$2:$K$999,9)</f>
        <v>raw</v>
      </c>
      <c r="C523" s="8" t="str">
        <f t="shared" si="1"/>
        <v>plantain crisps, NA, NA, dried, raw</v>
      </c>
      <c r="D523" s="43" t="s">
        <v>3064</v>
      </c>
      <c r="E523" s="2" t="s">
        <v>1444</v>
      </c>
      <c r="F523" s="44">
        <v>9.965</v>
      </c>
      <c r="G523" s="44">
        <v>0.55793</v>
      </c>
      <c r="H523" s="44">
        <v>0.001637</v>
      </c>
      <c r="I523" s="44">
        <v>0.010745</v>
      </c>
      <c r="J523" s="44">
        <v>9.93E-4</v>
      </c>
      <c r="K523" s="44">
        <v>0.003227</v>
      </c>
      <c r="L523" s="44">
        <v>8.54E-4</v>
      </c>
      <c r="M523" s="47">
        <v>4.38E-5</v>
      </c>
      <c r="N523" s="47">
        <v>6.25E-5</v>
      </c>
      <c r="O523" s="44">
        <v>5.9E-4</v>
      </c>
      <c r="P523" s="44">
        <v>0.0</v>
      </c>
      <c r="Q523" s="44">
        <v>0.0</v>
      </c>
      <c r="R523" s="44">
        <v>0.001336</v>
      </c>
      <c r="S523" s="44">
        <v>0.0</v>
      </c>
      <c r="T523" s="44">
        <v>2.42E-4</v>
      </c>
    </row>
    <row r="524">
      <c r="A524" s="2" t="str">
        <f>VLOOKUP(E524,'Food Encyclopedia'!$C$2:$K$999,3)</f>
        <v>dried mango, NA, NA, dried</v>
      </c>
      <c r="B524" s="19" t="str">
        <f>VLOOKUP(E524,'Food Encyclopedia'!$C$2:$K$999,9)</f>
        <v>raw</v>
      </c>
      <c r="C524" s="8" t="str">
        <f t="shared" si="1"/>
        <v>dried mango, NA, NA, dried, raw</v>
      </c>
      <c r="D524" s="43" t="s">
        <v>3065</v>
      </c>
      <c r="E524" s="2" t="s">
        <v>1447</v>
      </c>
      <c r="F524" s="45">
        <v>10.494</v>
      </c>
      <c r="G524" s="44">
        <v>0.403503</v>
      </c>
      <c r="H524" s="44">
        <v>0.004662</v>
      </c>
      <c r="I524" s="44">
        <v>0.051898</v>
      </c>
      <c r="J524" s="44">
        <v>0.00231</v>
      </c>
      <c r="K524" s="44">
        <v>0.006853</v>
      </c>
      <c r="L524" s="44">
        <v>0.0</v>
      </c>
      <c r="M524" s="44">
        <v>7.67E-4</v>
      </c>
      <c r="N524" s="44">
        <v>0.0</v>
      </c>
      <c r="O524" s="44">
        <v>0.006684</v>
      </c>
      <c r="P524" s="44">
        <v>0.0</v>
      </c>
      <c r="Q524" s="44">
        <v>0.0</v>
      </c>
      <c r="R524" s="44">
        <v>0.001566</v>
      </c>
      <c r="S524" s="44">
        <v>0.0</v>
      </c>
      <c r="T524" s="44">
        <v>3.43E-4</v>
      </c>
    </row>
    <row r="525">
      <c r="A525" s="2" t="str">
        <f>VLOOKUP(E525,'Food Encyclopedia'!$C$2:$K$999,3)</f>
        <v>dried mango, NA, NA, dried</v>
      </c>
      <c r="B525" s="19" t="str">
        <f>VLOOKUP(E525,'Food Encyclopedia'!$C$2:$K$999,9)</f>
        <v>raw</v>
      </c>
      <c r="C525" s="8" t="str">
        <f t="shared" si="1"/>
        <v>dried mango, NA, NA, dried, raw</v>
      </c>
      <c r="D525" s="43" t="s">
        <v>3066</v>
      </c>
      <c r="E525" s="2" t="s">
        <v>1451</v>
      </c>
      <c r="F525" s="45">
        <v>10.825</v>
      </c>
      <c r="G525" s="44">
        <v>0.453414</v>
      </c>
      <c r="H525" s="44">
        <v>0.004954</v>
      </c>
      <c r="I525" s="44">
        <v>0.050049</v>
      </c>
      <c r="J525" s="44">
        <v>0.001677</v>
      </c>
      <c r="K525" s="44">
        <v>0.003732</v>
      </c>
      <c r="L525" s="44">
        <v>0.0</v>
      </c>
      <c r="M525" s="44">
        <v>3.94E-4</v>
      </c>
      <c r="N525" s="44">
        <v>0.0</v>
      </c>
      <c r="O525" s="44">
        <v>0.008301</v>
      </c>
      <c r="P525" s="44">
        <v>0.0</v>
      </c>
      <c r="Q525" s="44">
        <v>0.0</v>
      </c>
      <c r="R525" s="44">
        <v>0.0</v>
      </c>
      <c r="S525" s="44">
        <v>0.0</v>
      </c>
      <c r="T525" s="44">
        <v>3.08E-4</v>
      </c>
    </row>
    <row r="526">
      <c r="A526" s="2" t="str">
        <f>VLOOKUP(E526,'Food Encyclopedia'!$C$2:$K$999,3)</f>
        <v>dried apricots, NA, NA, dried</v>
      </c>
      <c r="B526" s="19" t="str">
        <f>VLOOKUP(E526,'Food Encyclopedia'!$C$2:$K$999,9)</f>
        <v>raw</v>
      </c>
      <c r="C526" s="8" t="str">
        <f t="shared" si="1"/>
        <v>dried apricots, NA, NA, dried, raw</v>
      </c>
      <c r="D526" s="43" t="s">
        <v>3067</v>
      </c>
      <c r="E526" s="2" t="s">
        <v>1453</v>
      </c>
      <c r="F526" s="45">
        <v>9.709</v>
      </c>
      <c r="G526" s="44">
        <v>0.208704</v>
      </c>
      <c r="H526" s="44">
        <v>0.011358</v>
      </c>
      <c r="I526" s="44">
        <v>0.023507</v>
      </c>
      <c r="J526" s="44">
        <v>0.007463</v>
      </c>
      <c r="K526" s="44">
        <v>0.01602</v>
      </c>
      <c r="L526" s="44">
        <v>0.0</v>
      </c>
      <c r="M526" s="44">
        <v>0.002599</v>
      </c>
      <c r="N526" s="44">
        <v>0.0</v>
      </c>
      <c r="O526" s="44">
        <v>0.018706</v>
      </c>
      <c r="P526" s="44">
        <v>0.0</v>
      </c>
      <c r="Q526" s="44">
        <v>0.0</v>
      </c>
      <c r="R526" s="44">
        <v>6.88E-4</v>
      </c>
      <c r="S526" s="44">
        <v>0.0</v>
      </c>
      <c r="T526" s="44">
        <v>4.97E-4</v>
      </c>
    </row>
    <row r="527">
      <c r="A527" s="2" t="str">
        <f>VLOOKUP(E527,'Food Encyclopedia'!$C$2:$K$999,3)</f>
        <v>raspberry, NA, NA, freeze-dried</v>
      </c>
      <c r="B527" s="19" t="str">
        <f>VLOOKUP(E527,'Food Encyclopedia'!$C$2:$K$999,9)</f>
        <v>raw</v>
      </c>
      <c r="C527" s="8" t="str">
        <f t="shared" si="1"/>
        <v>raspberry, NA, NA, freeze-dried, raw</v>
      </c>
      <c r="D527" s="43" t="s">
        <v>3068</v>
      </c>
      <c r="E527" s="2" t="s">
        <v>1456</v>
      </c>
      <c r="F527" s="45">
        <v>10.027</v>
      </c>
      <c r="G527" s="44">
        <v>0.1739</v>
      </c>
      <c r="H527" s="44">
        <v>0.01239</v>
      </c>
      <c r="I527" s="44">
        <v>0.041559</v>
      </c>
      <c r="J527" s="44">
        <v>0.033288</v>
      </c>
      <c r="K527" s="44">
        <v>0.016152</v>
      </c>
      <c r="L527" s="44">
        <v>0.0</v>
      </c>
      <c r="M527" s="44">
        <v>0.003052</v>
      </c>
      <c r="N527" s="44">
        <v>0.0</v>
      </c>
      <c r="O527" s="44">
        <v>0.015521</v>
      </c>
      <c r="P527" s="44">
        <v>0.0</v>
      </c>
      <c r="Q527" s="44">
        <v>0.0</v>
      </c>
      <c r="R527" s="44">
        <v>0.001913</v>
      </c>
      <c r="S527" s="44">
        <v>0.0</v>
      </c>
      <c r="T527" s="44">
        <v>4.86E-4</v>
      </c>
    </row>
    <row r="528">
      <c r="A528" s="2" t="str">
        <f>VLOOKUP(E528,'Food Encyclopedia'!$C$2:$K$999,3)</f>
        <v>banana chips, NA, NA, dried</v>
      </c>
      <c r="B528" s="19" t="str">
        <f>VLOOKUP(E528,'Food Encyclopedia'!$C$2:$K$999,9)</f>
        <v>raw</v>
      </c>
      <c r="C528" s="8" t="str">
        <f t="shared" si="1"/>
        <v>banana chips, NA, NA, dried, raw</v>
      </c>
      <c r="D528" s="43" t="s">
        <v>1461</v>
      </c>
      <c r="E528" s="2" t="s">
        <v>1459</v>
      </c>
      <c r="F528" s="45">
        <v>10.546</v>
      </c>
      <c r="G528" s="44">
        <v>0.614054</v>
      </c>
      <c r="H528" s="44">
        <v>0.0</v>
      </c>
      <c r="I528" s="44">
        <v>0.022462</v>
      </c>
      <c r="J528" s="44">
        <v>0.001632</v>
      </c>
      <c r="K528" s="44">
        <v>0.003229</v>
      </c>
      <c r="L528" s="44">
        <v>0.0</v>
      </c>
      <c r="M528" s="44">
        <v>1.5E-4</v>
      </c>
      <c r="N528" s="44">
        <v>0.0</v>
      </c>
      <c r="O528" s="44">
        <v>0.006952</v>
      </c>
      <c r="P528" s="44">
        <v>0.0</v>
      </c>
      <c r="Q528" s="44">
        <v>0.0</v>
      </c>
      <c r="R528" s="44">
        <v>0.003189</v>
      </c>
      <c r="S528" s="44">
        <v>0.0</v>
      </c>
      <c r="T528" s="44">
        <v>3.97E-4</v>
      </c>
    </row>
    <row r="529">
      <c r="A529" s="2" t="str">
        <f>VLOOKUP(E529,'Food Encyclopedia'!$C$2:$K$999,3)</f>
        <v>strawberry, NA, NA, freeze-dried</v>
      </c>
      <c r="B529" s="19" t="str">
        <f>VLOOKUP(E529,'Food Encyclopedia'!$C$2:$K$999,9)</f>
        <v>raw</v>
      </c>
      <c r="C529" s="8" t="str">
        <f t="shared" si="1"/>
        <v>strawberry, NA, NA, freeze-dried, raw</v>
      </c>
      <c r="D529" s="43" t="s">
        <v>3069</v>
      </c>
      <c r="E529" s="2" t="s">
        <v>1462</v>
      </c>
      <c r="F529" s="45">
        <v>10.17</v>
      </c>
      <c r="G529" s="44">
        <v>0.335769</v>
      </c>
      <c r="H529" s="44">
        <v>0.018985</v>
      </c>
      <c r="I529" s="44">
        <v>0.050891</v>
      </c>
      <c r="J529" s="44">
        <v>0.007422</v>
      </c>
      <c r="K529" s="44">
        <v>0.00893</v>
      </c>
      <c r="L529" s="44">
        <v>0.0</v>
      </c>
      <c r="M529" s="44">
        <v>0.001369</v>
      </c>
      <c r="N529" s="44">
        <v>0.0</v>
      </c>
      <c r="O529" s="44">
        <v>0.019738</v>
      </c>
      <c r="P529" s="44">
        <v>0.0</v>
      </c>
      <c r="Q529" s="44">
        <v>0.0</v>
      </c>
      <c r="R529" s="44">
        <v>2.15E-4</v>
      </c>
      <c r="S529" s="44">
        <v>0.0</v>
      </c>
      <c r="T529" s="44">
        <v>7.22E-4</v>
      </c>
    </row>
    <row r="530">
      <c r="A530" s="2" t="str">
        <f>VLOOKUP(E530,'Food Encyclopedia'!$C$2:$K$999,3)</f>
        <v>apple rings, NA, NA, freeze-dried</v>
      </c>
      <c r="B530" s="19" t="str">
        <f>VLOOKUP(E530,'Food Encyclopedia'!$C$2:$K$999,9)</f>
        <v>raw</v>
      </c>
      <c r="C530" s="8" t="str">
        <f t="shared" si="1"/>
        <v>apple rings, NA, NA, freeze-dried, raw</v>
      </c>
      <c r="D530" s="43" t="s">
        <v>3070</v>
      </c>
      <c r="E530" s="2" t="s">
        <v>1465</v>
      </c>
      <c r="F530" s="45">
        <v>10.078</v>
      </c>
      <c r="G530" s="44">
        <v>0.285248</v>
      </c>
      <c r="H530" s="44">
        <v>0.023919</v>
      </c>
      <c r="I530" s="44">
        <v>0.04016</v>
      </c>
      <c r="J530" s="44">
        <v>0.00941</v>
      </c>
      <c r="K530" s="44">
        <v>0.024528</v>
      </c>
      <c r="L530" s="44">
        <v>0.0</v>
      </c>
      <c r="M530" s="44">
        <v>0.002109</v>
      </c>
      <c r="N530" s="44">
        <v>0.0</v>
      </c>
      <c r="O530" s="44">
        <v>0.017899</v>
      </c>
      <c r="P530" s="44">
        <v>0.0</v>
      </c>
      <c r="Q530" s="44">
        <v>0.0</v>
      </c>
      <c r="R530" s="44">
        <v>0.003311</v>
      </c>
      <c r="S530" s="44">
        <v>0.0</v>
      </c>
      <c r="T530" s="44">
        <v>2.76E-4</v>
      </c>
    </row>
    <row r="531">
      <c r="A531" s="2" t="str">
        <f>VLOOKUP(E531,'Food Encyclopedia'!$C$2:$K$999,3)</f>
        <v>mandarins, NA, NA, freeze-dried</v>
      </c>
      <c r="B531" s="19" t="str">
        <f>VLOOKUP(E531,'Food Encyclopedia'!$C$2:$K$999,9)</f>
        <v>raw</v>
      </c>
      <c r="C531" s="8" t="str">
        <f t="shared" si="1"/>
        <v>mandarins, NA, NA, freeze-dried, raw</v>
      </c>
      <c r="D531" s="43" t="s">
        <v>3071</v>
      </c>
      <c r="E531" s="2" t="s">
        <v>1468</v>
      </c>
      <c r="F531" s="45">
        <v>10.435</v>
      </c>
      <c r="G531" s="44">
        <v>0.423106</v>
      </c>
      <c r="H531" s="44">
        <v>0.010142</v>
      </c>
      <c r="I531" s="44">
        <v>0.024668</v>
      </c>
      <c r="J531" s="44">
        <v>0.00106</v>
      </c>
      <c r="K531" s="44">
        <v>0.008778</v>
      </c>
      <c r="L531" s="44">
        <v>0.0</v>
      </c>
      <c r="M531" s="44">
        <v>0.002874</v>
      </c>
      <c r="N531" s="44">
        <v>0.0</v>
      </c>
      <c r="O531" s="44">
        <v>0.011766</v>
      </c>
      <c r="P531" s="44">
        <v>0.0</v>
      </c>
      <c r="Q531" s="44">
        <v>0.0</v>
      </c>
      <c r="R531" s="44">
        <v>0.001307</v>
      </c>
      <c r="S531" s="44">
        <v>0.0</v>
      </c>
      <c r="T531" s="44">
        <v>1.67E-4</v>
      </c>
    </row>
    <row r="532">
      <c r="A532" s="2" t="str">
        <f>VLOOKUP(E532,'Food Encyclopedia'!$C$2:$K$999,3)</f>
        <v>pineapple rings, NA, NA, freeze-dried</v>
      </c>
      <c r="B532" s="19" t="str">
        <f>VLOOKUP(E532,'Food Encyclopedia'!$C$2:$K$999,9)</f>
        <v>raw</v>
      </c>
      <c r="C532" s="8" t="str">
        <f t="shared" si="1"/>
        <v>pineapple rings, NA, NA, freeze-dried, raw</v>
      </c>
      <c r="D532" s="43" t="s">
        <v>3072</v>
      </c>
      <c r="E532" s="2" t="s">
        <v>1471</v>
      </c>
      <c r="F532" s="45">
        <v>9.886</v>
      </c>
      <c r="G532" s="44">
        <v>0.342084</v>
      </c>
      <c r="H532" s="44">
        <v>0.011858</v>
      </c>
      <c r="I532" s="44">
        <v>0.01402</v>
      </c>
      <c r="J532" s="44">
        <v>0.014324</v>
      </c>
      <c r="K532" s="44">
        <v>0.010257</v>
      </c>
      <c r="L532" s="44">
        <v>0.0</v>
      </c>
      <c r="M532" s="44">
        <v>2.8E-4</v>
      </c>
      <c r="N532" s="44">
        <v>0.0</v>
      </c>
      <c r="O532" s="44">
        <v>0.00296</v>
      </c>
      <c r="P532" s="44">
        <v>0.0</v>
      </c>
      <c r="Q532" s="44">
        <v>0.0</v>
      </c>
      <c r="R532" s="44">
        <v>0.006786</v>
      </c>
      <c r="S532" s="44">
        <v>0.0</v>
      </c>
      <c r="T532" s="44">
        <v>3.7E-4</v>
      </c>
    </row>
    <row r="533">
      <c r="A533" s="2" t="str">
        <f>VLOOKUP(E533,'Food Encyclopedia'!$C$2:$K$999,3)</f>
        <v>coconut strips, NA, NA, dried</v>
      </c>
      <c r="B533" s="19" t="str">
        <f>VLOOKUP(E533,'Food Encyclopedia'!$C$2:$K$999,9)</f>
        <v>raw</v>
      </c>
      <c r="C533" s="8" t="str">
        <f t="shared" si="1"/>
        <v>coconut strips, NA, NA, dried, raw</v>
      </c>
      <c r="D533" s="43" t="s">
        <v>3073</v>
      </c>
      <c r="E533" s="2" t="s">
        <v>1474</v>
      </c>
      <c r="F533" s="45">
        <v>10.087</v>
      </c>
      <c r="G533" s="44">
        <v>0.343762</v>
      </c>
      <c r="H533" s="44">
        <v>0.011252</v>
      </c>
      <c r="I533" s="44">
        <v>0.011302</v>
      </c>
      <c r="J533" s="44">
        <v>0.0</v>
      </c>
      <c r="K533" s="44">
        <v>0.001839</v>
      </c>
      <c r="L533" s="44">
        <v>0.0</v>
      </c>
      <c r="M533" s="44">
        <v>3.9E-4</v>
      </c>
      <c r="N533" s="44">
        <v>0.0</v>
      </c>
      <c r="O533" s="44">
        <v>7.71E-4</v>
      </c>
      <c r="P533" s="44">
        <v>0.0</v>
      </c>
      <c r="Q533" s="44">
        <v>0.0</v>
      </c>
      <c r="R533" s="44">
        <v>0.027415</v>
      </c>
      <c r="S533" s="44">
        <v>0.0</v>
      </c>
      <c r="T533" s="44">
        <v>1.16E-4</v>
      </c>
    </row>
    <row r="534">
      <c r="A534" s="2" t="str">
        <f>VLOOKUP(E534,'Food Encyclopedia'!$C$2:$K$999,3)</f>
        <v>orange slices, NA, NA, dried</v>
      </c>
      <c r="B534" s="19" t="str">
        <f>VLOOKUP(E534,'Food Encyclopedia'!$C$2:$K$999,9)</f>
        <v>raw</v>
      </c>
      <c r="C534" s="8" t="str">
        <f t="shared" si="1"/>
        <v>orange slices, NA, NA, dried, raw</v>
      </c>
      <c r="D534" s="43" t="s">
        <v>3074</v>
      </c>
      <c r="E534" s="2" t="s">
        <v>1477</v>
      </c>
      <c r="F534" s="45">
        <v>9.795</v>
      </c>
      <c r="G534" s="44">
        <v>0.502834</v>
      </c>
      <c r="H534" s="44">
        <v>0.00727</v>
      </c>
      <c r="I534" s="44">
        <v>0.027921</v>
      </c>
      <c r="J534" s="44">
        <v>8.6E-4</v>
      </c>
      <c r="K534" s="44">
        <v>0.00425</v>
      </c>
      <c r="L534" s="44">
        <v>0.0</v>
      </c>
      <c r="M534" s="44">
        <v>0.00149</v>
      </c>
      <c r="N534" s="44">
        <v>0.0</v>
      </c>
      <c r="O534" s="44">
        <v>0.006463</v>
      </c>
      <c r="P534" s="44">
        <v>0.0</v>
      </c>
      <c r="Q534" s="44">
        <v>0.0</v>
      </c>
      <c r="R534" s="44">
        <v>0.002826</v>
      </c>
      <c r="S534" s="44">
        <v>0.0</v>
      </c>
      <c r="T534" s="44">
        <v>1.04E-4</v>
      </c>
    </row>
    <row r="535">
      <c r="A535" s="2" t="str">
        <f>VLOOKUP(E535,'Food Encyclopedia'!$C$2:$K$999,3)</f>
        <v>coconut chips, NA, NA, dried</v>
      </c>
      <c r="B535" s="19" t="str">
        <f>VLOOKUP(E535,'Food Encyclopedia'!$C$2:$K$999,9)</f>
        <v>raw</v>
      </c>
      <c r="C535" s="8" t="str">
        <f t="shared" si="1"/>
        <v>coconut chips, NA, NA, dried, raw</v>
      </c>
      <c r="D535" s="43" t="s">
        <v>3075</v>
      </c>
      <c r="E535" s="2" t="s">
        <v>1480</v>
      </c>
      <c r="F535" s="45">
        <v>10.177</v>
      </c>
      <c r="G535" s="44">
        <v>0.035392</v>
      </c>
      <c r="H535" s="44">
        <v>0.01315</v>
      </c>
      <c r="I535" s="44">
        <v>6.28E-4</v>
      </c>
      <c r="J535" s="44">
        <v>0.0</v>
      </c>
      <c r="K535" s="44">
        <v>0.003848</v>
      </c>
      <c r="L535" s="44">
        <v>0.0</v>
      </c>
      <c r="M535" s="44">
        <v>5.54E-4</v>
      </c>
      <c r="N535" s="44">
        <v>0.0</v>
      </c>
      <c r="O535" s="44">
        <v>0.001443</v>
      </c>
      <c r="P535" s="44">
        <v>0.0</v>
      </c>
      <c r="Q535" s="44">
        <v>0.0</v>
      </c>
      <c r="R535" s="44">
        <v>0.075986</v>
      </c>
      <c r="S535" s="44">
        <v>0.0</v>
      </c>
      <c r="T535" s="44">
        <v>1.31E-4</v>
      </c>
    </row>
    <row r="536">
      <c r="A536" s="2" t="str">
        <f>VLOOKUP(E536,'Food Encyclopedia'!$C$2:$K$999,3)</f>
        <v>watermelon, NA, NA, dried</v>
      </c>
      <c r="B536" s="19" t="str">
        <f>VLOOKUP(E536,'Food Encyclopedia'!$C$2:$K$999,9)</f>
        <v>raw</v>
      </c>
      <c r="C536" s="8" t="str">
        <f t="shared" si="1"/>
        <v>watermelon, NA, NA, dried, raw</v>
      </c>
      <c r="D536" s="43" t="s">
        <v>3076</v>
      </c>
      <c r="E536" s="2" t="s">
        <v>1483</v>
      </c>
      <c r="F536" s="45">
        <v>9.944</v>
      </c>
      <c r="G536" s="44">
        <v>0.301261</v>
      </c>
      <c r="H536" s="44">
        <v>0.005648</v>
      </c>
      <c r="I536" s="44">
        <v>0.074825</v>
      </c>
      <c r="J536" s="44">
        <v>0.003649</v>
      </c>
      <c r="K536" s="44">
        <v>0.004734</v>
      </c>
      <c r="L536" s="44">
        <v>0.0</v>
      </c>
      <c r="M536" s="44">
        <v>6.73E-4</v>
      </c>
      <c r="N536" s="44">
        <v>0.0</v>
      </c>
      <c r="O536" s="44">
        <v>0.008941</v>
      </c>
      <c r="P536" s="44">
        <v>0.0</v>
      </c>
      <c r="Q536" s="44">
        <v>0.0</v>
      </c>
      <c r="R536" s="44">
        <v>0.004737</v>
      </c>
      <c r="S536" s="44">
        <v>0.0</v>
      </c>
      <c r="T536" s="44">
        <v>4.65E-4</v>
      </c>
    </row>
    <row r="537">
      <c r="A537" s="2" t="str">
        <f>VLOOKUP(E537,'Food Encyclopedia'!$C$2:$K$999,3)</f>
        <v>crackers, NA, NA, fresh</v>
      </c>
      <c r="B537" s="19" t="str">
        <f>VLOOKUP(E537,'Food Encyclopedia'!$C$2:$K$999,9)</f>
        <v>raw</v>
      </c>
      <c r="C537" s="8" t="str">
        <f t="shared" si="1"/>
        <v>crackers, NA, NA, fresh, raw</v>
      </c>
      <c r="D537" s="43" t="s">
        <v>3077</v>
      </c>
      <c r="E537" s="2" t="s">
        <v>1486</v>
      </c>
      <c r="F537" s="44">
        <v>9.573</v>
      </c>
      <c r="G537" s="44">
        <v>0.671565</v>
      </c>
      <c r="H537" s="44">
        <v>0.002436</v>
      </c>
      <c r="I537" s="44">
        <v>0.007792</v>
      </c>
      <c r="J537" s="44">
        <v>0.001355</v>
      </c>
      <c r="K537" s="44">
        <v>0.00837</v>
      </c>
      <c r="L537" s="44">
        <v>4.25E-4</v>
      </c>
      <c r="M537" s="44">
        <v>1.82E-4</v>
      </c>
      <c r="N537" s="47">
        <v>2.53E-5</v>
      </c>
      <c r="O537" s="44">
        <v>0.0</v>
      </c>
      <c r="P537" s="44">
        <v>0.0</v>
      </c>
      <c r="Q537" s="44">
        <v>0.0</v>
      </c>
      <c r="R537" s="44">
        <v>0.005314</v>
      </c>
      <c r="S537" s="44">
        <v>0.0</v>
      </c>
      <c r="T537" s="44">
        <v>4.16E-4</v>
      </c>
    </row>
    <row r="538">
      <c r="A538" s="2" t="str">
        <f>VLOOKUP(E538,'Food Encyclopedia'!$C$2:$K$999,3)</f>
        <v>cheesy crackers, NA, NA, fresh</v>
      </c>
      <c r="B538" s="19" t="str">
        <f>VLOOKUP(E538,'Food Encyclopedia'!$C$2:$K$999,9)</f>
        <v>raw</v>
      </c>
      <c r="C538" s="8" t="str">
        <f t="shared" si="1"/>
        <v>cheesy crackers, NA, NA, fresh, raw</v>
      </c>
      <c r="D538" s="43" t="s">
        <v>3078</v>
      </c>
      <c r="E538" s="2" t="s">
        <v>1489</v>
      </c>
      <c r="F538" s="44">
        <v>10.304</v>
      </c>
      <c r="G538" s="44">
        <v>0.391707</v>
      </c>
      <c r="H538" s="44">
        <v>0.003321</v>
      </c>
      <c r="I538" s="44">
        <v>0.004983</v>
      </c>
      <c r="J538" s="44">
        <v>0.00327</v>
      </c>
      <c r="K538" s="44">
        <v>0.007046</v>
      </c>
      <c r="L538" s="44">
        <v>5.57E-4</v>
      </c>
      <c r="M538" s="47">
        <v>5.04E-5</v>
      </c>
      <c r="N538" s="47">
        <v>2.1E-5</v>
      </c>
      <c r="O538" s="44">
        <v>0.0</v>
      </c>
      <c r="P538" s="44">
        <v>0.0</v>
      </c>
      <c r="Q538" s="44">
        <v>0.0</v>
      </c>
      <c r="R538" s="44">
        <v>4.84E-4</v>
      </c>
      <c r="S538" s="44">
        <v>0.0</v>
      </c>
      <c r="T538" s="44">
        <v>2.31E-4</v>
      </c>
    </row>
    <row r="539">
      <c r="A539" s="2" t="str">
        <f>VLOOKUP(E539,'Food Encyclopedia'!$C$2:$K$999,3)</f>
        <v>roasted seaweed, NA, NA, fresh</v>
      </c>
      <c r="B539" s="19" t="str">
        <f>VLOOKUP(E539,'Food Encyclopedia'!$C$2:$K$999,9)</f>
        <v>raw</v>
      </c>
      <c r="C539" s="8" t="str">
        <f t="shared" si="1"/>
        <v>roasted seaweed, NA, NA, fresh, raw</v>
      </c>
      <c r="D539" s="43" t="s">
        <v>3079</v>
      </c>
      <c r="E539" s="2" t="s">
        <v>1492</v>
      </c>
      <c r="F539" s="44">
        <v>9.959</v>
      </c>
      <c r="G539" s="44">
        <v>0.001938</v>
      </c>
      <c r="H539" s="44">
        <v>0.076812</v>
      </c>
      <c r="I539" s="44">
        <v>6.33E-4</v>
      </c>
      <c r="J539" s="44">
        <v>0.003182</v>
      </c>
      <c r="K539" s="44">
        <v>1.49E-4</v>
      </c>
      <c r="L539" s="44">
        <v>6.83E-4</v>
      </c>
      <c r="M539" s="44">
        <v>0.0</v>
      </c>
      <c r="N539" s="47">
        <v>5.75E-5</v>
      </c>
      <c r="O539" s="44">
        <v>0.0</v>
      </c>
      <c r="P539" s="44">
        <v>0.0</v>
      </c>
      <c r="Q539" s="44">
        <v>0.0</v>
      </c>
      <c r="R539" s="44">
        <v>0.007537</v>
      </c>
      <c r="S539" s="44">
        <v>0.0</v>
      </c>
      <c r="T539" s="44">
        <v>0.001787</v>
      </c>
    </row>
    <row r="540">
      <c r="A540" s="2" t="str">
        <f>VLOOKUP(E540,'Food Encyclopedia'!$C$2:$K$999,3)</f>
        <v>cookies, almond, NA, fresh</v>
      </c>
      <c r="B540" s="19" t="str">
        <f>VLOOKUP(E540,'Food Encyclopedia'!$C$2:$K$999,9)</f>
        <v>raw</v>
      </c>
      <c r="C540" s="8" t="str">
        <f t="shared" si="1"/>
        <v>cookies, almond, NA, fresh, raw</v>
      </c>
      <c r="D540" s="43" t="s">
        <v>3080</v>
      </c>
      <c r="E540" s="2" t="s">
        <v>1495</v>
      </c>
      <c r="F540" s="44">
        <v>9.966</v>
      </c>
      <c r="G540" s="44">
        <v>0.515819</v>
      </c>
      <c r="H540" s="44">
        <v>0.004766</v>
      </c>
      <c r="I540" s="44">
        <v>0.025189</v>
      </c>
      <c r="J540" s="44">
        <v>0.003943</v>
      </c>
      <c r="K540" s="44">
        <v>0.008334</v>
      </c>
      <c r="L540" s="44">
        <v>8.42E-4</v>
      </c>
      <c r="M540" s="47">
        <v>8.98E-5</v>
      </c>
      <c r="N540" s="47">
        <v>2.89E-5</v>
      </c>
      <c r="O540" s="44">
        <v>0.0</v>
      </c>
      <c r="P540" s="44">
        <v>0.0</v>
      </c>
      <c r="Q540" s="44">
        <v>0.0</v>
      </c>
      <c r="R540" s="44">
        <v>7.72E-4</v>
      </c>
      <c r="S540" s="44">
        <v>0.0</v>
      </c>
      <c r="T540" s="44">
        <v>2.58E-4</v>
      </c>
    </row>
    <row r="541">
      <c r="A541" s="2" t="str">
        <f>VLOOKUP(E541,'Food Encyclopedia'!$C$2:$K$999,3)</f>
        <v>crackers, NA, NA, fresh</v>
      </c>
      <c r="B541" s="19" t="str">
        <f>VLOOKUP(E541,'Food Encyclopedia'!$C$2:$K$999,9)</f>
        <v>raw</v>
      </c>
      <c r="C541" s="8" t="str">
        <f t="shared" si="1"/>
        <v>crackers, NA, NA, fresh, raw</v>
      </c>
      <c r="D541" s="43" t="s">
        <v>3081</v>
      </c>
      <c r="E541" s="2" t="s">
        <v>1498</v>
      </c>
      <c r="F541" s="44">
        <v>10.371</v>
      </c>
      <c r="G541" s="44">
        <v>0.627449</v>
      </c>
      <c r="H541" s="44">
        <v>0.002199</v>
      </c>
      <c r="I541" s="44">
        <v>0.023519</v>
      </c>
      <c r="J541" s="44">
        <v>0.004327</v>
      </c>
      <c r="K541" s="44">
        <v>0.00585</v>
      </c>
      <c r="L541" s="44">
        <v>7.73E-4</v>
      </c>
      <c r="M541" s="47">
        <v>1.68E-5</v>
      </c>
      <c r="N541" s="47">
        <v>4.5E-5</v>
      </c>
      <c r="O541" s="44">
        <v>0.0</v>
      </c>
      <c r="P541" s="44">
        <v>0.0</v>
      </c>
      <c r="Q541" s="44">
        <v>0.0</v>
      </c>
      <c r="R541" s="44">
        <v>0.001296</v>
      </c>
      <c r="S541" s="44">
        <v>0.0</v>
      </c>
      <c r="T541" s="44">
        <v>2.68E-4</v>
      </c>
    </row>
    <row r="542">
      <c r="A542" s="2" t="str">
        <f>VLOOKUP(E542,'Food Encyclopedia'!$C$2:$K$999,3)</f>
        <v>cookie, chocolate chip, NA, fresh</v>
      </c>
      <c r="B542" s="19" t="str">
        <f>VLOOKUP(E542,'Food Encyclopedia'!$C$2:$K$999,9)</f>
        <v>raw</v>
      </c>
      <c r="C542" s="8" t="str">
        <f t="shared" si="1"/>
        <v>cookie, chocolate chip, NA, fresh, raw</v>
      </c>
      <c r="D542" s="43" t="s">
        <v>3082</v>
      </c>
      <c r="E542" s="2" t="s">
        <v>1500</v>
      </c>
      <c r="F542" s="44">
        <v>9.845</v>
      </c>
      <c r="G542" s="44">
        <v>0.458817</v>
      </c>
      <c r="H542" s="44">
        <v>0.001416</v>
      </c>
      <c r="I542" s="44">
        <v>0.033797</v>
      </c>
      <c r="J542" s="44">
        <v>0.003155</v>
      </c>
      <c r="K542" s="44">
        <v>0.004972</v>
      </c>
      <c r="L542" s="44">
        <v>7.0E-4</v>
      </c>
      <c r="M542" s="47">
        <v>4.25E-5</v>
      </c>
      <c r="N542" s="47">
        <v>3.33E-5</v>
      </c>
      <c r="O542" s="44">
        <v>0.0</v>
      </c>
      <c r="P542" s="44">
        <v>0.0</v>
      </c>
      <c r="Q542" s="44">
        <v>0.0</v>
      </c>
      <c r="R542" s="44">
        <v>0.002416</v>
      </c>
      <c r="S542" s="44">
        <v>0.0</v>
      </c>
      <c r="T542" s="44">
        <v>2.33E-4</v>
      </c>
    </row>
    <row r="543">
      <c r="A543" s="2" t="str">
        <f>VLOOKUP(E543,'Food Encyclopedia'!$C$2:$K$999,3)</f>
        <v>crackers, NA, NA, fresh</v>
      </c>
      <c r="B543" s="19" t="str">
        <f>VLOOKUP(E543,'Food Encyclopedia'!$C$2:$K$999,9)</f>
        <v>raw</v>
      </c>
      <c r="C543" s="8" t="str">
        <f t="shared" si="1"/>
        <v>crackers, NA, NA, fresh, raw</v>
      </c>
      <c r="D543" s="43" t="s">
        <v>3083</v>
      </c>
      <c r="E543" s="2" t="s">
        <v>1503</v>
      </c>
      <c r="F543" s="44">
        <v>9.768</v>
      </c>
      <c r="G543" s="44">
        <v>0.529822</v>
      </c>
      <c r="H543" s="44">
        <v>0.007283</v>
      </c>
      <c r="I543" s="44">
        <v>0.028372</v>
      </c>
      <c r="J543" s="44">
        <v>0.008637</v>
      </c>
      <c r="K543" s="44">
        <v>0.010899</v>
      </c>
      <c r="L543" s="44">
        <v>6.38E-4</v>
      </c>
      <c r="M543" s="47">
        <v>3.13E-5</v>
      </c>
      <c r="N543" s="47">
        <v>4.69E-5</v>
      </c>
      <c r="O543" s="44">
        <v>0.0</v>
      </c>
      <c r="P543" s="44">
        <v>0.0</v>
      </c>
      <c r="Q543" s="44">
        <v>0.0</v>
      </c>
      <c r="R543" s="44">
        <v>0.001557</v>
      </c>
      <c r="S543" s="44">
        <v>0.0</v>
      </c>
      <c r="T543" s="44">
        <v>2.53E-4</v>
      </c>
    </row>
    <row r="544">
      <c r="A544" s="2" t="str">
        <f>VLOOKUP(E544,'Food Encyclopedia'!$C$2:$K$999,3)</f>
        <v>crackers, NA, NA, fresh</v>
      </c>
      <c r="B544" s="19" t="str">
        <f>VLOOKUP(E544,'Food Encyclopedia'!$C$2:$K$999,9)</f>
        <v>raw</v>
      </c>
      <c r="C544" s="8" t="str">
        <f t="shared" si="1"/>
        <v>crackers, NA, NA, fresh, raw</v>
      </c>
      <c r="D544" s="43" t="s">
        <v>3084</v>
      </c>
      <c r="E544" s="2" t="s">
        <v>1505</v>
      </c>
      <c r="F544" s="44">
        <v>9.673</v>
      </c>
      <c r="G544" s="44">
        <v>0.513103</v>
      </c>
      <c r="H544" s="44">
        <v>0.007926</v>
      </c>
      <c r="I544" s="44">
        <v>0.011072</v>
      </c>
      <c r="J544" s="44">
        <v>0.004076</v>
      </c>
      <c r="K544" s="44">
        <v>0.006425</v>
      </c>
      <c r="L544" s="44">
        <v>4.22E-4</v>
      </c>
      <c r="M544" s="47">
        <v>1.53E-5</v>
      </c>
      <c r="N544" s="47">
        <v>2.37E-5</v>
      </c>
      <c r="O544" s="44">
        <v>0.0</v>
      </c>
      <c r="P544" s="44">
        <v>0.0</v>
      </c>
      <c r="Q544" s="44">
        <v>0.0</v>
      </c>
      <c r="R544" s="44">
        <v>9.61E-4</v>
      </c>
      <c r="S544" s="44">
        <v>0.0</v>
      </c>
      <c r="T544" s="44">
        <v>2.44E-4</v>
      </c>
    </row>
    <row r="545">
      <c r="A545" s="2" t="str">
        <f>VLOOKUP(E545,'Food Encyclopedia'!$C$2:$K$999,3)</f>
        <v>crackers, cheese, NA, fresh</v>
      </c>
      <c r="B545" s="19" t="str">
        <f>VLOOKUP(E545,'Food Encyclopedia'!$C$2:$K$999,9)</f>
        <v>raw</v>
      </c>
      <c r="C545" s="8" t="str">
        <f t="shared" si="1"/>
        <v>crackers, cheese, NA, fresh, raw</v>
      </c>
      <c r="D545" s="43" t="s">
        <v>3085</v>
      </c>
      <c r="E545" s="2" t="s">
        <v>1507</v>
      </c>
      <c r="F545" s="44">
        <v>10.884</v>
      </c>
      <c r="G545" s="44">
        <v>0.54241</v>
      </c>
      <c r="H545" s="44">
        <v>0.014696</v>
      </c>
      <c r="I545" s="44">
        <v>0.012233</v>
      </c>
      <c r="J545" s="44">
        <v>0.003354</v>
      </c>
      <c r="K545" s="44">
        <v>0.004475</v>
      </c>
      <c r="L545" s="44">
        <v>3.83E-4</v>
      </c>
      <c r="M545" s="47">
        <v>1.51E-5</v>
      </c>
      <c r="N545" s="47">
        <v>2.43E-5</v>
      </c>
      <c r="O545" s="44">
        <v>0.0</v>
      </c>
      <c r="P545" s="44">
        <v>0.0</v>
      </c>
      <c r="Q545" s="44">
        <v>0.0</v>
      </c>
      <c r="R545" s="44">
        <v>8.34E-4</v>
      </c>
      <c r="S545" s="44">
        <v>0.0</v>
      </c>
      <c r="T545" s="44">
        <v>2.23E-4</v>
      </c>
    </row>
    <row r="546">
      <c r="A546" s="2" t="str">
        <f>VLOOKUP(E546,'Food Encyclopedia'!$C$2:$K$999,3)</f>
        <v>crackers, peanut butter, NA, fresh</v>
      </c>
      <c r="B546" s="19" t="str">
        <f>VLOOKUP(E546,'Food Encyclopedia'!$C$2:$K$999,9)</f>
        <v>raw</v>
      </c>
      <c r="C546" s="8" t="str">
        <f t="shared" si="1"/>
        <v>crackers, peanut butter, NA, fresh, raw</v>
      </c>
      <c r="D546" s="43" t="s">
        <v>3086</v>
      </c>
      <c r="E546" s="2" t="s">
        <v>1510</v>
      </c>
      <c r="F546" s="44">
        <v>9.689</v>
      </c>
      <c r="G546" s="44">
        <v>0.506098</v>
      </c>
      <c r="H546" s="44">
        <v>0.00649</v>
      </c>
      <c r="I546" s="44">
        <v>0.014972</v>
      </c>
      <c r="J546" s="44">
        <v>0.003227</v>
      </c>
      <c r="K546" s="44">
        <v>0.006945</v>
      </c>
      <c r="L546" s="44">
        <v>7.54E-4</v>
      </c>
      <c r="M546" s="47">
        <v>4.98E-5</v>
      </c>
      <c r="N546" s="47">
        <v>1.56E-5</v>
      </c>
      <c r="O546" s="47">
        <v>8.99E-5</v>
      </c>
      <c r="P546" s="44">
        <v>0.0</v>
      </c>
      <c r="Q546" s="44">
        <v>0.0</v>
      </c>
      <c r="R546" s="44">
        <v>7.21E-4</v>
      </c>
      <c r="S546" s="44">
        <v>0.0</v>
      </c>
      <c r="T546" s="44">
        <v>2.5E-4</v>
      </c>
    </row>
    <row r="547">
      <c r="A547" s="2" t="str">
        <f>VLOOKUP(E547,'Food Encyclopedia'!$C$2:$K$999,3)</f>
        <v>crackers, flaxseed, NA, fresh</v>
      </c>
      <c r="B547" s="19" t="str">
        <f>VLOOKUP(E547,'Food Encyclopedia'!$C$2:$K$999,9)</f>
        <v>raw</v>
      </c>
      <c r="C547" s="8" t="str">
        <f t="shared" si="1"/>
        <v>crackers, flaxseed, NA, fresh, raw</v>
      </c>
      <c r="D547" s="43" t="s">
        <v>3087</v>
      </c>
      <c r="E547" s="2" t="s">
        <v>1513</v>
      </c>
      <c r="F547" s="44">
        <v>9.845</v>
      </c>
      <c r="G547" s="44">
        <v>0.204836</v>
      </c>
      <c r="H547" s="44">
        <v>0.010772</v>
      </c>
      <c r="I547" s="44">
        <v>0.004668</v>
      </c>
      <c r="J547" s="44">
        <v>0.007113</v>
      </c>
      <c r="K547" s="44">
        <v>0.022173</v>
      </c>
      <c r="L547" s="44">
        <v>0.001814</v>
      </c>
      <c r="M547" s="44">
        <v>0.001489</v>
      </c>
      <c r="N547" s="44">
        <v>1.15E-4</v>
      </c>
      <c r="O547" s="44">
        <v>0.00231</v>
      </c>
      <c r="P547" s="44">
        <v>0.0</v>
      </c>
      <c r="Q547" s="44">
        <v>0.0</v>
      </c>
      <c r="R547" s="44">
        <v>0.004108</v>
      </c>
      <c r="S547" s="44">
        <v>0.0</v>
      </c>
      <c r="T547" s="44">
        <v>6.46E-4</v>
      </c>
    </row>
    <row r="548">
      <c r="A548" s="2" t="str">
        <f>VLOOKUP(E548,'Food Encyclopedia'!$C$2:$K$999,3)</f>
        <v>corn puff, NA, NA, fresh</v>
      </c>
      <c r="B548" s="19" t="str">
        <f>VLOOKUP(E548,'Food Encyclopedia'!$C$2:$K$999,9)</f>
        <v>raw</v>
      </c>
      <c r="C548" s="8" t="str">
        <f t="shared" si="1"/>
        <v>corn puff, NA, NA, fresh, raw</v>
      </c>
      <c r="D548" s="43" t="s">
        <v>3088</v>
      </c>
      <c r="E548" s="2" t="s">
        <v>1518</v>
      </c>
      <c r="F548" s="44">
        <v>9.969</v>
      </c>
      <c r="G548" s="44">
        <v>0.572745</v>
      </c>
      <c r="H548" s="44">
        <v>0.02043</v>
      </c>
      <c r="I548" s="44">
        <v>0.008073</v>
      </c>
      <c r="J548" s="44">
        <v>0.002125</v>
      </c>
      <c r="K548" s="44">
        <v>0.006274</v>
      </c>
      <c r="L548" s="44">
        <v>4.88E-4</v>
      </c>
      <c r="M548" s="47">
        <v>5.18E-5</v>
      </c>
      <c r="N548" s="47">
        <v>6.84E-5</v>
      </c>
      <c r="O548" s="44">
        <v>1.08E-4</v>
      </c>
      <c r="P548" s="44">
        <v>0.0</v>
      </c>
      <c r="Q548" s="44">
        <v>0.0</v>
      </c>
      <c r="R548" s="44">
        <v>4.25E-4</v>
      </c>
      <c r="S548" s="44">
        <v>0.0</v>
      </c>
      <c r="T548" s="44">
        <v>3.44E-4</v>
      </c>
    </row>
    <row r="549">
      <c r="A549" s="2" t="str">
        <f>VLOOKUP(E549,'Food Encyclopedia'!$C$2:$K$999,3)</f>
        <v>vegetable chip, NA, NA, fresh</v>
      </c>
      <c r="B549" s="19" t="str">
        <f>VLOOKUP(E549,'Food Encyclopedia'!$C$2:$K$999,9)</f>
        <v>raw</v>
      </c>
      <c r="C549" s="8" t="str">
        <f t="shared" si="1"/>
        <v>vegetable chip, NA, NA, fresh, raw</v>
      </c>
      <c r="D549" s="43" t="s">
        <v>3089</v>
      </c>
      <c r="E549" s="2" t="s">
        <v>1521</v>
      </c>
      <c r="F549" s="44">
        <v>10.153</v>
      </c>
      <c r="G549" s="44">
        <v>0.602857</v>
      </c>
      <c r="H549" s="44">
        <v>0.008306</v>
      </c>
      <c r="I549" s="44">
        <v>0.006547</v>
      </c>
      <c r="J549" s="44">
        <v>2.8E-4</v>
      </c>
      <c r="K549" s="44">
        <v>0.003418</v>
      </c>
      <c r="L549" s="44">
        <v>0.001096</v>
      </c>
      <c r="M549" s="44">
        <v>1.94E-4</v>
      </c>
      <c r="N549" s="44">
        <v>0.0</v>
      </c>
      <c r="O549" s="44">
        <v>5.33E-4</v>
      </c>
      <c r="P549" s="44">
        <v>0.0</v>
      </c>
      <c r="Q549" s="44">
        <v>0.0</v>
      </c>
      <c r="R549" s="44">
        <v>3.16E-4</v>
      </c>
      <c r="S549" s="44">
        <v>0.0</v>
      </c>
      <c r="T549" s="44">
        <v>2.42E-4</v>
      </c>
    </row>
    <row r="550">
      <c r="A550" s="2" t="str">
        <f>VLOOKUP(E550,'Food Encyclopedia'!$C$2:$K$999,3)</f>
        <v>bean chips, NA, NA, fresh</v>
      </c>
      <c r="B550" s="19" t="str">
        <f>VLOOKUP(E550,'Food Encyclopedia'!$C$2:$K$999,9)</f>
        <v>raw</v>
      </c>
      <c r="C550" s="8" t="str">
        <f t="shared" si="1"/>
        <v>bean chips, NA, NA, fresh, raw</v>
      </c>
      <c r="D550" s="43" t="s">
        <v>3090</v>
      </c>
      <c r="E550" s="2" t="s">
        <v>1524</v>
      </c>
      <c r="F550" s="44">
        <v>9.95</v>
      </c>
      <c r="G550" s="44">
        <v>0.414977</v>
      </c>
      <c r="H550" s="44">
        <v>0.016545</v>
      </c>
      <c r="I550" s="44">
        <v>0.006397</v>
      </c>
      <c r="J550" s="44">
        <v>0.005873</v>
      </c>
      <c r="K550" s="44">
        <v>0.050456</v>
      </c>
      <c r="L550" s="44">
        <v>0.002489</v>
      </c>
      <c r="M550" s="44">
        <v>5.38E-4</v>
      </c>
      <c r="N550" s="44">
        <v>5.14E-4</v>
      </c>
      <c r="O550" s="44">
        <v>0.001463</v>
      </c>
      <c r="P550" s="44">
        <v>0.0</v>
      </c>
      <c r="Q550" s="44">
        <v>0.0</v>
      </c>
      <c r="R550" s="44">
        <v>0.00214</v>
      </c>
      <c r="S550" s="44">
        <v>0.0</v>
      </c>
      <c r="T550" s="44">
        <v>5.55E-4</v>
      </c>
    </row>
    <row r="551">
      <c r="A551" s="2" t="str">
        <f>VLOOKUP(E551,'Food Encyclopedia'!$C$2:$K$999,3)</f>
        <v>popcorn, NA, NA, fresh</v>
      </c>
      <c r="B551" s="19" t="str">
        <f>VLOOKUP(E551,'Food Encyclopedia'!$C$2:$K$999,9)</f>
        <v>raw</v>
      </c>
      <c r="C551" s="8" t="str">
        <f t="shared" si="1"/>
        <v>popcorn, NA, NA, fresh, raw</v>
      </c>
      <c r="D551" s="43" t="s">
        <v>3091</v>
      </c>
      <c r="E551" s="2" t="s">
        <v>1528</v>
      </c>
      <c r="F551" s="44">
        <v>9.913</v>
      </c>
      <c r="G551" s="44">
        <v>0.550127</v>
      </c>
      <c r="H551" s="44">
        <v>0.002473</v>
      </c>
      <c r="I551" s="44">
        <v>0.005781</v>
      </c>
      <c r="J551" s="44">
        <v>0.004406</v>
      </c>
      <c r="K551" s="44">
        <v>0.008626</v>
      </c>
      <c r="L551" s="44">
        <v>2.93E-4</v>
      </c>
      <c r="M551" s="47">
        <v>5.12E-5</v>
      </c>
      <c r="N551" s="47">
        <v>8.67E-5</v>
      </c>
      <c r="O551" s="44">
        <v>1.2E-4</v>
      </c>
      <c r="P551" s="44">
        <v>0.0</v>
      </c>
      <c r="Q551" s="44">
        <v>0.0</v>
      </c>
      <c r="R551" s="44">
        <v>3.59E-4</v>
      </c>
      <c r="S551" s="44">
        <v>0.0</v>
      </c>
      <c r="T551" s="44">
        <v>2.92E-4</v>
      </c>
    </row>
    <row r="552">
      <c r="A552" s="2" t="str">
        <f>VLOOKUP(E552,'Food Encyclopedia'!$C$2:$K$999,3)</f>
        <v>peanut, NA, NA, fresh</v>
      </c>
      <c r="B552" s="19" t="str">
        <f>VLOOKUP(E552,'Food Encyclopedia'!$C$2:$K$999,9)</f>
        <v>raw</v>
      </c>
      <c r="C552" s="8" t="str">
        <f t="shared" si="1"/>
        <v>peanut, NA, NA, fresh, raw</v>
      </c>
      <c r="D552" s="43" t="s">
        <v>3092</v>
      </c>
      <c r="E552" s="2" t="s">
        <v>1531</v>
      </c>
      <c r="F552" s="44">
        <v>10.912</v>
      </c>
      <c r="G552" s="44">
        <v>0.049787</v>
      </c>
      <c r="H552" s="44">
        <v>0.0048</v>
      </c>
      <c r="I552" s="44">
        <v>0.005415</v>
      </c>
      <c r="J552" s="44">
        <v>0.003072</v>
      </c>
      <c r="K552" s="44">
        <v>0.023391</v>
      </c>
      <c r="L552" s="44">
        <v>0.00106</v>
      </c>
      <c r="M552" s="44">
        <v>5.26E-4</v>
      </c>
      <c r="N552" s="44">
        <v>0.0</v>
      </c>
      <c r="O552" s="44">
        <v>9.83E-4</v>
      </c>
      <c r="P552" s="44">
        <v>0.0</v>
      </c>
      <c r="Q552" s="44">
        <v>0.0</v>
      </c>
      <c r="R552" s="44">
        <v>7.18E-4</v>
      </c>
      <c r="S552" s="44">
        <v>0.0</v>
      </c>
      <c r="T552" s="44">
        <v>4.43E-4</v>
      </c>
    </row>
    <row r="553">
      <c r="A553" s="2" t="str">
        <f>VLOOKUP(E553,'Food Encyclopedia'!$C$2:$K$999,3)</f>
        <v>cashew, NA, NA, fresh</v>
      </c>
      <c r="B553" s="19" t="str">
        <f>VLOOKUP(E553,'Food Encyclopedia'!$C$2:$K$999,9)</f>
        <v>raw</v>
      </c>
      <c r="C553" s="8" t="str">
        <f t="shared" si="1"/>
        <v>cashew, NA, NA, fresh, raw</v>
      </c>
      <c r="D553" s="43" t="s">
        <v>3093</v>
      </c>
      <c r="E553" s="2" t="s">
        <v>1534</v>
      </c>
      <c r="F553" s="44">
        <v>9.987</v>
      </c>
      <c r="G553" s="44">
        <v>0.118189</v>
      </c>
      <c r="H553" s="44">
        <v>0.007607</v>
      </c>
      <c r="I553" s="44">
        <v>0.008233</v>
      </c>
      <c r="J553" s="44">
        <v>0.00109</v>
      </c>
      <c r="K553" s="44">
        <v>0.006731</v>
      </c>
      <c r="L553" s="44">
        <v>4.37E-4</v>
      </c>
      <c r="M553" s="44">
        <v>1.95E-4</v>
      </c>
      <c r="N553" s="44">
        <v>0.0</v>
      </c>
      <c r="O553" s="44">
        <v>3.86E-4</v>
      </c>
      <c r="P553" s="44">
        <v>0.0</v>
      </c>
      <c r="Q553" s="44">
        <v>0.0</v>
      </c>
      <c r="R553" s="44">
        <v>2.54E-4</v>
      </c>
      <c r="S553" s="44">
        <v>0.0</v>
      </c>
      <c r="T553" s="44">
        <v>4.21E-4</v>
      </c>
    </row>
    <row r="554">
      <c r="A554" s="2" t="str">
        <f>VLOOKUP(E554,'Food Encyclopedia'!$C$2:$K$999,3)</f>
        <v>pistachio, NA, NA, fresh</v>
      </c>
      <c r="B554" s="19" t="str">
        <f>VLOOKUP(E554,'Food Encyclopedia'!$C$2:$K$999,9)</f>
        <v>raw</v>
      </c>
      <c r="C554" s="8" t="str">
        <f t="shared" si="1"/>
        <v>pistachio, NA, NA, fresh, raw</v>
      </c>
      <c r="D554" s="43" t="s">
        <v>3094</v>
      </c>
      <c r="E554" s="2" t="s">
        <v>1537</v>
      </c>
      <c r="F554" s="44">
        <v>10.267</v>
      </c>
      <c r="G554" s="44">
        <v>0.043676</v>
      </c>
      <c r="H554" s="44">
        <v>0.013237</v>
      </c>
      <c r="I554" s="44">
        <v>0.009517</v>
      </c>
      <c r="J554" s="44">
        <v>0.001752</v>
      </c>
      <c r="K554" s="44">
        <v>0.020158</v>
      </c>
      <c r="L554" s="44">
        <v>0.001037</v>
      </c>
      <c r="M554" s="44">
        <v>5.23E-4</v>
      </c>
      <c r="N554" s="47">
        <v>6.46E-5</v>
      </c>
      <c r="O554" s="44">
        <v>8.73E-4</v>
      </c>
      <c r="P554" s="44">
        <v>0.0</v>
      </c>
      <c r="Q554" s="44">
        <v>0.0</v>
      </c>
      <c r="R554" s="44">
        <v>6.53E-4</v>
      </c>
      <c r="S554" s="44">
        <v>0.0</v>
      </c>
      <c r="T554" s="44">
        <v>5.26E-4</v>
      </c>
    </row>
    <row r="555">
      <c r="A555" s="2" t="str">
        <f>VLOOKUP(E555,'Food Encyclopedia'!$C$2:$K$999,3)</f>
        <v>peanuts, NA, NA, fresh</v>
      </c>
      <c r="B555" s="19" t="str">
        <f>VLOOKUP(E555,'Food Encyclopedia'!$C$2:$K$999,9)</f>
        <v>raw</v>
      </c>
      <c r="C555" s="8" t="str">
        <f t="shared" si="1"/>
        <v>peanuts, NA, NA, fresh, raw</v>
      </c>
      <c r="D555" s="43" t="s">
        <v>3095</v>
      </c>
      <c r="E555" s="2" t="s">
        <v>1540</v>
      </c>
      <c r="F555" s="44">
        <v>10.651</v>
      </c>
      <c r="G555" s="44">
        <v>0.051425</v>
      </c>
      <c r="H555" s="44">
        <v>0.004982</v>
      </c>
      <c r="I555" s="44">
        <v>0.006044</v>
      </c>
      <c r="J555" s="44">
        <v>0.00262</v>
      </c>
      <c r="K555" s="44">
        <v>0.018391</v>
      </c>
      <c r="L555" s="44">
        <v>0.001056</v>
      </c>
      <c r="M555" s="44">
        <v>3.41E-4</v>
      </c>
      <c r="N555" s="47">
        <v>3.93E-5</v>
      </c>
      <c r="O555" s="44">
        <v>6.61E-4</v>
      </c>
      <c r="P555" s="44">
        <v>0.0</v>
      </c>
      <c r="Q555" s="44">
        <v>0.0</v>
      </c>
      <c r="R555" s="44">
        <v>6.47E-4</v>
      </c>
      <c r="S555" s="44">
        <v>0.0</v>
      </c>
      <c r="T555" s="44">
        <v>3.49E-4</v>
      </c>
    </row>
    <row r="556">
      <c r="A556" s="2" t="str">
        <f>VLOOKUP(E556,'Food Encyclopedia'!$C$2:$K$999,3)</f>
        <v>macadamia, NA, NA, fresh</v>
      </c>
      <c r="B556" s="19" t="str">
        <f>VLOOKUP(E556,'Food Encyclopedia'!$C$2:$K$999,9)</f>
        <v>raw</v>
      </c>
      <c r="C556" s="8" t="str">
        <f t="shared" si="1"/>
        <v>macadamia, NA, NA, fresh, raw</v>
      </c>
      <c r="D556" s="43" t="s">
        <v>3096</v>
      </c>
      <c r="E556" s="2" t="s">
        <v>1544</v>
      </c>
      <c r="F556" s="44">
        <v>9.663</v>
      </c>
      <c r="G556" s="44">
        <v>0.042035</v>
      </c>
      <c r="H556" s="44">
        <v>0.002638</v>
      </c>
      <c r="I556" s="44">
        <v>0.009667</v>
      </c>
      <c r="J556" s="44">
        <v>0.002308</v>
      </c>
      <c r="K556" s="44">
        <v>0.015146</v>
      </c>
      <c r="L556" s="44">
        <v>0.001039</v>
      </c>
      <c r="M556" s="44">
        <v>3.98E-4</v>
      </c>
      <c r="N556" s="44">
        <v>0.0</v>
      </c>
      <c r="O556" s="44">
        <v>7.32E-4</v>
      </c>
      <c r="P556" s="44">
        <v>0.0</v>
      </c>
      <c r="Q556" s="44">
        <v>0.0</v>
      </c>
      <c r="R556" s="44">
        <v>5.57E-4</v>
      </c>
      <c r="S556" s="44">
        <v>0.0</v>
      </c>
      <c r="T556" s="44">
        <v>3.52E-4</v>
      </c>
    </row>
    <row r="557">
      <c r="A557" s="2" t="str">
        <f>VLOOKUP(E557,'Food Encyclopedia'!$C$2:$K$999,3)</f>
        <v>apricot, NA, seeds, fresh</v>
      </c>
      <c r="B557" s="19" t="str">
        <f>VLOOKUP(E557,'Food Encyclopedia'!$C$2:$K$999,9)</f>
        <v>raw</v>
      </c>
      <c r="C557" s="8" t="str">
        <f t="shared" si="1"/>
        <v>apricot, NA, seeds, fresh, raw</v>
      </c>
      <c r="D557" s="43" t="s">
        <v>3097</v>
      </c>
      <c r="E557" s="2" t="s">
        <v>1547</v>
      </c>
      <c r="F557" s="44">
        <v>11.062</v>
      </c>
      <c r="G557" s="44">
        <v>0.031442</v>
      </c>
      <c r="H557" s="44">
        <v>0.005646</v>
      </c>
      <c r="I557" s="44">
        <v>0.009241</v>
      </c>
      <c r="J557" s="44">
        <v>0.004806</v>
      </c>
      <c r="K557" s="44">
        <v>0.0432</v>
      </c>
      <c r="L557" s="44">
        <v>0.001687</v>
      </c>
      <c r="M557" s="44">
        <v>0.001078</v>
      </c>
      <c r="N557" s="47">
        <v>5.78E-5</v>
      </c>
      <c r="O557" s="44">
        <v>0.001897</v>
      </c>
      <c r="P557" s="44">
        <v>0.0</v>
      </c>
      <c r="Q557" s="44">
        <v>0.0</v>
      </c>
      <c r="R557" s="44">
        <v>0.001247</v>
      </c>
      <c r="S557" s="44">
        <v>0.0</v>
      </c>
      <c r="T557" s="44">
        <v>3.6E-4</v>
      </c>
    </row>
    <row r="558">
      <c r="A558" s="2" t="str">
        <f>VLOOKUP(E558,'Food Encyclopedia'!$C$2:$K$999,3)</f>
        <v>brazil nuts, NA, NA, fresh</v>
      </c>
      <c r="B558" s="19" t="str">
        <f>VLOOKUP(E558,'Food Encyclopedia'!$C$2:$K$999,9)</f>
        <v>raw</v>
      </c>
      <c r="C558" s="8" t="str">
        <f t="shared" si="1"/>
        <v>brazil nuts, NA, NA, fresh, raw</v>
      </c>
      <c r="D558" s="43" t="s">
        <v>3098</v>
      </c>
      <c r="E558" s="2" t="s">
        <v>1550</v>
      </c>
      <c r="F558" s="44">
        <v>10.294</v>
      </c>
      <c r="G558" s="44">
        <v>0.011746</v>
      </c>
      <c r="H558" s="44">
        <v>0.002951</v>
      </c>
      <c r="I558" s="44">
        <v>0.003018</v>
      </c>
      <c r="J558" s="44">
        <v>0.001593</v>
      </c>
      <c r="K558" s="44">
        <v>0.007326</v>
      </c>
      <c r="L558" s="44">
        <v>7.49E-4</v>
      </c>
      <c r="M558" s="44">
        <v>2.83E-4</v>
      </c>
      <c r="N558" s="47">
        <v>2.69E-5</v>
      </c>
      <c r="O558" s="44">
        <v>3.69E-4</v>
      </c>
      <c r="P558" s="44">
        <v>0.0</v>
      </c>
      <c r="Q558" s="44">
        <v>0.0</v>
      </c>
      <c r="R558" s="44">
        <v>4.76E-4</v>
      </c>
      <c r="S558" s="44">
        <v>0.0</v>
      </c>
      <c r="T558" s="44">
        <v>2.24E-4</v>
      </c>
    </row>
    <row r="559">
      <c r="A559" s="2" t="str">
        <f>VLOOKUP(E559,'Food Encyclopedia'!$C$2:$K$999,3)</f>
        <v>pistachio, NA, NA, fresh</v>
      </c>
      <c r="B559" s="19" t="str">
        <f>VLOOKUP(E559,'Food Encyclopedia'!$C$2:$K$999,9)</f>
        <v>raw</v>
      </c>
      <c r="C559" s="8" t="str">
        <f t="shared" si="1"/>
        <v>pistachio, NA, NA, fresh, raw</v>
      </c>
      <c r="D559" s="43" t="s">
        <v>3099</v>
      </c>
      <c r="E559" s="2" t="s">
        <v>1553</v>
      </c>
      <c r="F559" s="44">
        <v>10.524</v>
      </c>
      <c r="G559" s="44">
        <v>0.038599</v>
      </c>
      <c r="H559" s="44">
        <v>0.012871</v>
      </c>
      <c r="I559" s="44">
        <v>0.006842</v>
      </c>
      <c r="J559" s="44">
        <v>0.001811</v>
      </c>
      <c r="K559" s="44">
        <v>0.021753</v>
      </c>
      <c r="L559" s="44">
        <v>0.001052</v>
      </c>
      <c r="M559" s="44">
        <v>6.01E-4</v>
      </c>
      <c r="N559" s="47">
        <v>4.73E-5</v>
      </c>
      <c r="O559" s="44">
        <v>0.001066</v>
      </c>
      <c r="P559" s="44">
        <v>0.0</v>
      </c>
      <c r="Q559" s="44">
        <v>0.0</v>
      </c>
      <c r="R559" s="44">
        <v>5.39E-4</v>
      </c>
      <c r="S559" s="44">
        <v>0.0</v>
      </c>
      <c r="T559" s="44">
        <v>5.48E-4</v>
      </c>
    </row>
    <row r="560">
      <c r="A560" s="2" t="str">
        <f>VLOOKUP(E560,'Food Encyclopedia'!$C$2:$K$999,3)</f>
        <v>pine nut, NA, NA, fresh</v>
      </c>
      <c r="B560" s="19" t="str">
        <f>VLOOKUP(E560,'Food Encyclopedia'!$C$2:$K$999,9)</f>
        <v>raw</v>
      </c>
      <c r="C560" s="8" t="str">
        <f t="shared" si="1"/>
        <v>pine nut, NA, NA, fresh, raw</v>
      </c>
      <c r="D560" s="43" t="s">
        <v>3100</v>
      </c>
      <c r="E560" s="2" t="s">
        <v>1556</v>
      </c>
      <c r="F560" s="44">
        <v>9.592</v>
      </c>
      <c r="G560" s="44">
        <v>0.05455</v>
      </c>
      <c r="H560" s="44">
        <v>0.0049</v>
      </c>
      <c r="I560" s="44">
        <v>0.00621</v>
      </c>
      <c r="J560" s="44">
        <v>0.001595</v>
      </c>
      <c r="K560" s="44">
        <v>0.012329</v>
      </c>
      <c r="L560" s="44">
        <v>8.74E-4</v>
      </c>
      <c r="M560" s="44">
        <v>2.97E-4</v>
      </c>
      <c r="N560" s="47">
        <v>5.14E-5</v>
      </c>
      <c r="O560" s="44">
        <v>4.29E-4</v>
      </c>
      <c r="P560" s="44">
        <v>0.0</v>
      </c>
      <c r="Q560" s="44">
        <v>0.0</v>
      </c>
      <c r="R560" s="44">
        <v>3.7E-4</v>
      </c>
      <c r="S560" s="44">
        <v>0.0</v>
      </c>
      <c r="T560" s="44">
        <v>4.11E-4</v>
      </c>
    </row>
    <row r="561">
      <c r="A561" s="2" t="str">
        <f>VLOOKUP(E561,'Food Encyclopedia'!$C$2:$K$999,3)</f>
        <v>pecan, NA, NA, fresh</v>
      </c>
      <c r="B561" s="19" t="str">
        <f>VLOOKUP(E561,'Food Encyclopedia'!$C$2:$K$999,9)</f>
        <v>raw</v>
      </c>
      <c r="C561" s="8" t="str">
        <f t="shared" si="1"/>
        <v>pecan, NA, NA, fresh, raw</v>
      </c>
      <c r="D561" s="43" t="s">
        <v>3101</v>
      </c>
      <c r="E561" s="2" t="s">
        <v>1559</v>
      </c>
      <c r="F561" s="44">
        <v>10.588</v>
      </c>
      <c r="G561" s="44">
        <v>0.022116</v>
      </c>
      <c r="H561" s="44">
        <v>0.003754</v>
      </c>
      <c r="I561" s="44">
        <v>0.004453</v>
      </c>
      <c r="J561" s="44">
        <v>0.002434</v>
      </c>
      <c r="K561" s="44">
        <v>0.007719</v>
      </c>
      <c r="L561" s="44">
        <v>8.6E-4</v>
      </c>
      <c r="M561" s="44">
        <v>4.2E-4</v>
      </c>
      <c r="N561" s="47">
        <v>4.67E-5</v>
      </c>
      <c r="O561" s="44">
        <v>6.88E-4</v>
      </c>
      <c r="P561" s="44">
        <v>0.0</v>
      </c>
      <c r="Q561" s="44">
        <v>0.0</v>
      </c>
      <c r="R561" s="44">
        <v>4.0E-4</v>
      </c>
      <c r="S561" s="44">
        <v>0.0</v>
      </c>
      <c r="T561" s="44">
        <v>3.25E-4</v>
      </c>
    </row>
    <row r="562">
      <c r="A562" s="2" t="str">
        <f>VLOOKUP(E562,'Food Encyclopedia'!$C$2:$K$999,3)</f>
        <v>sunflower , NA, seed, hulled</v>
      </c>
      <c r="B562" s="19" t="str">
        <f>VLOOKUP(E562,'Food Encyclopedia'!$C$2:$K$999,9)</f>
        <v>raw</v>
      </c>
      <c r="C562" s="8" t="str">
        <f t="shared" si="1"/>
        <v>sunflower , NA, seed, hulled, raw</v>
      </c>
      <c r="D562" s="43" t="s">
        <v>3102</v>
      </c>
      <c r="E562" s="2" t="s">
        <v>1561</v>
      </c>
      <c r="F562" s="44">
        <v>9.753</v>
      </c>
      <c r="G562" s="44">
        <v>0.014951</v>
      </c>
      <c r="H562" s="44">
        <v>0.006676</v>
      </c>
      <c r="I562" s="44">
        <v>0.003564</v>
      </c>
      <c r="J562" s="44">
        <v>0.002713</v>
      </c>
      <c r="K562" s="44">
        <v>0.022718</v>
      </c>
      <c r="L562" s="44">
        <v>8.52E-4</v>
      </c>
      <c r="M562" s="44">
        <v>4.68E-4</v>
      </c>
      <c r="N562" s="47">
        <v>5.61E-5</v>
      </c>
      <c r="O562" s="44">
        <v>8.1E-4</v>
      </c>
      <c r="P562" s="44">
        <v>0.0</v>
      </c>
      <c r="Q562" s="44">
        <v>0.0</v>
      </c>
      <c r="R562" s="44">
        <v>0.001828</v>
      </c>
      <c r="S562" s="44">
        <v>0.0</v>
      </c>
      <c r="T562" s="44">
        <v>5.69E-4</v>
      </c>
    </row>
    <row r="563">
      <c r="A563" s="2" t="str">
        <f>VLOOKUP(E563,'Food Encyclopedia'!$C$2:$K$999,3)</f>
        <v>pumpkin, NA, seeds, fresh</v>
      </c>
      <c r="B563" s="19" t="str">
        <f>VLOOKUP(E563,'Food Encyclopedia'!$C$2:$K$999,9)</f>
        <v>raw</v>
      </c>
      <c r="C563" s="8" t="str">
        <f t="shared" si="1"/>
        <v>pumpkin, NA, seeds, fresh, raw</v>
      </c>
      <c r="D563" s="43" t="s">
        <v>3103</v>
      </c>
      <c r="E563" s="2" t="s">
        <v>1563</v>
      </c>
      <c r="F563" s="44">
        <v>10.393</v>
      </c>
      <c r="G563" s="44">
        <v>0.013916</v>
      </c>
      <c r="H563" s="44">
        <v>0.006597</v>
      </c>
      <c r="I563" s="44">
        <v>0.002112</v>
      </c>
      <c r="J563" s="44">
        <v>0.006915</v>
      </c>
      <c r="K563" s="44">
        <v>0.006466</v>
      </c>
      <c r="L563" s="44">
        <v>6.05E-4</v>
      </c>
      <c r="M563" s="44">
        <v>3.21E-4</v>
      </c>
      <c r="N563" s="47">
        <v>1.63E-5</v>
      </c>
      <c r="O563" s="44">
        <v>6.27E-4</v>
      </c>
      <c r="P563" s="44">
        <v>0.0</v>
      </c>
      <c r="Q563" s="44">
        <v>0.0</v>
      </c>
      <c r="R563" s="44">
        <v>2.33E-4</v>
      </c>
      <c r="S563" s="44">
        <v>0.0</v>
      </c>
      <c r="T563" s="44">
        <v>4.51E-4</v>
      </c>
    </row>
    <row r="564">
      <c r="A564" s="2" t="str">
        <f>VLOOKUP(E564,'Food Encyclopedia'!$C$2:$K$999,3)</f>
        <v>soup, black bean vegetable, NA, canned</v>
      </c>
      <c r="B564" s="19" t="str">
        <f>VLOOKUP(E564,'Food Encyclopedia'!$C$2:$K$999,9)</f>
        <v>raw</v>
      </c>
      <c r="C564" s="8" t="str">
        <f t="shared" si="1"/>
        <v>soup, black bean vegetable, NA, canned, raw</v>
      </c>
      <c r="D564" s="43" t="s">
        <v>3104</v>
      </c>
      <c r="E564" s="2" t="s">
        <v>1566</v>
      </c>
      <c r="F564" s="45">
        <v>9.776</v>
      </c>
      <c r="G564" s="44">
        <v>0.531416</v>
      </c>
      <c r="H564" s="44">
        <v>0.040823</v>
      </c>
      <c r="I564" s="44">
        <v>0.020253</v>
      </c>
      <c r="J564" s="44">
        <v>0.014967</v>
      </c>
      <c r="K564" s="44">
        <v>0.042208</v>
      </c>
      <c r="L564" s="44">
        <v>0.0</v>
      </c>
      <c r="M564" s="44">
        <v>0.002086</v>
      </c>
      <c r="N564" s="44">
        <v>0.0</v>
      </c>
      <c r="O564" s="44">
        <v>0.012204</v>
      </c>
      <c r="P564" s="44">
        <v>0.0</v>
      </c>
      <c r="Q564" s="44">
        <v>0.0</v>
      </c>
      <c r="R564" s="44">
        <v>0.004971</v>
      </c>
      <c r="S564" s="44">
        <v>0.0</v>
      </c>
      <c r="T564" s="44">
        <v>0.001033</v>
      </c>
    </row>
    <row r="565">
      <c r="A565" s="2" t="str">
        <f>VLOOKUP(E565,'Food Encyclopedia'!$C$2:$K$999,3)</f>
        <v>soup, minestrone, NA, canned</v>
      </c>
      <c r="B565" s="19" t="str">
        <f>VLOOKUP(E565,'Food Encyclopedia'!$C$2:$K$999,9)</f>
        <v>raw</v>
      </c>
      <c r="C565" s="8" t="str">
        <f t="shared" si="1"/>
        <v>soup, minestrone, NA, canned, raw</v>
      </c>
      <c r="D565" s="43" t="s">
        <v>3105</v>
      </c>
      <c r="E565" s="2" t="s">
        <v>1569</v>
      </c>
      <c r="F565" s="45">
        <v>9.586</v>
      </c>
      <c r="G565" s="44">
        <v>0.514282</v>
      </c>
      <c r="H565" s="44">
        <v>0.024288</v>
      </c>
      <c r="I565" s="44">
        <v>0.013637</v>
      </c>
      <c r="J565" s="44">
        <v>0.006964</v>
      </c>
      <c r="K565" s="44">
        <v>0.013293</v>
      </c>
      <c r="L565" s="44">
        <v>0.0</v>
      </c>
      <c r="M565" s="44">
        <v>0.001624</v>
      </c>
      <c r="N565" s="44">
        <v>0.0</v>
      </c>
      <c r="O565" s="44">
        <v>0.012799</v>
      </c>
      <c r="P565" s="44">
        <v>0.0</v>
      </c>
      <c r="Q565" s="44">
        <v>0.0</v>
      </c>
      <c r="R565" s="44">
        <v>0.001443</v>
      </c>
      <c r="S565" s="44">
        <v>0.0</v>
      </c>
      <c r="T565" s="44">
        <v>0.001142</v>
      </c>
    </row>
    <row r="566">
      <c r="A566" s="2" t="str">
        <f>VLOOKUP(E566,'Food Encyclopedia'!$C$2:$K$999,3)</f>
        <v>soup, quinoa,kale,red lentil, NA, canned</v>
      </c>
      <c r="B566" s="19" t="str">
        <f>VLOOKUP(E566,'Food Encyclopedia'!$C$2:$K$999,9)</f>
        <v>raw</v>
      </c>
      <c r="C566" s="8" t="str">
        <f t="shared" si="1"/>
        <v>soup, quinoa,kale,red lentil, NA, canned, raw</v>
      </c>
      <c r="D566" s="43" t="s">
        <v>3106</v>
      </c>
      <c r="E566" s="2" t="s">
        <v>1571</v>
      </c>
      <c r="F566" s="45">
        <v>10.288</v>
      </c>
      <c r="G566" s="44">
        <v>0.471493</v>
      </c>
      <c r="H566" s="44">
        <v>0.024386</v>
      </c>
      <c r="I566" s="44">
        <v>0.017829</v>
      </c>
      <c r="J566" s="44">
        <v>0.004347</v>
      </c>
      <c r="K566" s="44">
        <v>0.015371</v>
      </c>
      <c r="L566" s="44">
        <v>0.0</v>
      </c>
      <c r="M566" s="44">
        <v>0.00246</v>
      </c>
      <c r="N566" s="44">
        <v>0.0</v>
      </c>
      <c r="O566" s="44">
        <v>0.016751</v>
      </c>
      <c r="P566" s="44">
        <v>0.0</v>
      </c>
      <c r="Q566" s="44">
        <v>0.0</v>
      </c>
      <c r="R566" s="44">
        <v>0.001701</v>
      </c>
      <c r="S566" s="44">
        <v>0.0</v>
      </c>
      <c r="T566" s="44">
        <v>0.001675</v>
      </c>
    </row>
    <row r="567">
      <c r="A567" s="2" t="str">
        <f>VLOOKUP(E567,'Food Encyclopedia'!$C$2:$K$999,3)</f>
        <v>soup, split pea, NA, canned</v>
      </c>
      <c r="B567" s="19" t="str">
        <f>VLOOKUP(E567,'Food Encyclopedia'!$C$2:$K$999,9)</f>
        <v>raw</v>
      </c>
      <c r="C567" s="8" t="str">
        <f t="shared" si="1"/>
        <v>soup, split pea, NA, canned, raw</v>
      </c>
      <c r="D567" s="43" t="s">
        <v>3107</v>
      </c>
      <c r="E567" s="2" t="s">
        <v>1573</v>
      </c>
      <c r="F567" s="45">
        <v>9.9</v>
      </c>
      <c r="G567" s="44">
        <v>0.528045</v>
      </c>
      <c r="H567" s="44">
        <v>0.042322</v>
      </c>
      <c r="I567" s="44">
        <v>0.014601</v>
      </c>
      <c r="J567" s="44">
        <v>0.002555</v>
      </c>
      <c r="K567" s="44">
        <v>0.032705</v>
      </c>
      <c r="L567" s="44">
        <v>0.0</v>
      </c>
      <c r="M567" s="44">
        <v>0.001619</v>
      </c>
      <c r="N567" s="44">
        <v>0.0</v>
      </c>
      <c r="O567" s="44">
        <v>0.01005</v>
      </c>
      <c r="P567" s="44">
        <v>0.0</v>
      </c>
      <c r="Q567" s="44">
        <v>0.0</v>
      </c>
      <c r="R567" s="47">
        <v>3.47E-5</v>
      </c>
      <c r="S567" s="44">
        <v>0.0</v>
      </c>
      <c r="T567" s="44">
        <v>0.001606</v>
      </c>
    </row>
    <row r="568">
      <c r="A568" s="2" t="str">
        <f>VLOOKUP(E568,'Food Encyclopedia'!$C$2:$K$999,3)</f>
        <v>soup, vegetable, NA, canned</v>
      </c>
      <c r="B568" s="19" t="str">
        <f>VLOOKUP(E568,'Food Encyclopedia'!$C$2:$K$999,9)</f>
        <v>raw</v>
      </c>
      <c r="C568" s="8" t="str">
        <f t="shared" si="1"/>
        <v>soup, vegetable, NA, canned, raw</v>
      </c>
      <c r="D568" s="43" t="s">
        <v>3108</v>
      </c>
      <c r="E568" s="2" t="s">
        <v>1575</v>
      </c>
      <c r="F568" s="45">
        <v>10.123</v>
      </c>
      <c r="G568" s="44">
        <v>0.493519</v>
      </c>
      <c r="H568" s="44">
        <v>0.018107</v>
      </c>
      <c r="I568" s="44">
        <v>0.005088</v>
      </c>
      <c r="J568" s="44">
        <v>0.007358</v>
      </c>
      <c r="K568" s="44">
        <v>0.022253</v>
      </c>
      <c r="L568" s="44">
        <v>0.0</v>
      </c>
      <c r="M568" s="44">
        <v>0.00145</v>
      </c>
      <c r="N568" s="44">
        <v>0.0</v>
      </c>
      <c r="O568" s="44">
        <v>0.012063</v>
      </c>
      <c r="P568" s="44">
        <v>0.0</v>
      </c>
      <c r="Q568" s="44">
        <v>0.0</v>
      </c>
      <c r="R568" s="44">
        <v>0.003563</v>
      </c>
      <c r="S568" s="44">
        <v>0.0</v>
      </c>
      <c r="T568" s="44">
        <v>0.001031</v>
      </c>
    </row>
    <row r="569">
      <c r="A569" s="2" t="str">
        <f>VLOOKUP(E569,'Food Encyclopedia'!$C$2:$K$999,3)</f>
        <v>bread, multigrain, NA, fresh</v>
      </c>
      <c r="B569" s="19" t="str">
        <f>VLOOKUP(E569,'Food Encyclopedia'!$C$2:$K$999,9)</f>
        <v>raw</v>
      </c>
      <c r="C569" s="8" t="str">
        <f t="shared" si="1"/>
        <v>bread, multigrain, NA, fresh, raw</v>
      </c>
      <c r="D569" s="43" t="s">
        <v>3109</v>
      </c>
      <c r="E569" s="2" t="s">
        <v>1578</v>
      </c>
      <c r="F569" s="44">
        <v>10.359</v>
      </c>
      <c r="G569" s="44">
        <v>0.522965</v>
      </c>
      <c r="H569" s="44">
        <v>0.0</v>
      </c>
      <c r="I569" s="44">
        <v>0.010821</v>
      </c>
      <c r="J569" s="44">
        <v>0.01066</v>
      </c>
      <c r="K569" s="44">
        <v>0.027598</v>
      </c>
      <c r="L569" s="44">
        <v>4.39E-4</v>
      </c>
      <c r="M569" s="47">
        <v>7.86E-5</v>
      </c>
      <c r="N569" s="47">
        <v>5.61E-5</v>
      </c>
      <c r="O569" s="44">
        <v>1.22E-4</v>
      </c>
      <c r="P569" s="44">
        <v>0.0</v>
      </c>
      <c r="Q569" s="44">
        <v>0.0</v>
      </c>
      <c r="R569" s="44">
        <v>0.001909</v>
      </c>
      <c r="S569" s="44">
        <v>0.0</v>
      </c>
      <c r="T569" s="44">
        <v>5.0E-4</v>
      </c>
    </row>
    <row r="570">
      <c r="A570" s="2" t="str">
        <f>VLOOKUP(E570,'Food Encyclopedia'!$C$2:$K$999,3)</f>
        <v>bread, sprouted wheat, NA, fresh</v>
      </c>
      <c r="B570" s="19" t="str">
        <f>VLOOKUP(E570,'Food Encyclopedia'!$C$2:$K$999,9)</f>
        <v>raw</v>
      </c>
      <c r="C570" s="8" t="str">
        <f t="shared" si="1"/>
        <v>bread, sprouted wheat, NA, fresh, raw</v>
      </c>
      <c r="D570" s="43" t="s">
        <v>3110</v>
      </c>
      <c r="E570" s="2" t="s">
        <v>1581</v>
      </c>
      <c r="F570" s="44">
        <v>10.353</v>
      </c>
      <c r="G570" s="44">
        <v>0.504104</v>
      </c>
      <c r="H570" s="44">
        <v>0.0</v>
      </c>
      <c r="I570" s="44">
        <v>0.011151</v>
      </c>
      <c r="J570" s="44">
        <v>0.013508</v>
      </c>
      <c r="K570" s="44">
        <v>0.026188</v>
      </c>
      <c r="L570" s="44">
        <v>4.79E-4</v>
      </c>
      <c r="M570" s="47">
        <v>6.46E-5</v>
      </c>
      <c r="N570" s="47">
        <v>5.8E-5</v>
      </c>
      <c r="O570" s="44">
        <v>1.47E-4</v>
      </c>
      <c r="P570" s="44">
        <v>0.0</v>
      </c>
      <c r="Q570" s="44">
        <v>0.0</v>
      </c>
      <c r="R570" s="44">
        <v>0.0019</v>
      </c>
      <c r="S570" s="44">
        <v>0.0</v>
      </c>
      <c r="T570" s="44">
        <v>4.48E-4</v>
      </c>
    </row>
    <row r="571">
      <c r="A571" s="2" t="str">
        <f>VLOOKUP(E571,'Food Encyclopedia'!$C$2:$K$999,3)</f>
        <v>bread, sprouted wheat, NA, fresh</v>
      </c>
      <c r="B571" s="19" t="str">
        <f>VLOOKUP(E571,'Food Encyclopedia'!$C$2:$K$999,9)</f>
        <v>raw</v>
      </c>
      <c r="C571" s="8" t="str">
        <f t="shared" si="1"/>
        <v>bread, sprouted wheat, NA, fresh, raw</v>
      </c>
      <c r="D571" s="43" t="s">
        <v>3111</v>
      </c>
      <c r="E571" s="2" t="s">
        <v>1585</v>
      </c>
      <c r="F571" s="31"/>
      <c r="G571" s="31"/>
      <c r="H571" s="31"/>
      <c r="I571" s="31"/>
      <c r="J571" s="31"/>
      <c r="K571" s="31"/>
      <c r="L571" s="31"/>
      <c r="M571" s="31"/>
      <c r="N571" s="31"/>
      <c r="O571" s="31"/>
      <c r="P571" s="31"/>
      <c r="Q571" s="31"/>
      <c r="R571" s="31"/>
      <c r="S571" s="31"/>
      <c r="T571" s="31"/>
    </row>
    <row r="572">
      <c r="A572" s="2" t="str">
        <f>VLOOKUP(E572,'Food Encyclopedia'!$C$2:$K$999,3)</f>
        <v>bread, buckwheat molasses, NA, fresh</v>
      </c>
      <c r="B572" s="19" t="str">
        <f>VLOOKUP(E572,'Food Encyclopedia'!$C$2:$K$999,9)</f>
        <v>raw</v>
      </c>
      <c r="C572" s="8" t="str">
        <f t="shared" si="1"/>
        <v>bread, buckwheat molasses, NA, fresh, raw</v>
      </c>
      <c r="D572" s="43" t="s">
        <v>3112</v>
      </c>
      <c r="E572" s="2" t="s">
        <v>1588</v>
      </c>
      <c r="F572" s="44">
        <v>9.886</v>
      </c>
      <c r="G572" s="44">
        <v>0.493665</v>
      </c>
      <c r="H572" s="44">
        <v>0.0</v>
      </c>
      <c r="I572" s="44">
        <v>0.008053</v>
      </c>
      <c r="J572" s="44">
        <v>0.006808</v>
      </c>
      <c r="K572" s="44">
        <v>0.022938</v>
      </c>
      <c r="L572" s="44">
        <v>7.63E-4</v>
      </c>
      <c r="M572" s="44">
        <v>5.84E-4</v>
      </c>
      <c r="N572" s="44">
        <v>4.53E-4</v>
      </c>
      <c r="O572" s="44">
        <v>4.51E-4</v>
      </c>
      <c r="P572" s="44">
        <v>0.0</v>
      </c>
      <c r="Q572" s="44">
        <v>0.0</v>
      </c>
      <c r="R572" s="44">
        <v>0.005597</v>
      </c>
      <c r="S572" s="44">
        <v>0.0</v>
      </c>
      <c r="T572" s="44">
        <v>4.91E-4</v>
      </c>
    </row>
    <row r="573">
      <c r="A573" s="2" t="str">
        <f>VLOOKUP(E573,'Food Encyclopedia'!$C$2:$K$999,3)</f>
        <v>bread, millet and chia, NA, fresh</v>
      </c>
      <c r="B573" s="19" t="str">
        <f>VLOOKUP(E573,'Food Encyclopedia'!$C$2:$K$999,9)</f>
        <v>raw</v>
      </c>
      <c r="C573" s="8" t="str">
        <f t="shared" si="1"/>
        <v>bread, millet and chia, NA, fresh, raw</v>
      </c>
      <c r="D573" s="43" t="s">
        <v>3113</v>
      </c>
      <c r="E573" s="2" t="s">
        <v>1591</v>
      </c>
      <c r="F573" s="44">
        <v>9.91</v>
      </c>
      <c r="G573" s="44">
        <v>0.452413</v>
      </c>
      <c r="H573" s="44">
        <v>0.0</v>
      </c>
      <c r="I573" s="44">
        <v>0.012871</v>
      </c>
      <c r="J573" s="44">
        <v>0.004053</v>
      </c>
      <c r="K573" s="44">
        <v>0.01042</v>
      </c>
      <c r="L573" s="44">
        <v>6.43E-4</v>
      </c>
      <c r="M573" s="44">
        <v>2.31E-4</v>
      </c>
      <c r="N573" s="47">
        <v>7.24E-5</v>
      </c>
      <c r="O573" s="44">
        <v>3.49E-4</v>
      </c>
      <c r="P573" s="44">
        <v>0.0</v>
      </c>
      <c r="Q573" s="44">
        <v>0.0</v>
      </c>
      <c r="R573" s="44">
        <v>0.00279</v>
      </c>
      <c r="S573" s="44">
        <v>0.0</v>
      </c>
      <c r="T573" s="44">
        <v>4.17E-4</v>
      </c>
    </row>
    <row r="574">
      <c r="A574" s="2" t="str">
        <f>VLOOKUP(E574,'Food Encyclopedia'!$C$2:$K$999,3)</f>
        <v>bread, sprouted grains, NA, fresh</v>
      </c>
      <c r="B574" s="19" t="str">
        <f>VLOOKUP(E574,'Food Encyclopedia'!$C$2:$K$999,9)</f>
        <v>raw</v>
      </c>
      <c r="C574" s="8" t="str">
        <f t="shared" si="1"/>
        <v>bread, sprouted grains, NA, fresh, raw</v>
      </c>
      <c r="D574" s="43" t="s">
        <v>3114</v>
      </c>
      <c r="E574" s="2" t="s">
        <v>1595</v>
      </c>
      <c r="F574" s="44">
        <v>10.475</v>
      </c>
      <c r="G574" s="44">
        <v>0.522813</v>
      </c>
      <c r="H574" s="44">
        <v>0.0</v>
      </c>
      <c r="I574" s="44">
        <v>0.012976</v>
      </c>
      <c r="J574" s="44">
        <v>0.013228</v>
      </c>
      <c r="K574" s="44">
        <v>0.022742</v>
      </c>
      <c r="L574" s="44">
        <v>4.85E-4</v>
      </c>
      <c r="M574" s="47">
        <v>7.9E-5</v>
      </c>
      <c r="N574" s="47">
        <v>4.63E-5</v>
      </c>
      <c r="O574" s="47">
        <v>9.17E-5</v>
      </c>
      <c r="P574" s="44">
        <v>0.0</v>
      </c>
      <c r="Q574" s="44">
        <v>0.0</v>
      </c>
      <c r="R574" s="44">
        <v>0.002429</v>
      </c>
      <c r="S574" s="44">
        <v>0.0</v>
      </c>
      <c r="T574" s="44">
        <v>4.97E-4</v>
      </c>
    </row>
    <row r="575">
      <c r="A575" s="2" t="str">
        <f>VLOOKUP(E575,'Food Encyclopedia'!$C$2:$K$999,3)</f>
        <v>bread, whole grain, NA, fresh</v>
      </c>
      <c r="B575" s="19" t="str">
        <f>VLOOKUP(E575,'Food Encyclopedia'!$C$2:$K$999,9)</f>
        <v>raw</v>
      </c>
      <c r="C575" s="8" t="str">
        <f t="shared" si="1"/>
        <v>bread, whole grain, NA, fresh, raw</v>
      </c>
      <c r="D575" s="43" t="s">
        <v>3115</v>
      </c>
      <c r="E575" s="2" t="s">
        <v>1599</v>
      </c>
      <c r="F575" s="44">
        <v>10.056</v>
      </c>
      <c r="G575" s="44">
        <v>0.4747</v>
      </c>
      <c r="H575" s="44">
        <v>0.0</v>
      </c>
      <c r="I575" s="44">
        <v>0.005436</v>
      </c>
      <c r="J575" s="44">
        <v>0.008054</v>
      </c>
      <c r="K575" s="44">
        <v>0.015473</v>
      </c>
      <c r="L575" s="44">
        <v>6.62E-4</v>
      </c>
      <c r="M575" s="47">
        <v>7.03E-5</v>
      </c>
      <c r="N575" s="47">
        <v>6.14E-5</v>
      </c>
      <c r="O575" s="47">
        <v>9.69E-5</v>
      </c>
      <c r="P575" s="44">
        <v>0.0</v>
      </c>
      <c r="Q575" s="44">
        <v>0.0</v>
      </c>
      <c r="R575" s="44">
        <v>0.002107</v>
      </c>
      <c r="S575" s="44">
        <v>0.0</v>
      </c>
      <c r="T575" s="44">
        <v>4.86E-4</v>
      </c>
    </row>
    <row r="576">
      <c r="A576" s="2" t="str">
        <f>VLOOKUP(E576,'Food Encyclopedia'!$C$2:$K$999,3)</f>
        <v>bread, flax, NA, fresh</v>
      </c>
      <c r="B576" s="19" t="str">
        <f>VLOOKUP(E576,'Food Encyclopedia'!$C$2:$K$999,9)</f>
        <v>raw</v>
      </c>
      <c r="C576" s="8" t="str">
        <f t="shared" si="1"/>
        <v>bread, flax, NA, fresh, raw</v>
      </c>
      <c r="D576" s="43" t="s">
        <v>3116</v>
      </c>
      <c r="E576" s="2" t="s">
        <v>1603</v>
      </c>
      <c r="F576" s="44">
        <v>10.162</v>
      </c>
      <c r="G576" s="44">
        <v>0.381246</v>
      </c>
      <c r="H576" s="44">
        <v>0.0</v>
      </c>
      <c r="I576" s="44">
        <v>0.005188</v>
      </c>
      <c r="J576" s="44">
        <v>0.008716</v>
      </c>
      <c r="K576" s="44">
        <v>0.019916</v>
      </c>
      <c r="L576" s="44">
        <v>9.23E-4</v>
      </c>
      <c r="M576" s="44">
        <v>3.63E-4</v>
      </c>
      <c r="N576" s="47">
        <v>2.7E-5</v>
      </c>
      <c r="O576" s="44">
        <v>4.23E-4</v>
      </c>
      <c r="P576" s="44">
        <v>0.0</v>
      </c>
      <c r="Q576" s="44">
        <v>0.0</v>
      </c>
      <c r="R576" s="44">
        <v>0.001229</v>
      </c>
      <c r="S576" s="44">
        <v>0.0</v>
      </c>
      <c r="T576" s="44">
        <v>4.64E-4</v>
      </c>
    </row>
    <row r="577">
      <c r="A577" s="2" t="str">
        <f>VLOOKUP(E577,'Food Encyclopedia'!$C$2:$K$999,3)</f>
        <v>bread, multigrain, NA, fresh</v>
      </c>
      <c r="B577" s="19" t="str">
        <f>VLOOKUP(E577,'Food Encyclopedia'!$C$2:$K$999,9)</f>
        <v>raw</v>
      </c>
      <c r="C577" s="8" t="str">
        <f t="shared" si="1"/>
        <v>bread, multigrain, NA, fresh, raw</v>
      </c>
      <c r="D577" s="43" t="s">
        <v>3117</v>
      </c>
      <c r="E577" s="2" t="s">
        <v>1606</v>
      </c>
      <c r="F577" s="44">
        <v>10.401</v>
      </c>
      <c r="G577" s="44">
        <v>0.495396</v>
      </c>
      <c r="H577" s="44">
        <v>0.0</v>
      </c>
      <c r="I577" s="44">
        <v>0.008725</v>
      </c>
      <c r="J577" s="44">
        <v>0.010556</v>
      </c>
      <c r="K577" s="44">
        <v>0.023618</v>
      </c>
      <c r="L577" s="44">
        <v>4.85E-4</v>
      </c>
      <c r="M577" s="47">
        <v>7.65E-5</v>
      </c>
      <c r="N577" s="47">
        <v>6.81E-5</v>
      </c>
      <c r="O577" s="47">
        <v>6.14E-5</v>
      </c>
      <c r="P577" s="44">
        <v>0.0</v>
      </c>
      <c r="Q577" s="44">
        <v>0.0</v>
      </c>
      <c r="R577" s="44">
        <v>0.001869</v>
      </c>
      <c r="S577" s="44">
        <v>0.0</v>
      </c>
      <c r="T577" s="44">
        <v>4.64E-4</v>
      </c>
    </row>
    <row r="578">
      <c r="A578" s="2" t="str">
        <f>VLOOKUP(E578,'Food Encyclopedia'!$C$2:$K$999,3)</f>
        <v>bread, whole grain, NA, fresh</v>
      </c>
      <c r="B578" s="19" t="str">
        <f>VLOOKUP(E578,'Food Encyclopedia'!$C$2:$K$999,9)</f>
        <v>raw</v>
      </c>
      <c r="C578" s="8" t="str">
        <f t="shared" si="1"/>
        <v>bread, whole grain, NA, fresh, raw</v>
      </c>
      <c r="D578" s="43" t="s">
        <v>3118</v>
      </c>
      <c r="E578" s="2" t="s">
        <v>1608</v>
      </c>
      <c r="F578" s="44">
        <v>10.28</v>
      </c>
      <c r="G578" s="44">
        <v>0.5579</v>
      </c>
      <c r="H578" s="44">
        <v>0.004573</v>
      </c>
      <c r="I578" s="44">
        <v>0.003993</v>
      </c>
      <c r="J578" s="44">
        <v>0.005841</v>
      </c>
      <c r="K578" s="44">
        <v>0.017469</v>
      </c>
      <c r="L578" s="44">
        <v>5.47E-4</v>
      </c>
      <c r="M578" s="44">
        <v>6.18E-4</v>
      </c>
      <c r="N578" s="44">
        <v>5.81E-4</v>
      </c>
      <c r="O578" s="44">
        <v>3.4E-4</v>
      </c>
      <c r="P578" s="44">
        <v>0.0</v>
      </c>
      <c r="Q578" s="44">
        <v>0.0</v>
      </c>
      <c r="R578" s="44">
        <v>0.005696</v>
      </c>
      <c r="S578" s="44">
        <v>0.0</v>
      </c>
      <c r="T578" s="44">
        <v>5.52E-4</v>
      </c>
    </row>
    <row r="579">
      <c r="A579" s="2" t="str">
        <f>VLOOKUP(E579,'Food Encyclopedia'!$C$2:$K$999,3)</f>
        <v>bread, sesame, NA, fresh</v>
      </c>
      <c r="B579" s="19" t="str">
        <f>VLOOKUP(E579,'Food Encyclopedia'!$C$2:$K$999,9)</f>
        <v>raw</v>
      </c>
      <c r="C579" s="8" t="str">
        <f t="shared" si="1"/>
        <v>bread, sesame, NA, fresh, raw</v>
      </c>
      <c r="D579" s="43" t="s">
        <v>3119</v>
      </c>
      <c r="E579" s="2" t="s">
        <v>1610</v>
      </c>
      <c r="F579" s="44">
        <v>9.953</v>
      </c>
      <c r="G579" s="44">
        <v>0.452861</v>
      </c>
      <c r="H579" s="44">
        <v>0.00916</v>
      </c>
      <c r="I579" s="44">
        <v>0.003461</v>
      </c>
      <c r="J579" s="44">
        <v>0.013968</v>
      </c>
      <c r="K579" s="44">
        <v>0.031503</v>
      </c>
      <c r="L579" s="44">
        <v>2.99E-4</v>
      </c>
      <c r="M579" s="44">
        <v>1.0E-4</v>
      </c>
      <c r="N579" s="44">
        <v>1.13E-4</v>
      </c>
      <c r="O579" s="44">
        <v>1.63E-4</v>
      </c>
      <c r="P579" s="44">
        <v>0.0</v>
      </c>
      <c r="Q579" s="44">
        <v>0.0</v>
      </c>
      <c r="R579" s="44">
        <v>0.001762</v>
      </c>
      <c r="S579" s="44">
        <v>0.0</v>
      </c>
      <c r="T579" s="44">
        <v>5.56E-4</v>
      </c>
    </row>
    <row r="580">
      <c r="A580" s="2" t="str">
        <f>VLOOKUP(E580,'Food Encyclopedia'!$C$2:$K$999,3)</f>
        <v>bread, flax, NA, fresh</v>
      </c>
      <c r="B580" s="19" t="str">
        <f>VLOOKUP(E580,'Food Encyclopedia'!$C$2:$K$999,9)</f>
        <v>raw</v>
      </c>
      <c r="C580" s="8" t="str">
        <f t="shared" si="1"/>
        <v>bread, flax, NA, fresh, raw</v>
      </c>
      <c r="D580" s="43" t="s">
        <v>3120</v>
      </c>
      <c r="E580" s="2" t="s">
        <v>1613</v>
      </c>
      <c r="F580" s="44">
        <v>10.421</v>
      </c>
      <c r="G580" s="44">
        <v>0.466937</v>
      </c>
      <c r="H580" s="44">
        <v>0.007214</v>
      </c>
      <c r="I580" s="44">
        <v>0.007803</v>
      </c>
      <c r="J580" s="44">
        <v>0.002317</v>
      </c>
      <c r="K580" s="44">
        <v>0.007679</v>
      </c>
      <c r="L580" s="44">
        <v>0.001155</v>
      </c>
      <c r="M580" s="44">
        <v>4.7E-4</v>
      </c>
      <c r="N580" s="44">
        <v>1.19E-4</v>
      </c>
      <c r="O580" s="44">
        <v>7.33E-4</v>
      </c>
      <c r="P580" s="44">
        <v>0.0</v>
      </c>
      <c r="Q580" s="44">
        <v>0.0</v>
      </c>
      <c r="R580" s="44">
        <v>0.003943</v>
      </c>
      <c r="S580" s="44">
        <v>0.0</v>
      </c>
      <c r="T580" s="44">
        <v>3.82E-4</v>
      </c>
    </row>
    <row r="581">
      <c r="A581" s="2" t="str">
        <f>VLOOKUP(E581,'Food Encyclopedia'!$C$2:$K$999,3)</f>
        <v>bread, brown rice, NA, fresh</v>
      </c>
      <c r="B581" s="19" t="str">
        <f>VLOOKUP(E581,'Food Encyclopedia'!$C$2:$K$999,9)</f>
        <v>raw</v>
      </c>
      <c r="C581" s="8" t="str">
        <f t="shared" si="1"/>
        <v>bread, brown rice, NA, fresh, raw</v>
      </c>
      <c r="D581" s="43" t="s">
        <v>3121</v>
      </c>
      <c r="E581" s="2" t="s">
        <v>1615</v>
      </c>
      <c r="F581" s="44">
        <v>9.944</v>
      </c>
      <c r="G581" s="44">
        <v>0.808307</v>
      </c>
      <c r="H581" s="44">
        <v>0.009881</v>
      </c>
      <c r="I581" s="44">
        <v>0.001025</v>
      </c>
      <c r="J581" s="44">
        <v>0.003306</v>
      </c>
      <c r="K581" s="44">
        <v>0.007437</v>
      </c>
      <c r="L581" s="44">
        <v>0.002476</v>
      </c>
      <c r="M581" s="44">
        <v>1.64E-4</v>
      </c>
      <c r="N581" s="44">
        <v>3.31E-4</v>
      </c>
      <c r="O581" s="44">
        <v>3.57E-4</v>
      </c>
      <c r="P581" s="44">
        <v>0.0</v>
      </c>
      <c r="Q581" s="44">
        <v>0.0</v>
      </c>
      <c r="R581" s="44">
        <v>0.004189</v>
      </c>
      <c r="S581" s="44">
        <v>0.0</v>
      </c>
      <c r="T581" s="44">
        <v>4.26E-4</v>
      </c>
    </row>
    <row r="582">
      <c r="A582" s="2" t="str">
        <f>VLOOKUP(E582,'Food Encyclopedia'!$C$2:$K$999,3)</f>
        <v>cherry, NA, whole, frozen</v>
      </c>
      <c r="B582" s="19" t="str">
        <f>VLOOKUP(E582,'Food Encyclopedia'!$C$2:$K$999,9)</f>
        <v>raw</v>
      </c>
      <c r="C582" s="8" t="str">
        <f t="shared" si="1"/>
        <v>cherry, NA, whole, frozen, raw</v>
      </c>
      <c r="D582" s="43" t="s">
        <v>3122</v>
      </c>
      <c r="E582" s="2" t="s">
        <v>1618</v>
      </c>
      <c r="F582" s="45">
        <v>9.854</v>
      </c>
      <c r="G582" s="44">
        <v>0.327292</v>
      </c>
      <c r="H582" s="44">
        <v>0.010877</v>
      </c>
      <c r="I582" s="44">
        <v>0.017945</v>
      </c>
      <c r="J582" s="44">
        <v>0.00339</v>
      </c>
      <c r="K582" s="44">
        <v>0.019763</v>
      </c>
      <c r="L582" s="44">
        <v>0.0</v>
      </c>
      <c r="M582" s="44">
        <v>0.004838</v>
      </c>
      <c r="N582" s="44">
        <v>0.0</v>
      </c>
      <c r="O582" s="44">
        <v>0.019541</v>
      </c>
      <c r="P582" s="44">
        <v>0.0</v>
      </c>
      <c r="Q582" s="44">
        <v>0.0</v>
      </c>
      <c r="R582" s="44">
        <v>0.002658</v>
      </c>
      <c r="S582" s="44">
        <v>0.0</v>
      </c>
      <c r="T582" s="44">
        <v>3.79E-4</v>
      </c>
    </row>
    <row r="583">
      <c r="A583" s="2" t="str">
        <f>VLOOKUP(E583,'Food Encyclopedia'!$C$2:$K$999,3)</f>
        <v>mango, NA, flesh, frozen</v>
      </c>
      <c r="B583" s="19" t="str">
        <f>VLOOKUP(E583,'Food Encyclopedia'!$C$2:$K$999,9)</f>
        <v>raw</v>
      </c>
      <c r="C583" s="8" t="str">
        <f t="shared" si="1"/>
        <v>mango, NA, flesh, frozen, raw</v>
      </c>
      <c r="D583" s="43" t="s">
        <v>3123</v>
      </c>
      <c r="E583" s="2" t="s">
        <v>1622</v>
      </c>
      <c r="F583" s="45">
        <v>10.004</v>
      </c>
      <c r="G583" s="44">
        <v>0.506117</v>
      </c>
      <c r="H583" s="44">
        <v>0.007318</v>
      </c>
      <c r="I583" s="44">
        <v>0.014982</v>
      </c>
      <c r="J583" s="44">
        <v>0.004124</v>
      </c>
      <c r="K583" s="44">
        <v>0.009214</v>
      </c>
      <c r="L583" s="44">
        <v>0.0</v>
      </c>
      <c r="M583" s="44">
        <v>0.001125</v>
      </c>
      <c r="N583" s="44">
        <v>0.0</v>
      </c>
      <c r="O583" s="44">
        <v>0.01295</v>
      </c>
      <c r="P583" s="44">
        <v>0.0</v>
      </c>
      <c r="Q583" s="44">
        <v>0.0</v>
      </c>
      <c r="R583" s="44">
        <v>0.001769</v>
      </c>
      <c r="S583" s="44">
        <v>0.0</v>
      </c>
      <c r="T583" s="44">
        <v>3.23E-4</v>
      </c>
    </row>
    <row r="584">
      <c r="A584" s="2" t="str">
        <f>VLOOKUP(E584,'Food Encyclopedia'!$C$2:$K$999,3)</f>
        <v>peach, NA, flesh, frozen</v>
      </c>
      <c r="B584" s="19" t="str">
        <f>VLOOKUP(E584,'Food Encyclopedia'!$C$2:$K$999,9)</f>
        <v>raw</v>
      </c>
      <c r="C584" s="8" t="str">
        <f t="shared" si="1"/>
        <v>peach, NA, flesh, frozen, raw</v>
      </c>
      <c r="D584" s="43" t="s">
        <v>3124</v>
      </c>
      <c r="E584" s="2" t="s">
        <v>1625</v>
      </c>
      <c r="F584" s="45">
        <v>10.337</v>
      </c>
      <c r="G584" s="44">
        <v>0.324</v>
      </c>
      <c r="H584" s="44">
        <v>0.013668</v>
      </c>
      <c r="I584" s="44">
        <v>0.013987</v>
      </c>
      <c r="J584" s="44">
        <v>0.008679</v>
      </c>
      <c r="K584" s="44">
        <v>0.020882</v>
      </c>
      <c r="L584" s="44">
        <v>0.0</v>
      </c>
      <c r="M584" s="44">
        <v>0.002225</v>
      </c>
      <c r="N584" s="44">
        <v>0.0</v>
      </c>
      <c r="O584" s="44">
        <v>0.027705</v>
      </c>
      <c r="P584" s="44">
        <v>0.0</v>
      </c>
      <c r="Q584" s="44">
        <v>0.0</v>
      </c>
      <c r="R584" s="44">
        <v>0.002134</v>
      </c>
      <c r="S584" s="44">
        <v>0.0</v>
      </c>
      <c r="T584" s="44">
        <v>4.53E-4</v>
      </c>
    </row>
    <row r="585">
      <c r="A585" s="2" t="str">
        <f>VLOOKUP(E585,'Food Encyclopedia'!$C$2:$K$999,3)</f>
        <v>blueberry, NA, whole, frozen</v>
      </c>
      <c r="B585" s="19" t="str">
        <f>VLOOKUP(E585,'Food Encyclopedia'!$C$2:$K$999,9)</f>
        <v>raw</v>
      </c>
      <c r="C585" s="8" t="str">
        <f t="shared" si="1"/>
        <v>blueberry, NA, whole, frozen, raw</v>
      </c>
      <c r="D585" s="43" t="s">
        <v>3125</v>
      </c>
      <c r="E585" s="2" t="s">
        <v>1628</v>
      </c>
      <c r="F585" s="45">
        <v>9.786</v>
      </c>
      <c r="G585" s="44">
        <v>0.28847</v>
      </c>
      <c r="H585" s="44">
        <v>0.015655</v>
      </c>
      <c r="I585" s="44">
        <v>0.008339</v>
      </c>
      <c r="J585" s="44">
        <v>0.014436</v>
      </c>
      <c r="K585" s="44">
        <v>0.009993</v>
      </c>
      <c r="L585" s="44">
        <v>0.0</v>
      </c>
      <c r="M585" s="44">
        <v>0.001657</v>
      </c>
      <c r="N585" s="44">
        <v>0.0</v>
      </c>
      <c r="O585" s="44">
        <v>0.01607</v>
      </c>
      <c r="P585" s="44">
        <v>0.0</v>
      </c>
      <c r="Q585" s="44">
        <v>0.0</v>
      </c>
      <c r="R585" s="44">
        <v>0.001546</v>
      </c>
      <c r="S585" s="44">
        <v>0.0</v>
      </c>
      <c r="T585" s="44">
        <v>3.05E-4</v>
      </c>
    </row>
    <row r="586">
      <c r="A586" s="2" t="str">
        <f>VLOOKUP(E586,'Food Encyclopedia'!$C$2:$K$999,3)</f>
        <v>pineapple, NA, flesh, frozen</v>
      </c>
      <c r="B586" s="19" t="str">
        <f>VLOOKUP(E586,'Food Encyclopedia'!$C$2:$K$999,9)</f>
        <v>raw</v>
      </c>
      <c r="C586" s="8" t="str">
        <f t="shared" si="1"/>
        <v>pineapple, NA, flesh, frozen, raw</v>
      </c>
      <c r="D586" s="52" t="s">
        <v>3126</v>
      </c>
      <c r="E586" s="2" t="s">
        <v>1631</v>
      </c>
      <c r="F586" s="45">
        <v>10.354</v>
      </c>
      <c r="G586" s="44">
        <v>0.440188</v>
      </c>
      <c r="H586" s="44">
        <v>0.013499</v>
      </c>
      <c r="I586" s="44">
        <v>0.01882</v>
      </c>
      <c r="J586" s="44">
        <v>0.013716</v>
      </c>
      <c r="K586" s="44">
        <v>0.010017</v>
      </c>
      <c r="L586" s="44">
        <v>0.0</v>
      </c>
      <c r="M586" s="44">
        <v>3.89E-4</v>
      </c>
      <c r="N586" s="44">
        <v>0.0</v>
      </c>
      <c r="O586" s="44">
        <v>0.00197</v>
      </c>
      <c r="P586" s="44">
        <v>0.0</v>
      </c>
      <c r="Q586" s="44">
        <v>0.0</v>
      </c>
      <c r="R586" s="44">
        <v>0.003475</v>
      </c>
      <c r="S586" s="44">
        <v>0.0</v>
      </c>
      <c r="T586" s="44">
        <v>3.22E-4</v>
      </c>
    </row>
    <row r="587">
      <c r="A587" s="2" t="str">
        <f>VLOOKUP(E587,'Food Encyclopedia'!$C$2:$K$999,3)</f>
        <v>strawberry, NA, whole, frozen</v>
      </c>
      <c r="B587" s="19" t="str">
        <f>VLOOKUP(E587,'Food Encyclopedia'!$C$2:$K$999,9)</f>
        <v>raw</v>
      </c>
      <c r="C587" s="8" t="str">
        <f t="shared" si="1"/>
        <v>strawberry, NA, whole, frozen, raw</v>
      </c>
      <c r="D587" s="52" t="s">
        <v>3127</v>
      </c>
      <c r="E587" s="2" t="s">
        <v>1634</v>
      </c>
      <c r="F587" s="45">
        <v>9.626</v>
      </c>
      <c r="G587" s="44">
        <v>0.273602</v>
      </c>
      <c r="H587" s="44">
        <v>0.006558</v>
      </c>
      <c r="I587" s="44">
        <v>0.012102</v>
      </c>
      <c r="J587" s="44">
        <v>0.013472</v>
      </c>
      <c r="K587" s="44">
        <v>0.00555</v>
      </c>
      <c r="L587" s="44">
        <v>0.0</v>
      </c>
      <c r="M587" s="44">
        <v>0.002641</v>
      </c>
      <c r="N587" s="44">
        <v>0.0</v>
      </c>
      <c r="O587" s="44">
        <v>0.025771</v>
      </c>
      <c r="P587" s="44">
        <v>0.0</v>
      </c>
      <c r="Q587" s="44">
        <v>0.0</v>
      </c>
      <c r="R587" s="44">
        <v>0.001852</v>
      </c>
      <c r="S587" s="44">
        <v>0.0</v>
      </c>
      <c r="T587" s="44">
        <v>9.25E-4</v>
      </c>
    </row>
    <row r="588">
      <c r="A588" s="2" t="str">
        <f>VLOOKUP(E588,'Food Encyclopedia'!$C$2:$K$999,3)</f>
        <v>raspberry, NA, whole, frozen</v>
      </c>
      <c r="B588" s="19" t="str">
        <f>VLOOKUP(E588,'Food Encyclopedia'!$C$2:$K$999,9)</f>
        <v>raw</v>
      </c>
      <c r="C588" s="8" t="str">
        <f t="shared" si="1"/>
        <v>raspberry, NA, whole, frozen, raw</v>
      </c>
      <c r="D588" s="52" t="s">
        <v>3128</v>
      </c>
      <c r="E588" s="2" t="s">
        <v>1637</v>
      </c>
      <c r="F588" s="45">
        <v>10.426</v>
      </c>
      <c r="G588" s="44">
        <v>0.170368</v>
      </c>
      <c r="H588" s="44">
        <v>0.012944</v>
      </c>
      <c r="I588" s="44">
        <v>0.009513</v>
      </c>
      <c r="J588" s="44">
        <v>0.009956</v>
      </c>
      <c r="K588" s="44">
        <v>0.010441</v>
      </c>
      <c r="L588" s="44">
        <v>0.0</v>
      </c>
      <c r="M588" s="44">
        <v>0.001948</v>
      </c>
      <c r="N588" s="44">
        <v>0.0</v>
      </c>
      <c r="O588" s="44">
        <v>0.018796</v>
      </c>
      <c r="P588" s="44">
        <v>0.0</v>
      </c>
      <c r="Q588" s="44">
        <v>0.0</v>
      </c>
      <c r="R588" s="44">
        <v>0.001307</v>
      </c>
      <c r="S588" s="44">
        <v>0.0</v>
      </c>
      <c r="T588" s="44">
        <v>4.74E-4</v>
      </c>
    </row>
    <row r="589">
      <c r="A589" s="2" t="str">
        <f>VLOOKUP(E589,'Food Encyclopedia'!$C$2:$K$999,3)</f>
        <v>cauliflower, NA, NA, frozen</v>
      </c>
      <c r="B589" s="19" t="str">
        <f>VLOOKUP(E589,'Food Encyclopedia'!$C$2:$K$999,9)</f>
        <v>Steamed (5 mins)</v>
      </c>
      <c r="C589" s="8" t="str">
        <f t="shared" si="1"/>
        <v>cauliflower, NA, NA, frozen, Steamed (5 mins)</v>
      </c>
      <c r="D589" s="52" t="s">
        <v>3129</v>
      </c>
      <c r="E589" s="2" t="s">
        <v>1639</v>
      </c>
      <c r="F589" s="45">
        <v>10.105</v>
      </c>
      <c r="G589" s="44">
        <v>0.193976</v>
      </c>
      <c r="H589" s="44">
        <v>0.043232</v>
      </c>
      <c r="I589" s="44">
        <v>0.035909</v>
      </c>
      <c r="J589" s="44">
        <v>0.016172</v>
      </c>
      <c r="K589" s="44">
        <v>0.048452</v>
      </c>
      <c r="L589" s="44">
        <v>0.0</v>
      </c>
      <c r="M589" s="44">
        <v>0.00729</v>
      </c>
      <c r="N589" s="44">
        <v>0.0</v>
      </c>
      <c r="O589" s="44">
        <v>0.047853</v>
      </c>
      <c r="P589" s="44">
        <v>0.0</v>
      </c>
      <c r="Q589" s="44">
        <v>0.0</v>
      </c>
      <c r="R589" s="44">
        <v>0.0073</v>
      </c>
      <c r="S589" s="44">
        <v>0.0</v>
      </c>
      <c r="T589" s="44">
        <v>0.00285</v>
      </c>
    </row>
    <row r="590">
      <c r="A590" s="2" t="str">
        <f>VLOOKUP(E590,'Food Encyclopedia'!$C$2:$K$999,3)</f>
        <v>falafel, NA, NA, frozen</v>
      </c>
      <c r="B590" s="19" t="str">
        <f>VLOOKUP(E590,'Food Encyclopedia'!$C$2:$K$999,9)</f>
        <v>Steamed (5 mins)</v>
      </c>
      <c r="C590" s="8" t="str">
        <f t="shared" si="1"/>
        <v>falafel, NA, NA, frozen, Steamed (5 mins)</v>
      </c>
      <c r="D590" s="52" t="s">
        <v>3130</v>
      </c>
      <c r="E590" s="2" t="s">
        <v>1644</v>
      </c>
      <c r="F590" s="45">
        <v>9.833</v>
      </c>
      <c r="G590" s="44">
        <v>0.392167</v>
      </c>
      <c r="H590" s="44">
        <v>0.047134</v>
      </c>
      <c r="I590" s="44">
        <v>0.00652</v>
      </c>
      <c r="J590" s="44">
        <v>0.004068</v>
      </c>
      <c r="K590" s="44">
        <v>0.037541</v>
      </c>
      <c r="L590" s="44">
        <v>0.0</v>
      </c>
      <c r="M590" s="44">
        <v>0.002259</v>
      </c>
      <c r="N590" s="44">
        <v>0.0</v>
      </c>
      <c r="O590" s="44">
        <v>0.00839</v>
      </c>
      <c r="P590" s="44">
        <v>0.0</v>
      </c>
      <c r="Q590" s="44">
        <v>0.0</v>
      </c>
      <c r="R590" s="44">
        <v>0.001705</v>
      </c>
      <c r="S590" s="44">
        <v>0.0</v>
      </c>
      <c r="T590" s="44">
        <v>0.001023</v>
      </c>
    </row>
    <row r="591">
      <c r="A591" s="2" t="str">
        <f>VLOOKUP(E591,'Food Encyclopedia'!$C$2:$K$999,3)</f>
        <v>sweet pea, NA, NA, frozen</v>
      </c>
      <c r="B591" s="19" t="str">
        <f>VLOOKUP(E591,'Food Encyclopedia'!$C$2:$K$999,9)</f>
        <v>Steamed (5 mins)</v>
      </c>
      <c r="C591" s="8" t="str">
        <f t="shared" si="1"/>
        <v>sweet pea, NA, NA, frozen, Steamed (5 mins)</v>
      </c>
      <c r="D591" s="52" t="s">
        <v>3131</v>
      </c>
      <c r="E591" s="2" t="s">
        <v>1647</v>
      </c>
      <c r="F591" s="45">
        <v>10.438</v>
      </c>
      <c r="G591" s="44">
        <v>0.2666</v>
      </c>
      <c r="H591" s="44">
        <v>0.020784</v>
      </c>
      <c r="I591" s="44">
        <v>0.011828</v>
      </c>
      <c r="J591" s="44">
        <v>0.004982</v>
      </c>
      <c r="K591" s="44">
        <v>0.029558</v>
      </c>
      <c r="L591" s="44">
        <v>0.0</v>
      </c>
      <c r="M591" s="44">
        <v>0.001605</v>
      </c>
      <c r="N591" s="44">
        <v>0.0</v>
      </c>
      <c r="O591" s="44">
        <v>0.00725</v>
      </c>
      <c r="P591" s="44">
        <v>0.0</v>
      </c>
      <c r="Q591" s="44">
        <v>0.0</v>
      </c>
      <c r="R591" s="44">
        <v>0.0</v>
      </c>
      <c r="S591" s="44">
        <v>0.0</v>
      </c>
      <c r="T591" s="44">
        <v>0.002079</v>
      </c>
    </row>
    <row r="592">
      <c r="A592" s="2" t="str">
        <f>VLOOKUP(E592,'Food Encyclopedia'!$C$2:$K$999,3)</f>
        <v>corn, NA, NA, frozen</v>
      </c>
      <c r="B592" s="19" t="str">
        <f>VLOOKUP(E592,'Food Encyclopedia'!$C$2:$K$999,9)</f>
        <v>Steamed (5 mins)</v>
      </c>
      <c r="C592" s="8" t="str">
        <f t="shared" si="1"/>
        <v>corn, NA, NA, frozen, Steamed (5 mins)</v>
      </c>
      <c r="D592" s="52" t="s">
        <v>3132</v>
      </c>
      <c r="E592" s="2" t="s">
        <v>1651</v>
      </c>
      <c r="F592" s="45">
        <v>10.286</v>
      </c>
      <c r="G592" s="44">
        <v>0.371527</v>
      </c>
      <c r="H592" s="44">
        <v>0.011146</v>
      </c>
      <c r="I592" s="44">
        <v>0.038796</v>
      </c>
      <c r="J592" s="44">
        <v>0.009373</v>
      </c>
      <c r="K592" s="44">
        <v>0.010729</v>
      </c>
      <c r="L592" s="44">
        <v>0.0</v>
      </c>
      <c r="M592" s="44">
        <v>2.17E-4</v>
      </c>
      <c r="N592" s="44">
        <v>0.0</v>
      </c>
      <c r="O592" s="44">
        <v>0.001207</v>
      </c>
      <c r="P592" s="44">
        <v>0.0</v>
      </c>
      <c r="Q592" s="44">
        <v>0.0</v>
      </c>
      <c r="R592" s="44">
        <v>0.0</v>
      </c>
      <c r="S592" s="44">
        <v>0.0</v>
      </c>
      <c r="T592" s="44">
        <v>9.47E-4</v>
      </c>
    </row>
    <row r="593">
      <c r="A593" s="2" t="str">
        <f>VLOOKUP(E593,'Food Encyclopedia'!$C$2:$K$999,3)</f>
        <v>spinach, NA, leaves, frozen</v>
      </c>
      <c r="B593" s="19" t="str">
        <f>VLOOKUP(E593,'Food Encyclopedia'!$C$2:$K$999,9)</f>
        <v>Steamed (5 mins)</v>
      </c>
      <c r="C593" s="8" t="str">
        <f t="shared" si="1"/>
        <v>spinach, NA, leaves, frozen, Steamed (5 mins)</v>
      </c>
      <c r="D593" s="52" t="s">
        <v>3133</v>
      </c>
      <c r="E593" s="2" t="s">
        <v>1654</v>
      </c>
      <c r="F593" s="45">
        <v>9.882</v>
      </c>
      <c r="G593" s="44">
        <v>0.032886</v>
      </c>
      <c r="H593" s="44">
        <v>0.027332</v>
      </c>
      <c r="I593" s="44">
        <v>0.01462</v>
      </c>
      <c r="J593" s="44">
        <v>0.008119</v>
      </c>
      <c r="K593" s="44">
        <v>0.037884</v>
      </c>
      <c r="L593" s="44">
        <v>0.0</v>
      </c>
      <c r="M593" s="44">
        <v>0.009039</v>
      </c>
      <c r="N593" s="44">
        <v>0.0</v>
      </c>
      <c r="O593" s="44">
        <v>0.034827</v>
      </c>
      <c r="P593" s="44">
        <v>0.0</v>
      </c>
      <c r="Q593" s="44">
        <v>0.0</v>
      </c>
      <c r="R593" s="44">
        <v>0.001401</v>
      </c>
      <c r="S593" s="44">
        <v>0.0</v>
      </c>
      <c r="T593" s="44">
        <v>0.002344</v>
      </c>
    </row>
    <row r="594">
      <c r="A594" s="2" t="str">
        <f>VLOOKUP(E594,'Food Encyclopedia'!$C$2:$K$999,3)</f>
        <v>okra, NA, whole, frozen</v>
      </c>
      <c r="B594" s="19" t="str">
        <f>VLOOKUP(E594,'Food Encyclopedia'!$C$2:$K$999,9)</f>
        <v>Steamed (5 mins)</v>
      </c>
      <c r="C594" s="8" t="str">
        <f t="shared" si="1"/>
        <v>okra, NA, whole, frozen, Steamed (5 mins)</v>
      </c>
      <c r="D594" s="52" t="s">
        <v>3134</v>
      </c>
      <c r="E594" s="2" t="s">
        <v>1657</v>
      </c>
      <c r="F594" s="45">
        <v>9.918</v>
      </c>
      <c r="G594" s="44">
        <v>0.131559</v>
      </c>
      <c r="H594" s="44">
        <v>0.020037</v>
      </c>
      <c r="I594" s="44">
        <v>0.020694</v>
      </c>
      <c r="J594" s="44">
        <v>0.013767</v>
      </c>
      <c r="K594" s="44">
        <v>0.013005</v>
      </c>
      <c r="L594" s="44">
        <v>0.0</v>
      </c>
      <c r="M594" s="44">
        <v>0.008676</v>
      </c>
      <c r="N594" s="44">
        <v>0.0</v>
      </c>
      <c r="O594" s="44">
        <v>0.04948</v>
      </c>
      <c r="P594" s="44">
        <v>0.0</v>
      </c>
      <c r="Q594" s="44">
        <v>0.0</v>
      </c>
      <c r="R594" s="44">
        <v>0.002534</v>
      </c>
      <c r="S594" s="44">
        <v>0.0</v>
      </c>
      <c r="T594" s="44">
        <v>0.002134</v>
      </c>
    </row>
    <row r="595">
      <c r="A595" s="2" t="str">
        <f>VLOOKUP(E595,'Food Encyclopedia'!$C$2:$K$999,3)</f>
        <v>kale, NA, whole, frozen</v>
      </c>
      <c r="B595" s="19" t="str">
        <f>VLOOKUP(E595,'Food Encyclopedia'!$C$2:$K$999,9)</f>
        <v>Steamed (5 mins)</v>
      </c>
      <c r="C595" s="8" t="str">
        <f t="shared" si="1"/>
        <v>kale, NA, whole, frozen, Steamed (5 mins)</v>
      </c>
      <c r="D595" s="43" t="s">
        <v>3135</v>
      </c>
      <c r="E595" s="2" t="s">
        <v>1660</v>
      </c>
      <c r="F595" s="45">
        <v>9.644</v>
      </c>
      <c r="G595" s="44">
        <v>0.106978</v>
      </c>
      <c r="H595" s="44">
        <v>0.031313</v>
      </c>
      <c r="I595" s="44">
        <v>0.009194</v>
      </c>
      <c r="J595" s="44">
        <v>0.012423</v>
      </c>
      <c r="K595" s="44">
        <v>0.022362</v>
      </c>
      <c r="L595" s="44">
        <v>0.0</v>
      </c>
      <c r="M595" s="44">
        <v>0.00716</v>
      </c>
      <c r="N595" s="44">
        <v>0.0</v>
      </c>
      <c r="O595" s="44">
        <v>0.056822</v>
      </c>
      <c r="P595" s="44">
        <v>0.0</v>
      </c>
      <c r="Q595" s="44">
        <v>0.0</v>
      </c>
      <c r="R595" s="44">
        <v>0.001488</v>
      </c>
      <c r="S595" s="44">
        <v>0.0</v>
      </c>
      <c r="T595" s="44">
        <v>0.002905</v>
      </c>
    </row>
    <row r="596">
      <c r="A596" s="2" t="str">
        <f>VLOOKUP(E596,'Food Encyclopedia'!$C$2:$K$999,3)</f>
        <v>soybeans, Edamame, NA, frozen</v>
      </c>
      <c r="B596" s="19" t="str">
        <f>VLOOKUP(E596,'Food Encyclopedia'!$C$2:$K$999,9)</f>
        <v>Steamed (5 mins)</v>
      </c>
      <c r="C596" s="8" t="str">
        <f t="shared" si="1"/>
        <v>soybeans, Edamame, NA, frozen, Steamed (5 mins)</v>
      </c>
      <c r="D596" s="43" t="s">
        <v>3136</v>
      </c>
      <c r="E596" s="2" t="s">
        <v>1663</v>
      </c>
      <c r="F596" s="45">
        <v>9.867</v>
      </c>
      <c r="G596" s="44">
        <v>0.129025</v>
      </c>
      <c r="H596" s="44">
        <v>0.042409</v>
      </c>
      <c r="I596" s="44">
        <v>0.008234</v>
      </c>
      <c r="J596" s="44">
        <v>0.00497</v>
      </c>
      <c r="K596" s="44">
        <v>0.018911</v>
      </c>
      <c r="L596" s="44">
        <v>0.0</v>
      </c>
      <c r="M596" s="44">
        <v>0.002898</v>
      </c>
      <c r="N596" s="44">
        <v>0.0</v>
      </c>
      <c r="O596" s="44">
        <v>0.007916</v>
      </c>
      <c r="P596" s="44">
        <v>0.0</v>
      </c>
      <c r="Q596" s="44">
        <v>0.0</v>
      </c>
      <c r="R596" s="44">
        <v>0.005542</v>
      </c>
      <c r="S596" s="44">
        <v>0.0</v>
      </c>
      <c r="T596" s="44">
        <v>0.001724</v>
      </c>
    </row>
    <row r="597">
      <c r="A597" s="2" t="str">
        <f>VLOOKUP(E597,'Food Encyclopedia'!$C$2:$K$999,3)</f>
        <v>green beans, NA, whole, frozen</v>
      </c>
      <c r="B597" s="19" t="str">
        <f>VLOOKUP(E597,'Food Encyclopedia'!$C$2:$K$999,9)</f>
        <v>Steamed (5 mins)</v>
      </c>
      <c r="C597" s="8" t="str">
        <f t="shared" si="1"/>
        <v>green beans, NA, whole, frozen, Steamed (5 mins)</v>
      </c>
      <c r="D597" s="43" t="s">
        <v>3137</v>
      </c>
      <c r="E597" s="2" t="s">
        <v>1666</v>
      </c>
      <c r="F597" s="45">
        <v>10.407</v>
      </c>
      <c r="G597" s="44">
        <v>0.211627</v>
      </c>
      <c r="H597" s="44">
        <v>0.055021</v>
      </c>
      <c r="I597" s="44">
        <v>0.017318</v>
      </c>
      <c r="J597" s="44">
        <v>0.012269</v>
      </c>
      <c r="K597" s="44">
        <v>0.018545</v>
      </c>
      <c r="L597" s="44">
        <v>0.0</v>
      </c>
      <c r="M597" s="44">
        <v>0.00488</v>
      </c>
      <c r="N597" s="44">
        <v>0.0</v>
      </c>
      <c r="O597" s="44">
        <v>0.063188</v>
      </c>
      <c r="P597" s="44">
        <v>0.0</v>
      </c>
      <c r="Q597" s="44">
        <v>0.0</v>
      </c>
      <c r="R597" s="44">
        <v>0.006383</v>
      </c>
      <c r="S597" s="44">
        <v>0.0</v>
      </c>
      <c r="T597" s="44">
        <v>0.001877</v>
      </c>
    </row>
    <row r="598">
      <c r="A598" s="2" t="str">
        <f>VLOOKUP(E598,'Food Encyclopedia'!$C$2:$K$999,3)</f>
        <v>brussel sprout, NA, whole, frozen</v>
      </c>
      <c r="B598" s="19" t="str">
        <f>VLOOKUP(E598,'Food Encyclopedia'!$C$2:$K$999,9)</f>
        <v>Steamed (5 mins)</v>
      </c>
      <c r="C598" s="8" t="str">
        <f t="shared" si="1"/>
        <v>brussel sprout, NA, whole, frozen, Steamed (5 mins)</v>
      </c>
      <c r="D598" s="43" t="s">
        <v>3138</v>
      </c>
      <c r="E598" s="2" t="s">
        <v>1670</v>
      </c>
      <c r="F598" s="45">
        <v>9.731</v>
      </c>
      <c r="G598" s="44">
        <v>0.196936</v>
      </c>
      <c r="H598" s="44">
        <v>0.056449</v>
      </c>
      <c r="I598" s="44">
        <v>0.014544</v>
      </c>
      <c r="J598" s="44">
        <v>0.009641</v>
      </c>
      <c r="K598" s="44">
        <v>0.066353</v>
      </c>
      <c r="L598" s="44">
        <v>0.0</v>
      </c>
      <c r="M598" s="44">
        <v>0.008007</v>
      </c>
      <c r="N598" s="44">
        <v>0.0</v>
      </c>
      <c r="O598" s="44">
        <v>0.045896</v>
      </c>
      <c r="P598" s="44">
        <v>0.0</v>
      </c>
      <c r="Q598" s="44">
        <v>0.0</v>
      </c>
      <c r="R598" s="44">
        <v>0.004739</v>
      </c>
      <c r="S598" s="44">
        <v>0.0</v>
      </c>
      <c r="T598" s="44">
        <v>0.003925</v>
      </c>
    </row>
    <row r="599">
      <c r="A599" s="2" t="str">
        <f>VLOOKUP(E599,'Food Encyclopedia'!$C$2:$K$999,3)</f>
        <v>broccoli, NA, florets, frozen</v>
      </c>
      <c r="B599" s="19" t="str">
        <f>VLOOKUP(E599,'Food Encyclopedia'!$C$2:$K$999,9)</f>
        <v>Steamed (5 mins)</v>
      </c>
      <c r="C599" s="8" t="str">
        <f t="shared" si="1"/>
        <v>broccoli, NA, florets, frozen, Steamed (5 mins)</v>
      </c>
      <c r="D599" s="43" t="s">
        <v>3139</v>
      </c>
      <c r="E599" s="2" t="s">
        <v>1673</v>
      </c>
      <c r="F599" s="45">
        <v>10.326</v>
      </c>
      <c r="G599" s="44">
        <v>0.092176</v>
      </c>
      <c r="H599" s="44">
        <v>0.047201</v>
      </c>
      <c r="I599" s="44">
        <v>0.012234</v>
      </c>
      <c r="J599" s="44">
        <v>0.015405</v>
      </c>
      <c r="K599" s="44">
        <v>0.058001</v>
      </c>
      <c r="L599" s="44">
        <v>0.0</v>
      </c>
      <c r="M599" s="44">
        <v>0.007518</v>
      </c>
      <c r="N599" s="44">
        <v>0.0</v>
      </c>
      <c r="O599" s="44">
        <v>0.045136</v>
      </c>
      <c r="P599" s="44">
        <v>0.0</v>
      </c>
      <c r="Q599" s="44">
        <v>0.0</v>
      </c>
      <c r="R599" s="44">
        <v>0.002933</v>
      </c>
      <c r="S599" s="44">
        <v>0.0</v>
      </c>
      <c r="T599" s="44">
        <v>0.00498</v>
      </c>
    </row>
    <row r="600">
      <c r="A600" s="2" t="str">
        <f>VLOOKUP(E600,'Food Encyclopedia'!$C$2:$K$999,3)</f>
        <v>dragonfruit, NA, flesh and seeds, fresh</v>
      </c>
      <c r="B600" s="19" t="str">
        <f>VLOOKUP(E600,'Food Encyclopedia'!$C$2:$K$999,9)</f>
        <v>raw</v>
      </c>
      <c r="C600" s="8" t="str">
        <f t="shared" si="1"/>
        <v>dragonfruit, NA, flesh and seeds, fresh, raw</v>
      </c>
      <c r="D600" s="43" t="s">
        <v>3140</v>
      </c>
      <c r="E600" s="2" t="s">
        <v>1676</v>
      </c>
      <c r="F600" s="45">
        <v>10.467</v>
      </c>
      <c r="G600" s="44">
        <v>0.136485</v>
      </c>
      <c r="H600" s="44">
        <v>0.019251</v>
      </c>
      <c r="I600" s="44">
        <v>0.029855</v>
      </c>
      <c r="J600" s="44">
        <v>0.029946</v>
      </c>
      <c r="K600" s="44">
        <v>0.028075</v>
      </c>
      <c r="L600" s="44">
        <v>0.0</v>
      </c>
      <c r="M600" s="44">
        <v>0.002676</v>
      </c>
      <c r="N600" s="44">
        <v>0.0</v>
      </c>
      <c r="O600" s="44">
        <v>0.004722</v>
      </c>
      <c r="P600" s="44">
        <v>0.0</v>
      </c>
      <c r="Q600" s="44">
        <v>0.0</v>
      </c>
      <c r="R600" s="44">
        <v>0.0</v>
      </c>
      <c r="S600" s="44">
        <v>0.0</v>
      </c>
      <c r="T600" s="44">
        <v>3.63E-4</v>
      </c>
    </row>
    <row r="601">
      <c r="A601" s="2" t="str">
        <f>VLOOKUP(E601,'Food Encyclopedia'!$C$2:$K$999,3)</f>
        <v>pomegranate, NA, seeds, fresh</v>
      </c>
      <c r="B601" s="19" t="str">
        <f>VLOOKUP(E601,'Food Encyclopedia'!$C$2:$K$999,9)</f>
        <v>raw</v>
      </c>
      <c r="C601" s="8" t="str">
        <f t="shared" si="1"/>
        <v>pomegranate, NA, seeds, fresh, raw</v>
      </c>
      <c r="D601" s="43" t="s">
        <v>3141</v>
      </c>
      <c r="E601" s="2" t="s">
        <v>1678</v>
      </c>
      <c r="F601" s="45">
        <v>10.27</v>
      </c>
      <c r="G601" s="44">
        <v>0.354321</v>
      </c>
      <c r="H601" s="44">
        <v>0.009023</v>
      </c>
      <c r="I601" s="44">
        <v>0.04689</v>
      </c>
      <c r="J601" s="44">
        <v>0.001725</v>
      </c>
      <c r="K601" s="44">
        <v>0.009436</v>
      </c>
      <c r="L601" s="44">
        <v>0.0</v>
      </c>
      <c r="M601" s="44">
        <v>0.001518</v>
      </c>
      <c r="N601" s="44">
        <v>0.0</v>
      </c>
      <c r="O601" s="44">
        <v>0.010604</v>
      </c>
      <c r="P601" s="44">
        <v>0.0</v>
      </c>
      <c r="Q601" s="44">
        <v>0.0</v>
      </c>
      <c r="R601" s="44">
        <v>0.0</v>
      </c>
      <c r="S601" s="44">
        <v>0.0</v>
      </c>
      <c r="T601" s="44">
        <v>2.28E-4</v>
      </c>
    </row>
    <row r="602">
      <c r="A602" s="2" t="str">
        <f>VLOOKUP(E602,'Food Encyclopedia'!$C$2:$K$999,3)</f>
        <v>burger patty, black bean, NA, frozen</v>
      </c>
      <c r="B602" s="19" t="str">
        <f>VLOOKUP(E602,'Food Encyclopedia'!$C$2:$K$999,9)</f>
        <v>Microwave for 2 minutes </v>
      </c>
      <c r="C602" s="8" t="str">
        <f t="shared" si="1"/>
        <v>burger patty, black bean, NA, frozen, Microwave for 2 minutes </v>
      </c>
      <c r="D602" s="43" t="s">
        <v>3142</v>
      </c>
      <c r="E602" s="2" t="s">
        <v>1681</v>
      </c>
      <c r="F602" s="45">
        <v>9.875</v>
      </c>
      <c r="G602" s="44">
        <v>0.26512</v>
      </c>
      <c r="H602" s="44">
        <v>0.018489</v>
      </c>
      <c r="I602" s="44">
        <v>0.021757</v>
      </c>
      <c r="J602" s="44">
        <v>0.005479</v>
      </c>
      <c r="K602" s="44">
        <v>0.023076</v>
      </c>
      <c r="L602" s="44">
        <v>0.0</v>
      </c>
      <c r="M602" s="44">
        <v>0.0016</v>
      </c>
      <c r="N602" s="44">
        <v>0.0</v>
      </c>
      <c r="O602" s="44">
        <v>0.007773</v>
      </c>
      <c r="P602" s="44">
        <v>0.0</v>
      </c>
      <c r="Q602" s="44">
        <v>0.0</v>
      </c>
      <c r="R602" s="44">
        <v>0.0</v>
      </c>
      <c r="S602" s="44">
        <v>0.0</v>
      </c>
      <c r="T602" s="44">
        <v>6.67E-4</v>
      </c>
    </row>
    <row r="603">
      <c r="A603" s="2" t="str">
        <f>VLOOKUP(E603,'Food Encyclopedia'!$C$2:$K$999,3)</f>
        <v>burger patty, pea protein, NA, frozen</v>
      </c>
      <c r="B603" s="19" t="str">
        <f>VLOOKUP(E603,'Food Encyclopedia'!$C$2:$K$999,9)</f>
        <v>Microwave for 2 minutes </v>
      </c>
      <c r="C603" s="8" t="str">
        <f t="shared" si="1"/>
        <v>burger patty, pea protein, NA, frozen, Microwave for 2 minutes </v>
      </c>
      <c r="D603" s="43" t="s">
        <v>3143</v>
      </c>
      <c r="E603" s="2" t="s">
        <v>1686</v>
      </c>
      <c r="F603" s="45">
        <v>10.519</v>
      </c>
      <c r="G603" s="44">
        <v>0.112263</v>
      </c>
      <c r="H603" s="44">
        <v>0.010249</v>
      </c>
      <c r="I603" s="44">
        <v>0.01327</v>
      </c>
      <c r="J603" s="44">
        <v>0.00202</v>
      </c>
      <c r="K603" s="44">
        <v>0.009261</v>
      </c>
      <c r="L603" s="44">
        <v>0.0</v>
      </c>
      <c r="M603" s="44">
        <v>3.15E-4</v>
      </c>
      <c r="N603" s="44">
        <v>0.0</v>
      </c>
      <c r="O603" s="44">
        <v>0.001761</v>
      </c>
      <c r="P603" s="44">
        <v>0.0</v>
      </c>
      <c r="Q603" s="44">
        <v>0.0</v>
      </c>
      <c r="R603" s="44">
        <v>0.0</v>
      </c>
      <c r="S603" s="44">
        <v>0.0</v>
      </c>
      <c r="T603" s="44">
        <v>0.00104</v>
      </c>
    </row>
    <row r="604">
      <c r="A604" s="2" t="str">
        <f>VLOOKUP(E604,'Food Encyclopedia'!$C$2:$K$999,3)</f>
        <v>burger patty, cauliflower, NA, frozen</v>
      </c>
      <c r="B604" s="19" t="str">
        <f>VLOOKUP(E604,'Food Encyclopedia'!$C$2:$K$999,9)</f>
        <v>Microwave for 2 minutes </v>
      </c>
      <c r="C604" s="8" t="str">
        <f t="shared" si="1"/>
        <v>burger patty, cauliflower, NA, frozen, Microwave for 2 minutes </v>
      </c>
      <c r="D604" s="43" t="s">
        <v>3144</v>
      </c>
      <c r="E604" s="2" t="s">
        <v>1689</v>
      </c>
      <c r="F604" s="45">
        <v>9.716</v>
      </c>
      <c r="G604" s="44">
        <v>0.110508</v>
      </c>
      <c r="H604" s="44">
        <v>0.021156</v>
      </c>
      <c r="I604" s="44">
        <v>0.01473</v>
      </c>
      <c r="J604" s="44">
        <v>0.003156</v>
      </c>
      <c r="K604" s="44">
        <v>0.012338</v>
      </c>
      <c r="L604" s="44">
        <v>0.0</v>
      </c>
      <c r="M604" s="44">
        <v>0.001038</v>
      </c>
      <c r="N604" s="44">
        <v>0.0</v>
      </c>
      <c r="O604" s="44">
        <v>0.00547</v>
      </c>
      <c r="P604" s="44">
        <v>0.0</v>
      </c>
      <c r="Q604" s="44">
        <v>0.0</v>
      </c>
      <c r="R604" s="44">
        <v>0.0</v>
      </c>
      <c r="S604" s="44">
        <v>0.0</v>
      </c>
      <c r="T604" s="44">
        <v>7.83E-4</v>
      </c>
    </row>
    <row r="605">
      <c r="A605" s="2" t="str">
        <f>VLOOKUP(E605,'Food Encyclopedia'!$C$2:$K$999,3)</f>
        <v>burger patty, mixed seeds, NA, frozen</v>
      </c>
      <c r="B605" s="19" t="str">
        <f>VLOOKUP(E605,'Food Encyclopedia'!$C$2:$K$999,9)</f>
        <v>Microwave for 2 minutes </v>
      </c>
      <c r="C605" s="8" t="str">
        <f t="shared" si="1"/>
        <v>burger patty, mixed seeds, NA, frozen, Microwave for 2 minutes </v>
      </c>
      <c r="D605" s="43" t="s">
        <v>3145</v>
      </c>
      <c r="E605" s="2" t="s">
        <v>1692</v>
      </c>
      <c r="F605" s="45">
        <v>10.476</v>
      </c>
      <c r="G605" s="44">
        <v>0.156414</v>
      </c>
      <c r="H605" s="44">
        <v>0.006452</v>
      </c>
      <c r="I605" s="44">
        <v>0.00779</v>
      </c>
      <c r="J605" s="44">
        <v>0.002178</v>
      </c>
      <c r="K605" s="44">
        <v>0.005141</v>
      </c>
      <c r="L605" s="44">
        <v>0.0</v>
      </c>
      <c r="M605" s="44">
        <v>6.6E-4</v>
      </c>
      <c r="N605" s="44">
        <v>0.0</v>
      </c>
      <c r="O605" s="44">
        <v>0.002715</v>
      </c>
      <c r="P605" s="44">
        <v>0.0</v>
      </c>
      <c r="Q605" s="44">
        <v>0.0</v>
      </c>
      <c r="R605" s="44">
        <v>0.0</v>
      </c>
      <c r="S605" s="44">
        <v>0.0</v>
      </c>
      <c r="T605" s="44">
        <v>3.68E-4</v>
      </c>
    </row>
    <row r="606">
      <c r="A606" s="2" t="str">
        <f>VLOOKUP(E606,'Food Encyclopedia'!$C$2:$K$999,3)</f>
        <v>burger patty, kale and quinoa, NA, frozen</v>
      </c>
      <c r="B606" s="19" t="str">
        <f>VLOOKUP(E606,'Food Encyclopedia'!$C$2:$K$999,9)</f>
        <v>Microwave for 2 minutes </v>
      </c>
      <c r="C606" s="8" t="str">
        <f t="shared" si="1"/>
        <v>burger patty, kale and quinoa, NA, frozen, Microwave for 2 minutes </v>
      </c>
      <c r="D606" s="43" t="s">
        <v>3146</v>
      </c>
      <c r="E606" s="2" t="s">
        <v>1696</v>
      </c>
      <c r="F606" s="45">
        <v>9.901</v>
      </c>
      <c r="G606" s="44">
        <v>0.34541</v>
      </c>
      <c r="H606" s="44">
        <v>0.007431</v>
      </c>
      <c r="I606" s="44">
        <v>0.002267</v>
      </c>
      <c r="J606" s="44">
        <v>0.002717</v>
      </c>
      <c r="K606" s="44">
        <v>0.004702</v>
      </c>
      <c r="L606" s="44">
        <v>0.0</v>
      </c>
      <c r="M606" s="44">
        <v>4.4E-4</v>
      </c>
      <c r="N606" s="44">
        <v>0.0</v>
      </c>
      <c r="O606" s="44">
        <v>0.004336</v>
      </c>
      <c r="P606" s="44">
        <v>0.0</v>
      </c>
      <c r="Q606" s="44">
        <v>0.0</v>
      </c>
      <c r="R606" s="44">
        <v>0.0</v>
      </c>
      <c r="S606" s="44">
        <v>0.0</v>
      </c>
      <c r="T606" s="44">
        <v>4.07E-4</v>
      </c>
    </row>
    <row r="607">
      <c r="A607" s="2" t="str">
        <f>VLOOKUP(E607,'Food Encyclopedia'!$C$2:$K$999,3)</f>
        <v>burger patty, beet and bean, NA, frozen</v>
      </c>
      <c r="B607" s="19" t="str">
        <f>VLOOKUP(E607,'Food Encyclopedia'!$C$2:$K$999,9)</f>
        <v>Microwave for 2 minutes </v>
      </c>
      <c r="C607" s="8" t="str">
        <f t="shared" si="1"/>
        <v>burger patty, beet and bean, NA, frozen, Microwave for 2 minutes </v>
      </c>
      <c r="D607" s="43" t="s">
        <v>3147</v>
      </c>
      <c r="E607" s="2" t="s">
        <v>1700</v>
      </c>
      <c r="F607" s="45">
        <v>10.537</v>
      </c>
      <c r="G607" s="44">
        <v>0.250344</v>
      </c>
      <c r="H607" s="44">
        <v>0.011824</v>
      </c>
      <c r="I607" s="44">
        <v>0.003672</v>
      </c>
      <c r="J607" s="44">
        <v>0.003328</v>
      </c>
      <c r="K607" s="44">
        <v>0.01153</v>
      </c>
      <c r="L607" s="44">
        <v>0.0</v>
      </c>
      <c r="M607" s="44">
        <v>7.76E-4</v>
      </c>
      <c r="N607" s="44">
        <v>0.0</v>
      </c>
      <c r="O607" s="44">
        <v>0.005145</v>
      </c>
      <c r="P607" s="44">
        <v>0.0</v>
      </c>
      <c r="Q607" s="44">
        <v>0.0</v>
      </c>
      <c r="R607" s="44">
        <v>0.0</v>
      </c>
      <c r="S607" s="44">
        <v>0.0</v>
      </c>
      <c r="T607" s="44">
        <v>2.94E-4</v>
      </c>
    </row>
    <row r="608">
      <c r="A608" s="2" t="str">
        <f>VLOOKUP(E608,'Food Encyclopedia'!$C$2:$K$999,3)</f>
        <v>burger patty, pumpkin and spinach, NA, frozen</v>
      </c>
      <c r="B608" s="19" t="str">
        <f>VLOOKUP(E608,'Food Encyclopedia'!$C$2:$K$999,9)</f>
        <v>Microwave for 2 minutes </v>
      </c>
      <c r="C608" s="8" t="str">
        <f t="shared" si="1"/>
        <v>burger patty, pumpkin and spinach, NA, frozen, Microwave for 2 minutes </v>
      </c>
      <c r="D608" s="43" t="s">
        <v>3148</v>
      </c>
      <c r="E608" s="2" t="s">
        <v>1703</v>
      </c>
      <c r="F608" s="45">
        <v>9.772</v>
      </c>
      <c r="G608" s="44">
        <v>0.311074</v>
      </c>
      <c r="H608" s="44">
        <v>0.011153</v>
      </c>
      <c r="I608" s="44">
        <v>0.002537</v>
      </c>
      <c r="J608" s="44">
        <v>0.00312</v>
      </c>
      <c r="K608" s="44">
        <v>0.004968</v>
      </c>
      <c r="L608" s="44">
        <v>0.0</v>
      </c>
      <c r="M608" s="44">
        <v>6.4E-4</v>
      </c>
      <c r="N608" s="44">
        <v>0.0</v>
      </c>
      <c r="O608" s="44">
        <v>0.006158</v>
      </c>
      <c r="P608" s="44">
        <v>0.0</v>
      </c>
      <c r="Q608" s="44">
        <v>0.0</v>
      </c>
      <c r="R608" s="44">
        <v>0.0</v>
      </c>
      <c r="S608" s="44">
        <v>0.0</v>
      </c>
      <c r="T608" s="44">
        <v>4.67E-4</v>
      </c>
    </row>
    <row r="609">
      <c r="A609" s="2" t="str">
        <f>VLOOKUP(E609,'Food Encyclopedia'!$C$2:$K$999,3)</f>
        <v>burger patty, mixed vegetables, NA, frozen</v>
      </c>
      <c r="B609" s="19" t="str">
        <f>VLOOKUP(E609,'Food Encyclopedia'!$C$2:$K$999,9)</f>
        <v>Microwave for 2 minutes </v>
      </c>
      <c r="C609" s="8" t="str">
        <f t="shared" si="1"/>
        <v>burger patty, mixed vegetables, NA, frozen, Microwave for 2 minutes </v>
      </c>
      <c r="D609" s="43" t="s">
        <v>3149</v>
      </c>
      <c r="E609" s="2" t="s">
        <v>1706</v>
      </c>
      <c r="F609" s="45">
        <v>9.867</v>
      </c>
      <c r="G609" s="44">
        <v>0.261695</v>
      </c>
      <c r="H609" s="44">
        <v>0.023553</v>
      </c>
      <c r="I609" s="44">
        <v>0.004675</v>
      </c>
      <c r="J609" s="44">
        <v>0.004919</v>
      </c>
      <c r="K609" s="44">
        <v>0.008081</v>
      </c>
      <c r="L609" s="44">
        <v>0.0</v>
      </c>
      <c r="M609" s="44">
        <v>0.001026</v>
      </c>
      <c r="N609" s="44">
        <v>0.0</v>
      </c>
      <c r="O609" s="44">
        <v>0.006528</v>
      </c>
      <c r="P609" s="44">
        <v>0.0</v>
      </c>
      <c r="Q609" s="44">
        <v>0.0</v>
      </c>
      <c r="R609" s="44">
        <v>0.0</v>
      </c>
      <c r="S609" s="44">
        <v>0.0</v>
      </c>
      <c r="T609" s="44">
        <v>5.95E-4</v>
      </c>
    </row>
    <row r="610">
      <c r="A610" s="2" t="str">
        <f>VLOOKUP(E610,'Food Encyclopedia'!$C$2:$K$999,3)</f>
        <v>burger patty, bean and corn, NA, frozen</v>
      </c>
      <c r="B610" s="19" t="str">
        <f>VLOOKUP(E610,'Food Encyclopedia'!$C$2:$K$999,9)</f>
        <v>Microwave for 2 minutes </v>
      </c>
      <c r="C610" s="8" t="str">
        <f t="shared" si="1"/>
        <v>burger patty, bean and corn, NA, frozen, Microwave for 2 minutes </v>
      </c>
      <c r="D610" s="43" t="s">
        <v>3150</v>
      </c>
      <c r="E610" s="2" t="s">
        <v>1710</v>
      </c>
      <c r="F610" s="45">
        <v>11.385</v>
      </c>
      <c r="G610" s="44">
        <v>0.197729</v>
      </c>
      <c r="H610" s="44">
        <v>0.006429</v>
      </c>
      <c r="I610" s="44">
        <v>0.002662</v>
      </c>
      <c r="J610" s="44">
        <v>0.002813</v>
      </c>
      <c r="K610" s="44">
        <v>0.009741</v>
      </c>
      <c r="L610" s="44">
        <v>0.0</v>
      </c>
      <c r="M610" s="44">
        <v>8.36E-4</v>
      </c>
      <c r="N610" s="44">
        <v>0.0</v>
      </c>
      <c r="O610" s="44">
        <v>0.004145</v>
      </c>
      <c r="P610" s="44">
        <v>0.0</v>
      </c>
      <c r="Q610" s="44">
        <v>0.0</v>
      </c>
      <c r="R610" s="44">
        <v>0.0</v>
      </c>
      <c r="S610" s="44">
        <v>0.0</v>
      </c>
      <c r="T610" s="44">
        <v>2.7E-4</v>
      </c>
    </row>
    <row r="611">
      <c r="A611" s="2" t="str">
        <f>VLOOKUP(E611,'Food Encyclopedia'!$C$2:$K$999,3)</f>
        <v>burger patty, wheat gluten, NA, frozen</v>
      </c>
      <c r="B611" s="19" t="str">
        <f>VLOOKUP(E611,'Food Encyclopedia'!$C$2:$K$999,9)</f>
        <v>Microwave for 2 minutes </v>
      </c>
      <c r="C611" s="8" t="str">
        <f t="shared" si="1"/>
        <v>burger patty, wheat gluten, NA, frozen, Microwave for 2 minutes </v>
      </c>
      <c r="D611" s="43" t="s">
        <v>3151</v>
      </c>
      <c r="E611" s="2" t="s">
        <v>1713</v>
      </c>
      <c r="F611" s="45">
        <v>10.35</v>
      </c>
      <c r="G611" s="44">
        <v>0.08034</v>
      </c>
      <c r="H611" s="44">
        <v>0.002261</v>
      </c>
      <c r="I611" s="44">
        <v>0.005095</v>
      </c>
      <c r="J611" s="44">
        <v>0.002707</v>
      </c>
      <c r="K611" s="44">
        <v>0.002034</v>
      </c>
      <c r="L611" s="44">
        <v>0.0</v>
      </c>
      <c r="M611" s="47">
        <v>9.92E-6</v>
      </c>
      <c r="N611" s="44">
        <v>0.0</v>
      </c>
      <c r="O611" s="44">
        <v>1.74E-4</v>
      </c>
      <c r="P611" s="44">
        <v>0.0</v>
      </c>
      <c r="Q611" s="44">
        <v>0.0</v>
      </c>
      <c r="R611" s="44">
        <v>0.0</v>
      </c>
      <c r="S611" s="44">
        <v>0.0</v>
      </c>
      <c r="T611" s="44">
        <v>2.73E-4</v>
      </c>
    </row>
    <row r="612">
      <c r="A612" s="2" t="str">
        <f>VLOOKUP(E612,'Food Encyclopedia'!$C$2:$K$999,3)</f>
        <v>ground non-meat, NA, NA, frozen</v>
      </c>
      <c r="B612" s="19" t="str">
        <f>VLOOKUP(E612,'Food Encyclopedia'!$C$2:$K$999,9)</f>
        <v>Microwave for 2 minutes </v>
      </c>
      <c r="C612" s="8" t="str">
        <f t="shared" si="1"/>
        <v>ground non-meat, NA, NA, frozen, Microwave for 2 minutes </v>
      </c>
      <c r="D612" s="43" t="s">
        <v>3152</v>
      </c>
      <c r="E612" s="2" t="s">
        <v>1717</v>
      </c>
      <c r="F612" s="45">
        <v>9.857</v>
      </c>
      <c r="G612" s="44">
        <v>0.088839</v>
      </c>
      <c r="H612" s="44">
        <v>0.005628</v>
      </c>
      <c r="I612" s="44">
        <v>0.002294</v>
      </c>
      <c r="J612" s="44">
        <v>1.6E-4</v>
      </c>
      <c r="K612" s="44">
        <v>1.97E-4</v>
      </c>
      <c r="L612" s="44">
        <v>0.0</v>
      </c>
      <c r="M612" s="44">
        <v>0.0</v>
      </c>
      <c r="N612" s="44">
        <v>0.001362</v>
      </c>
      <c r="O612" s="44">
        <v>0.0</v>
      </c>
      <c r="P612" s="44">
        <v>0.0</v>
      </c>
      <c r="Q612" s="44">
        <v>0.0</v>
      </c>
      <c r="R612" s="44">
        <v>0.01599</v>
      </c>
      <c r="S612" s="44">
        <v>0.0</v>
      </c>
      <c r="T612" s="44">
        <v>0.001749</v>
      </c>
    </row>
    <row r="613">
      <c r="A613" s="2" t="str">
        <f>VLOOKUP(E613,'Food Encyclopedia'!$C$2:$K$999,3)</f>
        <v>non-meat tenders, NA, NA, frozen [to be processed]</v>
      </c>
      <c r="B613" s="19" t="str">
        <f>VLOOKUP(E613,'Food Encyclopedia'!$C$2:$K$999,9)</f>
        <v>Microwave for 2 minutes </v>
      </c>
      <c r="C613" s="8" t="str">
        <f t="shared" si="1"/>
        <v>non-meat tenders, NA, NA, frozen [to be processed], Microwave for 2 minutes </v>
      </c>
      <c r="D613" s="43" t="s">
        <v>3153</v>
      </c>
      <c r="E613" s="2" t="s">
        <v>1721</v>
      </c>
      <c r="F613" s="45"/>
      <c r="G613" s="44"/>
      <c r="H613" s="44"/>
      <c r="I613" s="44"/>
      <c r="J613" s="44"/>
      <c r="K613" s="44"/>
      <c r="L613" s="44"/>
      <c r="M613" s="44"/>
      <c r="N613" s="44"/>
      <c r="O613" s="44"/>
      <c r="P613" s="44"/>
      <c r="Q613" s="44"/>
      <c r="R613" s="44"/>
      <c r="S613" s="44"/>
      <c r="T613" s="44"/>
    </row>
    <row r="614">
      <c r="A614" s="2" t="str">
        <f>VLOOKUP(E614,'Food Encyclopedia'!$C$2:$K$999,3)</f>
        <v>burger patty, whole grain millet sweet potato &amp; leafy greens, NA, frozen</v>
      </c>
      <c r="B614" s="19" t="str">
        <f>VLOOKUP(E614,'Food Encyclopedia'!$C$2:$K$999,9)</f>
        <v>Microwave for 2 minutes </v>
      </c>
      <c r="C614" s="8" t="str">
        <f t="shared" si="1"/>
        <v>burger patty, whole grain millet sweet potato &amp; leafy greens, NA, frozen, Microwave for 2 minutes </v>
      </c>
      <c r="D614" s="43" t="s">
        <v>3154</v>
      </c>
      <c r="E614" s="2" t="s">
        <v>1725</v>
      </c>
      <c r="F614" s="45">
        <v>10.414</v>
      </c>
      <c r="G614" s="44">
        <v>0.195421</v>
      </c>
      <c r="H614" s="44">
        <v>0.003898</v>
      </c>
      <c r="I614" s="44">
        <v>0.003312</v>
      </c>
      <c r="J614" s="44">
        <v>0.001791</v>
      </c>
      <c r="K614" s="44">
        <v>0.00218</v>
      </c>
      <c r="L614" s="44">
        <v>0.0</v>
      </c>
      <c r="M614" s="44">
        <v>4.38E-4</v>
      </c>
      <c r="N614" s="44">
        <v>0.0</v>
      </c>
      <c r="O614" s="44">
        <v>0.001448</v>
      </c>
      <c r="P614" s="44">
        <v>0.0</v>
      </c>
      <c r="Q614" s="44">
        <v>0.0</v>
      </c>
      <c r="R614" s="44">
        <v>0.0</v>
      </c>
      <c r="S614" s="44">
        <v>0.0</v>
      </c>
      <c r="T614" s="44">
        <v>1.63E-4</v>
      </c>
    </row>
    <row r="615">
      <c r="A615" s="2" t="str">
        <f>VLOOKUP(E615,'Food Encyclopedia'!$C$2:$K$999,3)</f>
        <v>burger patty, NA, NA, frozen</v>
      </c>
      <c r="B615" s="19" t="str">
        <f>VLOOKUP(E615,'Food Encyclopedia'!$C$2:$K$999,9)</f>
        <v>Microwave for 2 minutes </v>
      </c>
      <c r="C615" s="8" t="str">
        <f t="shared" si="1"/>
        <v>burger patty, NA, NA, frozen, Microwave for 2 minutes </v>
      </c>
      <c r="D615" s="43" t="s">
        <v>3155</v>
      </c>
      <c r="E615" s="2" t="s">
        <v>1728</v>
      </c>
      <c r="F615" s="45">
        <v>10.065</v>
      </c>
      <c r="G615" s="44">
        <v>0.044381</v>
      </c>
      <c r="H615" s="44">
        <v>0.023461</v>
      </c>
      <c r="I615" s="44">
        <v>0.011825</v>
      </c>
      <c r="J615" s="44">
        <v>0.003367</v>
      </c>
      <c r="K615" s="44">
        <v>0.008369</v>
      </c>
      <c r="L615" s="44">
        <v>0.0</v>
      </c>
      <c r="M615" s="44">
        <v>0.00101</v>
      </c>
      <c r="N615" s="44">
        <v>0.0</v>
      </c>
      <c r="O615" s="44">
        <v>0.002747</v>
      </c>
      <c r="P615" s="44">
        <v>0.0</v>
      </c>
      <c r="Q615" s="44">
        <v>0.0</v>
      </c>
      <c r="R615" s="44">
        <v>0.0</v>
      </c>
      <c r="S615" s="44">
        <v>0.0</v>
      </c>
      <c r="T615" s="44">
        <v>0.001498</v>
      </c>
    </row>
    <row r="616">
      <c r="A616" s="2" t="str">
        <f>VLOOKUP(E616,'Food Encyclopedia'!$C$2:$K$999,3)</f>
        <v>ground non-meat, NA, NA, frozen  </v>
      </c>
      <c r="B616" s="19" t="str">
        <f>VLOOKUP(E616,'Food Encyclopedia'!$C$2:$K$999,9)</f>
        <v>Microwave for 2 minutes </v>
      </c>
      <c r="C616" s="8" t="str">
        <f t="shared" si="1"/>
        <v>ground non-meat, NA, NA, frozen  , Microwave for 2 minutes </v>
      </c>
      <c r="D616" s="43" t="s">
        <v>3156</v>
      </c>
      <c r="E616" s="2" t="s">
        <v>1732</v>
      </c>
      <c r="F616" s="44">
        <v>10.88</v>
      </c>
      <c r="G616" s="44">
        <v>0.045964</v>
      </c>
      <c r="H616" s="44">
        <v>0.004685</v>
      </c>
      <c r="I616" s="44">
        <v>0.0</v>
      </c>
      <c r="J616" s="44">
        <v>4.42E-4</v>
      </c>
      <c r="K616" s="44">
        <v>0.002966</v>
      </c>
      <c r="L616" s="44">
        <v>7.36E-4</v>
      </c>
      <c r="M616" s="44">
        <v>2.5E-4</v>
      </c>
      <c r="N616" s="47">
        <v>4.91E-5</v>
      </c>
      <c r="O616" s="44">
        <v>5.72E-4</v>
      </c>
      <c r="P616" s="44">
        <v>0.0</v>
      </c>
      <c r="Q616" s="44">
        <v>0.0</v>
      </c>
      <c r="R616" s="44">
        <v>4.37E-4</v>
      </c>
      <c r="S616" s="44">
        <v>0.0</v>
      </c>
      <c r="T616" s="44">
        <v>9.25E-4</v>
      </c>
    </row>
    <row r="617">
      <c r="A617" s="2" t="str">
        <f>VLOOKUP(E617,'Food Encyclopedia'!$C$2:$K$999,3)</f>
        <v>burger patty, quinoa and barley, NA, frozen</v>
      </c>
      <c r="B617" s="19" t="str">
        <f>VLOOKUP(E617,'Food Encyclopedia'!$C$2:$K$999,9)</f>
        <v>Microwave for 2 minutes </v>
      </c>
      <c r="C617" s="8" t="str">
        <f t="shared" si="1"/>
        <v>burger patty, quinoa and barley, NA, frozen, Microwave for 2 minutes </v>
      </c>
      <c r="D617" s="52" t="s">
        <v>3157</v>
      </c>
      <c r="E617" s="2" t="s">
        <v>1736</v>
      </c>
      <c r="F617" s="45">
        <v>10.327</v>
      </c>
      <c r="G617" s="44">
        <v>0.27162</v>
      </c>
      <c r="H617" s="44">
        <v>0.010183</v>
      </c>
      <c r="I617" s="44">
        <v>0.019912</v>
      </c>
      <c r="J617" s="44">
        <v>0.005912</v>
      </c>
      <c r="K617" s="44">
        <v>0.011422</v>
      </c>
      <c r="L617" s="44">
        <v>0.0</v>
      </c>
      <c r="M617" s="44">
        <v>7.61E-4</v>
      </c>
      <c r="N617" s="44">
        <v>0.0</v>
      </c>
      <c r="O617" s="44">
        <v>0.004968</v>
      </c>
      <c r="P617" s="44">
        <v>0.0</v>
      </c>
      <c r="Q617" s="44">
        <v>0.0</v>
      </c>
      <c r="R617" s="44">
        <v>0.0</v>
      </c>
      <c r="S617" s="44">
        <v>0.0</v>
      </c>
      <c r="T617" s="44">
        <v>8.2E-4</v>
      </c>
    </row>
    <row r="618">
      <c r="A618" s="2" t="str">
        <f>VLOOKUP(E618,'Food Encyclopedia'!$C$2:$K$999,3)</f>
        <v>bread, sprouted wheat, NA, fresh</v>
      </c>
      <c r="B618" s="19" t="str">
        <f>VLOOKUP(E618,'Food Encyclopedia'!$C$2:$K$999,9)</f>
        <v>raw</v>
      </c>
      <c r="C618" s="8" t="str">
        <f t="shared" si="1"/>
        <v>bread, sprouted wheat, NA, fresh, raw</v>
      </c>
      <c r="D618" s="43" t="s">
        <v>3158</v>
      </c>
      <c r="E618" s="2" t="s">
        <v>1739</v>
      </c>
      <c r="F618" s="44">
        <v>10.576</v>
      </c>
      <c r="G618" s="44">
        <v>0.502907</v>
      </c>
      <c r="H618" s="44">
        <v>0.003004</v>
      </c>
      <c r="I618" s="44">
        <v>0.004738</v>
      </c>
      <c r="J618" s="44">
        <v>0.013536</v>
      </c>
      <c r="K618" s="44">
        <v>0.033286</v>
      </c>
      <c r="L618" s="44">
        <v>3.44E-4</v>
      </c>
      <c r="M618" s="47">
        <v>5.98E-5</v>
      </c>
      <c r="N618" s="47">
        <v>8.25E-5</v>
      </c>
      <c r="O618" s="47">
        <v>7.35E-5</v>
      </c>
      <c r="P618" s="44">
        <v>0.0</v>
      </c>
      <c r="Q618" s="44">
        <v>0.0</v>
      </c>
      <c r="R618" s="44">
        <v>0.001969</v>
      </c>
      <c r="S618" s="44">
        <v>0.0</v>
      </c>
      <c r="T618" s="44">
        <v>5.49E-4</v>
      </c>
    </row>
    <row r="619">
      <c r="A619" s="2" t="str">
        <f>VLOOKUP(E619,'Food Encyclopedia'!$C$2:$K$999,3)</f>
        <v>Persimmon, Fuyu, flesh. fresh</v>
      </c>
      <c r="B619" s="19" t="str">
        <f>VLOOKUP(E619,'Food Encyclopedia'!$C$2:$K$999,9)</f>
        <v>raw</v>
      </c>
      <c r="C619" s="8" t="str">
        <f t="shared" si="1"/>
        <v>Persimmon, Fuyu, flesh. fresh, raw</v>
      </c>
      <c r="D619" s="43" t="s">
        <v>3159</v>
      </c>
      <c r="E619" s="2" t="s">
        <v>1741</v>
      </c>
      <c r="F619" s="44">
        <v>9.573</v>
      </c>
      <c r="G619" s="44">
        <v>0.294275</v>
      </c>
      <c r="H619" s="44">
        <v>0.006824</v>
      </c>
      <c r="I619" s="44">
        <v>0.008476</v>
      </c>
      <c r="J619" s="44">
        <v>0.004234</v>
      </c>
      <c r="K619" s="44">
        <v>0.004583</v>
      </c>
      <c r="L619" s="44">
        <v>0.005615</v>
      </c>
      <c r="M619" s="44">
        <v>9.83E-4</v>
      </c>
      <c r="N619" s="44">
        <v>1.07E-4</v>
      </c>
      <c r="O619" s="44">
        <v>0.01027</v>
      </c>
      <c r="P619" s="44">
        <v>0.0</v>
      </c>
      <c r="Q619" s="44">
        <v>0.0</v>
      </c>
      <c r="R619" s="44">
        <v>6.36E-4</v>
      </c>
      <c r="S619" s="44">
        <v>0.0</v>
      </c>
      <c r="T619" s="44">
        <v>1.14E-4</v>
      </c>
    </row>
    <row r="620">
      <c r="A620" s="2" t="str">
        <f>VLOOKUP(E620,'Food Encyclopedia'!$C$2:$K$999,3)</f>
        <v>Smoothies blend, NA, NA, refrigerated</v>
      </c>
      <c r="B620" s="19" t="str">
        <f>VLOOKUP(E620,'Food Encyclopedia'!$C$2:$K$999,9)</f>
        <v>raw</v>
      </c>
      <c r="C620" s="8" t="str">
        <f t="shared" si="1"/>
        <v>Smoothies blend, NA, NA, refrigerated, raw</v>
      </c>
      <c r="D620" s="43" t="s">
        <v>3160</v>
      </c>
      <c r="E620" s="2" t="s">
        <v>1744</v>
      </c>
      <c r="F620" s="44">
        <v>10.454</v>
      </c>
      <c r="G620" s="44">
        <v>0.210583</v>
      </c>
      <c r="H620" s="44">
        <v>0.005298</v>
      </c>
      <c r="I620" s="44">
        <v>0.010256</v>
      </c>
      <c r="J620" s="44">
        <v>0.00697</v>
      </c>
      <c r="K620" s="44">
        <v>0.009654</v>
      </c>
      <c r="L620" s="44">
        <v>0.004809</v>
      </c>
      <c r="M620" s="44">
        <v>0.001044</v>
      </c>
      <c r="N620" s="44">
        <v>1.93E-4</v>
      </c>
      <c r="O620" s="44">
        <v>0.009627</v>
      </c>
      <c r="P620" s="44">
        <v>0.0</v>
      </c>
      <c r="Q620" s="44">
        <v>0.0</v>
      </c>
      <c r="R620" s="44">
        <v>9.85E-4</v>
      </c>
      <c r="S620" s="44">
        <v>0.0</v>
      </c>
      <c r="T620" s="44">
        <v>1.9E-4</v>
      </c>
    </row>
    <row r="621">
      <c r="A621" s="2" t="str">
        <f>VLOOKUP(E621,'Food Encyclopedia'!$C$2:$K$999,3)</f>
        <v>Smoothies blend, NA, NA, refrigerated</v>
      </c>
      <c r="B621" s="19" t="str">
        <f>VLOOKUP(E621,'Food Encyclopedia'!$C$2:$K$999,9)</f>
        <v>raw</v>
      </c>
      <c r="C621" s="8" t="str">
        <f t="shared" si="1"/>
        <v>Smoothies blend, NA, NA, refrigerated, raw</v>
      </c>
      <c r="D621" s="43" t="s">
        <v>3161</v>
      </c>
      <c r="E621" s="2" t="s">
        <v>1749</v>
      </c>
      <c r="F621" s="44">
        <v>9.986</v>
      </c>
      <c r="G621" s="44">
        <v>0.263663</v>
      </c>
      <c r="H621" s="44">
        <v>0.005842</v>
      </c>
      <c r="I621" s="44">
        <v>0.019546</v>
      </c>
      <c r="J621" s="44">
        <v>0.001945</v>
      </c>
      <c r="K621" s="44">
        <v>0.005345</v>
      </c>
      <c r="L621" s="44">
        <v>0.001991</v>
      </c>
      <c r="M621" s="44">
        <v>4.56E-4</v>
      </c>
      <c r="N621" s="47">
        <v>4.35E-5</v>
      </c>
      <c r="O621" s="44">
        <v>0.007624</v>
      </c>
      <c r="P621" s="44">
        <v>0.0</v>
      </c>
      <c r="Q621" s="44">
        <v>0.0</v>
      </c>
      <c r="R621" s="44">
        <v>6.46E-4</v>
      </c>
      <c r="S621" s="44">
        <v>0.0</v>
      </c>
      <c r="T621" s="44">
        <v>2.34E-4</v>
      </c>
    </row>
    <row r="622">
      <c r="A622" s="2" t="str">
        <f>VLOOKUP(E622,'Food Encyclopedia'!$C$2:$K$999,3)</f>
        <v>Smoothies blend, NA, NA, refrigerated</v>
      </c>
      <c r="B622" s="19" t="str">
        <f>VLOOKUP(E622,'Food Encyclopedia'!$C$2:$K$999,9)</f>
        <v>raw</v>
      </c>
      <c r="C622" s="8" t="str">
        <f t="shared" si="1"/>
        <v>Smoothies blend, NA, NA, refrigerated, raw</v>
      </c>
      <c r="D622" s="43" t="s">
        <v>3162</v>
      </c>
      <c r="E622" s="2" t="s">
        <v>1751</v>
      </c>
      <c r="F622" s="44">
        <v>9.812</v>
      </c>
      <c r="G622" s="44">
        <v>0.25257</v>
      </c>
      <c r="H622" s="44">
        <v>0.008519</v>
      </c>
      <c r="I622" s="44">
        <v>0.014458</v>
      </c>
      <c r="J622" s="44">
        <v>0.001789</v>
      </c>
      <c r="K622" s="44">
        <v>0.006062</v>
      </c>
      <c r="L622" s="44">
        <v>0.003982</v>
      </c>
      <c r="M622" s="44">
        <v>6.57E-4</v>
      </c>
      <c r="N622" s="47">
        <v>6.7E-5</v>
      </c>
      <c r="O622" s="44">
        <v>0.005944</v>
      </c>
      <c r="P622" s="44">
        <v>0.0</v>
      </c>
      <c r="Q622" s="44">
        <v>0.0</v>
      </c>
      <c r="R622" s="44">
        <v>0.001539</v>
      </c>
      <c r="S622" s="44">
        <v>0.0</v>
      </c>
      <c r="T622" s="44">
        <v>2.46E-4</v>
      </c>
    </row>
    <row r="623">
      <c r="A623" s="2" t="str">
        <f>VLOOKUP(E623,'Food Encyclopedia'!$C$2:$K$999,3)</f>
        <v>Smoothies blend, NA, NA, refrigerated</v>
      </c>
      <c r="B623" s="19" t="str">
        <f>VLOOKUP(E623,'Food Encyclopedia'!$C$2:$K$999,9)</f>
        <v>raw</v>
      </c>
      <c r="C623" s="8" t="str">
        <f t="shared" si="1"/>
        <v>Smoothies blend, NA, NA, refrigerated, raw</v>
      </c>
      <c r="D623" s="43" t="s">
        <v>3163</v>
      </c>
      <c r="E623" s="2" t="s">
        <v>1753</v>
      </c>
      <c r="F623" s="44">
        <v>9.793</v>
      </c>
      <c r="G623" s="44">
        <v>0.196562</v>
      </c>
      <c r="H623" s="44">
        <v>0.005187</v>
      </c>
      <c r="I623" s="44">
        <v>0.006315</v>
      </c>
      <c r="J623" s="44">
        <v>0.002878</v>
      </c>
      <c r="K623" s="44">
        <v>0.002701</v>
      </c>
      <c r="L623" s="44">
        <v>0.003267</v>
      </c>
      <c r="M623" s="44">
        <v>4.98E-4</v>
      </c>
      <c r="N623" s="47">
        <v>9.34E-5</v>
      </c>
      <c r="O623" s="44">
        <v>0.003158</v>
      </c>
      <c r="P623" s="44">
        <v>0.0</v>
      </c>
      <c r="Q623" s="44">
        <v>0.0</v>
      </c>
      <c r="R623" s="44">
        <v>0.001176</v>
      </c>
      <c r="S623" s="44">
        <v>0.0</v>
      </c>
      <c r="T623" s="44">
        <v>5.07E-4</v>
      </c>
    </row>
    <row r="624">
      <c r="A624" s="2" t="str">
        <f>VLOOKUP(E624,'Food Encyclopedia'!$C$2:$K$999,3)</f>
        <v>Smoothies blend, NA, NA, refrigerated</v>
      </c>
      <c r="B624" s="19" t="str">
        <f>VLOOKUP(E624,'Food Encyclopedia'!$C$2:$K$999,9)</f>
        <v>raw</v>
      </c>
      <c r="C624" s="8" t="str">
        <f t="shared" si="1"/>
        <v>Smoothies blend, NA, NA, refrigerated, raw</v>
      </c>
      <c r="D624" s="43" t="s">
        <v>3164</v>
      </c>
      <c r="E624" s="2" t="s">
        <v>1755</v>
      </c>
      <c r="F624" s="44">
        <v>10.367</v>
      </c>
      <c r="G624" s="44">
        <v>0.234221</v>
      </c>
      <c r="H624" s="44">
        <v>0.00623</v>
      </c>
      <c r="I624" s="44">
        <v>0.008869</v>
      </c>
      <c r="J624" s="44">
        <v>0.002337</v>
      </c>
      <c r="K624" s="44">
        <v>0.005132</v>
      </c>
      <c r="L624" s="44">
        <v>0.003492</v>
      </c>
      <c r="M624" s="44">
        <v>9.55E-4</v>
      </c>
      <c r="N624" s="47">
        <v>4.55E-5</v>
      </c>
      <c r="O624" s="44">
        <v>0.005672</v>
      </c>
      <c r="P624" s="44">
        <v>0.0</v>
      </c>
      <c r="Q624" s="44">
        <v>0.0</v>
      </c>
      <c r="R624" s="44">
        <v>2.29E-4</v>
      </c>
      <c r="S624" s="44">
        <v>0.0</v>
      </c>
      <c r="T624" s="44">
        <v>1.17E-4</v>
      </c>
    </row>
    <row r="625">
      <c r="A625" s="2" t="str">
        <f>VLOOKUP(E625,'Food Encyclopedia'!$C$2:$K$999,3)</f>
        <v>Smoothies blend, NA, NA, refrigerated</v>
      </c>
      <c r="B625" s="19" t="str">
        <f>VLOOKUP(E625,'Food Encyclopedia'!$C$2:$K$999,9)</f>
        <v>raw</v>
      </c>
      <c r="C625" s="8" t="str">
        <f t="shared" si="1"/>
        <v>Smoothies blend, NA, NA, refrigerated, raw</v>
      </c>
      <c r="D625" s="43" t="s">
        <v>3165</v>
      </c>
      <c r="E625" s="2" t="s">
        <v>1757</v>
      </c>
      <c r="F625" s="44">
        <v>9.911</v>
      </c>
      <c r="G625" s="44">
        <v>0.281447</v>
      </c>
      <c r="H625" s="44">
        <v>0.005954</v>
      </c>
      <c r="I625" s="44">
        <v>0.013299</v>
      </c>
      <c r="J625" s="44">
        <v>0.001379</v>
      </c>
      <c r="K625" s="44">
        <v>0.002744</v>
      </c>
      <c r="L625" s="44">
        <v>0.003288</v>
      </c>
      <c r="M625" s="44">
        <v>1.71E-4</v>
      </c>
      <c r="N625" s="47">
        <v>1.61E-6</v>
      </c>
      <c r="O625" s="44">
        <v>0.003026</v>
      </c>
      <c r="P625" s="44">
        <v>0.0</v>
      </c>
      <c r="Q625" s="44">
        <v>0.0</v>
      </c>
      <c r="R625" s="44">
        <v>0.002065</v>
      </c>
      <c r="S625" s="44">
        <v>0.0</v>
      </c>
      <c r="T625" s="47">
        <v>3.26E-5</v>
      </c>
    </row>
    <row r="626">
      <c r="A626" s="2" t="str">
        <f>VLOOKUP(E626,'Food Encyclopedia'!$C$2:$K$999,3)</f>
        <v>Smoothies blend, NA, NA, refrigerated</v>
      </c>
      <c r="B626" s="19" t="str">
        <f>VLOOKUP(E626,'Food Encyclopedia'!$C$2:$K$999,9)</f>
        <v>raw</v>
      </c>
      <c r="C626" s="8" t="str">
        <f t="shared" si="1"/>
        <v>Smoothies blend, NA, NA, refrigerated, raw</v>
      </c>
      <c r="D626" s="43" t="s">
        <v>3166</v>
      </c>
      <c r="E626" s="2" t="s">
        <v>1759</v>
      </c>
      <c r="F626" s="45">
        <v>10.465</v>
      </c>
      <c r="G626" s="44">
        <v>0.225592</v>
      </c>
      <c r="H626" s="44">
        <v>0.00851</v>
      </c>
      <c r="I626" s="44">
        <v>0.034359</v>
      </c>
      <c r="J626" s="44">
        <v>0.005898</v>
      </c>
      <c r="K626" s="44">
        <v>0.004734</v>
      </c>
      <c r="L626" s="44">
        <v>0.0</v>
      </c>
      <c r="M626" s="44">
        <v>0.00131</v>
      </c>
      <c r="N626" s="44">
        <v>0.0</v>
      </c>
      <c r="O626" s="44">
        <v>0.007787</v>
      </c>
      <c r="P626" s="44">
        <v>0.0</v>
      </c>
      <c r="Q626" s="44">
        <v>0.0</v>
      </c>
      <c r="R626" s="44">
        <v>0.0</v>
      </c>
      <c r="S626" s="44">
        <v>0.0</v>
      </c>
      <c r="T626" s="47">
        <v>8.64E-5</v>
      </c>
    </row>
    <row r="627">
      <c r="A627" s="2" t="str">
        <f>VLOOKUP(E627,'Food Encyclopedia'!$C$2:$K$999,3)</f>
        <v>Smoothies blend, NA, NA, refrigerated</v>
      </c>
      <c r="B627" s="19" t="str">
        <f>VLOOKUP(E627,'Food Encyclopedia'!$C$2:$K$999,9)</f>
        <v>raw</v>
      </c>
      <c r="C627" s="8" t="str">
        <f t="shared" si="1"/>
        <v>Smoothies blend, NA, NA, refrigerated, raw</v>
      </c>
      <c r="D627" s="43" t="s">
        <v>3167</v>
      </c>
      <c r="E627" s="2" t="s">
        <v>1761</v>
      </c>
      <c r="F627" s="45">
        <v>10.296</v>
      </c>
      <c r="G627" s="44">
        <v>0.231854</v>
      </c>
      <c r="H627" s="44">
        <v>0.003006</v>
      </c>
      <c r="I627" s="44">
        <v>0.055771</v>
      </c>
      <c r="J627" s="44">
        <v>0.002721</v>
      </c>
      <c r="K627" s="44">
        <v>0.007561</v>
      </c>
      <c r="L627" s="44">
        <v>0.0</v>
      </c>
      <c r="M627" s="44">
        <v>9.0E-4</v>
      </c>
      <c r="N627" s="44">
        <v>0.0</v>
      </c>
      <c r="O627" s="44">
        <v>0.013106</v>
      </c>
      <c r="P627" s="44">
        <v>0.0</v>
      </c>
      <c r="Q627" s="44">
        <v>0.0</v>
      </c>
      <c r="R627" s="44">
        <v>0.0</v>
      </c>
      <c r="S627" s="44">
        <v>0.0</v>
      </c>
      <c r="T627" s="44">
        <v>1.66E-4</v>
      </c>
    </row>
    <row r="628">
      <c r="A628" s="2" t="str">
        <f>VLOOKUP(E628,'Food Encyclopedia'!$C$2:$K$999,3)</f>
        <v>Smoothies blend, NA, NA, refrigerated</v>
      </c>
      <c r="B628" s="19" t="str">
        <f>VLOOKUP(E628,'Food Encyclopedia'!$C$2:$K$999,9)</f>
        <v>raw</v>
      </c>
      <c r="C628" s="8" t="str">
        <f t="shared" si="1"/>
        <v>Smoothies blend, NA, NA, refrigerated, raw</v>
      </c>
      <c r="D628" s="43" t="s">
        <v>3168</v>
      </c>
      <c r="E628" s="2" t="s">
        <v>1763</v>
      </c>
      <c r="F628" s="44">
        <v>9.94</v>
      </c>
      <c r="G628" s="44">
        <v>0.26414</v>
      </c>
      <c r="H628" s="44">
        <v>0.008696</v>
      </c>
      <c r="I628" s="44">
        <v>0.014142</v>
      </c>
      <c r="J628" s="44">
        <v>0.004194</v>
      </c>
      <c r="K628" s="44">
        <v>0.005106</v>
      </c>
      <c r="L628" s="44">
        <v>0.001845</v>
      </c>
      <c r="M628" s="44">
        <v>6.15E-4</v>
      </c>
      <c r="N628" s="47">
        <v>6.48E-5</v>
      </c>
      <c r="O628" s="44">
        <v>0.005359</v>
      </c>
      <c r="P628" s="44">
        <v>0.0</v>
      </c>
      <c r="Q628" s="44">
        <v>0.0</v>
      </c>
      <c r="R628" s="44">
        <v>0.001021</v>
      </c>
      <c r="S628" s="44">
        <v>0.0</v>
      </c>
      <c r="T628" s="44">
        <v>1.19E-4</v>
      </c>
    </row>
    <row r="629">
      <c r="A629" s="2" t="str">
        <f>VLOOKUP(E629,'Food Encyclopedia'!$C$2:$K$999,3)</f>
        <v>Smoothies blend, NA, NA, refrigerated</v>
      </c>
      <c r="B629" s="19" t="str">
        <f>VLOOKUP(E629,'Food Encyclopedia'!$C$2:$K$999,9)</f>
        <v>raw</v>
      </c>
      <c r="C629" s="8" t="str">
        <f t="shared" si="1"/>
        <v>Smoothies blend, NA, NA, refrigerated, raw</v>
      </c>
      <c r="D629" s="43" t="s">
        <v>3169</v>
      </c>
      <c r="E629" s="2" t="s">
        <v>1765</v>
      </c>
      <c r="F629" s="45">
        <v>9.884</v>
      </c>
      <c r="G629" s="44">
        <v>0.318223</v>
      </c>
      <c r="H629" s="44">
        <v>0.015777</v>
      </c>
      <c r="I629" s="44">
        <v>0.096119</v>
      </c>
      <c r="J629" s="44">
        <v>0.003374</v>
      </c>
      <c r="K629" s="44">
        <v>0.008431</v>
      </c>
      <c r="L629" s="44">
        <v>0.0</v>
      </c>
      <c r="M629" s="44">
        <v>0.002609</v>
      </c>
      <c r="N629" s="44">
        <v>0.0</v>
      </c>
      <c r="O629" s="44">
        <v>0.013184</v>
      </c>
      <c r="P629" s="44">
        <v>0.0</v>
      </c>
      <c r="Q629" s="44">
        <v>0.0</v>
      </c>
      <c r="R629" s="44">
        <v>9.98E-4</v>
      </c>
      <c r="S629" s="44">
        <v>0.0</v>
      </c>
      <c r="T629" s="44">
        <v>5.49E-4</v>
      </c>
    </row>
    <row r="630">
      <c r="A630" s="2" t="str">
        <f>VLOOKUP(E630,'Food Encyclopedia'!$C$2:$K$999,3)</f>
        <v>Smoothies blend, NA, NA, refrigerated</v>
      </c>
      <c r="B630" s="19" t="str">
        <f>VLOOKUP(E630,'Food Encyclopedia'!$C$2:$K$999,9)</f>
        <v>raw</v>
      </c>
      <c r="C630" s="8" t="str">
        <f t="shared" si="1"/>
        <v>Smoothies blend, NA, NA, refrigerated, raw</v>
      </c>
      <c r="D630" s="43" t="s">
        <v>3170</v>
      </c>
      <c r="E630" s="2" t="s">
        <v>1767</v>
      </c>
      <c r="F630" s="45">
        <v>9.978</v>
      </c>
      <c r="G630" s="44">
        <v>0.255032</v>
      </c>
      <c r="H630" s="44">
        <v>0.011276</v>
      </c>
      <c r="I630" s="44">
        <v>0.084132</v>
      </c>
      <c r="J630" s="44">
        <v>0.00288</v>
      </c>
      <c r="K630" s="44">
        <v>0.00638</v>
      </c>
      <c r="L630" s="44">
        <v>0.0</v>
      </c>
      <c r="M630" s="44">
        <v>7.27E-4</v>
      </c>
      <c r="N630" s="44">
        <v>0.0</v>
      </c>
      <c r="O630" s="44">
        <v>0.006384</v>
      </c>
      <c r="P630" s="44">
        <v>0.0</v>
      </c>
      <c r="Q630" s="44">
        <v>0.0</v>
      </c>
      <c r="R630" s="44">
        <v>0.001024</v>
      </c>
      <c r="S630" s="44">
        <v>0.0</v>
      </c>
      <c r="T630" s="44">
        <v>0.001043</v>
      </c>
    </row>
    <row r="631">
      <c r="A631" s="2" t="str">
        <f>VLOOKUP(E631,'Food Encyclopedia'!$C$2:$K$999,3)</f>
        <v>Smoothies blend, NA, NA, refrigerated</v>
      </c>
      <c r="B631" s="19" t="str">
        <f>VLOOKUP(E631,'Food Encyclopedia'!$C$2:$K$999,9)</f>
        <v>raw</v>
      </c>
      <c r="C631" s="8" t="str">
        <f t="shared" si="1"/>
        <v>Smoothies blend, NA, NA, refrigerated, raw</v>
      </c>
      <c r="D631" s="43" t="s">
        <v>3171</v>
      </c>
      <c r="E631" s="2" t="s">
        <v>1769</v>
      </c>
      <c r="F631" s="45">
        <v>10.139</v>
      </c>
      <c r="G631" s="44">
        <v>0.296239</v>
      </c>
      <c r="H631" s="44">
        <v>0.004573</v>
      </c>
      <c r="I631" s="44">
        <v>0.065922</v>
      </c>
      <c r="J631" s="44">
        <v>0.003326</v>
      </c>
      <c r="K631" s="44">
        <v>0.002399</v>
      </c>
      <c r="L631" s="44">
        <v>0.0</v>
      </c>
      <c r="M631" s="44">
        <v>4.13E-4</v>
      </c>
      <c r="N631" s="44">
        <v>0.0</v>
      </c>
      <c r="O631" s="44">
        <v>0.010324</v>
      </c>
      <c r="P631" s="44">
        <v>0.0</v>
      </c>
      <c r="Q631" s="44">
        <v>0.0</v>
      </c>
      <c r="R631" s="44">
        <v>0.0</v>
      </c>
      <c r="S631" s="44">
        <v>0.0</v>
      </c>
      <c r="T631" s="44">
        <v>2.09E-4</v>
      </c>
    </row>
    <row r="632">
      <c r="A632" s="2" t="str">
        <f>VLOOKUP(E632,'Food Encyclopedia'!$C$2:$K$999,3)</f>
        <v>Smoothies blend, NA, NA, refrigerated</v>
      </c>
      <c r="B632" s="19" t="str">
        <f>VLOOKUP(E632,'Food Encyclopedia'!$C$2:$K$999,9)</f>
        <v>raw</v>
      </c>
      <c r="C632" s="8" t="str">
        <f t="shared" si="1"/>
        <v>Smoothies blend, NA, NA, refrigerated, raw</v>
      </c>
      <c r="D632" s="43" t="s">
        <v>3172</v>
      </c>
      <c r="E632" s="2" t="s">
        <v>1771</v>
      </c>
      <c r="F632" s="45">
        <v>10.443</v>
      </c>
      <c r="G632" s="44">
        <v>0.313231</v>
      </c>
      <c r="H632" s="44">
        <v>0.022058</v>
      </c>
      <c r="I632" s="44">
        <v>0.038326</v>
      </c>
      <c r="J632" s="44">
        <v>0.002031</v>
      </c>
      <c r="K632" s="44">
        <v>0.010532</v>
      </c>
      <c r="L632" s="44">
        <v>0.0</v>
      </c>
      <c r="M632" s="44">
        <v>0.001805</v>
      </c>
      <c r="N632" s="44">
        <v>0.0</v>
      </c>
      <c r="O632" s="44">
        <v>0.012429</v>
      </c>
      <c r="P632" s="44">
        <v>0.0</v>
      </c>
      <c r="Q632" s="44">
        <v>0.0</v>
      </c>
      <c r="R632" s="44">
        <v>0.0</v>
      </c>
      <c r="S632" s="44">
        <v>0.0</v>
      </c>
      <c r="T632" s="44">
        <v>2.62E-4</v>
      </c>
    </row>
    <row r="633">
      <c r="A633" s="2" t="str">
        <f>VLOOKUP(E633,'Food Encyclopedia'!$C$2:$K$999,3)</f>
        <v>Smoothies blend, NA, NA, refrigerated</v>
      </c>
      <c r="B633" s="19" t="str">
        <f>VLOOKUP(E633,'Food Encyclopedia'!$C$2:$K$999,9)</f>
        <v>raw</v>
      </c>
      <c r="C633" s="8" t="str">
        <f t="shared" si="1"/>
        <v>Smoothies blend, NA, NA, refrigerated, raw</v>
      </c>
      <c r="D633" s="43" t="s">
        <v>3173</v>
      </c>
      <c r="E633" s="2" t="s">
        <v>1773</v>
      </c>
      <c r="F633" s="45">
        <v>10.378</v>
      </c>
      <c r="G633" s="44">
        <v>0.271437</v>
      </c>
      <c r="H633" s="44">
        <v>0.012599</v>
      </c>
      <c r="I633" s="44">
        <v>0.052235</v>
      </c>
      <c r="J633" s="44">
        <v>0.004884</v>
      </c>
      <c r="K633" s="44">
        <v>0.005448</v>
      </c>
      <c r="L633" s="44">
        <v>0.0</v>
      </c>
      <c r="M633" s="44">
        <v>7.76E-4</v>
      </c>
      <c r="N633" s="44">
        <v>0.0</v>
      </c>
      <c r="O633" s="44">
        <v>0.013011</v>
      </c>
      <c r="P633" s="44">
        <v>0.0</v>
      </c>
      <c r="Q633" s="44">
        <v>0.0</v>
      </c>
      <c r="R633" s="44">
        <v>0.0</v>
      </c>
      <c r="S633" s="44">
        <v>0.0</v>
      </c>
      <c r="T633" s="44">
        <v>1.03E-4</v>
      </c>
    </row>
    <row r="634">
      <c r="A634" s="2" t="str">
        <f>VLOOKUP(E634,'Food Encyclopedia'!$C$2:$K$999,3)</f>
        <v>Smoothies blend, NA, NA, refrigerated</v>
      </c>
      <c r="B634" s="19" t="str">
        <f>VLOOKUP(E634,'Food Encyclopedia'!$C$2:$K$999,9)</f>
        <v>raw</v>
      </c>
      <c r="C634" s="8" t="str">
        <f t="shared" si="1"/>
        <v>Smoothies blend, NA, NA, refrigerated, raw</v>
      </c>
      <c r="D634" s="43" t="s">
        <v>3174</v>
      </c>
      <c r="E634" s="2" t="s">
        <v>1775</v>
      </c>
      <c r="F634" s="45">
        <v>9.662</v>
      </c>
      <c r="G634" s="44">
        <v>0.335027</v>
      </c>
      <c r="H634" s="44">
        <v>0.007039</v>
      </c>
      <c r="I634" s="44">
        <v>0.049482</v>
      </c>
      <c r="J634" s="44">
        <v>0.005008</v>
      </c>
      <c r="K634" s="44">
        <v>0.002912</v>
      </c>
      <c r="L634" s="44">
        <v>0.0</v>
      </c>
      <c r="M634" s="44">
        <v>8.37E-4</v>
      </c>
      <c r="N634" s="44">
        <v>0.0</v>
      </c>
      <c r="O634" s="44">
        <v>0.014788</v>
      </c>
      <c r="P634" s="44">
        <v>0.0</v>
      </c>
      <c r="Q634" s="44">
        <v>0.0</v>
      </c>
      <c r="R634" s="44">
        <v>0.0</v>
      </c>
      <c r="S634" s="44">
        <v>0.0</v>
      </c>
      <c r="T634" s="44">
        <v>3.27E-4</v>
      </c>
    </row>
    <row r="635">
      <c r="A635" s="2" t="str">
        <f>VLOOKUP(E635,'Food Encyclopedia'!$C$2:$K$999,3)</f>
        <v/>
      </c>
      <c r="B635" s="19" t="str">
        <f>VLOOKUP(E635,'Food Encyclopedia'!$C$2:$K$999,9)</f>
        <v/>
      </c>
      <c r="C635" s="8" t="str">
        <f t="shared" si="1"/>
        <v>, </v>
      </c>
      <c r="D635" s="43"/>
      <c r="E635" s="2" t="s">
        <v>1777</v>
      </c>
      <c r="F635" s="45">
        <v>9.989</v>
      </c>
      <c r="G635" s="44">
        <v>0.0</v>
      </c>
      <c r="H635" s="44">
        <v>0.043422</v>
      </c>
      <c r="I635" s="44">
        <v>0.003693</v>
      </c>
      <c r="J635" s="44">
        <v>0.006001</v>
      </c>
      <c r="K635" s="44">
        <v>0.018244</v>
      </c>
      <c r="L635" s="44">
        <v>0.0</v>
      </c>
      <c r="M635" s="44">
        <v>0.002434</v>
      </c>
      <c r="N635" s="44">
        <v>3.93E-4</v>
      </c>
      <c r="O635" s="44">
        <v>0.005536</v>
      </c>
      <c r="P635" s="44">
        <v>0.0</v>
      </c>
      <c r="Q635" s="44">
        <v>0.0</v>
      </c>
      <c r="R635" s="44">
        <v>0.004086</v>
      </c>
      <c r="S635" s="44">
        <v>0.0</v>
      </c>
      <c r="T635" s="44">
        <v>0.001837</v>
      </c>
    </row>
    <row r="636">
      <c r="A636" s="2" t="str">
        <f>VLOOKUP(E636,'Food Encyclopedia'!$C$2:$K$999,3)</f>
        <v/>
      </c>
      <c r="B636" s="19" t="str">
        <f>VLOOKUP(E636,'Food Encyclopedia'!$C$2:$K$999,9)</f>
        <v/>
      </c>
      <c r="C636" s="8" t="str">
        <f t="shared" si="1"/>
        <v>, </v>
      </c>
      <c r="D636" s="43"/>
      <c r="E636" s="2" t="s">
        <v>1778</v>
      </c>
      <c r="F636" s="45">
        <v>9.845</v>
      </c>
      <c r="G636" s="44">
        <v>0.007572</v>
      </c>
      <c r="H636" s="44">
        <v>0.062918</v>
      </c>
      <c r="I636" s="44">
        <v>0.004817</v>
      </c>
      <c r="J636" s="44">
        <v>0.009347</v>
      </c>
      <c r="K636" s="44">
        <v>0.026716</v>
      </c>
      <c r="L636" s="44">
        <v>0.0</v>
      </c>
      <c r="M636" s="44">
        <v>0.003862</v>
      </c>
      <c r="N636" s="44">
        <v>8.14E-4</v>
      </c>
      <c r="O636" s="44">
        <v>0.009129</v>
      </c>
      <c r="P636" s="44">
        <v>0.0</v>
      </c>
      <c r="Q636" s="44">
        <v>0.0</v>
      </c>
      <c r="R636" s="44">
        <v>0.012263</v>
      </c>
      <c r="S636" s="44">
        <v>0.0</v>
      </c>
      <c r="T636" s="44">
        <v>0.003026</v>
      </c>
    </row>
    <row r="637">
      <c r="A637" s="2" t="str">
        <f>VLOOKUP(E637,'Food Encyclopedia'!$C$2:$K$999,3)</f>
        <v>Soup, chicken Noodle Soup, NA, carton</v>
      </c>
      <c r="B637" s="19" t="str">
        <f>VLOOKUP(E637,'Food Encyclopedia'!$C$2:$K$999,9)</f>
        <v>raw</v>
      </c>
      <c r="C637" s="8" t="str">
        <f t="shared" si="1"/>
        <v>Soup, chicken Noodle Soup, NA, carton, raw</v>
      </c>
      <c r="D637" s="51" t="s">
        <v>3175</v>
      </c>
      <c r="E637" s="2" t="s">
        <v>1779</v>
      </c>
      <c r="F637" s="44">
        <v>9.827</v>
      </c>
      <c r="G637" s="44">
        <v>0.171355</v>
      </c>
      <c r="H637" s="44">
        <v>0.009789</v>
      </c>
      <c r="I637" s="44">
        <v>0.001874</v>
      </c>
      <c r="J637" s="44">
        <v>0.001509</v>
      </c>
      <c r="K637" s="44">
        <v>0.004737</v>
      </c>
      <c r="L637" s="44">
        <v>7.34E-4</v>
      </c>
      <c r="M637" s="44">
        <v>5.96E-4</v>
      </c>
      <c r="N637" s="44">
        <v>2.01E-4</v>
      </c>
      <c r="O637" s="44">
        <v>0.003363</v>
      </c>
      <c r="P637" s="44">
        <v>0.0</v>
      </c>
      <c r="Q637" s="44">
        <v>0.0</v>
      </c>
      <c r="R637" s="44">
        <v>0.001329</v>
      </c>
      <c r="S637" s="44">
        <v>0.0</v>
      </c>
      <c r="T637" s="44">
        <v>8.56E-4</v>
      </c>
    </row>
    <row r="638">
      <c r="A638" s="2" t="str">
        <f>VLOOKUP(E638,'Food Encyclopedia'!$C$2:$K$999,3)</f>
        <v>Soup, butternut squah soup, NA, carton</v>
      </c>
      <c r="B638" s="19" t="str">
        <f>VLOOKUP(E638,'Food Encyclopedia'!$C$2:$K$999,9)</f>
        <v>raw</v>
      </c>
      <c r="C638" s="8" t="str">
        <f t="shared" si="1"/>
        <v>Soup, butternut squah soup, NA, carton, raw</v>
      </c>
      <c r="D638" s="51" t="s">
        <v>3176</v>
      </c>
      <c r="E638" s="2" t="s">
        <v>1783</v>
      </c>
      <c r="F638" s="44">
        <v>9.579</v>
      </c>
      <c r="G638" s="44">
        <v>0.300914</v>
      </c>
      <c r="H638" s="44">
        <v>0.015447</v>
      </c>
      <c r="I638" s="44">
        <v>0.010183</v>
      </c>
      <c r="J638" s="44">
        <v>0.003228</v>
      </c>
      <c r="K638" s="44">
        <v>0.003862</v>
      </c>
      <c r="L638" s="44">
        <v>0.002588</v>
      </c>
      <c r="M638" s="44">
        <v>0.001228</v>
      </c>
      <c r="N638" s="44">
        <v>1.22E-4</v>
      </c>
      <c r="O638" s="44">
        <v>0.011098</v>
      </c>
      <c r="P638" s="44">
        <v>0.0</v>
      </c>
      <c r="Q638" s="44">
        <v>0.0</v>
      </c>
      <c r="R638" s="44">
        <v>0.004593</v>
      </c>
      <c r="S638" s="44">
        <v>0.0</v>
      </c>
      <c r="T638" s="44">
        <v>4.52E-4</v>
      </c>
    </row>
    <row r="639">
      <c r="A639" s="2" t="str">
        <f>VLOOKUP(E639,'Food Encyclopedia'!$C$2:$K$999,3)</f>
        <v>Soup, Chicken &amp; wild rice, NA, carton</v>
      </c>
      <c r="B639" s="19" t="str">
        <f>VLOOKUP(E639,'Food Encyclopedia'!$C$2:$K$999,9)</f>
        <v>raw</v>
      </c>
      <c r="C639" s="8" t="str">
        <f t="shared" si="1"/>
        <v>Soup, Chicken &amp; wild rice, NA, carton, raw</v>
      </c>
      <c r="D639" s="51" t="s">
        <v>3177</v>
      </c>
      <c r="E639" s="2" t="s">
        <v>1785</v>
      </c>
      <c r="F639" s="44">
        <v>10.413</v>
      </c>
      <c r="G639" s="44">
        <v>0.535243</v>
      </c>
      <c r="H639" s="44">
        <v>0.011825</v>
      </c>
      <c r="I639" s="44">
        <v>0.006389</v>
      </c>
      <c r="J639" s="44">
        <v>0.006468</v>
      </c>
      <c r="K639" s="44">
        <v>0.007066</v>
      </c>
      <c r="L639" s="44">
        <v>6.89E-4</v>
      </c>
      <c r="M639" s="44">
        <v>6.24E-4</v>
      </c>
      <c r="N639" s="44">
        <v>1.94E-4</v>
      </c>
      <c r="O639" s="44">
        <v>0.005082</v>
      </c>
      <c r="P639" s="44">
        <v>0.0</v>
      </c>
      <c r="Q639" s="44">
        <v>0.0</v>
      </c>
      <c r="R639" s="44">
        <v>0.00153</v>
      </c>
      <c r="S639" s="44">
        <v>0.0</v>
      </c>
      <c r="T639" s="44">
        <v>5.89E-4</v>
      </c>
    </row>
    <row r="640">
      <c r="A640" s="2" t="str">
        <f>VLOOKUP(E640,'Food Encyclopedia'!$C$2:$K$999,3)</f>
        <v>Soup, Roasted Red Pepper Tomato soup, NA, carton</v>
      </c>
      <c r="B640" s="19" t="str">
        <f>VLOOKUP(E640,'Food Encyclopedia'!$C$2:$K$999,9)</f>
        <v>raw</v>
      </c>
      <c r="C640" s="8" t="str">
        <f t="shared" si="1"/>
        <v>Soup, Roasted Red Pepper Tomato soup, NA, carton, raw</v>
      </c>
      <c r="D640" s="51" t="s">
        <v>3178</v>
      </c>
      <c r="E640" s="2" t="s">
        <v>1787</v>
      </c>
      <c r="F640" s="44">
        <v>10.355</v>
      </c>
      <c r="G640" s="44">
        <v>0.172136</v>
      </c>
      <c r="H640" s="44">
        <v>0.058874</v>
      </c>
      <c r="I640" s="44">
        <v>0.002966</v>
      </c>
      <c r="J640" s="44">
        <v>0.001841</v>
      </c>
      <c r="K640" s="44">
        <v>0.001895</v>
      </c>
      <c r="L640" s="44">
        <v>0.0012</v>
      </c>
      <c r="M640" s="44">
        <v>7.94E-4</v>
      </c>
      <c r="N640" s="44">
        <v>1.08E-4</v>
      </c>
      <c r="O640" s="44">
        <v>0.006946</v>
      </c>
      <c r="P640" s="44">
        <v>0.0</v>
      </c>
      <c r="Q640" s="44">
        <v>0.0</v>
      </c>
      <c r="R640" s="44">
        <v>0.001844</v>
      </c>
      <c r="S640" s="44">
        <v>0.0</v>
      </c>
      <c r="T640" s="44">
        <v>6.1E-4</v>
      </c>
    </row>
    <row r="641">
      <c r="A641" s="2" t="str">
        <f>VLOOKUP(E641,'Food Encyclopedia'!$C$2:$K$999,3)</f>
        <v>Soup, Hearty Tomato Bisque, NA, carton</v>
      </c>
      <c r="B641" s="19" t="str">
        <f>VLOOKUP(E641,'Food Encyclopedia'!$C$2:$K$999,9)</f>
        <v>raw</v>
      </c>
      <c r="C641" s="8" t="str">
        <f t="shared" si="1"/>
        <v>Soup, Hearty Tomato Bisque, NA, carton, raw</v>
      </c>
      <c r="D641" s="51" t="s">
        <v>3179</v>
      </c>
      <c r="E641" s="2" t="s">
        <v>1789</v>
      </c>
      <c r="F641" s="44">
        <v>9.86</v>
      </c>
      <c r="G641" s="44">
        <v>0.292481</v>
      </c>
      <c r="H641" s="44">
        <v>0.015973</v>
      </c>
      <c r="I641" s="44">
        <v>0.00538</v>
      </c>
      <c r="J641" s="44">
        <v>0.005847</v>
      </c>
      <c r="K641" s="44">
        <v>0.004956</v>
      </c>
      <c r="L641" s="44">
        <v>0.001188</v>
      </c>
      <c r="M641" s="44">
        <v>8.12E-4</v>
      </c>
      <c r="N641" s="47">
        <v>1.49E-5</v>
      </c>
      <c r="O641" s="44">
        <v>0.0081</v>
      </c>
      <c r="P641" s="44">
        <v>0.0</v>
      </c>
      <c r="Q641" s="44">
        <v>0.0</v>
      </c>
      <c r="R641" s="44">
        <v>0.003262</v>
      </c>
      <c r="S641" s="44">
        <v>0.0</v>
      </c>
      <c r="T641" s="44">
        <v>3.48E-4</v>
      </c>
    </row>
    <row r="642">
      <c r="A642" s="2" t="str">
        <f>VLOOKUP(E642,'Food Encyclopedia'!$C$2:$K$999,3)</f>
        <v>Soup, Roasted Red Pepper Tomato Bisque, NA, carton</v>
      </c>
      <c r="B642" s="19" t="str">
        <f>VLOOKUP(E642,'Food Encyclopedia'!$C$2:$K$999,9)</f>
        <v>raw</v>
      </c>
      <c r="C642" s="8" t="str">
        <f t="shared" si="1"/>
        <v>Soup, Roasted Red Pepper Tomato Bisque, NA, carton, raw</v>
      </c>
      <c r="D642" s="51" t="s">
        <v>3180</v>
      </c>
      <c r="E642" s="2" t="s">
        <v>1791</v>
      </c>
      <c r="F642" s="44">
        <v>9.976</v>
      </c>
      <c r="G642" s="44">
        <v>0.181147</v>
      </c>
      <c r="H642" s="44">
        <v>0.013547</v>
      </c>
      <c r="I642" s="44">
        <v>0.007598</v>
      </c>
      <c r="J642" s="44">
        <v>0.00161</v>
      </c>
      <c r="K642" s="44">
        <v>0.001974</v>
      </c>
      <c r="L642" s="44">
        <v>5.6E-4</v>
      </c>
      <c r="M642" s="44">
        <v>8.11E-4</v>
      </c>
      <c r="N642" s="47">
        <v>6.85E-5</v>
      </c>
      <c r="O642" s="44">
        <v>0.009791</v>
      </c>
      <c r="P642" s="44">
        <v>0.0</v>
      </c>
      <c r="Q642" s="44">
        <v>0.0</v>
      </c>
      <c r="R642" s="44">
        <v>0.001535</v>
      </c>
      <c r="S642" s="44">
        <v>0.0</v>
      </c>
      <c r="T642" s="44">
        <v>3.72E-4</v>
      </c>
    </row>
    <row r="643">
      <c r="A643" s="2" t="str">
        <f>VLOOKUP(E643,'Food Encyclopedia'!$C$2:$K$999,3)</f>
        <v>Soup, Thai Sweet Potato soup, NA, carton</v>
      </c>
      <c r="B643" s="19" t="str">
        <f>VLOOKUP(E643,'Food Encyclopedia'!$C$2:$K$999,9)</f>
        <v>raw</v>
      </c>
      <c r="C643" s="8" t="str">
        <f t="shared" si="1"/>
        <v>Soup, Thai Sweet Potato soup, NA, carton, raw</v>
      </c>
      <c r="D643" s="51" t="s">
        <v>3181</v>
      </c>
      <c r="E643" s="2" t="s">
        <v>1793</v>
      </c>
      <c r="F643" s="44">
        <v>10.033</v>
      </c>
      <c r="G643" s="44">
        <v>0.219254</v>
      </c>
      <c r="H643" s="44">
        <v>0.016317</v>
      </c>
      <c r="I643" s="44">
        <v>0.005766</v>
      </c>
      <c r="J643" s="44">
        <v>0.002166</v>
      </c>
      <c r="K643" s="44">
        <v>0.006349</v>
      </c>
      <c r="L643" s="44">
        <v>4.36E-4</v>
      </c>
      <c r="M643" s="44">
        <v>0.001182</v>
      </c>
      <c r="N643" s="47">
        <v>3.03E-5</v>
      </c>
      <c r="O643" s="44">
        <v>0.010701</v>
      </c>
      <c r="P643" s="44">
        <v>0.0</v>
      </c>
      <c r="Q643" s="44">
        <v>0.0</v>
      </c>
      <c r="R643" s="44">
        <v>0.009475</v>
      </c>
      <c r="S643" s="44">
        <v>0.0</v>
      </c>
      <c r="T643" s="44">
        <v>2.17E-4</v>
      </c>
    </row>
    <row r="644">
      <c r="A644" s="2" t="str">
        <f>VLOOKUP(E644,'Food Encyclopedia'!$C$2:$K$999,3)</f>
        <v>Soup, Creamy cashew carrot ginger soup, NA, carton</v>
      </c>
      <c r="B644" s="19" t="str">
        <f>VLOOKUP(E644,'Food Encyclopedia'!$C$2:$K$999,9)</f>
        <v>raw</v>
      </c>
      <c r="C644" s="8" t="str">
        <f t="shared" si="1"/>
        <v>Soup, Creamy cashew carrot ginger soup, NA, carton, raw</v>
      </c>
      <c r="D644" s="51" t="s">
        <v>3182</v>
      </c>
      <c r="E644" s="2" t="s">
        <v>1795</v>
      </c>
      <c r="F644" s="44">
        <v>10.117</v>
      </c>
      <c r="G644" s="44">
        <v>0.243398</v>
      </c>
      <c r="H644" s="44">
        <v>0.017395</v>
      </c>
      <c r="I644" s="44">
        <v>0.00111</v>
      </c>
      <c r="J644" s="44">
        <v>0.002692</v>
      </c>
      <c r="K644" s="44">
        <v>0.007408</v>
      </c>
      <c r="L644" s="44">
        <v>9.55E-4</v>
      </c>
      <c r="M644" s="44">
        <v>0.001395</v>
      </c>
      <c r="N644" s="47">
        <v>4.16E-5</v>
      </c>
      <c r="O644" s="44">
        <v>0.009038</v>
      </c>
      <c r="P644" s="44">
        <v>0.0</v>
      </c>
      <c r="Q644" s="44">
        <v>0.0</v>
      </c>
      <c r="R644" s="44">
        <v>0.012573</v>
      </c>
      <c r="S644" s="44">
        <v>0.0</v>
      </c>
      <c r="T644" s="44">
        <v>1.91E-4</v>
      </c>
    </row>
    <row r="645">
      <c r="A645" s="2" t="str">
        <f>VLOOKUP(E645,'Food Encyclopedia'!$C$2:$K$999,3)</f>
        <v>Soup, Southwest style chicken tortilla soup, NA, carton</v>
      </c>
      <c r="B645" s="19" t="str">
        <f>VLOOKUP(E645,'Food Encyclopedia'!$C$2:$K$999,9)</f>
        <v>raw</v>
      </c>
      <c r="C645" s="8" t="str">
        <f t="shared" si="1"/>
        <v>Soup, Southwest style chicken tortilla soup, NA, carton, raw</v>
      </c>
      <c r="D645" s="51" t="s">
        <v>3183</v>
      </c>
      <c r="E645" s="2" t="s">
        <v>1797</v>
      </c>
      <c r="F645" s="44">
        <v>10.145</v>
      </c>
      <c r="G645" s="44">
        <v>0.295184</v>
      </c>
      <c r="H645" s="44">
        <v>0.012367</v>
      </c>
      <c r="I645" s="44">
        <v>0.0</v>
      </c>
      <c r="J645" s="44">
        <v>0.005261</v>
      </c>
      <c r="K645" s="44">
        <v>0.01343</v>
      </c>
      <c r="L645" s="44">
        <v>0.001388</v>
      </c>
      <c r="M645" s="44">
        <v>9.68E-4</v>
      </c>
      <c r="N645" s="44">
        <v>3.3E-4</v>
      </c>
      <c r="O645" s="44">
        <v>0.005924</v>
      </c>
      <c r="P645" s="44">
        <v>0.0</v>
      </c>
      <c r="Q645" s="44">
        <v>0.0</v>
      </c>
      <c r="R645" s="44">
        <v>0.004895</v>
      </c>
      <c r="S645" s="44">
        <v>0.0</v>
      </c>
      <c r="T645" s="44">
        <v>8.19E-4</v>
      </c>
    </row>
    <row r="646">
      <c r="A646" s="2" t="str">
        <f>VLOOKUP(E646,'Food Encyclopedia'!$C$2:$K$999,3)</f>
        <v>Soup, Poblano pepper and corn chowder, NA, carton</v>
      </c>
      <c r="B646" s="19" t="str">
        <f>VLOOKUP(E646,'Food Encyclopedia'!$C$2:$K$999,9)</f>
        <v>raw</v>
      </c>
      <c r="C646" s="8" t="str">
        <f t="shared" si="1"/>
        <v>Soup, Poblano pepper and corn chowder, NA, carton, raw</v>
      </c>
      <c r="D646" s="51" t="s">
        <v>3184</v>
      </c>
      <c r="E646" s="2" t="s">
        <v>1799</v>
      </c>
      <c r="F646" s="44">
        <v>10.069</v>
      </c>
      <c r="G646" s="44">
        <v>0.358556</v>
      </c>
      <c r="H646" s="44">
        <v>0.017817</v>
      </c>
      <c r="I646" s="44">
        <v>0.0</v>
      </c>
      <c r="J646" s="44">
        <v>0.003969</v>
      </c>
      <c r="K646" s="44">
        <v>0.006927</v>
      </c>
      <c r="L646" s="44">
        <v>4.29E-4</v>
      </c>
      <c r="M646" s="44">
        <v>4.39E-4</v>
      </c>
      <c r="N646" s="47">
        <v>1.71E-5</v>
      </c>
      <c r="O646" s="44">
        <v>0.002294</v>
      </c>
      <c r="P646" s="44">
        <v>0.0</v>
      </c>
      <c r="Q646" s="44">
        <v>0.0</v>
      </c>
      <c r="R646" s="44">
        <v>6.34E-4</v>
      </c>
      <c r="S646" s="44">
        <v>0.0</v>
      </c>
      <c r="T646" s="44">
        <v>2.52E-4</v>
      </c>
    </row>
    <row r="647">
      <c r="A647" s="2" t="str">
        <f>VLOOKUP(E647,'Food Encyclopedia'!$C$2:$K$999,3)</f>
        <v>Soup, Creamy tomato basil soup, NA, carton</v>
      </c>
      <c r="B647" s="19" t="str">
        <f>VLOOKUP(E647,'Food Encyclopedia'!$C$2:$K$999,9)</f>
        <v>raw</v>
      </c>
      <c r="C647" s="8" t="str">
        <f t="shared" si="1"/>
        <v>Soup, Creamy tomato basil soup, NA, carton, raw</v>
      </c>
      <c r="D647" s="51" t="s">
        <v>3185</v>
      </c>
      <c r="E647" s="2" t="s">
        <v>1801</v>
      </c>
      <c r="F647" s="44">
        <v>10.209</v>
      </c>
      <c r="G647" s="44"/>
      <c r="H647" s="44"/>
      <c r="I647" s="44"/>
      <c r="J647" s="44"/>
      <c r="K647" s="44"/>
      <c r="L647" s="44"/>
      <c r="M647" s="44"/>
      <c r="N647" s="44"/>
      <c r="O647" s="44"/>
      <c r="P647" s="44"/>
      <c r="Q647" s="44"/>
      <c r="R647" s="44"/>
      <c r="S647" s="44"/>
      <c r="T647" s="44"/>
    </row>
    <row r="648">
      <c r="A648" s="2" t="str">
        <f>VLOOKUP(E648,'Food Encyclopedia'!$C$2:$K$999,3)</f>
        <v>Soup, Creamy tomato soup, NA, carton</v>
      </c>
      <c r="B648" s="19" t="str">
        <f>VLOOKUP(E648,'Food Encyclopedia'!$C$2:$K$999,9)</f>
        <v>raw</v>
      </c>
      <c r="C648" s="8" t="str">
        <f t="shared" si="1"/>
        <v>Soup, Creamy tomato soup, NA, carton, raw</v>
      </c>
      <c r="D648" s="51" t="s">
        <v>3186</v>
      </c>
      <c r="E648" s="2" t="s">
        <v>1803</v>
      </c>
      <c r="F648" s="44">
        <v>10.276</v>
      </c>
      <c r="G648" s="44">
        <v>0.251713</v>
      </c>
      <c r="H648" s="44">
        <v>0.076485</v>
      </c>
      <c r="I648" s="44">
        <v>0.004755</v>
      </c>
      <c r="J648" s="44">
        <v>0.001546</v>
      </c>
      <c r="K648" s="44">
        <v>0.002599</v>
      </c>
      <c r="L648" s="44">
        <v>0.001961</v>
      </c>
      <c r="M648" s="44">
        <v>8.36E-4</v>
      </c>
      <c r="N648" s="47">
        <v>5.63E-5</v>
      </c>
      <c r="O648" s="44">
        <v>0.00815</v>
      </c>
      <c r="P648" s="44">
        <v>0.0</v>
      </c>
      <c r="Q648" s="44">
        <v>0.0</v>
      </c>
      <c r="R648" s="44">
        <v>0.003803</v>
      </c>
      <c r="S648" s="44">
        <v>0.0</v>
      </c>
      <c r="T648" s="44">
        <v>4.66E-4</v>
      </c>
    </row>
    <row r="649">
      <c r="A649" s="2" t="str">
        <f>VLOOKUP(E649,'Food Encyclopedia'!$C$2:$K$999,3)</f>
        <v>Soup, Chicken noodle soup, NA, carton</v>
      </c>
      <c r="B649" s="19" t="str">
        <f>VLOOKUP(E649,'Food Encyclopedia'!$C$2:$K$999,9)</f>
        <v>raw</v>
      </c>
      <c r="C649" s="8" t="str">
        <f t="shared" si="1"/>
        <v>Soup, Chicken noodle soup, NA, carton, raw</v>
      </c>
      <c r="D649" s="51" t="s">
        <v>3187</v>
      </c>
      <c r="E649" s="2" t="s">
        <v>1805</v>
      </c>
      <c r="F649" s="44">
        <v>10.049</v>
      </c>
      <c r="G649" s="44">
        <v>0.427649</v>
      </c>
      <c r="H649" s="44">
        <v>0.009139</v>
      </c>
      <c r="I649" s="44">
        <v>0.002997</v>
      </c>
      <c r="J649" s="44">
        <v>0.004091</v>
      </c>
      <c r="K649" s="44">
        <v>0.007336</v>
      </c>
      <c r="L649" s="44">
        <v>4.45E-4</v>
      </c>
      <c r="M649" s="44">
        <v>4.64E-4</v>
      </c>
      <c r="N649" s="47">
        <v>4.46E-5</v>
      </c>
      <c r="O649" s="44">
        <v>0.003084</v>
      </c>
      <c r="P649" s="44">
        <v>0.0</v>
      </c>
      <c r="Q649" s="44">
        <v>0.0</v>
      </c>
      <c r="R649" s="44">
        <v>0.001275</v>
      </c>
      <c r="S649" s="44">
        <v>0.0</v>
      </c>
      <c r="T649" s="44">
        <v>4.96E-4</v>
      </c>
    </row>
    <row r="650">
      <c r="A650" s="2" t="str">
        <f>VLOOKUP(E650,'Food Encyclopedia'!$C$2:$K$999,3)</f>
        <v>Soup, Vegetable lentil &amp; roasted red pepper soup, NA, carton</v>
      </c>
      <c r="B650" s="19" t="str">
        <f>VLOOKUP(E650,'Food Encyclopedia'!$C$2:$K$999,9)</f>
        <v>raw</v>
      </c>
      <c r="C650" s="8" t="str">
        <f t="shared" si="1"/>
        <v>Soup, Vegetable lentil &amp; roasted red pepper soup, NA, carton, raw</v>
      </c>
      <c r="D650" s="51" t="s">
        <v>3188</v>
      </c>
      <c r="E650" s="2" t="s">
        <v>1807</v>
      </c>
      <c r="F650" s="44">
        <v>10.372</v>
      </c>
      <c r="G650" s="44">
        <v>0.400037</v>
      </c>
      <c r="H650" s="44">
        <v>0.033571</v>
      </c>
      <c r="I650" s="44">
        <v>0.005898</v>
      </c>
      <c r="J650" s="44">
        <v>0.006447</v>
      </c>
      <c r="K650" s="44">
        <v>0.027787</v>
      </c>
      <c r="L650" s="44">
        <v>0.001428</v>
      </c>
      <c r="M650" s="44">
        <v>0.001698</v>
      </c>
      <c r="N650" s="44">
        <v>1.16E-4</v>
      </c>
      <c r="O650" s="44">
        <v>0.008235</v>
      </c>
      <c r="P650" s="44">
        <v>0.0</v>
      </c>
      <c r="Q650" s="44">
        <v>0.0</v>
      </c>
      <c r="R650" s="44">
        <v>0.004565</v>
      </c>
      <c r="S650" s="44">
        <v>0.0</v>
      </c>
      <c r="T650" s="44">
        <v>6.1E-4</v>
      </c>
    </row>
    <row r="651">
      <c r="A651" s="2" t="str">
        <f>VLOOKUP(E651,'Food Encyclopedia'!$C$2:$K$999,3)</f>
        <v>Soup, Cream of mushroom, NA, can</v>
      </c>
      <c r="B651" s="19" t="str">
        <f>VLOOKUP(E651,'Food Encyclopedia'!$C$2:$K$999,9)</f>
        <v>raw</v>
      </c>
      <c r="C651" s="8" t="str">
        <f t="shared" si="1"/>
        <v>Soup, Cream of mushroom, NA, can, raw</v>
      </c>
      <c r="D651" s="51" t="s">
        <v>3189</v>
      </c>
      <c r="E651" s="2" t="s">
        <v>1809</v>
      </c>
      <c r="F651" s="44">
        <v>10.144</v>
      </c>
      <c r="G651" s="44">
        <v>0.736101</v>
      </c>
      <c r="H651" s="44">
        <v>0.018737</v>
      </c>
      <c r="I651" s="44">
        <v>0.009194</v>
      </c>
      <c r="J651" s="44">
        <v>4.55E-4</v>
      </c>
      <c r="K651" s="44">
        <v>0.002804</v>
      </c>
      <c r="L651" s="44">
        <v>3.95E-4</v>
      </c>
      <c r="M651" s="44">
        <v>1.61E-4</v>
      </c>
      <c r="N651" s="44">
        <v>2.63E-4</v>
      </c>
      <c r="O651" s="44">
        <v>3.94E-4</v>
      </c>
      <c r="P651" s="44">
        <v>0.0</v>
      </c>
      <c r="Q651" s="44">
        <v>0.0</v>
      </c>
      <c r="R651" s="44">
        <v>0.002579</v>
      </c>
      <c r="S651" s="44">
        <v>0.0</v>
      </c>
      <c r="T651" s="44">
        <v>2.68E-4</v>
      </c>
    </row>
    <row r="652">
      <c r="A652" s="2" t="str">
        <f>VLOOKUP(E652,'Food Encyclopedia'!$C$2:$K$999,3)</f>
        <v>Soup, Cream of chicken, NA, can</v>
      </c>
      <c r="B652" s="19" t="str">
        <f>VLOOKUP(E652,'Food Encyclopedia'!$C$2:$K$999,9)</f>
        <v>raw</v>
      </c>
      <c r="C652" s="8" t="str">
        <f t="shared" si="1"/>
        <v>Soup, Cream of chicken, NA, can, raw</v>
      </c>
      <c r="D652" s="51" t="s">
        <v>3190</v>
      </c>
      <c r="E652" s="2" t="s">
        <v>1811</v>
      </c>
      <c r="F652" s="44">
        <v>9.771</v>
      </c>
      <c r="G652" s="44">
        <v>0.505808</v>
      </c>
      <c r="H652" s="44">
        <v>0.010889</v>
      </c>
      <c r="I652" s="44">
        <v>0.002901</v>
      </c>
      <c r="J652" s="44">
        <v>3.27E-4</v>
      </c>
      <c r="K652" s="44">
        <v>0.001466</v>
      </c>
      <c r="L652" s="47">
        <v>8.27E-5</v>
      </c>
      <c r="M652" s="47">
        <v>4.34E-5</v>
      </c>
      <c r="N652" s="47">
        <v>6.07E-5</v>
      </c>
      <c r="O652" s="47">
        <v>9.18E-5</v>
      </c>
      <c r="P652" s="44">
        <v>0.0</v>
      </c>
      <c r="Q652" s="44">
        <v>0.0</v>
      </c>
      <c r="R652" s="44">
        <v>4.19E-4</v>
      </c>
      <c r="S652" s="44">
        <v>0.0</v>
      </c>
      <c r="T652" s="44">
        <v>4.72E-4</v>
      </c>
    </row>
    <row r="653">
      <c r="A653" s="2" t="str">
        <f>VLOOKUP(E653,'Food Encyclopedia'!$C$2:$K$999,3)</f>
        <v>Soup, tomato creamy soup, NA, carton</v>
      </c>
      <c r="B653" s="19" t="str">
        <f>VLOOKUP(E653,'Food Encyclopedia'!$C$2:$K$999,9)</f>
        <v>raw</v>
      </c>
      <c r="C653" s="8" t="str">
        <f t="shared" si="1"/>
        <v>Soup, tomato creamy soup, NA, carton, raw</v>
      </c>
      <c r="D653" s="51" t="s">
        <v>3191</v>
      </c>
      <c r="E653" s="2" t="s">
        <v>1813</v>
      </c>
      <c r="F653" s="44">
        <v>9.812</v>
      </c>
      <c r="G653" s="44">
        <v>0.344587</v>
      </c>
      <c r="H653" s="44">
        <v>0.016331</v>
      </c>
      <c r="I653" s="44">
        <v>0.014635</v>
      </c>
      <c r="J653" s="44">
        <v>0.002199</v>
      </c>
      <c r="K653" s="44">
        <v>0.004669</v>
      </c>
      <c r="L653" s="44">
        <v>3.63E-4</v>
      </c>
      <c r="M653" s="44">
        <v>0.001218</v>
      </c>
      <c r="N653" s="47">
        <v>2.19E-5</v>
      </c>
      <c r="O653" s="44">
        <v>0.015784</v>
      </c>
      <c r="P653" s="44">
        <v>0.0</v>
      </c>
      <c r="Q653" s="44">
        <v>0.0</v>
      </c>
      <c r="R653" s="44">
        <v>0.004786</v>
      </c>
      <c r="S653" s="44">
        <v>0.0</v>
      </c>
      <c r="T653" s="44">
        <v>5.73E-4</v>
      </c>
    </row>
    <row r="654">
      <c r="A654" s="2" t="str">
        <f>VLOOKUP(E654,'Food Encyclopedia'!$C$2:$K$999,3)</f>
        <v>Soup, portobello mushroom creamy soup, NA, carton</v>
      </c>
      <c r="B654" s="19" t="str">
        <f>VLOOKUP(E654,'Food Encyclopedia'!$C$2:$K$999,9)</f>
        <v>raw</v>
      </c>
      <c r="C654" s="8" t="str">
        <f t="shared" si="1"/>
        <v>Soup, portobello mushroom creamy soup, NA, carton, raw</v>
      </c>
      <c r="D654" s="51" t="s">
        <v>3192</v>
      </c>
      <c r="E654" s="2" t="s">
        <v>1816</v>
      </c>
      <c r="F654" s="44">
        <v>10.182</v>
      </c>
      <c r="G654" s="44">
        <v>0.430561</v>
      </c>
      <c r="H654" s="44">
        <v>0.013926</v>
      </c>
      <c r="I654" s="44">
        <v>0.006815</v>
      </c>
      <c r="J654" s="44">
        <v>9.41E-4</v>
      </c>
      <c r="K654" s="44">
        <v>0.002815</v>
      </c>
      <c r="L654" s="44">
        <v>6.94E-4</v>
      </c>
      <c r="M654" s="44">
        <v>4.51E-4</v>
      </c>
      <c r="N654" s="47">
        <v>4.43E-5</v>
      </c>
      <c r="O654" s="44">
        <v>0.004667</v>
      </c>
      <c r="P654" s="44">
        <v>0.0</v>
      </c>
      <c r="Q654" s="44">
        <v>0.0</v>
      </c>
      <c r="R654" s="44">
        <v>5.44E-4</v>
      </c>
      <c r="S654" s="44">
        <v>0.0</v>
      </c>
      <c r="T654" s="44">
        <v>3.75E-4</v>
      </c>
    </row>
    <row r="655">
      <c r="A655" s="2" t="str">
        <f>VLOOKUP(E655,'Food Encyclopedia'!$C$2:$K$999,3)</f>
        <v>Soup, Garden tomato creamy soup, NA, carton</v>
      </c>
      <c r="B655" s="19" t="str">
        <f>VLOOKUP(E655,'Food Encyclopedia'!$C$2:$K$999,9)</f>
        <v>raw</v>
      </c>
      <c r="C655" s="8" t="str">
        <f t="shared" si="1"/>
        <v>Soup, Garden tomato creamy soup, NA, carton, raw</v>
      </c>
      <c r="D655" s="51" t="s">
        <v>3193</v>
      </c>
      <c r="E655" s="2" t="s">
        <v>1819</v>
      </c>
      <c r="F655" s="44">
        <v>10.335</v>
      </c>
      <c r="G655" s="44">
        <v>0.301507</v>
      </c>
      <c r="H655" s="44">
        <v>0.01426</v>
      </c>
      <c r="I655" s="44">
        <v>0.007726</v>
      </c>
      <c r="J655" s="44">
        <v>0.001854</v>
      </c>
      <c r="K655" s="44">
        <v>0.004593</v>
      </c>
      <c r="L655" s="44">
        <v>4.02E-4</v>
      </c>
      <c r="M655" s="44">
        <v>0.001191</v>
      </c>
      <c r="N655" s="47">
        <v>9.1E-5</v>
      </c>
      <c r="O655" s="44">
        <v>0.01644</v>
      </c>
      <c r="P655" s="44">
        <v>0.0</v>
      </c>
      <c r="Q655" s="44">
        <v>0.0</v>
      </c>
      <c r="R655" s="44">
        <v>0.002395</v>
      </c>
      <c r="S655" s="44">
        <v>0.0</v>
      </c>
      <c r="T655" s="44">
        <v>4.58E-4</v>
      </c>
    </row>
    <row r="656">
      <c r="A656" s="2" t="str">
        <f>VLOOKUP(E656,'Food Encyclopedia'!$C$2:$K$999,3)</f>
        <v>Soup, Butternut squash creamy soup, NA, carton</v>
      </c>
      <c r="B656" s="19" t="str">
        <f>VLOOKUP(E656,'Food Encyclopedia'!$C$2:$K$999,9)</f>
        <v>raw</v>
      </c>
      <c r="C656" s="8" t="str">
        <f t="shared" si="1"/>
        <v>Soup, Butternut squash creamy soup, NA, carton, raw</v>
      </c>
      <c r="D656" s="51" t="s">
        <v>3194</v>
      </c>
      <c r="E656" s="2" t="s">
        <v>1821</v>
      </c>
      <c r="F656" s="44">
        <v>10.358</v>
      </c>
      <c r="G656" s="44">
        <v>0.347648</v>
      </c>
      <c r="H656" s="44">
        <v>0.015717</v>
      </c>
      <c r="I656" s="44">
        <v>0.005094</v>
      </c>
      <c r="J656" s="44">
        <v>0.001504</v>
      </c>
      <c r="K656" s="44">
        <v>0.003805</v>
      </c>
      <c r="L656" s="44">
        <v>9.32E-4</v>
      </c>
      <c r="M656" s="44">
        <v>0.001517</v>
      </c>
      <c r="N656" s="47">
        <v>6.87E-5</v>
      </c>
      <c r="O656" s="44">
        <v>0.015313</v>
      </c>
      <c r="P656" s="44">
        <v>0.0</v>
      </c>
      <c r="Q656" s="44">
        <v>0.0</v>
      </c>
      <c r="R656" s="44">
        <v>0.001547</v>
      </c>
      <c r="S656" s="44">
        <v>0.0</v>
      </c>
      <c r="T656" s="44">
        <v>3.57E-4</v>
      </c>
    </row>
    <row r="657">
      <c r="A657" s="2" t="str">
        <f>VLOOKUP(E657,'Food Encyclopedia'!$C$2:$K$999,3)</f>
        <v>Soup, Butternut squash creamy soup (light in sodium), NA, carton</v>
      </c>
      <c r="B657" s="19" t="str">
        <f>VLOOKUP(E657,'Food Encyclopedia'!$C$2:$K$999,9)</f>
        <v>raw</v>
      </c>
      <c r="C657" s="8" t="str">
        <f t="shared" si="1"/>
        <v>Soup, Butternut squash creamy soup (light in sodium), NA, carton, raw</v>
      </c>
      <c r="D657" s="51" t="s">
        <v>3195</v>
      </c>
      <c r="E657" s="2" t="s">
        <v>1823</v>
      </c>
      <c r="F657" s="44">
        <v>10.279</v>
      </c>
      <c r="G657" s="44">
        <v>0.286036</v>
      </c>
      <c r="H657" s="44">
        <v>0.014879</v>
      </c>
      <c r="I657" s="44">
        <v>0.001383</v>
      </c>
      <c r="J657" s="44">
        <v>0.003262</v>
      </c>
      <c r="K657" s="44">
        <v>0.003693</v>
      </c>
      <c r="L657" s="44">
        <v>0.001215</v>
      </c>
      <c r="M657" s="44">
        <v>0.001748</v>
      </c>
      <c r="N657" s="47">
        <v>5.51E-5</v>
      </c>
      <c r="O657" s="44">
        <v>0.012105</v>
      </c>
      <c r="P657" s="44">
        <v>0.0</v>
      </c>
      <c r="Q657" s="44">
        <v>0.0</v>
      </c>
      <c r="R657" s="44">
        <v>0.004249</v>
      </c>
      <c r="S657" s="44">
        <v>0.0</v>
      </c>
      <c r="T657" s="44">
        <v>2.99E-4</v>
      </c>
    </row>
    <row r="658">
      <c r="A658" s="2" t="str">
        <f>VLOOKUP(E658,'Food Encyclopedia'!$C$2:$K$999,3)</f>
        <v>Soup, tomato basil creamy soup, NA, carton</v>
      </c>
      <c r="B658" s="19" t="str">
        <f>VLOOKUP(E658,'Food Encyclopedia'!$C$2:$K$999,9)</f>
        <v>raw</v>
      </c>
      <c r="C658" s="8" t="str">
        <f t="shared" si="1"/>
        <v>Soup, tomato basil creamy soup, NA, carton, raw</v>
      </c>
      <c r="D658" s="51" t="s">
        <v>3196</v>
      </c>
      <c r="E658" s="2" t="s">
        <v>1825</v>
      </c>
      <c r="F658" s="44">
        <v>10.29</v>
      </c>
      <c r="G658" s="44">
        <v>0.301174</v>
      </c>
      <c r="H658" s="44">
        <v>0.012661</v>
      </c>
      <c r="I658" s="44">
        <v>0.003484</v>
      </c>
      <c r="J658" s="44">
        <v>0.00262</v>
      </c>
      <c r="K658" s="44">
        <v>0.004149</v>
      </c>
      <c r="L658" s="44">
        <v>0.001047</v>
      </c>
      <c r="M658" s="44">
        <v>0.001418</v>
      </c>
      <c r="N658" s="47">
        <v>7.83E-5</v>
      </c>
      <c r="O658" s="44">
        <v>0.015272</v>
      </c>
      <c r="P658" s="44">
        <v>0.0</v>
      </c>
      <c r="Q658" s="44">
        <v>0.0</v>
      </c>
      <c r="R658" s="44">
        <v>0.002921</v>
      </c>
      <c r="S658" s="44">
        <v>0.0</v>
      </c>
      <c r="T658" s="44">
        <v>3.01E-4</v>
      </c>
    </row>
    <row r="659">
      <c r="A659" s="2" t="str">
        <f>VLOOKUP(E659,'Food Encyclopedia'!$C$2:$K$999,3)</f>
        <v>Soup, Potato leak creamy soup, NA, carton</v>
      </c>
      <c r="B659" s="19" t="str">
        <f>VLOOKUP(E659,'Food Encyclopedia'!$C$2:$K$999,9)</f>
        <v>raw</v>
      </c>
      <c r="C659" s="8" t="str">
        <f t="shared" si="1"/>
        <v>Soup, Potato leak creamy soup, NA, carton, raw</v>
      </c>
      <c r="D659" s="51" t="s">
        <v>3197</v>
      </c>
      <c r="E659" s="2" t="s">
        <v>1827</v>
      </c>
      <c r="F659" s="44">
        <v>9.939</v>
      </c>
      <c r="G659" s="44">
        <v>0.451341</v>
      </c>
      <c r="H659" s="44">
        <v>0.018354</v>
      </c>
      <c r="I659" s="47">
        <v>5.74E-6</v>
      </c>
      <c r="J659" s="44">
        <v>6.87E-4</v>
      </c>
      <c r="K659" s="44">
        <v>0.003356</v>
      </c>
      <c r="L659" s="44">
        <v>7.99E-4</v>
      </c>
      <c r="M659" s="44">
        <v>5.83E-4</v>
      </c>
      <c r="N659" s="44">
        <v>1.03E-4</v>
      </c>
      <c r="O659" s="44">
        <v>0.005786</v>
      </c>
      <c r="P659" s="44">
        <v>0.0</v>
      </c>
      <c r="Q659" s="44">
        <v>0.0</v>
      </c>
      <c r="R659" s="44">
        <v>0.0</v>
      </c>
      <c r="S659" s="44">
        <v>0.0</v>
      </c>
      <c r="T659" s="44">
        <v>2.81E-4</v>
      </c>
    </row>
    <row r="660">
      <c r="A660" s="2" t="str">
        <f>VLOOKUP(E660,'Food Encyclopedia'!$C$2:$K$999,3)</f>
        <v>Soup, Broccoli creamy soup, NA, carton</v>
      </c>
      <c r="B660" s="19" t="str">
        <f>VLOOKUP(E660,'Food Encyclopedia'!$C$2:$K$999,9)</f>
        <v>raw</v>
      </c>
      <c r="C660" s="8" t="str">
        <f t="shared" si="1"/>
        <v>Soup, Broccoli creamy soup, NA, carton, raw</v>
      </c>
      <c r="D660" s="51" t="s">
        <v>3198</v>
      </c>
      <c r="E660" s="2" t="s">
        <v>1829</v>
      </c>
      <c r="F660" s="44">
        <v>9.954</v>
      </c>
      <c r="G660" s="44">
        <v>0.403941</v>
      </c>
      <c r="H660" s="44">
        <v>0.018598</v>
      </c>
      <c r="I660" s="44">
        <v>0.002354</v>
      </c>
      <c r="J660" s="44">
        <v>0.001606</v>
      </c>
      <c r="K660" s="44">
        <v>0.011126</v>
      </c>
      <c r="L660" s="44">
        <v>9.94E-4</v>
      </c>
      <c r="M660" s="44">
        <v>0.001788</v>
      </c>
      <c r="N660" s="44">
        <v>1.01E-4</v>
      </c>
      <c r="O660" s="44">
        <v>0.011838</v>
      </c>
      <c r="P660" s="44">
        <v>0.0</v>
      </c>
      <c r="Q660" s="44">
        <v>0.0</v>
      </c>
      <c r="R660" s="44">
        <v>0.001338</v>
      </c>
      <c r="S660" s="44">
        <v>0.0</v>
      </c>
      <c r="T660" s="44">
        <v>6.38E-4</v>
      </c>
    </row>
    <row r="661">
      <c r="A661" s="2" t="str">
        <f>VLOOKUP(E661,'Food Encyclopedia'!$C$2:$K$999,3)</f>
        <v>Soup, Super greens creamy soup, NA, carton</v>
      </c>
      <c r="B661" s="19" t="str">
        <f>VLOOKUP(E661,'Food Encyclopedia'!$C$2:$K$999,9)</f>
        <v>raw</v>
      </c>
      <c r="C661" s="8" t="str">
        <f t="shared" si="1"/>
        <v>Soup, Super greens creamy soup, NA, carton, raw</v>
      </c>
      <c r="D661" s="51" t="s">
        <v>3199</v>
      </c>
      <c r="E661" s="2" t="s">
        <v>1831</v>
      </c>
      <c r="F661" s="44">
        <v>10.306</v>
      </c>
      <c r="G661" s="44">
        <v>0.286121</v>
      </c>
      <c r="H661" s="44">
        <v>0.016409</v>
      </c>
      <c r="I661" s="44">
        <v>0.007189</v>
      </c>
      <c r="J661" s="44">
        <v>0.002376</v>
      </c>
      <c r="K661" s="44">
        <v>0.013662</v>
      </c>
      <c r="L661" s="44">
        <v>0.001229</v>
      </c>
      <c r="M661" s="44">
        <v>0.001731</v>
      </c>
      <c r="N661" s="47">
        <v>5.67E-5</v>
      </c>
      <c r="O661" s="44">
        <v>0.012446</v>
      </c>
      <c r="P661" s="44">
        <v>0.0</v>
      </c>
      <c r="Q661" s="44">
        <v>0.0</v>
      </c>
      <c r="R661" s="44">
        <v>0.001081</v>
      </c>
      <c r="S661" s="44">
        <v>0.0</v>
      </c>
      <c r="T661" s="44">
        <v>7.91E-4</v>
      </c>
    </row>
    <row r="662">
      <c r="A662" s="2" t="str">
        <f>VLOOKUP(E662,'Food Encyclopedia'!$C$2:$K$999,3)</f>
        <v>Soup, Vegan black bean &amp; lime soup, NA, cup</v>
      </c>
      <c r="B662" s="19" t="str">
        <f>VLOOKUP(E662,'Food Encyclopedia'!$C$2:$K$999,9)</f>
        <v>microwave for 2 min</v>
      </c>
      <c r="C662" s="8" t="str">
        <f t="shared" si="1"/>
        <v>Soup, Vegan black bean &amp; lime soup, NA, cup, microwave for 2 min</v>
      </c>
      <c r="D662" s="51" t="s">
        <v>3200</v>
      </c>
      <c r="E662" s="2" t="s">
        <v>1833</v>
      </c>
      <c r="F662" s="44">
        <v>10.308</v>
      </c>
      <c r="G662" s="44">
        <v>0.461514</v>
      </c>
      <c r="H662" s="44">
        <v>0.030199</v>
      </c>
      <c r="I662" s="44">
        <v>0.004328</v>
      </c>
      <c r="J662" s="44">
        <v>0.007991</v>
      </c>
      <c r="K662" s="44">
        <v>0.049488</v>
      </c>
      <c r="L662" s="44">
        <v>0.002779</v>
      </c>
      <c r="M662" s="44">
        <v>0.001892</v>
      </c>
      <c r="N662" s="44">
        <v>2.51E-4</v>
      </c>
      <c r="O662" s="44">
        <v>0.008016</v>
      </c>
      <c r="P662" s="44">
        <v>0.0</v>
      </c>
      <c r="Q662" s="44">
        <v>0.0</v>
      </c>
      <c r="R662" s="44">
        <v>0.007116</v>
      </c>
      <c r="S662" s="44">
        <v>0.0</v>
      </c>
      <c r="T662" s="44">
        <v>6.19E-4</v>
      </c>
    </row>
    <row r="663">
      <c r="A663" s="2" t="str">
        <f>VLOOKUP(E663,'Food Encyclopedia'!$C$2:$K$999,3)</f>
        <v>Soup, Vegan split pea soup, NA, cup</v>
      </c>
      <c r="B663" s="19" t="str">
        <f>VLOOKUP(E663,'Food Encyclopedia'!$C$2:$K$999,9)</f>
        <v>microwave for 2 min</v>
      </c>
      <c r="C663" s="8" t="str">
        <f t="shared" si="1"/>
        <v>Soup, Vegan split pea soup, NA, cup, microwave for 2 min</v>
      </c>
      <c r="D663" s="51" t="s">
        <v>3201</v>
      </c>
      <c r="E663" s="2" t="s">
        <v>1837</v>
      </c>
      <c r="F663" s="44">
        <v>10.241</v>
      </c>
      <c r="G663" s="44">
        <v>0.480439</v>
      </c>
      <c r="H663" s="44">
        <v>0.029493</v>
      </c>
      <c r="I663" s="44">
        <v>0.012194</v>
      </c>
      <c r="J663" s="44">
        <v>0.001272</v>
      </c>
      <c r="K663" s="44">
        <v>0.02721</v>
      </c>
      <c r="L663" s="44">
        <v>8.74E-4</v>
      </c>
      <c r="M663" s="44">
        <v>0.001328</v>
      </c>
      <c r="N663" s="44">
        <v>4.02E-4</v>
      </c>
      <c r="O663" s="44">
        <v>0.009457</v>
      </c>
      <c r="P663" s="44">
        <v>0.0</v>
      </c>
      <c r="Q663" s="44">
        <v>0.0</v>
      </c>
      <c r="R663" s="44">
        <v>0.003856</v>
      </c>
      <c r="S663" s="44">
        <v>0.0</v>
      </c>
      <c r="T663" s="44">
        <v>0.001025</v>
      </c>
    </row>
    <row r="664">
      <c r="A664" s="2" t="str">
        <f>VLOOKUP(E664,'Food Encyclopedia'!$C$2:$K$999,3)</f>
        <v>Rice Cake, Whole Grain Brown Rice (lightly salted) rice cake, NA, bag</v>
      </c>
      <c r="B664" s="19" t="str">
        <f>VLOOKUP(E664,'Food Encyclopedia'!$C$2:$K$999,9)</f>
        <v>raw</v>
      </c>
      <c r="C664" s="8" t="str">
        <f t="shared" si="1"/>
        <v>Rice Cake, Whole Grain Brown Rice (lightly salted) rice cake, NA, bag, raw</v>
      </c>
      <c r="D664" s="51" t="s">
        <v>3202</v>
      </c>
      <c r="E664" s="2" t="s">
        <v>1839</v>
      </c>
      <c r="F664" s="19">
        <v>9.942</v>
      </c>
      <c r="G664" s="31"/>
      <c r="H664" s="31"/>
      <c r="I664" s="31"/>
      <c r="J664" s="31"/>
      <c r="K664" s="31"/>
      <c r="L664" s="31"/>
      <c r="M664" s="31"/>
      <c r="N664" s="31"/>
      <c r="O664" s="31"/>
      <c r="P664" s="31"/>
      <c r="Q664" s="31"/>
      <c r="R664" s="31"/>
      <c r="S664" s="31"/>
      <c r="T664" s="31"/>
    </row>
    <row r="665">
      <c r="A665" s="2" t="str">
        <f>VLOOKUP(E665,'Food Encyclopedia'!$C$2:$K$999,3)</f>
        <v>Rice Cake, Whole Grain cinnamon toast (sweet &amp; spiced) rice cake, NA, bag</v>
      </c>
      <c r="B665" s="19" t="str">
        <f>VLOOKUP(E665,'Food Encyclopedia'!$C$2:$K$999,9)</f>
        <v>raw</v>
      </c>
      <c r="C665" s="8" t="str">
        <f t="shared" si="1"/>
        <v>Rice Cake, Whole Grain cinnamon toast (sweet &amp; spiced) rice cake, NA, bag, raw</v>
      </c>
      <c r="D665" s="51" t="s">
        <v>3203</v>
      </c>
      <c r="E665" s="2" t="s">
        <v>1842</v>
      </c>
      <c r="F665" s="19">
        <v>9.743</v>
      </c>
      <c r="G665" s="44">
        <v>0.751449</v>
      </c>
      <c r="H665" s="44">
        <v>0.001953</v>
      </c>
      <c r="I665" s="44">
        <v>0.014321</v>
      </c>
      <c r="J665" s="44">
        <v>0.004412</v>
      </c>
      <c r="K665" s="44">
        <v>0.012096</v>
      </c>
      <c r="L665" s="44">
        <v>2.68E-4</v>
      </c>
      <c r="M665" s="44">
        <v>1.43E-4</v>
      </c>
      <c r="N665" s="47">
        <v>4.67E-5</v>
      </c>
      <c r="O665" s="44">
        <v>2.02E-4</v>
      </c>
      <c r="P665" s="44">
        <v>0.0</v>
      </c>
      <c r="Q665" s="44">
        <v>0.0</v>
      </c>
      <c r="R665" s="44">
        <v>7.89E-4</v>
      </c>
      <c r="S665" s="44">
        <v>0.0</v>
      </c>
      <c r="T665" s="44">
        <v>3.32E-4</v>
      </c>
    </row>
    <row r="666">
      <c r="A666" s="2" t="str">
        <f>VLOOKUP(E666,'Food Encyclopedia'!$C$2:$K$999,3)</f>
        <v>Rice Cake, 5 grain (brown rice, popcorn, quinoa, millet, and flaxseed) rice cake, NA, box</v>
      </c>
      <c r="B666" s="19" t="str">
        <f>VLOOKUP(E666,'Food Encyclopedia'!$C$2:$K$999,9)</f>
        <v>raw</v>
      </c>
      <c r="C666" s="8" t="str">
        <f t="shared" si="1"/>
        <v>Rice Cake, 5 grain (brown rice, popcorn, quinoa, millet, and flaxseed) rice cake, NA, box, raw</v>
      </c>
      <c r="D666" s="51" t="s">
        <v>3204</v>
      </c>
      <c r="E666" s="2" t="s">
        <v>1844</v>
      </c>
      <c r="F666" s="19">
        <v>10.157</v>
      </c>
      <c r="G666" s="44">
        <v>0.718284</v>
      </c>
      <c r="H666" s="44">
        <v>0.002199</v>
      </c>
      <c r="I666" s="44">
        <v>0.006628</v>
      </c>
      <c r="J666" s="44">
        <v>0.003268</v>
      </c>
      <c r="K666" s="44">
        <v>0.013277</v>
      </c>
      <c r="L666" s="44">
        <v>2.87E-4</v>
      </c>
      <c r="M666" s="44">
        <v>2.83E-4</v>
      </c>
      <c r="N666" s="47">
        <v>4.48E-5</v>
      </c>
      <c r="O666" s="44">
        <v>1.09E-4</v>
      </c>
      <c r="P666" s="44">
        <v>0.0</v>
      </c>
      <c r="Q666" s="44">
        <v>0.0</v>
      </c>
      <c r="R666" s="44">
        <v>7.0E-4</v>
      </c>
      <c r="S666" s="44">
        <v>0.0</v>
      </c>
      <c r="T666" s="44">
        <v>3.89E-4</v>
      </c>
    </row>
    <row r="667">
      <c r="A667" s="2" t="str">
        <f>VLOOKUP(E667,'Food Encyclopedia'!$C$2:$K$999,3)</f>
        <v>Rice Cake, Whole Grain Brown Rice (salt free)) rice cake, NA, bag</v>
      </c>
      <c r="B667" s="19" t="str">
        <f>VLOOKUP(E667,'Food Encyclopedia'!$C$2:$K$999,9)</f>
        <v>raw</v>
      </c>
      <c r="C667" s="8" t="str">
        <f t="shared" si="1"/>
        <v>Rice Cake, Whole Grain Brown Rice (salt free)) rice cake, NA, bag, raw</v>
      </c>
      <c r="D667" s="51" t="s">
        <v>3205</v>
      </c>
      <c r="E667" s="2" t="s">
        <v>1846</v>
      </c>
      <c r="F667" s="19">
        <v>10.463</v>
      </c>
      <c r="G667" s="44">
        <v>0.776512</v>
      </c>
      <c r="H667" s="44">
        <v>0.002283</v>
      </c>
      <c r="I667" s="44">
        <v>0.005719</v>
      </c>
      <c r="J667" s="44">
        <v>0.004575</v>
      </c>
      <c r="K667" s="44">
        <v>0.009357</v>
      </c>
      <c r="L667" s="44">
        <v>3.78E-4</v>
      </c>
      <c r="M667" s="44">
        <v>1.2E-4</v>
      </c>
      <c r="N667" s="47">
        <v>7.13E-5</v>
      </c>
      <c r="O667" s="44">
        <v>1.28E-4</v>
      </c>
      <c r="P667" s="44">
        <v>0.0</v>
      </c>
      <c r="Q667" s="44">
        <v>0.0</v>
      </c>
      <c r="R667" s="44">
        <v>9.18E-4</v>
      </c>
      <c r="S667" s="44">
        <v>0.0</v>
      </c>
      <c r="T667" s="44">
        <v>3.35E-4</v>
      </c>
    </row>
    <row r="668">
      <c r="A668" s="2" t="str">
        <f>VLOOKUP(E668,'Food Encyclopedia'!$C$2:$K$999,3)</f>
        <v>Rice Cake, Red rice &amp; quinoa rice cake, NA, box</v>
      </c>
      <c r="B668" s="19" t="str">
        <f>VLOOKUP(E668,'Food Encyclopedia'!$C$2:$K$999,9)</f>
        <v>raw</v>
      </c>
      <c r="C668" s="8" t="str">
        <f t="shared" si="1"/>
        <v>Rice Cake, Red rice &amp; quinoa rice cake, NA, box, raw</v>
      </c>
      <c r="D668" s="51" t="s">
        <v>3206</v>
      </c>
      <c r="E668" s="2" t="s">
        <v>1848</v>
      </c>
      <c r="F668" s="19">
        <v>10.179</v>
      </c>
      <c r="G668" s="44">
        <v>0.577739</v>
      </c>
      <c r="H668" s="44">
        <v>0.002266</v>
      </c>
      <c r="I668" s="44">
        <v>0.004344</v>
      </c>
      <c r="J668" s="44">
        <v>0.00312</v>
      </c>
      <c r="K668" s="44">
        <v>0.008384</v>
      </c>
      <c r="L668" s="44">
        <v>1.99E-4</v>
      </c>
      <c r="M668" s="44">
        <v>1.14E-4</v>
      </c>
      <c r="N668" s="47">
        <v>2.86E-5</v>
      </c>
      <c r="O668" s="44">
        <v>1.11E-4</v>
      </c>
      <c r="P668" s="44">
        <v>0.0</v>
      </c>
      <c r="Q668" s="44">
        <v>0.0</v>
      </c>
      <c r="R668" s="44">
        <v>5.95E-4</v>
      </c>
      <c r="S668" s="44">
        <v>0.0</v>
      </c>
      <c r="T668" s="44">
        <v>2.57E-4</v>
      </c>
    </row>
    <row r="669">
      <c r="A669" s="2" t="str">
        <f>VLOOKUP(E669,'Food Encyclopedia'!$C$2:$K$999,3)</f>
        <v>Rice cake, white cheddar mini rice cake, NA, bag</v>
      </c>
      <c r="B669" s="19" t="str">
        <f>VLOOKUP(E669,'Food Encyclopedia'!$C$2:$K$999,9)</f>
        <v>raw</v>
      </c>
      <c r="C669" s="8" t="str">
        <f t="shared" si="1"/>
        <v>Rice cake, white cheddar mini rice cake, NA, bag, raw</v>
      </c>
      <c r="D669" s="51" t="s">
        <v>3207</v>
      </c>
      <c r="E669" s="2" t="s">
        <v>1850</v>
      </c>
      <c r="F669" s="19">
        <v>9.992</v>
      </c>
      <c r="G669" s="44">
        <v>0.555027</v>
      </c>
      <c r="H669" s="44">
        <v>0.009436</v>
      </c>
      <c r="I669" s="44">
        <v>0.004413</v>
      </c>
      <c r="J669" s="44">
        <v>0.00353</v>
      </c>
      <c r="K669" s="44">
        <v>0.007266</v>
      </c>
      <c r="L669" s="44">
        <v>3.94E-4</v>
      </c>
      <c r="M669" s="47">
        <v>6.65E-5</v>
      </c>
      <c r="N669" s="47">
        <v>1.97E-5</v>
      </c>
      <c r="O669" s="44">
        <v>1.53E-4</v>
      </c>
      <c r="P669" s="44">
        <v>0.0</v>
      </c>
      <c r="Q669" s="44">
        <v>0.0</v>
      </c>
      <c r="R669" s="44">
        <v>7.25E-4</v>
      </c>
      <c r="S669" s="44">
        <v>0.0</v>
      </c>
      <c r="T669" s="44">
        <v>2.71E-4</v>
      </c>
    </row>
    <row r="670">
      <c r="A670" s="2" t="str">
        <f>VLOOKUP(E670,'Food Encyclopedia'!$C$2:$K$999,3)</f>
        <v>Rice cake, apple pie mini rice cake, NA, bag</v>
      </c>
      <c r="B670" s="19" t="str">
        <f>VLOOKUP(E670,'Food Encyclopedia'!$C$2:$K$999,9)</f>
        <v>raw</v>
      </c>
      <c r="C670" s="8" t="str">
        <f t="shared" si="1"/>
        <v>Rice cake, apple pie mini rice cake, NA, bag, raw</v>
      </c>
      <c r="D670" s="51" t="s">
        <v>3208</v>
      </c>
      <c r="E670" s="2" t="s">
        <v>1852</v>
      </c>
      <c r="F670" s="44">
        <v>9.7</v>
      </c>
      <c r="G670" s="44">
        <v>0.66663</v>
      </c>
      <c r="H670" s="44">
        <v>0.006452</v>
      </c>
      <c r="I670" s="44">
        <v>0.002468</v>
      </c>
      <c r="J670" s="44">
        <v>0.0026</v>
      </c>
      <c r="K670" s="44">
        <v>0.004574</v>
      </c>
      <c r="L670" s="44">
        <v>3.17E-4</v>
      </c>
      <c r="M670" s="47">
        <v>7.55E-5</v>
      </c>
      <c r="N670" s="47">
        <v>1.85E-5</v>
      </c>
      <c r="O670" s="44">
        <v>1.49E-4</v>
      </c>
      <c r="P670" s="44">
        <v>0.0</v>
      </c>
      <c r="Q670" s="44">
        <v>0.0</v>
      </c>
      <c r="R670" s="44">
        <v>6.44E-4</v>
      </c>
      <c r="S670" s="44">
        <v>0.0</v>
      </c>
      <c r="T670" s="44">
        <v>1.33E-4</v>
      </c>
    </row>
    <row r="671">
      <c r="A671" s="2" t="str">
        <f>VLOOKUP(E671,'Food Encyclopedia'!$C$2:$K$999,3)</f>
        <v>Rice cake, sea salt mini rice cake, NA, bag</v>
      </c>
      <c r="B671" s="19" t="str">
        <f>VLOOKUP(E671,'Food Encyclopedia'!$C$2:$K$999,9)</f>
        <v>raw</v>
      </c>
      <c r="C671" s="8" t="str">
        <f t="shared" si="1"/>
        <v>Rice cake, sea salt mini rice cake, NA, bag, raw</v>
      </c>
      <c r="D671" s="51" t="s">
        <v>3209</v>
      </c>
      <c r="E671" s="2" t="s">
        <v>1854</v>
      </c>
      <c r="F671" s="44">
        <v>9.908</v>
      </c>
      <c r="G671" s="44">
        <v>0.400771</v>
      </c>
      <c r="H671" s="44">
        <v>9.68E-4</v>
      </c>
      <c r="I671" s="44">
        <v>0.00119</v>
      </c>
      <c r="J671" s="44">
        <v>0.00184</v>
      </c>
      <c r="K671" s="44">
        <v>0.002904</v>
      </c>
      <c r="L671" s="44">
        <v>2.3E-4</v>
      </c>
      <c r="M671" s="47">
        <v>4.76E-5</v>
      </c>
      <c r="N671" s="47">
        <v>1.02E-5</v>
      </c>
      <c r="O671" s="47">
        <v>4.17E-5</v>
      </c>
      <c r="P671" s="44">
        <v>0.0</v>
      </c>
      <c r="Q671" s="44">
        <v>0.0</v>
      </c>
      <c r="R671" s="44">
        <v>3.17E-4</v>
      </c>
      <c r="S671" s="44">
        <v>0.0</v>
      </c>
      <c r="T671" s="47">
        <v>8.0E-5</v>
      </c>
    </row>
    <row r="672">
      <c r="A672" s="2" t="str">
        <f>VLOOKUP(E672,'Food Encyclopedia'!$C$2:$K$999,3)</f>
        <v>Cracker, Peanut butter minis, NA, box</v>
      </c>
      <c r="B672" s="19" t="str">
        <f>VLOOKUP(E672,'Food Encyclopedia'!$C$2:$K$999,9)</f>
        <v>raw</v>
      </c>
      <c r="C672" s="8" t="str">
        <f t="shared" si="1"/>
        <v>Cracker, Peanut butter minis, NA, box, raw</v>
      </c>
      <c r="D672" s="51" t="s">
        <v>3210</v>
      </c>
      <c r="E672" s="2" t="s">
        <v>1856</v>
      </c>
      <c r="F672" s="44">
        <v>9.982</v>
      </c>
      <c r="G672" s="44">
        <v>0.517066</v>
      </c>
      <c r="H672" s="44">
        <v>0.00453</v>
      </c>
      <c r="I672" s="44">
        <v>0.004651</v>
      </c>
      <c r="J672" s="44">
        <v>0.003703</v>
      </c>
      <c r="K672" s="44">
        <v>0.007436</v>
      </c>
      <c r="L672" s="44">
        <v>4.89E-4</v>
      </c>
      <c r="M672" s="44">
        <v>1.59E-4</v>
      </c>
      <c r="N672" s="47">
        <v>2.98E-5</v>
      </c>
      <c r="O672" s="44">
        <v>2.52E-4</v>
      </c>
      <c r="P672" s="44">
        <v>0.0</v>
      </c>
      <c r="Q672" s="44">
        <v>0.0</v>
      </c>
      <c r="R672" s="44">
        <v>0.001203</v>
      </c>
      <c r="S672" s="44">
        <v>0.0</v>
      </c>
      <c r="T672" s="44">
        <v>1.39E-4</v>
      </c>
    </row>
    <row r="673">
      <c r="A673" s="2" t="str">
        <f>VLOOKUP(E673,'Food Encyclopedia'!$C$2:$K$999,3)</f>
        <v>Cracker, Saltine Crackers, NA, box</v>
      </c>
      <c r="B673" s="19" t="str">
        <f>VLOOKUP(E673,'Food Encyclopedia'!$C$2:$K$999,9)</f>
        <v>raw</v>
      </c>
      <c r="C673" s="8" t="str">
        <f t="shared" si="1"/>
        <v>Cracker, Saltine Crackers, NA, box, raw</v>
      </c>
      <c r="D673" s="51" t="s">
        <v>3211</v>
      </c>
      <c r="E673" s="2" t="s">
        <v>1859</v>
      </c>
      <c r="F673" s="44">
        <v>10.459</v>
      </c>
      <c r="G673" s="44">
        <v>0.582265</v>
      </c>
      <c r="H673" s="44">
        <v>0.004489</v>
      </c>
      <c r="I673" s="44">
        <v>0.00198</v>
      </c>
      <c r="J673" s="44">
        <v>0.005074</v>
      </c>
      <c r="K673" s="44">
        <v>0.006636</v>
      </c>
      <c r="L673" s="44">
        <v>2.18E-4</v>
      </c>
      <c r="M673" s="47">
        <v>3.43E-5</v>
      </c>
      <c r="N673" s="47">
        <v>2.25E-5</v>
      </c>
      <c r="O673" s="47">
        <v>3.2E-5</v>
      </c>
      <c r="P673" s="44">
        <v>0.0</v>
      </c>
      <c r="Q673" s="44">
        <v>0.0</v>
      </c>
      <c r="R673" s="44">
        <v>0.00194</v>
      </c>
      <c r="S673" s="44">
        <v>0.0</v>
      </c>
      <c r="T673" s="44">
        <v>1.42E-4</v>
      </c>
    </row>
    <row r="674">
      <c r="A674" s="2" t="str">
        <f>VLOOKUP(E674,'Food Encyclopedia'!$C$2:$K$999,3)</f>
        <v>Cracker, Classic Crackers, NA, box</v>
      </c>
      <c r="B674" s="19" t="str">
        <f>VLOOKUP(E674,'Food Encyclopedia'!$C$2:$K$999,9)</f>
        <v>raw</v>
      </c>
      <c r="C674" s="8" t="str">
        <f t="shared" si="1"/>
        <v>Cracker, Classic Crackers, NA, box, raw</v>
      </c>
      <c r="D674" s="51" t="s">
        <v>3212</v>
      </c>
      <c r="E674" s="2" t="s">
        <v>1861</v>
      </c>
      <c r="F674" s="44">
        <v>10.282</v>
      </c>
      <c r="G674" s="44">
        <v>0.611168</v>
      </c>
      <c r="H674" s="44">
        <v>0.004631</v>
      </c>
      <c r="I674" s="44">
        <v>0.002643</v>
      </c>
      <c r="J674" s="44">
        <v>0.005904</v>
      </c>
      <c r="K674" s="44">
        <v>0.00717</v>
      </c>
      <c r="L674" s="44">
        <v>3.61E-4</v>
      </c>
      <c r="M674" s="47">
        <v>1.8E-5</v>
      </c>
      <c r="N674" s="47">
        <v>1.66E-5</v>
      </c>
      <c r="O674" s="47">
        <v>3.28E-5</v>
      </c>
      <c r="P674" s="44">
        <v>0.0</v>
      </c>
      <c r="Q674" s="44">
        <v>0.0</v>
      </c>
      <c r="R674" s="44">
        <v>0.001168</v>
      </c>
      <c r="S674" s="44">
        <v>0.0</v>
      </c>
      <c r="T674" s="47">
        <v>7.79E-5</v>
      </c>
    </row>
    <row r="675">
      <c r="A675" s="2" t="str">
        <f>VLOOKUP(E675,'Food Encyclopedia'!$C$2:$K$999,3)</f>
        <v>Cracker, Cheddar cheese minis, NA, box</v>
      </c>
      <c r="B675" s="19" t="str">
        <f>VLOOKUP(E675,'Food Encyclopedia'!$C$2:$K$999,9)</f>
        <v>raw</v>
      </c>
      <c r="C675" s="8" t="str">
        <f t="shared" si="1"/>
        <v>Cracker, Cheddar cheese minis, NA, box, raw</v>
      </c>
      <c r="D675" s="51" t="s">
        <v>3213</v>
      </c>
      <c r="E675" s="2" t="s">
        <v>1863</v>
      </c>
      <c r="F675" s="44">
        <v>10.507</v>
      </c>
      <c r="G675" s="44">
        <v>0.32634</v>
      </c>
      <c r="H675" s="44">
        <v>0.020537</v>
      </c>
      <c r="I675" s="44">
        <v>0.004028</v>
      </c>
      <c r="J675" s="44">
        <v>0.002406</v>
      </c>
      <c r="K675" s="44">
        <v>0.003822</v>
      </c>
      <c r="L675" s="44">
        <v>1.02E-4</v>
      </c>
      <c r="M675" s="47">
        <v>4.0E-5</v>
      </c>
      <c r="N675" s="47">
        <v>4.76E-5</v>
      </c>
      <c r="O675" s="47">
        <v>4.09E-5</v>
      </c>
      <c r="P675" s="44">
        <v>0.0</v>
      </c>
      <c r="Q675" s="44">
        <v>0.0</v>
      </c>
      <c r="R675" s="44">
        <v>9.09E-4</v>
      </c>
      <c r="S675" s="44">
        <v>0.0</v>
      </c>
      <c r="T675" s="44">
        <v>1.72E-4</v>
      </c>
    </row>
    <row r="676">
      <c r="A676" s="2" t="str">
        <f>VLOOKUP(E676,'Food Encyclopedia'!$C$2:$K$999,3)</f>
        <v>Cracker, Almond Nut-thins (almond and rice cracker w/ sea salt), NA, box</v>
      </c>
      <c r="B676" s="19" t="str">
        <f>VLOOKUP(E676,'Food Encyclopedia'!$C$2:$K$999,9)</f>
        <v>raw</v>
      </c>
      <c r="C676" s="8" t="str">
        <f t="shared" si="1"/>
        <v>Cracker, Almond Nut-thins (almond and rice cracker w/ sea salt), NA, box, raw</v>
      </c>
      <c r="D676" s="51" t="s">
        <v>3214</v>
      </c>
      <c r="E676" s="2" t="s">
        <v>1865</v>
      </c>
      <c r="F676" s="19">
        <v>10.277</v>
      </c>
      <c r="G676" s="44">
        <v>0.66405</v>
      </c>
      <c r="H676" s="44">
        <v>0.0</v>
      </c>
      <c r="I676" s="44">
        <v>0.005967</v>
      </c>
      <c r="J676" s="44">
        <v>0.001042</v>
      </c>
      <c r="K676" s="44">
        <v>0.017124</v>
      </c>
      <c r="L676" s="44">
        <v>1.57E-4</v>
      </c>
      <c r="M676" s="44">
        <v>1.97E-4</v>
      </c>
      <c r="N676" s="47">
        <v>9.02E-5</v>
      </c>
      <c r="O676" s="44">
        <v>2.27E-4</v>
      </c>
      <c r="P676" s="44">
        <v>0.0</v>
      </c>
      <c r="Q676" s="44">
        <v>0.0</v>
      </c>
      <c r="R676" s="44">
        <v>4.98E-4</v>
      </c>
      <c r="S676" s="44">
        <v>0.0</v>
      </c>
      <c r="T676" s="44">
        <v>3.06E-4</v>
      </c>
    </row>
    <row r="677">
      <c r="A677" s="2" t="str">
        <f>VLOOKUP(E677,'Food Encyclopedia'!$C$2:$K$999,3)</f>
        <v>Cereal, Sprouted crunchy Golden Flax, NA, box</v>
      </c>
      <c r="B677" s="19" t="str">
        <f>VLOOKUP(E677,'Food Encyclopedia'!$C$2:$K$999,9)</f>
        <v>raw</v>
      </c>
      <c r="C677" s="8" t="str">
        <f t="shared" si="1"/>
        <v>Cereal, Sprouted crunchy Golden Flax, NA, box, raw</v>
      </c>
      <c r="D677" s="51" t="s">
        <v>3215</v>
      </c>
      <c r="E677" s="2" t="s">
        <v>1868</v>
      </c>
      <c r="F677" s="19">
        <v>10.127</v>
      </c>
      <c r="G677" s="44">
        <v>0.542659</v>
      </c>
      <c r="H677" s="44">
        <v>0.003243</v>
      </c>
      <c r="I677" s="44">
        <v>0.006069</v>
      </c>
      <c r="J677" s="44">
        <v>0.018763</v>
      </c>
      <c r="K677" s="44">
        <v>0.02059</v>
      </c>
      <c r="L677" s="44">
        <v>2.79E-4</v>
      </c>
      <c r="M677" s="44">
        <v>1.64E-4</v>
      </c>
      <c r="N677" s="44">
        <v>1.28E-4</v>
      </c>
      <c r="O677" s="44">
        <v>1.18E-4</v>
      </c>
      <c r="P677" s="44">
        <v>0.0</v>
      </c>
      <c r="Q677" s="44">
        <v>0.0</v>
      </c>
      <c r="R677" s="44">
        <v>0.001078</v>
      </c>
      <c r="S677" s="44">
        <v>0.0</v>
      </c>
      <c r="T677" s="44">
        <v>3.08E-4</v>
      </c>
    </row>
    <row r="678">
      <c r="A678" s="2" t="str">
        <f>VLOOKUP(E678,'Food Encyclopedia'!$C$2:$K$999,3)</f>
        <v>Cereal, Toasted whole wheat berry flakes &amp; flaxseed cereal, NA, box</v>
      </c>
      <c r="B678" s="19" t="str">
        <f>VLOOKUP(E678,'Food Encyclopedia'!$C$2:$K$999,9)</f>
        <v>raw</v>
      </c>
      <c r="C678" s="8" t="str">
        <f t="shared" si="1"/>
        <v>Cereal, Toasted whole wheat berry flakes &amp; flaxseed cereal, NA, box, raw</v>
      </c>
      <c r="D678" s="51" t="s">
        <v>3216</v>
      </c>
      <c r="E678" s="2" t="s">
        <v>1871</v>
      </c>
      <c r="F678" s="19">
        <v>9.772</v>
      </c>
      <c r="G678" s="44">
        <v>0.62546</v>
      </c>
      <c r="H678" s="44">
        <v>0.003566</v>
      </c>
      <c r="I678" s="44">
        <v>0.009811</v>
      </c>
      <c r="J678" s="44">
        <v>0.019628</v>
      </c>
      <c r="K678" s="44">
        <v>0.022795</v>
      </c>
      <c r="L678" s="44">
        <v>1.38E-4</v>
      </c>
      <c r="M678" s="47">
        <v>8.02E-5</v>
      </c>
      <c r="N678" s="47">
        <v>5.3E-5</v>
      </c>
      <c r="O678" s="47">
        <v>3.85E-5</v>
      </c>
      <c r="P678" s="44">
        <v>0.0</v>
      </c>
      <c r="Q678" s="44">
        <v>0.0</v>
      </c>
      <c r="R678" s="44">
        <v>0.001422</v>
      </c>
      <c r="S678" s="44">
        <v>0.0</v>
      </c>
      <c r="T678" s="44">
        <v>1.84E-4</v>
      </c>
    </row>
    <row r="679">
      <c r="A679" s="2" t="str">
        <f>VLOOKUP(E679,'Food Encyclopedia'!$C$2:$K$999,3)</f>
        <v>Cereal, Organic Honey flakes &amp; oat clusters, NA, box</v>
      </c>
      <c r="B679" s="19" t="str">
        <f>VLOOKUP(E679,'Food Encyclopedia'!$C$2:$K$999,9)</f>
        <v>raw</v>
      </c>
      <c r="C679" s="8" t="str">
        <f t="shared" si="1"/>
        <v>Cereal, Organic Honey flakes &amp; oat clusters, NA, box, raw</v>
      </c>
      <c r="D679" s="51" t="s">
        <v>3217</v>
      </c>
      <c r="E679" s="2" t="s">
        <v>1874</v>
      </c>
      <c r="F679" s="19">
        <v>10.075</v>
      </c>
      <c r="G679" s="44">
        <v>0.437795</v>
      </c>
      <c r="H679" s="44">
        <v>0.004366</v>
      </c>
      <c r="I679" s="44">
        <v>0.023832</v>
      </c>
      <c r="J679" s="44">
        <v>0.002499</v>
      </c>
      <c r="K679" s="44">
        <v>0.00699</v>
      </c>
      <c r="L679" s="47">
        <v>6.76E-5</v>
      </c>
      <c r="M679" s="47">
        <v>3.89E-5</v>
      </c>
      <c r="N679" s="47">
        <v>3.24E-5</v>
      </c>
      <c r="O679" s="47">
        <v>2.47E-5</v>
      </c>
      <c r="P679" s="44">
        <v>0.0</v>
      </c>
      <c r="Q679" s="44">
        <v>0.0</v>
      </c>
      <c r="R679" s="44">
        <v>0.0</v>
      </c>
      <c r="S679" s="44">
        <v>0.0</v>
      </c>
      <c r="T679" s="47">
        <v>6.0E-5</v>
      </c>
    </row>
    <row r="680">
      <c r="A680" s="2" t="str">
        <f>VLOOKUP(E680,'Food Encyclopedia'!$C$2:$K$999,3)</f>
        <v>Cereal, Organic Frosted flakes, NA, box</v>
      </c>
      <c r="B680" s="19" t="str">
        <f>VLOOKUP(E680,'Food Encyclopedia'!$C$2:$K$999,9)</f>
        <v>raw</v>
      </c>
      <c r="C680" s="8" t="str">
        <f t="shared" si="1"/>
        <v>Cereal, Organic Frosted flakes, NA, box, raw</v>
      </c>
      <c r="D680" s="51" t="s">
        <v>3218</v>
      </c>
      <c r="E680" s="2" t="s">
        <v>1878</v>
      </c>
      <c r="F680" s="19">
        <v>9.915</v>
      </c>
      <c r="G680" s="44">
        <v>0.687871</v>
      </c>
      <c r="H680" s="44">
        <v>0.001597</v>
      </c>
      <c r="I680" s="44">
        <v>0.043353</v>
      </c>
      <c r="J680" s="44">
        <v>7.27E-4</v>
      </c>
      <c r="K680" s="44">
        <v>0.005774</v>
      </c>
      <c r="L680" s="44">
        <v>3.78E-4</v>
      </c>
      <c r="M680" s="47">
        <v>1.19E-5</v>
      </c>
      <c r="N680" s="47">
        <v>3.24E-5</v>
      </c>
      <c r="O680" s="47">
        <v>2.98E-5</v>
      </c>
      <c r="P680" s="44">
        <v>0.0</v>
      </c>
      <c r="Q680" s="44">
        <v>0.0</v>
      </c>
      <c r="R680" s="44">
        <v>4.51E-4</v>
      </c>
      <c r="S680" s="44">
        <v>0.0</v>
      </c>
      <c r="T680" s="47">
        <v>1.43E-5</v>
      </c>
    </row>
    <row r="681">
      <c r="A681" s="2" t="str">
        <f>VLOOKUP(E681,'Food Encyclopedia'!$C$2:$K$999,3)</f>
        <v>Cereal, Organic Morning O's Honey nut, NA, box</v>
      </c>
      <c r="B681" s="19" t="str">
        <f>VLOOKUP(E681,'Food Encyclopedia'!$C$2:$K$999,9)</f>
        <v>raw</v>
      </c>
      <c r="C681" s="8" t="str">
        <f t="shared" si="1"/>
        <v>Cereal, Organic Morning O's Honey nut, NA, box, raw</v>
      </c>
      <c r="D681" s="51" t="s">
        <v>3219</v>
      </c>
      <c r="E681" s="2" t="s">
        <v>1880</v>
      </c>
      <c r="F681" s="19">
        <v>10.155</v>
      </c>
      <c r="G681" s="44">
        <v>0.63811</v>
      </c>
      <c r="H681" s="44">
        <v>0.001315</v>
      </c>
      <c r="I681" s="44">
        <v>0.039724</v>
      </c>
      <c r="J681" s="44">
        <v>0.005779</v>
      </c>
      <c r="K681" s="44">
        <v>0.014965</v>
      </c>
      <c r="L681" s="44">
        <v>2.09E-4</v>
      </c>
      <c r="M681" s="44">
        <v>1.36E-4</v>
      </c>
      <c r="N681" s="47">
        <v>6.46E-5</v>
      </c>
      <c r="O681" s="47">
        <v>7.11E-5</v>
      </c>
      <c r="P681" s="44">
        <v>0.0</v>
      </c>
      <c r="Q681" s="44">
        <v>0.0</v>
      </c>
      <c r="R681" s="44">
        <v>8.81E-4</v>
      </c>
      <c r="S681" s="44">
        <v>0.0</v>
      </c>
      <c r="T681" s="44">
        <v>4.9E-4</v>
      </c>
    </row>
    <row r="682">
      <c r="A682" s="2" t="str">
        <f>VLOOKUP(E682,'Food Encyclopedia'!$C$2:$K$999,3)</f>
        <v>Cereal, Rainbow Morning O's, NA, box</v>
      </c>
      <c r="B682" s="19" t="str">
        <f>VLOOKUP(E682,'Food Encyclopedia'!$C$2:$K$999,9)</f>
        <v>raw</v>
      </c>
      <c r="C682" s="8" t="str">
        <f t="shared" si="1"/>
        <v>Cereal, Rainbow Morning O's, NA, box, raw</v>
      </c>
      <c r="D682" s="51" t="s">
        <v>3220</v>
      </c>
      <c r="E682" s="2" t="s">
        <v>1882</v>
      </c>
      <c r="F682" s="19">
        <v>10.255</v>
      </c>
      <c r="G682" s="44">
        <v>0.565619</v>
      </c>
      <c r="H682" s="44">
        <v>0.001907</v>
      </c>
      <c r="I682" s="44">
        <v>0.029798</v>
      </c>
      <c r="J682" s="44">
        <v>0.004249</v>
      </c>
      <c r="K682" s="44">
        <v>0.010319</v>
      </c>
      <c r="L682" s="44">
        <v>5.36E-4</v>
      </c>
      <c r="M682" s="44">
        <v>1.02E-4</v>
      </c>
      <c r="N682" s="47">
        <v>4.13E-5</v>
      </c>
      <c r="O682" s="47">
        <v>7.19E-5</v>
      </c>
      <c r="P682" s="44">
        <v>0.0</v>
      </c>
      <c r="Q682" s="44">
        <v>0.0</v>
      </c>
      <c r="R682" s="44">
        <v>5.56E-4</v>
      </c>
      <c r="S682" s="44">
        <v>0.0</v>
      </c>
      <c r="T682" s="44">
        <v>1.27E-4</v>
      </c>
    </row>
    <row r="683">
      <c r="A683" s="2" t="str">
        <f>VLOOKUP(E683,'Food Encyclopedia'!$C$2:$K$999,3)</f>
        <v>Cereal, Organic Morning O's, NA, box</v>
      </c>
      <c r="B683" s="19" t="str">
        <f>VLOOKUP(E683,'Food Encyclopedia'!$C$2:$K$999,9)</f>
        <v>raw</v>
      </c>
      <c r="C683" s="8" t="str">
        <f t="shared" si="1"/>
        <v>Cereal, Organic Morning O's, NA, box, raw</v>
      </c>
      <c r="D683" s="51" t="s">
        <v>3221</v>
      </c>
      <c r="E683" s="2" t="s">
        <v>1884</v>
      </c>
      <c r="F683" s="19">
        <v>10.128</v>
      </c>
      <c r="G683" s="44">
        <v>0.691787</v>
      </c>
      <c r="H683" s="44">
        <v>0.010301</v>
      </c>
      <c r="I683" s="44">
        <v>0.006207</v>
      </c>
      <c r="J683" s="44">
        <v>0.01138</v>
      </c>
      <c r="K683" s="44">
        <v>0.037823</v>
      </c>
      <c r="L683" s="44">
        <v>6.78E-4</v>
      </c>
      <c r="M683" s="44">
        <v>1.63E-4</v>
      </c>
      <c r="N683" s="47">
        <v>9.34E-5</v>
      </c>
      <c r="O683" s="47">
        <v>6.38E-5</v>
      </c>
      <c r="P683" s="44">
        <v>0.0</v>
      </c>
      <c r="Q683" s="44">
        <v>0.0</v>
      </c>
      <c r="R683" s="44">
        <v>0.001366</v>
      </c>
      <c r="S683" s="44">
        <v>0.0</v>
      </c>
      <c r="T683" s="44">
        <v>5.38E-4</v>
      </c>
    </row>
    <row r="684">
      <c r="A684" s="2" t="str">
        <f>VLOOKUP(E684,'Food Encyclopedia'!$C$2:$K$999,3)</f>
        <v>Cereal, Pumpkin seed &amp; Flax Granola, NA, box</v>
      </c>
      <c r="B684" s="19" t="str">
        <f>VLOOKUP(E684,'Food Encyclopedia'!$C$2:$K$999,9)</f>
        <v>raw</v>
      </c>
      <c r="C684" s="8" t="str">
        <f t="shared" si="1"/>
        <v>Cereal, Pumpkin seed &amp; Flax Granola, NA, box, raw</v>
      </c>
      <c r="D684" s="51" t="s">
        <v>3222</v>
      </c>
      <c r="E684" s="2" t="s">
        <v>1886</v>
      </c>
      <c r="F684" s="44">
        <v>10.426</v>
      </c>
      <c r="G684" s="44">
        <v>0.238453</v>
      </c>
      <c r="H684" s="44">
        <v>0.003532</v>
      </c>
      <c r="I684" s="44">
        <v>0.004101</v>
      </c>
      <c r="J684" s="44">
        <v>0.00184</v>
      </c>
      <c r="K684" s="44">
        <v>0.003026</v>
      </c>
      <c r="L684" s="44">
        <v>1.92E-4</v>
      </c>
      <c r="M684" s="47">
        <v>6.41E-5</v>
      </c>
      <c r="N684" s="47">
        <v>1.58E-5</v>
      </c>
      <c r="O684" s="47">
        <v>4.26E-5</v>
      </c>
      <c r="P684" s="44">
        <v>0.0</v>
      </c>
      <c r="Q684" s="44">
        <v>0.0</v>
      </c>
      <c r="R684" s="44">
        <v>1.93E-4</v>
      </c>
      <c r="S684" s="44">
        <v>0.0</v>
      </c>
      <c r="T684" s="44">
        <v>1.03E-4</v>
      </c>
    </row>
    <row r="685">
      <c r="A685" s="2" t="str">
        <f>VLOOKUP(E685,'Food Encyclopedia'!$C$2:$K$999,3)</f>
        <v>Cereal, Heritage flakes (kamut whea, oats, spelt, barley, millet, quinoa), NA, box</v>
      </c>
      <c r="B685" s="19" t="str">
        <f>VLOOKUP(E685,'Food Encyclopedia'!$C$2:$K$999,9)</f>
        <v>raw</v>
      </c>
      <c r="C685" s="8" t="str">
        <f t="shared" si="1"/>
        <v>Cereal, Heritage flakes (kamut whea, oats, spelt, barley, millet, quinoa), NA, box, raw</v>
      </c>
      <c r="D685" s="51" t="s">
        <v>3223</v>
      </c>
      <c r="E685" s="2" t="s">
        <v>1889</v>
      </c>
      <c r="F685" s="44">
        <v>10.408</v>
      </c>
      <c r="G685" s="44">
        <v>0.525718</v>
      </c>
      <c r="H685" s="44">
        <v>0.005425</v>
      </c>
      <c r="I685" s="44">
        <v>0.003989</v>
      </c>
      <c r="J685" s="44">
        <v>0.013035</v>
      </c>
      <c r="K685" s="44">
        <v>0.014427</v>
      </c>
      <c r="L685" s="44">
        <v>2.86E-4</v>
      </c>
      <c r="M685" s="47">
        <v>9.5E-5</v>
      </c>
      <c r="N685" s="47">
        <v>8.36E-5</v>
      </c>
      <c r="O685" s="44">
        <v>1.14E-4</v>
      </c>
      <c r="P685" s="44">
        <v>0.0</v>
      </c>
      <c r="Q685" s="44">
        <v>0.0</v>
      </c>
      <c r="R685" s="44">
        <v>0.001049</v>
      </c>
      <c r="S685" s="44">
        <v>0.0</v>
      </c>
      <c r="T685" s="44">
        <v>1.86E-4</v>
      </c>
    </row>
    <row r="686">
      <c r="A686" s="2" t="str">
        <f>VLOOKUP(E686,'Food Encyclopedia'!$C$2:$K$999,3)</f>
        <v>Cereal, Autumn wheat organic whole wheat biscuit, NA, box</v>
      </c>
      <c r="B686" s="19" t="str">
        <f>VLOOKUP(E686,'Food Encyclopedia'!$C$2:$K$999,9)</f>
        <v>raw</v>
      </c>
      <c r="C686" s="8" t="str">
        <f t="shared" si="1"/>
        <v>Cereal, Autumn wheat organic whole wheat biscuit, NA, box, raw</v>
      </c>
      <c r="D686" s="51" t="s">
        <v>3224</v>
      </c>
      <c r="E686" s="2" t="s">
        <v>1891</v>
      </c>
      <c r="F686" s="19">
        <v>10.21</v>
      </c>
      <c r="G686" s="44">
        <v>0.596093</v>
      </c>
      <c r="H686" s="44">
        <v>0.008435</v>
      </c>
      <c r="I686" s="44">
        <v>0.040716</v>
      </c>
      <c r="J686" s="44">
        <v>0.00998</v>
      </c>
      <c r="K686" s="44">
        <v>0.052713</v>
      </c>
      <c r="L686" s="44">
        <v>2.87E-4</v>
      </c>
      <c r="M686" s="47">
        <v>6.7E-5</v>
      </c>
      <c r="N686" s="47">
        <v>6.9E-5</v>
      </c>
      <c r="O686" s="47">
        <v>3.65E-5</v>
      </c>
      <c r="P686" s="44">
        <v>0.0</v>
      </c>
      <c r="Q686" s="44">
        <v>0.0</v>
      </c>
      <c r="R686" s="44">
        <v>0.001266</v>
      </c>
      <c r="S686" s="44">
        <v>0.0</v>
      </c>
      <c r="T686" s="44">
        <v>2.75E-4</v>
      </c>
    </row>
    <row r="687">
      <c r="A687" s="2" t="str">
        <f>VLOOKUP(E687,'Food Encyclopedia'!$C$2:$K$999,3)</f>
        <v>Cereal, Original Go Rise (Plant protein &amp; multigrain crips w/ honey), NA, box</v>
      </c>
      <c r="B687" s="19" t="str">
        <f>VLOOKUP(E687,'Food Encyclopedia'!$C$2:$K$999,9)</f>
        <v>raw</v>
      </c>
      <c r="C687" s="8" t="str">
        <f t="shared" si="1"/>
        <v>Cereal, Original Go Rise (Plant protein &amp; multigrain crips w/ honey), NA, box, raw</v>
      </c>
      <c r="D687" s="51" t="s">
        <v>3225</v>
      </c>
      <c r="E687" s="2" t="s">
        <v>1894</v>
      </c>
      <c r="F687" s="44">
        <v>10.416</v>
      </c>
      <c r="G687" s="44">
        <v>0.386594</v>
      </c>
      <c r="H687" s="44">
        <v>0.016733</v>
      </c>
      <c r="I687" s="44">
        <v>0.00355</v>
      </c>
      <c r="J687" s="44">
        <v>0.02267</v>
      </c>
      <c r="K687" s="44">
        <v>0.018005</v>
      </c>
      <c r="L687" s="44">
        <v>0.001232</v>
      </c>
      <c r="M687" s="44">
        <v>5.43E-4</v>
      </c>
      <c r="N687" s="44">
        <v>2.08E-4</v>
      </c>
      <c r="O687" s="44">
        <v>7.28E-4</v>
      </c>
      <c r="P687" s="44">
        <v>0.0</v>
      </c>
      <c r="Q687" s="44">
        <v>0.0</v>
      </c>
      <c r="R687" s="44">
        <v>0.001826</v>
      </c>
      <c r="S687" s="44">
        <v>0.0</v>
      </c>
      <c r="T687" s="44">
        <v>4.46E-4</v>
      </c>
    </row>
    <row r="688">
      <c r="A688" s="2" t="str">
        <f>VLOOKUP(E688,'Food Encyclopedia'!$C$2:$K$999,3)</f>
        <v>Meal, whole ground flaxseed meal, NA, bag</v>
      </c>
      <c r="B688" s="19" t="str">
        <f>VLOOKUP(E688,'Food Encyclopedia'!$C$2:$K$999,9)</f>
        <v>raw</v>
      </c>
      <c r="C688" s="8" t="str">
        <f t="shared" si="1"/>
        <v>Meal, whole ground flaxseed meal, NA, bag, raw</v>
      </c>
      <c r="D688" s="51" t="s">
        <v>3226</v>
      </c>
      <c r="E688" s="2" t="s">
        <v>1896</v>
      </c>
      <c r="F688" s="19">
        <v>10.24</v>
      </c>
      <c r="G688" s="44">
        <v>0.029841</v>
      </c>
      <c r="H688" s="44">
        <v>0.027237</v>
      </c>
      <c r="I688" s="44">
        <v>0.004839</v>
      </c>
      <c r="J688" s="44">
        <v>0.02223</v>
      </c>
      <c r="K688" s="44">
        <v>0.024785</v>
      </c>
      <c r="L688" s="44">
        <v>0.004077</v>
      </c>
      <c r="M688" s="44">
        <v>0.004605</v>
      </c>
      <c r="N688" s="47">
        <v>7.96E-5</v>
      </c>
      <c r="O688" s="44">
        <v>0.005911</v>
      </c>
      <c r="P688" s="44">
        <v>0.0</v>
      </c>
      <c r="Q688" s="44">
        <v>0.0</v>
      </c>
      <c r="R688" s="44">
        <v>5.24E-4</v>
      </c>
      <c r="S688" s="44">
        <v>0.0</v>
      </c>
      <c r="T688" s="44">
        <v>5.74E-4</v>
      </c>
    </row>
    <row r="689">
      <c r="A689" s="2" t="str">
        <f>VLOOKUP(E689,'Food Encyclopedia'!$C$2:$K$999,3)</f>
        <v>Soup, Vegi Soup mix, NA, bag</v>
      </c>
      <c r="B689" s="19" t="str">
        <f>VLOOKUP(E689,'Food Encyclopedia'!$C$2:$K$999,9)</f>
        <v>1 cup mix and 4 cups of water cooked to on a soft boil for 45 min</v>
      </c>
      <c r="C689" s="8" t="str">
        <f t="shared" si="1"/>
        <v>Soup, Vegi Soup mix, NA, bag, 1 cup mix and 4 cups of water cooked to on a soft boil for 45 min</v>
      </c>
      <c r="D689" s="51" t="s">
        <v>3227</v>
      </c>
      <c r="E689" s="2" t="s">
        <v>1898</v>
      </c>
      <c r="F689" s="19">
        <v>9.698</v>
      </c>
      <c r="G689" s="44">
        <v>0.232142</v>
      </c>
      <c r="H689" s="44">
        <v>0.012591</v>
      </c>
      <c r="I689" s="44">
        <v>0.004923</v>
      </c>
      <c r="J689" s="44">
        <v>0.001598</v>
      </c>
      <c r="K689" s="44">
        <v>0.058119</v>
      </c>
      <c r="L689" s="44">
        <v>2.32E-4</v>
      </c>
      <c r="M689" s="44">
        <v>5.79E-4</v>
      </c>
      <c r="N689" s="47">
        <v>6.79E-5</v>
      </c>
      <c r="O689" s="44">
        <v>1.25E-4</v>
      </c>
      <c r="P689" s="44">
        <v>0.0</v>
      </c>
      <c r="Q689" s="44">
        <v>0.0</v>
      </c>
      <c r="R689" s="44">
        <v>3.84E-4</v>
      </c>
      <c r="S689" s="44">
        <v>0.0</v>
      </c>
      <c r="T689" s="44">
        <v>7.74E-4</v>
      </c>
    </row>
    <row r="690">
      <c r="A690" s="2" t="str">
        <f>VLOOKUP(E690,'Food Encyclopedia'!$C$2:$K$999,3)</f>
        <v>Soup, 13 Beans Soup mix, NA, bag</v>
      </c>
      <c r="B690" s="19" t="str">
        <f>VLOOKUP(E690,'Food Encyclopedia'!$C$2:$K$999,9)</f>
        <v>1 cup mix and 3 cups of water cooked to on a soft boil for 90 min</v>
      </c>
      <c r="C690" s="8" t="str">
        <f t="shared" si="1"/>
        <v>Soup, 13 Beans Soup mix, NA, bag, 1 cup mix and 3 cups of water cooked to on a soft boil for 90 min</v>
      </c>
      <c r="D690" s="51" t="s">
        <v>3228</v>
      </c>
      <c r="E690" s="2" t="s">
        <v>1901</v>
      </c>
      <c r="F690" s="19">
        <v>10.328</v>
      </c>
      <c r="G690" s="44">
        <v>0.359895</v>
      </c>
      <c r="H690" s="44">
        <v>0.035924</v>
      </c>
      <c r="I690" s="44">
        <v>0.010156</v>
      </c>
      <c r="J690" s="44">
        <v>0.008386</v>
      </c>
      <c r="K690" s="44">
        <v>0.140923</v>
      </c>
      <c r="L690" s="44">
        <v>0.00124</v>
      </c>
      <c r="M690" s="44">
        <v>9.79E-4</v>
      </c>
      <c r="N690" s="44">
        <v>3.47E-4</v>
      </c>
      <c r="O690" s="44">
        <v>8.53E-4</v>
      </c>
      <c r="P690" s="44">
        <v>0.0</v>
      </c>
      <c r="Q690" s="44">
        <v>0.0</v>
      </c>
      <c r="R690" s="44">
        <v>0.005244</v>
      </c>
      <c r="S690" s="44">
        <v>0.0</v>
      </c>
      <c r="T690" s="44">
        <v>8.38E-4</v>
      </c>
    </row>
    <row r="691">
      <c r="A691" s="2" t="str">
        <f>VLOOKUP(E691,'Food Encyclopedia'!$C$2:$K$999,3)</f>
        <v>Soup, Instant miso-cup Soup (Reduced sodium), NA, box</v>
      </c>
      <c r="B691" s="19" t="str">
        <f>VLOOKUP(E691,'Food Encyclopedia'!$C$2:$K$999,9)</f>
        <v>microwave for 2 min</v>
      </c>
      <c r="C691" s="8" t="str">
        <f t="shared" si="1"/>
        <v>Soup, Instant miso-cup Soup (Reduced sodium), NA, box, microwave for 2 min</v>
      </c>
      <c r="D691" s="51" t="s">
        <v>3229</v>
      </c>
      <c r="E691" s="2" t="s">
        <v>1904</v>
      </c>
      <c r="F691" s="19">
        <v>10.077</v>
      </c>
      <c r="G691" s="44">
        <v>0.025363</v>
      </c>
      <c r="H691" s="44">
        <v>0.004501</v>
      </c>
      <c r="I691" s="44">
        <v>0.006509</v>
      </c>
      <c r="J691" s="44">
        <v>0.002134</v>
      </c>
      <c r="K691" s="44">
        <v>0.016605</v>
      </c>
      <c r="L691" s="44">
        <v>9.91E-4</v>
      </c>
      <c r="M691" s="44">
        <v>9.44E-4</v>
      </c>
      <c r="N691" s="47">
        <v>2.69E-5</v>
      </c>
      <c r="O691" s="47">
        <v>4.53E-5</v>
      </c>
      <c r="P691" s="44">
        <v>0.0</v>
      </c>
      <c r="Q691" s="44">
        <v>0.0</v>
      </c>
      <c r="R691" s="44">
        <v>7.49E-4</v>
      </c>
      <c r="S691" s="44">
        <v>0.0</v>
      </c>
      <c r="T691" s="44">
        <v>7.42E-4</v>
      </c>
    </row>
    <row r="692">
      <c r="A692" s="2" t="str">
        <f>VLOOKUP(E692,'Food Encyclopedia'!$C$2:$K$999,3)</f>
        <v>Soup, Instant miso-cup Soup (w/ seaweed), NA, box</v>
      </c>
      <c r="B692" s="19" t="str">
        <f>VLOOKUP(E692,'Food Encyclopedia'!$C$2:$K$999,9)</f>
        <v>microwave for 2 min</v>
      </c>
      <c r="C692" s="8" t="str">
        <f t="shared" si="1"/>
        <v>Soup, Instant miso-cup Soup (w/ seaweed), NA, box, microwave for 2 min</v>
      </c>
      <c r="D692" s="51" t="s">
        <v>3230</v>
      </c>
      <c r="E692" s="2" t="s">
        <v>1907</v>
      </c>
      <c r="F692" s="19">
        <v>9.819</v>
      </c>
      <c r="G692" s="44">
        <v>0.025282</v>
      </c>
      <c r="H692" s="44">
        <v>0.003387</v>
      </c>
      <c r="I692" s="44">
        <v>0.001007</v>
      </c>
      <c r="J692" s="44">
        <v>0.001863</v>
      </c>
      <c r="K692" s="44">
        <v>0.014615</v>
      </c>
      <c r="L692" s="44">
        <v>0.001232</v>
      </c>
      <c r="M692" s="44">
        <v>6.64E-4</v>
      </c>
      <c r="N692" s="47">
        <v>2.29E-6</v>
      </c>
      <c r="O692" s="47">
        <v>4.57E-5</v>
      </c>
      <c r="P692" s="44">
        <v>0.0</v>
      </c>
      <c r="Q692" s="44">
        <v>0.0</v>
      </c>
      <c r="R692" s="44">
        <v>6.44E-4</v>
      </c>
      <c r="S692" s="44">
        <v>0.0</v>
      </c>
      <c r="T692" s="44">
        <v>1.64E-4</v>
      </c>
    </row>
    <row r="693">
      <c r="A693" s="2" t="str">
        <f>VLOOKUP(E693,'Food Encyclopedia'!$C$2:$K$999,3)</f>
        <v>Soup, Cream of cauliflower, NA, can</v>
      </c>
      <c r="B693" s="19" t="str">
        <f>VLOOKUP(E693,'Food Encyclopedia'!$C$2:$K$999,9)</f>
        <v>microwave for 2 min</v>
      </c>
      <c r="C693" s="8" t="str">
        <f t="shared" si="1"/>
        <v>Soup, Cream of cauliflower, NA, can, microwave for 2 min</v>
      </c>
      <c r="D693" s="51" t="s">
        <v>3231</v>
      </c>
      <c r="E693" s="2" t="s">
        <v>1909</v>
      </c>
      <c r="F693" s="44">
        <v>9.51</v>
      </c>
      <c r="G693" s="44">
        <v>0.509874</v>
      </c>
      <c r="H693" s="44">
        <v>0.016018</v>
      </c>
      <c r="I693" s="44">
        <v>0.001533</v>
      </c>
      <c r="J693" s="44">
        <v>0.001138</v>
      </c>
      <c r="K693" s="44">
        <v>0.005795</v>
      </c>
      <c r="L693" s="44">
        <v>6.35E-4</v>
      </c>
      <c r="M693" s="44">
        <v>5.92E-4</v>
      </c>
      <c r="N693" s="47">
        <v>4.83E-5</v>
      </c>
      <c r="O693" s="44">
        <v>0.003186</v>
      </c>
      <c r="P693" s="44">
        <v>0.0</v>
      </c>
      <c r="Q693" s="44">
        <v>0.0</v>
      </c>
      <c r="R693" s="44">
        <v>0.001002</v>
      </c>
      <c r="S693" s="44">
        <v>0.0</v>
      </c>
      <c r="T693" s="44">
        <v>1.91E-4</v>
      </c>
    </row>
    <row r="694">
      <c r="A694" s="2" t="str">
        <f>VLOOKUP(E694,'Food Encyclopedia'!$C$2:$K$999,3)</f>
        <v>Tofu, Extra firm Tofu, NA, box</v>
      </c>
      <c r="B694" s="19" t="str">
        <f>VLOOKUP(E694,'Food Encyclopedia'!$C$2:$K$999,9)</f>
        <v>raw</v>
      </c>
      <c r="C694" s="8" t="str">
        <f t="shared" si="1"/>
        <v>Tofu, Extra firm Tofu, NA, box, raw</v>
      </c>
      <c r="D694" s="51" t="s">
        <v>3232</v>
      </c>
      <c r="E694" s="2" t="s">
        <v>1911</v>
      </c>
      <c r="F694" s="44">
        <v>9.921</v>
      </c>
      <c r="G694" s="44">
        <v>0.017556</v>
      </c>
      <c r="H694" s="44">
        <v>0.01004</v>
      </c>
      <c r="I694" s="44">
        <v>0.0</v>
      </c>
      <c r="J694" s="44">
        <v>4.96E-4</v>
      </c>
      <c r="K694" s="44">
        <v>0.002127</v>
      </c>
      <c r="L694" s="44">
        <v>7.09E-4</v>
      </c>
      <c r="M694" s="44">
        <v>8.15E-4</v>
      </c>
      <c r="N694" s="44">
        <v>3.35E-4</v>
      </c>
      <c r="O694" s="44">
        <v>0.001839</v>
      </c>
      <c r="P694" s="44">
        <v>0.0</v>
      </c>
      <c r="Q694" s="44">
        <v>0.0</v>
      </c>
      <c r="R694" s="44">
        <v>0.005149</v>
      </c>
      <c r="S694" s="44">
        <v>0.0</v>
      </c>
      <c r="T694" s="44">
        <v>0.001052</v>
      </c>
    </row>
    <row r="695">
      <c r="A695" s="2" t="str">
        <f>VLOOKUP(E695,'Food Encyclopedia'!$C$2:$K$999,3)</f>
        <v>Tofu, Firm Tofu, NA, box</v>
      </c>
      <c r="B695" s="19" t="str">
        <f>VLOOKUP(E695,'Food Encyclopedia'!$C$2:$K$999,9)</f>
        <v>raw</v>
      </c>
      <c r="C695" s="8" t="str">
        <f t="shared" si="1"/>
        <v>Tofu, Firm Tofu, NA, box, raw</v>
      </c>
      <c r="D695" s="51" t="s">
        <v>3233</v>
      </c>
      <c r="E695" s="2" t="s">
        <v>1914</v>
      </c>
      <c r="F695" s="44">
        <v>9.979</v>
      </c>
      <c r="G695" s="44">
        <v>0.010267</v>
      </c>
      <c r="H695" s="44">
        <v>0.009983</v>
      </c>
      <c r="I695" s="44">
        <v>0.0</v>
      </c>
      <c r="J695" s="44">
        <v>4.68E-4</v>
      </c>
      <c r="K695" s="44">
        <v>0.0025</v>
      </c>
      <c r="L695" s="44">
        <v>5.26E-4</v>
      </c>
      <c r="M695" s="44">
        <v>7.19E-4</v>
      </c>
      <c r="N695" s="44">
        <v>2.68E-4</v>
      </c>
      <c r="O695" s="44">
        <v>0.001853</v>
      </c>
      <c r="P695" s="44">
        <v>0.0</v>
      </c>
      <c r="Q695" s="44">
        <v>0.0</v>
      </c>
      <c r="R695" s="44">
        <v>0.003963</v>
      </c>
      <c r="S695" s="44">
        <v>0.0</v>
      </c>
      <c r="T695" s="44">
        <v>9.28E-4</v>
      </c>
    </row>
    <row r="696">
      <c r="A696" s="2" t="str">
        <f>VLOOKUP(E696,'Food Encyclopedia'!$C$2:$K$999,3)</f>
        <v>Tofu, High Protein super firm Tofu, NA, box</v>
      </c>
      <c r="B696" s="19" t="str">
        <f>VLOOKUP(E696,'Food Encyclopedia'!$C$2:$K$999,9)</f>
        <v>raw</v>
      </c>
      <c r="C696" s="8" t="str">
        <f t="shared" si="1"/>
        <v>Tofu, High Protein super firm Tofu, NA, box, raw</v>
      </c>
      <c r="D696" s="51" t="s">
        <v>3234</v>
      </c>
      <c r="E696" s="2" t="s">
        <v>1916</v>
      </c>
      <c r="F696" s="44">
        <v>10.408</v>
      </c>
      <c r="G696" s="44">
        <v>0.012575</v>
      </c>
      <c r="H696" s="44">
        <v>0.012039</v>
      </c>
      <c r="I696" s="44">
        <v>0.0</v>
      </c>
      <c r="J696" s="44">
        <v>4.12E-4</v>
      </c>
      <c r="K696" s="44">
        <v>0.002575</v>
      </c>
      <c r="L696" s="44">
        <v>7.42E-4</v>
      </c>
      <c r="M696" s="44">
        <v>9.35E-4</v>
      </c>
      <c r="N696" s="44">
        <v>2.45E-4</v>
      </c>
      <c r="O696" s="44">
        <v>0.001677</v>
      </c>
      <c r="P696" s="44">
        <v>0.0</v>
      </c>
      <c r="Q696" s="44">
        <v>0.0</v>
      </c>
      <c r="R696" s="44">
        <v>0.004943</v>
      </c>
      <c r="S696" s="44">
        <v>0.0</v>
      </c>
      <c r="T696" s="44">
        <v>0.001005</v>
      </c>
    </row>
    <row r="697">
      <c r="A697" s="2" t="str">
        <f>VLOOKUP(E697,'Food Encyclopedia'!$C$2:$K$999,3)</f>
        <v>Tofu, Firm Tofu, NA, box</v>
      </c>
      <c r="B697" s="19" t="str">
        <f>VLOOKUP(E697,'Food Encyclopedia'!$C$2:$K$999,9)</f>
        <v>raw</v>
      </c>
      <c r="C697" s="8" t="str">
        <f t="shared" si="1"/>
        <v>Tofu, Firm Tofu, NA, box, raw</v>
      </c>
      <c r="D697" s="51" t="s">
        <v>3235</v>
      </c>
      <c r="E697" s="2" t="s">
        <v>1918</v>
      </c>
      <c r="F697" s="44">
        <v>10.383</v>
      </c>
      <c r="G697" s="44">
        <v>0.0148</v>
      </c>
      <c r="H697" s="44">
        <v>0.008432</v>
      </c>
      <c r="I697" s="44">
        <v>0.011304</v>
      </c>
      <c r="J697" s="44">
        <v>3.71E-4</v>
      </c>
      <c r="K697" s="44">
        <v>0.003852</v>
      </c>
      <c r="L697" s="44">
        <v>4.41E-4</v>
      </c>
      <c r="M697" s="44">
        <v>8.4E-4</v>
      </c>
      <c r="N697" s="44">
        <v>2.06E-4</v>
      </c>
      <c r="O697" s="44">
        <v>0.002052</v>
      </c>
      <c r="P697" s="44">
        <v>3.0E-4</v>
      </c>
      <c r="Q697" s="44">
        <v>2.31E-4</v>
      </c>
      <c r="R697" s="44">
        <v>0.002318</v>
      </c>
      <c r="S697" s="44">
        <v>0.0</v>
      </c>
      <c r="T697" s="44">
        <v>0.001105</v>
      </c>
    </row>
    <row r="698">
      <c r="A698" s="2" t="str">
        <f>VLOOKUP(E698,'Food Encyclopedia'!$C$2:$K$999,3)</f>
        <v>Tofu, Medium Firm Tofu, NA, box</v>
      </c>
      <c r="B698" s="19" t="str">
        <f>VLOOKUP(E698,'Food Encyclopedia'!$C$2:$K$999,9)</f>
        <v>raw</v>
      </c>
      <c r="C698" s="8" t="str">
        <f t="shared" si="1"/>
        <v>Tofu, Medium Firm Tofu, NA, box, raw</v>
      </c>
      <c r="D698" s="51" t="s">
        <v>3236</v>
      </c>
      <c r="E698" s="2" t="s">
        <v>1920</v>
      </c>
      <c r="F698" s="44">
        <v>9.845</v>
      </c>
      <c r="G698" s="44">
        <v>0.03686</v>
      </c>
      <c r="H698" s="44">
        <v>0.02216</v>
      </c>
      <c r="I698" s="44">
        <v>0.005377</v>
      </c>
      <c r="J698" s="44">
        <v>1.45E-4</v>
      </c>
      <c r="K698" s="44">
        <v>0.002569</v>
      </c>
      <c r="L698" s="44">
        <v>3.14E-4</v>
      </c>
      <c r="M698" s="44">
        <v>6.58E-4</v>
      </c>
      <c r="N698" s="44">
        <v>2.23E-4</v>
      </c>
      <c r="O698" s="44">
        <v>0.001205</v>
      </c>
      <c r="P698" s="44">
        <v>0.0</v>
      </c>
      <c r="Q698" s="44">
        <v>0.0</v>
      </c>
      <c r="R698" s="44">
        <v>0.004491</v>
      </c>
      <c r="S698" s="44">
        <v>0.0</v>
      </c>
      <c r="T698" s="44">
        <v>0.001142</v>
      </c>
    </row>
    <row r="699">
      <c r="A699" s="2" t="str">
        <f>VLOOKUP(E699,'Food Encyclopedia'!$C$2:$K$999,3)</f>
        <v>Tofu, Firm Tofu, NA, box</v>
      </c>
      <c r="B699" s="19" t="str">
        <f>VLOOKUP(E699,'Food Encyclopedia'!$C$2:$K$999,9)</f>
        <v>raw</v>
      </c>
      <c r="C699" s="8" t="str">
        <f t="shared" si="1"/>
        <v>Tofu, Firm Tofu, NA, box, raw</v>
      </c>
      <c r="D699" s="51" t="s">
        <v>3237</v>
      </c>
      <c r="E699" s="2" t="s">
        <v>1923</v>
      </c>
      <c r="F699" s="44">
        <v>10.227</v>
      </c>
      <c r="G699" s="44">
        <v>0.03058</v>
      </c>
      <c r="H699" s="44">
        <v>0.012797</v>
      </c>
      <c r="I699" s="44">
        <v>0.003736</v>
      </c>
      <c r="J699" s="44">
        <v>1.35E-4</v>
      </c>
      <c r="K699" s="44">
        <v>0.002383</v>
      </c>
      <c r="L699" s="44">
        <v>7.98E-4</v>
      </c>
      <c r="M699" s="44">
        <v>5.57E-4</v>
      </c>
      <c r="N699" s="44">
        <v>2.25E-4</v>
      </c>
      <c r="O699" s="44">
        <v>0.00137</v>
      </c>
      <c r="P699" s="44">
        <v>0.0</v>
      </c>
      <c r="Q699" s="44">
        <v>0.0</v>
      </c>
      <c r="R699" s="44">
        <v>0.005119</v>
      </c>
      <c r="S699" s="44">
        <v>0.0</v>
      </c>
      <c r="T699" s="44">
        <v>0.001154</v>
      </c>
    </row>
    <row r="700">
      <c r="A700" s="2" t="str">
        <f>VLOOKUP(E700,'Food Encyclopedia'!$C$2:$K$999,3)</f>
        <v>Tofu, Extra firm Tofu, NA, box</v>
      </c>
      <c r="B700" s="19" t="str">
        <f>VLOOKUP(E700,'Food Encyclopedia'!$C$2:$K$999,9)</f>
        <v>raw</v>
      </c>
      <c r="C700" s="8" t="str">
        <f t="shared" si="1"/>
        <v>Tofu, Extra firm Tofu, NA, box, raw</v>
      </c>
      <c r="D700" s="51" t="s">
        <v>3238</v>
      </c>
      <c r="E700" s="2" t="s">
        <v>1924</v>
      </c>
      <c r="F700" s="44">
        <v>10.421</v>
      </c>
      <c r="G700" s="44">
        <v>0.020997</v>
      </c>
      <c r="H700" s="44">
        <v>0.0085</v>
      </c>
      <c r="I700" s="44">
        <v>0.005245</v>
      </c>
      <c r="J700" s="44">
        <v>3.72E-4</v>
      </c>
      <c r="K700" s="44">
        <v>0.00219</v>
      </c>
      <c r="L700" s="44">
        <v>6.85E-4</v>
      </c>
      <c r="M700" s="44">
        <v>0.001021</v>
      </c>
      <c r="N700" s="44">
        <v>3.54E-4</v>
      </c>
      <c r="O700" s="44">
        <v>0.001782</v>
      </c>
      <c r="P700" s="44">
        <v>0.0</v>
      </c>
      <c r="Q700" s="44">
        <v>0.0</v>
      </c>
      <c r="R700" s="44">
        <v>0.004207</v>
      </c>
      <c r="S700" s="44">
        <v>0.0</v>
      </c>
      <c r="T700" s="44">
        <v>7.8E-4</v>
      </c>
    </row>
    <row r="701">
      <c r="A701" s="2" t="str">
        <f>VLOOKUP(E701,'Food Encyclopedia'!$C$2:$K$999,3)</f>
        <v>Tofu, Extra firm Tofu, NA, box</v>
      </c>
      <c r="B701" s="19" t="str">
        <f>VLOOKUP(E701,'Food Encyclopedia'!$C$2:$K$999,9)</f>
        <v>raw</v>
      </c>
      <c r="C701" s="8" t="str">
        <f t="shared" si="1"/>
        <v>Tofu, Extra firm Tofu, NA, box, raw</v>
      </c>
      <c r="D701" s="51" t="s">
        <v>3239</v>
      </c>
      <c r="E701" s="2" t="s">
        <v>1925</v>
      </c>
      <c r="F701" s="44">
        <v>9.587</v>
      </c>
      <c r="G701" s="44">
        <v>0.013508</v>
      </c>
      <c r="H701" s="44">
        <v>0.009471</v>
      </c>
      <c r="I701" s="44">
        <v>0.005817</v>
      </c>
      <c r="J701" s="44">
        <v>2.0E-4</v>
      </c>
      <c r="K701" s="44">
        <v>0.002339</v>
      </c>
      <c r="L701" s="44">
        <v>6.24E-4</v>
      </c>
      <c r="M701" s="44">
        <v>7.43E-4</v>
      </c>
      <c r="N701" s="44">
        <v>2.88E-4</v>
      </c>
      <c r="O701" s="44">
        <v>0.001144</v>
      </c>
      <c r="P701" s="44">
        <v>0.0</v>
      </c>
      <c r="Q701" s="44">
        <v>0.0</v>
      </c>
      <c r="R701" s="44">
        <v>0.002352</v>
      </c>
      <c r="S701" s="44">
        <v>0.0</v>
      </c>
      <c r="T701" s="44">
        <v>0.001089</v>
      </c>
    </row>
    <row r="702">
      <c r="A702" s="2" t="str">
        <f>VLOOKUP(E702,'Food Encyclopedia'!$C$2:$K$999,3)</f>
        <v>Tofu, Extra firm silken tofu, NA, box</v>
      </c>
      <c r="B702" s="19" t="str">
        <f>VLOOKUP(E702,'Food Encyclopedia'!$C$2:$K$999,9)</f>
        <v>raw</v>
      </c>
      <c r="C702" s="8" t="str">
        <f t="shared" si="1"/>
        <v>Tofu, Extra firm silken tofu, NA, box, raw</v>
      </c>
      <c r="D702" s="51" t="s">
        <v>3240</v>
      </c>
      <c r="E702" s="2" t="s">
        <v>1926</v>
      </c>
      <c r="F702" s="44">
        <v>9.675</v>
      </c>
      <c r="G702" s="44">
        <v>0.021397</v>
      </c>
      <c r="H702" s="44">
        <v>0.013921</v>
      </c>
      <c r="I702" s="44">
        <v>0.005933</v>
      </c>
      <c r="J702" s="47">
        <v>5.16E-5</v>
      </c>
      <c r="K702" s="44">
        <v>0.00231</v>
      </c>
      <c r="L702" s="44">
        <v>4.71E-4</v>
      </c>
      <c r="M702" s="44">
        <v>8.35E-4</v>
      </c>
      <c r="N702" s="44">
        <v>4.3E-4</v>
      </c>
      <c r="O702" s="44">
        <v>7.07E-4</v>
      </c>
      <c r="P702" s="44">
        <v>0.0</v>
      </c>
      <c r="Q702" s="44">
        <v>0.0</v>
      </c>
      <c r="R702" s="44">
        <v>0.003627</v>
      </c>
      <c r="S702" s="44">
        <v>0.0</v>
      </c>
      <c r="T702" s="44">
        <v>0.001327</v>
      </c>
    </row>
    <row r="703">
      <c r="A703" s="2" t="str">
        <f>VLOOKUP(E703,'Food Encyclopedia'!$C$2:$K$999,3)</f>
        <v>Tofu, Soft silken tofu, NA, box</v>
      </c>
      <c r="B703" s="19" t="str">
        <f>VLOOKUP(E703,'Food Encyclopedia'!$C$2:$K$999,9)</f>
        <v>raw</v>
      </c>
      <c r="C703" s="8" t="str">
        <f t="shared" si="1"/>
        <v>Tofu, Soft silken tofu, NA, box, raw</v>
      </c>
      <c r="D703" s="51" t="s">
        <v>3241</v>
      </c>
      <c r="E703" s="2" t="s">
        <v>1929</v>
      </c>
      <c r="F703" s="44">
        <v>10.376</v>
      </c>
      <c r="G703" s="44">
        <v>0.059222</v>
      </c>
      <c r="H703" s="44">
        <v>0.03142</v>
      </c>
      <c r="I703" s="44">
        <v>0.02145</v>
      </c>
      <c r="J703" s="47">
        <v>6.99E-5</v>
      </c>
      <c r="K703" s="44">
        <v>0.002005</v>
      </c>
      <c r="L703" s="44">
        <v>2.49E-4</v>
      </c>
      <c r="M703" s="44">
        <v>5.08E-4</v>
      </c>
      <c r="N703" s="44">
        <v>4.75E-4</v>
      </c>
      <c r="O703" s="44">
        <v>9.17E-4</v>
      </c>
      <c r="P703" s="44">
        <v>0.0</v>
      </c>
      <c r="Q703" s="44">
        <v>0.0</v>
      </c>
      <c r="R703" s="44">
        <v>0.00462</v>
      </c>
      <c r="S703" s="44">
        <v>0.0</v>
      </c>
      <c r="T703" s="44">
        <v>9.78E-4</v>
      </c>
    </row>
    <row r="704">
      <c r="A704" s="2" t="str">
        <f>VLOOKUP(E704,'Food Encyclopedia'!$C$2:$K$999,3)</f>
        <v>Tofu, Firm silken tofu, NA, box</v>
      </c>
      <c r="B704" s="19" t="str">
        <f>VLOOKUP(E704,'Food Encyclopedia'!$C$2:$K$999,9)</f>
        <v>raw</v>
      </c>
      <c r="C704" s="8" t="str">
        <f t="shared" si="1"/>
        <v>Tofu, Firm silken tofu, NA, box, raw</v>
      </c>
      <c r="D704" s="51" t="s">
        <v>3242</v>
      </c>
      <c r="E704" s="2" t="s">
        <v>1931</v>
      </c>
      <c r="F704" s="44">
        <v>9.844</v>
      </c>
      <c r="G704" s="44">
        <v>0.026206</v>
      </c>
      <c r="H704" s="44">
        <v>0.023553</v>
      </c>
      <c r="I704" s="44">
        <v>0.010166</v>
      </c>
      <c r="J704" s="44">
        <v>0.001678</v>
      </c>
      <c r="K704" s="44">
        <v>0.001773</v>
      </c>
      <c r="L704" s="44">
        <v>5.61E-4</v>
      </c>
      <c r="M704" s="44">
        <v>6.72E-4</v>
      </c>
      <c r="N704" s="44">
        <v>4.68E-4</v>
      </c>
      <c r="O704" s="44">
        <v>7.82E-4</v>
      </c>
      <c r="P704" s="44">
        <v>0.0</v>
      </c>
      <c r="Q704" s="44">
        <v>0.0</v>
      </c>
      <c r="R704" s="44">
        <v>0.00239</v>
      </c>
      <c r="S704" s="44">
        <v>0.0</v>
      </c>
      <c r="T704" s="44">
        <v>0.001087</v>
      </c>
    </row>
    <row r="705">
      <c r="A705" s="2" t="str">
        <f>VLOOKUP(E705,'Food Encyclopedia'!$C$2:$K$999,3)</f>
        <v>Waffle, Original waffle , NA, box</v>
      </c>
      <c r="B705" s="19" t="str">
        <f>VLOOKUP(E705,'Food Encyclopedia'!$C$2:$K$999,9)</f>
        <v>Baked on toaster on LOW for 2 minutes</v>
      </c>
      <c r="C705" s="8" t="str">
        <f t="shared" si="1"/>
        <v>Waffle, Original waffle , NA, box, Baked on toaster on LOW for 2 minutes</v>
      </c>
      <c r="D705" s="51" t="s">
        <v>3243</v>
      </c>
      <c r="E705" s="2" t="s">
        <v>1933</v>
      </c>
      <c r="F705" s="44">
        <v>10.347</v>
      </c>
      <c r="G705" s="44">
        <v>0.36999</v>
      </c>
      <c r="H705" s="44">
        <v>0.004207</v>
      </c>
      <c r="I705" s="44">
        <v>0.003644</v>
      </c>
      <c r="J705" s="44">
        <v>0.004489</v>
      </c>
      <c r="K705" s="44">
        <v>0.005588</v>
      </c>
      <c r="L705" s="44">
        <v>4.71E-4</v>
      </c>
      <c r="M705" s="47">
        <v>5.59E-5</v>
      </c>
      <c r="N705" s="47">
        <v>2.12E-5</v>
      </c>
      <c r="O705" s="47">
        <v>6.19E-5</v>
      </c>
      <c r="P705" s="44">
        <v>0.0</v>
      </c>
      <c r="Q705" s="44">
        <v>0.0</v>
      </c>
      <c r="R705" s="44">
        <v>7.06E-4</v>
      </c>
      <c r="S705" s="44">
        <v>0.0</v>
      </c>
      <c r="T705" s="44">
        <v>1.5E-4</v>
      </c>
    </row>
    <row r="706">
      <c r="A706" s="2" t="str">
        <f>VLOOKUP(E706,'Food Encyclopedia'!$C$2:$K$999,3)</f>
        <v>Waffle, 8 whole grain multigrain waffle, NA, box</v>
      </c>
      <c r="B706" s="19" t="str">
        <f>VLOOKUP(E706,'Food Encyclopedia'!$C$2:$K$999,9)</f>
        <v>Baked on toaster on LOW for 2 minutes</v>
      </c>
      <c r="C706" s="8" t="str">
        <f t="shared" si="1"/>
        <v>Waffle, 8 whole grain multigrain waffle, NA, box, Baked on toaster on LOW for 2 minutes</v>
      </c>
      <c r="D706" s="51" t="s">
        <v>3244</v>
      </c>
      <c r="E706" s="2" t="s">
        <v>1937</v>
      </c>
      <c r="F706" s="44">
        <v>9.881</v>
      </c>
      <c r="G706" s="44">
        <v>0.430634</v>
      </c>
      <c r="H706" s="44">
        <v>0.006961</v>
      </c>
      <c r="I706" s="44">
        <v>0.002883</v>
      </c>
      <c r="J706" s="44">
        <v>0.013526</v>
      </c>
      <c r="K706" s="44">
        <v>0.01133</v>
      </c>
      <c r="L706" s="44">
        <v>8.25E-4</v>
      </c>
      <c r="M706" s="44">
        <v>1.05E-4</v>
      </c>
      <c r="N706" s="47">
        <v>5.09E-5</v>
      </c>
      <c r="O706" s="47">
        <v>9.17E-5</v>
      </c>
      <c r="P706" s="44">
        <v>0.0</v>
      </c>
      <c r="Q706" s="44">
        <v>0.0</v>
      </c>
      <c r="R706" s="44">
        <v>7.69E-4</v>
      </c>
      <c r="S706" s="44">
        <v>0.0</v>
      </c>
      <c r="T706" s="44">
        <v>2.08E-4</v>
      </c>
    </row>
    <row r="707">
      <c r="A707" s="2" t="str">
        <f>VLOOKUP(E707,'Food Encyclopedia'!$C$2:$K$999,3)</f>
        <v>Waffle, Blueberry waffle, NA, box</v>
      </c>
      <c r="B707" s="19" t="str">
        <f>VLOOKUP(E707,'Food Encyclopedia'!$C$2:$K$999,9)</f>
        <v>Baked on toaster on LOW for 2 minutes</v>
      </c>
      <c r="C707" s="8" t="str">
        <f t="shared" si="1"/>
        <v>Waffle, Blueberry waffle, NA, box, Baked on toaster on LOW for 2 minutes</v>
      </c>
      <c r="D707" s="51" t="s">
        <v>3245</v>
      </c>
      <c r="E707" s="2" t="s">
        <v>1939</v>
      </c>
      <c r="F707" s="44">
        <v>10.317</v>
      </c>
      <c r="G707" s="44">
        <v>0.32277</v>
      </c>
      <c r="H707" s="44">
        <v>0.00244</v>
      </c>
      <c r="I707" s="44">
        <v>0.005868</v>
      </c>
      <c r="J707" s="44">
        <v>0.012679</v>
      </c>
      <c r="K707" s="44">
        <v>0.008979</v>
      </c>
      <c r="L707" s="44">
        <v>1.71E-4</v>
      </c>
      <c r="M707" s="47">
        <v>5.41E-5</v>
      </c>
      <c r="N707" s="47">
        <v>7.32E-5</v>
      </c>
      <c r="O707" s="47">
        <v>3.26E-5</v>
      </c>
      <c r="P707" s="44">
        <v>0.0</v>
      </c>
      <c r="Q707" s="44">
        <v>0.0</v>
      </c>
      <c r="R707" s="44">
        <v>9.39E-4</v>
      </c>
      <c r="S707" s="44">
        <v>0.0</v>
      </c>
      <c r="T707" s="44">
        <v>1.28E-4</v>
      </c>
    </row>
    <row r="708">
      <c r="A708" s="2" t="str">
        <f>VLOOKUP(E708,'Food Encyclopedia'!$C$2:$K$999,3)</f>
        <v>Waffle, Gluten-free chia plus waffle , NA, box</v>
      </c>
      <c r="B708" s="19" t="str">
        <f>VLOOKUP(E708,'Food Encyclopedia'!$C$2:$K$999,9)</f>
        <v>Baked on toaster on LOW for 2 minutes</v>
      </c>
      <c r="C708" s="8" t="str">
        <f t="shared" si="1"/>
        <v>Waffle, Gluten-free chia plus waffle , NA, box, Baked on toaster on LOW for 2 minutes</v>
      </c>
      <c r="D708" s="51" t="s">
        <v>3246</v>
      </c>
      <c r="E708" s="2" t="s">
        <v>1941</v>
      </c>
      <c r="F708" s="44">
        <v>9.734</v>
      </c>
      <c r="G708" s="44">
        <v>0.712176</v>
      </c>
      <c r="H708" s="44">
        <v>0.00734</v>
      </c>
      <c r="I708" s="44">
        <v>0.0043</v>
      </c>
      <c r="J708" s="44">
        <v>7.52E-4</v>
      </c>
      <c r="K708" s="44">
        <v>0.002532</v>
      </c>
      <c r="L708" s="44">
        <v>6.63E-4</v>
      </c>
      <c r="M708" s="47">
        <v>7.42E-5</v>
      </c>
      <c r="N708" s="47">
        <v>6.33E-5</v>
      </c>
      <c r="O708" s="44">
        <v>1.84E-4</v>
      </c>
      <c r="P708" s="44">
        <v>0.0</v>
      </c>
      <c r="Q708" s="44">
        <v>0.0</v>
      </c>
      <c r="R708" s="44">
        <v>3.59E-4</v>
      </c>
      <c r="S708" s="44">
        <v>0.0</v>
      </c>
      <c r="T708" s="47">
        <v>8.73E-5</v>
      </c>
    </row>
    <row r="709">
      <c r="A709" s="2" t="str">
        <f>VLOOKUP(E709,'Food Encyclopedia'!$C$2:$K$999,3)</f>
        <v>Waffle, Flax plus waffle, NA, box</v>
      </c>
      <c r="B709" s="19" t="str">
        <f>VLOOKUP(E709,'Food Encyclopedia'!$C$2:$K$999,9)</f>
        <v>Baked on toaster on LOW for 2 minutes</v>
      </c>
      <c r="C709" s="8" t="str">
        <f t="shared" si="1"/>
        <v>Waffle, Flax plus waffle, NA, box, Baked on toaster on LOW for 2 minutes</v>
      </c>
      <c r="D709" s="51" t="s">
        <v>3247</v>
      </c>
      <c r="E709" s="2" t="s">
        <v>1943</v>
      </c>
      <c r="F709" s="44">
        <v>10.46</v>
      </c>
      <c r="G709" s="44">
        <v>0.476239</v>
      </c>
      <c r="H709" s="44">
        <v>0.00895</v>
      </c>
      <c r="I709" s="44">
        <v>0.004297</v>
      </c>
      <c r="J709" s="44">
        <v>0.005826</v>
      </c>
      <c r="K709" s="44">
        <v>0.006876</v>
      </c>
      <c r="L709" s="44">
        <v>6.92E-4</v>
      </c>
      <c r="M709" s="44">
        <v>1.81E-4</v>
      </c>
      <c r="N709" s="47">
        <v>5.82E-5</v>
      </c>
      <c r="O709" s="44">
        <v>2.74E-4</v>
      </c>
      <c r="P709" s="44">
        <v>0.0</v>
      </c>
      <c r="Q709" s="44">
        <v>0.0</v>
      </c>
      <c r="R709" s="44">
        <v>0.001039</v>
      </c>
      <c r="S709" s="44">
        <v>0.0</v>
      </c>
      <c r="T709" s="44">
        <v>1.36E-4</v>
      </c>
    </row>
    <row r="710">
      <c r="A710" s="2" t="str">
        <f>VLOOKUP(E710,'Food Encyclopedia'!$C$2:$K$999,3)</f>
        <v>Pancake, Original Pancake, NA, box</v>
      </c>
      <c r="B710" s="19" t="str">
        <f>VLOOKUP(E710,'Food Encyclopedia'!$C$2:$K$999,9)</f>
        <v>Baked on toaster on LOW for 2 minutes</v>
      </c>
      <c r="C710" s="8" t="str">
        <f t="shared" si="1"/>
        <v>Pancake, Original Pancake, NA, box, Baked on toaster on LOW for 2 minutes</v>
      </c>
      <c r="D710" s="51" t="s">
        <v>3248</v>
      </c>
      <c r="E710" s="2" t="s">
        <v>1945</v>
      </c>
      <c r="F710" s="44">
        <v>10.165</v>
      </c>
      <c r="G710" s="44">
        <v>0.502537</v>
      </c>
      <c r="H710" s="44">
        <v>0.005353</v>
      </c>
      <c r="I710" s="44">
        <v>0.003873</v>
      </c>
      <c r="J710" s="44">
        <v>0.004251</v>
      </c>
      <c r="K710" s="44">
        <v>0.006008</v>
      </c>
      <c r="L710" s="44">
        <v>2.49E-4</v>
      </c>
      <c r="M710" s="47">
        <v>4.46E-5</v>
      </c>
      <c r="N710" s="47">
        <v>4.86E-5</v>
      </c>
      <c r="O710" s="47">
        <v>4.34E-5</v>
      </c>
      <c r="P710" s="44">
        <v>0.0</v>
      </c>
      <c r="Q710" s="44">
        <v>0.0</v>
      </c>
      <c r="R710" s="44">
        <v>0.001138</v>
      </c>
      <c r="S710" s="44">
        <v>0.0</v>
      </c>
      <c r="T710" s="44">
        <v>1.9E-4</v>
      </c>
    </row>
    <row r="711">
      <c r="A711" s="2" t="str">
        <f>VLOOKUP(E711,'Food Encyclopedia'!$C$2:$K$999,3)</f>
        <v>Broccoli, broccoli cuts, whole, frozen</v>
      </c>
      <c r="B711" s="19" t="str">
        <f>VLOOKUP(E711,'Food Encyclopedia'!$C$2:$K$999,9)</f>
        <v>Steamed (5 mins)</v>
      </c>
      <c r="C711" s="8" t="str">
        <f t="shared" si="1"/>
        <v>Broccoli, broccoli cuts, whole, frozen, Steamed (5 mins)</v>
      </c>
      <c r="D711" s="51" t="s">
        <v>3249</v>
      </c>
      <c r="E711" s="2" t="s">
        <v>1947</v>
      </c>
      <c r="F711" s="44">
        <v>9.833</v>
      </c>
      <c r="G711" s="44">
        <v>0.098606</v>
      </c>
      <c r="H711" s="44">
        <v>0.028936</v>
      </c>
      <c r="I711" s="44">
        <v>0.01777</v>
      </c>
      <c r="J711" s="44">
        <v>0.004184</v>
      </c>
      <c r="K711" s="44">
        <v>0.040476</v>
      </c>
      <c r="L711" s="44">
        <v>0.001797</v>
      </c>
      <c r="M711" s="44">
        <v>0.003404</v>
      </c>
      <c r="N711" s="47">
        <v>4.02E-5</v>
      </c>
      <c r="O711" s="44">
        <v>0.030246</v>
      </c>
      <c r="P711" s="44">
        <v>0.0</v>
      </c>
      <c r="Q711" s="44">
        <v>0.0</v>
      </c>
      <c r="R711" s="44">
        <v>0.004157</v>
      </c>
      <c r="S711" s="44">
        <v>0.0</v>
      </c>
      <c r="T711" s="44">
        <v>0.002955</v>
      </c>
    </row>
    <row r="712">
      <c r="A712" s="2" t="str">
        <f>VLOOKUP(E712,'Food Encyclopedia'!$C$2:$K$999,3)</f>
        <v>Spinach, Cut leaf, leaf, frozen</v>
      </c>
      <c r="B712" s="19" t="str">
        <f>VLOOKUP(E712,'Food Encyclopedia'!$C$2:$K$999,9)</f>
        <v>Steamed (5 mins)</v>
      </c>
      <c r="C712" s="8" t="str">
        <f t="shared" si="1"/>
        <v>Spinach, Cut leaf, leaf, frozen, Steamed (5 mins)</v>
      </c>
      <c r="D712" s="51" t="s">
        <v>3250</v>
      </c>
      <c r="E712" s="2" t="s">
        <v>1949</v>
      </c>
      <c r="F712" s="44">
        <v>10.086</v>
      </c>
      <c r="G712" s="44">
        <v>0.039706</v>
      </c>
      <c r="H712" s="44">
        <v>0.020867</v>
      </c>
      <c r="I712" s="44">
        <v>0.012178</v>
      </c>
      <c r="J712" s="44">
        <v>0.003937</v>
      </c>
      <c r="K712" s="44">
        <v>0.025454</v>
      </c>
      <c r="L712" s="44">
        <v>0.001071</v>
      </c>
      <c r="M712" s="44">
        <v>0.003832</v>
      </c>
      <c r="N712" s="44">
        <v>5.16E-4</v>
      </c>
      <c r="O712" s="44">
        <v>0.01953</v>
      </c>
      <c r="P712" s="44">
        <v>0.0</v>
      </c>
      <c r="Q712" s="44">
        <v>0.0</v>
      </c>
      <c r="R712" s="44">
        <v>0.001053</v>
      </c>
      <c r="S712" s="44">
        <v>0.0</v>
      </c>
      <c r="T712" s="44">
        <v>0.001635</v>
      </c>
    </row>
    <row r="713">
      <c r="A713" s="2" t="str">
        <f>VLOOKUP(E713,'Food Encyclopedia'!$C$2:$K$999,3)</f>
        <v>Peas, sweet green peas, whole, frozen</v>
      </c>
      <c r="B713" s="19" t="str">
        <f>VLOOKUP(E713,'Food Encyclopedia'!$C$2:$K$999,9)</f>
        <v>Steamed (5 mins)</v>
      </c>
      <c r="C713" s="8" t="str">
        <f t="shared" si="1"/>
        <v>Peas, sweet green peas, whole, frozen, Steamed (5 mins)</v>
      </c>
      <c r="D713" s="51" t="s">
        <v>3251</v>
      </c>
      <c r="E713" s="2" t="s">
        <v>1952</v>
      </c>
      <c r="F713" s="44">
        <v>9.59</v>
      </c>
      <c r="G713" s="44">
        <v>0.315165</v>
      </c>
      <c r="H713" s="44">
        <v>0.011093</v>
      </c>
      <c r="I713" s="44">
        <v>0.043272</v>
      </c>
      <c r="J713" s="44">
        <v>0.002278</v>
      </c>
      <c r="K713" s="44">
        <v>0.035661</v>
      </c>
      <c r="L713" s="44">
        <v>8.31E-4</v>
      </c>
      <c r="M713" s="44">
        <v>0.001156</v>
      </c>
      <c r="N713" s="44">
        <v>1.52E-4</v>
      </c>
      <c r="O713" s="44">
        <v>0.006936</v>
      </c>
      <c r="P713" s="44">
        <v>0.0</v>
      </c>
      <c r="Q713" s="44">
        <v>0.0</v>
      </c>
      <c r="R713" s="44">
        <v>0.0</v>
      </c>
      <c r="S713" s="44">
        <v>0.0</v>
      </c>
      <c r="T713" s="44">
        <v>0.001843</v>
      </c>
    </row>
    <row r="714">
      <c r="A714" s="2" t="str">
        <f>VLOOKUP(E714,'Food Encyclopedia'!$C$2:$K$999,3)</f>
        <v>Green beans, NA, whole, frozen</v>
      </c>
      <c r="B714" s="19" t="str">
        <f>VLOOKUP(E714,'Food Encyclopedia'!$C$2:$K$999,9)</f>
        <v>Steamed (5 mins)</v>
      </c>
      <c r="C714" s="8" t="str">
        <f t="shared" si="1"/>
        <v>Green beans, NA, whole, frozen, Steamed (5 mins)</v>
      </c>
      <c r="D714" s="51" t="s">
        <v>3252</v>
      </c>
      <c r="E714" s="2" t="s">
        <v>1955</v>
      </c>
      <c r="F714" s="44">
        <v>9.783</v>
      </c>
      <c r="G714" s="44">
        <v>0.310754</v>
      </c>
      <c r="H714" s="44">
        <v>0.045695</v>
      </c>
      <c r="I714" s="44">
        <v>0.096702</v>
      </c>
      <c r="J714" s="44">
        <v>0.005868</v>
      </c>
      <c r="K714" s="44">
        <v>0.017659</v>
      </c>
      <c r="L714" s="44">
        <v>0.001524</v>
      </c>
      <c r="M714" s="44">
        <v>0.002499</v>
      </c>
      <c r="N714" s="44">
        <v>1.56E-4</v>
      </c>
      <c r="O714" s="44">
        <v>0.048812</v>
      </c>
      <c r="P714" s="44">
        <v>4.57E-4</v>
      </c>
      <c r="Q714" s="44">
        <v>3.52E-4</v>
      </c>
      <c r="R714" s="44">
        <v>0.010647</v>
      </c>
      <c r="S714" s="44">
        <v>0.0</v>
      </c>
      <c r="T714" s="44">
        <v>0.001548</v>
      </c>
    </row>
    <row r="715">
      <c r="A715" s="2" t="str">
        <f>VLOOKUP(E715,'Food Encyclopedia'!$C$2:$K$999,3)</f>
        <v>Broccoli, broccoli cuts, whole, frozen</v>
      </c>
      <c r="B715" s="19" t="str">
        <f>VLOOKUP(E715,'Food Encyclopedia'!$C$2:$K$999,9)</f>
        <v>Steamed (5 mins)</v>
      </c>
      <c r="C715" s="8" t="str">
        <f t="shared" si="1"/>
        <v>Broccoli, broccoli cuts, whole, frozen, Steamed (5 mins)</v>
      </c>
      <c r="D715" s="51" t="s">
        <v>3253</v>
      </c>
      <c r="E715" s="2" t="s">
        <v>1957</v>
      </c>
      <c r="F715" s="44">
        <v>9.806</v>
      </c>
      <c r="G715" s="44">
        <v>0.12186</v>
      </c>
      <c r="H715" s="44">
        <v>0.02911</v>
      </c>
      <c r="I715" s="44">
        <v>0.018498</v>
      </c>
      <c r="J715" s="44">
        <v>0.005833</v>
      </c>
      <c r="K715" s="44">
        <v>0.044939</v>
      </c>
      <c r="L715" s="44">
        <v>0.001986</v>
      </c>
      <c r="M715" s="44">
        <v>0.004363</v>
      </c>
      <c r="N715" s="44">
        <v>5.28E-4</v>
      </c>
      <c r="O715" s="44">
        <v>0.027784</v>
      </c>
      <c r="P715" s="44">
        <v>0.0</v>
      </c>
      <c r="Q715" s="44">
        <v>0.0</v>
      </c>
      <c r="R715" s="44">
        <v>0.004987</v>
      </c>
      <c r="S715" s="44">
        <v>0.0</v>
      </c>
      <c r="T715" s="44">
        <v>0.002646</v>
      </c>
    </row>
    <row r="716">
      <c r="A716" s="2" t="str">
        <f>VLOOKUP(E716,'Food Encyclopedia'!$C$2:$K$999,3)</f>
        <v>Cauliflower, florets, whole, frozen</v>
      </c>
      <c r="B716" s="19" t="str">
        <f>VLOOKUP(E716,'Food Encyclopedia'!$C$2:$K$999,9)</f>
        <v>Steamed (5 mins)</v>
      </c>
      <c r="C716" s="8" t="str">
        <f t="shared" si="1"/>
        <v>Cauliflower, florets, whole, frozen, Steamed (5 mins)</v>
      </c>
      <c r="D716" s="51" t="s">
        <v>3254</v>
      </c>
      <c r="E716" s="2" t="s">
        <v>1958</v>
      </c>
      <c r="F716" s="44">
        <v>10.285</v>
      </c>
      <c r="G716" s="44">
        <v>0.132143</v>
      </c>
      <c r="H716" s="44">
        <v>0.026778</v>
      </c>
      <c r="I716" s="44">
        <v>0.009129</v>
      </c>
      <c r="J716" s="44">
        <v>0.004479</v>
      </c>
      <c r="K716" s="44">
        <v>0.036074</v>
      </c>
      <c r="L716" s="44">
        <v>0.001902</v>
      </c>
      <c r="M716" s="44">
        <v>0.00357</v>
      </c>
      <c r="N716" s="44">
        <v>0.0</v>
      </c>
      <c r="O716" s="44">
        <v>0.030916</v>
      </c>
      <c r="P716" s="44">
        <v>0.0</v>
      </c>
      <c r="Q716" s="44">
        <v>0.0</v>
      </c>
      <c r="R716" s="44">
        <v>0.004327</v>
      </c>
      <c r="S716" s="44">
        <v>0.0</v>
      </c>
      <c r="T716" s="44">
        <v>0.001631</v>
      </c>
    </row>
    <row r="717">
      <c r="A717" s="2" t="str">
        <f>VLOOKUP(E717,'Food Encyclopedia'!$C$2:$K$999,3)</f>
        <v>Collard greens, chopped, whole, frozen</v>
      </c>
      <c r="B717" s="19" t="str">
        <f>VLOOKUP(E717,'Food Encyclopedia'!$C$2:$K$999,9)</f>
        <v>Steamed (5 mins)</v>
      </c>
      <c r="C717" s="8" t="str">
        <f t="shared" si="1"/>
        <v>Collard greens, chopped, whole, frozen, Steamed (5 mins)</v>
      </c>
      <c r="D717" s="51" t="s">
        <v>3255</v>
      </c>
      <c r="E717" s="2" t="s">
        <v>1960</v>
      </c>
      <c r="F717" s="44">
        <v>10.377</v>
      </c>
      <c r="G717" s="44">
        <v>0.067972</v>
      </c>
      <c r="H717" s="44">
        <v>0.034093</v>
      </c>
      <c r="I717" s="44">
        <v>0.005254</v>
      </c>
      <c r="J717" s="44">
        <v>0.010149</v>
      </c>
      <c r="K717" s="44">
        <v>0.029333</v>
      </c>
      <c r="L717" s="44">
        <v>0.002782</v>
      </c>
      <c r="M717" s="44">
        <v>0.00499</v>
      </c>
      <c r="N717" s="44">
        <v>1.73E-4</v>
      </c>
      <c r="O717" s="44">
        <v>0.040453</v>
      </c>
      <c r="P717" s="44">
        <v>3.06E-4</v>
      </c>
      <c r="Q717" s="44">
        <v>2.66E-4</v>
      </c>
      <c r="R717" s="44">
        <v>0.002333</v>
      </c>
      <c r="S717" s="44">
        <v>0.0</v>
      </c>
      <c r="T717" s="44">
        <v>0.001928</v>
      </c>
    </row>
    <row r="718">
      <c r="A718" s="2" t="str">
        <f>VLOOKUP(E718,'Food Encyclopedia'!$C$2:$K$999,3)</f>
        <v>Corn, NA, whole kernel, frozen</v>
      </c>
      <c r="B718" s="19" t="str">
        <f>VLOOKUP(E718,'Food Encyclopedia'!$C$2:$K$999,9)</f>
        <v>Steamed (5 mins)</v>
      </c>
      <c r="C718" s="8" t="str">
        <f t="shared" si="1"/>
        <v>Corn, NA, whole kernel, frozen, Steamed (5 mins)</v>
      </c>
      <c r="D718" s="51" t="s">
        <v>3256</v>
      </c>
      <c r="E718" s="2" t="s">
        <v>1962</v>
      </c>
      <c r="F718" s="44">
        <v>10.293</v>
      </c>
      <c r="G718" s="44"/>
      <c r="H718" s="44"/>
      <c r="I718" s="44"/>
      <c r="J718" s="44"/>
      <c r="K718" s="44"/>
      <c r="L718" s="44"/>
      <c r="M718" s="47"/>
      <c r="N718" s="44"/>
      <c r="O718" s="44"/>
      <c r="P718" s="44"/>
      <c r="Q718" s="44"/>
      <c r="R718" s="44"/>
      <c r="S718" s="44"/>
      <c r="T718" s="44"/>
    </row>
    <row r="719">
      <c r="A719" s="2" t="str">
        <f>VLOOKUP(E719,'Food Encyclopedia'!$C$2:$K$999,3)</f>
        <v>Green beans, NA, whole, frozen</v>
      </c>
      <c r="B719" s="19" t="str">
        <f>VLOOKUP(E719,'Food Encyclopedia'!$C$2:$K$999,9)</f>
        <v>Steamed (5 mins)</v>
      </c>
      <c r="C719" s="8" t="str">
        <f t="shared" si="1"/>
        <v>Green beans, NA, whole, frozen, Steamed (5 mins)</v>
      </c>
      <c r="D719" s="51" t="s">
        <v>3257</v>
      </c>
      <c r="E719" s="2" t="s">
        <v>1964</v>
      </c>
      <c r="F719" s="44">
        <v>9.681</v>
      </c>
      <c r="G719" s="44">
        <v>0.167072</v>
      </c>
      <c r="H719" s="44">
        <v>0.032366</v>
      </c>
      <c r="I719" s="44">
        <v>0.004466</v>
      </c>
      <c r="J719" s="44">
        <v>0.004965</v>
      </c>
      <c r="K719" s="44">
        <v>0.018069</v>
      </c>
      <c r="L719" s="44">
        <v>0.001749</v>
      </c>
      <c r="M719" s="44">
        <v>0.002935</v>
      </c>
      <c r="N719" s="44">
        <v>1.63E-4</v>
      </c>
      <c r="O719" s="44">
        <v>0.044095</v>
      </c>
      <c r="P719" s="44">
        <v>0.0</v>
      </c>
      <c r="Q719" s="44">
        <v>0.0</v>
      </c>
      <c r="R719" s="44">
        <v>0.008741</v>
      </c>
      <c r="S719" s="44">
        <v>0.0</v>
      </c>
      <c r="T719" s="44">
        <v>0.001247</v>
      </c>
    </row>
    <row r="720">
      <c r="A720" s="2" t="str">
        <f>VLOOKUP(E720,'Food Encyclopedia'!$C$2:$K$999,3)</f>
        <v>Carrots, Crinkle cut, whole, frozen</v>
      </c>
      <c r="B720" s="19" t="str">
        <f>VLOOKUP(E720,'Food Encyclopedia'!$C$2:$K$999,9)</f>
        <v>Steamed (5 mins)</v>
      </c>
      <c r="C720" s="8" t="str">
        <f t="shared" si="1"/>
        <v>Carrots, Crinkle cut, whole, frozen, Steamed (5 mins)</v>
      </c>
      <c r="D720" s="51" t="s">
        <v>3258</v>
      </c>
      <c r="E720" s="2" t="s">
        <v>1965</v>
      </c>
      <c r="F720" s="44">
        <v>9.792</v>
      </c>
      <c r="G720" s="44">
        <v>0.276366</v>
      </c>
      <c r="H720" s="44">
        <v>0.049665</v>
      </c>
      <c r="I720" s="44">
        <v>0.011556</v>
      </c>
      <c r="J720" s="44">
        <v>0.001587</v>
      </c>
      <c r="K720" s="44">
        <v>0.02719</v>
      </c>
      <c r="L720" s="44">
        <v>0.002737</v>
      </c>
      <c r="M720" s="44">
        <v>0.004436</v>
      </c>
      <c r="N720" s="47">
        <v>8.12E-5</v>
      </c>
      <c r="O720" s="44">
        <v>0.037335</v>
      </c>
      <c r="P720" s="44">
        <v>0.0</v>
      </c>
      <c r="Q720" s="44">
        <v>0.0</v>
      </c>
      <c r="R720" s="44">
        <v>0.002983</v>
      </c>
      <c r="S720" s="44">
        <v>0.0</v>
      </c>
      <c r="T720" s="44">
        <v>5.5E-4</v>
      </c>
    </row>
    <row r="721">
      <c r="A721" s="2" t="str">
        <f>VLOOKUP(E721,'Food Encyclopedia'!$C$2:$K$999,3)</f>
        <v>Spinach, chopped baby spinach, whole, frozen</v>
      </c>
      <c r="B721" s="19" t="str">
        <f>VLOOKUP(E721,'Food Encyclopedia'!$C$2:$K$999,9)</f>
        <v>Steamed (5 mins)</v>
      </c>
      <c r="C721" s="8" t="str">
        <f t="shared" si="1"/>
        <v>Spinach, chopped baby spinach, whole, frozen, Steamed (5 mins)</v>
      </c>
      <c r="D721" s="51" t="s">
        <v>3259</v>
      </c>
      <c r="E721" s="2" t="s">
        <v>1967</v>
      </c>
      <c r="F721" s="44">
        <v>10.275</v>
      </c>
      <c r="G721" s="44">
        <v>0.05668</v>
      </c>
      <c r="H721" s="44">
        <v>0.030263</v>
      </c>
      <c r="I721" s="44">
        <v>0.003431</v>
      </c>
      <c r="J721" s="44">
        <v>0.006601</v>
      </c>
      <c r="K721" s="44">
        <v>0.030039</v>
      </c>
      <c r="L721" s="44">
        <v>0.002595</v>
      </c>
      <c r="M721" s="44">
        <v>0.007058</v>
      </c>
      <c r="N721" s="44">
        <v>4.64E-4</v>
      </c>
      <c r="O721" s="44">
        <v>0.031334</v>
      </c>
      <c r="P721" s="44">
        <v>0.0</v>
      </c>
      <c r="Q721" s="44">
        <v>0.0</v>
      </c>
      <c r="R721" s="44">
        <v>0.002094</v>
      </c>
      <c r="S721" s="44">
        <v>0.0</v>
      </c>
      <c r="T721" s="44">
        <v>0.001606</v>
      </c>
    </row>
    <row r="722">
      <c r="A722" s="2" t="str">
        <f>VLOOKUP(E722,'Food Encyclopedia'!$C$2:$K$999,3)</f>
        <v>Spinach, chopped spinach, whole, frozen</v>
      </c>
      <c r="B722" s="19" t="str">
        <f>VLOOKUP(E722,'Food Encyclopedia'!$C$2:$K$999,9)</f>
        <v>Steamed (5 mins)</v>
      </c>
      <c r="C722" s="8" t="str">
        <f t="shared" si="1"/>
        <v>Spinach, chopped spinach, whole, frozen, Steamed (5 mins)</v>
      </c>
      <c r="D722" s="51" t="s">
        <v>3260</v>
      </c>
      <c r="E722" s="2" t="s">
        <v>1969</v>
      </c>
      <c r="F722" s="50">
        <v>10.454</v>
      </c>
      <c r="G722" s="44">
        <v>0.025954</v>
      </c>
      <c r="H722" s="44">
        <v>0.013972</v>
      </c>
      <c r="I722" s="44">
        <v>0.004681</v>
      </c>
      <c r="J722" s="44">
        <v>0.003282</v>
      </c>
      <c r="K722" s="44">
        <v>0.016032</v>
      </c>
      <c r="L722" s="44">
        <v>0.001115</v>
      </c>
      <c r="M722" s="44">
        <v>0.003309</v>
      </c>
      <c r="N722" s="44">
        <v>4.52E-4</v>
      </c>
      <c r="O722" s="44">
        <v>0.024113</v>
      </c>
      <c r="P722" s="44">
        <v>0.0</v>
      </c>
      <c r="Q722" s="44">
        <v>0.0</v>
      </c>
      <c r="R722" s="44">
        <v>9.69E-4</v>
      </c>
      <c r="S722" s="44">
        <v>0.0</v>
      </c>
      <c r="T722" s="44">
        <v>0.001483</v>
      </c>
    </row>
    <row r="723">
      <c r="A723" s="2" t="str">
        <f>VLOOKUP(E723,'Food Encyclopedia'!$C$2:$K$999,3)</f>
        <v>Spinach, cut spinach, whole, frozen</v>
      </c>
      <c r="B723" s="19" t="str">
        <f>VLOOKUP(E723,'Food Encyclopedia'!$C$2:$K$999,9)</f>
        <v>Steamed (5 mins)</v>
      </c>
      <c r="C723" s="8" t="str">
        <f t="shared" si="1"/>
        <v>Spinach, cut spinach, whole, frozen, Steamed (5 mins)</v>
      </c>
      <c r="D723" s="51" t="s">
        <v>3261</v>
      </c>
      <c r="E723" s="2" t="s">
        <v>1971</v>
      </c>
      <c r="F723" s="44">
        <v>10.619</v>
      </c>
      <c r="G723" s="44">
        <v>0.026326</v>
      </c>
      <c r="H723" s="44">
        <v>0.017171</v>
      </c>
      <c r="I723" s="44">
        <v>0.003842</v>
      </c>
      <c r="J723" s="44">
        <v>0.003099</v>
      </c>
      <c r="K723" s="44">
        <v>0.031402</v>
      </c>
      <c r="L723" s="44">
        <v>9.22E-4</v>
      </c>
      <c r="M723" s="44">
        <v>0.005186</v>
      </c>
      <c r="N723" s="44">
        <v>4.8E-4</v>
      </c>
      <c r="O723" s="44">
        <v>0.024987</v>
      </c>
      <c r="P723" s="44">
        <v>0.0</v>
      </c>
      <c r="Q723" s="44">
        <v>0.0</v>
      </c>
      <c r="R723" s="44">
        <v>0.002199</v>
      </c>
      <c r="S723" s="44">
        <v>0.0</v>
      </c>
      <c r="T723" s="44">
        <v>0.001772</v>
      </c>
    </row>
    <row r="724">
      <c r="A724" s="2" t="str">
        <f>VLOOKUP(E724,'Food Encyclopedia'!$C$2:$K$999,3)</f>
        <v>Brussel Sprouts, NA, whole, frozen </v>
      </c>
      <c r="B724" s="19" t="str">
        <f>VLOOKUP(E724,'Food Encyclopedia'!$C$2:$K$999,9)</f>
        <v>Steamed (5 mins)</v>
      </c>
      <c r="C724" s="8" t="str">
        <f t="shared" si="1"/>
        <v>Brussel Sprouts, NA, whole, frozen , Steamed (5 mins)</v>
      </c>
      <c r="D724" s="51" t="s">
        <v>3262</v>
      </c>
      <c r="E724" s="2" t="s">
        <v>1974</v>
      </c>
      <c r="F724" s="50">
        <v>9.97</v>
      </c>
      <c r="G724" s="44">
        <v>0.138643</v>
      </c>
      <c r="H724" s="44">
        <v>0.023953</v>
      </c>
      <c r="I724" s="44">
        <v>0.089595</v>
      </c>
      <c r="J724" s="44">
        <v>0.009533</v>
      </c>
      <c r="K724" s="44">
        <v>0.038256</v>
      </c>
      <c r="L724" s="44">
        <v>9.93E-4</v>
      </c>
      <c r="M724" s="44">
        <v>0.003318</v>
      </c>
      <c r="N724" s="44">
        <v>1.81E-4</v>
      </c>
      <c r="O724" s="44">
        <v>0.026493</v>
      </c>
      <c r="P724" s="44">
        <v>0.0</v>
      </c>
      <c r="Q724" s="44">
        <v>0.0</v>
      </c>
      <c r="R724" s="44">
        <v>0.002598</v>
      </c>
      <c r="S724" s="44">
        <v>0.0</v>
      </c>
      <c r="T724" s="44">
        <v>0.001558</v>
      </c>
    </row>
    <row r="725">
      <c r="A725" s="2" t="str">
        <f>VLOOKUP(E725,'Food Encyclopedia'!$C$2:$K$999,3)</f>
        <v>Peas, petite, whole, frozen </v>
      </c>
      <c r="B725" s="19" t="str">
        <f>VLOOKUP(E725,'Food Encyclopedia'!$C$2:$K$999,9)</f>
        <v>Steamed (5 mins)</v>
      </c>
      <c r="C725" s="8" t="str">
        <f t="shared" si="1"/>
        <v>Peas, petite, whole, frozen , Steamed (5 mins)</v>
      </c>
      <c r="D725" s="51" t="s">
        <v>3263</v>
      </c>
      <c r="E725" s="2" t="s">
        <v>1976</v>
      </c>
      <c r="F725" s="44">
        <v>10.332</v>
      </c>
      <c r="G725" s="44">
        <v>0.237462</v>
      </c>
      <c r="H725" s="44">
        <v>0.012601</v>
      </c>
      <c r="I725" s="44">
        <v>0.015113</v>
      </c>
      <c r="J725" s="44">
        <v>0.002753</v>
      </c>
      <c r="K725" s="44">
        <v>0.027855</v>
      </c>
      <c r="L725" s="44">
        <v>5.4E-4</v>
      </c>
      <c r="M725" s="44">
        <v>0.001831</v>
      </c>
      <c r="N725" s="47">
        <v>2.39E-5</v>
      </c>
      <c r="O725" s="44">
        <v>0.011241</v>
      </c>
      <c r="P725" s="44">
        <v>0.0</v>
      </c>
      <c r="Q725" s="44">
        <v>0.0</v>
      </c>
      <c r="R725" s="47">
        <v>1.73E-5</v>
      </c>
      <c r="S725" s="44">
        <v>0.0</v>
      </c>
      <c r="T725" s="44">
        <v>0.001543</v>
      </c>
    </row>
    <row r="726">
      <c r="A726" s="2" t="str">
        <f>VLOOKUP(E726,'Food Encyclopedia'!$C$2:$K$999,3)</f>
        <v>Peas, sweet peas, whole, frozen</v>
      </c>
      <c r="B726" s="19" t="str">
        <f>VLOOKUP(E726,'Food Encyclopedia'!$C$2:$K$999,9)</f>
        <v>Steamed (5 mins)</v>
      </c>
      <c r="C726" s="8" t="str">
        <f t="shared" si="1"/>
        <v>Peas, sweet peas, whole, frozen, Steamed (5 mins)</v>
      </c>
      <c r="D726" s="51" t="s">
        <v>3264</v>
      </c>
      <c r="E726" s="2" t="s">
        <v>1978</v>
      </c>
      <c r="F726" s="44">
        <v>10.028</v>
      </c>
      <c r="G726" s="44">
        <v>0.529381</v>
      </c>
      <c r="H726" s="44">
        <v>0.01685</v>
      </c>
      <c r="I726" s="44">
        <v>0.188184</v>
      </c>
      <c r="J726" s="44">
        <v>0.010334</v>
      </c>
      <c r="K726" s="44">
        <v>0.047661</v>
      </c>
      <c r="L726" s="44">
        <v>6.97E-4</v>
      </c>
      <c r="M726" s="44">
        <v>0.001258</v>
      </c>
      <c r="N726" s="47">
        <v>5.74E-5</v>
      </c>
      <c r="O726" s="44">
        <v>0.007497</v>
      </c>
      <c r="P726" s="44">
        <v>0.0</v>
      </c>
      <c r="Q726" s="44">
        <v>0.0</v>
      </c>
      <c r="R726" s="44">
        <v>1.73E-4</v>
      </c>
      <c r="S726" s="44">
        <v>0.0</v>
      </c>
      <c r="T726" s="44">
        <v>0.001954</v>
      </c>
    </row>
    <row r="727">
      <c r="A727" s="2" t="str">
        <f>VLOOKUP(E727,'Food Encyclopedia'!$C$2:$K$999,3)</f>
        <v>Broccoli, florets, whole, frozen</v>
      </c>
      <c r="B727" s="19" t="str">
        <f>VLOOKUP(E727,'Food Encyclopedia'!$C$2:$K$999,9)</f>
        <v>Steamed (5 mins)</v>
      </c>
      <c r="C727" s="8" t="str">
        <f t="shared" si="1"/>
        <v>Broccoli, florets, whole, frozen, Steamed (5 mins)</v>
      </c>
      <c r="D727" s="51" t="s">
        <v>3265</v>
      </c>
      <c r="E727" s="2" t="s">
        <v>1980</v>
      </c>
      <c r="F727" s="44">
        <v>10.116</v>
      </c>
      <c r="G727" s="44">
        <v>0.104148</v>
      </c>
      <c r="H727" s="44">
        <v>0.026363</v>
      </c>
      <c r="I727" s="44">
        <v>0.014874</v>
      </c>
      <c r="J727" s="44">
        <v>0.004649</v>
      </c>
      <c r="K727" s="44">
        <v>0.043077</v>
      </c>
      <c r="L727" s="44">
        <v>0.002506</v>
      </c>
      <c r="M727" s="44">
        <v>0.003936</v>
      </c>
      <c r="N727" s="47">
        <v>7.81E-5</v>
      </c>
      <c r="O727" s="44">
        <v>0.031147</v>
      </c>
      <c r="P727" s="44">
        <v>3.72E-4</v>
      </c>
      <c r="Q727" s="44">
        <v>0.0</v>
      </c>
      <c r="R727" s="44">
        <v>0.003634</v>
      </c>
      <c r="S727" s="44">
        <v>0.0</v>
      </c>
      <c r="T727" s="44">
        <v>0.003088</v>
      </c>
    </row>
    <row r="728">
      <c r="A728" s="2" t="str">
        <f>VLOOKUP(E728,'Food Encyclopedia'!$C$2:$K$999,3)</f>
        <v>Corn, golden corn, whole kernel, frozen</v>
      </c>
      <c r="B728" s="19" t="str">
        <f>VLOOKUP(E728,'Food Encyclopedia'!$C$2:$K$999,9)</f>
        <v>Steamed (5 mins)</v>
      </c>
      <c r="C728" s="8" t="str">
        <f t="shared" si="1"/>
        <v>Corn, golden corn, whole kernel, frozen, Steamed (5 mins)</v>
      </c>
      <c r="D728" s="51" t="s">
        <v>3266</v>
      </c>
      <c r="E728" s="2" t="s">
        <v>1983</v>
      </c>
      <c r="F728" s="44">
        <v>10.393</v>
      </c>
      <c r="G728" s="44">
        <v>0.734463</v>
      </c>
      <c r="H728" s="44">
        <v>0.007737</v>
      </c>
      <c r="I728" s="44">
        <v>0.069494</v>
      </c>
      <c r="J728" s="44">
        <v>0.014569</v>
      </c>
      <c r="K728" s="44">
        <v>0.027143</v>
      </c>
      <c r="L728" s="44">
        <v>1.79E-4</v>
      </c>
      <c r="M728" s="44">
        <v>3.03E-4</v>
      </c>
      <c r="N728" s="47">
        <v>1.07E-5</v>
      </c>
      <c r="O728" s="44">
        <v>9.74E-4</v>
      </c>
      <c r="P728" s="44">
        <v>0.0</v>
      </c>
      <c r="Q728" s="44">
        <v>0.0</v>
      </c>
      <c r="R728" s="44">
        <v>0.002812</v>
      </c>
      <c r="S728" s="44">
        <v>0.0</v>
      </c>
      <c r="T728" s="44">
        <v>7.89E-4</v>
      </c>
    </row>
    <row r="729">
      <c r="A729" s="2" t="str">
        <f>VLOOKUP(E729,'Food Encyclopedia'!$C$2:$K$999,3)</f>
        <v>Spinach, cut leaf, leaf, frozen</v>
      </c>
      <c r="B729" s="19" t="str">
        <f>VLOOKUP(E729,'Food Encyclopedia'!$C$2:$K$999,9)</f>
        <v>Steamed (5 mins)</v>
      </c>
      <c r="C729" s="8" t="str">
        <f t="shared" si="1"/>
        <v>Spinach, cut leaf, leaf, frozen, Steamed (5 mins)</v>
      </c>
      <c r="D729" s="51" t="s">
        <v>3267</v>
      </c>
      <c r="E729" s="2" t="s">
        <v>1985</v>
      </c>
      <c r="F729" s="50">
        <v>9.914</v>
      </c>
      <c r="G729" s="44">
        <v>0.029745</v>
      </c>
      <c r="H729" s="44">
        <v>0.017925</v>
      </c>
      <c r="I729" s="44">
        <v>0.014005</v>
      </c>
      <c r="J729" s="44">
        <v>0.00571</v>
      </c>
      <c r="K729" s="44">
        <v>0.017166</v>
      </c>
      <c r="L729" s="44">
        <v>6.9E-4</v>
      </c>
      <c r="M729" s="44">
        <v>0.004236</v>
      </c>
      <c r="N729" s="44">
        <v>3.99E-4</v>
      </c>
      <c r="O729" s="44">
        <v>0.028295</v>
      </c>
      <c r="P729" s="44">
        <v>0.0</v>
      </c>
      <c r="Q729" s="44">
        <v>0.0</v>
      </c>
      <c r="R729" s="44">
        <v>0.002023</v>
      </c>
      <c r="S729" s="44">
        <v>0.0</v>
      </c>
      <c r="T729" s="44">
        <v>0.001304</v>
      </c>
    </row>
    <row r="730">
      <c r="A730" s="2" t="str">
        <f>VLOOKUP(E730,'Food Encyclopedia'!$C$2:$K$999,3)</f>
        <v>Spinach, chopped spinach, whole, frozen</v>
      </c>
      <c r="B730" s="19" t="str">
        <f>VLOOKUP(E730,'Food Encyclopedia'!$C$2:$K$999,9)</f>
        <v>Steamed (5 mins)</v>
      </c>
      <c r="C730" s="8" t="str">
        <f t="shared" si="1"/>
        <v>Spinach, chopped spinach, whole, frozen, Steamed (5 mins)</v>
      </c>
      <c r="D730" s="51" t="s">
        <v>3268</v>
      </c>
      <c r="E730" s="2" t="s">
        <v>1987</v>
      </c>
      <c r="F730" s="44">
        <v>9.718</v>
      </c>
      <c r="G730" s="44">
        <v>0.048299</v>
      </c>
      <c r="H730" s="44">
        <v>0.020492</v>
      </c>
      <c r="I730" s="44">
        <v>0.012096</v>
      </c>
      <c r="J730" s="44">
        <v>0.006275</v>
      </c>
      <c r="K730" s="44">
        <v>0.022097</v>
      </c>
      <c r="L730" s="44">
        <v>0.00166</v>
      </c>
      <c r="M730" s="44">
        <v>0.005419</v>
      </c>
      <c r="N730" s="44">
        <v>5.54E-4</v>
      </c>
      <c r="O730" s="44">
        <v>0.029368</v>
      </c>
      <c r="P730" s="44">
        <v>0.0</v>
      </c>
      <c r="Q730" s="44">
        <v>4.04E-4</v>
      </c>
      <c r="R730" s="44">
        <v>4.42E-4</v>
      </c>
      <c r="S730" s="44">
        <v>0.0</v>
      </c>
      <c r="T730" s="44">
        <v>0.002151</v>
      </c>
    </row>
    <row r="731">
      <c r="A731" s="2" t="str">
        <f>VLOOKUP(E731,'Food Encyclopedia'!$C$2:$K$999,3)</f>
        <v>Broccoli, petite broccoli florets, whole, frozen</v>
      </c>
      <c r="B731" s="19" t="str">
        <f>VLOOKUP(E731,'Food Encyclopedia'!$C$2:$K$999,9)</f>
        <v>Steamed (5 mins)</v>
      </c>
      <c r="C731" s="8" t="str">
        <f t="shared" si="1"/>
        <v>Broccoli, petite broccoli florets, whole, frozen, Steamed (5 mins)</v>
      </c>
      <c r="D731" s="51" t="s">
        <v>3269</v>
      </c>
      <c r="E731" s="2" t="s">
        <v>1988</v>
      </c>
      <c r="F731" s="44">
        <v>10.134</v>
      </c>
      <c r="G731" s="44">
        <v>0.077599</v>
      </c>
      <c r="H731" s="44">
        <v>0.029578</v>
      </c>
      <c r="I731" s="44">
        <v>0.011301</v>
      </c>
      <c r="J731" s="44">
        <v>0.00517</v>
      </c>
      <c r="K731" s="44">
        <v>0.046679</v>
      </c>
      <c r="L731" s="44">
        <v>0.002301</v>
      </c>
      <c r="M731" s="44">
        <v>0.0044</v>
      </c>
      <c r="N731" s="44">
        <v>1.67E-4</v>
      </c>
      <c r="O731" s="44">
        <v>0.033076</v>
      </c>
      <c r="P731" s="44">
        <v>0.0</v>
      </c>
      <c r="Q731" s="44">
        <v>0.0</v>
      </c>
      <c r="R731" s="44">
        <v>0.001369</v>
      </c>
      <c r="S731" s="44">
        <v>0.0</v>
      </c>
      <c r="T731" s="44">
        <v>0.002519</v>
      </c>
    </row>
    <row r="732">
      <c r="A732" s="2" t="str">
        <f>VLOOKUP(E732,'Food Encyclopedia'!$C$2:$K$999,3)</f>
        <v>Brussel Sprouts, petite brussel sprouts, whole, frozen </v>
      </c>
      <c r="B732" s="19" t="str">
        <f>VLOOKUP(E732,'Food Encyclopedia'!$C$2:$K$999,9)</f>
        <v>Steamed (5 mins)</v>
      </c>
      <c r="C732" s="8" t="str">
        <f t="shared" si="1"/>
        <v>Brussel Sprouts, petite brussel sprouts, whole, frozen , Steamed (5 mins)</v>
      </c>
      <c r="D732" s="51" t="s">
        <v>3270</v>
      </c>
      <c r="E732" s="2" t="s">
        <v>1990</v>
      </c>
      <c r="F732" s="44">
        <v>10.382</v>
      </c>
      <c r="G732" s="44">
        <v>0.138838</v>
      </c>
      <c r="H732" s="44">
        <v>0.027495</v>
      </c>
      <c r="I732" s="44">
        <v>0.005273</v>
      </c>
      <c r="J732" s="44">
        <v>0.00325</v>
      </c>
      <c r="K732" s="44">
        <v>0.044112</v>
      </c>
      <c r="L732" s="44">
        <v>0.002073</v>
      </c>
      <c r="M732" s="44">
        <v>0.004273</v>
      </c>
      <c r="N732" s="44">
        <v>0.0</v>
      </c>
      <c r="O732" s="44">
        <v>0.025086</v>
      </c>
      <c r="P732" s="44">
        <v>0.0</v>
      </c>
      <c r="Q732" s="44">
        <v>0.0</v>
      </c>
      <c r="R732" s="44">
        <v>0.003144</v>
      </c>
      <c r="S732" s="44">
        <v>0.0</v>
      </c>
      <c r="T732" s="44">
        <v>0.00164</v>
      </c>
    </row>
    <row r="733">
      <c r="A733" s="2" t="str">
        <f>VLOOKUP(E733,'Food Encyclopedia'!$C$2:$K$999,3)</f>
        <v>Corn, sweet corn, whole kernel, frozen</v>
      </c>
      <c r="B733" s="19" t="str">
        <f>VLOOKUP(E733,'Food Encyclopedia'!$C$2:$K$999,9)</f>
        <v>Steamed (5 mins)</v>
      </c>
      <c r="C733" s="8" t="str">
        <f t="shared" si="1"/>
        <v>Corn, sweet corn, whole kernel, frozen, Steamed (5 mins)</v>
      </c>
      <c r="D733" s="51" t="s">
        <v>3271</v>
      </c>
      <c r="E733" s="2" t="s">
        <v>1992</v>
      </c>
      <c r="F733" s="44">
        <v>10.189</v>
      </c>
      <c r="G733" s="44"/>
      <c r="H733" s="44"/>
      <c r="I733" s="44"/>
      <c r="J733" s="44"/>
      <c r="K733" s="44"/>
      <c r="L733" s="44"/>
      <c r="M733" s="44"/>
      <c r="N733" s="44"/>
      <c r="O733" s="44"/>
      <c r="P733" s="44"/>
      <c r="Q733" s="44"/>
      <c r="R733" s="44"/>
      <c r="S733" s="44"/>
      <c r="T733" s="44"/>
    </row>
    <row r="734">
      <c r="A734" s="2" t="str">
        <f>VLOOKUP(E734,'Food Encyclopedia'!$C$2:$K$999,3)</f>
        <v>Spinach, cut spinach, whole, frozen</v>
      </c>
      <c r="B734" s="19" t="str">
        <f>VLOOKUP(E734,'Food Encyclopedia'!$C$2:$K$999,9)</f>
        <v>Steamed (5 mins)</v>
      </c>
      <c r="C734" s="8" t="str">
        <f t="shared" si="1"/>
        <v>Spinach, cut spinach, whole, frozen, Steamed (5 mins)</v>
      </c>
      <c r="D734" s="51" t="s">
        <v>3272</v>
      </c>
      <c r="E734" s="2" t="s">
        <v>1994</v>
      </c>
      <c r="F734" s="50">
        <v>10.206</v>
      </c>
      <c r="G734" s="44">
        <v>0.049086</v>
      </c>
      <c r="H734" s="44">
        <v>0.01906</v>
      </c>
      <c r="I734" s="44">
        <v>0.010802</v>
      </c>
      <c r="J734" s="44">
        <v>0.004623</v>
      </c>
      <c r="K734" s="44">
        <v>0.020713</v>
      </c>
      <c r="L734" s="44">
        <v>0.001309</v>
      </c>
      <c r="M734" s="44">
        <v>0.00352</v>
      </c>
      <c r="N734" s="44">
        <v>5.5E-4</v>
      </c>
      <c r="O734" s="44">
        <v>0.029772</v>
      </c>
      <c r="P734" s="44">
        <v>0.0</v>
      </c>
      <c r="Q734" s="44">
        <v>0.0</v>
      </c>
      <c r="R734" s="44">
        <v>0.003127</v>
      </c>
      <c r="S734" s="44">
        <v>0.0</v>
      </c>
      <c r="T734" s="44">
        <v>0.001263</v>
      </c>
    </row>
    <row r="735">
      <c r="A735" s="2" t="str">
        <f>VLOOKUP(E735,'Food Encyclopedia'!$C$2:$K$999,3)</f>
        <v>Cauliflower, NA, whole, frozen</v>
      </c>
      <c r="B735" s="19" t="str">
        <f>VLOOKUP(E735,'Food Encyclopedia'!$C$2:$K$999,9)</f>
        <v>Steamed (5 mins)</v>
      </c>
      <c r="C735" s="8" t="str">
        <f t="shared" si="1"/>
        <v>Cauliflower, NA, whole, frozen, Steamed (5 mins)</v>
      </c>
      <c r="D735" s="51" t="s">
        <v>3273</v>
      </c>
      <c r="E735" s="2" t="s">
        <v>1995</v>
      </c>
      <c r="F735" s="44">
        <v>9.737</v>
      </c>
      <c r="G735" s="44">
        <v>0.172457</v>
      </c>
      <c r="H735" s="44">
        <v>0.03267</v>
      </c>
      <c r="I735" s="44">
        <v>0.004393</v>
      </c>
      <c r="J735" s="44">
        <v>0.006922</v>
      </c>
      <c r="K735" s="44">
        <v>0.038902</v>
      </c>
      <c r="L735" s="44">
        <v>0.002841</v>
      </c>
      <c r="M735" s="44">
        <v>0.004379</v>
      </c>
      <c r="N735" s="47">
        <v>5.36E-5</v>
      </c>
      <c r="O735" s="44">
        <v>0.029907</v>
      </c>
      <c r="P735" s="44">
        <v>0.0</v>
      </c>
      <c r="Q735" s="44">
        <v>0.0</v>
      </c>
      <c r="R735" s="44">
        <v>0.004814</v>
      </c>
      <c r="S735" s="44">
        <v>0.0</v>
      </c>
      <c r="T735" s="44">
        <v>0.001699</v>
      </c>
    </row>
    <row r="736">
      <c r="A736" s="2" t="str">
        <f>VLOOKUP(E736,'Food Encyclopedia'!$C$2:$K$999,3)</f>
        <v>Asparagus, baby asparagus, whole, frozen</v>
      </c>
      <c r="B736" s="19" t="str">
        <f>VLOOKUP(E736,'Food Encyclopedia'!$C$2:$K$999,9)</f>
        <v>Steamed (5 mins)</v>
      </c>
      <c r="C736" s="8" t="str">
        <f t="shared" si="1"/>
        <v>Asparagus, baby asparagus, whole, frozen, Steamed (5 mins)</v>
      </c>
      <c r="D736" s="51" t="s">
        <v>3274</v>
      </c>
      <c r="E736" s="2" t="s">
        <v>1997</v>
      </c>
      <c r="F736" s="44">
        <v>10.446</v>
      </c>
      <c r="G736" s="44">
        <v>0.074404</v>
      </c>
      <c r="H736" s="44">
        <v>0.01083</v>
      </c>
      <c r="I736" s="44">
        <v>0.005991</v>
      </c>
      <c r="J736" s="44">
        <v>0.008403</v>
      </c>
      <c r="K736" s="44">
        <v>0.018365</v>
      </c>
      <c r="L736" s="44">
        <v>0.002547</v>
      </c>
      <c r="M736" s="44">
        <v>0.003883</v>
      </c>
      <c r="N736" s="47">
        <v>1.55E-6</v>
      </c>
      <c r="O736" s="44">
        <v>0.015929</v>
      </c>
      <c r="P736" s="44">
        <v>0.0</v>
      </c>
      <c r="Q736" s="44">
        <v>0.0</v>
      </c>
      <c r="R736" s="44">
        <v>0.007456</v>
      </c>
      <c r="S736" s="44">
        <v>0.0</v>
      </c>
      <c r="T736" s="44">
        <v>0.003549</v>
      </c>
    </row>
    <row r="737">
      <c r="A737" s="2" t="str">
        <f>VLOOKUP(E737,'Food Encyclopedia'!$C$2:$K$999,3)</f>
        <v>Peas, Green peas, whole, frozen</v>
      </c>
      <c r="B737" s="19" t="str">
        <f>VLOOKUP(E737,'Food Encyclopedia'!$C$2:$K$999,9)</f>
        <v>Steamed (5 mins)</v>
      </c>
      <c r="C737" s="8" t="str">
        <f t="shared" si="1"/>
        <v>Peas, Green peas, whole, frozen, Steamed (5 mins)</v>
      </c>
      <c r="D737" s="51" t="s">
        <v>3275</v>
      </c>
      <c r="E737" s="2" t="s">
        <v>1999</v>
      </c>
      <c r="F737" s="44">
        <v>10.073</v>
      </c>
      <c r="G737" s="44">
        <v>0.264865</v>
      </c>
      <c r="H737" s="44">
        <v>0.012587</v>
      </c>
      <c r="I737" s="44">
        <v>0.00387</v>
      </c>
      <c r="J737" s="44">
        <v>0.003418</v>
      </c>
      <c r="K737" s="44">
        <v>0.037128</v>
      </c>
      <c r="L737" s="44">
        <v>0.001327</v>
      </c>
      <c r="M737" s="44">
        <v>0.001627</v>
      </c>
      <c r="N737" s="47">
        <v>8.07E-5</v>
      </c>
      <c r="O737" s="44">
        <v>0.007088</v>
      </c>
      <c r="P737" s="44">
        <v>0.0</v>
      </c>
      <c r="Q737" s="44">
        <v>0.0</v>
      </c>
      <c r="R737" s="44">
        <v>3.1E-4</v>
      </c>
      <c r="S737" s="44">
        <v>0.0</v>
      </c>
      <c r="T737" s="44">
        <v>0.001691</v>
      </c>
    </row>
    <row r="738">
      <c r="A738" s="2" t="str">
        <f>VLOOKUP(E738,'Food Encyclopedia'!$C$2:$K$999,3)</f>
        <v>Broccoli, florets, whole, frozen</v>
      </c>
      <c r="B738" s="19" t="str">
        <f>VLOOKUP(E738,'Food Encyclopedia'!$C$2:$K$999,9)</f>
        <v>Steamed (5 mins)</v>
      </c>
      <c r="C738" s="8" t="str">
        <f t="shared" si="1"/>
        <v>Broccoli, florets, whole, frozen, Steamed (5 mins)</v>
      </c>
      <c r="D738" s="51" t="s">
        <v>3276</v>
      </c>
      <c r="E738" s="2" t="s">
        <v>2001</v>
      </c>
      <c r="F738" s="44">
        <v>10.443</v>
      </c>
      <c r="G738" s="44">
        <v>0.082579</v>
      </c>
      <c r="H738" s="44">
        <v>0.026689</v>
      </c>
      <c r="I738" s="44">
        <v>0.004128</v>
      </c>
      <c r="J738" s="44">
        <v>0.00742</v>
      </c>
      <c r="K738" s="44">
        <v>0.039548</v>
      </c>
      <c r="L738" s="44">
        <v>0.002728</v>
      </c>
      <c r="M738" s="44">
        <v>0.004322</v>
      </c>
      <c r="N738" s="47">
        <v>5.1E-5</v>
      </c>
      <c r="O738" s="44">
        <v>0.032971</v>
      </c>
      <c r="P738" s="44">
        <v>0.0</v>
      </c>
      <c r="Q738" s="44">
        <v>0.0</v>
      </c>
      <c r="R738" s="44">
        <v>0.004245</v>
      </c>
      <c r="S738" s="44">
        <v>0.0</v>
      </c>
      <c r="T738" s="44">
        <v>0.002911</v>
      </c>
    </row>
    <row r="739">
      <c r="A739" s="2" t="str">
        <f>VLOOKUP(E739,'Food Encyclopedia'!$C$2:$K$999,3)</f>
        <v>Beans, Edamame. whole, frozen</v>
      </c>
      <c r="B739" s="19" t="str">
        <f>VLOOKUP(E739,'Food Encyclopedia'!$C$2:$K$999,9)</f>
        <v>Steamed (5 mins)</v>
      </c>
      <c r="C739" s="8" t="str">
        <f t="shared" si="1"/>
        <v>Beans, Edamame. whole, frozen, Steamed (5 mins)</v>
      </c>
      <c r="D739" s="51" t="s">
        <v>3277</v>
      </c>
      <c r="E739" s="2" t="s">
        <v>2002</v>
      </c>
      <c r="F739" s="44">
        <v>11.004</v>
      </c>
      <c r="G739" s="44">
        <v>0.077356</v>
      </c>
      <c r="H739" s="44">
        <v>0.018561</v>
      </c>
      <c r="I739" s="44">
        <v>0.002701</v>
      </c>
      <c r="J739" s="44">
        <v>0.002687</v>
      </c>
      <c r="K739" s="44">
        <v>0.01393</v>
      </c>
      <c r="L739" s="44">
        <v>0.00168</v>
      </c>
      <c r="M739" s="44">
        <v>0.001521</v>
      </c>
      <c r="N739" s="44">
        <v>3.85E-4</v>
      </c>
      <c r="O739" s="44">
        <v>0.005451</v>
      </c>
      <c r="P739" s="44">
        <v>0.0</v>
      </c>
      <c r="Q739" s="44">
        <v>0.0</v>
      </c>
      <c r="R739" s="44">
        <v>0.005778</v>
      </c>
      <c r="S739" s="44">
        <v>0.0</v>
      </c>
      <c r="T739" s="44">
        <v>0.001475</v>
      </c>
    </row>
    <row r="740">
      <c r="A740" s="2" t="str">
        <f>VLOOKUP(E740,'Food Encyclopedia'!$C$2:$K$999,3)</f>
        <v>Peas, Green peas, whole, frozen</v>
      </c>
      <c r="B740" s="19" t="str">
        <f>VLOOKUP(E740,'Food Encyclopedia'!$C$2:$K$999,9)</f>
        <v>Steamed (5 mins)</v>
      </c>
      <c r="C740" s="8" t="str">
        <f t="shared" si="1"/>
        <v>Peas, Green peas, whole, frozen, Steamed (5 mins)</v>
      </c>
      <c r="D740" s="51" t="s">
        <v>3278</v>
      </c>
      <c r="E740" s="2" t="s">
        <v>2005</v>
      </c>
      <c r="F740" s="44">
        <v>11.316</v>
      </c>
      <c r="G740" s="44">
        <v>0.280563</v>
      </c>
      <c r="H740" s="44">
        <v>0.012449</v>
      </c>
      <c r="I740" s="44">
        <v>0.01268</v>
      </c>
      <c r="J740" s="44">
        <v>0.002584</v>
      </c>
      <c r="K740" s="44">
        <v>0.026416</v>
      </c>
      <c r="L740" s="44">
        <v>0.001467</v>
      </c>
      <c r="M740" s="44">
        <v>0.001086</v>
      </c>
      <c r="N740" s="47">
        <v>4.07E-5</v>
      </c>
      <c r="O740" s="44">
        <v>0.00608</v>
      </c>
      <c r="P740" s="44">
        <v>0.0</v>
      </c>
      <c r="Q740" s="44">
        <v>0.0</v>
      </c>
      <c r="R740" s="44">
        <v>0.0</v>
      </c>
      <c r="S740" s="44">
        <v>0.0</v>
      </c>
      <c r="T740" s="44">
        <v>0.001736</v>
      </c>
    </row>
    <row r="741">
      <c r="A741" s="2" t="str">
        <f>VLOOKUP(E741,'Food Encyclopedia'!$C$2:$K$999,3)</f>
        <v>Brussel Sprouts, petite brussel sprouts, whole, frozen </v>
      </c>
      <c r="B741" s="19" t="str">
        <f>VLOOKUP(E741,'Food Encyclopedia'!$C$2:$K$999,9)</f>
        <v>Steamed (5 mins)</v>
      </c>
      <c r="C741" s="8" t="str">
        <f t="shared" si="1"/>
        <v>Brussel Sprouts, petite brussel sprouts, whole, frozen , Steamed (5 mins)</v>
      </c>
      <c r="D741" s="51" t="s">
        <v>3279</v>
      </c>
      <c r="E741" s="2" t="s">
        <v>2006</v>
      </c>
      <c r="F741" s="44">
        <v>10.144</v>
      </c>
      <c r="G741" s="44">
        <v>0.154405</v>
      </c>
      <c r="H741" s="44">
        <v>0.027053</v>
      </c>
      <c r="I741" s="44">
        <v>0.013873</v>
      </c>
      <c r="J741" s="44">
        <v>0.005638</v>
      </c>
      <c r="K741" s="44">
        <v>0.048569</v>
      </c>
      <c r="L741" s="44">
        <v>0.001343</v>
      </c>
      <c r="M741" s="44">
        <v>0.004127</v>
      </c>
      <c r="N741" s="47">
        <v>3.7E-5</v>
      </c>
      <c r="O741" s="44">
        <v>0.02857</v>
      </c>
      <c r="P741" s="44">
        <v>0.0</v>
      </c>
      <c r="Q741" s="44">
        <v>0.0</v>
      </c>
      <c r="R741" s="44">
        <v>0.003808</v>
      </c>
      <c r="S741" s="44">
        <v>0.0</v>
      </c>
      <c r="T741" s="44">
        <v>0.001731</v>
      </c>
    </row>
    <row r="742">
      <c r="A742" s="2" t="str">
        <f>VLOOKUP(E742,'Food Encyclopedia'!$C$2:$K$999,3)</f>
        <v>Cauliflower, florets, whole, frozen</v>
      </c>
      <c r="B742" s="19" t="str">
        <f>VLOOKUP(E742,'Food Encyclopedia'!$C$2:$K$999,9)</f>
        <v>Steamed (5 mins)</v>
      </c>
      <c r="C742" s="8" t="str">
        <f t="shared" si="1"/>
        <v>Cauliflower, florets, whole, frozen, Steamed (5 mins)</v>
      </c>
      <c r="D742" s="51" t="s">
        <v>3280</v>
      </c>
      <c r="E742" s="2" t="s">
        <v>2008</v>
      </c>
      <c r="F742" s="44">
        <v>10.394</v>
      </c>
      <c r="G742" s="44">
        <v>0.226666</v>
      </c>
      <c r="H742" s="44">
        <v>0.038089</v>
      </c>
      <c r="I742" s="44">
        <v>0.082828</v>
      </c>
      <c r="J742" s="44">
        <v>0.008122</v>
      </c>
      <c r="K742" s="44">
        <v>0.046736</v>
      </c>
      <c r="L742" s="44">
        <v>0.003813</v>
      </c>
      <c r="M742" s="44">
        <v>0.004069</v>
      </c>
      <c r="N742" s="47">
        <v>9.23E-5</v>
      </c>
      <c r="O742" s="44">
        <v>0.029742</v>
      </c>
      <c r="P742" s="44">
        <v>0.0</v>
      </c>
      <c r="Q742" s="44">
        <v>0.0</v>
      </c>
      <c r="R742" s="44">
        <v>0.004325</v>
      </c>
      <c r="S742" s="44">
        <v>0.0</v>
      </c>
      <c r="T742" s="44">
        <v>0.001609</v>
      </c>
    </row>
    <row r="743">
      <c r="A743" s="2" t="str">
        <f>VLOOKUP(E743,'Food Encyclopedia'!$C$2:$K$999,3)</f>
        <v>Green beans, french sliced, whole, frozen</v>
      </c>
      <c r="B743" s="19" t="str">
        <f>VLOOKUP(E743,'Food Encyclopedia'!$C$2:$K$999,9)</f>
        <v>Steamed (5 mins)</v>
      </c>
      <c r="C743" s="8" t="str">
        <f t="shared" si="1"/>
        <v>Green beans, french sliced, whole, frozen, Steamed (5 mins)</v>
      </c>
      <c r="D743" s="51" t="s">
        <v>3281</v>
      </c>
      <c r="E743" s="2" t="s">
        <v>2009</v>
      </c>
      <c r="F743" s="44">
        <v>10.192</v>
      </c>
      <c r="G743" s="44">
        <v>0.185285</v>
      </c>
      <c r="H743" s="44">
        <v>0.059239</v>
      </c>
      <c r="I743" s="44">
        <v>0.020152</v>
      </c>
      <c r="J743" s="44">
        <v>0.005047</v>
      </c>
      <c r="K743" s="44">
        <v>0.021086</v>
      </c>
      <c r="L743" s="44">
        <v>0.001951</v>
      </c>
      <c r="M743" s="44">
        <v>0.003387</v>
      </c>
      <c r="N743" s="44">
        <v>1.75E-4</v>
      </c>
      <c r="O743" s="44">
        <v>0.044692</v>
      </c>
      <c r="P743" s="44">
        <v>0.0</v>
      </c>
      <c r="Q743" s="44">
        <v>0.0</v>
      </c>
      <c r="R743" s="44">
        <v>0.002999</v>
      </c>
      <c r="S743" s="44">
        <v>0.0</v>
      </c>
      <c r="T743" s="44">
        <v>0.001641</v>
      </c>
    </row>
    <row r="744">
      <c r="A744" s="2" t="str">
        <f>VLOOKUP(E744,'Food Encyclopedia'!$C$2:$K$999,3)</f>
        <v>Broccoli, florets, whole, frozen</v>
      </c>
      <c r="B744" s="19" t="str">
        <f>VLOOKUP(E744,'Food Encyclopedia'!$C$2:$K$999,9)</f>
        <v>Steamed (5 mins)</v>
      </c>
      <c r="C744" s="8" t="str">
        <f t="shared" si="1"/>
        <v>Broccoli, florets, whole, frozen, Steamed (5 mins)</v>
      </c>
      <c r="D744" s="51" t="s">
        <v>3282</v>
      </c>
      <c r="E744" s="2" t="s">
        <v>2011</v>
      </c>
      <c r="F744" s="44">
        <v>10.326</v>
      </c>
      <c r="G744" s="44">
        <v>0.095848</v>
      </c>
      <c r="H744" s="44">
        <v>0.026711</v>
      </c>
      <c r="I744" s="44">
        <v>0.012118</v>
      </c>
      <c r="J744" s="44">
        <v>0.006658</v>
      </c>
      <c r="K744" s="44">
        <v>0.043375</v>
      </c>
      <c r="L744" s="44">
        <v>0.002129</v>
      </c>
      <c r="M744" s="44">
        <v>0.004138</v>
      </c>
      <c r="N744" s="47">
        <v>7.6E-5</v>
      </c>
      <c r="O744" s="44">
        <v>0.030449</v>
      </c>
      <c r="P744" s="44">
        <v>0.0</v>
      </c>
      <c r="Q744" s="44">
        <v>0.0</v>
      </c>
      <c r="R744" s="44">
        <v>0.002747</v>
      </c>
      <c r="S744" s="44">
        <v>0.0</v>
      </c>
      <c r="T744" s="44">
        <v>0.002406</v>
      </c>
    </row>
    <row r="745">
      <c r="A745" s="2" t="str">
        <f>VLOOKUP(E745,'Food Encyclopedia'!$C$2:$K$999,3)</f>
        <v>Brussel Sprouts, petite brussel sprouts, whole, frozen </v>
      </c>
      <c r="B745" s="19" t="str">
        <f>VLOOKUP(E745,'Food Encyclopedia'!$C$2:$K$999,9)</f>
        <v>Steamed (5 mins)</v>
      </c>
      <c r="C745" s="8" t="str">
        <f t="shared" si="1"/>
        <v>Brussel Sprouts, petite brussel sprouts, whole, frozen , Steamed (5 mins)</v>
      </c>
      <c r="D745" s="51" t="s">
        <v>3279</v>
      </c>
      <c r="E745" s="2" t="s">
        <v>2013</v>
      </c>
      <c r="F745" s="44">
        <v>10.306</v>
      </c>
      <c r="G745" s="44">
        <v>0.125914</v>
      </c>
      <c r="H745" s="44">
        <v>0.030723</v>
      </c>
      <c r="I745" s="44">
        <v>0.004779</v>
      </c>
      <c r="J745" s="44">
        <v>0.004754</v>
      </c>
      <c r="K745" s="44">
        <v>0.052752</v>
      </c>
      <c r="L745" s="44">
        <v>0.002699</v>
      </c>
      <c r="M745" s="44">
        <v>0.00456</v>
      </c>
      <c r="N745" s="47">
        <v>2.4E-5</v>
      </c>
      <c r="O745" s="44">
        <v>0.030198</v>
      </c>
      <c r="P745" s="44">
        <v>0.0</v>
      </c>
      <c r="Q745" s="44">
        <v>0.0</v>
      </c>
      <c r="R745" s="44">
        <v>0.00414</v>
      </c>
      <c r="S745" s="44">
        <v>0.0</v>
      </c>
      <c r="T745" s="44">
        <v>0.001599</v>
      </c>
    </row>
    <row r="746">
      <c r="A746" s="2" t="str">
        <f>VLOOKUP(E746,'Food Encyclopedia'!$C$2:$K$999,3)</f>
        <v>Green beans, cut green beans, whole, frozen</v>
      </c>
      <c r="B746" s="19" t="str">
        <f>VLOOKUP(E746,'Food Encyclopedia'!$C$2:$K$999,9)</f>
        <v>Steamed (5 mins)</v>
      </c>
      <c r="C746" s="8" t="str">
        <f t="shared" si="1"/>
        <v>Green beans, cut green beans, whole, frozen, Steamed (5 mins)</v>
      </c>
      <c r="D746" s="51" t="s">
        <v>3283</v>
      </c>
      <c r="E746" s="2" t="s">
        <v>2014</v>
      </c>
      <c r="F746" s="44">
        <v>10.07</v>
      </c>
      <c r="G746" s="44">
        <v>0.160397</v>
      </c>
      <c r="H746" s="44">
        <v>0.046523</v>
      </c>
      <c r="I746" s="44">
        <v>0.003132</v>
      </c>
      <c r="J746" s="44">
        <v>0.005789</v>
      </c>
      <c r="K746" s="44">
        <v>0.017464</v>
      </c>
      <c r="L746" s="44">
        <v>0.002662</v>
      </c>
      <c r="M746" s="44">
        <v>0.003012</v>
      </c>
      <c r="N746" s="44">
        <v>2.35E-4</v>
      </c>
      <c r="O746" s="44">
        <v>0.045534</v>
      </c>
      <c r="P746" s="44">
        <v>0.0</v>
      </c>
      <c r="Q746" s="44">
        <v>1.21E-4</v>
      </c>
      <c r="R746" s="44">
        <v>0.005291</v>
      </c>
      <c r="S746" s="44">
        <v>0.0</v>
      </c>
      <c r="T746" s="44">
        <v>0.00105</v>
      </c>
    </row>
    <row r="747">
      <c r="A747" s="2" t="str">
        <f>VLOOKUP(E747,'Food Encyclopedia'!$C$2:$K$999,3)</f>
        <v>Cilantro, whole, fresh </v>
      </c>
      <c r="B747" s="19" t="str">
        <f>VLOOKUP(E747,'Food Encyclopedia'!$C$2:$K$999,9)</f>
        <v>raw</v>
      </c>
      <c r="C747" s="8" t="str">
        <f t="shared" si="1"/>
        <v>Cilantro, whole, fresh , raw</v>
      </c>
      <c r="D747" s="51" t="s">
        <v>3284</v>
      </c>
      <c r="E747" s="2" t="s">
        <v>2016</v>
      </c>
      <c r="F747" s="50">
        <v>10.162</v>
      </c>
      <c r="G747" s="44">
        <v>0.037323</v>
      </c>
      <c r="H747" s="44">
        <v>0.012832</v>
      </c>
      <c r="I747" s="44">
        <v>0.056494</v>
      </c>
      <c r="J747" s="44">
        <v>0.003739</v>
      </c>
      <c r="K747" s="44">
        <v>0.006146</v>
      </c>
      <c r="L747" s="44">
        <v>0.0</v>
      </c>
      <c r="M747" s="44">
        <v>0.003789</v>
      </c>
      <c r="N747" s="44">
        <v>0.001238</v>
      </c>
      <c r="O747" s="44">
        <v>0.028728</v>
      </c>
      <c r="P747" s="44">
        <v>0.0</v>
      </c>
      <c r="Q747" s="44">
        <v>0.0</v>
      </c>
      <c r="R747" s="44">
        <v>0.002812</v>
      </c>
      <c r="S747" s="44">
        <v>0.0</v>
      </c>
      <c r="T747" s="44">
        <v>7.68E-4</v>
      </c>
    </row>
    <row r="748">
      <c r="A748" s="2" t="str">
        <f>VLOOKUP(E748,'Food Encyclopedia'!$C$2:$K$999,3)</f>
        <v>Cabbage, whole, fresh</v>
      </c>
      <c r="B748" s="19" t="str">
        <f>VLOOKUP(E748,'Food Encyclopedia'!$C$2:$K$999,9)</f>
        <v>raw</v>
      </c>
      <c r="C748" s="8" t="str">
        <f t="shared" si="1"/>
        <v>Cabbage, whole, fresh, raw</v>
      </c>
      <c r="D748" s="51" t="s">
        <v>2343</v>
      </c>
      <c r="E748" s="2" t="s">
        <v>2018</v>
      </c>
      <c r="F748" s="50">
        <v>10.391</v>
      </c>
      <c r="G748" s="44">
        <v>0.16928</v>
      </c>
      <c r="H748" s="44">
        <v>0.010449</v>
      </c>
      <c r="I748" s="44">
        <v>0.038112</v>
      </c>
      <c r="J748" s="44">
        <v>0.003726</v>
      </c>
      <c r="K748" s="44">
        <v>0.011393</v>
      </c>
      <c r="L748" s="44">
        <v>0.002174</v>
      </c>
      <c r="M748" s="44">
        <v>0.002639</v>
      </c>
      <c r="N748" s="44">
        <v>3.07E-4</v>
      </c>
      <c r="O748" s="44">
        <v>0.02669</v>
      </c>
      <c r="P748" s="44">
        <v>0.0</v>
      </c>
      <c r="Q748" s="44">
        <v>0.0</v>
      </c>
      <c r="R748" s="44">
        <v>0.00178</v>
      </c>
      <c r="S748" s="44">
        <v>0.0</v>
      </c>
      <c r="T748" s="44">
        <v>0.001104</v>
      </c>
    </row>
    <row r="749">
      <c r="A749" s="2" t="str">
        <f>VLOOKUP(E749,'Food Encyclopedia'!$C$2:$K$999,3)</f>
        <v>Garlic, whole, fresh</v>
      </c>
      <c r="B749" s="19" t="str">
        <f>VLOOKUP(E749,'Food Encyclopedia'!$C$2:$K$999,9)</f>
        <v>raw</v>
      </c>
      <c r="C749" s="8" t="str">
        <f t="shared" si="1"/>
        <v>Garlic, whole, fresh, raw</v>
      </c>
      <c r="D749" s="51" t="s">
        <v>3285</v>
      </c>
      <c r="E749" s="2" t="s">
        <v>2020</v>
      </c>
      <c r="F749" s="50">
        <v>9.813</v>
      </c>
      <c r="G749" s="44">
        <v>0.020403</v>
      </c>
      <c r="H749" s="44">
        <v>0.009365</v>
      </c>
      <c r="I749" s="44">
        <v>0.074673</v>
      </c>
      <c r="J749" s="44">
        <v>0.001367</v>
      </c>
      <c r="K749" s="44">
        <v>0.002461</v>
      </c>
      <c r="L749" s="44">
        <v>0.001351</v>
      </c>
      <c r="M749" s="44">
        <v>7.54E-4</v>
      </c>
      <c r="N749" s="44">
        <v>0.0</v>
      </c>
      <c r="O749" s="44">
        <v>0.006094</v>
      </c>
      <c r="P749" s="44">
        <v>0.0</v>
      </c>
      <c r="Q749" s="44">
        <v>0.0</v>
      </c>
      <c r="R749" s="44">
        <v>0.0</v>
      </c>
      <c r="S749" s="44">
        <v>0.0</v>
      </c>
      <c r="T749" s="44">
        <v>2.64E-4</v>
      </c>
    </row>
    <row r="750">
      <c r="A750" s="2" t="str">
        <f>VLOOKUP(E750,'Food Encyclopedia'!$C$2:$K$999,3)</f>
        <v>Onion, whole, fresh</v>
      </c>
      <c r="B750" s="19" t="str">
        <f>VLOOKUP(E750,'Food Encyclopedia'!$C$2:$K$999,9)</f>
        <v>raw</v>
      </c>
      <c r="C750" s="8" t="str">
        <f t="shared" si="1"/>
        <v>Onion, whole, fresh, raw</v>
      </c>
      <c r="D750" s="51" t="s">
        <v>3286</v>
      </c>
      <c r="E750" s="2" t="s">
        <v>2022</v>
      </c>
      <c r="F750" s="50">
        <v>10.495</v>
      </c>
      <c r="G750" s="44">
        <v>0.201632</v>
      </c>
      <c r="H750" s="44">
        <v>0.024669</v>
      </c>
      <c r="I750" s="44">
        <v>0.055322</v>
      </c>
      <c r="J750" s="44">
        <v>0.002165</v>
      </c>
      <c r="K750" s="44">
        <v>0.002665</v>
      </c>
      <c r="L750" s="44">
        <v>0.002385</v>
      </c>
      <c r="M750" s="44">
        <v>0.00103</v>
      </c>
      <c r="N750" s="44">
        <v>0.0</v>
      </c>
      <c r="O750" s="44">
        <v>0.026003</v>
      </c>
      <c r="P750" s="44">
        <v>0.0</v>
      </c>
      <c r="Q750" s="44">
        <v>0.0</v>
      </c>
      <c r="R750" s="44">
        <v>2.78E-4</v>
      </c>
      <c r="S750" s="44">
        <v>0.0</v>
      </c>
      <c r="T750" s="44">
        <v>2.46E-4</v>
      </c>
    </row>
    <row r="751">
      <c r="A751" s="2" t="str">
        <f>VLOOKUP(E751,'Food Encyclopedia'!$C$2:$K$999,3)</f>
        <v>Jalapeno, whole, fresh</v>
      </c>
      <c r="B751" s="19" t="str">
        <f>VLOOKUP(E751,'Food Encyclopedia'!$C$2:$K$999,9)</f>
        <v>raw</v>
      </c>
      <c r="C751" s="8" t="str">
        <f t="shared" si="1"/>
        <v>Jalapeno, whole, fresh, raw</v>
      </c>
      <c r="D751" s="51" t="s">
        <v>3287</v>
      </c>
      <c r="E751" s="2" t="s">
        <v>2024</v>
      </c>
      <c r="F751" s="50">
        <v>10.061</v>
      </c>
      <c r="G751" s="44">
        <v>0.156265</v>
      </c>
      <c r="H751" s="44">
        <v>0.020276</v>
      </c>
      <c r="I751" s="44">
        <v>0.051455</v>
      </c>
      <c r="J751" s="44">
        <v>0.003961</v>
      </c>
      <c r="K751" s="44">
        <v>0.007877</v>
      </c>
      <c r="L751" s="44">
        <v>0.002164</v>
      </c>
      <c r="M751" s="44">
        <v>0.006955</v>
      </c>
      <c r="N751" s="44">
        <v>0.0</v>
      </c>
      <c r="O751" s="44">
        <v>0.037562</v>
      </c>
      <c r="P751" s="44">
        <v>0.0</v>
      </c>
      <c r="Q751" s="44">
        <v>0.0</v>
      </c>
      <c r="R751" s="44">
        <v>0.001913</v>
      </c>
      <c r="S751" s="44">
        <v>0.0</v>
      </c>
      <c r="T751" s="44">
        <v>8.69E-4</v>
      </c>
    </row>
    <row r="752">
      <c r="A752" s="2" t="str">
        <f>VLOOKUP(E752,'Food Encyclopedia'!$C$2:$K$999,3)</f>
        <v>Parsley, whole, fresh </v>
      </c>
      <c r="B752" s="19" t="str">
        <f>VLOOKUP(E752,'Food Encyclopedia'!$C$2:$K$999,9)</f>
        <v>raw</v>
      </c>
      <c r="C752" s="8" t="str">
        <f t="shared" si="1"/>
        <v>Parsley, whole, fresh , raw</v>
      </c>
      <c r="D752" s="51" t="s">
        <v>3288</v>
      </c>
      <c r="E752" s="2" t="s">
        <v>2026</v>
      </c>
      <c r="F752" s="50">
        <v>9.976</v>
      </c>
      <c r="G752" s="44">
        <v>0.065761</v>
      </c>
      <c r="H752" s="44">
        <v>0.010551</v>
      </c>
      <c r="I752" s="44">
        <v>0.04944</v>
      </c>
      <c r="J752" s="44">
        <v>0.003413</v>
      </c>
      <c r="K752" s="44">
        <v>0.011422</v>
      </c>
      <c r="L752" s="44">
        <v>0.0</v>
      </c>
      <c r="M752" s="44">
        <v>0.002237</v>
      </c>
      <c r="N752" s="44">
        <v>2.79E-4</v>
      </c>
      <c r="O752" s="44">
        <v>0.025175</v>
      </c>
      <c r="P752" s="44">
        <v>0.0</v>
      </c>
      <c r="Q752" s="44">
        <v>0.0</v>
      </c>
      <c r="R752" s="44">
        <v>0.001564</v>
      </c>
      <c r="S752" s="44">
        <v>0.0</v>
      </c>
      <c r="T752" s="44">
        <v>0.001036</v>
      </c>
    </row>
    <row r="753">
      <c r="A753" s="2" t="str">
        <f>VLOOKUP(E753,'Food Encyclopedia'!$C$2:$K$999,3)</f>
        <v>Basil, leaves, fresh</v>
      </c>
      <c r="B753" s="19" t="str">
        <f>VLOOKUP(E753,'Food Encyclopedia'!$C$2:$K$999,9)</f>
        <v>raw</v>
      </c>
      <c r="C753" s="8" t="str">
        <f t="shared" si="1"/>
        <v>Basil, leaves, fresh, raw</v>
      </c>
      <c r="D753" s="51" t="s">
        <v>3289</v>
      </c>
      <c r="E753" s="2" t="s">
        <v>2028</v>
      </c>
      <c r="F753" s="50">
        <v>9.968</v>
      </c>
      <c r="G753" s="44">
        <v>0.094807</v>
      </c>
      <c r="H753" s="44">
        <v>0.018408</v>
      </c>
      <c r="I753" s="44">
        <v>0.042882</v>
      </c>
      <c r="J753" s="44">
        <v>0.003699</v>
      </c>
      <c r="K753" s="44">
        <v>0.004567</v>
      </c>
      <c r="L753" s="44">
        <v>0.0</v>
      </c>
      <c r="M753" s="44">
        <v>0.002375</v>
      </c>
      <c r="N753" s="44">
        <v>2.59E-4</v>
      </c>
      <c r="O753" s="44">
        <v>0.047407</v>
      </c>
      <c r="P753" s="44">
        <v>0.0</v>
      </c>
      <c r="Q753" s="44">
        <v>0.0</v>
      </c>
      <c r="R753" s="44">
        <v>8.84E-4</v>
      </c>
      <c r="S753" s="44">
        <v>0.0</v>
      </c>
      <c r="T753" s="44">
        <v>7.86E-4</v>
      </c>
    </row>
    <row r="754">
      <c r="A754" s="2" t="str">
        <f>VLOOKUP(E754,'Food Encyclopedia'!$C$2:$K$999,3)</f>
        <v>Baby Spring Mix (Romaine lettuce, red romaine lettuce, spinach, oakleaf lettuce, green chard, lolla rosa, aragula, tatsoi, greenleaf lettuce, redleaf lettuce), whole, fresh </v>
      </c>
      <c r="B754" s="19" t="str">
        <f>VLOOKUP(E754,'Food Encyclopedia'!$C$2:$K$999,9)</f>
        <v>raw</v>
      </c>
      <c r="C754" s="8" t="str">
        <f t="shared" si="1"/>
        <v>Baby Spring Mix (Romaine lettuce, red romaine lettuce, spinach, oakleaf lettuce, green chard, lolla rosa, aragula, tatsoi, greenleaf lettuce, redleaf lettuce), whole, fresh , raw</v>
      </c>
      <c r="D754" s="51" t="s">
        <v>3290</v>
      </c>
      <c r="E754" s="2" t="s">
        <v>2030</v>
      </c>
      <c r="F754" s="50">
        <v>10.293</v>
      </c>
      <c r="G754" s="44">
        <v>0.039766</v>
      </c>
      <c r="H754" s="44">
        <v>0.017403</v>
      </c>
      <c r="I754" s="44">
        <v>0.034114</v>
      </c>
      <c r="J754" s="44">
        <v>0.005384</v>
      </c>
      <c r="K754" s="44">
        <v>0.006113</v>
      </c>
      <c r="L754" s="47">
        <v>5.68E-5</v>
      </c>
      <c r="M754" s="44">
        <v>0.003137</v>
      </c>
      <c r="N754" s="44">
        <v>4.73E-4</v>
      </c>
      <c r="O754" s="44">
        <v>0.039696</v>
      </c>
      <c r="P754" s="44">
        <v>0.0</v>
      </c>
      <c r="Q754" s="44">
        <v>0.0</v>
      </c>
      <c r="R754" s="44">
        <v>0.003121</v>
      </c>
      <c r="S754" s="44">
        <v>0.0</v>
      </c>
      <c r="T754" s="44">
        <v>0.001243</v>
      </c>
    </row>
    <row r="755">
      <c r="A755" s="2" t="str">
        <f>VLOOKUP(E755,'Food Encyclopedia'!$C$2:$K$999,3)</f>
        <v>Broccoli, whole, fresh</v>
      </c>
      <c r="B755" s="19" t="str">
        <f>VLOOKUP(E755,'Food Encyclopedia'!$C$2:$K$999,9)</f>
        <v>raw</v>
      </c>
      <c r="C755" s="8" t="str">
        <f t="shared" si="1"/>
        <v>Broccoli, whole, fresh, raw</v>
      </c>
      <c r="D755" s="51" t="s">
        <v>3291</v>
      </c>
      <c r="E755" s="2" t="s">
        <v>2032</v>
      </c>
      <c r="F755" s="50">
        <v>10.15</v>
      </c>
      <c r="G755" s="44">
        <v>0.078426</v>
      </c>
      <c r="H755" s="44">
        <v>0.025387</v>
      </c>
      <c r="I755" s="44">
        <v>0.066555</v>
      </c>
      <c r="J755" s="44">
        <v>0.006658</v>
      </c>
      <c r="K755" s="44">
        <v>0.026007</v>
      </c>
      <c r="L755" s="44">
        <v>5.3E-4</v>
      </c>
      <c r="M755" s="44">
        <v>0.003125</v>
      </c>
      <c r="N755" s="44">
        <v>3.2E-4</v>
      </c>
      <c r="O755" s="44">
        <v>0.027615</v>
      </c>
      <c r="P755" s="44">
        <v>0.0</v>
      </c>
      <c r="Q755" s="44">
        <v>0.0</v>
      </c>
      <c r="R755" s="44">
        <v>0.005288</v>
      </c>
      <c r="S755" s="44">
        <v>0.0</v>
      </c>
      <c r="T755" s="44">
        <v>0.001991</v>
      </c>
    </row>
    <row r="756">
      <c r="A756" s="2" t="str">
        <f>VLOOKUP(E756,'Food Encyclopedia'!$C$2:$K$999,3)</f>
        <v>Pickle, Kosher Dill, whole, jar (?)</v>
      </c>
      <c r="B756" s="19" t="str">
        <f>VLOOKUP(E756,'Food Encyclopedia'!$C$2:$K$999,9)</f>
        <v>raw</v>
      </c>
      <c r="C756" s="8" t="str">
        <f t="shared" si="1"/>
        <v>Pickle, Kosher Dill, whole, jar (?), raw</v>
      </c>
      <c r="D756" s="51" t="s">
        <v>3292</v>
      </c>
      <c r="E756" s="2" t="s">
        <v>2034</v>
      </c>
      <c r="F756" s="50">
        <v>10.322</v>
      </c>
      <c r="G756" s="44">
        <v>0.081178</v>
      </c>
      <c r="H756" s="44">
        <v>0.022868</v>
      </c>
      <c r="I756" s="44">
        <v>0.088166</v>
      </c>
      <c r="J756" s="44">
        <v>0.005477</v>
      </c>
      <c r="K756" s="44">
        <v>0.004997</v>
      </c>
      <c r="L756" s="44">
        <v>2.61E-4</v>
      </c>
      <c r="M756" s="44">
        <v>0.001104</v>
      </c>
      <c r="N756" s="44">
        <v>0.0</v>
      </c>
      <c r="O756" s="44">
        <v>0.027519</v>
      </c>
      <c r="P756" s="44">
        <v>0.0</v>
      </c>
      <c r="Q756" s="44">
        <v>0.0</v>
      </c>
      <c r="R756" s="44">
        <v>0.001392</v>
      </c>
      <c r="S756" s="44">
        <v>0.0</v>
      </c>
      <c r="T756" s="44">
        <v>2.91E-4</v>
      </c>
    </row>
    <row r="757">
      <c r="A757" s="2" t="str">
        <f>VLOOKUP(E757,'Food Encyclopedia'!$C$2:$K$999,3)</f>
        <v>Olive, black pitted california medium, whole, can</v>
      </c>
      <c r="B757" s="19" t="str">
        <f>VLOOKUP(E757,'Food Encyclopedia'!$C$2:$K$999,9)</f>
        <v>raw</v>
      </c>
      <c r="C757" s="8" t="str">
        <f t="shared" si="1"/>
        <v>Olive, black pitted california medium, whole, can, raw</v>
      </c>
      <c r="D757" s="51" t="s">
        <v>3293</v>
      </c>
      <c r="E757" s="2" t="s">
        <v>2036</v>
      </c>
      <c r="F757" s="50">
        <v>10.114</v>
      </c>
      <c r="G757" s="44">
        <v>0.001206</v>
      </c>
      <c r="H757" s="44">
        <v>0.003133</v>
      </c>
      <c r="I757" s="44">
        <v>0.032672</v>
      </c>
      <c r="J757" s="44">
        <v>0.003892</v>
      </c>
      <c r="K757" s="44">
        <v>0.015071</v>
      </c>
      <c r="L757" s="44">
        <v>0.0</v>
      </c>
      <c r="M757" s="44">
        <v>0.001135</v>
      </c>
      <c r="N757" s="47">
        <v>8.94E-6</v>
      </c>
      <c r="O757" s="44">
        <v>0.01016</v>
      </c>
      <c r="P757" s="44">
        <v>0.0</v>
      </c>
      <c r="Q757" s="44">
        <v>0.0</v>
      </c>
      <c r="R757" s="44">
        <v>0.0</v>
      </c>
      <c r="S757" s="44">
        <v>0.0</v>
      </c>
      <c r="T757" s="47">
        <v>7.02E-5</v>
      </c>
    </row>
    <row r="758">
      <c r="A758" s="2" t="str">
        <f>VLOOKUP(E758,'Food Encyclopedia'!$C$2:$K$999,3)</f>
        <v>Beans, refried, can</v>
      </c>
      <c r="B758" s="19" t="str">
        <f>VLOOKUP(E758,'Food Encyclopedia'!$C$2:$K$999,9)</f>
        <v>raw</v>
      </c>
      <c r="C758" s="8" t="str">
        <f t="shared" si="1"/>
        <v>Beans, refried, can, raw</v>
      </c>
      <c r="D758" s="51" t="s">
        <v>3294</v>
      </c>
      <c r="E758" s="2" t="s">
        <v>2039</v>
      </c>
      <c r="F758" s="50">
        <v>9.828</v>
      </c>
      <c r="G758" s="44">
        <v>0.336532</v>
      </c>
      <c r="H758" s="44">
        <v>0.018858</v>
      </c>
      <c r="I758" s="44">
        <v>0.010607</v>
      </c>
      <c r="J758" s="44">
        <v>0.010586</v>
      </c>
      <c r="K758" s="44">
        <v>0.039409</v>
      </c>
      <c r="L758" s="44">
        <v>0.002819</v>
      </c>
      <c r="M758" s="44">
        <v>9.42E-4</v>
      </c>
      <c r="N758" s="44">
        <v>4.08E-4</v>
      </c>
      <c r="O758" s="44">
        <v>0.002114</v>
      </c>
      <c r="P758" s="44">
        <v>2.58E-4</v>
      </c>
      <c r="Q758" s="44">
        <v>0.0</v>
      </c>
      <c r="R758" s="44">
        <v>0.005115</v>
      </c>
      <c r="S758" s="44">
        <v>0.0</v>
      </c>
      <c r="T758" s="44">
        <v>6.7E-4</v>
      </c>
    </row>
    <row r="759">
      <c r="A759" s="2" t="str">
        <f>VLOOKUP(E759,'Food Encyclopedia'!$C$2:$K$999,3)</f>
        <v>Tomato, sauce, can</v>
      </c>
      <c r="B759" s="19" t="str">
        <f>VLOOKUP(E759,'Food Encyclopedia'!$C$2:$K$999,9)</f>
        <v>raw</v>
      </c>
      <c r="C759" s="8" t="str">
        <f t="shared" si="1"/>
        <v>Tomato, sauce, can, raw</v>
      </c>
      <c r="D759" s="51" t="s">
        <v>2179</v>
      </c>
      <c r="E759" s="2" t="s">
        <v>2042</v>
      </c>
      <c r="F759" s="50">
        <v>9.603</v>
      </c>
      <c r="G759" s="44">
        <v>0.163134</v>
      </c>
      <c r="H759" s="44">
        <v>0.007084</v>
      </c>
      <c r="I759" s="44">
        <v>0.032379</v>
      </c>
      <c r="J759" s="44">
        <v>0.002398</v>
      </c>
      <c r="K759" s="44">
        <v>0.003418</v>
      </c>
      <c r="L759" s="44">
        <v>0.003416</v>
      </c>
      <c r="M759" s="44">
        <v>0.001209</v>
      </c>
      <c r="N759" s="47">
        <v>2.56E-6</v>
      </c>
      <c r="O759" s="44">
        <v>0.028505</v>
      </c>
      <c r="P759" s="44">
        <v>0.0</v>
      </c>
      <c r="Q759" s="44">
        <v>0.0</v>
      </c>
      <c r="R759" s="44">
        <v>0.001859</v>
      </c>
      <c r="S759" s="44">
        <v>0.0</v>
      </c>
      <c r="T759" s="44">
        <v>6.6E-4</v>
      </c>
    </row>
    <row r="760">
      <c r="A760" s="2" t="str">
        <f>VLOOKUP(E760,'Food Encyclopedia'!$C$2:$K$999,3)</f>
        <v>Syrup, maple, bottle</v>
      </c>
      <c r="B760" s="19" t="str">
        <f>VLOOKUP(E760,'Food Encyclopedia'!$C$2:$K$999,9)</f>
        <v>raw</v>
      </c>
      <c r="C760" s="8" t="str">
        <f t="shared" si="1"/>
        <v>Syrup, maple, bottle, raw</v>
      </c>
      <c r="D760" s="51" t="s">
        <v>3295</v>
      </c>
      <c r="E760" s="2" t="s">
        <v>2044</v>
      </c>
      <c r="F760" s="50">
        <v>9.653</v>
      </c>
      <c r="G760" s="44">
        <v>0.436555</v>
      </c>
      <c r="H760" s="44">
        <v>3.69E-4</v>
      </c>
      <c r="I760" s="44">
        <v>0.050933</v>
      </c>
      <c r="J760" s="44">
        <v>1.34E-4</v>
      </c>
      <c r="K760" s="44">
        <v>9.15E-4</v>
      </c>
      <c r="L760" s="44">
        <v>0.002839</v>
      </c>
      <c r="M760" s="47">
        <v>4.15E-5</v>
      </c>
      <c r="N760" s="47">
        <v>5.52E-5</v>
      </c>
      <c r="O760" s="47">
        <v>1.68E-5</v>
      </c>
      <c r="P760" s="44">
        <v>0.0</v>
      </c>
      <c r="Q760" s="44">
        <v>0.0</v>
      </c>
      <c r="R760" s="44">
        <v>9.7E-4</v>
      </c>
      <c r="S760" s="44">
        <v>0.0</v>
      </c>
      <c r="T760" s="47">
        <v>5.17E-5</v>
      </c>
    </row>
    <row r="761">
      <c r="A761" s="2" t="str">
        <f>VLOOKUP(E761,'Food Encyclopedia'!$C$2:$K$999,3)</f>
        <v>Honey, wildflower, bottle</v>
      </c>
      <c r="B761" s="19" t="str">
        <f>VLOOKUP(E761,'Food Encyclopedia'!$C$2:$K$999,9)</f>
        <v>raw</v>
      </c>
      <c r="C761" s="8" t="str">
        <f t="shared" si="1"/>
        <v>Honey, wildflower, bottle, raw</v>
      </c>
      <c r="D761" s="51" t="s">
        <v>3296</v>
      </c>
      <c r="E761" s="2" t="s">
        <v>2046</v>
      </c>
      <c r="F761" s="50">
        <v>10.306</v>
      </c>
      <c r="G761" s="44">
        <v>0.382543</v>
      </c>
      <c r="H761" s="44">
        <v>7.16E-4</v>
      </c>
      <c r="I761" s="44">
        <v>0.081263</v>
      </c>
      <c r="J761" s="47">
        <v>2.92E-5</v>
      </c>
      <c r="K761" s="44">
        <v>0.001718</v>
      </c>
      <c r="L761" s="44">
        <v>0.001467</v>
      </c>
      <c r="M761" s="47">
        <v>1.98E-5</v>
      </c>
      <c r="N761" s="47">
        <v>1.58E-5</v>
      </c>
      <c r="O761" s="47">
        <v>6.15E-5</v>
      </c>
      <c r="P761" s="44">
        <v>0.0</v>
      </c>
      <c r="Q761" s="44">
        <v>0.0</v>
      </c>
      <c r="R761" s="44">
        <v>6.6E-4</v>
      </c>
      <c r="S761" s="44">
        <v>0.0</v>
      </c>
      <c r="T761" s="47">
        <v>3.34E-5</v>
      </c>
    </row>
    <row r="762">
      <c r="A762" s="2" t="str">
        <f>VLOOKUP(E762,'Food Encyclopedia'!$C$2:$K$999,3)</f>
        <v>Soy sauce, bottle</v>
      </c>
      <c r="B762" s="19" t="str">
        <f>VLOOKUP(E762,'Food Encyclopedia'!$C$2:$K$999,9)</f>
        <v>raw</v>
      </c>
      <c r="C762" s="8" t="str">
        <f t="shared" si="1"/>
        <v>Soy sauce, bottle, raw</v>
      </c>
      <c r="D762" s="51" t="s">
        <v>3297</v>
      </c>
      <c r="E762" s="2" t="s">
        <v>2048</v>
      </c>
      <c r="F762" s="50">
        <v>10.064</v>
      </c>
      <c r="G762" s="44">
        <v>0.008158</v>
      </c>
      <c r="H762" s="44">
        <v>0.016329</v>
      </c>
      <c r="I762" s="44">
        <v>8.24E-4</v>
      </c>
      <c r="J762" s="44">
        <v>0.005136</v>
      </c>
      <c r="K762" s="44">
        <v>0.004673</v>
      </c>
      <c r="L762" s="44">
        <v>0.001691</v>
      </c>
      <c r="M762" s="44">
        <v>8.71E-4</v>
      </c>
      <c r="N762" s="44">
        <v>1.25E-4</v>
      </c>
      <c r="O762" s="44">
        <v>0.001649</v>
      </c>
      <c r="P762" s="44">
        <v>1.2E-4</v>
      </c>
      <c r="Q762" s="44">
        <v>0.0</v>
      </c>
      <c r="R762" s="44">
        <v>0.004595</v>
      </c>
      <c r="S762" s="44">
        <v>0.0</v>
      </c>
      <c r="T762" s="44">
        <v>3.64E-4</v>
      </c>
    </row>
    <row r="763">
      <c r="A763" s="2" t="str">
        <f>VLOOKUP(E763,'Food Encyclopedia'!$C$2:$K$999,3)</f>
        <v>Cheese, American, sliced, plastic</v>
      </c>
      <c r="B763" s="19" t="str">
        <f>VLOOKUP(E763,'Food Encyclopedia'!$C$2:$K$999,9)</f>
        <v>raw</v>
      </c>
      <c r="C763" s="8" t="str">
        <f t="shared" si="1"/>
        <v>Cheese, American, sliced, plastic, raw</v>
      </c>
      <c r="D763" s="51" t="s">
        <v>3298</v>
      </c>
      <c r="E763" s="2" t="s">
        <v>2051</v>
      </c>
      <c r="F763" s="50">
        <v>9.617</v>
      </c>
      <c r="G763" s="44">
        <v>0.022519</v>
      </c>
      <c r="H763" s="44">
        <v>0.020526</v>
      </c>
      <c r="I763" s="44">
        <v>6.86E-4</v>
      </c>
      <c r="J763" s="47">
        <v>1.93E-5</v>
      </c>
      <c r="K763" s="47">
        <v>7.51E-5</v>
      </c>
      <c r="L763" s="44">
        <v>1.05E-4</v>
      </c>
      <c r="M763" s="47">
        <v>5.96E-5</v>
      </c>
      <c r="N763" s="47">
        <v>4.76E-5</v>
      </c>
      <c r="O763" s="47">
        <v>1.24E-5</v>
      </c>
      <c r="P763" s="44">
        <v>0.0</v>
      </c>
      <c r="Q763" s="44">
        <v>0.0</v>
      </c>
      <c r="R763" s="44">
        <v>1.97E-4</v>
      </c>
      <c r="S763" s="44">
        <v>0.0</v>
      </c>
      <c r="T763" s="47">
        <v>9.89E-5</v>
      </c>
    </row>
    <row r="764">
      <c r="A764" s="2" t="str">
        <f>VLOOKUP(E764,'Food Encyclopedia'!$C$2:$K$999,3)</f>
        <v>Raisin, sun-dried, whole, box</v>
      </c>
      <c r="B764" s="19" t="str">
        <f>VLOOKUP(E764,'Food Encyclopedia'!$C$2:$K$999,9)</f>
        <v>raw</v>
      </c>
      <c r="C764" s="8" t="str">
        <f t="shared" si="1"/>
        <v>Raisin, sun-dried, whole, box, raw</v>
      </c>
      <c r="D764" s="51" t="s">
        <v>3299</v>
      </c>
      <c r="E764" s="2" t="s">
        <v>2054</v>
      </c>
      <c r="F764" s="50">
        <v>10.025</v>
      </c>
      <c r="G764" s="44">
        <v>0.263349</v>
      </c>
      <c r="H764" s="44">
        <v>0.001508</v>
      </c>
      <c r="I764" s="44">
        <v>0.231489</v>
      </c>
      <c r="J764" s="44">
        <v>9.17E-4</v>
      </c>
      <c r="K764" s="44">
        <v>0.002054</v>
      </c>
      <c r="L764" s="44">
        <v>0.0</v>
      </c>
      <c r="M764" s="44">
        <v>4.41E-4</v>
      </c>
      <c r="N764" s="44">
        <v>1.65E-4</v>
      </c>
      <c r="O764" s="44">
        <v>0.003789</v>
      </c>
      <c r="P764" s="44">
        <v>0.0</v>
      </c>
      <c r="Q764" s="44">
        <v>0.0</v>
      </c>
      <c r="R764" s="47">
        <v>7.29E-5</v>
      </c>
      <c r="S764" s="44">
        <v>0.0</v>
      </c>
      <c r="T764" s="44">
        <v>1.25E-4</v>
      </c>
    </row>
    <row r="765">
      <c r="A765" s="2" t="str">
        <f>VLOOKUP(E765,'Food Encyclopedia'!$C$2:$K$999,3)</f>
        <v>Cheese, Sharp Cheddar, whole, plastic</v>
      </c>
      <c r="B765" s="19" t="str">
        <f>VLOOKUP(E765,'Food Encyclopedia'!$C$2:$K$999,9)</f>
        <v>raw</v>
      </c>
      <c r="C765" s="8" t="str">
        <f t="shared" si="1"/>
        <v>Cheese, Sharp Cheddar, whole, plastic, raw</v>
      </c>
      <c r="D765" s="51" t="s">
        <v>3300</v>
      </c>
      <c r="E765" s="2" t="s">
        <v>2057</v>
      </c>
      <c r="F765" s="50">
        <v>10.102</v>
      </c>
      <c r="G765" s="44">
        <v>2.61E-4</v>
      </c>
      <c r="H765" s="44">
        <v>0.00125</v>
      </c>
      <c r="I765" s="44">
        <v>3.31E-4</v>
      </c>
      <c r="J765" s="47">
        <v>1.42E-5</v>
      </c>
      <c r="K765" s="47">
        <v>1.76E-5</v>
      </c>
      <c r="L765" s="47">
        <v>7.48E-5</v>
      </c>
      <c r="M765" s="47">
        <v>6.88E-5</v>
      </c>
      <c r="N765" s="47">
        <v>1.02E-5</v>
      </c>
      <c r="O765" s="47">
        <v>1.52E-5</v>
      </c>
      <c r="P765" s="44">
        <v>0.0</v>
      </c>
      <c r="Q765" s="44">
        <v>0.0</v>
      </c>
      <c r="R765" s="44">
        <v>1.46E-4</v>
      </c>
      <c r="S765" s="44">
        <v>0.0</v>
      </c>
      <c r="T765" s="47">
        <v>3.61E-5</v>
      </c>
    </row>
    <row r="766">
      <c r="A766" s="2" t="str">
        <f>VLOOKUP(E766,'Food Encyclopedia'!$C$2:$K$999,3)</f>
        <v>Soda, Coca Cola, can</v>
      </c>
      <c r="B766" s="19" t="str">
        <f>VLOOKUP(E766,'Food Encyclopedia'!$C$2:$K$999,9)</f>
        <v>raw</v>
      </c>
      <c r="C766" s="8" t="str">
        <f t="shared" si="1"/>
        <v>Soda, Coca Cola, can, raw</v>
      </c>
      <c r="D766" s="51" t="s">
        <v>3301</v>
      </c>
      <c r="E766" s="2" t="s">
        <v>2060</v>
      </c>
      <c r="F766" s="50">
        <v>10.076</v>
      </c>
      <c r="G766" s="44">
        <v>0.336862</v>
      </c>
      <c r="H766" s="44">
        <v>2.38E-4</v>
      </c>
      <c r="I766" s="44">
        <v>0.139384</v>
      </c>
      <c r="J766" s="47">
        <v>5.83E-5</v>
      </c>
      <c r="K766" s="44">
        <v>4.96E-4</v>
      </c>
      <c r="L766" s="44">
        <v>8.56E-4</v>
      </c>
      <c r="M766" s="47">
        <v>5.3E-6</v>
      </c>
      <c r="N766" s="47">
        <v>2.69E-5</v>
      </c>
      <c r="O766" s="47">
        <v>2.31E-5</v>
      </c>
      <c r="P766" s="44">
        <v>0.0</v>
      </c>
      <c r="Q766" s="44">
        <v>0.0</v>
      </c>
      <c r="R766" s="44">
        <v>0.001143</v>
      </c>
      <c r="S766" s="44">
        <v>0.0</v>
      </c>
      <c r="T766" s="47">
        <v>3.61E-5</v>
      </c>
    </row>
    <row r="767">
      <c r="A767" s="2" t="str">
        <f>VLOOKUP(E767,'Food Encyclopedia'!$C$2:$K$999,3)</f>
        <v>Soda, Sprite, bottle</v>
      </c>
      <c r="B767" s="19" t="str">
        <f>VLOOKUP(E767,'Food Encyclopedia'!$C$2:$K$999,9)</f>
        <v>raw</v>
      </c>
      <c r="C767" s="8" t="str">
        <f t="shared" si="1"/>
        <v>Soda, Sprite, bottle, raw</v>
      </c>
      <c r="D767" s="51" t="s">
        <v>2065</v>
      </c>
      <c r="E767" s="2" t="s">
        <v>2063</v>
      </c>
      <c r="F767" s="50">
        <v>10.347</v>
      </c>
      <c r="G767" s="44">
        <v>0.371299</v>
      </c>
      <c r="H767" s="44">
        <v>4.83E-4</v>
      </c>
      <c r="I767" s="44">
        <v>0.145492</v>
      </c>
      <c r="J767" s="47">
        <v>2.38E-5</v>
      </c>
      <c r="K767" s="44">
        <v>6.17E-4</v>
      </c>
      <c r="L767" s="44">
        <v>0.001009</v>
      </c>
      <c r="M767" s="47">
        <v>6.91E-6</v>
      </c>
      <c r="N767" s="47">
        <v>1.85E-5</v>
      </c>
      <c r="O767" s="47">
        <v>4.26E-6</v>
      </c>
      <c r="P767" s="44">
        <v>0.0</v>
      </c>
      <c r="Q767" s="44">
        <v>0.0</v>
      </c>
      <c r="R767" s="44">
        <v>0.001055</v>
      </c>
      <c r="S767" s="44">
        <v>0.0</v>
      </c>
      <c r="T767" s="47">
        <v>6.05E-5</v>
      </c>
    </row>
    <row r="768">
      <c r="A768" s="2" t="str">
        <f>VLOOKUP(E768,'Food Encyclopedia'!$C$2:$K$999,3)</f>
        <v>Cornmeal, Medium grind whole grain stone ground, bag </v>
      </c>
      <c r="B768" s="19" t="str">
        <f>VLOOKUP(E768,'Food Encyclopedia'!$C$2:$K$999,9)</f>
        <v>raw</v>
      </c>
      <c r="C768" s="8" t="str">
        <f t="shared" si="1"/>
        <v>Cornmeal, Medium grind whole grain stone ground, bag , raw</v>
      </c>
      <c r="D768" s="51" t="s">
        <v>3302</v>
      </c>
      <c r="E768" s="2" t="s">
        <v>2066</v>
      </c>
      <c r="F768" s="50">
        <v>10.298</v>
      </c>
      <c r="G768" s="44">
        <v>0.755072</v>
      </c>
      <c r="H768" s="44">
        <v>8.07E-4</v>
      </c>
      <c r="I768" s="44">
        <v>0.007381</v>
      </c>
      <c r="J768" s="44">
        <v>0.004355</v>
      </c>
      <c r="K768" s="44">
        <v>0.007296</v>
      </c>
      <c r="L768" s="44">
        <v>1.85E-4</v>
      </c>
      <c r="M768" s="47">
        <v>6.29E-5</v>
      </c>
      <c r="N768" s="47">
        <v>5.28E-5</v>
      </c>
      <c r="O768" s="44">
        <v>1.68E-4</v>
      </c>
      <c r="P768" s="44">
        <v>0.0</v>
      </c>
      <c r="Q768" s="44">
        <v>0.0</v>
      </c>
      <c r="R768" s="44">
        <v>5.38E-4</v>
      </c>
      <c r="S768" s="44">
        <v>0.0</v>
      </c>
      <c r="T768" s="44">
        <v>1.06E-4</v>
      </c>
    </row>
    <row r="769">
      <c r="A769" s="2" t="str">
        <f>VLOOKUP(E769,'Food Encyclopedia'!$C$2:$K$999,3)</f>
        <v>Nuts, Pine nuts, organic, bag</v>
      </c>
      <c r="B769" s="19" t="str">
        <f>VLOOKUP(E769,'Food Encyclopedia'!$C$2:$K$999,9)</f>
        <v>raw</v>
      </c>
      <c r="C769" s="8" t="str">
        <f t="shared" si="1"/>
        <v>Nuts, Pine nuts, organic, bag, raw</v>
      </c>
      <c r="D769" s="51" t="s">
        <v>3303</v>
      </c>
      <c r="E769" s="2" t="s">
        <v>2068</v>
      </c>
      <c r="F769" s="50">
        <v>9.949</v>
      </c>
      <c r="G769" s="44">
        <v>0.055106</v>
      </c>
      <c r="H769" s="44">
        <v>0.004264</v>
      </c>
      <c r="I769" s="44">
        <v>0.008578</v>
      </c>
      <c r="J769" s="44">
        <v>0.001543</v>
      </c>
      <c r="K769" s="44">
        <v>0.006165</v>
      </c>
      <c r="L769" s="44">
        <v>3.66E-4</v>
      </c>
      <c r="M769" s="44">
        <v>2.92E-4</v>
      </c>
      <c r="N769" s="47">
        <v>1.49E-5</v>
      </c>
      <c r="O769" s="44">
        <v>5.69E-4</v>
      </c>
      <c r="P769" s="44">
        <v>0.0</v>
      </c>
      <c r="Q769" s="44">
        <v>0.0</v>
      </c>
      <c r="R769" s="44">
        <v>3.85E-4</v>
      </c>
      <c r="S769" s="44">
        <v>0.0</v>
      </c>
      <c r="T769" s="44">
        <v>2.11E-4</v>
      </c>
    </row>
    <row r="770">
      <c r="A770" s="2" t="str">
        <f>VLOOKUP(E770,'Food Encyclopedia'!$C$2:$K$999,3)</f>
        <v>Candy, Joly Rancher, bag </v>
      </c>
      <c r="B770" s="19" t="str">
        <f>VLOOKUP(E770,'Food Encyclopedia'!$C$2:$K$999,9)</f>
        <v>raw</v>
      </c>
      <c r="C770" s="8" t="str">
        <f t="shared" si="1"/>
        <v>Candy, Joly Rancher, bag , raw</v>
      </c>
      <c r="D770" s="51" t="s">
        <v>3304</v>
      </c>
      <c r="E770" s="2" t="s">
        <v>2070</v>
      </c>
      <c r="F770" s="50">
        <v>9.84</v>
      </c>
      <c r="G770" s="44">
        <v>0.660779</v>
      </c>
      <c r="H770" s="44">
        <v>0.001521</v>
      </c>
      <c r="I770" s="44">
        <v>0.042283</v>
      </c>
      <c r="J770" s="47">
        <v>2.72E-5</v>
      </c>
      <c r="K770" s="44">
        <v>8.55E-4</v>
      </c>
      <c r="L770" s="44">
        <v>8.31E-4</v>
      </c>
      <c r="M770" s="47">
        <v>4.76E-6</v>
      </c>
      <c r="N770" s="47">
        <v>2.51E-5</v>
      </c>
      <c r="O770" s="47">
        <v>1.38E-5</v>
      </c>
      <c r="P770" s="44">
        <v>0.0</v>
      </c>
      <c r="Q770" s="44">
        <v>0.0</v>
      </c>
      <c r="R770" s="44">
        <v>1.84E-4</v>
      </c>
      <c r="S770" s="44">
        <v>0.0</v>
      </c>
      <c r="T770" s="47">
        <v>1.24E-5</v>
      </c>
    </row>
    <row r="771">
      <c r="A771" s="2" t="str">
        <f>VLOOKUP(E771,'Food Encyclopedia'!$C$2:$K$999,3)</f>
        <v>Nuts, Walnuts, bag </v>
      </c>
      <c r="B771" s="19" t="str">
        <f>VLOOKUP(E771,'Food Encyclopedia'!$C$2:$K$999,9)</f>
        <v>raw</v>
      </c>
      <c r="C771" s="8" t="str">
        <f t="shared" si="1"/>
        <v>Nuts, Walnuts, bag , raw</v>
      </c>
      <c r="D771" s="51" t="s">
        <v>3305</v>
      </c>
      <c r="E771" s="2" t="s">
        <v>2073</v>
      </c>
      <c r="F771" s="50">
        <v>10.359</v>
      </c>
      <c r="G771" s="44">
        <v>0.017255</v>
      </c>
      <c r="H771" s="44">
        <v>0.003554</v>
      </c>
      <c r="I771" s="44">
        <v>0.00177</v>
      </c>
      <c r="J771" s="44">
        <v>0.003013</v>
      </c>
      <c r="K771" s="44">
        <v>0.004992</v>
      </c>
      <c r="L771" s="44">
        <v>0.001023</v>
      </c>
      <c r="M771" s="44">
        <v>7.27E-4</v>
      </c>
      <c r="N771" s="47">
        <v>6.52E-5</v>
      </c>
      <c r="O771" s="44">
        <v>0.002085</v>
      </c>
      <c r="P771" s="44">
        <v>0.0</v>
      </c>
      <c r="Q771" s="44">
        <v>0.0</v>
      </c>
      <c r="R771" s="44">
        <v>4.52E-4</v>
      </c>
      <c r="S771" s="44">
        <v>0.0</v>
      </c>
      <c r="T771" s="44">
        <v>1.27E-4</v>
      </c>
    </row>
    <row r="772">
      <c r="A772" s="2" t="str">
        <f>VLOOKUP(E772,'Food Encyclopedia'!$C$2:$K$999,3)</f>
        <v>Coffee, sumatra (medium-dark roast), ground, bag </v>
      </c>
      <c r="B772" s="19" t="str">
        <f>VLOOKUP(E772,'Food Encyclopedia'!$C$2:$K$999,9)</f>
        <v>raw</v>
      </c>
      <c r="C772" s="8" t="str">
        <f t="shared" si="1"/>
        <v>Coffee, sumatra (medium-dark roast), ground, bag , raw</v>
      </c>
      <c r="D772" s="51" t="s">
        <v>3306</v>
      </c>
      <c r="E772" s="2" t="s">
        <v>2076</v>
      </c>
      <c r="F772" s="50">
        <v>10.454</v>
      </c>
      <c r="G772" s="44">
        <v>0.002317</v>
      </c>
      <c r="H772" s="44">
        <v>0.024056</v>
      </c>
      <c r="I772" s="44">
        <v>0.001274</v>
      </c>
      <c r="J772" s="44">
        <v>6.23E-4</v>
      </c>
      <c r="K772" s="44">
        <v>0.006186</v>
      </c>
      <c r="L772" s="44">
        <v>1.4E-4</v>
      </c>
      <c r="M772" s="44">
        <v>6.91E-4</v>
      </c>
      <c r="N772" s="44">
        <v>3.18E-4</v>
      </c>
      <c r="O772" s="44">
        <v>3.28E-4</v>
      </c>
      <c r="P772" s="44">
        <v>0.0</v>
      </c>
      <c r="Q772" s="44">
        <v>0.0</v>
      </c>
      <c r="R772" s="44">
        <v>0.065378</v>
      </c>
      <c r="S772" s="44">
        <v>0.0</v>
      </c>
      <c r="T772" s="44">
        <v>2.51E-4</v>
      </c>
    </row>
    <row r="773">
      <c r="A773" s="2" t="str">
        <f>VLOOKUP(E773,'Food Encyclopedia'!$C$2:$K$999,3)</f>
        <v>Cranberry, Dried sweetened, bag</v>
      </c>
      <c r="B773" s="19" t="str">
        <f>VLOOKUP(E773,'Food Encyclopedia'!$C$2:$K$999,9)</f>
        <v>raw</v>
      </c>
      <c r="C773" s="8" t="str">
        <f t="shared" si="1"/>
        <v>Cranberry, Dried sweetened, bag, raw</v>
      </c>
      <c r="D773" s="51" t="s">
        <v>3307</v>
      </c>
      <c r="E773" s="2" t="s">
        <v>2079</v>
      </c>
      <c r="F773" s="50">
        <v>10.478</v>
      </c>
      <c r="G773" s="44">
        <v>0.282421</v>
      </c>
      <c r="H773" s="44">
        <v>0.003619</v>
      </c>
      <c r="I773" s="44">
        <v>0.052019</v>
      </c>
      <c r="J773" s="44">
        <v>0.001973</v>
      </c>
      <c r="K773" s="44">
        <v>0.003697</v>
      </c>
      <c r="L773" s="44">
        <v>0.003499</v>
      </c>
      <c r="M773" s="44">
        <v>2.02E-4</v>
      </c>
      <c r="N773" s="44">
        <v>0.0</v>
      </c>
      <c r="O773" s="44">
        <v>0.003375</v>
      </c>
      <c r="P773" s="44">
        <v>0.0</v>
      </c>
      <c r="Q773" s="44">
        <v>0.0</v>
      </c>
      <c r="R773" s="44">
        <v>2.19E-4</v>
      </c>
      <c r="S773" s="44">
        <v>0.0</v>
      </c>
      <c r="T773" s="47">
        <v>1.98E-5</v>
      </c>
    </row>
    <row r="774">
      <c r="A774" s="2" t="str">
        <f>VLOOKUP(E774,'Food Encyclopedia'!$C$2:$K$999,3)</f>
        <v>Sugar, cane sugar, granulated white, bag </v>
      </c>
      <c r="B774" s="19" t="str">
        <f>VLOOKUP(E774,'Food Encyclopedia'!$C$2:$K$999,9)</f>
        <v>raw</v>
      </c>
      <c r="C774" s="8" t="str">
        <f t="shared" si="1"/>
        <v>Sugar, cane sugar, granulated white, bag , raw</v>
      </c>
      <c r="D774" s="51" t="s">
        <v>3308</v>
      </c>
      <c r="E774" s="2" t="s">
        <v>2081</v>
      </c>
      <c r="F774" s="50">
        <v>9.827</v>
      </c>
      <c r="G774" s="44">
        <v>0.467801</v>
      </c>
      <c r="H774" s="44">
        <v>0.001358</v>
      </c>
      <c r="I774" s="44">
        <v>0.057241</v>
      </c>
      <c r="J774" s="47">
        <v>2.65E-5</v>
      </c>
      <c r="K774" s="44">
        <v>5.99E-4</v>
      </c>
      <c r="L774" s="44">
        <v>0.001657</v>
      </c>
      <c r="M774" s="47">
        <v>7.22E-6</v>
      </c>
      <c r="N774" s="47">
        <v>3.68E-5</v>
      </c>
      <c r="O774" s="47">
        <v>2.48E-5</v>
      </c>
      <c r="P774" s="44">
        <v>0.0</v>
      </c>
      <c r="Q774" s="44">
        <v>0.0</v>
      </c>
      <c r="R774" s="44">
        <v>3.45E-4</v>
      </c>
      <c r="S774" s="44">
        <v>0.0</v>
      </c>
      <c r="T774" s="47">
        <v>6.33E-6</v>
      </c>
    </row>
    <row r="775">
      <c r="A775" s="2" t="str">
        <f>VLOOKUP(E775,'Food Encyclopedia'!$C$2:$K$999,3)</f>
        <v>Flour, All-purpose. bag</v>
      </c>
      <c r="B775" s="19" t="str">
        <f>VLOOKUP(E775,'Food Encyclopedia'!$C$2:$K$999,9)</f>
        <v>raw</v>
      </c>
      <c r="C775" s="8" t="str">
        <f t="shared" si="1"/>
        <v>Flour, All-purpose. bag, raw</v>
      </c>
      <c r="D775" s="51" t="s">
        <v>3309</v>
      </c>
      <c r="E775" s="2" t="s">
        <v>2085</v>
      </c>
      <c r="F775" s="50">
        <v>9.766</v>
      </c>
      <c r="G775" s="44">
        <v>0.652606</v>
      </c>
      <c r="H775" s="44">
        <v>0.001823</v>
      </c>
      <c r="I775" s="44">
        <v>0.006036</v>
      </c>
      <c r="J775" s="44">
        <v>0.007661</v>
      </c>
      <c r="K775" s="44">
        <v>0.008152</v>
      </c>
      <c r="L775" s="44">
        <v>3.11E-4</v>
      </c>
      <c r="M775" s="47">
        <v>2.65E-5</v>
      </c>
      <c r="N775" s="47">
        <v>3.12E-5</v>
      </c>
      <c r="O775" s="47">
        <v>3.54E-5</v>
      </c>
      <c r="P775" s="44">
        <v>0.0</v>
      </c>
      <c r="Q775" s="44">
        <v>0.0</v>
      </c>
      <c r="R775" s="44">
        <v>0.001669</v>
      </c>
      <c r="S775" s="44">
        <v>0.0</v>
      </c>
      <c r="T775" s="47">
        <v>8.91E-5</v>
      </c>
    </row>
    <row r="776">
      <c r="A776" s="2" t="str">
        <f>VLOOKUP(E776,'Food Encyclopedia'!$C$2:$K$999,3)</f>
        <v>Granola, pure honey gluten free, bag</v>
      </c>
      <c r="B776" s="19" t="str">
        <f>VLOOKUP(E776,'Food Encyclopedia'!$C$2:$K$999,9)</f>
        <v>raw</v>
      </c>
      <c r="C776" s="8" t="str">
        <f t="shared" si="1"/>
        <v>Granola, pure honey gluten free, bag, raw</v>
      </c>
      <c r="D776" s="51" t="s">
        <v>3310</v>
      </c>
      <c r="E776" s="2" t="s">
        <v>2087</v>
      </c>
      <c r="F776" s="50">
        <v>9.988</v>
      </c>
      <c r="G776" s="44">
        <v>0.457147</v>
      </c>
      <c r="H776" s="44">
        <v>0.005324</v>
      </c>
      <c r="I776" s="44">
        <v>0.008044</v>
      </c>
      <c r="J776" s="44">
        <v>0.004127</v>
      </c>
      <c r="K776" s="44">
        <v>0.004606</v>
      </c>
      <c r="L776" s="44">
        <v>8.92E-4</v>
      </c>
      <c r="M776" s="44">
        <v>1.45E-4</v>
      </c>
      <c r="N776" s="47">
        <v>8.18E-5</v>
      </c>
      <c r="O776" s="47">
        <v>9.9E-5</v>
      </c>
      <c r="P776" s="44">
        <v>0.0</v>
      </c>
      <c r="Q776" s="44">
        <v>0.0</v>
      </c>
      <c r="R776" s="44">
        <v>0.001129</v>
      </c>
      <c r="S776" s="44">
        <v>0.0</v>
      </c>
      <c r="T776" s="44">
        <v>3.13E-4</v>
      </c>
    </row>
    <row r="777">
      <c r="A777" s="2" t="str">
        <f>VLOOKUP(E777,'Food Encyclopedia'!$C$2:$K$999,3)</f>
        <v>Chocolate, milk chocolate, bag</v>
      </c>
      <c r="B777" s="19" t="str">
        <f>VLOOKUP(E777,'Food Encyclopedia'!$C$2:$K$999,9)</f>
        <v>raw</v>
      </c>
      <c r="C777" s="8" t="str">
        <f t="shared" si="1"/>
        <v>Chocolate, milk chocolate, bag, raw</v>
      </c>
      <c r="D777" s="51" t="s">
        <v>3311</v>
      </c>
      <c r="E777" s="2" t="s">
        <v>2090</v>
      </c>
      <c r="F777" s="50">
        <v>10.382</v>
      </c>
      <c r="G777" s="44">
        <v>0.230792</v>
      </c>
      <c r="H777" s="44">
        <v>0.025631</v>
      </c>
      <c r="I777" s="44">
        <v>0.022593</v>
      </c>
      <c r="J777" s="44">
        <v>4.82E-4</v>
      </c>
      <c r="K777" s="44">
        <v>0.001856</v>
      </c>
      <c r="L777" s="44">
        <v>0.001671</v>
      </c>
      <c r="M777" s="44">
        <v>1.54E-4</v>
      </c>
      <c r="N777" s="47">
        <v>4.04E-5</v>
      </c>
      <c r="O777" s="44">
        <v>6.82E-4</v>
      </c>
      <c r="P777" s="44">
        <v>0.0</v>
      </c>
      <c r="Q777" s="44">
        <v>0.0</v>
      </c>
      <c r="R777" s="44">
        <v>5.23E-4</v>
      </c>
      <c r="S777" s="44">
        <v>0.0</v>
      </c>
      <c r="T777" s="44">
        <v>1.42E-4</v>
      </c>
    </row>
    <row r="778">
      <c r="A778" s="2" t="str">
        <f>VLOOKUP(E778,'Food Encyclopedia'!$C$2:$K$999,3)</f>
        <v>Dates, unsweetened medjool dates, bag </v>
      </c>
      <c r="B778" s="19" t="str">
        <f>VLOOKUP(E778,'Food Encyclopedia'!$C$2:$K$999,9)</f>
        <v>raw</v>
      </c>
      <c r="C778" s="8" t="str">
        <f t="shared" si="1"/>
        <v>Dates, unsweetened medjool dates, bag , raw</v>
      </c>
      <c r="D778" s="51" t="s">
        <v>3312</v>
      </c>
      <c r="E778" s="2" t="s">
        <v>2093</v>
      </c>
      <c r="F778" s="50">
        <v>9.579</v>
      </c>
      <c r="G778" s="44">
        <v>0.268998</v>
      </c>
      <c r="H778" s="44">
        <v>0.003751</v>
      </c>
      <c r="I778" s="44">
        <v>0.076464</v>
      </c>
      <c r="J778" s="44">
        <v>0.00232</v>
      </c>
      <c r="K778" s="44">
        <v>0.002794</v>
      </c>
      <c r="L778" s="44">
        <v>0.002748</v>
      </c>
      <c r="M778" s="44">
        <v>3.96E-4</v>
      </c>
      <c r="N778" s="44">
        <v>0.0</v>
      </c>
      <c r="O778" s="44">
        <v>0.005071</v>
      </c>
      <c r="P778" s="44">
        <v>0.0</v>
      </c>
      <c r="Q778" s="44">
        <v>0.0</v>
      </c>
      <c r="R778" s="44">
        <v>3.41E-4</v>
      </c>
      <c r="S778" s="44">
        <v>0.0</v>
      </c>
      <c r="T778" s="44">
        <v>1.29E-4</v>
      </c>
    </row>
    <row r="779">
      <c r="A779" s="2" t="str">
        <f>VLOOKUP(E779,'Food Encyclopedia'!$C$2:$K$999,3)</f>
        <v>Protein powder, whey, bag </v>
      </c>
      <c r="B779" s="19" t="str">
        <f>VLOOKUP(E779,'Food Encyclopedia'!$C$2:$K$999,9)</f>
        <v>raw</v>
      </c>
      <c r="C779" s="8" t="str">
        <f t="shared" si="1"/>
        <v>Protein powder, whey, bag , raw</v>
      </c>
      <c r="D779" s="51" t="s">
        <v>3313</v>
      </c>
      <c r="E779" s="2" t="s">
        <v>2095</v>
      </c>
      <c r="F779" s="50">
        <v>9.504</v>
      </c>
      <c r="G779" s="44">
        <v>0.019732</v>
      </c>
      <c r="H779" s="44">
        <v>0.020298</v>
      </c>
      <c r="I779" s="44">
        <v>7.14E-4</v>
      </c>
      <c r="J779" s="47">
        <v>2.47E-5</v>
      </c>
      <c r="K779" s="44">
        <v>1.69E-4</v>
      </c>
      <c r="L779" s="44">
        <v>5.19E-4</v>
      </c>
      <c r="M779" s="47">
        <v>2.29E-5</v>
      </c>
      <c r="N779" s="47">
        <v>3.57E-5</v>
      </c>
      <c r="O779" s="47">
        <v>1.42E-5</v>
      </c>
      <c r="P779" s="44">
        <v>1.88E-4</v>
      </c>
      <c r="Q779" s="44">
        <v>0.0</v>
      </c>
      <c r="R779" s="44">
        <v>0.003325</v>
      </c>
      <c r="S779" s="44">
        <v>0.0</v>
      </c>
      <c r="T779" s="47">
        <v>9.78E-5</v>
      </c>
    </row>
    <row r="780">
      <c r="A780" s="2" t="str">
        <f>VLOOKUP(E780,'Food Encyclopedia'!$C$2:$K$999,3)</f>
        <v>Tea, black tea (tea bag), box</v>
      </c>
      <c r="B780" s="19" t="str">
        <f>VLOOKUP(E780,'Food Encyclopedia'!$C$2:$K$999,9)</f>
        <v>Brewed in 1 cup of boiling water</v>
      </c>
      <c r="C780" s="8" t="str">
        <f t="shared" si="1"/>
        <v>Tea, black tea (tea bag), box, Brewed in 1 cup of boiling water</v>
      </c>
      <c r="D780" s="51" t="s">
        <v>3314</v>
      </c>
      <c r="E780" s="2" t="s">
        <v>2097</v>
      </c>
      <c r="F780" s="50">
        <v>9.987</v>
      </c>
      <c r="G780" s="44">
        <v>0.04539</v>
      </c>
      <c r="H780" s="44">
        <v>0.007177</v>
      </c>
      <c r="I780" s="44">
        <v>0.01451</v>
      </c>
      <c r="J780" s="44">
        <v>0.001054</v>
      </c>
      <c r="K780" s="47">
        <v>0.00863</v>
      </c>
      <c r="L780" s="44">
        <v>4.32E-4</v>
      </c>
      <c r="M780" s="47">
        <v>0.003906</v>
      </c>
      <c r="N780" s="44">
        <v>1.49E-4</v>
      </c>
      <c r="O780" s="47">
        <v>3.42E-4</v>
      </c>
      <c r="P780" s="44">
        <v>0.0</v>
      </c>
      <c r="Q780" s="44">
        <v>0.0</v>
      </c>
      <c r="R780" s="44">
        <v>0.002619</v>
      </c>
      <c r="S780" s="44">
        <v>0.0</v>
      </c>
      <c r="T780" s="47">
        <v>0.001287</v>
      </c>
    </row>
    <row r="781">
      <c r="A781" s="2" t="str">
        <f>VLOOKUP(E781,'Food Encyclopedia'!$C$2:$K$999,3)</f>
        <v>Gatorade, fruit punch, bottle</v>
      </c>
      <c r="B781" s="19" t="str">
        <f>VLOOKUP(E781,'Food Encyclopedia'!$C$2:$K$999,9)</f>
        <v>raw</v>
      </c>
      <c r="C781" s="8" t="str">
        <f t="shared" si="1"/>
        <v>Gatorade, fruit punch, bottle, raw</v>
      </c>
      <c r="D781" s="51" t="s">
        <v>2103</v>
      </c>
      <c r="E781" s="2" t="s">
        <v>2101</v>
      </c>
      <c r="F781" s="50">
        <v>9.968</v>
      </c>
      <c r="G781" s="44">
        <v>0.384964</v>
      </c>
      <c r="H781" s="44">
        <v>0.001775</v>
      </c>
      <c r="I781" s="44">
        <v>0.037113</v>
      </c>
      <c r="J781" s="47">
        <v>7.48E-6</v>
      </c>
      <c r="K781" s="44">
        <v>7.28E-4</v>
      </c>
      <c r="L781" s="44">
        <v>0.004571</v>
      </c>
      <c r="M781" s="47">
        <v>9.49E-6</v>
      </c>
      <c r="N781" s="47">
        <v>3.93E-5</v>
      </c>
      <c r="O781" s="47">
        <v>4.57E-5</v>
      </c>
      <c r="P781" s="44">
        <v>0.0</v>
      </c>
      <c r="Q781" s="44">
        <v>0.0</v>
      </c>
      <c r="R781" s="44">
        <v>1.59E-4</v>
      </c>
      <c r="S781" s="44">
        <v>0.0</v>
      </c>
      <c r="T781" s="47">
        <v>1.17E-5</v>
      </c>
    </row>
    <row r="782">
      <c r="A782" s="2" t="str">
        <f>VLOOKUP(E782,'Food Encyclopedia'!$C$2:$K$999,3)</f>
        <v>Cranberry, juice cocktail, bottle</v>
      </c>
      <c r="B782" s="19" t="str">
        <f>VLOOKUP(E782,'Food Encyclopedia'!$C$2:$K$999,9)</f>
        <v>raw</v>
      </c>
      <c r="C782" s="8" t="str">
        <f t="shared" si="1"/>
        <v>Cranberry, juice cocktail, bottle, raw</v>
      </c>
      <c r="D782" s="51" t="s">
        <v>3315</v>
      </c>
      <c r="E782" s="2" t="s">
        <v>2104</v>
      </c>
      <c r="F782" s="50">
        <v>10.371</v>
      </c>
      <c r="G782" s="44">
        <v>0.363663</v>
      </c>
      <c r="H782" s="44">
        <v>0.005544</v>
      </c>
      <c r="I782" s="44">
        <v>0.064123</v>
      </c>
      <c r="J782" s="44">
        <v>3.39E-4</v>
      </c>
      <c r="K782" s="44">
        <v>9.71E-4</v>
      </c>
      <c r="L782" s="44">
        <v>0.003939</v>
      </c>
      <c r="M782" s="47">
        <v>2.78E-5</v>
      </c>
      <c r="N782" s="47">
        <v>3.81E-5</v>
      </c>
      <c r="O782" s="44">
        <v>6.7E-4</v>
      </c>
      <c r="P782" s="44">
        <v>0.0</v>
      </c>
      <c r="Q782" s="44">
        <v>0.0</v>
      </c>
      <c r="R782" s="44">
        <v>0.002121</v>
      </c>
      <c r="S782" s="44">
        <v>0.0</v>
      </c>
      <c r="T782" s="47">
        <v>1.24E-5</v>
      </c>
    </row>
    <row r="783">
      <c r="A783" s="2" t="str">
        <f>VLOOKUP(E783,'Food Encyclopedia'!$C$2:$K$999,3)</f>
        <v>Wine, Cabernet Sauvignon, bottle</v>
      </c>
      <c r="B783" s="19" t="str">
        <f>VLOOKUP(E783,'Food Encyclopedia'!$C$2:$K$999,9)</f>
        <v>raw</v>
      </c>
      <c r="C783" s="8" t="str">
        <f t="shared" si="1"/>
        <v>Wine, Cabernet Sauvignon, bottle, raw</v>
      </c>
      <c r="D783" s="51" t="s">
        <v>3316</v>
      </c>
      <c r="E783" s="2" t="s">
        <v>2107</v>
      </c>
      <c r="F783" s="19">
        <v>10.276</v>
      </c>
      <c r="G783" s="44">
        <v>0.04786</v>
      </c>
      <c r="H783" s="44">
        <v>0.008325</v>
      </c>
      <c r="I783" s="44">
        <v>0.002876</v>
      </c>
      <c r="J783" s="44">
        <v>0.002098</v>
      </c>
      <c r="K783" s="44">
        <v>0.007345</v>
      </c>
      <c r="L783" s="44">
        <v>7.02E-4</v>
      </c>
      <c r="M783" s="44">
        <v>0.001833</v>
      </c>
      <c r="N783" s="44">
        <v>4.95E-4</v>
      </c>
      <c r="O783" s="44">
        <v>0.012974</v>
      </c>
      <c r="P783" s="44">
        <v>0.0</v>
      </c>
      <c r="Q783" s="44">
        <v>0.0</v>
      </c>
      <c r="R783" s="44">
        <v>0.007691</v>
      </c>
      <c r="S783" s="44">
        <v>0.0</v>
      </c>
      <c r="T783" s="50">
        <v>1.48E-4</v>
      </c>
    </row>
    <row r="784">
      <c r="A784" s="2" t="str">
        <f>VLOOKUP(E784,'Food Encyclopedia'!$C$2:$K$999,3)</f>
        <v>Wine, Sauvignon Blanc, bottle</v>
      </c>
      <c r="B784" s="19" t="str">
        <f>VLOOKUP(E784,'Food Encyclopedia'!$C$2:$K$999,9)</f>
        <v>raw</v>
      </c>
      <c r="C784" s="8" t="str">
        <f t="shared" si="1"/>
        <v>Wine, Sauvignon Blanc, bottle, raw</v>
      </c>
      <c r="D784" s="51" t="s">
        <v>3317</v>
      </c>
      <c r="E784" s="2" t="s">
        <v>2110</v>
      </c>
      <c r="F784" s="19">
        <v>10.476</v>
      </c>
      <c r="G784" s="44">
        <v>0.046087</v>
      </c>
      <c r="H784" s="44">
        <v>0.007473</v>
      </c>
      <c r="I784" s="44">
        <v>0.006817</v>
      </c>
      <c r="J784" s="44">
        <v>0.002507</v>
      </c>
      <c r="K784" s="44">
        <v>0.004073</v>
      </c>
      <c r="L784" s="44">
        <v>0.001711</v>
      </c>
      <c r="M784" s="44">
        <v>9.93E-4</v>
      </c>
      <c r="N784" s="44">
        <v>2.44E-4</v>
      </c>
      <c r="O784" s="44">
        <v>0.005916</v>
      </c>
      <c r="P784" s="44">
        <v>0.0</v>
      </c>
      <c r="Q784" s="44">
        <v>0.0</v>
      </c>
      <c r="R784" s="44">
        <v>0.009906</v>
      </c>
      <c r="S784" s="44">
        <v>0.0</v>
      </c>
      <c r="T784" s="50">
        <v>5.77E-4</v>
      </c>
    </row>
    <row r="785">
      <c r="A785" s="2" t="str">
        <f>VLOOKUP(E785,'Food Encyclopedia'!$C$2:$K$999,3)</f>
        <v>Beer, Budweiser, bottle</v>
      </c>
      <c r="B785" s="19" t="str">
        <f>VLOOKUP(E785,'Food Encyclopedia'!$C$2:$K$999,9)</f>
        <v>raw</v>
      </c>
      <c r="C785" s="8" t="str">
        <f t="shared" si="1"/>
        <v>Beer, Budweiser, bottle, raw</v>
      </c>
      <c r="D785" s="51" t="s">
        <v>3318</v>
      </c>
      <c r="E785" s="2" t="s">
        <v>2112</v>
      </c>
      <c r="F785" s="19">
        <v>10.291</v>
      </c>
      <c r="G785" s="44">
        <v>0.512479</v>
      </c>
      <c r="H785" s="44">
        <v>0.004484</v>
      </c>
      <c r="I785" s="44">
        <v>0.005939</v>
      </c>
      <c r="J785" s="44">
        <v>0.008782</v>
      </c>
      <c r="K785" s="44">
        <v>0.008135</v>
      </c>
      <c r="L785" s="44">
        <v>6.29E-4</v>
      </c>
      <c r="M785" s="47">
        <v>5.04E-5</v>
      </c>
      <c r="N785" s="47">
        <v>7.78E-5</v>
      </c>
      <c r="O785" s="47">
        <v>6.43E-5</v>
      </c>
      <c r="P785" s="44">
        <v>0.0</v>
      </c>
      <c r="Q785" s="44">
        <v>0.0</v>
      </c>
      <c r="R785" s="44">
        <v>0.002546</v>
      </c>
      <c r="S785" s="44">
        <v>0.0</v>
      </c>
      <c r="T785" s="50">
        <v>0.001084</v>
      </c>
    </row>
    <row r="786">
      <c r="A786" s="2" t="str">
        <f>VLOOKUP(E786,'Food Encyclopedia'!$C$2:$K$999,3)</f>
        <v>Corn Starch, gluten-free product, can</v>
      </c>
      <c r="B786" s="19" t="str">
        <f>VLOOKUP(E786,'Food Encyclopedia'!$C$2:$K$999,9)</f>
        <v>raw</v>
      </c>
      <c r="C786" s="8" t="str">
        <f t="shared" si="1"/>
        <v>Corn Starch, gluten-free product, can, raw</v>
      </c>
      <c r="D786" s="51" t="s">
        <v>3319</v>
      </c>
      <c r="E786" s="2" t="s">
        <v>2115</v>
      </c>
      <c r="F786" s="19">
        <v>10.417</v>
      </c>
      <c r="G786" s="44">
        <v>0.955361</v>
      </c>
      <c r="H786" s="44">
        <v>0.003662</v>
      </c>
      <c r="I786" s="44">
        <v>0.007306</v>
      </c>
      <c r="J786" s="47">
        <v>4.6E-5</v>
      </c>
      <c r="K786" s="44">
        <v>0.001034</v>
      </c>
      <c r="L786" s="44">
        <v>3.15E-4</v>
      </c>
      <c r="M786" s="47">
        <v>2.69E-6</v>
      </c>
      <c r="N786" s="47">
        <v>1.47E-5</v>
      </c>
      <c r="O786" s="47">
        <v>1.48E-5</v>
      </c>
      <c r="P786" s="44">
        <v>0.0</v>
      </c>
      <c r="Q786" s="44">
        <v>0.0</v>
      </c>
      <c r="R786" s="44">
        <v>2.01E-4</v>
      </c>
      <c r="S786" s="44">
        <v>0.0</v>
      </c>
      <c r="T786" s="53">
        <v>3.6E-6</v>
      </c>
    </row>
    <row r="787">
      <c r="A787" s="2" t="str">
        <f>VLOOKUP(E787,'Food Encyclopedia'!$C$2:$K$999,3)</f>
        <v>Bread, Sourdough, bag </v>
      </c>
      <c r="B787" s="19" t="str">
        <f>VLOOKUP(E787,'Food Encyclopedia'!$C$2:$K$999,9)</f>
        <v>raw</v>
      </c>
      <c r="C787" s="8" t="str">
        <f t="shared" si="1"/>
        <v>Bread, Sourdough, bag , raw</v>
      </c>
      <c r="D787" s="51" t="s">
        <v>3320</v>
      </c>
      <c r="E787" s="2" t="s">
        <v>2118</v>
      </c>
      <c r="F787" s="19">
        <v>10.334</v>
      </c>
      <c r="G787" s="44">
        <v>0.705874</v>
      </c>
      <c r="H787" s="44">
        <v>0.007356</v>
      </c>
      <c r="I787" s="44">
        <v>0.006645</v>
      </c>
      <c r="J787" s="44">
        <v>0.009291</v>
      </c>
      <c r="K787" s="44">
        <v>0.008607</v>
      </c>
      <c r="L787" s="44">
        <v>2.65E-4</v>
      </c>
      <c r="M787" s="47">
        <v>2.21E-5</v>
      </c>
      <c r="N787" s="47">
        <v>5.53E-5</v>
      </c>
      <c r="O787" s="47">
        <v>2.85E-5</v>
      </c>
      <c r="P787" s="44">
        <v>0.0</v>
      </c>
      <c r="Q787" s="44">
        <v>0.0</v>
      </c>
      <c r="R787" s="44">
        <v>0.001242</v>
      </c>
      <c r="S787" s="44">
        <v>0.0</v>
      </c>
      <c r="T787" s="50">
        <v>1.82E-4</v>
      </c>
    </row>
    <row r="788">
      <c r="A788" s="2" t="str">
        <f>VLOOKUP(E788,'Food Encyclopedia'!$C$2:$K$999,3)</f>
        <v>Sour Cream, jar </v>
      </c>
      <c r="B788" s="19" t="str">
        <f>VLOOKUP(E788,'Food Encyclopedia'!$C$2:$K$999,9)</f>
        <v>raw</v>
      </c>
      <c r="C788" s="8" t="str">
        <f t="shared" si="1"/>
        <v>Sour Cream, jar , raw</v>
      </c>
      <c r="D788" s="51" t="s">
        <v>3321</v>
      </c>
      <c r="E788" s="2" t="s">
        <v>2121</v>
      </c>
      <c r="F788" s="19">
        <v>10.212</v>
      </c>
      <c r="G788" s="44">
        <v>0.049299</v>
      </c>
      <c r="H788" s="44">
        <v>0.046239</v>
      </c>
      <c r="I788" s="44">
        <v>0.001325</v>
      </c>
      <c r="J788" s="47">
        <v>1.48E-5</v>
      </c>
      <c r="K788" s="44">
        <v>1.86E-4</v>
      </c>
      <c r="L788" s="44">
        <v>1.6E-4</v>
      </c>
      <c r="M788" s="44">
        <v>1.06E-4</v>
      </c>
      <c r="N788" s="44">
        <v>1.27E-4</v>
      </c>
      <c r="O788" s="44">
        <v>1.12E-4</v>
      </c>
      <c r="P788" s="47">
        <v>7.91E-5</v>
      </c>
      <c r="Q788" s="44">
        <v>0.0</v>
      </c>
      <c r="R788" s="44">
        <v>1.89E-4</v>
      </c>
      <c r="S788" s="44">
        <v>0.0</v>
      </c>
      <c r="T788" s="50">
        <v>3.67E-4</v>
      </c>
    </row>
    <row r="789">
      <c r="A789" s="2" t="str">
        <f>VLOOKUP(E789,'Food Encyclopedia'!$C$2:$K$999,3)</f>
        <v>Yogurt, plain whole milk, cup </v>
      </c>
      <c r="B789" s="19" t="str">
        <f>VLOOKUP(E789,'Food Encyclopedia'!$C$2:$K$999,9)</f>
        <v>raw</v>
      </c>
      <c r="C789" s="8" t="str">
        <f t="shared" si="1"/>
        <v>Yogurt, plain whole milk, cup , raw</v>
      </c>
      <c r="D789" s="51" t="s">
        <v>3322</v>
      </c>
      <c r="E789" s="2" t="s">
        <v>2124</v>
      </c>
      <c r="F789" s="19">
        <v>9.814</v>
      </c>
      <c r="G789" s="44">
        <v>0.089495</v>
      </c>
      <c r="H789" s="44">
        <v>0.099795</v>
      </c>
      <c r="I789" s="44">
        <v>0.001408</v>
      </c>
      <c r="J789" s="47">
        <v>7.01E-5</v>
      </c>
      <c r="K789" s="44">
        <v>2.42E-4</v>
      </c>
      <c r="L789" s="44">
        <v>2.7E-4</v>
      </c>
      <c r="M789" s="44">
        <v>3.08E-4</v>
      </c>
      <c r="N789" s="47">
        <v>7.47E-5</v>
      </c>
      <c r="O789" s="44">
        <v>1.77E-4</v>
      </c>
      <c r="P789" s="44">
        <v>0.0</v>
      </c>
      <c r="Q789" s="44">
        <v>0.0</v>
      </c>
      <c r="R789" s="44">
        <v>5.26E-4</v>
      </c>
      <c r="S789" s="44">
        <v>0.0</v>
      </c>
      <c r="T789" s="50">
        <v>6.95E-4</v>
      </c>
    </row>
    <row r="790">
      <c r="A790" s="2" t="str">
        <f>VLOOKUP(E790,'Food Encyclopedia'!$C$2:$K$999,3)</f>
        <v>Ice cream, vanilla bean, tub</v>
      </c>
      <c r="B790" s="19" t="str">
        <f>VLOOKUP(E790,'Food Encyclopedia'!$C$2:$K$999,9)</f>
        <v>raw</v>
      </c>
      <c r="C790" s="8" t="str">
        <f t="shared" si="1"/>
        <v>Ice cream, vanilla bean, tub, raw</v>
      </c>
      <c r="D790" s="51" t="s">
        <v>3323</v>
      </c>
      <c r="E790" s="2" t="s">
        <v>2127</v>
      </c>
      <c r="F790" s="19">
        <v>10.001</v>
      </c>
      <c r="G790" s="44">
        <v>0.213935</v>
      </c>
      <c r="H790" s="44">
        <v>0.040281</v>
      </c>
      <c r="I790" s="44">
        <v>0.016903</v>
      </c>
      <c r="J790" s="47">
        <v>4.52E-5</v>
      </c>
      <c r="K790" s="44">
        <v>4.23E-4</v>
      </c>
      <c r="L790" s="44">
        <v>0.001351</v>
      </c>
      <c r="M790" s="47">
        <v>5.32E-6</v>
      </c>
      <c r="N790" s="47">
        <v>5.34E-5</v>
      </c>
      <c r="O790" s="47">
        <v>3.18E-5</v>
      </c>
      <c r="P790" s="44">
        <v>0.0</v>
      </c>
      <c r="Q790" s="44">
        <v>0.0</v>
      </c>
      <c r="R790" s="44">
        <v>0.004053</v>
      </c>
      <c r="S790" s="44">
        <v>0.0</v>
      </c>
      <c r="T790" s="50">
        <v>1.85E-4</v>
      </c>
    </row>
    <row r="791">
      <c r="A791" s="2" t="str">
        <f>VLOOKUP(E791,'Food Encyclopedia'!$C$2:$K$999,3)</f>
        <v>Milk, almond, NA, carton</v>
      </c>
      <c r="B791" s="19" t="str">
        <f>VLOOKUP(E791,'Food Encyclopedia'!$C$2:$K$999,9)</f>
        <v>raw</v>
      </c>
      <c r="C791" s="8" t="str">
        <f t="shared" si="1"/>
        <v>Milk, almond, NA, carton, raw</v>
      </c>
      <c r="D791" s="51" t="s">
        <v>3324</v>
      </c>
      <c r="E791" s="2" t="s">
        <v>2129</v>
      </c>
      <c r="F791" s="19">
        <v>10.186</v>
      </c>
      <c r="G791" s="50">
        <v>0.019811</v>
      </c>
      <c r="H791" s="50">
        <v>0.005362</v>
      </c>
      <c r="I791" s="50">
        <v>0.003176</v>
      </c>
      <c r="J791" s="50">
        <v>0.003077</v>
      </c>
      <c r="K791" s="50">
        <v>0.011576</v>
      </c>
      <c r="L791" s="50">
        <v>4.39E-4</v>
      </c>
      <c r="M791" s="50">
        <v>0.001664</v>
      </c>
      <c r="N791" s="50">
        <v>2.64E-4</v>
      </c>
      <c r="O791" s="50">
        <v>9.65E-4</v>
      </c>
      <c r="P791" s="53">
        <v>6.37E-5</v>
      </c>
      <c r="Q791" s="50">
        <v>0.0</v>
      </c>
      <c r="R791" s="50">
        <v>8.23E-4</v>
      </c>
      <c r="S791" s="50">
        <v>0.0</v>
      </c>
      <c r="T791" s="50">
        <v>1.79E-4</v>
      </c>
    </row>
    <row r="792">
      <c r="A792" s="2" t="str">
        <f>VLOOKUP(E792,'Food Encyclopedia'!$C$2:$K$999,3)</f>
        <v>Milk, rice, NA, carton</v>
      </c>
      <c r="B792" s="19" t="str">
        <f>VLOOKUP(E792,'Food Encyclopedia'!$C$2:$K$999,9)</f>
        <v>raw</v>
      </c>
      <c r="C792" s="8" t="str">
        <f t="shared" si="1"/>
        <v>Milk, rice, NA, carton, raw</v>
      </c>
      <c r="D792" s="51" t="s">
        <v>3325</v>
      </c>
      <c r="E792" s="2" t="s">
        <v>2132</v>
      </c>
      <c r="F792" s="19">
        <v>10.045</v>
      </c>
      <c r="G792" s="50">
        <v>0.736441</v>
      </c>
      <c r="H792" s="50">
        <v>0.004378</v>
      </c>
      <c r="I792" s="50">
        <v>0.005501</v>
      </c>
      <c r="J792" s="50">
        <v>5.34E-4</v>
      </c>
      <c r="K792" s="50">
        <v>0.001939</v>
      </c>
      <c r="L792" s="53">
        <v>7.57E-5</v>
      </c>
      <c r="M792" s="53">
        <v>2.36E-5</v>
      </c>
      <c r="N792" s="53">
        <v>3.5E-5</v>
      </c>
      <c r="O792" s="53">
        <v>4.58E-5</v>
      </c>
      <c r="P792" s="53">
        <v>8.24E-5</v>
      </c>
      <c r="Q792" s="50">
        <v>0.0</v>
      </c>
      <c r="R792" s="50">
        <v>4.3E-4</v>
      </c>
      <c r="S792" s="50">
        <v>0.0</v>
      </c>
      <c r="T792" s="53">
        <v>5.34E-5</v>
      </c>
    </row>
    <row r="793">
      <c r="A793" s="2" t="str">
        <f>VLOOKUP(E793,'Food Encyclopedia'!$C$2:$K$999,3)</f>
        <v>Milk, rice, NA, carton</v>
      </c>
      <c r="B793" s="19" t="str">
        <f>VLOOKUP(E793,'Food Encyclopedia'!$C$2:$K$999,9)</f>
        <v>raw</v>
      </c>
      <c r="C793" s="8" t="str">
        <f t="shared" si="1"/>
        <v>Milk, rice, NA, carton, raw</v>
      </c>
      <c r="D793" s="51" t="s">
        <v>3326</v>
      </c>
      <c r="E793" s="2" t="s">
        <v>2135</v>
      </c>
      <c r="F793" s="19">
        <v>9.881</v>
      </c>
      <c r="G793" s="50">
        <v>0.711822</v>
      </c>
      <c r="H793" s="50">
        <v>0.004426</v>
      </c>
      <c r="I793" s="50">
        <v>0.005204</v>
      </c>
      <c r="J793" s="50">
        <v>1.6E-4</v>
      </c>
      <c r="K793" s="50">
        <v>0.001339</v>
      </c>
      <c r="L793" s="53">
        <v>7.28E-5</v>
      </c>
      <c r="M793" s="53">
        <v>1.76E-5</v>
      </c>
      <c r="N793" s="53">
        <v>7.77E-6</v>
      </c>
      <c r="O793" s="53">
        <v>3.57E-5</v>
      </c>
      <c r="P793" s="53">
        <v>1.63E-5</v>
      </c>
      <c r="Q793" s="50">
        <v>0.0</v>
      </c>
      <c r="R793" s="50">
        <v>3.35E-4</v>
      </c>
      <c r="S793" s="50">
        <v>0.0</v>
      </c>
      <c r="T793" s="53">
        <v>2.4E-5</v>
      </c>
    </row>
    <row r="794">
      <c r="A794" s="2" t="str">
        <f>VLOOKUP(E794,'Food Encyclopedia'!$C$2:$K$999,3)</f>
        <v>Milk, rice, NA, carton</v>
      </c>
      <c r="B794" s="19" t="str">
        <f>VLOOKUP(E794,'Food Encyclopedia'!$C$2:$K$999,9)</f>
        <v>raw</v>
      </c>
      <c r="C794" s="8" t="str">
        <f t="shared" si="1"/>
        <v>Milk, rice, NA, carton, raw</v>
      </c>
      <c r="D794" s="51" t="s">
        <v>3327</v>
      </c>
      <c r="E794" s="2" t="s">
        <v>2137</v>
      </c>
      <c r="F794" s="19">
        <v>9.995</v>
      </c>
      <c r="G794" s="50">
        <v>0.628419</v>
      </c>
      <c r="H794" s="50">
        <v>0.003811</v>
      </c>
      <c r="I794" s="50">
        <v>0.004982</v>
      </c>
      <c r="J794" s="50">
        <v>3.66E-4</v>
      </c>
      <c r="K794" s="50">
        <v>0.001441</v>
      </c>
      <c r="L794" s="53">
        <v>4.64E-5</v>
      </c>
      <c r="M794" s="53">
        <v>2.84E-5</v>
      </c>
      <c r="N794" s="53">
        <v>5.28E-5</v>
      </c>
      <c r="O794" s="53">
        <v>4.47E-5</v>
      </c>
      <c r="P794" s="53">
        <v>4.14E-5</v>
      </c>
      <c r="Q794" s="50">
        <v>0.0</v>
      </c>
      <c r="R794" s="50">
        <v>4.18E-4</v>
      </c>
      <c r="S794" s="50">
        <v>0.0</v>
      </c>
      <c r="T794" s="53">
        <v>3.93E-5</v>
      </c>
    </row>
    <row r="795">
      <c r="A795" s="2" t="str">
        <f>VLOOKUP(E795,'Food Encyclopedia'!$C$2:$K$999,3)</f>
        <v>Milk, almond, NA, carton</v>
      </c>
      <c r="B795" s="19" t="str">
        <f>VLOOKUP(E795,'Food Encyclopedia'!$C$2:$K$999,9)</f>
        <v>raw</v>
      </c>
      <c r="C795" s="8" t="str">
        <f t="shared" si="1"/>
        <v>Milk, almond, NA, carton, raw</v>
      </c>
      <c r="D795" s="51" t="s">
        <v>3328</v>
      </c>
      <c r="E795" s="2" t="s">
        <v>2140</v>
      </c>
      <c r="F795" s="19">
        <v>9.99</v>
      </c>
      <c r="G795" s="50">
        <v>0.016943</v>
      </c>
      <c r="H795" s="50">
        <v>0.005766</v>
      </c>
      <c r="I795" s="50">
        <v>0.002538</v>
      </c>
      <c r="J795" s="50">
        <v>0.003145</v>
      </c>
      <c r="K795" s="50">
        <v>0.011904</v>
      </c>
      <c r="L795" s="50">
        <v>4.9E-4</v>
      </c>
      <c r="M795" s="50">
        <v>0.001637</v>
      </c>
      <c r="N795" s="50">
        <v>1.7E-4</v>
      </c>
      <c r="O795" s="50">
        <v>0.001075</v>
      </c>
      <c r="P795" s="53">
        <v>2.15E-5</v>
      </c>
      <c r="Q795" s="50">
        <v>0.0</v>
      </c>
      <c r="R795" s="50">
        <v>6.76E-4</v>
      </c>
      <c r="S795" s="50">
        <v>0.0</v>
      </c>
      <c r="T795" s="50">
        <v>1.47E-4</v>
      </c>
    </row>
    <row r="796">
      <c r="A796" s="2" t="str">
        <f>VLOOKUP(E796,'Food Encyclopedia'!$C$2:$K$999,3)</f>
        <v>Broth, chicken, NA, carton</v>
      </c>
      <c r="B796" s="19" t="str">
        <f>VLOOKUP(E796,'Food Encyclopedia'!$C$2:$K$999,9)</f>
        <v>raw</v>
      </c>
      <c r="C796" s="8" t="str">
        <f t="shared" si="1"/>
        <v>Broth, chicken, NA, carton, raw</v>
      </c>
      <c r="D796" s="51" t="s">
        <v>3329</v>
      </c>
      <c r="E796" s="2" t="s">
        <v>2142</v>
      </c>
      <c r="F796" s="19">
        <v>9.987</v>
      </c>
      <c r="G796" s="50">
        <v>0.061397</v>
      </c>
      <c r="H796" s="50">
        <v>0.002453</v>
      </c>
      <c r="I796" s="50">
        <v>0.048162</v>
      </c>
      <c r="J796" s="50">
        <v>3.37E-4</v>
      </c>
      <c r="K796" s="50">
        <v>7.34E-4</v>
      </c>
      <c r="L796" s="50">
        <v>0.0</v>
      </c>
      <c r="M796" s="50">
        <v>1.09E-4</v>
      </c>
      <c r="N796" s="50">
        <v>8.88E-4</v>
      </c>
      <c r="O796" s="50">
        <v>9.86E-4</v>
      </c>
      <c r="P796" s="53">
        <v>5.55E-5</v>
      </c>
      <c r="Q796" s="50">
        <v>0.0</v>
      </c>
      <c r="R796" s="50">
        <v>0.001573</v>
      </c>
      <c r="S796" s="50">
        <v>0.0</v>
      </c>
      <c r="T796" s="50">
        <v>0.002656</v>
      </c>
    </row>
    <row r="797">
      <c r="A797" s="2" t="str">
        <f>VLOOKUP(E797,'Food Encyclopedia'!$C$2:$K$999,3)</f>
        <v>Broth, vegetable, NA, carton</v>
      </c>
      <c r="B797" s="19" t="str">
        <f>VLOOKUP(E797,'Food Encyclopedia'!$C$2:$K$999,9)</f>
        <v>raw</v>
      </c>
      <c r="C797" s="8" t="str">
        <f t="shared" si="1"/>
        <v>Broth, vegetable, NA, carton, raw</v>
      </c>
      <c r="D797" s="51" t="s">
        <v>3330</v>
      </c>
      <c r="E797" s="2" t="s">
        <v>2145</v>
      </c>
      <c r="F797" s="19">
        <v>9.97</v>
      </c>
      <c r="G797" s="50">
        <v>0.14088</v>
      </c>
      <c r="H797" s="50">
        <v>0.032165</v>
      </c>
      <c r="I797" s="50">
        <v>0.057038</v>
      </c>
      <c r="J797" s="50">
        <v>0.002786</v>
      </c>
      <c r="K797" s="50">
        <v>0.011656</v>
      </c>
      <c r="L797" s="50">
        <v>3.45E-4</v>
      </c>
      <c r="M797" s="50">
        <v>0.002977</v>
      </c>
      <c r="N797" s="50">
        <v>3.25E-4</v>
      </c>
      <c r="O797" s="50">
        <v>0.033964</v>
      </c>
      <c r="P797" s="53">
        <v>2.34E-6</v>
      </c>
      <c r="Q797" s="50">
        <v>0.0</v>
      </c>
      <c r="R797" s="50">
        <v>0.001271</v>
      </c>
      <c r="S797" s="50">
        <v>0.0</v>
      </c>
      <c r="T797" s="50">
        <v>6.27E-4</v>
      </c>
    </row>
    <row r="798">
      <c r="A798" s="2" t="str">
        <f>VLOOKUP(E798,'Food Encyclopedia'!$C$2:$K$999,3)</f>
        <v>Pesto, rustic basil, NA, jar</v>
      </c>
      <c r="B798" s="19" t="str">
        <f>VLOOKUP(E798,'Food Encyclopedia'!$C$2:$K$999,9)</f>
        <v>raw</v>
      </c>
      <c r="C798" s="8" t="str">
        <f t="shared" si="1"/>
        <v>Pesto, rustic basil, NA, jar, raw</v>
      </c>
      <c r="D798" s="51" t="s">
        <v>3331</v>
      </c>
      <c r="E798" s="2" t="s">
        <v>2148</v>
      </c>
      <c r="F798" s="19">
        <v>9.922</v>
      </c>
      <c r="G798" s="50">
        <v>0.004314</v>
      </c>
      <c r="H798" s="50">
        <v>0.002467</v>
      </c>
      <c r="I798" s="50">
        <v>0.004499</v>
      </c>
      <c r="J798" s="50">
        <v>0.0</v>
      </c>
      <c r="K798" s="50">
        <v>9.27E-4</v>
      </c>
      <c r="L798" s="50">
        <v>0.0</v>
      </c>
      <c r="M798" s="50">
        <v>2.42E-4</v>
      </c>
      <c r="N798" s="50">
        <v>1.93E-4</v>
      </c>
      <c r="O798" s="50">
        <v>0.002345</v>
      </c>
      <c r="P798" s="50">
        <v>0.0</v>
      </c>
      <c r="Q798" s="50">
        <v>0.0</v>
      </c>
      <c r="R798" s="50">
        <v>0.0</v>
      </c>
      <c r="S798" s="50">
        <v>0.0</v>
      </c>
      <c r="T798" s="50">
        <v>2.59E-4</v>
      </c>
    </row>
    <row r="799">
      <c r="A799" s="2" t="str">
        <f>VLOOKUP(E799,'Food Encyclopedia'!$C$2:$K$999,3)</f>
        <v>Pesto, with basil, NA, plastic container</v>
      </c>
      <c r="B799" s="19" t="str">
        <f>VLOOKUP(E799,'Food Encyclopedia'!$C$2:$K$999,9)</f>
        <v>raw</v>
      </c>
      <c r="C799" s="8" t="str">
        <f t="shared" si="1"/>
        <v>Pesto, with basil, NA, plastic container, raw</v>
      </c>
      <c r="D799" s="51" t="s">
        <v>3332</v>
      </c>
      <c r="E799" s="2" t="s">
        <v>2151</v>
      </c>
      <c r="F799" s="19">
        <v>10.099</v>
      </c>
      <c r="G799" s="50">
        <v>0.012967</v>
      </c>
      <c r="H799" s="50">
        <v>0.025334</v>
      </c>
      <c r="I799" s="50">
        <v>0.0</v>
      </c>
      <c r="J799" s="50">
        <v>3.04E-4</v>
      </c>
      <c r="K799" s="50">
        <v>2.1E-4</v>
      </c>
      <c r="L799" s="50">
        <v>0.0</v>
      </c>
      <c r="M799" s="50">
        <v>1.04E-4</v>
      </c>
      <c r="N799" s="53">
        <v>8.67E-5</v>
      </c>
      <c r="O799" s="50">
        <v>7.47E-4</v>
      </c>
      <c r="P799" s="50">
        <v>1.06E-4</v>
      </c>
      <c r="Q799" s="50">
        <v>0.0</v>
      </c>
      <c r="R799" s="50">
        <v>0.0</v>
      </c>
      <c r="S799" s="50">
        <v>0.0</v>
      </c>
      <c r="T799" s="50">
        <v>1.67E-4</v>
      </c>
    </row>
    <row r="800">
      <c r="A800" s="2" t="str">
        <f>VLOOKUP(E800,'Food Encyclopedia'!$C$2:$K$999,3)</f>
        <v>Pasta sauce, tomato &amp; basil, NA, jar</v>
      </c>
      <c r="B800" s="19" t="str">
        <f>VLOOKUP(E800,'Food Encyclopedia'!$C$2:$K$999,9)</f>
        <v>raw</v>
      </c>
      <c r="C800" s="8" t="str">
        <f t="shared" si="1"/>
        <v>Pasta sauce, tomato &amp; basil, NA, jar, raw</v>
      </c>
      <c r="D800" s="51" t="s">
        <v>3333</v>
      </c>
      <c r="E800" s="2" t="s">
        <v>2156</v>
      </c>
      <c r="F800" s="19">
        <v>9.905</v>
      </c>
      <c r="G800" s="50">
        <v>0.127415</v>
      </c>
      <c r="H800" s="50">
        <v>0.011348</v>
      </c>
      <c r="I800" s="50">
        <v>0.046337</v>
      </c>
      <c r="J800" s="50">
        <v>0.004047</v>
      </c>
      <c r="K800" s="50">
        <v>0.003904</v>
      </c>
      <c r="L800" s="50">
        <v>0.0</v>
      </c>
      <c r="M800" s="50">
        <v>0.002051</v>
      </c>
      <c r="N800" s="50">
        <v>4.08E-4</v>
      </c>
      <c r="O800" s="50">
        <v>0.031011</v>
      </c>
      <c r="P800" s="50">
        <v>2.39E-4</v>
      </c>
      <c r="Q800" s="50">
        <v>0.0</v>
      </c>
      <c r="R800" s="50">
        <v>8.12E-4</v>
      </c>
      <c r="S800" s="50">
        <v>0.0</v>
      </c>
      <c r="T800" s="50">
        <v>7.89E-4</v>
      </c>
    </row>
    <row r="801">
      <c r="A801" s="2" t="str">
        <f>VLOOKUP(E801,'Food Encyclopedia'!$C$2:$K$999,3)</f>
        <v>Pasta sauce, tomato &amp; basil, NA, jar</v>
      </c>
      <c r="B801" s="19" t="str">
        <f>VLOOKUP(E801,'Food Encyclopedia'!$C$2:$K$999,9)</f>
        <v>raw</v>
      </c>
      <c r="C801" s="8" t="str">
        <f t="shared" si="1"/>
        <v>Pasta sauce, tomato &amp; basil, NA, jar, raw</v>
      </c>
      <c r="D801" s="51" t="s">
        <v>3334</v>
      </c>
      <c r="E801" s="2" t="s">
        <v>2160</v>
      </c>
      <c r="F801" s="19">
        <v>10.071</v>
      </c>
      <c r="G801" s="50">
        <v>0.119811</v>
      </c>
      <c r="H801" s="50">
        <v>0.009151</v>
      </c>
      <c r="I801" s="50">
        <v>0.043963</v>
      </c>
      <c r="J801" s="50">
        <v>0.003468</v>
      </c>
      <c r="K801" s="50">
        <v>0.003176</v>
      </c>
      <c r="L801" s="50">
        <v>0.0</v>
      </c>
      <c r="M801" s="50">
        <v>0.00173</v>
      </c>
      <c r="N801" s="50">
        <v>0.0</v>
      </c>
      <c r="O801" s="50">
        <v>0.024628</v>
      </c>
      <c r="P801" s="50">
        <v>2.49E-4</v>
      </c>
      <c r="Q801" s="50">
        <v>0.0</v>
      </c>
      <c r="R801" s="50">
        <v>4.85E-4</v>
      </c>
      <c r="S801" s="50">
        <v>0.0</v>
      </c>
      <c r="T801" s="50">
        <v>7.19E-4</v>
      </c>
    </row>
    <row r="802">
      <c r="A802" s="2" t="str">
        <f>VLOOKUP(E802,'Food Encyclopedia'!$C$2:$K$999,3)</f>
        <v>Tomatoes, diced, NA, canned </v>
      </c>
      <c r="B802" s="19" t="str">
        <f>VLOOKUP(E802,'Food Encyclopedia'!$C$2:$K$999,9)</f>
        <v>raw</v>
      </c>
      <c r="C802" s="8" t="str">
        <f t="shared" si="1"/>
        <v>Tomatoes, diced, NA, canned , raw</v>
      </c>
      <c r="D802" s="51" t="s">
        <v>3335</v>
      </c>
      <c r="E802" s="2" t="s">
        <v>2162</v>
      </c>
      <c r="F802" s="19">
        <v>10.153</v>
      </c>
      <c r="G802" s="50">
        <v>0.177193</v>
      </c>
      <c r="H802" s="50">
        <v>0.008108</v>
      </c>
      <c r="I802" s="50">
        <v>0.056405</v>
      </c>
      <c r="J802" s="50">
        <v>0.003153</v>
      </c>
      <c r="K802" s="50">
        <v>0.003318</v>
      </c>
      <c r="L802" s="50">
        <v>0.0</v>
      </c>
      <c r="M802" s="50">
        <v>0.001558</v>
      </c>
      <c r="N802" s="53">
        <v>9.77E-5</v>
      </c>
      <c r="O802" s="50">
        <v>0.020598</v>
      </c>
      <c r="P802" s="53">
        <v>9.7E-5</v>
      </c>
      <c r="Q802" s="50">
        <v>0.0</v>
      </c>
      <c r="R802" s="50">
        <v>8.78E-4</v>
      </c>
      <c r="S802" s="50">
        <v>0.0</v>
      </c>
      <c r="T802" s="50">
        <v>6.71E-4</v>
      </c>
    </row>
    <row r="803">
      <c r="A803" s="2" t="str">
        <f>VLOOKUP(E803,'Food Encyclopedia'!$C$2:$K$999,3)</f>
        <v>Tomato paste, NA, canned</v>
      </c>
      <c r="B803" s="19" t="str">
        <f>VLOOKUP(E803,'Food Encyclopedia'!$C$2:$K$999,9)</f>
        <v>raw</v>
      </c>
      <c r="C803" s="8" t="str">
        <f t="shared" si="1"/>
        <v>Tomato paste, NA, canned, raw</v>
      </c>
      <c r="D803" s="51" t="s">
        <v>3336</v>
      </c>
      <c r="E803" s="2" t="s">
        <v>2166</v>
      </c>
      <c r="F803" s="19">
        <v>10.023</v>
      </c>
      <c r="G803" s="50">
        <v>0.134635</v>
      </c>
      <c r="H803" s="50">
        <v>0.008603</v>
      </c>
      <c r="I803" s="50">
        <v>0.049335</v>
      </c>
      <c r="J803" s="50">
        <v>0.003345</v>
      </c>
      <c r="K803" s="50">
        <v>0.002661</v>
      </c>
      <c r="L803" s="50">
        <v>0.0</v>
      </c>
      <c r="M803" s="50">
        <v>0.001797</v>
      </c>
      <c r="N803" s="50">
        <v>1.13E-4</v>
      </c>
      <c r="O803" s="50">
        <v>0.028516</v>
      </c>
      <c r="P803" s="50">
        <v>2.02E-4</v>
      </c>
      <c r="Q803" s="50">
        <v>0.0</v>
      </c>
      <c r="R803" s="50">
        <v>0.002888</v>
      </c>
      <c r="S803" s="50">
        <v>0.0</v>
      </c>
      <c r="T803" s="50">
        <v>6.72E-4</v>
      </c>
    </row>
    <row r="804">
      <c r="A804" s="2" t="str">
        <f>VLOOKUP(E804,'Food Encyclopedia'!$C$2:$K$999,3)</f>
        <v>Sauce, traditional, NA, canned</v>
      </c>
      <c r="B804" s="19" t="str">
        <f>VLOOKUP(E804,'Food Encyclopedia'!$C$2:$K$999,9)</f>
        <v>raw</v>
      </c>
      <c r="C804" s="8" t="str">
        <f t="shared" si="1"/>
        <v>Sauce, traditional, NA, canned, raw</v>
      </c>
      <c r="D804" s="51" t="s">
        <v>3337</v>
      </c>
      <c r="E804" s="2" t="s">
        <v>2170</v>
      </c>
      <c r="F804" s="19">
        <v>10.299</v>
      </c>
      <c r="G804" s="50">
        <v>0.176708</v>
      </c>
      <c r="H804" s="50">
        <v>0.007727</v>
      </c>
      <c r="I804" s="50">
        <v>0.062769</v>
      </c>
      <c r="J804" s="50">
        <v>0.002403</v>
      </c>
      <c r="K804" s="50">
        <v>0.00274</v>
      </c>
      <c r="L804" s="50">
        <v>0.0</v>
      </c>
      <c r="M804" s="50">
        <v>0.001399</v>
      </c>
      <c r="N804" s="53">
        <v>2.22E-5</v>
      </c>
      <c r="O804" s="50">
        <v>0.018889</v>
      </c>
      <c r="P804" s="50">
        <v>0.0</v>
      </c>
      <c r="Q804" s="50">
        <v>0.0</v>
      </c>
      <c r="R804" s="50">
        <v>0.001638</v>
      </c>
      <c r="S804" s="50">
        <v>0.0</v>
      </c>
      <c r="T804" s="50">
        <v>5.92E-4</v>
      </c>
    </row>
    <row r="805">
      <c r="A805" s="2" t="str">
        <f>VLOOKUP(E805,'Food Encyclopedia'!$C$2:$K$999,3)</f>
        <v>Tomato sauce, NA, canned</v>
      </c>
      <c r="B805" s="19" t="str">
        <f>VLOOKUP(E805,'Food Encyclopedia'!$C$2:$K$999,9)</f>
        <v>raw</v>
      </c>
      <c r="C805" s="8" t="str">
        <f t="shared" si="1"/>
        <v>Tomato sauce, NA, canned, raw</v>
      </c>
      <c r="D805" s="51" t="s">
        <v>3338</v>
      </c>
      <c r="E805" s="2" t="s">
        <v>2174</v>
      </c>
      <c r="F805" s="19">
        <v>9.84</v>
      </c>
      <c r="G805" s="50">
        <v>0.134442</v>
      </c>
      <c r="H805" s="50">
        <v>0.007703</v>
      </c>
      <c r="I805" s="50">
        <v>0.043061</v>
      </c>
      <c r="J805" s="50">
        <v>0.00265</v>
      </c>
      <c r="K805" s="50">
        <v>0.00238</v>
      </c>
      <c r="L805" s="50">
        <v>0.0</v>
      </c>
      <c r="M805" s="50">
        <v>0.001483</v>
      </c>
      <c r="N805" s="50">
        <v>1.68E-4</v>
      </c>
      <c r="O805" s="50">
        <v>0.023592</v>
      </c>
      <c r="P805" s="50">
        <v>1.08E-4</v>
      </c>
      <c r="Q805" s="50">
        <v>0.0</v>
      </c>
      <c r="R805" s="50">
        <v>4.56E-4</v>
      </c>
      <c r="S805" s="50">
        <v>0.0</v>
      </c>
      <c r="T805" s="50">
        <v>7.52E-4</v>
      </c>
    </row>
    <row r="806">
      <c r="A806" s="2" t="str">
        <f>VLOOKUP(E806,'Food Encyclopedia'!$C$2:$K$999,3)</f>
        <v>Tomato sauce, NA, canned </v>
      </c>
      <c r="B806" s="19" t="str">
        <f>VLOOKUP(E806,'Food Encyclopedia'!$C$2:$K$999,9)</f>
        <v>raw</v>
      </c>
      <c r="C806" s="8" t="str">
        <f t="shared" si="1"/>
        <v>Tomato sauce, NA, canned , raw</v>
      </c>
      <c r="D806" s="51" t="s">
        <v>3339</v>
      </c>
      <c r="E806" s="2" t="s">
        <v>2177</v>
      </c>
      <c r="F806" s="19">
        <v>10.036</v>
      </c>
      <c r="G806" s="50">
        <v>0.138103</v>
      </c>
      <c r="H806" s="50">
        <v>0.007963</v>
      </c>
      <c r="I806" s="50">
        <v>0.045594</v>
      </c>
      <c r="J806" s="50">
        <v>0.003329</v>
      </c>
      <c r="K806" s="50">
        <v>0.00271</v>
      </c>
      <c r="L806" s="50">
        <v>0.0</v>
      </c>
      <c r="M806" s="50">
        <v>0.001989</v>
      </c>
      <c r="N806" s="53">
        <v>7.99E-5</v>
      </c>
      <c r="O806" s="50">
        <v>0.02765</v>
      </c>
      <c r="P806" s="50">
        <v>2.0E-4</v>
      </c>
      <c r="Q806" s="50">
        <v>0.0</v>
      </c>
      <c r="R806" s="50">
        <v>3.42E-4</v>
      </c>
      <c r="S806" s="50">
        <v>0.0</v>
      </c>
      <c r="T806" s="50">
        <v>8.8E-4</v>
      </c>
    </row>
    <row r="807">
      <c r="A807" s="2" t="str">
        <f>VLOOKUP(E807,'Food Encyclopedia'!$C$2:$K$999,3)</f>
        <v>Tomato paste, NA, canned </v>
      </c>
      <c r="B807" s="19" t="str">
        <f>VLOOKUP(E807,'Food Encyclopedia'!$C$2:$K$999,9)</f>
        <v>raw</v>
      </c>
      <c r="C807" s="8" t="str">
        <f t="shared" si="1"/>
        <v>Tomato paste, NA, canned , raw</v>
      </c>
      <c r="D807" s="51" t="s">
        <v>3340</v>
      </c>
      <c r="E807" s="2" t="s">
        <v>2180</v>
      </c>
      <c r="F807" s="19">
        <v>10.005</v>
      </c>
      <c r="G807" s="50">
        <v>0.162094</v>
      </c>
      <c r="H807" s="50">
        <v>0.007245</v>
      </c>
      <c r="I807" s="50">
        <v>0.056751</v>
      </c>
      <c r="J807" s="50">
        <v>0.004095</v>
      </c>
      <c r="K807" s="50">
        <v>0.003308</v>
      </c>
      <c r="L807" s="50">
        <v>0.0</v>
      </c>
      <c r="M807" s="50">
        <v>0.001796</v>
      </c>
      <c r="N807" s="53">
        <v>1.83E-5</v>
      </c>
      <c r="O807" s="50">
        <v>0.03136</v>
      </c>
      <c r="P807" s="50">
        <v>0.0</v>
      </c>
      <c r="Q807" s="50">
        <v>0.0</v>
      </c>
      <c r="R807" s="50">
        <v>0.002341</v>
      </c>
      <c r="S807" s="50">
        <v>0.0</v>
      </c>
      <c r="T807" s="50">
        <v>0.00102</v>
      </c>
    </row>
    <row r="808">
      <c r="A808" s="2" t="str">
        <f>VLOOKUP(E808,'Food Encyclopedia'!$C$2:$K$999,3)</f>
        <v>Ketchup, NA, plastic container</v>
      </c>
      <c r="B808" s="19" t="str">
        <f>VLOOKUP(E808,'Food Encyclopedia'!$C$2:$K$999,9)</f>
        <v>raw</v>
      </c>
      <c r="C808" s="8" t="str">
        <f t="shared" si="1"/>
        <v>Ketchup, NA, plastic container, raw</v>
      </c>
      <c r="D808" s="51" t="s">
        <v>3341</v>
      </c>
      <c r="E808" s="2" t="s">
        <v>2182</v>
      </c>
      <c r="F808" s="19">
        <v>10.113</v>
      </c>
      <c r="G808" s="50">
        <v>0.308059</v>
      </c>
      <c r="H808" s="50">
        <v>0.005155</v>
      </c>
      <c r="I808" s="50">
        <v>0.065823</v>
      </c>
      <c r="J808" s="50">
        <v>4.89E-4</v>
      </c>
      <c r="K808" s="50">
        <v>0.001322</v>
      </c>
      <c r="L808" s="50">
        <v>0.0</v>
      </c>
      <c r="M808" s="50">
        <v>4.33E-4</v>
      </c>
      <c r="N808" s="50">
        <v>0.0</v>
      </c>
      <c r="O808" s="50">
        <v>0.006513</v>
      </c>
      <c r="P808" s="50">
        <v>5.62E-4</v>
      </c>
      <c r="Q808" s="50">
        <v>0.0</v>
      </c>
      <c r="R808" s="50">
        <v>0.0</v>
      </c>
      <c r="S808" s="50">
        <v>0.0</v>
      </c>
      <c r="T808" s="53">
        <v>8.94E-5</v>
      </c>
    </row>
    <row r="809">
      <c r="A809" s="2" t="str">
        <f>VLOOKUP(E809,'Food Encyclopedia'!$C$2:$K$999,3)</f>
        <v>Olives, pitted, NA, jar</v>
      </c>
      <c r="B809" s="19" t="str">
        <f>VLOOKUP(E809,'Food Encyclopedia'!$C$2:$K$999,9)</f>
        <v>raw</v>
      </c>
      <c r="C809" s="8" t="str">
        <f t="shared" si="1"/>
        <v>Olives, pitted, NA, jar, raw</v>
      </c>
      <c r="D809" s="51" t="s">
        <v>3342</v>
      </c>
      <c r="E809" s="2" t="s">
        <v>2186</v>
      </c>
      <c r="F809" s="19">
        <v>10.188</v>
      </c>
      <c r="G809" s="50">
        <v>0.0</v>
      </c>
      <c r="H809" s="50">
        <v>0.002198</v>
      </c>
      <c r="I809" s="50">
        <v>0.0</v>
      </c>
      <c r="J809" s="50">
        <v>0.001682</v>
      </c>
      <c r="K809" s="50">
        <v>0.004299</v>
      </c>
      <c r="L809" s="50">
        <v>0.0</v>
      </c>
      <c r="M809" s="50">
        <v>0.001945</v>
      </c>
      <c r="N809" s="50">
        <v>0.0</v>
      </c>
      <c r="O809" s="50">
        <v>0.004785</v>
      </c>
      <c r="P809" s="50">
        <v>3.27E-4</v>
      </c>
      <c r="Q809" s="50">
        <v>0.0</v>
      </c>
      <c r="R809" s="50">
        <v>0.0</v>
      </c>
      <c r="S809" s="50">
        <v>0.0</v>
      </c>
      <c r="T809" s="53">
        <v>3.02E-5</v>
      </c>
    </row>
    <row r="810">
      <c r="A810" s="2" t="str">
        <f>VLOOKUP(E810,'Food Encyclopedia'!$C$2:$K$999,3)</f>
        <v>Beans, refried, NA, canned</v>
      </c>
      <c r="B810" s="19" t="str">
        <f>VLOOKUP(E810,'Food Encyclopedia'!$C$2:$K$999,9)</f>
        <v>raw</v>
      </c>
      <c r="C810" s="8" t="str">
        <f t="shared" si="1"/>
        <v>Beans, refried, NA, canned, raw</v>
      </c>
      <c r="D810" s="51" t="s">
        <v>3343</v>
      </c>
      <c r="E810" s="2" t="s">
        <v>2189</v>
      </c>
      <c r="F810" s="19">
        <v>9.761</v>
      </c>
      <c r="G810" s="50">
        <v>0.315961</v>
      </c>
      <c r="H810" s="50">
        <v>0.018739</v>
      </c>
      <c r="I810" s="50">
        <v>0.00678</v>
      </c>
      <c r="J810" s="50">
        <v>0.008727</v>
      </c>
      <c r="K810" s="50">
        <v>0.033989</v>
      </c>
      <c r="L810" s="50">
        <v>0.001956</v>
      </c>
      <c r="M810" s="50">
        <v>0.001136</v>
      </c>
      <c r="N810" s="50">
        <v>5.06E-4</v>
      </c>
      <c r="O810" s="50">
        <v>0.002358</v>
      </c>
      <c r="P810" s="50">
        <v>1.29E-4</v>
      </c>
      <c r="Q810" s="50">
        <v>0.0</v>
      </c>
      <c r="R810" s="50">
        <v>0.005443</v>
      </c>
      <c r="S810" s="53">
        <v>1.47E-5</v>
      </c>
      <c r="T810" s="50">
        <v>5.96E-4</v>
      </c>
    </row>
    <row r="811">
      <c r="A811" s="2" t="str">
        <f>VLOOKUP(E811,'Food Encyclopedia'!$C$2:$K$999,3)</f>
        <v>Soup, chicken noodle, NA, canned</v>
      </c>
      <c r="B811" s="19" t="str">
        <f>VLOOKUP(E811,'Food Encyclopedia'!$C$2:$K$999,9)</f>
        <v>raw</v>
      </c>
      <c r="C811" s="8" t="str">
        <f t="shared" si="1"/>
        <v>Soup, chicken noodle, NA, canned, raw</v>
      </c>
      <c r="D811" s="51" t="s">
        <v>3344</v>
      </c>
      <c r="E811" s="2" t="s">
        <v>2193</v>
      </c>
      <c r="F811" s="19">
        <v>10.179</v>
      </c>
      <c r="G811" s="50">
        <v>0.40884</v>
      </c>
      <c r="H811" s="50">
        <v>0.005333</v>
      </c>
      <c r="I811" s="50">
        <v>0.005177</v>
      </c>
      <c r="J811" s="50">
        <v>0.004825</v>
      </c>
      <c r="K811" s="50">
        <v>0.006926</v>
      </c>
      <c r="L811" s="53">
        <v>8.72E-5</v>
      </c>
      <c r="M811" s="50">
        <v>3.17E-4</v>
      </c>
      <c r="N811" s="53">
        <v>5.99E-5</v>
      </c>
      <c r="O811" s="50">
        <v>8.9E-4</v>
      </c>
      <c r="P811" s="53">
        <v>3.03E-5</v>
      </c>
      <c r="Q811" s="50">
        <v>0.0</v>
      </c>
      <c r="R811" s="50">
        <v>0.00168</v>
      </c>
      <c r="S811" s="50">
        <v>0.0</v>
      </c>
      <c r="T811" s="50">
        <v>5.72E-4</v>
      </c>
    </row>
    <row r="812">
      <c r="A812" s="2" t="str">
        <f>VLOOKUP(E812,'Food Encyclopedia'!$C$2:$K$999,3)</f>
        <v>Beans, cannellini, NA, canned</v>
      </c>
      <c r="B812" s="19" t="str">
        <f>VLOOKUP(E812,'Food Encyclopedia'!$C$2:$K$999,9)</f>
        <v>raw</v>
      </c>
      <c r="C812" s="8" t="str">
        <f t="shared" si="1"/>
        <v>Beans, cannellini, NA, canned, raw</v>
      </c>
      <c r="D812" s="51" t="s">
        <v>3345</v>
      </c>
      <c r="E812" s="2" t="s">
        <v>2197</v>
      </c>
      <c r="F812" s="19">
        <v>10.11</v>
      </c>
      <c r="G812" s="50">
        <v>0.326083</v>
      </c>
      <c r="H812" s="50">
        <v>0.02639</v>
      </c>
      <c r="I812" s="50">
        <v>0.006328</v>
      </c>
      <c r="J812" s="50">
        <v>0.008549</v>
      </c>
      <c r="K812" s="50">
        <v>0.031797</v>
      </c>
      <c r="L812" s="50">
        <v>0.002243</v>
      </c>
      <c r="M812" s="50">
        <v>0.001306</v>
      </c>
      <c r="N812" s="53">
        <v>9.96E-5</v>
      </c>
      <c r="O812" s="50">
        <v>0.008803</v>
      </c>
      <c r="P812" s="50">
        <v>5.36E-4</v>
      </c>
      <c r="Q812" s="50">
        <v>0.0</v>
      </c>
      <c r="R812" s="50">
        <v>0.004937</v>
      </c>
      <c r="S812" s="50">
        <v>0.0</v>
      </c>
      <c r="T812" s="50">
        <v>6.51E-4</v>
      </c>
    </row>
    <row r="813">
      <c r="A813" s="2" t="str">
        <f>VLOOKUP(E813,'Food Encyclopedia'!$C$2:$K$999,3)</f>
        <v>Beans, refried black beans, NA, canned</v>
      </c>
      <c r="B813" s="19" t="str">
        <f>VLOOKUP(E813,'Food Encyclopedia'!$C$2:$K$999,9)</f>
        <v>raw</v>
      </c>
      <c r="C813" s="8" t="str">
        <f t="shared" si="1"/>
        <v>Beans, refried black beans, NA, canned, raw</v>
      </c>
      <c r="D813" s="51" t="s">
        <v>3346</v>
      </c>
      <c r="E813" s="2" t="s">
        <v>2200</v>
      </c>
      <c r="F813" s="19">
        <v>10.309</v>
      </c>
      <c r="G813" s="50">
        <v>0.304191</v>
      </c>
      <c r="H813" s="50">
        <v>0.017799</v>
      </c>
      <c r="I813" s="50">
        <v>0.006347</v>
      </c>
      <c r="J813" s="50">
        <v>0.009704</v>
      </c>
      <c r="K813" s="50">
        <v>0.034362</v>
      </c>
      <c r="L813" s="50">
        <v>0.001995</v>
      </c>
      <c r="M813" s="50">
        <v>0.001221</v>
      </c>
      <c r="N813" s="50">
        <v>4.15E-4</v>
      </c>
      <c r="O813" s="50">
        <v>0.002877</v>
      </c>
      <c r="P813" s="53">
        <v>8.79E-5</v>
      </c>
      <c r="Q813" s="53">
        <v>7.13E-5</v>
      </c>
      <c r="R813" s="50">
        <v>0.005016</v>
      </c>
      <c r="S813" s="53">
        <v>3.56E-5</v>
      </c>
      <c r="T813" s="50">
        <v>6.61E-4</v>
      </c>
    </row>
    <row r="814">
      <c r="A814" s="2" t="str">
        <f>VLOOKUP(E814,'Food Encyclopedia'!$C$2:$K$999,3)</f>
        <v>Butter, sunflower, NA, plastic container</v>
      </c>
      <c r="B814" s="19" t="str">
        <f>VLOOKUP(E814,'Food Encyclopedia'!$C$2:$K$999,9)</f>
        <v>raw</v>
      </c>
      <c r="C814" s="8" t="str">
        <f t="shared" si="1"/>
        <v>Butter, sunflower, NA, plastic container, raw</v>
      </c>
      <c r="D814" s="51" t="s">
        <v>3347</v>
      </c>
      <c r="E814" s="2" t="s">
        <v>2203</v>
      </c>
      <c r="F814" s="19">
        <v>10.629</v>
      </c>
      <c r="G814" s="50">
        <v>0.036307</v>
      </c>
      <c r="H814" s="50">
        <v>0.008888</v>
      </c>
      <c r="I814" s="50">
        <v>0.004903</v>
      </c>
      <c r="J814" s="50">
        <v>0.003204</v>
      </c>
      <c r="K814" s="50">
        <v>0.012903</v>
      </c>
      <c r="L814" s="50">
        <v>4.57E-4</v>
      </c>
      <c r="M814" s="50">
        <v>8.69E-4</v>
      </c>
      <c r="N814" s="53">
        <v>5.71E-5</v>
      </c>
      <c r="O814" s="50">
        <v>0.001407</v>
      </c>
      <c r="P814" s="53">
        <v>5.78E-5</v>
      </c>
      <c r="Q814" s="50">
        <v>0.0</v>
      </c>
      <c r="R814" s="50">
        <v>0.005346</v>
      </c>
      <c r="S814" s="53">
        <v>2.16E-5</v>
      </c>
      <c r="T814" s="50">
        <v>3.76E-4</v>
      </c>
    </row>
    <row r="815">
      <c r="A815" s="2" t="str">
        <f>VLOOKUP(E815,'Food Encyclopedia'!$C$2:$K$999,3)</f>
        <v>Mayonnaise, NA, platic container</v>
      </c>
      <c r="B815" s="19" t="str">
        <f>VLOOKUP(E815,'Food Encyclopedia'!$C$2:$K$999,9)</f>
        <v>raw</v>
      </c>
      <c r="C815" s="8" t="str">
        <f t="shared" si="1"/>
        <v>Mayonnaise, NA, platic container, raw</v>
      </c>
      <c r="D815" s="51" t="s">
        <v>3348</v>
      </c>
      <c r="E815" s="2" t="s">
        <v>2207</v>
      </c>
      <c r="F815" s="19">
        <v>9.874</v>
      </c>
      <c r="G815" s="50">
        <v>0.001238</v>
      </c>
      <c r="H815" s="50">
        <v>1.7E-4</v>
      </c>
      <c r="I815" s="50">
        <v>9.93E-4</v>
      </c>
      <c r="J815" s="50">
        <v>1.23E-4</v>
      </c>
      <c r="K815" s="53">
        <v>3.81E-5</v>
      </c>
      <c r="L815" s="50">
        <v>1.1E-4</v>
      </c>
      <c r="M815" s="53">
        <v>4.52E-6</v>
      </c>
      <c r="N815" s="53">
        <v>1.67E-5</v>
      </c>
      <c r="O815" s="53">
        <v>4.17E-5</v>
      </c>
      <c r="P815" s="53">
        <v>1.46E-5</v>
      </c>
      <c r="Q815" s="50">
        <v>0.0</v>
      </c>
      <c r="R815" s="50">
        <v>1.15E-4</v>
      </c>
      <c r="S815" s="50">
        <v>0.0</v>
      </c>
      <c r="T815" s="53">
        <v>1.18E-5</v>
      </c>
    </row>
    <row r="816">
      <c r="A816" s="2" t="str">
        <f>VLOOKUP(E816,'Food Encyclopedia'!$C$2:$K$999,3)</f>
        <v>Soup, chunky vegetable, NA, canned</v>
      </c>
      <c r="B816" s="19" t="str">
        <f>VLOOKUP(E816,'Food Encyclopedia'!$C$2:$K$999,9)</f>
        <v>raw</v>
      </c>
      <c r="C816" s="8" t="str">
        <f t="shared" si="1"/>
        <v>Soup, chunky vegetable, NA, canned, raw</v>
      </c>
      <c r="D816" s="51" t="s">
        <v>3349</v>
      </c>
      <c r="E816" s="2" t="s">
        <v>2211</v>
      </c>
      <c r="F816" s="19">
        <v>10.1</v>
      </c>
      <c r="G816" s="50">
        <v>0.219855</v>
      </c>
      <c r="H816" s="50">
        <v>0.011832</v>
      </c>
      <c r="I816" s="50">
        <v>0.019996</v>
      </c>
      <c r="J816" s="50">
        <v>0.005114</v>
      </c>
      <c r="K816" s="50">
        <v>0.01038</v>
      </c>
      <c r="L816" s="50">
        <v>4.07E-4</v>
      </c>
      <c r="M816" s="50">
        <v>0.002023</v>
      </c>
      <c r="N816" s="50">
        <v>1.0E-4</v>
      </c>
      <c r="O816" s="50">
        <v>0.019727</v>
      </c>
      <c r="P816" s="50">
        <v>0.0</v>
      </c>
      <c r="Q816" s="50">
        <v>0.0</v>
      </c>
      <c r="R816" s="50">
        <v>9.22E-4</v>
      </c>
      <c r="S816" s="50">
        <v>0.0</v>
      </c>
      <c r="T816" s="50">
        <v>0.00102</v>
      </c>
    </row>
    <row r="817">
      <c r="A817" s="2" t="str">
        <f>VLOOKUP(E817,'Food Encyclopedia'!$C$2:$K$999,3)</f>
        <v>Olive oil, extra virgin, NA, glass container</v>
      </c>
      <c r="B817" s="19" t="str">
        <f>VLOOKUP(E817,'Food Encyclopedia'!$C$2:$K$999,9)</f>
        <v>raw</v>
      </c>
      <c r="C817" s="8" t="str">
        <f t="shared" si="1"/>
        <v>Olive oil, extra virgin, NA, glass container, raw</v>
      </c>
      <c r="D817" s="51" t="s">
        <v>3350</v>
      </c>
      <c r="E817" s="2" t="s">
        <v>2214</v>
      </c>
      <c r="F817" s="19">
        <v>10.034</v>
      </c>
      <c r="G817" s="50">
        <v>0.001351</v>
      </c>
      <c r="H817" s="50">
        <v>1.21E-4</v>
      </c>
      <c r="I817" s="50">
        <v>7.86E-4</v>
      </c>
      <c r="J817" s="50">
        <v>1.76E-4</v>
      </c>
      <c r="K817" s="53">
        <v>4.38E-5</v>
      </c>
      <c r="L817" s="53">
        <v>8.37E-5</v>
      </c>
      <c r="M817" s="53">
        <v>6.0E-6</v>
      </c>
      <c r="N817" s="53">
        <v>1.14E-5</v>
      </c>
      <c r="O817" s="53">
        <v>2.31E-5</v>
      </c>
      <c r="P817" s="53">
        <v>7.05E-6</v>
      </c>
      <c r="Q817" s="50">
        <v>0.0</v>
      </c>
      <c r="R817" s="50">
        <v>1.27E-4</v>
      </c>
      <c r="S817" s="50">
        <v>0.0</v>
      </c>
      <c r="T817" s="53">
        <v>5.36E-6</v>
      </c>
    </row>
    <row r="818">
      <c r="A818" s="2" t="str">
        <f>VLOOKUP(E818,'Food Encyclopedia'!$C$2:$K$999,3)</f>
        <v>Butter, unsalted, NA, box</v>
      </c>
      <c r="B818" s="19" t="str">
        <f>VLOOKUP(E818,'Food Encyclopedia'!$C$2:$K$999,9)</f>
        <v>raw</v>
      </c>
      <c r="C818" s="8" t="str">
        <f t="shared" si="1"/>
        <v>Butter, unsalted, NA, box, raw</v>
      </c>
      <c r="D818" s="51" t="s">
        <v>3351</v>
      </c>
      <c r="E818" s="2" t="s">
        <v>2218</v>
      </c>
      <c r="F818" s="19">
        <v>9.895</v>
      </c>
      <c r="G818" s="50">
        <v>0.004678</v>
      </c>
      <c r="H818" s="50">
        <v>0.003928</v>
      </c>
      <c r="I818" s="50">
        <v>9.75E-4</v>
      </c>
      <c r="J818" s="50">
        <v>1.7E-4</v>
      </c>
      <c r="K818" s="53">
        <v>5.62E-5</v>
      </c>
      <c r="L818" s="50">
        <v>1.03E-4</v>
      </c>
      <c r="M818" s="53">
        <v>8.35E-6</v>
      </c>
      <c r="N818" s="53">
        <v>1.64E-5</v>
      </c>
      <c r="O818" s="53">
        <v>2.36E-5</v>
      </c>
      <c r="P818" s="53">
        <v>5.47E-5</v>
      </c>
      <c r="Q818" s="50">
        <v>0.0</v>
      </c>
      <c r="R818" s="50">
        <v>1.45E-4</v>
      </c>
      <c r="S818" s="50">
        <v>0.0</v>
      </c>
      <c r="T818" s="53">
        <v>4.47E-5</v>
      </c>
    </row>
    <row r="819">
      <c r="A819" s="2" t="str">
        <f>VLOOKUP(E819,'Food Encyclopedia'!$C$2:$K$999,3)</f>
        <v>Cereal, puffed rice, NA, bag</v>
      </c>
      <c r="B819" s="19" t="str">
        <f>VLOOKUP(E819,'Food Encyclopedia'!$C$2:$K$999,9)</f>
        <v>raw</v>
      </c>
      <c r="C819" s="8" t="str">
        <f t="shared" si="1"/>
        <v>Cereal, puffed rice, NA, bag, raw</v>
      </c>
      <c r="D819" s="51" t="s">
        <v>2225</v>
      </c>
      <c r="E819" s="2" t="s">
        <v>2222</v>
      </c>
      <c r="F819" s="19">
        <v>10.051</v>
      </c>
      <c r="G819" s="50">
        <v>0.730778</v>
      </c>
      <c r="H819" s="50">
        <v>0.00484</v>
      </c>
      <c r="I819" s="50">
        <v>0.005235</v>
      </c>
      <c r="J819" s="50">
        <v>0.003278</v>
      </c>
      <c r="K819" s="50">
        <v>0.004577</v>
      </c>
      <c r="L819" s="53">
        <v>7.46E-5</v>
      </c>
      <c r="M819" s="53">
        <v>6.07E-5</v>
      </c>
      <c r="N819" s="50">
        <v>1.08E-4</v>
      </c>
      <c r="O819" s="50">
        <v>1.58E-4</v>
      </c>
      <c r="P819" s="53">
        <v>5.17E-5</v>
      </c>
      <c r="Q819" s="50">
        <v>0.0</v>
      </c>
      <c r="R819" s="50">
        <v>5.59E-4</v>
      </c>
      <c r="S819" s="50">
        <v>0.0</v>
      </c>
      <c r="T819" s="50">
        <v>2.4E-4</v>
      </c>
    </row>
    <row r="820">
      <c r="A820" s="2" t="str">
        <f>VLOOKUP(E820,'Food Encyclopedia'!$C$2:$K$999,3)</f>
        <v>Cereal, all-bran, NA, box</v>
      </c>
      <c r="B820" s="19" t="str">
        <f>VLOOKUP(E820,'Food Encyclopedia'!$C$2:$K$999,9)</f>
        <v>raw</v>
      </c>
      <c r="C820" s="8" t="str">
        <f t="shared" si="1"/>
        <v>Cereal, all-bran, NA, box, raw</v>
      </c>
      <c r="D820" s="51" t="s">
        <v>3352</v>
      </c>
      <c r="E820" s="2" t="s">
        <v>2226</v>
      </c>
      <c r="F820" s="19">
        <v>10.231</v>
      </c>
      <c r="G820" s="50">
        <v>0.294608</v>
      </c>
      <c r="H820" s="50">
        <v>0.006685</v>
      </c>
      <c r="I820" s="50">
        <v>0.013106</v>
      </c>
      <c r="J820" s="50">
        <v>0.024771</v>
      </c>
      <c r="K820" s="50">
        <v>0.021894</v>
      </c>
      <c r="L820" s="50">
        <v>2.13E-4</v>
      </c>
      <c r="M820" s="50">
        <v>1.71E-4</v>
      </c>
      <c r="N820" s="50">
        <v>2.45E-4</v>
      </c>
      <c r="O820" s="50">
        <v>2.36E-4</v>
      </c>
      <c r="P820" s="53">
        <v>1.23E-5</v>
      </c>
      <c r="Q820" s="50">
        <v>0.0</v>
      </c>
      <c r="R820" s="50">
        <v>0.001394</v>
      </c>
      <c r="S820" s="50">
        <v>0.0</v>
      </c>
      <c r="T820" s="50">
        <v>6.63E-4</v>
      </c>
    </row>
    <row r="821">
      <c r="A821" s="2" t="str">
        <f>VLOOKUP(E821,'Food Encyclopedia'!$C$2:$K$999,3)</f>
        <v>Crisps, chickpea veggie, NA, bag</v>
      </c>
      <c r="B821" s="19" t="str">
        <f>VLOOKUP(E821,'Food Encyclopedia'!$C$2:$K$999,9)</f>
        <v>raw</v>
      </c>
      <c r="C821" s="8" t="str">
        <f t="shared" si="1"/>
        <v>Crisps, chickpea veggie, NA, bag, raw</v>
      </c>
      <c r="D821" s="51" t="s">
        <v>3353</v>
      </c>
      <c r="E821" s="2" t="s">
        <v>2230</v>
      </c>
      <c r="F821" s="19">
        <v>10.298</v>
      </c>
      <c r="G821" s="50">
        <v>0.508531</v>
      </c>
      <c r="H821" s="50">
        <v>0.011633</v>
      </c>
      <c r="I821" s="50">
        <v>0.004904</v>
      </c>
      <c r="J821" s="50">
        <v>0.002044</v>
      </c>
      <c r="K821" s="50">
        <v>0.015304</v>
      </c>
      <c r="L821" s="50">
        <v>2.88E-4</v>
      </c>
      <c r="M821" s="50">
        <v>4.3E-4</v>
      </c>
      <c r="N821" s="50">
        <v>1.13E-4</v>
      </c>
      <c r="O821" s="50">
        <v>6.88E-4</v>
      </c>
      <c r="P821" s="53">
        <v>3.73E-5</v>
      </c>
      <c r="Q821" s="50">
        <v>0.0</v>
      </c>
      <c r="R821" s="50">
        <v>0.001085</v>
      </c>
      <c r="S821" s="50">
        <v>0.0</v>
      </c>
      <c r="T821" s="50">
        <v>4.79E-4</v>
      </c>
    </row>
    <row r="822">
      <c r="A822" s="2" t="str">
        <f>VLOOKUP(E822,'Food Encyclopedia'!$C$2:$K$999,3)</f>
        <v>Chips, white bean, NA, bag</v>
      </c>
      <c r="B822" s="19" t="str">
        <f>VLOOKUP(E822,'Food Encyclopedia'!$C$2:$K$999,9)</f>
        <v>raw</v>
      </c>
      <c r="C822" s="8" t="str">
        <f t="shared" si="1"/>
        <v>Chips, white bean, NA, bag, raw</v>
      </c>
      <c r="D822" s="51" t="s">
        <v>3354</v>
      </c>
      <c r="E822" s="2" t="s">
        <v>2234</v>
      </c>
      <c r="F822" s="19">
        <v>10.421</v>
      </c>
      <c r="G822" s="50">
        <v>0.391622</v>
      </c>
      <c r="H822" s="50">
        <v>0.007572</v>
      </c>
      <c r="I822" s="50">
        <v>0.003682</v>
      </c>
      <c r="J822" s="50">
        <v>0.002433</v>
      </c>
      <c r="K822" s="50">
        <v>0.015503</v>
      </c>
      <c r="L822" s="50">
        <v>8.08E-4</v>
      </c>
      <c r="M822" s="50">
        <v>2.66E-4</v>
      </c>
      <c r="N822" s="50">
        <v>1.84E-4</v>
      </c>
      <c r="O822" s="50">
        <v>6.29E-4</v>
      </c>
      <c r="P822" s="53">
        <v>6.15E-6</v>
      </c>
      <c r="Q822" s="50">
        <v>0.0</v>
      </c>
      <c r="R822" s="50">
        <v>0.002053</v>
      </c>
      <c r="S822" s="50">
        <v>0.0</v>
      </c>
      <c r="T822" s="50">
        <v>3.28E-4</v>
      </c>
    </row>
    <row r="823">
      <c r="A823" s="2" t="str">
        <f>VLOOKUP(E823,'Food Encyclopedia'!$C$2:$K$999,3)</f>
        <v>Puffs, vegan white cheddar, NA, bag</v>
      </c>
      <c r="B823" s="19" t="str">
        <f>VLOOKUP(E823,'Food Encyclopedia'!$C$2:$K$999,9)</f>
        <v>raw</v>
      </c>
      <c r="C823" s="8" t="str">
        <f t="shared" si="1"/>
        <v>Puffs, vegan white cheddar, NA, bag, raw</v>
      </c>
      <c r="D823" s="51" t="s">
        <v>3355</v>
      </c>
      <c r="E823" s="2" t="s">
        <v>2238</v>
      </c>
      <c r="F823" s="19">
        <v>10.614</v>
      </c>
      <c r="G823" s="50">
        <v>0.481626</v>
      </c>
      <c r="H823" s="50">
        <v>0.016875</v>
      </c>
      <c r="I823" s="50">
        <v>0.004263</v>
      </c>
      <c r="J823" s="50">
        <v>0.002192</v>
      </c>
      <c r="K823" s="50">
        <v>0.028021</v>
      </c>
      <c r="L823" s="50">
        <v>2.86E-4</v>
      </c>
      <c r="M823" s="50">
        <v>8.62E-4</v>
      </c>
      <c r="N823" s="53">
        <v>7.84E-5</v>
      </c>
      <c r="O823" s="50">
        <v>0.001239</v>
      </c>
      <c r="P823" s="53">
        <v>1.95E-5</v>
      </c>
      <c r="Q823" s="50">
        <v>0.0</v>
      </c>
      <c r="R823" s="50">
        <v>6.58E-4</v>
      </c>
      <c r="S823" s="50">
        <v>0.0</v>
      </c>
      <c r="T823" s="50">
        <v>4.19E-4</v>
      </c>
    </row>
    <row r="824">
      <c r="A824" s="2" t="str">
        <f>VLOOKUP(E824,'Food Encyclopedia'!$C$2:$K$999,3)</f>
        <v>Crisps, veggie, NA, bag</v>
      </c>
      <c r="B824" s="19" t="str">
        <f>VLOOKUP(E824,'Food Encyclopedia'!$C$2:$K$999,9)</f>
        <v>raw</v>
      </c>
      <c r="C824" s="8" t="str">
        <f t="shared" si="1"/>
        <v>Crisps, veggie, NA, bag, raw</v>
      </c>
      <c r="D824" s="51" t="s">
        <v>3356</v>
      </c>
      <c r="E824" s="2" t="s">
        <v>2242</v>
      </c>
      <c r="F824" s="19">
        <v>10.291</v>
      </c>
      <c r="G824" s="50">
        <v>0.63211</v>
      </c>
      <c r="H824" s="50">
        <v>0.008572</v>
      </c>
      <c r="I824" s="50">
        <v>0.004866</v>
      </c>
      <c r="J824" s="50">
        <v>0.001558</v>
      </c>
      <c r="K824" s="50">
        <v>0.008506</v>
      </c>
      <c r="L824" s="50">
        <v>2.17E-4</v>
      </c>
      <c r="M824" s="50">
        <v>2.66E-4</v>
      </c>
      <c r="N824" s="53">
        <v>9.3E-5</v>
      </c>
      <c r="O824" s="50">
        <v>3.75E-4</v>
      </c>
      <c r="P824" s="53">
        <v>2.52E-5</v>
      </c>
      <c r="Q824" s="50">
        <v>0.0</v>
      </c>
      <c r="R824" s="50">
        <v>7.06E-4</v>
      </c>
      <c r="S824" s="50">
        <v>0.0</v>
      </c>
      <c r="T824" s="50">
        <v>5.02E-4</v>
      </c>
    </row>
    <row r="825">
      <c r="A825" s="2" t="str">
        <f>VLOOKUP(E825,'Food Encyclopedia'!$C$2:$K$999,3)</f>
        <v>Puffs, aged white cheddar, NA, bag</v>
      </c>
      <c r="B825" s="19" t="str">
        <f>VLOOKUP(E825,'Food Encyclopedia'!$C$2:$K$999,9)</f>
        <v>raw</v>
      </c>
      <c r="C825" s="8" t="str">
        <f t="shared" si="1"/>
        <v>Puffs, aged white cheddar, NA, bag, raw</v>
      </c>
      <c r="D825" s="51" t="s">
        <v>3357</v>
      </c>
      <c r="E825" s="2" t="s">
        <v>2245</v>
      </c>
      <c r="F825" s="19">
        <v>10.007</v>
      </c>
      <c r="G825" s="50">
        <v>0.554409</v>
      </c>
      <c r="H825" s="50">
        <v>0.010786</v>
      </c>
      <c r="I825" s="50">
        <v>0.004178</v>
      </c>
      <c r="J825" s="50">
        <v>0.001108</v>
      </c>
      <c r="K825" s="50">
        <v>0.002649</v>
      </c>
      <c r="L825" s="53">
        <v>6.34E-5</v>
      </c>
      <c r="M825" s="53">
        <v>3.42E-5</v>
      </c>
      <c r="N825" s="53">
        <v>5.44E-5</v>
      </c>
      <c r="O825" s="53">
        <v>6.02E-5</v>
      </c>
      <c r="P825" s="53">
        <v>3.69E-5</v>
      </c>
      <c r="Q825" s="50">
        <v>0.0</v>
      </c>
      <c r="R825" s="50">
        <v>4.83E-4</v>
      </c>
      <c r="S825" s="50">
        <v>0.0</v>
      </c>
      <c r="T825" s="50">
        <v>1.61E-4</v>
      </c>
    </row>
    <row r="826">
      <c r="A826" s="2" t="str">
        <f>VLOOKUP(E826,'Food Encyclopedia'!$C$2:$K$999,3)</f>
        <v>Chips, blue corn, NA, bag</v>
      </c>
      <c r="B826" s="19" t="str">
        <f>VLOOKUP(E826,'Food Encyclopedia'!$C$2:$K$999,9)</f>
        <v>raw</v>
      </c>
      <c r="C826" s="8" t="str">
        <f t="shared" si="1"/>
        <v>Chips, blue corn, NA, bag, raw</v>
      </c>
      <c r="D826" s="51" t="s">
        <v>3358</v>
      </c>
      <c r="E826" s="2" t="s">
        <v>2249</v>
      </c>
      <c r="F826" s="19">
        <v>10.162</v>
      </c>
      <c r="G826" s="50">
        <v>0.511323</v>
      </c>
      <c r="H826" s="50">
        <v>0.004283</v>
      </c>
      <c r="I826" s="50">
        <v>0.004821</v>
      </c>
      <c r="J826" s="50">
        <v>0.00512</v>
      </c>
      <c r="K826" s="50">
        <v>0.007118</v>
      </c>
      <c r="L826" s="50">
        <v>1.15E-4</v>
      </c>
      <c r="M826" s="53">
        <v>8.75E-5</v>
      </c>
      <c r="N826" s="50">
        <v>1.05E-4</v>
      </c>
      <c r="O826" s="50">
        <v>1.7E-4</v>
      </c>
      <c r="P826" s="53">
        <v>4.91E-5</v>
      </c>
      <c r="Q826" s="50">
        <v>0.0</v>
      </c>
      <c r="R826" s="50">
        <v>4.32E-4</v>
      </c>
      <c r="S826" s="50">
        <v>0.0</v>
      </c>
      <c r="T826" s="50">
        <v>1.29E-4</v>
      </c>
    </row>
    <row r="827">
      <c r="A827" s="2" t="str">
        <f>VLOOKUP(E827,'Food Encyclopedia'!$C$2:$K$999,3)</f>
        <v>Crackers, original, NA, box</v>
      </c>
      <c r="B827" s="19" t="str">
        <f>VLOOKUP(E827,'Food Encyclopedia'!$C$2:$K$999,9)</f>
        <v>raw</v>
      </c>
      <c r="C827" s="8" t="str">
        <f t="shared" si="1"/>
        <v>Crackers, original, NA, box, raw</v>
      </c>
      <c r="D827" s="51" t="s">
        <v>3359</v>
      </c>
      <c r="E827" s="2" t="s">
        <v>2253</v>
      </c>
      <c r="F827" s="19">
        <v>10.093</v>
      </c>
      <c r="G827" s="50">
        <v>0.367512</v>
      </c>
      <c r="H827" s="50">
        <v>0.00426</v>
      </c>
      <c r="I827" s="50">
        <v>0.003953</v>
      </c>
      <c r="J827" s="50">
        <v>0.004584</v>
      </c>
      <c r="K827" s="50">
        <v>0.007145</v>
      </c>
      <c r="L827" s="50">
        <v>3.61E-4</v>
      </c>
      <c r="M827" s="50">
        <v>7.87E-4</v>
      </c>
      <c r="N827" s="53">
        <v>7.71E-5</v>
      </c>
      <c r="O827" s="50">
        <v>8.68E-4</v>
      </c>
      <c r="P827" s="53">
        <v>2.93E-5</v>
      </c>
      <c r="Q827" s="50">
        <v>0.0</v>
      </c>
      <c r="R827" s="50">
        <v>0.002308</v>
      </c>
      <c r="S827" s="50">
        <v>0.0</v>
      </c>
      <c r="T827" s="50">
        <v>3.19E-4</v>
      </c>
    </row>
    <row r="828">
      <c r="A828" s="2" t="str">
        <f>VLOOKUP(E828,'Food Encyclopedia'!$C$2:$K$999,3)</f>
        <v>Crisps, hummus, NA, bag</v>
      </c>
      <c r="B828" s="19" t="str">
        <f>VLOOKUP(E828,'Food Encyclopedia'!$C$2:$K$999,9)</f>
        <v>raw</v>
      </c>
      <c r="C828" s="8" t="str">
        <f t="shared" si="1"/>
        <v>Crisps, hummus, NA, bag, raw</v>
      </c>
      <c r="D828" s="51" t="s">
        <v>3360</v>
      </c>
      <c r="E828" s="2" t="s">
        <v>2257</v>
      </c>
      <c r="F828" s="19">
        <v>9.997</v>
      </c>
      <c r="G828" s="50">
        <v>0.440798</v>
      </c>
      <c r="H828" s="50">
        <v>0.013492</v>
      </c>
      <c r="I828" s="50">
        <v>0.00537</v>
      </c>
      <c r="J828" s="50">
        <v>0.001358</v>
      </c>
      <c r="K828" s="50">
        <v>0.01502</v>
      </c>
      <c r="L828" s="50">
        <v>2.06E-4</v>
      </c>
      <c r="M828" s="50">
        <v>5.58E-4</v>
      </c>
      <c r="N828" s="50">
        <v>1.62E-4</v>
      </c>
      <c r="O828" s="50">
        <v>5.69E-4</v>
      </c>
      <c r="P828" s="53">
        <v>1.6E-5</v>
      </c>
      <c r="Q828" s="50">
        <v>0.0</v>
      </c>
      <c r="R828" s="50">
        <v>6.72E-4</v>
      </c>
      <c r="S828" s="50">
        <v>0.0</v>
      </c>
      <c r="T828" s="50">
        <v>3.9E-4</v>
      </c>
    </row>
    <row r="829">
      <c r="A829" s="2" t="str">
        <f>VLOOKUP(E829,'Food Encyclopedia'!$C$2:$K$999,3)</f>
        <v>Chips, tortilla, NA, bag</v>
      </c>
      <c r="B829" s="19" t="str">
        <f>VLOOKUP(E829,'Food Encyclopedia'!$C$2:$K$999,9)</f>
        <v>raw</v>
      </c>
      <c r="C829" s="8" t="str">
        <f t="shared" si="1"/>
        <v>Chips, tortilla, NA, bag, raw</v>
      </c>
      <c r="D829" s="51" t="s">
        <v>3361</v>
      </c>
      <c r="E829" s="2" t="s">
        <v>2260</v>
      </c>
      <c r="F829" s="19">
        <v>9.94</v>
      </c>
      <c r="G829" s="50">
        <v>0.517097</v>
      </c>
      <c r="H829" s="50">
        <v>0.005401</v>
      </c>
      <c r="I829" s="50">
        <v>0.004111</v>
      </c>
      <c r="J829" s="50">
        <v>0.004894</v>
      </c>
      <c r="K829" s="50">
        <v>0.007263</v>
      </c>
      <c r="L829" s="53">
        <v>6.3E-5</v>
      </c>
      <c r="M829" s="53">
        <v>8.37E-5</v>
      </c>
      <c r="N829" s="53">
        <v>8.97E-5</v>
      </c>
      <c r="O829" s="50">
        <v>1.15E-4</v>
      </c>
      <c r="P829" s="53">
        <v>1.81E-5</v>
      </c>
      <c r="Q829" s="50">
        <v>0.0</v>
      </c>
      <c r="R829" s="50">
        <v>4.87E-4</v>
      </c>
      <c r="S829" s="50">
        <v>0.0</v>
      </c>
      <c r="T829" s="50">
        <v>1.29E-4</v>
      </c>
    </row>
    <row r="830">
      <c r="A830" s="2" t="str">
        <f>VLOOKUP(E830,'Food Encyclopedia'!$C$2:$K$999,3)</f>
        <v>Bar, almond butter, NA, wrapped</v>
      </c>
      <c r="B830" s="19" t="str">
        <f>VLOOKUP(E830,'Food Encyclopedia'!$C$2:$K$999,9)</f>
        <v>raw</v>
      </c>
      <c r="C830" s="8" t="str">
        <f t="shared" si="1"/>
        <v>Bar, almond butter, NA, wrapped, raw</v>
      </c>
      <c r="D830" s="51" t="s">
        <v>3362</v>
      </c>
      <c r="E830" s="2" t="s">
        <v>2264</v>
      </c>
      <c r="F830" s="19">
        <v>9.897</v>
      </c>
      <c r="G830" s="50">
        <v>0.118136</v>
      </c>
      <c r="H830" s="50">
        <v>0.025349</v>
      </c>
      <c r="I830" s="50">
        <v>0.011721</v>
      </c>
      <c r="J830" s="50">
        <v>0.002827</v>
      </c>
      <c r="K830" s="50">
        <v>0.013082</v>
      </c>
      <c r="L830" s="50">
        <v>4.44E-4</v>
      </c>
      <c r="M830" s="50">
        <v>6.81E-4</v>
      </c>
      <c r="N830" s="53">
        <v>4.93E-5</v>
      </c>
      <c r="O830" s="50">
        <v>0.001184</v>
      </c>
      <c r="P830" s="53">
        <v>9.27E-5</v>
      </c>
      <c r="Q830" s="50">
        <v>0.0</v>
      </c>
      <c r="R830" s="50">
        <v>0.001059</v>
      </c>
      <c r="S830" s="50">
        <v>0.0</v>
      </c>
      <c r="T830" s="50">
        <v>3.83E-4</v>
      </c>
    </row>
    <row r="831">
      <c r="A831" s="2" t="str">
        <f>VLOOKUP(E831,'Food Encyclopedia'!$C$2:$K$999,3)</f>
        <v>Bar, peanut butter, NA, wrapped</v>
      </c>
      <c r="B831" s="19" t="str">
        <f>VLOOKUP(E831,'Food Encyclopedia'!$C$2:$K$999,9)</f>
        <v>raw</v>
      </c>
      <c r="C831" s="8" t="str">
        <f t="shared" si="1"/>
        <v>Bar, peanut butter, NA, wrapped, raw</v>
      </c>
      <c r="D831" s="51" t="s">
        <v>3363</v>
      </c>
      <c r="E831" s="2" t="s">
        <v>2268</v>
      </c>
      <c r="F831" s="19">
        <v>10.185</v>
      </c>
      <c r="G831" s="50">
        <v>0.125547</v>
      </c>
      <c r="H831" s="50">
        <v>0.032344</v>
      </c>
      <c r="I831" s="50">
        <v>0.023768</v>
      </c>
      <c r="J831" s="50">
        <v>0.003074</v>
      </c>
      <c r="K831" s="50">
        <v>0.010563</v>
      </c>
      <c r="L831" s="50">
        <v>4.8E-4</v>
      </c>
      <c r="M831" s="50">
        <v>4.86E-4</v>
      </c>
      <c r="N831" s="53">
        <v>6.13E-5</v>
      </c>
      <c r="O831" s="50">
        <v>5.94E-4</v>
      </c>
      <c r="P831" s="53">
        <v>8.94E-5</v>
      </c>
      <c r="Q831" s="50">
        <v>0.0</v>
      </c>
      <c r="R831" s="50">
        <v>0.001026</v>
      </c>
      <c r="S831" s="50">
        <v>0.0</v>
      </c>
      <c r="T831" s="50">
        <v>3.56E-4</v>
      </c>
    </row>
    <row r="832">
      <c r="A832" s="2" t="str">
        <f>VLOOKUP(E832,'Food Encyclopedia'!$C$2:$K$999,3)</f>
        <v>Bar, organic bananas &amp; carrots, NA, boxed</v>
      </c>
      <c r="B832" s="19" t="str">
        <f>VLOOKUP(E832,'Food Encyclopedia'!$C$2:$K$999,9)</f>
        <v>raw</v>
      </c>
      <c r="C832" s="8" t="str">
        <f t="shared" si="1"/>
        <v>Bar, organic bananas &amp; carrots, NA, boxed, raw</v>
      </c>
      <c r="D832" s="51" t="s">
        <v>3364</v>
      </c>
      <c r="E832" s="2" t="s">
        <v>2271</v>
      </c>
      <c r="F832" s="19">
        <v>10.106</v>
      </c>
      <c r="G832" s="50">
        <v>0.27932</v>
      </c>
      <c r="H832" s="50">
        <v>0.006687</v>
      </c>
      <c r="I832" s="50">
        <v>0.04899</v>
      </c>
      <c r="J832" s="50">
        <v>0.002734</v>
      </c>
      <c r="K832" s="50">
        <v>0.001998</v>
      </c>
      <c r="L832" s="50">
        <v>5.75E-4</v>
      </c>
      <c r="M832" s="50">
        <v>5.57E-4</v>
      </c>
      <c r="N832" s="50">
        <v>0.0</v>
      </c>
      <c r="O832" s="50">
        <v>0.00254</v>
      </c>
      <c r="P832" s="53">
        <v>6.56E-6</v>
      </c>
      <c r="Q832" s="50">
        <v>0.0</v>
      </c>
      <c r="R832" s="50">
        <v>2.75E-4</v>
      </c>
      <c r="S832" s="50">
        <v>0.0</v>
      </c>
      <c r="T832" s="50">
        <v>2.3E-4</v>
      </c>
    </row>
    <row r="833">
      <c r="A833" s="2" t="str">
        <f>VLOOKUP(E833,'Food Encyclopedia'!$C$2:$K$999,3)</f>
        <v>Bar, organic apples &amp; spinach, NA, boxed</v>
      </c>
      <c r="B833" s="19" t="str">
        <f>VLOOKUP(E833,'Food Encyclopedia'!$C$2:$K$999,9)</f>
        <v>raw</v>
      </c>
      <c r="C833" s="8" t="str">
        <f t="shared" si="1"/>
        <v>Bar, organic apples &amp; spinach, NA, boxed, raw</v>
      </c>
      <c r="D833" s="51" t="s">
        <v>3365</v>
      </c>
      <c r="E833" s="2" t="s">
        <v>2275</v>
      </c>
      <c r="F833" s="19">
        <v>10.241</v>
      </c>
      <c r="G833" s="50">
        <v>0.29995</v>
      </c>
      <c r="H833" s="50">
        <v>0.007958</v>
      </c>
      <c r="I833" s="50">
        <v>0.042522</v>
      </c>
      <c r="J833" s="50">
        <v>0.004955</v>
      </c>
      <c r="K833" s="50">
        <v>0.003939</v>
      </c>
      <c r="L833" s="50">
        <v>4.85E-4</v>
      </c>
      <c r="M833" s="50">
        <v>7.04E-4</v>
      </c>
      <c r="N833" s="50">
        <v>0.0</v>
      </c>
      <c r="O833" s="50">
        <v>0.002372</v>
      </c>
      <c r="P833" s="50">
        <v>3.95E-4</v>
      </c>
      <c r="Q833" s="50">
        <v>0.0</v>
      </c>
      <c r="R833" s="50">
        <v>0.001437</v>
      </c>
      <c r="S833" s="50">
        <v>0.0</v>
      </c>
      <c r="T833" s="50">
        <v>1.96E-4</v>
      </c>
    </row>
    <row r="834">
      <c r="A834" s="2" t="str">
        <f>VLOOKUP(E834,'Food Encyclopedia'!$C$2:$K$999,3)</f>
        <v>Fruit &amp; Veggie blend, commercial product, pouch</v>
      </c>
      <c r="B834" s="19" t="str">
        <f>VLOOKUP(E834,'Food Encyclopedia'!$C$2:$K$999,9)</f>
        <v>raw</v>
      </c>
      <c r="C834" s="8" t="str">
        <f t="shared" si="1"/>
        <v>Fruit &amp; Veggie blend, commercial product, pouch, raw</v>
      </c>
      <c r="D834" s="51" t="s">
        <v>3366</v>
      </c>
      <c r="E834" s="2" t="s">
        <v>2278</v>
      </c>
      <c r="F834" s="19">
        <v>10.337</v>
      </c>
      <c r="G834" s="50">
        <v>0.093376</v>
      </c>
      <c r="H834" s="50">
        <v>0.010285</v>
      </c>
      <c r="I834" s="50">
        <v>0.032866</v>
      </c>
      <c r="J834" s="50">
        <v>0.015381</v>
      </c>
      <c r="K834" s="50">
        <v>0.013411</v>
      </c>
      <c r="L834" s="50">
        <v>0.001064</v>
      </c>
      <c r="M834" s="50">
        <v>0.001279</v>
      </c>
      <c r="N834" s="53">
        <v>8.92E-5</v>
      </c>
      <c r="O834" s="50">
        <v>0.012616</v>
      </c>
      <c r="P834" s="50">
        <v>0.0</v>
      </c>
      <c r="Q834" s="50">
        <v>0.0</v>
      </c>
      <c r="R834" s="50">
        <v>0.001597</v>
      </c>
      <c r="S834" s="50">
        <v>0.0</v>
      </c>
      <c r="T834" s="50">
        <v>9.37E-4</v>
      </c>
    </row>
    <row r="835">
      <c r="A835" s="2" t="str">
        <f>VLOOKUP(E835,'Food Encyclopedia'!$C$2:$K$999,3)</f>
        <v>Veggies &amp; wild rice, NA, box</v>
      </c>
      <c r="B835" s="19" t="str">
        <f>VLOOKUP(E835,'Food Encyclopedia'!$C$2:$K$999,9)</f>
        <v>raw</v>
      </c>
      <c r="C835" s="8" t="str">
        <f t="shared" si="1"/>
        <v>Veggies &amp; wild rice, NA, box, raw</v>
      </c>
      <c r="D835" s="51" t="s">
        <v>3367</v>
      </c>
      <c r="E835" s="2" t="s">
        <v>2280</v>
      </c>
      <c r="F835" s="19">
        <v>10.117</v>
      </c>
      <c r="G835" s="50">
        <v>0.296319</v>
      </c>
      <c r="H835" s="50">
        <v>0.036056</v>
      </c>
      <c r="I835" s="53">
        <v>3.0E-5</v>
      </c>
      <c r="J835" s="50">
        <v>0.003126</v>
      </c>
      <c r="K835" s="50">
        <v>0.008184</v>
      </c>
      <c r="L835" s="50">
        <v>5.22E-4</v>
      </c>
      <c r="M835" s="50">
        <v>0.001106</v>
      </c>
      <c r="N835" s="50">
        <v>0.0</v>
      </c>
      <c r="O835" s="50">
        <v>0.006813</v>
      </c>
      <c r="P835" s="53">
        <v>1.19E-5</v>
      </c>
      <c r="Q835" s="50">
        <v>0.0</v>
      </c>
      <c r="R835" s="50">
        <v>0.001121</v>
      </c>
      <c r="S835" s="50">
        <v>0.0</v>
      </c>
      <c r="T835" s="50">
        <v>0.001008</v>
      </c>
    </row>
    <row r="836">
      <c r="A836" s="2" t="str">
        <f>VLOOKUP(E836,'Food Encyclopedia'!$C$2:$K$999,3)</f>
        <v>Flour, whole wheat, NA, bag</v>
      </c>
      <c r="B836" s="19" t="str">
        <f>VLOOKUP(E836,'Food Encyclopedia'!$C$2:$K$999,9)</f>
        <v>raw</v>
      </c>
      <c r="C836" s="8" t="str">
        <f t="shared" si="1"/>
        <v>Flour, whole wheat, NA, bag, raw</v>
      </c>
      <c r="D836" s="51" t="s">
        <v>3368</v>
      </c>
      <c r="E836" s="2" t="s">
        <v>2283</v>
      </c>
      <c r="F836" s="19">
        <v>10.016</v>
      </c>
      <c r="G836" s="50">
        <v>0.522926</v>
      </c>
      <c r="H836" s="50">
        <v>0.007739</v>
      </c>
      <c r="I836" s="50">
        <v>0.005202</v>
      </c>
      <c r="J836" s="50">
        <v>0.010587</v>
      </c>
      <c r="K836" s="50">
        <v>0.009965</v>
      </c>
      <c r="L836" s="53">
        <v>6.63E-5</v>
      </c>
      <c r="M836" s="53">
        <v>4.41E-5</v>
      </c>
      <c r="N836" s="53">
        <v>8.79E-5</v>
      </c>
      <c r="O836" s="53">
        <v>9.21E-5</v>
      </c>
      <c r="P836" s="53">
        <v>2.58E-5</v>
      </c>
      <c r="Q836" s="50">
        <v>0.0</v>
      </c>
      <c r="R836" s="50">
        <v>0.001315</v>
      </c>
      <c r="S836" s="50">
        <v>0.0</v>
      </c>
      <c r="T836" s="50">
        <v>2.95E-4</v>
      </c>
    </row>
    <row r="837">
      <c r="A837" s="2" t="str">
        <f>VLOOKUP(E837,'Food Encyclopedia'!$C$2:$K$999,3)</f>
        <v>Bread, 100% whole wheat, NA, bag</v>
      </c>
      <c r="B837" s="19" t="str">
        <f>VLOOKUP(E837,'Food Encyclopedia'!$C$2:$K$999,9)</f>
        <v>raw</v>
      </c>
      <c r="C837" s="8" t="str">
        <f t="shared" si="1"/>
        <v>Bread, 100% whole wheat, NA, bag, raw</v>
      </c>
      <c r="D837" s="51" t="s">
        <v>3369</v>
      </c>
      <c r="E837" s="2" t="s">
        <v>2287</v>
      </c>
      <c r="F837" s="19">
        <v>10.173</v>
      </c>
      <c r="G837" s="50">
        <v>0.465546</v>
      </c>
      <c r="H837" s="50">
        <v>0.006568</v>
      </c>
      <c r="I837" s="50">
        <v>0.008847</v>
      </c>
      <c r="J837" s="50">
        <v>0.023152</v>
      </c>
      <c r="K837" s="50">
        <v>0.011978</v>
      </c>
      <c r="L837" s="50">
        <v>1.25E-4</v>
      </c>
      <c r="M837" s="53">
        <v>9.83E-5</v>
      </c>
      <c r="N837" s="50">
        <v>1.3E-4</v>
      </c>
      <c r="O837" s="50">
        <v>1.52E-4</v>
      </c>
      <c r="P837" s="53">
        <v>7.18E-5</v>
      </c>
      <c r="Q837" s="50">
        <v>0.0</v>
      </c>
      <c r="R837" s="50">
        <v>0.002347</v>
      </c>
      <c r="S837" s="50">
        <v>0.0</v>
      </c>
      <c r="T837" s="50">
        <v>3.26E-4</v>
      </c>
    </row>
    <row r="838">
      <c r="A838" s="2" t="str">
        <f>VLOOKUP(E838,'Food Encyclopedia'!$C$2:$K$999,3)</f>
        <v>Bread, sprouted whole grain, NA, bag</v>
      </c>
      <c r="B838" s="19" t="str">
        <f>VLOOKUP(E838,'Food Encyclopedia'!$C$2:$K$999,9)</f>
        <v>raw</v>
      </c>
      <c r="C838" s="8" t="str">
        <f t="shared" si="1"/>
        <v>Bread, sprouted whole grain, NA, bag, raw</v>
      </c>
      <c r="D838" s="51" t="s">
        <v>3370</v>
      </c>
      <c r="E838" s="2" t="s">
        <v>2291</v>
      </c>
      <c r="F838" s="19">
        <v>10.157</v>
      </c>
      <c r="G838" s="50">
        <v>0.465602</v>
      </c>
      <c r="H838" s="50">
        <v>0.00683</v>
      </c>
      <c r="I838" s="50">
        <v>0.010389</v>
      </c>
      <c r="J838" s="50">
        <v>0.019633</v>
      </c>
      <c r="K838" s="50">
        <v>0.010948</v>
      </c>
      <c r="L838" s="50">
        <v>1.28E-4</v>
      </c>
      <c r="M838" s="53">
        <v>7.4E-5</v>
      </c>
      <c r="N838" s="50">
        <v>1.43E-4</v>
      </c>
      <c r="O838" s="50">
        <v>1.3E-4</v>
      </c>
      <c r="P838" s="53">
        <v>3.93E-5</v>
      </c>
      <c r="Q838" s="50">
        <v>0.0</v>
      </c>
      <c r="R838" s="50">
        <v>0.00252</v>
      </c>
      <c r="S838" s="50">
        <v>0.0</v>
      </c>
      <c r="T838" s="50">
        <v>3.63E-4</v>
      </c>
    </row>
    <row r="839">
      <c r="A839" s="2" t="str">
        <f>VLOOKUP(E839,'Food Encyclopedia'!$C$2:$K$999,3)</f>
        <v>Bread, powerseed, NA, bag</v>
      </c>
      <c r="B839" s="19" t="str">
        <f>VLOOKUP(E839,'Food Encyclopedia'!$C$2:$K$999,9)</f>
        <v>raw</v>
      </c>
      <c r="C839" s="8" t="str">
        <f t="shared" si="1"/>
        <v>Bread, powerseed, NA, bag, raw</v>
      </c>
      <c r="D839" s="51" t="s">
        <v>3371</v>
      </c>
      <c r="E839" s="2" t="s">
        <v>2294</v>
      </c>
      <c r="F839" s="19">
        <v>9.96</v>
      </c>
      <c r="G839" s="50">
        <v>0.359144</v>
      </c>
      <c r="H839" s="50">
        <v>0.005548</v>
      </c>
      <c r="I839" s="50">
        <v>0.004297</v>
      </c>
      <c r="J839" s="50">
        <v>0.02393</v>
      </c>
      <c r="K839" s="50">
        <v>0.017305</v>
      </c>
      <c r="L839" s="50">
        <v>2.23E-4</v>
      </c>
      <c r="M839" s="50">
        <v>3.23E-4</v>
      </c>
      <c r="N839" s="50">
        <v>1.14E-4</v>
      </c>
      <c r="O839" s="50">
        <v>8.69E-4</v>
      </c>
      <c r="P839" s="53">
        <v>2.71E-5</v>
      </c>
      <c r="Q839" s="50">
        <v>0.0</v>
      </c>
      <c r="R839" s="50">
        <v>0.001895</v>
      </c>
      <c r="S839" s="50">
        <v>0.0</v>
      </c>
      <c r="T839" s="50">
        <v>3.36E-4</v>
      </c>
    </row>
    <row r="840">
      <c r="A840" s="2" t="str">
        <f>VLOOKUP(E840,'Food Encyclopedia'!$C$2:$K$999,3)</f>
        <v>Bread, good seed, NA, bag</v>
      </c>
      <c r="B840" s="19" t="str">
        <f>VLOOKUP(E840,'Food Encyclopedia'!$C$2:$K$999,9)</f>
        <v>raw</v>
      </c>
      <c r="C840" s="8" t="str">
        <f t="shared" si="1"/>
        <v>Bread, good seed, NA, bag, raw</v>
      </c>
      <c r="D840" s="51" t="s">
        <v>2299</v>
      </c>
      <c r="E840" s="2" t="s">
        <v>2297</v>
      </c>
      <c r="F840" s="19">
        <v>9.972</v>
      </c>
      <c r="G840" s="50">
        <v>0.523317</v>
      </c>
      <c r="H840" s="50">
        <v>0.00637</v>
      </c>
      <c r="I840" s="50">
        <v>0.013776</v>
      </c>
      <c r="J840" s="50">
        <v>0.011099</v>
      </c>
      <c r="K840" s="50">
        <v>0.009979</v>
      </c>
      <c r="L840" s="50">
        <v>3.23E-4</v>
      </c>
      <c r="M840" s="50">
        <v>3.37E-4</v>
      </c>
      <c r="N840" s="53">
        <v>6.0E-5</v>
      </c>
      <c r="O840" s="50">
        <v>4.94E-4</v>
      </c>
      <c r="P840" s="53">
        <v>1.96E-5</v>
      </c>
      <c r="Q840" s="50">
        <v>0.0</v>
      </c>
      <c r="R840" s="50">
        <v>0.003281</v>
      </c>
      <c r="S840" s="50">
        <v>0.0</v>
      </c>
      <c r="T840" s="50">
        <v>4.08E-4</v>
      </c>
    </row>
    <row r="841">
      <c r="A841" s="2" t="str">
        <f>VLOOKUP(E841,'Food Encyclopedia'!$C$2:$K$999,3)</f>
        <v>Bread, white, NA, bag</v>
      </c>
      <c r="B841" s="19" t="str">
        <f>VLOOKUP(E841,'Food Encyclopedia'!$C$2:$K$999,9)</f>
        <v>raw</v>
      </c>
      <c r="C841" s="8" t="str">
        <f t="shared" si="1"/>
        <v>Bread, white, NA, bag, raw</v>
      </c>
      <c r="D841" s="51" t="s">
        <v>3372</v>
      </c>
      <c r="E841" s="2" t="s">
        <v>2300</v>
      </c>
      <c r="F841" s="19">
        <v>10.091</v>
      </c>
      <c r="G841" s="50">
        <v>0.568203</v>
      </c>
      <c r="H841" s="50">
        <v>0.004464</v>
      </c>
      <c r="I841" s="50">
        <v>0.007505</v>
      </c>
      <c r="J841" s="50">
        <v>0.009357</v>
      </c>
      <c r="K841" s="50">
        <v>0.010651</v>
      </c>
      <c r="L841" s="50">
        <v>1.48E-4</v>
      </c>
      <c r="M841" s="53">
        <v>6.92E-5</v>
      </c>
      <c r="N841" s="53">
        <v>4.7E-5</v>
      </c>
      <c r="O841" s="50">
        <v>1.51E-4</v>
      </c>
      <c r="P841" s="53">
        <v>6.8E-5</v>
      </c>
      <c r="Q841" s="50">
        <v>0.0</v>
      </c>
      <c r="R841" s="50">
        <v>0.002525</v>
      </c>
      <c r="S841" s="50">
        <v>0.0</v>
      </c>
      <c r="T841" s="50">
        <v>3.19E-4</v>
      </c>
    </row>
    <row r="842">
      <c r="A842" s="2" t="str">
        <f>VLOOKUP(E842,'Food Encyclopedia'!$C$2:$K$999,3)</f>
        <v>Bread, 21 whole grains and seeds, NA, bag</v>
      </c>
      <c r="B842" s="19" t="str">
        <f>VLOOKUP(E842,'Food Encyclopedia'!$C$2:$K$999,9)</f>
        <v>raw</v>
      </c>
      <c r="C842" s="8" t="str">
        <f t="shared" si="1"/>
        <v>Bread, 21 whole grains and seeds, NA, bag, raw</v>
      </c>
      <c r="D842" s="51" t="s">
        <v>3373</v>
      </c>
      <c r="E842" s="2" t="s">
        <v>2303</v>
      </c>
      <c r="F842" s="19">
        <v>9.882</v>
      </c>
      <c r="G842" s="50">
        <v>0.438357</v>
      </c>
      <c r="H842" s="50">
        <v>0.005145</v>
      </c>
      <c r="I842" s="50">
        <v>0.011934</v>
      </c>
      <c r="J842" s="50">
        <v>0.017365</v>
      </c>
      <c r="K842" s="50">
        <v>0.01314</v>
      </c>
      <c r="L842" s="50">
        <v>1.31E-4</v>
      </c>
      <c r="M842" s="50">
        <v>1.46E-4</v>
      </c>
      <c r="N842" s="50">
        <v>1.12E-4</v>
      </c>
      <c r="O842" s="50">
        <v>2.03E-4</v>
      </c>
      <c r="P842" s="53">
        <v>2.86E-5</v>
      </c>
      <c r="Q842" s="50">
        <v>0.0</v>
      </c>
      <c r="R842" s="50">
        <v>0.002125</v>
      </c>
      <c r="S842" s="50">
        <v>0.0</v>
      </c>
      <c r="T842" s="50">
        <v>3.54E-4</v>
      </c>
    </row>
    <row r="843">
      <c r="A843" s="2" t="str">
        <f>VLOOKUP(E843,'Food Encyclopedia'!$C$2:$K$999,3)</f>
        <v>Prunes, pitted, NA, bag</v>
      </c>
      <c r="B843" s="19" t="str">
        <f>VLOOKUP(E843,'Food Encyclopedia'!$C$2:$K$999,9)</f>
        <v>raw</v>
      </c>
      <c r="C843" s="8" t="str">
        <f t="shared" si="1"/>
        <v>Prunes, pitted, NA, bag, raw</v>
      </c>
      <c r="D843" s="51" t="s">
        <v>2308</v>
      </c>
      <c r="E843" s="2" t="s">
        <v>2306</v>
      </c>
      <c r="F843" s="19">
        <v>9.873</v>
      </c>
      <c r="G843" s="50">
        <v>0.146753</v>
      </c>
      <c r="H843" s="50">
        <v>0.016322</v>
      </c>
      <c r="I843" s="50">
        <v>0.022542</v>
      </c>
      <c r="J843" s="50">
        <v>0.001704</v>
      </c>
      <c r="K843" s="50">
        <v>0.008567</v>
      </c>
      <c r="L843" s="50">
        <v>9.56E-4</v>
      </c>
      <c r="M843" s="50">
        <v>0.001168</v>
      </c>
      <c r="N843" s="50">
        <v>0.0</v>
      </c>
      <c r="O843" s="50">
        <v>0.015307</v>
      </c>
      <c r="P843" s="50">
        <v>0.0</v>
      </c>
      <c r="Q843" s="50">
        <v>0.0</v>
      </c>
      <c r="R843" s="50">
        <v>0.003049</v>
      </c>
      <c r="S843" s="50">
        <v>0.0</v>
      </c>
      <c r="T843" s="50">
        <v>1.24E-4</v>
      </c>
    </row>
    <row r="844">
      <c r="A844" s="2" t="str">
        <f>VLOOKUP(E844,'Food Encyclopedia'!$C$2:$K$999,3)</f>
        <v>Mango, Ataulfo, flesh, fresh</v>
      </c>
      <c r="B844" s="19" t="str">
        <f>VLOOKUP(E844,'Food Encyclopedia'!$C$2:$K$999,9)</f>
        <v>raw</v>
      </c>
      <c r="C844" s="8" t="str">
        <f t="shared" si="1"/>
        <v>Mango, Ataulfo, flesh, fresh, raw</v>
      </c>
      <c r="D844" s="51" t="s">
        <v>3374</v>
      </c>
      <c r="E844" s="2" t="s">
        <v>2309</v>
      </c>
      <c r="F844" s="19">
        <v>10.076</v>
      </c>
      <c r="G844" s="50">
        <v>0.159188</v>
      </c>
      <c r="H844" s="50">
        <v>0.008475</v>
      </c>
      <c r="I844" s="50">
        <v>0.07043</v>
      </c>
      <c r="J844" s="50">
        <v>0.004472</v>
      </c>
      <c r="K844" s="50">
        <v>0.010597</v>
      </c>
      <c r="L844" s="50">
        <v>0.001272</v>
      </c>
      <c r="M844" s="50">
        <v>0.001068</v>
      </c>
      <c r="N844" s="50">
        <v>0.0</v>
      </c>
      <c r="O844" s="50">
        <v>0.008744</v>
      </c>
      <c r="P844" s="50">
        <v>0.0</v>
      </c>
      <c r="Q844" s="50">
        <v>0.0</v>
      </c>
      <c r="R844" s="50">
        <v>0.0</v>
      </c>
      <c r="S844" s="50">
        <v>0.0</v>
      </c>
      <c r="T844" s="50">
        <v>1.92E-4</v>
      </c>
    </row>
    <row r="845">
      <c r="A845" s="2" t="str">
        <f>VLOOKUP(E845,'Food Encyclopedia'!$C$2:$K$999,3)</f>
        <v>Mango, Bella, flesh, fresh</v>
      </c>
      <c r="B845" s="19" t="str">
        <f>VLOOKUP(E845,'Food Encyclopedia'!$C$2:$K$999,9)</f>
        <v>raw</v>
      </c>
      <c r="C845" s="8" t="str">
        <f t="shared" si="1"/>
        <v>Mango, Bella, flesh, fresh, raw</v>
      </c>
      <c r="D845" s="51" t="s">
        <v>3375</v>
      </c>
      <c r="E845" s="2" t="s">
        <v>2313</v>
      </c>
      <c r="F845" s="19">
        <v>10.253</v>
      </c>
      <c r="G845" s="50">
        <v>0.293621</v>
      </c>
      <c r="H845" s="50">
        <v>0.010809</v>
      </c>
      <c r="I845" s="50">
        <v>0.068005</v>
      </c>
      <c r="J845" s="50">
        <v>0.00416</v>
      </c>
      <c r="K845" s="50">
        <v>0.0094</v>
      </c>
      <c r="L845" s="50">
        <v>0.001655</v>
      </c>
      <c r="M845" s="50">
        <v>0.001099</v>
      </c>
      <c r="N845" s="50">
        <v>0.0</v>
      </c>
      <c r="O845" s="50">
        <v>0.013317</v>
      </c>
      <c r="P845" s="50">
        <v>0.0</v>
      </c>
      <c r="Q845" s="50">
        <v>0.0</v>
      </c>
      <c r="R845" s="50">
        <v>0.0</v>
      </c>
      <c r="S845" s="50">
        <v>0.0</v>
      </c>
      <c r="T845" s="50">
        <v>1.12E-4</v>
      </c>
    </row>
    <row r="846">
      <c r="A846" s="2" t="str">
        <f>VLOOKUP(E846,'Food Encyclopedia'!$C$2:$K$999,3)</f>
        <v>Lime, NA, fresh</v>
      </c>
      <c r="B846" s="19" t="str">
        <f>VLOOKUP(E846,'Food Encyclopedia'!$C$2:$K$999,9)</f>
        <v>raw</v>
      </c>
      <c r="C846" s="8" t="str">
        <f t="shared" si="1"/>
        <v>Lime, NA, fresh, raw</v>
      </c>
      <c r="D846" s="51" t="s">
        <v>3376</v>
      </c>
      <c r="E846" s="2" t="s">
        <v>2317</v>
      </c>
      <c r="F846" s="19">
        <v>9.903</v>
      </c>
      <c r="G846" s="50">
        <v>0.062561</v>
      </c>
      <c r="H846" s="50">
        <v>0.007781</v>
      </c>
      <c r="I846" s="50">
        <v>0.02121</v>
      </c>
      <c r="J846" s="50">
        <v>1.97E-4</v>
      </c>
      <c r="K846" s="50">
        <v>0.002359</v>
      </c>
      <c r="L846" s="50">
        <v>3.0E-4</v>
      </c>
      <c r="M846" s="50">
        <v>6.3E-4</v>
      </c>
      <c r="N846" s="53">
        <v>4.7E-5</v>
      </c>
      <c r="O846" s="50">
        <v>0.001347</v>
      </c>
      <c r="P846" s="50">
        <v>0.0</v>
      </c>
      <c r="Q846" s="50">
        <v>0.0</v>
      </c>
      <c r="R846" s="50">
        <v>0.0</v>
      </c>
      <c r="S846" s="50">
        <v>0.0</v>
      </c>
      <c r="T846" s="53">
        <v>8.02E-5</v>
      </c>
    </row>
    <row r="847">
      <c r="A847" s="2" t="str">
        <f>VLOOKUP(E847,'Food Encyclopedia'!$C$2:$K$999,3)</f>
        <v>Kale, curly, NA, fresh</v>
      </c>
      <c r="B847" s="19" t="str">
        <f>VLOOKUP(E847,'Food Encyclopedia'!$C$2:$K$999,9)</f>
        <v>raw</v>
      </c>
      <c r="C847" s="8" t="str">
        <f t="shared" si="1"/>
        <v>Kale, curly, NA, fresh, raw</v>
      </c>
      <c r="D847" s="51" t="s">
        <v>2323</v>
      </c>
      <c r="E847" s="2" t="s">
        <v>2320</v>
      </c>
      <c r="F847" s="19">
        <v>10.098</v>
      </c>
      <c r="G847" s="50">
        <v>0.05937</v>
      </c>
      <c r="H847" s="50">
        <v>0.023906</v>
      </c>
      <c r="I847" s="50">
        <v>0.005877</v>
      </c>
      <c r="J847" s="50">
        <v>0.011347</v>
      </c>
      <c r="K847" s="50">
        <v>0.023967</v>
      </c>
      <c r="L847" s="50">
        <v>0.00181</v>
      </c>
      <c r="M847" s="50">
        <v>0.0055</v>
      </c>
      <c r="N847" s="50">
        <v>3.4E-4</v>
      </c>
      <c r="O847" s="50">
        <v>0.037785</v>
      </c>
      <c r="P847" s="50">
        <v>4.37E-4</v>
      </c>
      <c r="Q847" s="50">
        <v>0.0</v>
      </c>
      <c r="R847" s="50">
        <v>0.005014</v>
      </c>
      <c r="S847" s="50">
        <v>0.0</v>
      </c>
      <c r="T847" s="50">
        <v>0.002057</v>
      </c>
    </row>
    <row r="848">
      <c r="A848" s="2" t="str">
        <f>VLOOKUP(E848,'Food Encyclopedia'!$C$2:$K$999,3)</f>
        <v>Kale, red, NA, fresh</v>
      </c>
      <c r="B848" s="19" t="str">
        <f>VLOOKUP(E848,'Food Encyclopedia'!$C$2:$K$999,9)</f>
        <v>raw</v>
      </c>
      <c r="C848" s="8" t="str">
        <f t="shared" si="1"/>
        <v>Kale, red, NA, fresh, raw</v>
      </c>
      <c r="D848" s="51" t="s">
        <v>3377</v>
      </c>
      <c r="E848" s="2" t="s">
        <v>2324</v>
      </c>
      <c r="F848" s="19">
        <v>10.127</v>
      </c>
      <c r="G848" s="50">
        <v>0.034157</v>
      </c>
      <c r="H848" s="50">
        <v>0.024173</v>
      </c>
      <c r="I848" s="50">
        <v>0.0</v>
      </c>
      <c r="J848" s="50">
        <v>0.012879</v>
      </c>
      <c r="K848" s="50">
        <v>0.017802</v>
      </c>
      <c r="L848" s="50">
        <v>0.001971</v>
      </c>
      <c r="M848" s="50">
        <v>0.006228</v>
      </c>
      <c r="N848" s="50">
        <v>2.0E-4</v>
      </c>
      <c r="O848" s="50">
        <v>0.048804</v>
      </c>
      <c r="P848" s="50">
        <v>0.0</v>
      </c>
      <c r="Q848" s="50">
        <v>0.0</v>
      </c>
      <c r="R848" s="50">
        <v>0.007952</v>
      </c>
      <c r="S848" s="50">
        <v>0.0</v>
      </c>
      <c r="T848" s="50">
        <v>0.001507</v>
      </c>
    </row>
    <row r="849">
      <c r="A849" s="2" t="str">
        <f>VLOOKUP(E849,'Food Encyclopedia'!$C$2:$K$999,3)</f>
        <v>Kale, lacinato, NA, fresh</v>
      </c>
      <c r="B849" s="19" t="str">
        <f>VLOOKUP(E849,'Food Encyclopedia'!$C$2:$K$999,9)</f>
        <v>raw</v>
      </c>
      <c r="C849" s="8" t="str">
        <f t="shared" si="1"/>
        <v>Kale, lacinato, NA, fresh, raw</v>
      </c>
      <c r="D849" s="51" t="s">
        <v>3378</v>
      </c>
      <c r="E849" s="2" t="s">
        <v>2327</v>
      </c>
      <c r="F849" s="19">
        <v>10.11</v>
      </c>
      <c r="G849" s="50">
        <v>0.014778</v>
      </c>
      <c r="H849" s="50">
        <v>0.021867</v>
      </c>
      <c r="I849" s="50">
        <v>0.0</v>
      </c>
      <c r="J849" s="50">
        <v>0.00774</v>
      </c>
      <c r="K849" s="50">
        <v>0.012265</v>
      </c>
      <c r="L849" s="50">
        <v>0.001255</v>
      </c>
      <c r="M849" s="50">
        <v>0.004806</v>
      </c>
      <c r="N849" s="53">
        <v>9.8E-5</v>
      </c>
      <c r="O849" s="50">
        <v>0.039517</v>
      </c>
      <c r="P849" s="53">
        <v>9.63E-5</v>
      </c>
      <c r="Q849" s="50">
        <v>0.0</v>
      </c>
      <c r="R849" s="50">
        <v>0.004144</v>
      </c>
      <c r="S849" s="50">
        <v>0.0</v>
      </c>
      <c r="T849" s="50">
        <v>0.001552</v>
      </c>
    </row>
    <row r="850">
      <c r="A850" s="2" t="str">
        <f>VLOOKUP(E850,'Food Encyclopedia'!$C$2:$K$999,3)</f>
        <v>Green onions, NA, fresh</v>
      </c>
      <c r="B850" s="19" t="str">
        <f>VLOOKUP(E850,'Food Encyclopedia'!$C$2:$K$999,9)</f>
        <v>raw</v>
      </c>
      <c r="C850" s="8" t="str">
        <f t="shared" si="1"/>
        <v>Green onions, NA, fresh, raw</v>
      </c>
      <c r="D850" s="51" t="s">
        <v>2332</v>
      </c>
      <c r="E850" s="2" t="s">
        <v>2330</v>
      </c>
      <c r="F850" s="19">
        <v>10.208</v>
      </c>
      <c r="G850" s="50">
        <v>0.200635</v>
      </c>
      <c r="H850" s="50">
        <v>0.037415</v>
      </c>
      <c r="I850" s="50">
        <v>0.040811</v>
      </c>
      <c r="J850" s="50">
        <v>0.011361</v>
      </c>
      <c r="K850" s="50">
        <v>0.007252</v>
      </c>
      <c r="L850" s="50">
        <v>0.002136</v>
      </c>
      <c r="M850" s="50">
        <v>0.003136</v>
      </c>
      <c r="N850" s="53">
        <v>8.31E-5</v>
      </c>
      <c r="O850" s="50">
        <v>0.041815</v>
      </c>
      <c r="P850" s="50">
        <v>4.34E-4</v>
      </c>
      <c r="Q850" s="50">
        <v>0.0</v>
      </c>
      <c r="R850" s="50">
        <v>0.005221</v>
      </c>
      <c r="S850" s="50">
        <v>0.0</v>
      </c>
      <c r="T850" s="50">
        <v>0.001212</v>
      </c>
    </row>
    <row r="851">
      <c r="A851" s="2" t="str">
        <f>VLOOKUP(E851,'Food Encyclopedia'!$C$2:$K$999,3)</f>
        <v>Lettuce, romaine, NA, fresh</v>
      </c>
      <c r="B851" s="19" t="str">
        <f>VLOOKUP(E851,'Food Encyclopedia'!$C$2:$K$999,9)</f>
        <v>raw</v>
      </c>
      <c r="C851" s="8" t="str">
        <f t="shared" si="1"/>
        <v>Lettuce, romaine, NA, fresh, raw</v>
      </c>
      <c r="D851" s="51" t="s">
        <v>3379</v>
      </c>
      <c r="E851" s="2" t="s">
        <v>2333</v>
      </c>
      <c r="F851" s="19">
        <v>10.147</v>
      </c>
      <c r="G851" s="50">
        <v>0.129331</v>
      </c>
      <c r="H851" s="50">
        <v>0.019798</v>
      </c>
      <c r="I851" s="50">
        <v>0.025879</v>
      </c>
      <c r="J851" s="50">
        <v>0.011646</v>
      </c>
      <c r="K851" s="50">
        <v>0.015391</v>
      </c>
      <c r="L851" s="50">
        <v>0.001957</v>
      </c>
      <c r="M851" s="50">
        <v>0.004726</v>
      </c>
      <c r="N851" s="50">
        <v>2.63E-4</v>
      </c>
      <c r="O851" s="50">
        <v>0.042537</v>
      </c>
      <c r="P851" s="53">
        <v>1.71E-5</v>
      </c>
      <c r="Q851" s="50">
        <v>0.0</v>
      </c>
      <c r="R851" s="50">
        <v>0.004533</v>
      </c>
      <c r="S851" s="50">
        <v>0.0</v>
      </c>
      <c r="T851" s="50">
        <v>0.002329</v>
      </c>
    </row>
    <row r="852">
      <c r="A852" s="2" t="str">
        <f>VLOOKUP(E852,'Food Encyclopedia'!$C$2:$K$999,3)</f>
        <v>Eggplant, NA, fresh</v>
      </c>
      <c r="B852" s="19" t="str">
        <f>VLOOKUP(E852,'Food Encyclopedia'!$C$2:$K$999,9)</f>
        <v>raw</v>
      </c>
      <c r="C852" s="8" t="str">
        <f t="shared" si="1"/>
        <v>Eggplant, NA, fresh, raw</v>
      </c>
      <c r="D852" s="51" t="s">
        <v>2340</v>
      </c>
      <c r="E852" s="2" t="s">
        <v>2337</v>
      </c>
      <c r="F852" s="19">
        <v>10.286</v>
      </c>
      <c r="G852" s="50">
        <v>0.156644</v>
      </c>
      <c r="H852" s="50">
        <v>0.041046</v>
      </c>
      <c r="I852" s="50">
        <v>0.017603</v>
      </c>
      <c r="J852" s="50">
        <v>0.012888</v>
      </c>
      <c r="K852" s="50">
        <v>0.010524</v>
      </c>
      <c r="L852" s="50">
        <v>7.3E-4</v>
      </c>
      <c r="M852" s="50">
        <v>0.004412</v>
      </c>
      <c r="N852" s="53">
        <v>1.04E-5</v>
      </c>
      <c r="O852" s="50">
        <v>0.043887</v>
      </c>
      <c r="P852" s="50">
        <v>0.0</v>
      </c>
      <c r="Q852" s="50">
        <v>0.0</v>
      </c>
      <c r="R852" s="50">
        <v>0.006269</v>
      </c>
      <c r="S852" s="50">
        <v>0.0</v>
      </c>
      <c r="T852" s="50">
        <v>0.001301</v>
      </c>
    </row>
    <row r="853">
      <c r="A853" s="2" t="str">
        <f>VLOOKUP(E853,'Food Encyclopedia'!$C$2:$K$999,3)</f>
        <v>Cabbage, green, whole, fresh</v>
      </c>
      <c r="B853" s="19" t="str">
        <f>VLOOKUP(E853,'Food Encyclopedia'!$C$2:$K$999,9)</f>
        <v>raw</v>
      </c>
      <c r="C853" s="8" t="str">
        <f t="shared" si="1"/>
        <v>Cabbage, green, whole, fresh, raw</v>
      </c>
      <c r="D853" s="51" t="s">
        <v>2343</v>
      </c>
      <c r="E853" s="2" t="s">
        <v>2341</v>
      </c>
      <c r="F853" s="19">
        <v>10.021</v>
      </c>
      <c r="G853" s="50">
        <v>0.22211</v>
      </c>
      <c r="H853" s="50">
        <v>0.012173</v>
      </c>
      <c r="I853" s="50">
        <v>0.003889</v>
      </c>
      <c r="J853" s="50">
        <v>0.010594</v>
      </c>
      <c r="K853" s="50">
        <v>0.014942</v>
      </c>
      <c r="L853" s="50">
        <v>0.001805</v>
      </c>
      <c r="M853" s="50">
        <v>0.003178</v>
      </c>
      <c r="N853" s="53">
        <v>2.97E-5</v>
      </c>
      <c r="O853" s="50">
        <v>0.028731</v>
      </c>
      <c r="P853" s="50">
        <v>0.0</v>
      </c>
      <c r="Q853" s="50">
        <v>0.0</v>
      </c>
      <c r="R853" s="50">
        <v>0.003825</v>
      </c>
      <c r="S853" s="50">
        <v>0.0</v>
      </c>
      <c r="T853" s="50">
        <v>6.93E-4</v>
      </c>
    </row>
    <row r="854">
      <c r="A854" s="2" t="str">
        <f>VLOOKUP(E854,'Food Encyclopedia'!$C$2:$K$999,3)</f>
        <v>Tuna, albacore, NA, fresh</v>
      </c>
      <c r="B854" s="19" t="str">
        <f>VLOOKUP(E854,'Food Encyclopedia'!$C$2:$K$999,9)</f>
        <v>raw</v>
      </c>
      <c r="C854" s="8" t="str">
        <f t="shared" si="1"/>
        <v>Tuna, albacore, NA, fresh, raw</v>
      </c>
      <c r="D854" s="51" t="s">
        <v>2347</v>
      </c>
      <c r="E854" s="2" t="s">
        <v>2344</v>
      </c>
      <c r="F854" s="19">
        <v>10.096</v>
      </c>
      <c r="G854" s="50">
        <v>0.06649</v>
      </c>
      <c r="H854" s="50">
        <v>7.84E-4</v>
      </c>
      <c r="I854" s="50">
        <v>0.001295</v>
      </c>
      <c r="J854" s="53">
        <v>5.22E-5</v>
      </c>
      <c r="K854" s="50">
        <v>7.17E-4</v>
      </c>
      <c r="L854" s="53">
        <v>4.46E-5</v>
      </c>
      <c r="M854" s="53">
        <v>6.09E-5</v>
      </c>
      <c r="N854" s="53">
        <v>1.23E-5</v>
      </c>
      <c r="O854" s="50">
        <v>2.62E-4</v>
      </c>
      <c r="P854" s="53">
        <v>7.56E-5</v>
      </c>
      <c r="Q854" s="50">
        <v>0.0</v>
      </c>
      <c r="R854" s="50">
        <v>3.1E-4</v>
      </c>
      <c r="S854" s="50">
        <v>0.0</v>
      </c>
      <c r="T854" s="50">
        <v>0.001768</v>
      </c>
    </row>
    <row r="855">
      <c r="A855" s="2" t="str">
        <f>VLOOKUP(E855,'Food Encyclopedia'!$C$2:$K$999,3)</f>
        <v>Tuna, chunk light, NA, fresh</v>
      </c>
      <c r="B855" s="19" t="str">
        <f>VLOOKUP(E855,'Food Encyclopedia'!$C$2:$K$999,9)</f>
        <v>raw</v>
      </c>
      <c r="C855" s="8" t="str">
        <f t="shared" si="1"/>
        <v>Tuna, chunk light, NA, fresh, raw</v>
      </c>
      <c r="D855" s="51" t="s">
        <v>3380</v>
      </c>
      <c r="E855" s="2" t="s">
        <v>2348</v>
      </c>
      <c r="F855" s="19">
        <v>10.144</v>
      </c>
      <c r="G855" s="50">
        <v>0.04113</v>
      </c>
      <c r="H855" s="50">
        <v>6.02E-4</v>
      </c>
      <c r="I855" s="50">
        <v>0.001215</v>
      </c>
      <c r="J855" s="50">
        <v>1.55E-4</v>
      </c>
      <c r="K855" s="50">
        <v>5.19E-4</v>
      </c>
      <c r="L855" s="53">
        <v>5.24E-5</v>
      </c>
      <c r="M855" s="53">
        <v>3.42E-5</v>
      </c>
      <c r="N855" s="53">
        <v>1.14E-5</v>
      </c>
      <c r="O855" s="50">
        <v>1.16E-4</v>
      </c>
      <c r="P855" s="53">
        <v>4.97E-5</v>
      </c>
      <c r="Q855" s="50">
        <v>0.0</v>
      </c>
      <c r="R855" s="50">
        <v>3.75E-4</v>
      </c>
      <c r="S855" s="50">
        <v>0.0</v>
      </c>
      <c r="T855" s="50">
        <v>0.002722</v>
      </c>
    </row>
    <row r="856">
      <c r="A856" s="2" t="str">
        <f>VLOOKUP(E856,'Food Encyclopedia'!$C$2:$K$999,3)</f>
        <v>Tortilla, almond flour, NA, bag</v>
      </c>
      <c r="B856" s="19" t="str">
        <f>VLOOKUP(E856,'Food Encyclopedia'!$C$2:$K$999,9)</f>
        <v>raw</v>
      </c>
      <c r="C856" s="8" t="str">
        <f t="shared" si="1"/>
        <v>Tortilla, almond flour, NA, bag, raw</v>
      </c>
      <c r="D856" s="51" t="s">
        <v>2802</v>
      </c>
      <c r="E856" s="2" t="s">
        <v>2351</v>
      </c>
      <c r="F856" s="19">
        <v>10.635</v>
      </c>
      <c r="G856" s="50">
        <v>0.339604</v>
      </c>
      <c r="H856" s="50">
        <v>0.00533</v>
      </c>
      <c r="I856" s="50">
        <v>0.004588</v>
      </c>
      <c r="J856" s="50">
        <v>0.002662</v>
      </c>
      <c r="K856" s="50">
        <v>0.012109</v>
      </c>
      <c r="L856" s="50">
        <v>4.12E-4</v>
      </c>
      <c r="M856" s="50">
        <v>6.2E-4</v>
      </c>
      <c r="N856" s="50">
        <v>1.73E-4</v>
      </c>
      <c r="O856" s="50">
        <v>8.25E-4</v>
      </c>
      <c r="P856" s="53">
        <v>3.59E-5</v>
      </c>
      <c r="Q856" s="50">
        <v>0.0</v>
      </c>
      <c r="R856" s="50">
        <v>0.002289</v>
      </c>
      <c r="S856" s="50">
        <v>0.0</v>
      </c>
      <c r="T856" s="50">
        <v>1.78E-4</v>
      </c>
    </row>
    <row r="857">
      <c r="A857" s="2" t="str">
        <f>VLOOKUP(E857,'Food Encyclopedia'!$C$2:$K$999,3)</f>
        <v>ramen, millet &amp; brown rice, NA, bag</v>
      </c>
      <c r="B857" s="19" t="str">
        <f>VLOOKUP(E857,'Food Encyclopedia'!$C$2:$K$999,9)</f>
        <v/>
      </c>
      <c r="C857" s="8" t="str">
        <f t="shared" si="1"/>
        <v>ramen, millet &amp; brown rice, NA, bag, </v>
      </c>
      <c r="D857" s="51" t="s">
        <v>3381</v>
      </c>
      <c r="E857" s="2" t="s">
        <v>2355</v>
      </c>
      <c r="F857" s="19">
        <v>10.006</v>
      </c>
      <c r="G857" s="50">
        <v>0.784016</v>
      </c>
      <c r="H857" s="50">
        <v>0.004382</v>
      </c>
      <c r="I857" s="50">
        <v>0.006295</v>
      </c>
      <c r="J857" s="50">
        <v>0.002864</v>
      </c>
      <c r="K857" s="50">
        <v>0.006126</v>
      </c>
      <c r="L857" s="50">
        <v>1.66E-4</v>
      </c>
      <c r="M857" s="50">
        <v>1.57E-4</v>
      </c>
      <c r="N857" s="53">
        <v>5.34E-5</v>
      </c>
      <c r="O857" s="50">
        <v>2.47E-4</v>
      </c>
      <c r="P857" s="53">
        <v>6.77E-5</v>
      </c>
      <c r="Q857" s="50">
        <v>0.0</v>
      </c>
      <c r="R857" s="50">
        <v>6.44E-4</v>
      </c>
      <c r="S857" s="50">
        <v>0.0</v>
      </c>
      <c r="T857" s="50">
        <v>3.41E-4</v>
      </c>
    </row>
    <row r="858">
      <c r="A858" s="2" t="str">
        <f>VLOOKUP(E858,'Food Encyclopedia'!$C$2:$K$999,3)</f>
        <v>Saifun brean threads, NA, bag</v>
      </c>
      <c r="B858" s="19" t="str">
        <f>VLOOKUP(E858,'Food Encyclopedia'!$C$2:$K$999,9)</f>
        <v/>
      </c>
      <c r="C858" s="8" t="str">
        <f t="shared" si="1"/>
        <v>Saifun brean threads, NA, bag, </v>
      </c>
      <c r="D858" s="51" t="s">
        <v>3382</v>
      </c>
      <c r="E858" s="2" t="s">
        <v>2359</v>
      </c>
      <c r="F858" s="19">
        <v>9.848</v>
      </c>
      <c r="G858" s="50">
        <v>0.903682</v>
      </c>
      <c r="H858" s="50">
        <v>0.004059</v>
      </c>
      <c r="I858" s="50">
        <v>0.00534</v>
      </c>
      <c r="J858" s="50">
        <v>1.53E-4</v>
      </c>
      <c r="K858" s="50">
        <v>0.001737</v>
      </c>
      <c r="L858" s="53">
        <v>3.86E-5</v>
      </c>
      <c r="M858" s="53">
        <v>1.72E-5</v>
      </c>
      <c r="N858" s="53">
        <v>8.46E-5</v>
      </c>
      <c r="O858" s="53">
        <v>4.6E-5</v>
      </c>
      <c r="P858" s="53">
        <v>2.12E-5</v>
      </c>
      <c r="Q858" s="50">
        <v>0.0</v>
      </c>
      <c r="R858" s="50">
        <v>2.05E-4</v>
      </c>
      <c r="S858" s="50">
        <v>0.0</v>
      </c>
      <c r="T858" s="53">
        <v>3.24E-5</v>
      </c>
    </row>
    <row r="859">
      <c r="A859" s="2" t="str">
        <f>VLOOKUP(E859,'Food Encyclopedia'!$C$2:$K$999,3)</f>
        <v>Pasta, rotini red lentil, NA, box</v>
      </c>
      <c r="B859" s="19" t="str">
        <f>VLOOKUP(E859,'Food Encyclopedia'!$C$2:$K$999,9)</f>
        <v/>
      </c>
      <c r="C859" s="8" t="str">
        <f t="shared" si="1"/>
        <v>Pasta, rotini red lentil, NA, box, </v>
      </c>
      <c r="D859" s="51" t="s">
        <v>3383</v>
      </c>
      <c r="E859" s="2" t="s">
        <v>2363</v>
      </c>
      <c r="F859" s="19">
        <v>9.826</v>
      </c>
      <c r="G859" s="50">
        <v>1.272243</v>
      </c>
      <c r="H859" s="50">
        <v>0.028337</v>
      </c>
      <c r="I859" s="50">
        <v>0.010504</v>
      </c>
      <c r="J859" s="50">
        <v>0.003609</v>
      </c>
      <c r="K859" s="50">
        <v>0.030465</v>
      </c>
      <c r="L859" s="50">
        <v>4.74E-4</v>
      </c>
      <c r="M859" s="50">
        <v>8.0E-4</v>
      </c>
      <c r="N859" s="50">
        <v>1.3E-4</v>
      </c>
      <c r="O859" s="50">
        <v>7.82E-4</v>
      </c>
      <c r="P859" s="53">
        <v>7.37E-5</v>
      </c>
      <c r="Q859" s="50">
        <v>0.0</v>
      </c>
      <c r="R859" s="50">
        <v>0.001524</v>
      </c>
      <c r="S859" s="50">
        <v>0.0</v>
      </c>
      <c r="T859" s="50">
        <v>0.00114</v>
      </c>
    </row>
    <row r="860">
      <c r="A860" s="2" t="str">
        <f>VLOOKUP(E860,'Food Encyclopedia'!$C$2:$K$999,3)</f>
        <v>Pasta, chickpea rotini, NA, box</v>
      </c>
      <c r="B860" s="19" t="str">
        <f>VLOOKUP(E860,'Food Encyclopedia'!$C$2:$K$999,9)</f>
        <v/>
      </c>
      <c r="C860" s="8" t="str">
        <f t="shared" si="1"/>
        <v>Pasta, chickpea rotini, NA, box, </v>
      </c>
      <c r="D860" s="51" t="s">
        <v>3384</v>
      </c>
      <c r="E860" s="2" t="s">
        <v>2366</v>
      </c>
      <c r="F860" s="19">
        <v>10.211</v>
      </c>
      <c r="G860" s="50">
        <v>0.440262</v>
      </c>
      <c r="H860" s="50">
        <v>0.023982</v>
      </c>
      <c r="I860" s="50">
        <v>0.004771</v>
      </c>
      <c r="J860" s="50">
        <v>0.002543</v>
      </c>
      <c r="K860" s="50">
        <v>0.027325</v>
      </c>
      <c r="L860" s="50">
        <v>4.07E-4</v>
      </c>
      <c r="M860" s="50">
        <v>8.63E-4</v>
      </c>
      <c r="N860" s="50">
        <v>4.3E-4</v>
      </c>
      <c r="O860" s="50">
        <v>0.00111</v>
      </c>
      <c r="P860" s="53">
        <v>6.81E-5</v>
      </c>
      <c r="Q860" s="50">
        <v>0.0</v>
      </c>
      <c r="R860" s="50">
        <v>0.002898</v>
      </c>
      <c r="S860" s="50">
        <v>0.0</v>
      </c>
      <c r="T860" s="50">
        <v>6.79E-4</v>
      </c>
    </row>
    <row r="861">
      <c r="A861" s="2" t="str">
        <f>VLOOKUP(E861,'Food Encyclopedia'!$C$2:$K$999,3)</f>
        <v>Pasta, yellow lentil penne, NA, box</v>
      </c>
      <c r="B861" s="19" t="str">
        <f>VLOOKUP(E861,'Food Encyclopedia'!$C$2:$K$999,9)</f>
        <v/>
      </c>
      <c r="C861" s="8" t="str">
        <f t="shared" si="1"/>
        <v>Pasta, yellow lentil penne, NA, box, </v>
      </c>
      <c r="D861" s="51" t="s">
        <v>3385</v>
      </c>
      <c r="E861" s="2" t="s">
        <v>2370</v>
      </c>
      <c r="F861" s="19">
        <v>10.006</v>
      </c>
      <c r="G861" s="50">
        <v>0.570535</v>
      </c>
      <c r="H861" s="50">
        <v>0.025879</v>
      </c>
      <c r="I861" s="50">
        <v>0.005251</v>
      </c>
      <c r="J861" s="50">
        <v>0.002263</v>
      </c>
      <c r="K861" s="50">
        <v>0.022466</v>
      </c>
      <c r="L861" s="50">
        <v>3.63E-4</v>
      </c>
      <c r="M861" s="50">
        <v>8.02E-4</v>
      </c>
      <c r="N861" s="50">
        <v>1.46E-4</v>
      </c>
      <c r="O861" s="50">
        <v>8.76E-4</v>
      </c>
      <c r="P861" s="53">
        <v>1.35E-5</v>
      </c>
      <c r="Q861" s="50">
        <v>0.0</v>
      </c>
      <c r="R861" s="50">
        <v>0.001126</v>
      </c>
      <c r="S861" s="50">
        <v>0.0</v>
      </c>
      <c r="T861" s="50">
        <v>9.38E-4</v>
      </c>
    </row>
    <row r="862">
      <c r="A862" s="2" t="str">
        <f>VLOOKUP(E862,'Food Encyclopedia'!$C$2:$K$999,3)</f>
        <v>Noodles, rice, NA, box</v>
      </c>
      <c r="B862" s="19" t="str">
        <f>VLOOKUP(E862,'Food Encyclopedia'!$C$2:$K$999,9)</f>
        <v/>
      </c>
      <c r="C862" s="8" t="str">
        <f t="shared" si="1"/>
        <v>Noodles, rice, NA, box, </v>
      </c>
      <c r="D862" s="51" t="s">
        <v>3386</v>
      </c>
      <c r="E862" s="2" t="s">
        <v>2373</v>
      </c>
      <c r="F862" s="19">
        <v>10.194</v>
      </c>
      <c r="G862" s="50">
        <v>0.841214</v>
      </c>
      <c r="H862" s="50">
        <v>0.005244</v>
      </c>
      <c r="I862" s="50">
        <v>0.005156</v>
      </c>
      <c r="J862" s="50">
        <v>7.78E-4</v>
      </c>
      <c r="K862" s="50">
        <v>0.002017</v>
      </c>
      <c r="L862" s="53">
        <v>5.49E-5</v>
      </c>
      <c r="M862" s="53">
        <v>3.33E-5</v>
      </c>
      <c r="N862" s="53">
        <v>3.25E-5</v>
      </c>
      <c r="O862" s="53">
        <v>7.09E-5</v>
      </c>
      <c r="P862" s="53">
        <v>2.01E-5</v>
      </c>
      <c r="Q862" s="50">
        <v>0.0</v>
      </c>
      <c r="R862" s="50">
        <v>4.91E-4</v>
      </c>
      <c r="S862" s="50">
        <v>0.0</v>
      </c>
      <c r="T862" s="50">
        <v>2.73E-4</v>
      </c>
    </row>
    <row r="863">
      <c r="A863" s="2" t="str">
        <f>VLOOKUP(E863,'Food Encyclopedia'!$C$2:$K$999,3)</f>
        <v>Pasta, chickpea mac &amp; cheese, NA, box</v>
      </c>
      <c r="B863" s="19" t="str">
        <f>VLOOKUP(E863,'Food Encyclopedia'!$C$2:$K$999,9)</f>
        <v/>
      </c>
      <c r="C863" s="8" t="str">
        <f t="shared" si="1"/>
        <v>Pasta, chickpea mac &amp; cheese, NA, box, </v>
      </c>
      <c r="D863" s="51" t="s">
        <v>3387</v>
      </c>
      <c r="E863" s="2" t="s">
        <v>2377</v>
      </c>
      <c r="F863" s="19">
        <v>9.998</v>
      </c>
      <c r="G863" s="50">
        <v>0.57276</v>
      </c>
      <c r="H863" s="50">
        <v>0.030493</v>
      </c>
      <c r="I863" s="50">
        <v>0.004449</v>
      </c>
      <c r="J863" s="50">
        <v>0.002726</v>
      </c>
      <c r="K863" s="50">
        <v>0.032246</v>
      </c>
      <c r="L863" s="50">
        <v>3.54E-4</v>
      </c>
      <c r="M863" s="50">
        <v>9.74E-4</v>
      </c>
      <c r="N863" s="50">
        <v>5.2E-4</v>
      </c>
      <c r="O863" s="50">
        <v>0.001236</v>
      </c>
      <c r="P863" s="53">
        <v>5.87E-5</v>
      </c>
      <c r="Q863" s="50">
        <v>0.0</v>
      </c>
      <c r="R863" s="50">
        <v>0.003106</v>
      </c>
      <c r="S863" s="50">
        <v>0.0</v>
      </c>
      <c r="T863" s="50">
        <v>3.91E-4</v>
      </c>
    </row>
    <row r="864">
      <c r="A864" s="2" t="str">
        <f>VLOOKUP(E864,'Food Encyclopedia'!$C$2:$K$999,3)</f>
        <v>Couscous, pearl, NA, box</v>
      </c>
      <c r="B864" s="19" t="str">
        <f>VLOOKUP(E864,'Food Encyclopedia'!$C$2:$K$999,9)</f>
        <v/>
      </c>
      <c r="C864" s="8" t="str">
        <f t="shared" si="1"/>
        <v>Couscous, pearl, NA, box, </v>
      </c>
      <c r="D864" s="51" t="s">
        <v>3388</v>
      </c>
      <c r="E864" s="2" t="s">
        <v>2380</v>
      </c>
      <c r="F864" s="19">
        <v>10.152</v>
      </c>
      <c r="G864" s="50">
        <v>0.736838</v>
      </c>
      <c r="H864" s="50">
        <v>0.00615</v>
      </c>
      <c r="I864" s="50">
        <v>0.005922</v>
      </c>
      <c r="J864" s="50">
        <v>0.007793</v>
      </c>
      <c r="K864" s="50">
        <v>0.008352</v>
      </c>
      <c r="L864" s="50">
        <v>1.1E-4</v>
      </c>
      <c r="M864" s="53">
        <v>4.09E-5</v>
      </c>
      <c r="N864" s="53">
        <v>4.92E-5</v>
      </c>
      <c r="O864" s="53">
        <v>4.48E-5</v>
      </c>
      <c r="P864" s="53">
        <v>2.21E-5</v>
      </c>
      <c r="Q864" s="50">
        <v>0.0</v>
      </c>
      <c r="R864" s="50">
        <v>0.001555</v>
      </c>
      <c r="S864" s="50">
        <v>0.0</v>
      </c>
      <c r="T864" s="50">
        <v>1.76E-4</v>
      </c>
    </row>
    <row r="865">
      <c r="A865" s="2" t="str">
        <f>VLOOKUP(E865,'Food Encyclopedia'!$C$2:$K$999,3)</f>
        <v>Couscous, original, NA, box</v>
      </c>
      <c r="B865" s="19" t="str">
        <f>VLOOKUP(E865,'Food Encyclopedia'!$C$2:$K$999,9)</f>
        <v/>
      </c>
      <c r="C865" s="8" t="str">
        <f t="shared" si="1"/>
        <v>Couscous, original, NA, box, </v>
      </c>
      <c r="D865" s="51" t="s">
        <v>3389</v>
      </c>
      <c r="E865" s="2" t="s">
        <v>2384</v>
      </c>
      <c r="F865" s="19">
        <v>9.948</v>
      </c>
      <c r="G865" s="50">
        <v>0.702603</v>
      </c>
      <c r="H865" s="50">
        <v>0.005142</v>
      </c>
      <c r="I865" s="50">
        <v>0.006196</v>
      </c>
      <c r="J865" s="50">
        <v>0.007175</v>
      </c>
      <c r="K865" s="50">
        <v>0.007528</v>
      </c>
      <c r="L865" s="53">
        <v>8.64E-5</v>
      </c>
      <c r="M865" s="53">
        <v>4.36E-5</v>
      </c>
      <c r="N865" s="53">
        <v>6.85E-5</v>
      </c>
      <c r="O865" s="53">
        <v>5.75E-5</v>
      </c>
      <c r="P865" s="53">
        <v>3.41E-5</v>
      </c>
      <c r="Q865" s="50">
        <v>0.0</v>
      </c>
      <c r="R865" s="50">
        <v>0.00161</v>
      </c>
      <c r="S865" s="50">
        <v>0.0</v>
      </c>
      <c r="T865" s="50">
        <v>3.13E-4</v>
      </c>
    </row>
    <row r="866">
      <c r="A866" s="2" t="str">
        <f>VLOOKUP(E866,'Food Encyclopedia'!$C$2:$K$999,3)</f>
        <v>Rice, brown long grain, NA, bag</v>
      </c>
      <c r="B866" s="19" t="str">
        <f>VLOOKUP(E866,'Food Encyclopedia'!$C$2:$K$999,9)</f>
        <v/>
      </c>
      <c r="C866" s="8" t="str">
        <f t="shared" si="1"/>
        <v>Rice, brown long grain, NA, bag, </v>
      </c>
      <c r="D866" s="51" t="s">
        <v>3390</v>
      </c>
      <c r="E866" s="2" t="s">
        <v>2388</v>
      </c>
      <c r="F866" s="19">
        <v>10.195</v>
      </c>
      <c r="G866" s="50">
        <v>0.822179</v>
      </c>
      <c r="H866" s="50">
        <v>0.004416</v>
      </c>
      <c r="I866" s="50">
        <v>0.005533</v>
      </c>
      <c r="J866" s="50">
        <v>0.002656</v>
      </c>
      <c r="K866" s="50">
        <v>0.005027</v>
      </c>
      <c r="L866" s="53">
        <v>7.04E-5</v>
      </c>
      <c r="M866" s="53">
        <v>6.21E-5</v>
      </c>
      <c r="N866" s="53">
        <v>3.26E-5</v>
      </c>
      <c r="O866" s="50">
        <v>1.23E-4</v>
      </c>
      <c r="P866" s="53">
        <v>1.03E-5</v>
      </c>
      <c r="Q866" s="50">
        <v>0.0</v>
      </c>
      <c r="R866" s="50">
        <v>6.95E-4</v>
      </c>
      <c r="S866" s="50">
        <v>0.0</v>
      </c>
      <c r="T866" s="50">
        <v>2.43E-4</v>
      </c>
    </row>
    <row r="867">
      <c r="A867" s="2" t="str">
        <f>VLOOKUP(E867,'Food Encyclopedia'!$C$2:$K$999,3)</f>
        <v>Rice, wild NA, bag</v>
      </c>
      <c r="B867" s="19" t="str">
        <f>VLOOKUP(E867,'Food Encyclopedia'!$C$2:$K$999,9)</f>
        <v/>
      </c>
      <c r="C867" s="8" t="str">
        <f t="shared" si="1"/>
        <v>Rice, wild NA, bag, </v>
      </c>
      <c r="D867" s="51" t="s">
        <v>2393</v>
      </c>
      <c r="E867" s="2" t="s">
        <v>2391</v>
      </c>
      <c r="F867" s="19">
        <v>10.182</v>
      </c>
      <c r="G867" s="50">
        <v>0.70416</v>
      </c>
      <c r="H867" s="50">
        <v>0.006114</v>
      </c>
      <c r="I867" s="50">
        <v>0.005411</v>
      </c>
      <c r="J867" s="50">
        <v>0.003249</v>
      </c>
      <c r="K867" s="50">
        <v>0.005079</v>
      </c>
      <c r="L867" s="50">
        <v>1.44E-4</v>
      </c>
      <c r="M867" s="50">
        <v>1.12E-4</v>
      </c>
      <c r="N867" s="53">
        <v>9.93E-5</v>
      </c>
      <c r="O867" s="50">
        <v>1.97E-4</v>
      </c>
      <c r="P867" s="53">
        <v>2.84E-5</v>
      </c>
      <c r="Q867" s="50">
        <v>0.0</v>
      </c>
      <c r="R867" s="50">
        <v>8.88E-4</v>
      </c>
      <c r="S867" s="50">
        <v>0.0</v>
      </c>
      <c r="T867" s="50">
        <v>3.99E-4</v>
      </c>
    </row>
    <row r="868">
      <c r="A868" s="2" t="str">
        <f>VLOOKUP(E868,'Food Encyclopedia'!$C$2:$K$999,3)</f>
        <v>Couscous, tri-color pearl, NA, bag</v>
      </c>
      <c r="B868" s="19" t="str">
        <f>VLOOKUP(E868,'Food Encyclopedia'!$C$2:$K$999,9)</f>
        <v/>
      </c>
      <c r="C868" s="8" t="str">
        <f t="shared" si="1"/>
        <v>Couscous, tri-color pearl, NA, bag, </v>
      </c>
      <c r="D868" s="51" t="s">
        <v>3391</v>
      </c>
      <c r="E868" s="2" t="s">
        <v>2394</v>
      </c>
      <c r="F868" s="19">
        <v>10.12</v>
      </c>
      <c r="G868" s="50">
        <v>0.804642</v>
      </c>
      <c r="H868" s="50">
        <v>0.007887</v>
      </c>
      <c r="I868" s="50">
        <v>0.006129</v>
      </c>
      <c r="J868" s="50">
        <v>0.010278</v>
      </c>
      <c r="K868" s="50">
        <v>0.010795</v>
      </c>
      <c r="L868" s="53">
        <v>7.49E-5</v>
      </c>
      <c r="M868" s="53">
        <v>3.41E-5</v>
      </c>
      <c r="N868" s="53">
        <v>4.47E-5</v>
      </c>
      <c r="O868" s="53">
        <v>6.58E-5</v>
      </c>
      <c r="P868" s="53">
        <v>1.62E-5</v>
      </c>
      <c r="Q868" s="50">
        <v>0.0</v>
      </c>
      <c r="R868" s="50">
        <v>0.001772</v>
      </c>
      <c r="S868" s="50">
        <v>0.0</v>
      </c>
      <c r="T868" s="50">
        <v>1.91E-4</v>
      </c>
    </row>
    <row r="869">
      <c r="A869" s="2" t="str">
        <f>VLOOKUP(E869,'Food Encyclopedia'!$C$2:$K$999,3)</f>
        <v>Ravioli, spinach &amp; ricotta, NA, bag</v>
      </c>
      <c r="B869" s="19" t="str">
        <f>VLOOKUP(E869,'Food Encyclopedia'!$C$2:$K$999,9)</f>
        <v/>
      </c>
      <c r="C869" s="8" t="str">
        <f t="shared" si="1"/>
        <v>Ravioli, spinach &amp; ricotta, NA, bag, </v>
      </c>
      <c r="D869" s="51" t="s">
        <v>3392</v>
      </c>
      <c r="E869" s="2" t="s">
        <v>2397</v>
      </c>
      <c r="F869" s="19">
        <v>9.944</v>
      </c>
      <c r="G869" s="50">
        <v>0.428506</v>
      </c>
      <c r="H869" s="50">
        <v>0.031349</v>
      </c>
      <c r="I869" s="50">
        <v>0.0</v>
      </c>
      <c r="J869" s="50">
        <v>0.007059</v>
      </c>
      <c r="K869" s="50">
        <v>0.004553</v>
      </c>
      <c r="L869" s="50">
        <v>1.48E-4</v>
      </c>
      <c r="M869" s="50">
        <v>1.59E-4</v>
      </c>
      <c r="N869" s="50">
        <v>0.0</v>
      </c>
      <c r="O869" s="50">
        <v>5.56E-4</v>
      </c>
      <c r="P869" s="50">
        <v>0.0</v>
      </c>
      <c r="Q869" s="50">
        <v>0.0</v>
      </c>
      <c r="R869" s="50">
        <v>0.00126</v>
      </c>
      <c r="S869" s="50">
        <v>0.0</v>
      </c>
      <c r="T869" s="50">
        <v>2.79E-4</v>
      </c>
    </row>
    <row r="870">
      <c r="A870" s="2" t="str">
        <f>VLOOKUP(E870,'Food Encyclopedia'!$C$2:$K$999,3)</f>
        <v>Burrito, beans &amp; rice, NA, bag</v>
      </c>
      <c r="B870" s="19" t="str">
        <f>VLOOKUP(E870,'Food Encyclopedia'!$C$2:$K$999,9)</f>
        <v/>
      </c>
      <c r="C870" s="8" t="str">
        <f t="shared" si="1"/>
        <v>Burrito, beans &amp; rice, NA, bag, </v>
      </c>
      <c r="D870" s="51" t="s">
        <v>3393</v>
      </c>
      <c r="E870" s="2" t="s">
        <v>2401</v>
      </c>
      <c r="F870" s="19">
        <v>10.285</v>
      </c>
      <c r="G870" s="50">
        <v>0.502654</v>
      </c>
      <c r="H870" s="50">
        <v>0.007766</v>
      </c>
      <c r="I870" s="50">
        <v>0.005203</v>
      </c>
      <c r="J870" s="50">
        <v>0.011308</v>
      </c>
      <c r="K870" s="50">
        <v>0.01857</v>
      </c>
      <c r="L870" s="50">
        <v>7.0E-4</v>
      </c>
      <c r="M870" s="50">
        <v>4.32E-4</v>
      </c>
      <c r="N870" s="50">
        <v>1.29E-4</v>
      </c>
      <c r="O870" s="50">
        <v>7.56E-4</v>
      </c>
      <c r="P870" s="53">
        <v>5.86E-5</v>
      </c>
      <c r="Q870" s="50">
        <v>0.0</v>
      </c>
      <c r="R870" s="50">
        <v>0.002125</v>
      </c>
      <c r="S870" s="50">
        <v>0.0</v>
      </c>
      <c r="T870" s="50">
        <v>4.46E-4</v>
      </c>
    </row>
    <row r="871">
      <c r="A871" s="2" t="str">
        <f>VLOOKUP(E871,'Food Encyclopedia'!$C$2:$K$999,3)</f>
        <v>Burrito, beans &amp; cheese, NA, bag</v>
      </c>
      <c r="B871" s="19" t="str">
        <f>VLOOKUP(E871,'Food Encyclopedia'!$C$2:$K$999,9)</f>
        <v/>
      </c>
      <c r="C871" s="8" t="str">
        <f t="shared" si="1"/>
        <v>Burrito, beans &amp; cheese, NA, bag, </v>
      </c>
      <c r="D871" s="51" t="s">
        <v>2407</v>
      </c>
      <c r="E871" s="2" t="s">
        <v>2404</v>
      </c>
      <c r="F871" s="19">
        <v>10.202</v>
      </c>
      <c r="G871" s="50">
        <v>0.855015</v>
      </c>
      <c r="H871" s="50">
        <v>0.024615</v>
      </c>
      <c r="I871" s="50">
        <v>0.0109</v>
      </c>
      <c r="J871" s="50">
        <v>0.019168</v>
      </c>
      <c r="K871" s="50">
        <v>0.067459</v>
      </c>
      <c r="L871" s="50">
        <v>0.002401</v>
      </c>
      <c r="M871" s="50">
        <v>0.001243</v>
      </c>
      <c r="N871" s="50">
        <v>6.0E-4</v>
      </c>
      <c r="O871" s="50">
        <v>0.001601</v>
      </c>
      <c r="P871" s="50">
        <v>1.97E-4</v>
      </c>
      <c r="Q871" s="50">
        <v>2.04E-4</v>
      </c>
      <c r="R871" s="50">
        <v>0.006694</v>
      </c>
      <c r="S871" s="50">
        <v>0.0</v>
      </c>
      <c r="T871" s="50">
        <v>0.001061</v>
      </c>
    </row>
    <row r="872">
      <c r="A872" s="2" t="str">
        <f>VLOOKUP(E872,'Food Encyclopedia'!$C$2:$K$999,3)</f>
        <v>Chicken, tenders, NA, bag</v>
      </c>
      <c r="B872" s="19" t="str">
        <f>VLOOKUP(E872,'Food Encyclopedia'!$C$2:$K$999,9)</f>
        <v/>
      </c>
      <c r="C872" s="8" t="str">
        <f t="shared" si="1"/>
        <v>Chicken, tenders, NA, bag, </v>
      </c>
      <c r="D872" s="51" t="s">
        <v>3394</v>
      </c>
      <c r="E872" s="2" t="s">
        <v>2408</v>
      </c>
      <c r="F872" s="19">
        <v>10.226</v>
      </c>
      <c r="G872" s="50">
        <v>0.685626</v>
      </c>
      <c r="H872" s="50">
        <v>0.004174</v>
      </c>
      <c r="I872" s="50">
        <v>0.006708</v>
      </c>
      <c r="J872" s="50">
        <v>6.5E-4</v>
      </c>
      <c r="K872" s="50">
        <v>0.002061</v>
      </c>
      <c r="L872" s="50">
        <v>1.63E-4</v>
      </c>
      <c r="M872" s="53">
        <v>8.65E-5</v>
      </c>
      <c r="N872" s="50">
        <v>1.15E-4</v>
      </c>
      <c r="O872" s="50">
        <v>2.14E-4</v>
      </c>
      <c r="P872" s="53">
        <v>9.82E-5</v>
      </c>
      <c r="Q872" s="50">
        <v>0.0</v>
      </c>
      <c r="R872" s="50">
        <v>8.32E-4</v>
      </c>
      <c r="S872" s="50">
        <v>0.0</v>
      </c>
      <c r="T872" s="50">
        <v>0.002479</v>
      </c>
    </row>
    <row r="873">
      <c r="A873" s="2" t="str">
        <f>VLOOKUP(E873,'Food Encyclopedia'!$C$2:$K$999,3)</f>
        <v>Chicken, strips, NA, bag</v>
      </c>
      <c r="B873" s="19" t="str">
        <f>VLOOKUP(E873,'Food Encyclopedia'!$C$2:$K$999,9)</f>
        <v/>
      </c>
      <c r="C873" s="8" t="str">
        <f t="shared" si="1"/>
        <v>Chicken, strips, NA, bag, </v>
      </c>
      <c r="D873" s="51" t="s">
        <v>3395</v>
      </c>
      <c r="E873" s="2" t="s">
        <v>2412</v>
      </c>
      <c r="F873" s="19">
        <v>10.173</v>
      </c>
      <c r="G873" s="50">
        <v>0.942587</v>
      </c>
      <c r="H873" s="50">
        <v>0.007354</v>
      </c>
      <c r="I873" s="50">
        <v>0.005698</v>
      </c>
      <c r="J873" s="50">
        <v>0.010841</v>
      </c>
      <c r="K873" s="50">
        <v>0.011178</v>
      </c>
      <c r="L873" s="50">
        <v>2.92E-4</v>
      </c>
      <c r="M873" s="53">
        <v>6.58E-5</v>
      </c>
      <c r="N873" s="50">
        <v>1.06E-4</v>
      </c>
      <c r="O873" s="53">
        <v>8.42E-5</v>
      </c>
      <c r="P873" s="53">
        <v>3.67E-5</v>
      </c>
      <c r="Q873" s="50">
        <v>0.0</v>
      </c>
      <c r="R873" s="50">
        <v>0.00242</v>
      </c>
      <c r="S873" s="50">
        <v>0.0</v>
      </c>
      <c r="T873" s="50">
        <v>0.001651</v>
      </c>
    </row>
    <row r="874">
      <c r="A874" s="2" t="str">
        <f>VLOOKUP(E874,'Food Encyclopedia'!$C$2:$K$999,3)</f>
        <v>Fillets, crunchy breaded, NA, bag</v>
      </c>
      <c r="B874" s="19" t="str">
        <f>VLOOKUP(E874,'Food Encyclopedia'!$C$2:$K$999,9)</f>
        <v>Microwaved for 2 minutes</v>
      </c>
      <c r="C874" s="8" t="str">
        <f t="shared" si="1"/>
        <v>Fillets, crunchy breaded, NA, bag, Microwaved for 2 minutes</v>
      </c>
      <c r="D874" s="51" t="s">
        <v>3396</v>
      </c>
      <c r="E874" s="2" t="s">
        <v>2416</v>
      </c>
      <c r="F874" s="19">
        <v>10.36</v>
      </c>
      <c r="G874" s="50">
        <v>0.894078</v>
      </c>
      <c r="H874" s="50">
        <v>0.013232</v>
      </c>
      <c r="I874" s="50">
        <v>0.005848</v>
      </c>
      <c r="J874" s="50">
        <v>0.00913</v>
      </c>
      <c r="K874" s="50">
        <v>0.011909</v>
      </c>
      <c r="L874" s="50">
        <v>3.57E-4</v>
      </c>
      <c r="M874" s="53">
        <v>5.02E-5</v>
      </c>
      <c r="N874" s="53">
        <v>5.68E-5</v>
      </c>
      <c r="O874" s="53">
        <v>7.36E-5</v>
      </c>
      <c r="P874" s="53">
        <v>3.82E-5</v>
      </c>
      <c r="Q874" s="50">
        <v>0.0</v>
      </c>
      <c r="R874" s="50">
        <v>0.00191</v>
      </c>
      <c r="S874" s="50">
        <v>0.0</v>
      </c>
      <c r="T874" s="50">
        <v>6.54E-4</v>
      </c>
    </row>
    <row r="875">
      <c r="A875" s="2" t="str">
        <f>VLOOKUP(E875,'Food Encyclopedia'!$C$2:$K$999,3)</f>
        <v>Fillets, crispy battered, NA, bag</v>
      </c>
      <c r="B875" s="19" t="str">
        <f>VLOOKUP(E875,'Food Encyclopedia'!$C$2:$K$999,9)</f>
        <v>Microwaved for 2 minutes</v>
      </c>
      <c r="C875" s="8" t="str">
        <f t="shared" si="1"/>
        <v>Fillets, crispy battered, NA, bag, Microwaved for 2 minutes</v>
      </c>
      <c r="D875" s="51" t="s">
        <v>3397</v>
      </c>
      <c r="E875" s="2" t="s">
        <v>2421</v>
      </c>
      <c r="F875" s="19">
        <v>9.835</v>
      </c>
      <c r="G875" s="50">
        <v>0.717542</v>
      </c>
      <c r="H875" s="50">
        <v>0.009001</v>
      </c>
      <c r="I875" s="50">
        <v>0.002149</v>
      </c>
      <c r="J875" s="50">
        <v>0.003184</v>
      </c>
      <c r="K875" s="50">
        <v>0.004666</v>
      </c>
      <c r="L875" s="50">
        <v>2.07E-4</v>
      </c>
      <c r="M875" s="53">
        <v>6.55E-5</v>
      </c>
      <c r="N875" s="53">
        <v>6.52E-5</v>
      </c>
      <c r="O875" s="50">
        <v>1.58E-4</v>
      </c>
      <c r="P875" s="53">
        <v>4.26E-5</v>
      </c>
      <c r="Q875" s="50">
        <v>0.0</v>
      </c>
      <c r="R875" s="50">
        <v>0.001155</v>
      </c>
      <c r="S875" s="50">
        <v>0.0</v>
      </c>
      <c r="T875" s="50">
        <v>9.41E-4</v>
      </c>
    </row>
    <row r="876">
      <c r="A876" s="2" t="str">
        <f>VLOOKUP(E876,'Food Encyclopedia'!$C$2:$K$999,3)</f>
        <v>Chicken, breast, NA, fresh</v>
      </c>
      <c r="B876" s="19" t="str">
        <f>VLOOKUP(E876,'Food Encyclopedia'!$C$2:$K$999,9)</f>
        <v/>
      </c>
      <c r="C876" s="8" t="str">
        <f t="shared" si="1"/>
        <v>Chicken, breast, NA, fresh, </v>
      </c>
      <c r="D876" s="51" t="s">
        <v>2426</v>
      </c>
      <c r="E876" s="2" t="s">
        <v>2424</v>
      </c>
      <c r="F876" s="19">
        <v>10.954</v>
      </c>
      <c r="G876" s="50">
        <v>0.003143</v>
      </c>
      <c r="H876" s="50">
        <v>3.46E-4</v>
      </c>
      <c r="I876" s="50">
        <v>7.61E-4</v>
      </c>
      <c r="J876" s="53">
        <v>8.1E-5</v>
      </c>
      <c r="K876" s="53">
        <v>5.24E-5</v>
      </c>
      <c r="L876" s="50">
        <v>1.08E-4</v>
      </c>
      <c r="M876" s="53">
        <v>8.76E-6</v>
      </c>
      <c r="N876" s="53">
        <v>5.13E-5</v>
      </c>
      <c r="O876" s="53">
        <v>2.37E-5</v>
      </c>
      <c r="P876" s="53">
        <v>2.32E-5</v>
      </c>
      <c r="Q876" s="50">
        <v>0.0</v>
      </c>
      <c r="R876" s="50">
        <v>7.49E-4</v>
      </c>
      <c r="S876" s="50">
        <v>0.0</v>
      </c>
      <c r="T876" s="50">
        <v>0.004001</v>
      </c>
    </row>
    <row r="877">
      <c r="A877" s="2" t="str">
        <f>VLOOKUP(E877,'Food Encyclopedia'!$C$2:$K$999,3)</f>
        <v>Beef, round tip steak, NA, fresh</v>
      </c>
      <c r="B877" s="19" t="str">
        <f>VLOOKUP(E877,'Food Encyclopedia'!$C$2:$K$999,9)</f>
        <v>Grilled for 5 minutes on each side, medium heat</v>
      </c>
      <c r="C877" s="8" t="str">
        <f t="shared" si="1"/>
        <v>Beef, round tip steak, NA, fresh, Grilled for 5 minutes on each side, medium heat</v>
      </c>
      <c r="D877" s="51" t="s">
        <v>3398</v>
      </c>
      <c r="E877" s="2" t="s">
        <v>2427</v>
      </c>
      <c r="F877" s="19">
        <v>10.021</v>
      </c>
      <c r="G877" s="50">
        <v>0.00565</v>
      </c>
      <c r="H877" s="50">
        <v>4.31E-4</v>
      </c>
      <c r="I877" s="50">
        <v>0.0</v>
      </c>
      <c r="J877" s="50">
        <v>1.48E-4</v>
      </c>
      <c r="K877" s="53">
        <v>9.67E-5</v>
      </c>
      <c r="L877" s="53">
        <v>8.69E-5</v>
      </c>
      <c r="M877" s="53">
        <v>4.7E-6</v>
      </c>
      <c r="N877" s="53">
        <v>7.42E-5</v>
      </c>
      <c r="O877" s="53">
        <v>1.13E-5</v>
      </c>
      <c r="P877" s="53">
        <v>1.84E-5</v>
      </c>
      <c r="Q877" s="50">
        <v>0.0</v>
      </c>
      <c r="R877" s="50">
        <v>0.001388</v>
      </c>
      <c r="S877" s="50">
        <v>0.0</v>
      </c>
      <c r="T877" s="50">
        <v>0.002058</v>
      </c>
    </row>
    <row r="878">
      <c r="A878" s="2" t="str">
        <f>VLOOKUP(E878,'Food Encyclopedia'!$C$2:$K$999,3)</f>
        <v>Prawn, NA, fresh</v>
      </c>
      <c r="B878" s="19" t="str">
        <f>VLOOKUP(E878,'Food Encyclopedia'!$C$2:$K$999,9)</f>
        <v>Grilled for 2 minutes on each side, medium heat</v>
      </c>
      <c r="C878" s="8" t="str">
        <f t="shared" si="1"/>
        <v>Prawn, NA, fresh, Grilled for 2 minutes on each side, medium heat</v>
      </c>
      <c r="D878" s="51" t="s">
        <v>3399</v>
      </c>
      <c r="E878" s="2" t="s">
        <v>2431</v>
      </c>
      <c r="F878" s="19">
        <v>10.207</v>
      </c>
      <c r="G878" s="50">
        <v>0.022033</v>
      </c>
      <c r="H878" s="50">
        <v>6.68E-4</v>
      </c>
      <c r="I878" s="50">
        <v>0.001429</v>
      </c>
      <c r="J878" s="50">
        <v>1.8E-4</v>
      </c>
      <c r="K878" s="50">
        <v>1.44E-4</v>
      </c>
      <c r="L878" s="50">
        <v>1.3E-4</v>
      </c>
      <c r="M878" s="53">
        <v>6.07E-6</v>
      </c>
      <c r="N878" s="53">
        <v>6.39E-5</v>
      </c>
      <c r="O878" s="53">
        <v>1.2E-5</v>
      </c>
      <c r="P878" s="53">
        <v>1.4E-5</v>
      </c>
      <c r="Q878" s="50">
        <v>0.0</v>
      </c>
      <c r="R878" s="50">
        <v>7.88E-4</v>
      </c>
      <c r="S878" s="50">
        <v>0.0</v>
      </c>
      <c r="T878" s="50">
        <v>0.002218</v>
      </c>
    </row>
    <row r="879">
      <c r="A879" s="2" t="str">
        <f>VLOOKUP(E879,'Food Encyclopedia'!$C$2:$K$999,3)</f>
        <v>Eggs, brown, yolk, hard-boiled</v>
      </c>
      <c r="B879" s="19" t="str">
        <f>VLOOKUP(E879,'Food Encyclopedia'!$C$2:$K$999,9)</f>
        <v/>
      </c>
      <c r="C879" s="8" t="str">
        <f t="shared" si="1"/>
        <v>Eggs, brown, yolk, hard-boiled, </v>
      </c>
      <c r="D879" s="51" t="s">
        <v>3400</v>
      </c>
      <c r="E879" s="2" t="s">
        <v>2434</v>
      </c>
      <c r="F879" s="19">
        <v>10.161</v>
      </c>
      <c r="G879" s="50">
        <v>0.007665</v>
      </c>
      <c r="H879" s="50">
        <v>0.002256</v>
      </c>
      <c r="I879" s="50">
        <v>8.66E-4</v>
      </c>
      <c r="J879" s="50">
        <v>1.99E-4</v>
      </c>
      <c r="K879" s="53">
        <v>4.29E-5</v>
      </c>
      <c r="L879" s="50">
        <v>1.49E-4</v>
      </c>
      <c r="M879" s="53">
        <v>3.03E-6</v>
      </c>
      <c r="N879" s="53">
        <v>3.57E-5</v>
      </c>
      <c r="O879" s="53">
        <v>1.09E-5</v>
      </c>
      <c r="P879" s="50">
        <v>3.72E-4</v>
      </c>
      <c r="Q879" s="50">
        <v>2.89E-4</v>
      </c>
      <c r="R879" s="50">
        <v>0.010599</v>
      </c>
      <c r="S879" s="50">
        <v>0.0</v>
      </c>
      <c r="T879" s="53">
        <v>1.58E-5</v>
      </c>
    </row>
    <row r="880">
      <c r="A880" s="2" t="str">
        <f>VLOOKUP(E880,'Food Encyclopedia'!$C$2:$K$999,3)</f>
        <v>Eggs, brown, egg white, hard-boiled</v>
      </c>
      <c r="B880" s="19" t="str">
        <f>VLOOKUP(E880,'Food Encyclopedia'!$C$2:$K$999,9)</f>
        <v/>
      </c>
      <c r="C880" s="8" t="str">
        <f t="shared" si="1"/>
        <v>Eggs, brown, egg white, hard-boiled, </v>
      </c>
      <c r="D880" s="51" t="s">
        <v>3401</v>
      </c>
      <c r="E880" s="2" t="s">
        <v>2438</v>
      </c>
      <c r="F880" s="19">
        <v>10.067</v>
      </c>
      <c r="G880" s="50">
        <v>0.026538</v>
      </c>
      <c r="H880" s="50">
        <v>0.003583</v>
      </c>
      <c r="I880" s="50">
        <v>0.00199</v>
      </c>
      <c r="J880" s="53">
        <v>9.68E-5</v>
      </c>
      <c r="K880" s="53">
        <v>8.1E-5</v>
      </c>
      <c r="L880" s="50">
        <v>1.15E-4</v>
      </c>
      <c r="M880" s="53">
        <v>5.28E-6</v>
      </c>
      <c r="N880" s="53">
        <v>1.28E-5</v>
      </c>
      <c r="O880" s="53">
        <v>6.67E-6</v>
      </c>
      <c r="P880" s="50">
        <v>0.001997</v>
      </c>
      <c r="Q880" s="50">
        <v>0.001623</v>
      </c>
      <c r="R880" s="50">
        <v>0.028879</v>
      </c>
      <c r="S880" s="50">
        <v>0.0</v>
      </c>
      <c r="T880" s="50">
        <v>1.06E-4</v>
      </c>
    </row>
    <row r="881">
      <c r="A881" s="2" t="str">
        <f>VLOOKUP(E881,'Food Encyclopedia'!$C$2:$K$999,3)</f>
        <v>Eggs, brown, whole, scrambled and hard boiled</v>
      </c>
      <c r="B881" s="19" t="str">
        <f>VLOOKUP(E881,'Food Encyclopedia'!$C$2:$K$999,9)</f>
        <v/>
      </c>
      <c r="C881" s="8" t="str">
        <f t="shared" si="1"/>
        <v>Eggs, brown, whole, scrambled and hard boiled, </v>
      </c>
      <c r="D881" s="51" t="s">
        <v>3402</v>
      </c>
      <c r="E881" s="2" t="s">
        <v>2440</v>
      </c>
      <c r="F881" s="19">
        <v>10.15</v>
      </c>
      <c r="G881" s="50">
        <v>0.01811</v>
      </c>
      <c r="H881" s="50">
        <v>0.002821</v>
      </c>
      <c r="I881" s="50">
        <v>0.001306</v>
      </c>
      <c r="J881" s="50">
        <v>1.28E-4</v>
      </c>
      <c r="K881" s="53">
        <v>6.25E-5</v>
      </c>
      <c r="L881" s="50">
        <v>1.36E-4</v>
      </c>
      <c r="M881" s="53">
        <v>7.42E-6</v>
      </c>
      <c r="N881" s="53">
        <v>1.5E-5</v>
      </c>
      <c r="O881" s="53">
        <v>6.85E-6</v>
      </c>
      <c r="P881" s="50">
        <v>0.001437</v>
      </c>
      <c r="Q881" s="50">
        <v>0.001107</v>
      </c>
      <c r="R881" s="50">
        <v>0.020289</v>
      </c>
      <c r="S881" s="50">
        <v>0.0</v>
      </c>
      <c r="T881" s="53">
        <v>6.89E-5</v>
      </c>
    </row>
    <row r="882">
      <c r="A882" s="2" t="str">
        <f>VLOOKUP(E882,'Food Encyclopedia'!$C$2:$K$999,3)</f>
        <v>Cabbage, green, whole, steamed</v>
      </c>
      <c r="B882" s="19" t="str">
        <f>VLOOKUP(E882,'Food Encyclopedia'!$C$2:$K$999,9)</f>
        <v/>
      </c>
      <c r="C882" s="8" t="str">
        <f t="shared" si="1"/>
        <v>Cabbage, green, whole, steamed, </v>
      </c>
      <c r="D882" s="51" t="s">
        <v>2343</v>
      </c>
      <c r="E882" s="2" t="s">
        <v>2442</v>
      </c>
      <c r="F882" s="19">
        <v>10.147</v>
      </c>
      <c r="G882" s="50">
        <v>0.250596</v>
      </c>
      <c r="H882" s="50">
        <v>0.022554</v>
      </c>
      <c r="I882" s="50">
        <v>0.015006</v>
      </c>
      <c r="J882" s="50">
        <v>0.011799</v>
      </c>
      <c r="K882" s="50">
        <v>0.022297</v>
      </c>
      <c r="L882" s="50">
        <v>0.002325</v>
      </c>
      <c r="M882" s="50">
        <v>0.003897</v>
      </c>
      <c r="N882" s="50">
        <v>0.0</v>
      </c>
      <c r="O882" s="50">
        <v>0.037094</v>
      </c>
      <c r="P882" s="50">
        <v>3.1E-4</v>
      </c>
      <c r="Q882" s="50">
        <v>0.0</v>
      </c>
      <c r="R882" s="50">
        <v>0.004603</v>
      </c>
      <c r="S882" s="50">
        <v>0.0</v>
      </c>
      <c r="T882" s="50">
        <v>7.73E-4</v>
      </c>
    </row>
    <row r="883">
      <c r="A883" s="2" t="str">
        <f>VLOOKUP(E883,'Food Encyclopedia'!$C$2:$K$999,3)</f>
        <v>Eggs, brown, whole, scrambled</v>
      </c>
      <c r="B883" s="19" t="str">
        <f>VLOOKUP(E883,'Food Encyclopedia'!$C$2:$K$999,9)</f>
        <v/>
      </c>
      <c r="C883" s="8" t="str">
        <f t="shared" si="1"/>
        <v>Eggs, brown, whole, scrambled, </v>
      </c>
      <c r="D883" s="51" t="s">
        <v>3402</v>
      </c>
      <c r="E883" s="2" t="s">
        <v>2444</v>
      </c>
      <c r="F883" s="19">
        <v>9.859</v>
      </c>
      <c r="G883" s="50">
        <v>0.0218</v>
      </c>
      <c r="H883" s="50">
        <v>0.003027</v>
      </c>
      <c r="I883" s="50">
        <v>0.001152</v>
      </c>
      <c r="J883" s="50">
        <v>2.6E-4</v>
      </c>
      <c r="K883" s="50">
        <v>1.49E-4</v>
      </c>
      <c r="L883" s="50">
        <v>1.32E-4</v>
      </c>
      <c r="M883" s="53">
        <v>6.75E-6</v>
      </c>
      <c r="N883" s="53">
        <v>6.08E-6</v>
      </c>
      <c r="O883" s="53">
        <v>7.75E-6</v>
      </c>
      <c r="P883" s="50">
        <v>0.001433</v>
      </c>
      <c r="Q883" s="50">
        <v>0.001173</v>
      </c>
      <c r="R883" s="50">
        <v>0.021086</v>
      </c>
      <c r="S883" s="53">
        <v>2.44E-5</v>
      </c>
      <c r="T883" s="53">
        <v>7.1E-5</v>
      </c>
    </row>
    <row r="884">
      <c r="A884" s="2" t="str">
        <f>VLOOKUP(E884,'Food Encyclopedia'!$C$2:$K$999,3)</f>
        <v>Pasta, red lentil, NA, box</v>
      </c>
      <c r="B884" s="19" t="str">
        <f>VLOOKUP(E884,'Food Encyclopedia'!$C$2:$K$999,9)</f>
        <v/>
      </c>
      <c r="C884" s="8" t="str">
        <f t="shared" si="1"/>
        <v>Pasta, red lentil, NA, box, </v>
      </c>
      <c r="D884" s="51" t="s">
        <v>3403</v>
      </c>
      <c r="E884" s="2" t="s">
        <v>2446</v>
      </c>
      <c r="F884" s="19">
        <v>9.997</v>
      </c>
      <c r="G884" s="50">
        <v>0.555002</v>
      </c>
      <c r="H884" s="50">
        <v>0.018872</v>
      </c>
      <c r="I884" s="50">
        <v>0.006365</v>
      </c>
      <c r="J884" s="50">
        <v>0.002321</v>
      </c>
      <c r="K884" s="50">
        <v>0.024688</v>
      </c>
      <c r="L884" s="50">
        <v>3.18E-4</v>
      </c>
      <c r="M884" s="50">
        <v>6.26E-4</v>
      </c>
      <c r="N884" s="50">
        <v>2.43E-4</v>
      </c>
      <c r="O884" s="50">
        <v>6.2E-4</v>
      </c>
      <c r="P884" s="53">
        <v>5.37E-5</v>
      </c>
      <c r="Q884" s="53">
        <v>4.46E-5</v>
      </c>
      <c r="R884" s="50">
        <v>0.001226</v>
      </c>
      <c r="S884" s="50">
        <v>0.0</v>
      </c>
      <c r="T884" s="50">
        <v>0.001056</v>
      </c>
    </row>
    <row r="885">
      <c r="A885" s="2" t="str">
        <f>VLOOKUP(E885,'Food Encyclopedia'!$C$2:$K$999,3)</f>
        <v>Bread, righteous rye, NA, bag</v>
      </c>
      <c r="B885" s="19" t="str">
        <f>VLOOKUP(E885,'Food Encyclopedia'!$C$2:$K$999,9)</f>
        <v>raw</v>
      </c>
      <c r="C885" s="8" t="str">
        <f t="shared" si="1"/>
        <v>Bread, righteous rye, NA, bag, raw</v>
      </c>
      <c r="D885" s="51" t="s">
        <v>3404</v>
      </c>
      <c r="E885" s="2" t="s">
        <v>2451</v>
      </c>
      <c r="F885" s="19">
        <v>10.141</v>
      </c>
      <c r="G885" s="50">
        <v>0.514941</v>
      </c>
      <c r="H885" s="50">
        <v>0.006282</v>
      </c>
      <c r="I885" s="50">
        <v>0.011094</v>
      </c>
      <c r="J885" s="50">
        <v>0.01135</v>
      </c>
      <c r="K885" s="50">
        <v>0.009843</v>
      </c>
      <c r="L885" s="50">
        <v>1.74E-4</v>
      </c>
      <c r="M885" s="50">
        <v>2.01E-4</v>
      </c>
      <c r="N885" s="53">
        <v>8.75E-5</v>
      </c>
      <c r="O885" s="50">
        <v>2.17E-4</v>
      </c>
      <c r="P885" s="53">
        <v>3.61E-5</v>
      </c>
      <c r="Q885" s="50">
        <v>0.0</v>
      </c>
      <c r="R885" s="50">
        <v>0.004799</v>
      </c>
      <c r="S885" s="50">
        <v>0.0</v>
      </c>
      <c r="T885" s="50">
        <v>5.78E-4</v>
      </c>
    </row>
    <row r="886">
      <c r="A886" s="2" t="str">
        <f>VLOOKUP(E886,'Food Encyclopedia'!$C$2:$K$999,3)</f>
        <v>Crackers, almond nut thins, NA, box</v>
      </c>
      <c r="B886" s="19" t="str">
        <f>VLOOKUP(E886,'Food Encyclopedia'!$C$2:$K$999,9)</f>
        <v>raw</v>
      </c>
      <c r="C886" s="8" t="str">
        <f t="shared" si="1"/>
        <v>Crackers, almond nut thins, NA, box, raw</v>
      </c>
      <c r="D886" s="51" t="s">
        <v>3405</v>
      </c>
      <c r="E886" s="2" t="s">
        <v>2455</v>
      </c>
      <c r="F886" s="19">
        <v>9.886</v>
      </c>
      <c r="G886" s="50">
        <v>0.002849</v>
      </c>
      <c r="H886" s="50">
        <v>1.25E-4</v>
      </c>
      <c r="I886" s="50">
        <v>0.001117</v>
      </c>
      <c r="J886" s="50">
        <v>1.61E-4</v>
      </c>
      <c r="K886" s="53">
        <v>3.44E-5</v>
      </c>
      <c r="L886" s="53">
        <v>4.73E-5</v>
      </c>
      <c r="M886" s="53">
        <v>7.85E-6</v>
      </c>
      <c r="N886" s="53">
        <v>3.42E-5</v>
      </c>
      <c r="O886" s="53">
        <v>2.01E-5</v>
      </c>
      <c r="P886" s="53">
        <v>7.82E-6</v>
      </c>
      <c r="Q886" s="50">
        <v>0.0</v>
      </c>
      <c r="R886" s="50">
        <v>1.31E-4</v>
      </c>
      <c r="S886" s="50">
        <v>0.0</v>
      </c>
      <c r="T886" s="53">
        <v>1.27E-5</v>
      </c>
    </row>
    <row r="887">
      <c r="A887" s="2" t="str">
        <f>VLOOKUP(E887,'Food Encyclopedia'!$C$2:$K$999,3)</f>
        <v>Cabbage, purple, whole, fresh</v>
      </c>
      <c r="B887" s="19" t="str">
        <f>VLOOKUP(E887,'Food Encyclopedia'!$C$2:$K$999,9)</f>
        <v>raw</v>
      </c>
      <c r="C887" s="8" t="str">
        <f t="shared" si="1"/>
        <v>Cabbage, purple, whole, fresh, raw</v>
      </c>
      <c r="D887" s="51" t="s">
        <v>3406</v>
      </c>
      <c r="E887" s="2" t="s">
        <v>2458</v>
      </c>
      <c r="F887" s="19">
        <v>10.082</v>
      </c>
      <c r="G887" s="50">
        <v>0.174334</v>
      </c>
      <c r="H887" s="50">
        <v>0.012717</v>
      </c>
      <c r="I887" s="50">
        <v>0.025425</v>
      </c>
      <c r="J887" s="50">
        <v>0.007159</v>
      </c>
      <c r="K887" s="50">
        <v>0.018761</v>
      </c>
      <c r="L887" s="50">
        <v>0.001443</v>
      </c>
      <c r="M887" s="50">
        <v>0.003109</v>
      </c>
      <c r="N887" s="50">
        <v>0.0</v>
      </c>
      <c r="O887" s="50">
        <v>0.026615</v>
      </c>
      <c r="P887" s="53">
        <v>4.1E-5</v>
      </c>
      <c r="Q887" s="50">
        <v>0.0</v>
      </c>
      <c r="R887" s="50">
        <v>0.002457</v>
      </c>
      <c r="S887" s="50">
        <v>0.0</v>
      </c>
      <c r="T887" s="50">
        <v>5.33E-4</v>
      </c>
    </row>
    <row r="888">
      <c r="A888" s="2" t="str">
        <f>VLOOKUP(E888,'Food Encyclopedia'!$C$2:$K$999,3)</f>
        <v>Pretzels, peanut butter, NA, bag</v>
      </c>
      <c r="B888" s="19" t="str">
        <f>VLOOKUP(E888,'Food Encyclopedia'!$C$2:$K$999,9)</f>
        <v>raw</v>
      </c>
      <c r="C888" s="8" t="str">
        <f t="shared" si="1"/>
        <v>Pretzels, peanut butter, NA, bag, raw</v>
      </c>
      <c r="D888" s="51" t="s">
        <v>3407</v>
      </c>
      <c r="E888" s="2" t="s">
        <v>2460</v>
      </c>
      <c r="F888" s="19">
        <v>10.231</v>
      </c>
      <c r="G888" s="50">
        <v>0.460739</v>
      </c>
      <c r="H888" s="50">
        <v>0.006977</v>
      </c>
      <c r="I888" s="50">
        <v>0.006816</v>
      </c>
      <c r="J888" s="50">
        <v>0.005201</v>
      </c>
      <c r="K888" s="50">
        <v>0.00932</v>
      </c>
      <c r="L888" s="50">
        <v>4.29E-4</v>
      </c>
      <c r="M888" s="50">
        <v>4.52E-4</v>
      </c>
      <c r="N888" s="53">
        <v>7.44E-5</v>
      </c>
      <c r="O888" s="50">
        <v>7.82E-4</v>
      </c>
      <c r="P888" s="53">
        <v>1.75E-5</v>
      </c>
      <c r="Q888" s="50">
        <v>0.0</v>
      </c>
      <c r="R888" s="50">
        <v>0.001264</v>
      </c>
      <c r="S888" s="50">
        <v>0.0</v>
      </c>
      <c r="T888" s="50">
        <v>2.19E-4</v>
      </c>
    </row>
    <row r="889">
      <c r="A889" s="2" t="str">
        <f>VLOOKUP(E889,'Food Encyclopedia'!$C$2:$K$999,3)</f>
        <v>Rice, short grain brown, NA, bag</v>
      </c>
      <c r="B889" s="19" t="str">
        <f>VLOOKUP(E889,'Food Encyclopedia'!$C$2:$K$999,9)</f>
        <v/>
      </c>
      <c r="C889" s="8" t="str">
        <f t="shared" si="1"/>
        <v>Rice, short grain brown, NA, bag, </v>
      </c>
      <c r="D889" s="51" t="s">
        <v>3408</v>
      </c>
      <c r="E889" s="2" t="s">
        <v>2463</v>
      </c>
      <c r="F889" s="19">
        <v>10.09</v>
      </c>
      <c r="G889" s="50">
        <v>0.76159</v>
      </c>
      <c r="H889" s="50">
        <v>0.003688</v>
      </c>
      <c r="I889" s="50">
        <v>0.00497</v>
      </c>
      <c r="J889" s="50">
        <v>0.001661</v>
      </c>
      <c r="K889" s="50">
        <v>0.002758</v>
      </c>
      <c r="L889" s="50">
        <v>1.21E-4</v>
      </c>
      <c r="M889" s="53">
        <v>5.29E-5</v>
      </c>
      <c r="N889" s="53">
        <v>3.06E-5</v>
      </c>
      <c r="O889" s="53">
        <v>8.96E-5</v>
      </c>
      <c r="P889" s="53">
        <v>6.18E-5</v>
      </c>
      <c r="Q889" s="50">
        <v>0.0</v>
      </c>
      <c r="R889" s="50">
        <v>8.46E-4</v>
      </c>
      <c r="S889" s="50">
        <v>0.0</v>
      </c>
      <c r="T889" s="50">
        <v>3.33E-4</v>
      </c>
    </row>
    <row r="890">
      <c r="A890" s="2" t="str">
        <f>VLOOKUP(E890,'Food Encyclopedia'!$C$2:$K$999,3)</f>
        <v>Tortillas, cauliflower, NA, bag</v>
      </c>
      <c r="B890" s="19" t="str">
        <f>VLOOKUP(E890,'Food Encyclopedia'!$C$2:$K$999,9)</f>
        <v>raw</v>
      </c>
      <c r="C890" s="8" t="str">
        <f t="shared" si="1"/>
        <v>Tortillas, cauliflower, NA, bag, raw</v>
      </c>
      <c r="D890" s="51" t="s">
        <v>3409</v>
      </c>
      <c r="E890" s="2" t="s">
        <v>2466</v>
      </c>
      <c r="F890" s="19">
        <v>10.229</v>
      </c>
      <c r="G890" s="50">
        <v>0.574579</v>
      </c>
      <c r="H890" s="50">
        <v>0.012301</v>
      </c>
      <c r="I890" s="50">
        <v>0.0</v>
      </c>
      <c r="J890" s="50">
        <v>0.001089</v>
      </c>
      <c r="K890" s="50">
        <v>0.00499</v>
      </c>
      <c r="L890" s="50">
        <v>3.89E-4</v>
      </c>
      <c r="M890" s="50">
        <v>3.18E-4</v>
      </c>
      <c r="N890" s="50">
        <v>1.28E-4</v>
      </c>
      <c r="O890" s="50">
        <v>0.002372</v>
      </c>
      <c r="P890" s="53">
        <v>5.8E-5</v>
      </c>
      <c r="Q890" s="50">
        <v>0.0</v>
      </c>
      <c r="R890" s="50">
        <v>0.008318</v>
      </c>
      <c r="S890" s="50">
        <v>0.0</v>
      </c>
      <c r="T890" s="50">
        <v>1.86E-4</v>
      </c>
    </row>
    <row r="891">
      <c r="A891" s="2" t="str">
        <f>VLOOKUP(E891,'Food Encyclopedia'!$C$2:$K$999,3)</f>
        <v>Cereal, almond, NA, box</v>
      </c>
      <c r="B891" s="19" t="str">
        <f>VLOOKUP(E891,'Food Encyclopedia'!$C$2:$K$999,9)</f>
        <v>raw</v>
      </c>
      <c r="C891" s="8" t="str">
        <f t="shared" si="1"/>
        <v>Cereal, almond, NA, box, raw</v>
      </c>
      <c r="D891" s="51" t="s">
        <v>3410</v>
      </c>
      <c r="E891" s="2" t="s">
        <v>2469</v>
      </c>
      <c r="F891" s="19">
        <v>9.938</v>
      </c>
      <c r="G891" s="50">
        <v>0.497131</v>
      </c>
      <c r="H891" s="50">
        <v>0.004367</v>
      </c>
      <c r="I891" s="50">
        <v>0.005425</v>
      </c>
      <c r="J891" s="50">
        <v>0.006108</v>
      </c>
      <c r="K891" s="50">
        <v>0.008045</v>
      </c>
      <c r="L891" s="50">
        <v>3.75E-4</v>
      </c>
      <c r="M891" s="50">
        <v>3.52E-4</v>
      </c>
      <c r="N891" s="53">
        <v>7.68E-5</v>
      </c>
      <c r="O891" s="50">
        <v>4.15E-4</v>
      </c>
      <c r="P891" s="53">
        <v>3.41E-5</v>
      </c>
      <c r="Q891" s="50">
        <v>0.0</v>
      </c>
      <c r="R891" s="50">
        <v>0.001201</v>
      </c>
      <c r="S891" s="50">
        <v>0.0</v>
      </c>
      <c r="T891" s="50">
        <v>2.8E-4</v>
      </c>
    </row>
    <row r="892">
      <c r="A892" s="2" t="str">
        <f>VLOOKUP(E892,'Food Encyclopedia'!$C$2:$K$999,3)</f>
        <v>Cabbage, purple, whole, steamed</v>
      </c>
      <c r="B892" s="19" t="str">
        <f>VLOOKUP(E892,'Food Encyclopedia'!$C$2:$K$999,9)</f>
        <v/>
      </c>
      <c r="C892" s="8" t="str">
        <f t="shared" si="1"/>
        <v>Cabbage, purple, whole, steamed, </v>
      </c>
      <c r="D892" s="51" t="s">
        <v>3406</v>
      </c>
      <c r="E892" s="2" t="s">
        <v>2472</v>
      </c>
      <c r="F892" s="19">
        <v>9.917</v>
      </c>
      <c r="G892" s="50">
        <v>0.199374</v>
      </c>
      <c r="H892" s="50">
        <v>0.019987</v>
      </c>
      <c r="I892" s="50">
        <v>0.057006</v>
      </c>
      <c r="J892" s="50">
        <v>0.014954</v>
      </c>
      <c r="K892" s="50">
        <v>0.036825</v>
      </c>
      <c r="L892" s="50">
        <v>0.002658</v>
      </c>
      <c r="M892" s="50">
        <v>0.005393</v>
      </c>
      <c r="N892" s="53">
        <v>4.27E-5</v>
      </c>
      <c r="O892" s="50">
        <v>0.045527</v>
      </c>
      <c r="P892" s="50">
        <v>4.17E-4</v>
      </c>
      <c r="Q892" s="50">
        <v>0.0</v>
      </c>
      <c r="R892" s="50">
        <v>0.005866</v>
      </c>
      <c r="S892" s="50">
        <v>0.0</v>
      </c>
      <c r="T892" s="50">
        <v>0.001009</v>
      </c>
    </row>
    <row r="893">
      <c r="A893" s="2" t="str">
        <f>VLOOKUP(E893,'Food Encyclopedia'!$C$2:$K$999,3)</f>
        <v>Cocoa, NA, NA, powder</v>
      </c>
      <c r="B893" s="19" t="str">
        <f>VLOOKUP(E893,'Food Encyclopedia'!$C$2:$K$999,9)</f>
        <v/>
      </c>
      <c r="C893" s="8" t="str">
        <f t="shared" si="1"/>
        <v>Cocoa, NA, NA, powder, </v>
      </c>
      <c r="D893" s="54"/>
      <c r="E893" s="2" t="s">
        <v>2474</v>
      </c>
      <c r="F893" s="31"/>
      <c r="G893" s="31"/>
      <c r="H893" s="31"/>
      <c r="I893" s="31"/>
      <c r="J893" s="31"/>
      <c r="K893" s="31"/>
      <c r="L893" s="31"/>
      <c r="M893" s="31"/>
      <c r="N893" s="31"/>
      <c r="O893" s="31"/>
      <c r="P893" s="31"/>
      <c r="Q893" s="31"/>
      <c r="R893" s="31"/>
      <c r="S893" s="31"/>
      <c r="T893" s="31"/>
    </row>
    <row r="894">
      <c r="A894" s="2" t="str">
        <f>VLOOKUP(E894,'Food Encyclopedia'!$C$2:$K$999,3)</f>
        <v>Grape, NA, fruit, juice</v>
      </c>
      <c r="B894" s="19" t="str">
        <f>VLOOKUP(E894,'Food Encyclopedia'!$C$2:$K$999,9)</f>
        <v/>
      </c>
      <c r="C894" s="8" t="str">
        <f t="shared" si="1"/>
        <v>Grape, NA, fruit, juice, </v>
      </c>
      <c r="D894" s="54"/>
      <c r="E894" s="2" t="s">
        <v>2477</v>
      </c>
      <c r="F894" s="31"/>
      <c r="G894" s="31"/>
      <c r="H894" s="31"/>
      <c r="I894" s="31"/>
      <c r="J894" s="31"/>
      <c r="K894" s="31"/>
      <c r="L894" s="31"/>
      <c r="M894" s="31"/>
      <c r="N894" s="31"/>
      <c r="O894" s="31"/>
      <c r="P894" s="31"/>
      <c r="Q894" s="31"/>
      <c r="R894" s="31"/>
      <c r="S894" s="31"/>
      <c r="T894" s="31"/>
    </row>
    <row r="895">
      <c r="A895" s="2" t="str">
        <f>VLOOKUP(E895,'Food Encyclopedia'!$C$2:$K$999,3)</f>
        <v>energy drink, NA, NA, canned</v>
      </c>
      <c r="B895" s="19" t="str">
        <f>VLOOKUP(E895,'Food Encyclopedia'!$C$2:$K$999,9)</f>
        <v/>
      </c>
      <c r="C895" s="8" t="str">
        <f t="shared" si="1"/>
        <v>energy drink, NA, NA, canned, </v>
      </c>
      <c r="D895" s="54"/>
      <c r="E895" s="2" t="s">
        <v>2479</v>
      </c>
      <c r="F895" s="31"/>
      <c r="G895" s="31"/>
      <c r="H895" s="31"/>
      <c r="I895" s="31"/>
      <c r="J895" s="31"/>
      <c r="K895" s="31"/>
      <c r="L895" s="31"/>
      <c r="M895" s="31"/>
      <c r="N895" s="31"/>
      <c r="O895" s="31"/>
      <c r="P895" s="31"/>
      <c r="Q895" s="31"/>
      <c r="R895" s="31"/>
      <c r="S895" s="31"/>
      <c r="T895" s="31"/>
    </row>
    <row r="896">
      <c r="A896" s="2" t="str">
        <f>VLOOKUP(E896,'Food Encyclopedia'!$C$2:$K$999,3)</f>
        <v>chia, NA, seed, fresh</v>
      </c>
      <c r="B896" s="19" t="str">
        <f>VLOOKUP(E896,'Food Encyclopedia'!$C$2:$K$999,9)</f>
        <v/>
      </c>
      <c r="C896" s="8" t="str">
        <f t="shared" si="1"/>
        <v>chia, NA, seed, fresh, </v>
      </c>
      <c r="D896" s="54"/>
      <c r="E896" s="2" t="s">
        <v>2482</v>
      </c>
      <c r="F896" s="31"/>
      <c r="G896" s="31"/>
      <c r="H896" s="31"/>
      <c r="I896" s="31"/>
      <c r="J896" s="31"/>
      <c r="K896" s="31"/>
      <c r="L896" s="31"/>
      <c r="M896" s="31"/>
      <c r="N896" s="31"/>
      <c r="O896" s="31"/>
      <c r="P896" s="31"/>
      <c r="Q896" s="31"/>
      <c r="R896" s="31"/>
      <c r="S896" s="31"/>
      <c r="T896" s="31"/>
    </row>
    <row r="897">
      <c r="A897" s="2" t="str">
        <f>VLOOKUP(E897,'Food Encyclopedia'!$C$2:$K$999,3)</f>
        <v>bean, navy, bean, canned</v>
      </c>
      <c r="B897" s="19" t="str">
        <f>VLOOKUP(E897,'Food Encyclopedia'!$C$2:$K$999,9)</f>
        <v/>
      </c>
      <c r="C897" s="8" t="str">
        <f t="shared" si="1"/>
        <v>bean, navy, bean, canned, </v>
      </c>
      <c r="D897" s="54"/>
      <c r="E897" s="2" t="s">
        <v>2484</v>
      </c>
      <c r="F897" s="31"/>
      <c r="G897" s="31"/>
      <c r="H897" s="31"/>
      <c r="I897" s="31"/>
      <c r="J897" s="31"/>
      <c r="K897" s="31"/>
      <c r="L897" s="31"/>
      <c r="M897" s="31"/>
      <c r="N897" s="31"/>
      <c r="O897" s="31"/>
      <c r="P897" s="31"/>
      <c r="Q897" s="31"/>
      <c r="R897" s="31"/>
      <c r="S897" s="31"/>
      <c r="T897" s="31"/>
    </row>
    <row r="898">
      <c r="A898" s="2" t="str">
        <f>VLOOKUP(E898,'Food Encyclopedia'!$C$2:$K$999,3)</f>
        <v>pumpkin, NA, fruit, canned</v>
      </c>
      <c r="B898" s="19" t="str">
        <f>VLOOKUP(E898,'Food Encyclopedia'!$C$2:$K$999,9)</f>
        <v/>
      </c>
      <c r="C898" s="8" t="str">
        <f t="shared" si="1"/>
        <v>pumpkin, NA, fruit, canned, </v>
      </c>
      <c r="D898" s="54"/>
      <c r="E898" s="2" t="s">
        <v>2486</v>
      </c>
      <c r="F898" s="31"/>
      <c r="G898" s="31"/>
      <c r="H898" s="31"/>
      <c r="I898" s="31"/>
      <c r="J898" s="31"/>
      <c r="K898" s="31"/>
      <c r="L898" s="31"/>
      <c r="M898" s="31"/>
      <c r="N898" s="31"/>
      <c r="O898" s="31"/>
      <c r="P898" s="31"/>
      <c r="Q898" s="31"/>
      <c r="R898" s="31"/>
      <c r="S898" s="31"/>
      <c r="T898" s="31"/>
    </row>
    <row r="899">
      <c r="A899" s="2" t="str">
        <f>VLOOKUP(E899,'Food Encyclopedia'!$C$2:$K$999,3)</f>
        <v>coconut, NA, milk, packed</v>
      </c>
      <c r="B899" s="19" t="str">
        <f>VLOOKUP(E899,'Food Encyclopedia'!$C$2:$K$999,9)</f>
        <v/>
      </c>
      <c r="C899" s="8" t="str">
        <f t="shared" si="1"/>
        <v>coconut, NA, milk, packed, </v>
      </c>
      <c r="D899" s="54"/>
      <c r="E899" s="2" t="s">
        <v>2489</v>
      </c>
      <c r="F899" s="31"/>
      <c r="G899" s="31"/>
      <c r="H899" s="31"/>
      <c r="I899" s="31"/>
      <c r="J899" s="31"/>
      <c r="K899" s="31"/>
      <c r="L899" s="31"/>
      <c r="M899" s="31"/>
      <c r="N899" s="31"/>
      <c r="O899" s="31"/>
      <c r="P899" s="31"/>
      <c r="Q899" s="31"/>
      <c r="R899" s="31"/>
      <c r="S899" s="31"/>
      <c r="T899" s="31"/>
    </row>
    <row r="900">
      <c r="A900" s="2" t="str">
        <f>VLOOKUP(E900,'Food Encyclopedia'!$C$2:$K$999,3)</f>
        <v>almonds, NA, seed, roasted</v>
      </c>
      <c r="B900" s="19" t="str">
        <f>VLOOKUP(E900,'Food Encyclopedia'!$C$2:$K$999,9)</f>
        <v/>
      </c>
      <c r="C900" s="8" t="str">
        <f t="shared" si="1"/>
        <v>almonds, NA, seed, roasted, </v>
      </c>
      <c r="D900" s="54"/>
      <c r="E900" s="2" t="s">
        <v>2492</v>
      </c>
      <c r="F900" s="31"/>
      <c r="G900" s="31"/>
      <c r="H900" s="31"/>
      <c r="I900" s="31"/>
      <c r="J900" s="31"/>
      <c r="K900" s="31"/>
      <c r="L900" s="31"/>
      <c r="M900" s="31"/>
      <c r="N900" s="31"/>
      <c r="O900" s="31"/>
      <c r="P900" s="31"/>
      <c r="Q900" s="31"/>
      <c r="R900" s="31"/>
      <c r="S900" s="31"/>
      <c r="T900" s="31"/>
    </row>
    <row r="901">
      <c r="A901" s="2" t="str">
        <f>VLOOKUP(E901,'Food Encyclopedia'!$C$2:$K$999,3)</f>
        <v>snack, blueberry, NA, bar</v>
      </c>
      <c r="B901" s="19" t="str">
        <f>VLOOKUP(E901,'Food Encyclopedia'!$C$2:$K$999,9)</f>
        <v/>
      </c>
      <c r="C901" s="8" t="str">
        <f t="shared" si="1"/>
        <v>snack, blueberry, NA, bar, </v>
      </c>
      <c r="D901" s="54"/>
      <c r="E901" s="2" t="s">
        <v>2494</v>
      </c>
      <c r="F901" s="31"/>
      <c r="G901" s="31"/>
      <c r="H901" s="31"/>
      <c r="I901" s="31"/>
      <c r="J901" s="31"/>
      <c r="K901" s="31"/>
      <c r="L901" s="31"/>
      <c r="M901" s="31"/>
      <c r="N901" s="31"/>
      <c r="O901" s="31"/>
      <c r="P901" s="31"/>
      <c r="Q901" s="31"/>
      <c r="R901" s="31"/>
      <c r="S901" s="31"/>
      <c r="T901" s="31"/>
    </row>
    <row r="902">
      <c r="A902" s="2" t="str">
        <f>VLOOKUP(E902,'Food Encyclopedia'!$C$2:$K$999,3)</f>
        <v>snack, apple, NA, bar</v>
      </c>
      <c r="B902" s="19" t="str">
        <f>VLOOKUP(E902,'Food Encyclopedia'!$C$2:$K$999,9)</f>
        <v/>
      </c>
      <c r="C902" s="8" t="str">
        <f t="shared" si="1"/>
        <v>snack, apple, NA, bar, </v>
      </c>
      <c r="E902" s="2" t="s">
        <v>2498</v>
      </c>
      <c r="F902" s="31"/>
      <c r="G902" s="31"/>
      <c r="H902" s="31"/>
      <c r="I902" s="31"/>
      <c r="J902" s="31"/>
      <c r="K902" s="31"/>
      <c r="L902" s="31"/>
      <c r="M902" s="31"/>
      <c r="N902" s="31"/>
      <c r="O902" s="31"/>
      <c r="P902" s="31"/>
      <c r="Q902" s="31"/>
      <c r="R902" s="31"/>
      <c r="S902" s="31"/>
      <c r="T902" s="31"/>
    </row>
    <row r="903">
      <c r="A903" s="2" t="str">
        <f>VLOOKUP(E903,'Food Encyclopedia'!$C$2:$K$999,3)</f>
        <v>oat, NA, bran, packed</v>
      </c>
      <c r="B903" s="19" t="str">
        <f>VLOOKUP(E903,'Food Encyclopedia'!$C$2:$K$999,9)</f>
        <v>microwaved</v>
      </c>
      <c r="C903" s="8" t="str">
        <f t="shared" si="1"/>
        <v>oat, NA, bran, packed, microwaved</v>
      </c>
      <c r="E903" s="2" t="s">
        <v>2501</v>
      </c>
      <c r="F903" s="31"/>
      <c r="G903" s="31"/>
      <c r="H903" s="31"/>
      <c r="I903" s="31"/>
      <c r="J903" s="31"/>
      <c r="K903" s="31"/>
      <c r="L903" s="31"/>
      <c r="M903" s="31"/>
      <c r="N903" s="31"/>
      <c r="O903" s="31"/>
      <c r="P903" s="31"/>
      <c r="Q903" s="31"/>
      <c r="R903" s="31"/>
      <c r="S903" s="31"/>
      <c r="T903" s="31"/>
    </row>
    <row r="904">
      <c r="A904" s="2" t="str">
        <f>VLOOKUP(E904,'Food Encyclopedia'!$C$2:$K$999,3)</f>
        <v>coffee, arabica, NA, ground</v>
      </c>
      <c r="B904" s="19" t="str">
        <f>VLOOKUP(E904,'Food Encyclopedia'!$C$2:$K$999,9)</f>
        <v>brewed </v>
      </c>
      <c r="C904" s="8" t="str">
        <f t="shared" si="1"/>
        <v>coffee, arabica, NA, ground, brewed </v>
      </c>
      <c r="E904" s="2" t="s">
        <v>2505</v>
      </c>
      <c r="F904" s="31"/>
      <c r="G904" s="31"/>
      <c r="H904" s="31"/>
      <c r="I904" s="31"/>
      <c r="J904" s="31"/>
      <c r="K904" s="31"/>
      <c r="L904" s="31"/>
      <c r="M904" s="31"/>
      <c r="N904" s="31"/>
      <c r="O904" s="31"/>
      <c r="P904" s="31"/>
      <c r="Q904" s="31"/>
      <c r="R904" s="31"/>
      <c r="S904" s="31"/>
      <c r="T904" s="31"/>
    </row>
    <row r="905">
      <c r="A905" s="2" t="str">
        <f>VLOOKUP(E905,'Food Encyclopedia'!$C$2:$K$999,3)</f>
        <v>half and half, NA, NA, carton</v>
      </c>
      <c r="B905" s="19" t="str">
        <f>VLOOKUP(E905,'Food Encyclopedia'!$C$2:$K$999,9)</f>
        <v/>
      </c>
      <c r="C905" s="8" t="str">
        <f t="shared" si="1"/>
        <v>half and half, NA, NA, carton, </v>
      </c>
      <c r="E905" s="2" t="s">
        <v>2509</v>
      </c>
      <c r="F905" s="31"/>
      <c r="G905" s="31"/>
      <c r="H905" s="31"/>
      <c r="I905" s="31"/>
      <c r="J905" s="31"/>
      <c r="K905" s="31"/>
      <c r="L905" s="31"/>
      <c r="M905" s="31"/>
      <c r="N905" s="31"/>
      <c r="O905" s="31"/>
      <c r="P905" s="31"/>
      <c r="Q905" s="31"/>
      <c r="R905" s="31"/>
      <c r="S905" s="31"/>
      <c r="T905" s="31"/>
    </row>
    <row r="906">
      <c r="A906" s="2" t="str">
        <f>VLOOKUP(E906,'Food Encyclopedia'!$C$2:$K$999,3)</f>
        <v>alfalfa, NA, sprouts, fresh</v>
      </c>
      <c r="B906" s="19" t="str">
        <f>VLOOKUP(E906,'Food Encyclopedia'!$C$2:$K$999,9)</f>
        <v/>
      </c>
      <c r="C906" s="8" t="str">
        <f t="shared" si="1"/>
        <v>alfalfa, NA, sprouts, fresh, </v>
      </c>
      <c r="E906" s="2" t="s">
        <v>2513</v>
      </c>
      <c r="F906" s="31"/>
      <c r="G906" s="31"/>
      <c r="H906" s="31"/>
      <c r="I906" s="31"/>
      <c r="J906" s="31"/>
      <c r="K906" s="31"/>
      <c r="L906" s="31"/>
      <c r="M906" s="31"/>
      <c r="N906" s="31"/>
      <c r="O906" s="31"/>
      <c r="P906" s="31"/>
      <c r="Q906" s="31"/>
      <c r="R906" s="31"/>
      <c r="S906" s="31"/>
      <c r="T906" s="31"/>
    </row>
    <row r="907">
      <c r="A907" s="2" t="str">
        <f>VLOOKUP(E907,'Food Encyclopedia'!$C$2:$K$999,3)</f>
        <v>cheese, cream, NA, packed</v>
      </c>
      <c r="B907" s="19" t="str">
        <f>VLOOKUP(E907,'Food Encyclopedia'!$C$2:$K$999,9)</f>
        <v/>
      </c>
      <c r="C907" s="8" t="str">
        <f t="shared" si="1"/>
        <v>cheese, cream, NA, packed, </v>
      </c>
      <c r="E907" s="2" t="s">
        <v>2517</v>
      </c>
      <c r="F907" s="31"/>
      <c r="G907" s="31"/>
      <c r="H907" s="31"/>
      <c r="I907" s="31"/>
      <c r="J907" s="31"/>
      <c r="K907" s="31"/>
      <c r="L907" s="31"/>
      <c r="M907" s="31"/>
      <c r="N907" s="31"/>
      <c r="O907" s="31"/>
      <c r="P907" s="31"/>
      <c r="Q907" s="31"/>
      <c r="R907" s="31"/>
      <c r="S907" s="31"/>
      <c r="T907" s="31"/>
    </row>
    <row r="908">
      <c r="A908" s="2" t="str">
        <f>VLOOKUP(E908,'Food Encyclopedia'!$C$2:$K$999,3)</f>
        <v>chives, NA, leaves, fresh</v>
      </c>
      <c r="B908" s="19" t="str">
        <f>VLOOKUP(E908,'Food Encyclopedia'!$C$2:$K$999,9)</f>
        <v/>
      </c>
      <c r="C908" s="8" t="str">
        <f t="shared" si="1"/>
        <v>chives, NA, leaves, fresh, </v>
      </c>
      <c r="E908" s="2" t="s">
        <v>2520</v>
      </c>
      <c r="F908" s="31"/>
      <c r="G908" s="31"/>
      <c r="H908" s="31"/>
      <c r="I908" s="31"/>
      <c r="J908" s="31"/>
      <c r="K908" s="31"/>
      <c r="L908" s="31"/>
      <c r="M908" s="31"/>
      <c r="N908" s="31"/>
      <c r="O908" s="31"/>
      <c r="P908" s="31"/>
      <c r="Q908" s="31"/>
      <c r="R908" s="31"/>
      <c r="S908" s="31"/>
      <c r="T908" s="31"/>
    </row>
    <row r="909">
      <c r="A909" s="2" t="str">
        <f>VLOOKUP(E909,'Food Encyclopedia'!$C$2:$K$999,3)</f>
        <v>arugula, NA, leaves, fresh</v>
      </c>
      <c r="B909" s="19" t="str">
        <f>VLOOKUP(E909,'Food Encyclopedia'!$C$2:$K$999,9)</f>
        <v/>
      </c>
      <c r="C909" s="8" t="str">
        <f t="shared" si="1"/>
        <v>arugula, NA, leaves, fresh, </v>
      </c>
      <c r="E909" s="2" t="s">
        <v>2522</v>
      </c>
      <c r="F909" s="31"/>
      <c r="G909" s="31"/>
      <c r="H909" s="31"/>
      <c r="I909" s="31"/>
      <c r="J909" s="31"/>
      <c r="K909" s="31"/>
      <c r="L909" s="31"/>
      <c r="M909" s="31"/>
      <c r="N909" s="31"/>
      <c r="O909" s="31"/>
      <c r="P909" s="31"/>
      <c r="Q909" s="31"/>
      <c r="R909" s="31"/>
      <c r="S909" s="31"/>
      <c r="T909" s="31"/>
    </row>
    <row r="910">
      <c r="A910" s="2" t="str">
        <f>VLOOKUP(E910,'Food Encyclopedia'!$C$2:$K$999,3)</f>
        <v>turkey, NA, NA, ground</v>
      </c>
      <c r="B910" s="19" t="str">
        <f>VLOOKUP(E910,'Food Encyclopedia'!$C$2:$K$999,9)</f>
        <v>grilled, 4 min</v>
      </c>
      <c r="C910" s="8" t="str">
        <f t="shared" si="1"/>
        <v>turkey, NA, NA, ground, grilled, 4 min</v>
      </c>
      <c r="E910" s="2" t="s">
        <v>2524</v>
      </c>
      <c r="F910" s="31"/>
      <c r="G910" s="31"/>
      <c r="H910" s="31"/>
      <c r="I910" s="31"/>
      <c r="J910" s="31"/>
      <c r="K910" s="31"/>
      <c r="L910" s="31"/>
      <c r="M910" s="31"/>
      <c r="N910" s="31"/>
      <c r="O910" s="31"/>
      <c r="P910" s="31"/>
      <c r="Q910" s="31"/>
      <c r="R910" s="31"/>
      <c r="S910" s="31"/>
      <c r="T910" s="31"/>
    </row>
    <row r="911">
      <c r="A911" s="2" t="str">
        <f>VLOOKUP(E911,'Food Encyclopedia'!$C$2:$K$999,3)</f>
        <v>pork, NA, NA, ground</v>
      </c>
      <c r="B911" s="19" t="str">
        <f>VLOOKUP(E911,'Food Encyclopedia'!$C$2:$K$999,9)</f>
        <v>grilled, 4 min</v>
      </c>
      <c r="C911" s="8" t="str">
        <f t="shared" si="1"/>
        <v>pork, NA, NA, ground, grilled, 4 min</v>
      </c>
      <c r="E911" s="2" t="s">
        <v>2529</v>
      </c>
      <c r="F911" s="31"/>
      <c r="G911" s="31"/>
      <c r="H911" s="31"/>
      <c r="I911" s="31"/>
      <c r="J911" s="31"/>
      <c r="K911" s="31"/>
      <c r="L911" s="31"/>
      <c r="M911" s="31"/>
      <c r="N911" s="31"/>
      <c r="O911" s="31"/>
      <c r="P911" s="31"/>
      <c r="Q911" s="31"/>
      <c r="R911" s="31"/>
      <c r="S911" s="31"/>
      <c r="T911" s="31"/>
    </row>
    <row r="912">
      <c r="A912" s="2" t="str">
        <f>VLOOKUP(E912,'Food Encyclopedia'!$C$2:$K$999,3)</f>
        <v/>
      </c>
      <c r="B912" s="19" t="str">
        <f>VLOOKUP(E912,'Food Encyclopedia'!$C$2:$K$999,9)</f>
        <v/>
      </c>
      <c r="C912" s="8" t="str">
        <f t="shared" si="1"/>
        <v>, </v>
      </c>
      <c r="E912" s="2" t="s">
        <v>2532</v>
      </c>
      <c r="F912" s="31"/>
      <c r="G912" s="31"/>
      <c r="H912" s="31"/>
      <c r="I912" s="31"/>
      <c r="J912" s="31"/>
      <c r="K912" s="31"/>
      <c r="L912" s="31"/>
      <c r="M912" s="31"/>
      <c r="N912" s="31"/>
      <c r="O912" s="31"/>
      <c r="P912" s="31"/>
      <c r="Q912" s="31"/>
      <c r="R912" s="31"/>
      <c r="S912" s="31"/>
      <c r="T912" s="31"/>
    </row>
    <row r="913">
      <c r="A913" s="2" t="str">
        <f>VLOOKUP(E913,'Food Encyclopedia'!$C$2:$K$999,3)</f>
        <v/>
      </c>
      <c r="B913" s="19" t="str">
        <f>VLOOKUP(E913,'Food Encyclopedia'!$C$2:$K$999,9)</f>
        <v/>
      </c>
      <c r="C913" s="8" t="str">
        <f t="shared" si="1"/>
        <v>, </v>
      </c>
      <c r="E913" s="2" t="s">
        <v>2533</v>
      </c>
      <c r="F913" s="31"/>
      <c r="G913" s="31"/>
      <c r="H913" s="31"/>
      <c r="I913" s="31"/>
      <c r="J913" s="31"/>
      <c r="K913" s="31"/>
      <c r="L913" s="31"/>
      <c r="M913" s="31"/>
      <c r="N913" s="31"/>
      <c r="O913" s="31"/>
      <c r="P913" s="31"/>
      <c r="Q913" s="31"/>
      <c r="R913" s="31"/>
      <c r="S913" s="31"/>
      <c r="T913" s="31"/>
    </row>
    <row r="914">
      <c r="A914" s="2" t="str">
        <f>VLOOKUP(E914,'Food Encyclopedia'!$C$2:$K$999,3)</f>
        <v/>
      </c>
      <c r="B914" s="19" t="str">
        <f>VLOOKUP(E914,'Food Encyclopedia'!$C$2:$K$999,9)</f>
        <v/>
      </c>
      <c r="C914" s="8" t="str">
        <f t="shared" si="1"/>
        <v>, </v>
      </c>
      <c r="E914" s="2" t="s">
        <v>3411</v>
      </c>
      <c r="F914" s="31"/>
      <c r="G914" s="31"/>
      <c r="H914" s="31"/>
      <c r="I914" s="31"/>
      <c r="J914" s="31"/>
      <c r="K914" s="31"/>
      <c r="L914" s="31"/>
      <c r="M914" s="31"/>
      <c r="N914" s="31"/>
      <c r="O914" s="31"/>
      <c r="P914" s="31"/>
      <c r="Q914" s="31"/>
      <c r="R914" s="31"/>
      <c r="S914" s="31"/>
      <c r="T914" s="31"/>
    </row>
    <row r="915">
      <c r="A915" s="2" t="str">
        <f>VLOOKUP(E915,'Food Encyclopedia'!$C$2:$K$999,3)</f>
        <v/>
      </c>
      <c r="B915" s="19" t="str">
        <f>VLOOKUP(E915,'Food Encyclopedia'!$C$2:$K$999,9)</f>
        <v/>
      </c>
      <c r="C915" s="8" t="str">
        <f t="shared" si="1"/>
        <v>, </v>
      </c>
      <c r="E915" s="2" t="s">
        <v>3412</v>
      </c>
      <c r="F915" s="31"/>
      <c r="G915" s="31"/>
      <c r="H915" s="31"/>
      <c r="I915" s="31"/>
      <c r="J915" s="31"/>
      <c r="K915" s="31"/>
      <c r="L915" s="31"/>
      <c r="M915" s="31"/>
      <c r="N915" s="31"/>
      <c r="O915" s="31"/>
      <c r="P915" s="31"/>
      <c r="Q915" s="31"/>
      <c r="R915" s="31"/>
      <c r="S915" s="31"/>
      <c r="T915" s="31"/>
    </row>
    <row r="916">
      <c r="A916" s="2" t="str">
        <f>VLOOKUP(E916,'Food Encyclopedia'!$C$2:$K$999,3)</f>
        <v/>
      </c>
      <c r="B916" s="19" t="str">
        <f>VLOOKUP(E916,'Food Encyclopedia'!$C$2:$K$999,9)</f>
        <v/>
      </c>
      <c r="C916" s="8" t="str">
        <f t="shared" si="1"/>
        <v>, </v>
      </c>
      <c r="E916" s="2" t="s">
        <v>3413</v>
      </c>
      <c r="F916" s="31"/>
      <c r="G916" s="31"/>
      <c r="H916" s="31"/>
      <c r="I916" s="31"/>
      <c r="J916" s="31"/>
      <c r="K916" s="31"/>
      <c r="L916" s="31"/>
      <c r="M916" s="31"/>
      <c r="N916" s="31"/>
      <c r="O916" s="31"/>
      <c r="P916" s="31"/>
      <c r="Q916" s="31"/>
      <c r="R916" s="31"/>
      <c r="S916" s="31"/>
      <c r="T916" s="31"/>
    </row>
    <row r="917">
      <c r="B917" s="31"/>
      <c r="F917" s="31"/>
      <c r="G917" s="31"/>
      <c r="H917" s="31"/>
      <c r="I917" s="31"/>
      <c r="J917" s="31"/>
      <c r="K917" s="31"/>
      <c r="L917" s="31"/>
      <c r="M917" s="31"/>
      <c r="N917" s="31"/>
      <c r="O917" s="31"/>
      <c r="P917" s="31"/>
      <c r="Q917" s="31"/>
      <c r="R917" s="31"/>
      <c r="S917" s="31"/>
      <c r="T917" s="31"/>
    </row>
    <row r="918">
      <c r="B918" s="31"/>
      <c r="F918" s="31"/>
      <c r="G918" s="31"/>
      <c r="H918" s="31"/>
      <c r="I918" s="31"/>
      <c r="J918" s="31"/>
      <c r="K918" s="31"/>
      <c r="L918" s="31"/>
      <c r="M918" s="31"/>
      <c r="N918" s="31"/>
      <c r="O918" s="31"/>
      <c r="P918" s="31"/>
      <c r="Q918" s="31"/>
      <c r="R918" s="31"/>
      <c r="S918" s="31"/>
      <c r="T918" s="31"/>
    </row>
    <row r="919">
      <c r="B919" s="31"/>
      <c r="F919" s="31"/>
      <c r="G919" s="31"/>
      <c r="H919" s="31"/>
      <c r="I919" s="31"/>
      <c r="J919" s="31"/>
      <c r="K919" s="31"/>
      <c r="L919" s="31"/>
      <c r="M919" s="31"/>
      <c r="N919" s="31"/>
      <c r="O919" s="31"/>
      <c r="P919" s="31"/>
      <c r="Q919" s="31"/>
      <c r="R919" s="31"/>
      <c r="S919" s="31"/>
      <c r="T919" s="31"/>
    </row>
    <row r="920">
      <c r="B920" s="31"/>
      <c r="F920" s="31"/>
      <c r="G920" s="31"/>
      <c r="H920" s="31"/>
      <c r="I920" s="31"/>
      <c r="J920" s="31"/>
      <c r="K920" s="31"/>
      <c r="L920" s="31"/>
      <c r="M920" s="31"/>
      <c r="N920" s="31"/>
      <c r="O920" s="31"/>
      <c r="P920" s="31"/>
      <c r="Q920" s="31"/>
      <c r="R920" s="31"/>
      <c r="S920" s="31"/>
      <c r="T920" s="31"/>
    </row>
    <row r="921">
      <c r="B921" s="31"/>
      <c r="F921" s="31"/>
      <c r="G921" s="31"/>
      <c r="H921" s="31"/>
      <c r="I921" s="31"/>
      <c r="J921" s="31"/>
      <c r="K921" s="31"/>
      <c r="L921" s="31"/>
      <c r="M921" s="31"/>
      <c r="N921" s="31"/>
      <c r="O921" s="31"/>
      <c r="P921" s="31"/>
      <c r="Q921" s="31"/>
      <c r="R921" s="31"/>
      <c r="S921" s="31"/>
      <c r="T921" s="31"/>
    </row>
    <row r="922">
      <c r="B922" s="31"/>
      <c r="F922" s="31"/>
      <c r="G922" s="31"/>
      <c r="H922" s="31"/>
      <c r="I922" s="31"/>
      <c r="J922" s="31"/>
      <c r="K922" s="31"/>
      <c r="L922" s="31"/>
      <c r="M922" s="31"/>
      <c r="N922" s="31"/>
      <c r="O922" s="31"/>
      <c r="P922" s="31"/>
      <c r="Q922" s="31"/>
      <c r="R922" s="31"/>
      <c r="S922" s="31"/>
      <c r="T922" s="31"/>
    </row>
    <row r="923">
      <c r="B923" s="31"/>
      <c r="F923" s="31"/>
      <c r="G923" s="31"/>
      <c r="H923" s="31"/>
      <c r="I923" s="31"/>
      <c r="J923" s="31"/>
      <c r="K923" s="31"/>
      <c r="L923" s="31"/>
      <c r="M923" s="31"/>
      <c r="N923" s="31"/>
      <c r="O923" s="31"/>
      <c r="P923" s="31"/>
      <c r="Q923" s="31"/>
      <c r="R923" s="31"/>
      <c r="S923" s="31"/>
      <c r="T923" s="31"/>
    </row>
    <row r="924">
      <c r="B924" s="31"/>
      <c r="F924" s="31"/>
      <c r="G924" s="31"/>
      <c r="H924" s="31"/>
      <c r="I924" s="31"/>
      <c r="J924" s="31"/>
      <c r="K924" s="31"/>
      <c r="L924" s="31"/>
      <c r="M924" s="31"/>
      <c r="N924" s="31"/>
      <c r="O924" s="31"/>
      <c r="P924" s="31"/>
      <c r="Q924" s="31"/>
      <c r="R924" s="31"/>
      <c r="S924" s="31"/>
      <c r="T924" s="31"/>
    </row>
    <row r="925">
      <c r="B925" s="31"/>
      <c r="F925" s="31"/>
      <c r="G925" s="31"/>
      <c r="H925" s="31"/>
      <c r="I925" s="31"/>
      <c r="J925" s="31"/>
      <c r="K925" s="31"/>
      <c r="L925" s="31"/>
      <c r="M925" s="31"/>
      <c r="N925" s="31"/>
      <c r="O925" s="31"/>
      <c r="P925" s="31"/>
      <c r="Q925" s="31"/>
      <c r="R925" s="31"/>
      <c r="S925" s="31"/>
      <c r="T925" s="31"/>
    </row>
    <row r="926">
      <c r="B926" s="31"/>
      <c r="F926" s="31"/>
      <c r="G926" s="31"/>
      <c r="H926" s="31"/>
      <c r="I926" s="31"/>
      <c r="J926" s="31"/>
      <c r="K926" s="31"/>
      <c r="L926" s="31"/>
      <c r="M926" s="31"/>
      <c r="N926" s="31"/>
      <c r="O926" s="31"/>
      <c r="P926" s="31"/>
      <c r="Q926" s="31"/>
      <c r="R926" s="31"/>
      <c r="S926" s="31"/>
      <c r="T926" s="31"/>
    </row>
    <row r="927">
      <c r="B927" s="31"/>
      <c r="F927" s="31"/>
      <c r="G927" s="31"/>
      <c r="H927" s="31"/>
      <c r="I927" s="31"/>
      <c r="J927" s="31"/>
      <c r="K927" s="31"/>
      <c r="L927" s="31"/>
      <c r="M927" s="31"/>
      <c r="N927" s="31"/>
      <c r="O927" s="31"/>
      <c r="P927" s="31"/>
      <c r="Q927" s="31"/>
      <c r="R927" s="31"/>
      <c r="S927" s="31"/>
      <c r="T927" s="31"/>
    </row>
    <row r="928">
      <c r="B928" s="31"/>
      <c r="F928" s="31"/>
      <c r="G928" s="31"/>
      <c r="H928" s="31"/>
      <c r="I928" s="31"/>
      <c r="J928" s="31"/>
      <c r="K928" s="31"/>
      <c r="L928" s="31"/>
      <c r="M928" s="31"/>
      <c r="N928" s="31"/>
      <c r="O928" s="31"/>
      <c r="P928" s="31"/>
      <c r="Q928" s="31"/>
      <c r="R928" s="31"/>
      <c r="S928" s="31"/>
      <c r="T928" s="31"/>
    </row>
    <row r="929">
      <c r="B929" s="31"/>
      <c r="F929" s="31"/>
      <c r="G929" s="31"/>
      <c r="H929" s="31"/>
      <c r="I929" s="31"/>
      <c r="J929" s="31"/>
      <c r="K929" s="31"/>
      <c r="L929" s="31"/>
      <c r="M929" s="31"/>
      <c r="N929" s="31"/>
      <c r="O929" s="31"/>
      <c r="P929" s="31"/>
      <c r="Q929" s="31"/>
      <c r="R929" s="31"/>
      <c r="S929" s="31"/>
      <c r="T929" s="31"/>
    </row>
    <row r="930">
      <c r="B930" s="31"/>
      <c r="F930" s="31"/>
      <c r="G930" s="31"/>
      <c r="H930" s="31"/>
      <c r="I930" s="31"/>
      <c r="J930" s="31"/>
      <c r="K930" s="31"/>
      <c r="L930" s="31"/>
      <c r="M930" s="31"/>
      <c r="N930" s="31"/>
      <c r="O930" s="31"/>
      <c r="P930" s="31"/>
      <c r="Q930" s="31"/>
      <c r="R930" s="31"/>
      <c r="S930" s="31"/>
      <c r="T930" s="31"/>
    </row>
    <row r="931">
      <c r="B931" s="31"/>
      <c r="F931" s="31"/>
      <c r="G931" s="31"/>
      <c r="H931" s="31"/>
      <c r="I931" s="31"/>
      <c r="J931" s="31"/>
      <c r="K931" s="31"/>
      <c r="L931" s="31"/>
      <c r="M931" s="31"/>
      <c r="N931" s="31"/>
      <c r="O931" s="31"/>
      <c r="P931" s="31"/>
      <c r="Q931" s="31"/>
      <c r="R931" s="31"/>
      <c r="S931" s="31"/>
      <c r="T931" s="31"/>
    </row>
    <row r="932">
      <c r="B932" s="31"/>
      <c r="F932" s="31"/>
      <c r="G932" s="31"/>
      <c r="H932" s="31"/>
      <c r="I932" s="31"/>
      <c r="J932" s="31"/>
      <c r="K932" s="31"/>
      <c r="L932" s="31"/>
      <c r="M932" s="31"/>
      <c r="N932" s="31"/>
      <c r="O932" s="31"/>
      <c r="P932" s="31"/>
      <c r="Q932" s="31"/>
      <c r="R932" s="31"/>
      <c r="S932" s="31"/>
      <c r="T932" s="31"/>
    </row>
    <row r="933">
      <c r="B933" s="31"/>
      <c r="F933" s="31"/>
      <c r="G933" s="31"/>
      <c r="H933" s="31"/>
      <c r="I933" s="31"/>
      <c r="J933" s="31"/>
      <c r="K933" s="31"/>
      <c r="L933" s="31"/>
      <c r="M933" s="31"/>
      <c r="N933" s="31"/>
      <c r="O933" s="31"/>
      <c r="P933" s="31"/>
      <c r="Q933" s="31"/>
      <c r="R933" s="31"/>
      <c r="S933" s="31"/>
      <c r="T933" s="31"/>
    </row>
    <row r="934">
      <c r="B934" s="31"/>
      <c r="F934" s="31"/>
      <c r="G934" s="31"/>
      <c r="H934" s="31"/>
      <c r="I934" s="31"/>
      <c r="J934" s="31"/>
      <c r="K934" s="31"/>
      <c r="L934" s="31"/>
      <c r="M934" s="31"/>
      <c r="N934" s="31"/>
      <c r="O934" s="31"/>
      <c r="P934" s="31"/>
      <c r="Q934" s="31"/>
      <c r="R934" s="31"/>
      <c r="S934" s="31"/>
      <c r="T934" s="31"/>
    </row>
    <row r="935">
      <c r="B935" s="31"/>
      <c r="F935" s="31"/>
      <c r="G935" s="31"/>
      <c r="H935" s="31"/>
      <c r="I935" s="31"/>
      <c r="J935" s="31"/>
      <c r="K935" s="31"/>
      <c r="L935" s="31"/>
      <c r="M935" s="31"/>
      <c r="N935" s="31"/>
      <c r="O935" s="31"/>
      <c r="P935" s="31"/>
      <c r="Q935" s="31"/>
      <c r="R935" s="31"/>
      <c r="S935" s="31"/>
      <c r="T935" s="31"/>
    </row>
    <row r="936">
      <c r="B936" s="31"/>
      <c r="F936" s="31"/>
      <c r="G936" s="31"/>
      <c r="H936" s="31"/>
      <c r="I936" s="31"/>
      <c r="J936" s="31"/>
      <c r="K936" s="31"/>
      <c r="L936" s="31"/>
      <c r="M936" s="31"/>
      <c r="N936" s="31"/>
      <c r="O936" s="31"/>
      <c r="P936" s="31"/>
      <c r="Q936" s="31"/>
      <c r="R936" s="31"/>
      <c r="S936" s="31"/>
      <c r="T936" s="31"/>
    </row>
    <row r="937">
      <c r="B937" s="31"/>
      <c r="F937" s="31"/>
      <c r="G937" s="31"/>
      <c r="H937" s="31"/>
      <c r="I937" s="31"/>
      <c r="J937" s="31"/>
      <c r="K937" s="31"/>
      <c r="L937" s="31"/>
      <c r="M937" s="31"/>
      <c r="N937" s="31"/>
      <c r="O937" s="31"/>
      <c r="P937" s="31"/>
      <c r="Q937" s="31"/>
      <c r="R937" s="31"/>
      <c r="S937" s="31"/>
      <c r="T937" s="31"/>
    </row>
    <row r="938">
      <c r="B938" s="31"/>
      <c r="F938" s="31"/>
      <c r="G938" s="31"/>
      <c r="H938" s="31"/>
      <c r="I938" s="31"/>
      <c r="J938" s="31"/>
      <c r="K938" s="31"/>
      <c r="L938" s="31"/>
      <c r="M938" s="31"/>
      <c r="N938" s="31"/>
      <c r="O938" s="31"/>
      <c r="P938" s="31"/>
      <c r="Q938" s="31"/>
      <c r="R938" s="31"/>
      <c r="S938" s="31"/>
      <c r="T938" s="31"/>
    </row>
    <row r="939">
      <c r="B939" s="31"/>
      <c r="F939" s="31"/>
      <c r="G939" s="31"/>
      <c r="H939" s="31"/>
      <c r="I939" s="31"/>
      <c r="J939" s="31"/>
      <c r="K939" s="31"/>
      <c r="L939" s="31"/>
      <c r="M939" s="31"/>
      <c r="N939" s="31"/>
      <c r="O939" s="31"/>
      <c r="P939" s="31"/>
      <c r="Q939" s="31"/>
      <c r="R939" s="31"/>
      <c r="S939" s="31"/>
      <c r="T939" s="31"/>
    </row>
    <row r="940">
      <c r="B940" s="31"/>
      <c r="F940" s="31"/>
      <c r="G940" s="31"/>
      <c r="H940" s="31"/>
      <c r="I940" s="31"/>
      <c r="J940" s="31"/>
      <c r="K940" s="31"/>
      <c r="L940" s="31"/>
      <c r="M940" s="31"/>
      <c r="N940" s="31"/>
      <c r="O940" s="31"/>
      <c r="P940" s="31"/>
      <c r="Q940" s="31"/>
      <c r="R940" s="31"/>
      <c r="S940" s="31"/>
      <c r="T940" s="31"/>
    </row>
    <row r="941">
      <c r="B941" s="31"/>
      <c r="F941" s="31"/>
      <c r="G941" s="31"/>
      <c r="H941" s="31"/>
      <c r="I941" s="31"/>
      <c r="J941" s="31"/>
      <c r="K941" s="31"/>
      <c r="L941" s="31"/>
      <c r="M941" s="31"/>
      <c r="N941" s="31"/>
      <c r="O941" s="31"/>
      <c r="P941" s="31"/>
      <c r="Q941" s="31"/>
      <c r="R941" s="31"/>
      <c r="S941" s="31"/>
      <c r="T941" s="31"/>
    </row>
    <row r="942">
      <c r="B942" s="31"/>
      <c r="F942" s="31"/>
      <c r="G942" s="31"/>
      <c r="H942" s="31"/>
      <c r="I942" s="31"/>
      <c r="J942" s="31"/>
      <c r="K942" s="31"/>
      <c r="L942" s="31"/>
      <c r="M942" s="31"/>
      <c r="N942" s="31"/>
      <c r="O942" s="31"/>
      <c r="P942" s="31"/>
      <c r="Q942" s="31"/>
      <c r="R942" s="31"/>
      <c r="S942" s="31"/>
      <c r="T942" s="31"/>
    </row>
    <row r="943">
      <c r="B943" s="31"/>
      <c r="F943" s="31"/>
      <c r="G943" s="31"/>
      <c r="H943" s="31"/>
      <c r="I943" s="31"/>
      <c r="J943" s="31"/>
      <c r="K943" s="31"/>
      <c r="L943" s="31"/>
      <c r="M943" s="31"/>
      <c r="N943" s="31"/>
      <c r="O943" s="31"/>
      <c r="P943" s="31"/>
      <c r="Q943" s="31"/>
      <c r="R943" s="31"/>
      <c r="S943" s="31"/>
      <c r="T943" s="31"/>
    </row>
    <row r="944">
      <c r="B944" s="31"/>
      <c r="F944" s="31"/>
      <c r="G944" s="31"/>
      <c r="H944" s="31"/>
      <c r="I944" s="31"/>
      <c r="J944" s="31"/>
      <c r="K944" s="31"/>
      <c r="L944" s="31"/>
      <c r="M944" s="31"/>
      <c r="N944" s="31"/>
      <c r="O944" s="31"/>
      <c r="P944" s="31"/>
      <c r="Q944" s="31"/>
      <c r="R944" s="31"/>
      <c r="S944" s="31"/>
      <c r="T944" s="31"/>
    </row>
    <row r="945">
      <c r="B945" s="31"/>
      <c r="F945" s="31"/>
      <c r="G945" s="31"/>
      <c r="H945" s="31"/>
      <c r="I945" s="31"/>
      <c r="J945" s="31"/>
      <c r="K945" s="31"/>
      <c r="L945" s="31"/>
      <c r="M945" s="31"/>
      <c r="N945" s="31"/>
      <c r="O945" s="31"/>
      <c r="P945" s="31"/>
      <c r="Q945" s="31"/>
      <c r="R945" s="31"/>
      <c r="S945" s="31"/>
      <c r="T945" s="31"/>
    </row>
    <row r="946">
      <c r="B946" s="31"/>
      <c r="F946" s="31"/>
      <c r="G946" s="31"/>
      <c r="H946" s="31"/>
      <c r="I946" s="31"/>
      <c r="J946" s="31"/>
      <c r="K946" s="31"/>
      <c r="L946" s="31"/>
      <c r="M946" s="31"/>
      <c r="N946" s="31"/>
      <c r="O946" s="31"/>
      <c r="P946" s="31"/>
      <c r="Q946" s="31"/>
      <c r="R946" s="31"/>
      <c r="S946" s="31"/>
      <c r="T946" s="31"/>
    </row>
    <row r="947">
      <c r="B947" s="31"/>
      <c r="F947" s="31"/>
      <c r="G947" s="31"/>
      <c r="H947" s="31"/>
      <c r="I947" s="31"/>
      <c r="J947" s="31"/>
      <c r="K947" s="31"/>
      <c r="L947" s="31"/>
      <c r="M947" s="31"/>
      <c r="N947" s="31"/>
      <c r="O947" s="31"/>
      <c r="P947" s="31"/>
      <c r="Q947" s="31"/>
      <c r="R947" s="31"/>
      <c r="S947" s="31"/>
      <c r="T947" s="31"/>
    </row>
    <row r="948">
      <c r="B948" s="31"/>
      <c r="F948" s="31"/>
      <c r="G948" s="31"/>
      <c r="H948" s="31"/>
      <c r="I948" s="31"/>
      <c r="J948" s="31"/>
      <c r="K948" s="31"/>
      <c r="L948" s="31"/>
      <c r="M948" s="31"/>
      <c r="N948" s="31"/>
      <c r="O948" s="31"/>
      <c r="P948" s="31"/>
      <c r="Q948" s="31"/>
      <c r="R948" s="31"/>
      <c r="S948" s="31"/>
      <c r="T948" s="31"/>
    </row>
    <row r="949">
      <c r="B949" s="31"/>
      <c r="F949" s="31"/>
      <c r="G949" s="31"/>
      <c r="H949" s="31"/>
      <c r="I949" s="31"/>
      <c r="J949" s="31"/>
      <c r="K949" s="31"/>
      <c r="L949" s="31"/>
      <c r="M949" s="31"/>
      <c r="N949" s="31"/>
      <c r="O949" s="31"/>
      <c r="P949" s="31"/>
      <c r="Q949" s="31"/>
      <c r="R949" s="31"/>
      <c r="S949" s="31"/>
      <c r="T949" s="31"/>
    </row>
    <row r="950">
      <c r="B950" s="31"/>
      <c r="F950" s="31"/>
      <c r="G950" s="31"/>
      <c r="H950" s="31"/>
      <c r="I950" s="31"/>
      <c r="J950" s="31"/>
      <c r="K950" s="31"/>
      <c r="L950" s="31"/>
      <c r="M950" s="31"/>
      <c r="N950" s="31"/>
      <c r="O950" s="31"/>
      <c r="P950" s="31"/>
      <c r="Q950" s="31"/>
      <c r="R950" s="31"/>
      <c r="S950" s="31"/>
      <c r="T950" s="31"/>
    </row>
    <row r="951">
      <c r="B951" s="31"/>
      <c r="F951" s="31"/>
      <c r="G951" s="31"/>
      <c r="H951" s="31"/>
      <c r="I951" s="31"/>
      <c r="J951" s="31"/>
      <c r="K951" s="31"/>
      <c r="L951" s="31"/>
      <c r="M951" s="31"/>
      <c r="N951" s="31"/>
      <c r="O951" s="31"/>
      <c r="P951" s="31"/>
      <c r="Q951" s="31"/>
      <c r="R951" s="31"/>
      <c r="S951" s="31"/>
      <c r="T951" s="31"/>
    </row>
    <row r="952">
      <c r="B952" s="31"/>
      <c r="F952" s="31"/>
      <c r="G952" s="31"/>
      <c r="H952" s="31"/>
      <c r="I952" s="31"/>
      <c r="J952" s="31"/>
      <c r="K952" s="31"/>
      <c r="L952" s="31"/>
      <c r="M952" s="31"/>
      <c r="N952" s="31"/>
      <c r="O952" s="31"/>
      <c r="P952" s="31"/>
      <c r="Q952" s="31"/>
      <c r="R952" s="31"/>
      <c r="S952" s="31"/>
      <c r="T952" s="31"/>
    </row>
    <row r="953">
      <c r="B953" s="31"/>
      <c r="F953" s="31"/>
      <c r="G953" s="31"/>
      <c r="H953" s="31"/>
      <c r="I953" s="31"/>
      <c r="J953" s="31"/>
      <c r="K953" s="31"/>
      <c r="L953" s="31"/>
      <c r="M953" s="31"/>
      <c r="N953" s="31"/>
      <c r="O953" s="31"/>
      <c r="P953" s="31"/>
      <c r="Q953" s="31"/>
      <c r="R953" s="31"/>
      <c r="S953" s="31"/>
      <c r="T953" s="31"/>
    </row>
    <row r="954">
      <c r="B954" s="31"/>
      <c r="F954" s="31"/>
      <c r="G954" s="31"/>
      <c r="H954" s="31"/>
      <c r="I954" s="31"/>
      <c r="J954" s="31"/>
      <c r="K954" s="31"/>
      <c r="L954" s="31"/>
      <c r="M954" s="31"/>
      <c r="N954" s="31"/>
      <c r="O954" s="31"/>
      <c r="P954" s="31"/>
      <c r="Q954" s="31"/>
      <c r="R954" s="31"/>
      <c r="S954" s="31"/>
      <c r="T954" s="31"/>
    </row>
    <row r="955">
      <c r="B955" s="31"/>
      <c r="F955" s="31"/>
      <c r="G955" s="31"/>
      <c r="H955" s="31"/>
      <c r="I955" s="31"/>
      <c r="J955" s="31"/>
      <c r="K955" s="31"/>
      <c r="L955" s="31"/>
      <c r="M955" s="31"/>
      <c r="N955" s="31"/>
      <c r="O955" s="31"/>
      <c r="P955" s="31"/>
      <c r="Q955" s="31"/>
      <c r="R955" s="31"/>
      <c r="S955" s="31"/>
      <c r="T955" s="31"/>
    </row>
    <row r="956">
      <c r="B956" s="31"/>
      <c r="F956" s="31"/>
      <c r="G956" s="31"/>
      <c r="H956" s="31"/>
      <c r="I956" s="31"/>
      <c r="J956" s="31"/>
      <c r="K956" s="31"/>
      <c r="L956" s="31"/>
      <c r="M956" s="31"/>
      <c r="N956" s="31"/>
      <c r="O956" s="31"/>
      <c r="P956" s="31"/>
      <c r="Q956" s="31"/>
      <c r="R956" s="31"/>
      <c r="S956" s="31"/>
      <c r="T956" s="31"/>
    </row>
    <row r="957">
      <c r="B957" s="31"/>
      <c r="F957" s="31"/>
      <c r="G957" s="31"/>
      <c r="H957" s="31"/>
      <c r="I957" s="31"/>
      <c r="J957" s="31"/>
      <c r="K957" s="31"/>
      <c r="L957" s="31"/>
      <c r="M957" s="31"/>
      <c r="N957" s="31"/>
      <c r="O957" s="31"/>
      <c r="P957" s="31"/>
      <c r="Q957" s="31"/>
      <c r="R957" s="31"/>
      <c r="S957" s="31"/>
      <c r="T957" s="31"/>
    </row>
    <row r="958">
      <c r="B958" s="31"/>
      <c r="F958" s="31"/>
      <c r="G958" s="31"/>
      <c r="H958" s="31"/>
      <c r="I958" s="31"/>
      <c r="J958" s="31"/>
      <c r="K958" s="31"/>
      <c r="L958" s="31"/>
      <c r="M958" s="31"/>
      <c r="N958" s="31"/>
      <c r="O958" s="31"/>
      <c r="P958" s="31"/>
      <c r="Q958" s="31"/>
      <c r="R958" s="31"/>
      <c r="S958" s="31"/>
      <c r="T958" s="31"/>
    </row>
    <row r="959">
      <c r="B959" s="31"/>
      <c r="F959" s="31"/>
      <c r="G959" s="31"/>
      <c r="H959" s="31"/>
      <c r="I959" s="31"/>
      <c r="J959" s="31"/>
      <c r="K959" s="31"/>
      <c r="L959" s="31"/>
      <c r="M959" s="31"/>
      <c r="N959" s="31"/>
      <c r="O959" s="31"/>
      <c r="P959" s="31"/>
      <c r="Q959" s="31"/>
      <c r="R959" s="31"/>
      <c r="S959" s="31"/>
      <c r="T959" s="31"/>
    </row>
    <row r="960">
      <c r="B960" s="31"/>
      <c r="F960" s="31"/>
      <c r="G960" s="31"/>
      <c r="H960" s="31"/>
      <c r="I960" s="31"/>
      <c r="J960" s="31"/>
      <c r="K960" s="31"/>
      <c r="L960" s="31"/>
      <c r="M960" s="31"/>
      <c r="N960" s="31"/>
      <c r="O960" s="31"/>
      <c r="P960" s="31"/>
      <c r="Q960" s="31"/>
      <c r="R960" s="31"/>
      <c r="S960" s="31"/>
      <c r="T960" s="31"/>
    </row>
    <row r="961">
      <c r="B961" s="31"/>
      <c r="F961" s="31"/>
      <c r="G961" s="31"/>
      <c r="H961" s="31"/>
      <c r="I961" s="31"/>
      <c r="J961" s="31"/>
      <c r="K961" s="31"/>
      <c r="L961" s="31"/>
      <c r="M961" s="31"/>
      <c r="N961" s="31"/>
      <c r="O961" s="31"/>
      <c r="P961" s="31"/>
      <c r="Q961" s="31"/>
      <c r="R961" s="31"/>
      <c r="S961" s="31"/>
      <c r="T961" s="31"/>
    </row>
    <row r="962">
      <c r="B962" s="31"/>
      <c r="F962" s="31"/>
      <c r="G962" s="31"/>
      <c r="H962" s="31"/>
      <c r="I962" s="31"/>
      <c r="J962" s="31"/>
      <c r="K962" s="31"/>
      <c r="L962" s="31"/>
      <c r="M962" s="31"/>
      <c r="N962" s="31"/>
      <c r="O962" s="31"/>
      <c r="P962" s="31"/>
      <c r="Q962" s="31"/>
      <c r="R962" s="31"/>
      <c r="S962" s="31"/>
      <c r="T962" s="31"/>
    </row>
    <row r="963">
      <c r="B963" s="31"/>
      <c r="F963" s="31"/>
      <c r="G963" s="31"/>
      <c r="H963" s="31"/>
      <c r="I963" s="31"/>
      <c r="J963" s="31"/>
      <c r="K963" s="31"/>
      <c r="L963" s="31"/>
      <c r="M963" s="31"/>
      <c r="N963" s="31"/>
      <c r="O963" s="31"/>
      <c r="P963" s="31"/>
      <c r="Q963" s="31"/>
      <c r="R963" s="31"/>
      <c r="S963" s="31"/>
      <c r="T963" s="31"/>
    </row>
    <row r="964">
      <c r="B964" s="31"/>
      <c r="F964" s="31"/>
      <c r="G964" s="31"/>
      <c r="H964" s="31"/>
      <c r="I964" s="31"/>
      <c r="J964" s="31"/>
      <c r="K964" s="31"/>
      <c r="L964" s="31"/>
      <c r="M964" s="31"/>
      <c r="N964" s="31"/>
      <c r="O964" s="31"/>
      <c r="P964" s="31"/>
      <c r="Q964" s="31"/>
      <c r="R964" s="31"/>
      <c r="S964" s="31"/>
      <c r="T964" s="31"/>
    </row>
    <row r="965">
      <c r="B965" s="31"/>
      <c r="F965" s="31"/>
      <c r="G965" s="31"/>
      <c r="H965" s="31"/>
      <c r="I965" s="31"/>
      <c r="J965" s="31"/>
      <c r="K965" s="31"/>
      <c r="L965" s="31"/>
      <c r="M965" s="31"/>
      <c r="N965" s="31"/>
      <c r="O965" s="31"/>
      <c r="P965" s="31"/>
      <c r="Q965" s="31"/>
      <c r="R965" s="31"/>
      <c r="S965" s="31"/>
      <c r="T965" s="31"/>
    </row>
    <row r="966">
      <c r="B966" s="31"/>
      <c r="F966" s="31"/>
      <c r="G966" s="31"/>
      <c r="H966" s="31"/>
      <c r="I966" s="31"/>
      <c r="J966" s="31"/>
      <c r="K966" s="31"/>
      <c r="L966" s="31"/>
      <c r="M966" s="31"/>
      <c r="N966" s="31"/>
      <c r="O966" s="31"/>
      <c r="P966" s="31"/>
      <c r="Q966" s="31"/>
      <c r="R966" s="31"/>
      <c r="S966" s="31"/>
      <c r="T966" s="31"/>
    </row>
    <row r="967">
      <c r="B967" s="31"/>
      <c r="F967" s="31"/>
      <c r="G967" s="31"/>
      <c r="H967" s="31"/>
      <c r="I967" s="31"/>
      <c r="J967" s="31"/>
      <c r="K967" s="31"/>
      <c r="L967" s="31"/>
      <c r="M967" s="31"/>
      <c r="N967" s="31"/>
      <c r="O967" s="31"/>
      <c r="P967" s="31"/>
      <c r="Q967" s="31"/>
      <c r="R967" s="31"/>
      <c r="S967" s="31"/>
      <c r="T967" s="31"/>
    </row>
    <row r="968">
      <c r="B968" s="31"/>
      <c r="F968" s="31"/>
      <c r="G968" s="31"/>
      <c r="H968" s="31"/>
      <c r="I968" s="31"/>
      <c r="J968" s="31"/>
      <c r="K968" s="31"/>
      <c r="L968" s="31"/>
      <c r="M968" s="31"/>
      <c r="N968" s="31"/>
      <c r="O968" s="31"/>
      <c r="P968" s="31"/>
      <c r="Q968" s="31"/>
      <c r="R968" s="31"/>
      <c r="S968" s="31"/>
      <c r="T968" s="31"/>
    </row>
    <row r="969">
      <c r="B969" s="31"/>
      <c r="F969" s="31"/>
      <c r="G969" s="31"/>
      <c r="H969" s="31"/>
      <c r="I969" s="31"/>
      <c r="J969" s="31"/>
      <c r="K969" s="31"/>
      <c r="L969" s="31"/>
      <c r="M969" s="31"/>
      <c r="N969" s="31"/>
      <c r="O969" s="31"/>
      <c r="P969" s="31"/>
      <c r="Q969" s="31"/>
      <c r="R969" s="31"/>
      <c r="S969" s="31"/>
      <c r="T969" s="31"/>
    </row>
    <row r="970">
      <c r="B970" s="31"/>
      <c r="F970" s="31"/>
      <c r="G970" s="31"/>
      <c r="H970" s="31"/>
      <c r="I970" s="31"/>
      <c r="J970" s="31"/>
      <c r="K970" s="31"/>
      <c r="L970" s="31"/>
      <c r="M970" s="31"/>
      <c r="N970" s="31"/>
      <c r="O970" s="31"/>
      <c r="P970" s="31"/>
      <c r="Q970" s="31"/>
      <c r="R970" s="31"/>
      <c r="S970" s="31"/>
      <c r="T970" s="31"/>
    </row>
    <row r="971">
      <c r="B971" s="31"/>
      <c r="F971" s="31"/>
      <c r="G971" s="31"/>
      <c r="H971" s="31"/>
      <c r="I971" s="31"/>
      <c r="J971" s="31"/>
      <c r="K971" s="31"/>
      <c r="L971" s="31"/>
      <c r="M971" s="31"/>
      <c r="N971" s="31"/>
      <c r="O971" s="31"/>
      <c r="P971" s="31"/>
      <c r="Q971" s="31"/>
      <c r="R971" s="31"/>
      <c r="S971" s="31"/>
      <c r="T971" s="31"/>
    </row>
    <row r="972">
      <c r="B972" s="31"/>
      <c r="F972" s="31"/>
      <c r="G972" s="31"/>
      <c r="H972" s="31"/>
      <c r="I972" s="31"/>
      <c r="J972" s="31"/>
      <c r="K972" s="31"/>
      <c r="L972" s="31"/>
      <c r="M972" s="31"/>
      <c r="N972" s="31"/>
      <c r="O972" s="31"/>
      <c r="P972" s="31"/>
      <c r="Q972" s="31"/>
      <c r="R972" s="31"/>
      <c r="S972" s="31"/>
      <c r="T972" s="31"/>
    </row>
    <row r="973">
      <c r="B973" s="31"/>
      <c r="F973" s="31"/>
      <c r="G973" s="31"/>
      <c r="H973" s="31"/>
      <c r="I973" s="31"/>
      <c r="J973" s="31"/>
      <c r="K973" s="31"/>
      <c r="L973" s="31"/>
      <c r="M973" s="31"/>
      <c r="N973" s="31"/>
      <c r="O973" s="31"/>
      <c r="P973" s="31"/>
      <c r="Q973" s="31"/>
      <c r="R973" s="31"/>
      <c r="S973" s="31"/>
      <c r="T973" s="31"/>
    </row>
    <row r="974">
      <c r="B974" s="31"/>
      <c r="F974" s="31"/>
      <c r="G974" s="31"/>
      <c r="H974" s="31"/>
      <c r="I974" s="31"/>
      <c r="J974" s="31"/>
      <c r="K974" s="31"/>
      <c r="L974" s="31"/>
      <c r="M974" s="31"/>
      <c r="N974" s="31"/>
      <c r="O974" s="31"/>
      <c r="P974" s="31"/>
      <c r="Q974" s="31"/>
      <c r="R974" s="31"/>
      <c r="S974" s="31"/>
      <c r="T974" s="31"/>
    </row>
    <row r="975">
      <c r="B975" s="31"/>
      <c r="F975" s="31"/>
      <c r="G975" s="31"/>
      <c r="H975" s="31"/>
      <c r="I975" s="31"/>
      <c r="J975" s="31"/>
      <c r="K975" s="31"/>
      <c r="L975" s="31"/>
      <c r="M975" s="31"/>
      <c r="N975" s="31"/>
      <c r="O975" s="31"/>
      <c r="P975" s="31"/>
      <c r="Q975" s="31"/>
      <c r="R975" s="31"/>
      <c r="S975" s="31"/>
      <c r="T975" s="31"/>
    </row>
    <row r="976">
      <c r="B976" s="31"/>
      <c r="F976" s="31"/>
      <c r="G976" s="31"/>
      <c r="H976" s="31"/>
      <c r="I976" s="31"/>
      <c r="J976" s="31"/>
      <c r="K976" s="31"/>
      <c r="L976" s="31"/>
      <c r="M976" s="31"/>
      <c r="N976" s="31"/>
      <c r="O976" s="31"/>
      <c r="P976" s="31"/>
      <c r="Q976" s="31"/>
      <c r="R976" s="31"/>
      <c r="S976" s="31"/>
      <c r="T976" s="31"/>
    </row>
    <row r="977">
      <c r="B977" s="31"/>
      <c r="F977" s="31"/>
      <c r="G977" s="31"/>
      <c r="H977" s="31"/>
      <c r="I977" s="31"/>
      <c r="J977" s="31"/>
      <c r="K977" s="31"/>
      <c r="L977" s="31"/>
      <c r="M977" s="31"/>
      <c r="N977" s="31"/>
      <c r="O977" s="31"/>
      <c r="P977" s="31"/>
      <c r="Q977" s="31"/>
      <c r="R977" s="31"/>
      <c r="S977" s="31"/>
      <c r="T977" s="31"/>
    </row>
    <row r="978">
      <c r="B978" s="31"/>
      <c r="F978" s="31"/>
      <c r="G978" s="31"/>
      <c r="H978" s="31"/>
      <c r="I978" s="31"/>
      <c r="J978" s="31"/>
      <c r="K978" s="31"/>
      <c r="L978" s="31"/>
      <c r="M978" s="31"/>
      <c r="N978" s="31"/>
      <c r="O978" s="31"/>
      <c r="P978" s="31"/>
      <c r="Q978" s="31"/>
      <c r="R978" s="31"/>
      <c r="S978" s="31"/>
      <c r="T978" s="31"/>
    </row>
    <row r="979">
      <c r="B979" s="31"/>
      <c r="F979" s="31"/>
      <c r="G979" s="31"/>
      <c r="H979" s="31"/>
      <c r="I979" s="31"/>
      <c r="J979" s="31"/>
      <c r="K979" s="31"/>
      <c r="L979" s="31"/>
      <c r="M979" s="31"/>
      <c r="N979" s="31"/>
      <c r="O979" s="31"/>
      <c r="P979" s="31"/>
      <c r="Q979" s="31"/>
      <c r="R979" s="31"/>
      <c r="S979" s="31"/>
      <c r="T979" s="31"/>
    </row>
    <row r="980">
      <c r="B980" s="31"/>
      <c r="F980" s="31"/>
      <c r="G980" s="31"/>
      <c r="H980" s="31"/>
      <c r="I980" s="31"/>
      <c r="J980" s="31"/>
      <c r="K980" s="31"/>
      <c r="L980" s="31"/>
      <c r="M980" s="31"/>
      <c r="N980" s="31"/>
      <c r="O980" s="31"/>
      <c r="P980" s="31"/>
      <c r="Q980" s="31"/>
      <c r="R980" s="31"/>
      <c r="S980" s="31"/>
      <c r="T980" s="31"/>
    </row>
    <row r="981">
      <c r="B981" s="31"/>
      <c r="F981" s="31"/>
      <c r="G981" s="31"/>
      <c r="H981" s="31"/>
      <c r="I981" s="31"/>
      <c r="J981" s="31"/>
      <c r="K981" s="31"/>
      <c r="L981" s="31"/>
      <c r="M981" s="31"/>
      <c r="N981" s="31"/>
      <c r="O981" s="31"/>
      <c r="P981" s="31"/>
      <c r="Q981" s="31"/>
      <c r="R981" s="31"/>
      <c r="S981" s="31"/>
      <c r="T981" s="31"/>
    </row>
    <row r="982">
      <c r="B982" s="31"/>
      <c r="F982" s="31"/>
      <c r="G982" s="31"/>
      <c r="H982" s="31"/>
      <c r="I982" s="31"/>
      <c r="J982" s="31"/>
      <c r="K982" s="31"/>
      <c r="L982" s="31"/>
      <c r="M982" s="31"/>
      <c r="N982" s="31"/>
      <c r="O982" s="31"/>
      <c r="P982" s="31"/>
      <c r="Q982" s="31"/>
      <c r="R982" s="31"/>
      <c r="S982" s="31"/>
      <c r="T982" s="31"/>
    </row>
    <row r="983">
      <c r="B983" s="31"/>
      <c r="F983" s="31"/>
      <c r="G983" s="31"/>
      <c r="H983" s="31"/>
      <c r="I983" s="31"/>
      <c r="J983" s="31"/>
      <c r="K983" s="31"/>
      <c r="L983" s="31"/>
      <c r="M983" s="31"/>
      <c r="N983" s="31"/>
      <c r="O983" s="31"/>
      <c r="P983" s="31"/>
      <c r="Q983" s="31"/>
      <c r="R983" s="31"/>
      <c r="S983" s="31"/>
      <c r="T983" s="31"/>
    </row>
    <row r="984">
      <c r="B984" s="31"/>
      <c r="F984" s="31"/>
      <c r="G984" s="31"/>
      <c r="H984" s="31"/>
      <c r="I984" s="31"/>
      <c r="J984" s="31"/>
      <c r="K984" s="31"/>
      <c r="L984" s="31"/>
      <c r="M984" s="31"/>
      <c r="N984" s="31"/>
      <c r="O984" s="31"/>
      <c r="P984" s="31"/>
      <c r="Q984" s="31"/>
      <c r="R984" s="31"/>
      <c r="S984" s="31"/>
      <c r="T984" s="31"/>
    </row>
    <row r="985">
      <c r="B985" s="31"/>
      <c r="F985" s="31"/>
      <c r="G985" s="31"/>
      <c r="H985" s="31"/>
      <c r="I985" s="31"/>
      <c r="J985" s="31"/>
      <c r="K985" s="31"/>
      <c r="L985" s="31"/>
      <c r="M985" s="31"/>
      <c r="N985" s="31"/>
      <c r="O985" s="31"/>
      <c r="P985" s="31"/>
      <c r="Q985" s="31"/>
      <c r="R985" s="31"/>
      <c r="S985" s="31"/>
      <c r="T985" s="31"/>
    </row>
    <row r="986">
      <c r="B986" s="31"/>
      <c r="F986" s="31"/>
      <c r="G986" s="31"/>
      <c r="H986" s="31"/>
      <c r="I986" s="31"/>
      <c r="J986" s="31"/>
      <c r="K986" s="31"/>
      <c r="L986" s="31"/>
      <c r="M986" s="31"/>
      <c r="N986" s="31"/>
      <c r="O986" s="31"/>
      <c r="P986" s="31"/>
      <c r="Q986" s="31"/>
      <c r="R986" s="31"/>
      <c r="S986" s="31"/>
      <c r="T986" s="31"/>
    </row>
    <row r="987">
      <c r="B987" s="31"/>
      <c r="F987" s="31"/>
      <c r="G987" s="31"/>
      <c r="H987" s="31"/>
      <c r="I987" s="31"/>
      <c r="J987" s="31"/>
      <c r="K987" s="31"/>
      <c r="L987" s="31"/>
      <c r="M987" s="31"/>
      <c r="N987" s="31"/>
      <c r="O987" s="31"/>
      <c r="P987" s="31"/>
      <c r="Q987" s="31"/>
      <c r="R987" s="31"/>
      <c r="S987" s="31"/>
      <c r="T987" s="31"/>
    </row>
    <row r="988">
      <c r="B988" s="31"/>
      <c r="F988" s="31"/>
      <c r="G988" s="31"/>
      <c r="H988" s="31"/>
      <c r="I988" s="31"/>
      <c r="J988" s="31"/>
      <c r="K988" s="31"/>
      <c r="L988" s="31"/>
      <c r="M988" s="31"/>
      <c r="N988" s="31"/>
      <c r="O988" s="31"/>
      <c r="P988" s="31"/>
      <c r="Q988" s="31"/>
      <c r="R988" s="31"/>
      <c r="S988" s="31"/>
      <c r="T988" s="31"/>
    </row>
    <row r="989">
      <c r="B989" s="31"/>
      <c r="F989" s="31"/>
      <c r="G989" s="31"/>
      <c r="H989" s="31"/>
      <c r="I989" s="31"/>
      <c r="J989" s="31"/>
      <c r="K989" s="31"/>
      <c r="L989" s="31"/>
      <c r="M989" s="31"/>
      <c r="N989" s="31"/>
      <c r="O989" s="31"/>
      <c r="P989" s="31"/>
      <c r="Q989" s="31"/>
      <c r="R989" s="31"/>
      <c r="S989" s="31"/>
      <c r="T989" s="31"/>
    </row>
    <row r="990">
      <c r="B990" s="31"/>
      <c r="F990" s="31"/>
      <c r="G990" s="31"/>
      <c r="H990" s="31"/>
      <c r="I990" s="31"/>
      <c r="J990" s="31"/>
      <c r="K990" s="31"/>
      <c r="L990" s="31"/>
      <c r="M990" s="31"/>
      <c r="N990" s="31"/>
      <c r="O990" s="31"/>
      <c r="P990" s="31"/>
      <c r="Q990" s="31"/>
      <c r="R990" s="31"/>
      <c r="S990" s="31"/>
      <c r="T990" s="31"/>
    </row>
    <row r="991">
      <c r="B991" s="31"/>
      <c r="F991" s="31"/>
      <c r="G991" s="31"/>
      <c r="H991" s="31"/>
      <c r="I991" s="31"/>
      <c r="J991" s="31"/>
      <c r="K991" s="31"/>
      <c r="L991" s="31"/>
      <c r="M991" s="31"/>
      <c r="N991" s="31"/>
      <c r="O991" s="31"/>
      <c r="P991" s="31"/>
      <c r="Q991" s="31"/>
      <c r="R991" s="31"/>
      <c r="S991" s="31"/>
      <c r="T991" s="31"/>
    </row>
    <row r="992">
      <c r="B992" s="31"/>
      <c r="F992" s="31"/>
      <c r="G992" s="31"/>
      <c r="H992" s="31"/>
      <c r="I992" s="31"/>
      <c r="J992" s="31"/>
      <c r="K992" s="31"/>
      <c r="L992" s="31"/>
      <c r="M992" s="31"/>
      <c r="N992" s="31"/>
      <c r="O992" s="31"/>
      <c r="P992" s="31"/>
      <c r="Q992" s="31"/>
      <c r="R992" s="31"/>
      <c r="S992" s="31"/>
      <c r="T992" s="31"/>
    </row>
    <row r="993">
      <c r="B993" s="31"/>
      <c r="F993" s="31"/>
      <c r="G993" s="31"/>
      <c r="H993" s="31"/>
      <c r="I993" s="31"/>
      <c r="J993" s="31"/>
      <c r="K993" s="31"/>
      <c r="L993" s="31"/>
      <c r="M993" s="31"/>
      <c r="N993" s="31"/>
      <c r="O993" s="31"/>
      <c r="P993" s="31"/>
      <c r="Q993" s="31"/>
      <c r="R993" s="31"/>
      <c r="S993" s="31"/>
      <c r="T993" s="31"/>
    </row>
    <row r="994">
      <c r="B994" s="31"/>
      <c r="F994" s="31"/>
      <c r="G994" s="31"/>
      <c r="H994" s="31"/>
      <c r="I994" s="31"/>
      <c r="J994" s="31"/>
      <c r="K994" s="31"/>
      <c r="L994" s="31"/>
      <c r="M994" s="31"/>
      <c r="N994" s="31"/>
      <c r="O994" s="31"/>
      <c r="P994" s="31"/>
      <c r="Q994" s="31"/>
      <c r="R994" s="31"/>
      <c r="S994" s="31"/>
      <c r="T994" s="31"/>
    </row>
    <row r="995">
      <c r="B995" s="31"/>
      <c r="F995" s="31"/>
      <c r="G995" s="31"/>
      <c r="H995" s="31"/>
      <c r="I995" s="31"/>
      <c r="J995" s="31"/>
      <c r="K995" s="31"/>
      <c r="L995" s="31"/>
      <c r="M995" s="31"/>
      <c r="N995" s="31"/>
      <c r="O995" s="31"/>
      <c r="P995" s="31"/>
      <c r="Q995" s="31"/>
      <c r="R995" s="31"/>
      <c r="S995" s="31"/>
      <c r="T995" s="31"/>
    </row>
    <row r="996">
      <c r="B996" s="31"/>
      <c r="F996" s="31"/>
      <c r="G996" s="31"/>
      <c r="H996" s="31"/>
      <c r="I996" s="31"/>
      <c r="J996" s="31"/>
      <c r="K996" s="31"/>
      <c r="L996" s="31"/>
      <c r="M996" s="31"/>
      <c r="N996" s="31"/>
      <c r="O996" s="31"/>
      <c r="P996" s="31"/>
      <c r="Q996" s="31"/>
      <c r="R996" s="31"/>
      <c r="S996" s="31"/>
      <c r="T996" s="31"/>
    </row>
    <row r="997">
      <c r="B997" s="31"/>
      <c r="F997" s="31"/>
      <c r="G997" s="31"/>
      <c r="H997" s="31"/>
      <c r="I997" s="31"/>
      <c r="J997" s="31"/>
      <c r="K997" s="31"/>
      <c r="L997" s="31"/>
      <c r="M997" s="31"/>
      <c r="N997" s="31"/>
      <c r="O997" s="31"/>
      <c r="P997" s="31"/>
      <c r="Q997" s="31"/>
      <c r="R997" s="31"/>
      <c r="S997" s="31"/>
      <c r="T997" s="31"/>
    </row>
    <row r="998">
      <c r="B998" s="31"/>
      <c r="F998" s="31"/>
      <c r="G998" s="31"/>
      <c r="H998" s="31"/>
      <c r="I998" s="31"/>
      <c r="J998" s="31"/>
      <c r="K998" s="31"/>
      <c r="L998" s="31"/>
      <c r="M998" s="31"/>
      <c r="N998" s="31"/>
      <c r="O998" s="31"/>
      <c r="P998" s="31"/>
      <c r="Q998" s="31"/>
      <c r="R998" s="31"/>
      <c r="S998" s="31"/>
      <c r="T998" s="31"/>
    </row>
    <row r="999">
      <c r="B999" s="31"/>
      <c r="F999" s="31"/>
      <c r="G999" s="31"/>
      <c r="H999" s="31"/>
      <c r="I999" s="31"/>
      <c r="J999" s="31"/>
      <c r="K999" s="31"/>
      <c r="L999" s="31"/>
      <c r="M999" s="31"/>
      <c r="N999" s="31"/>
      <c r="O999" s="31"/>
      <c r="P999" s="31"/>
      <c r="Q999" s="31"/>
      <c r="R999" s="31"/>
      <c r="S999" s="31"/>
      <c r="T999" s="31"/>
    </row>
    <row r="1000">
      <c r="B1000" s="31"/>
      <c r="F1000" s="31"/>
      <c r="G1000" s="31"/>
      <c r="H1000" s="31"/>
      <c r="I1000" s="31"/>
      <c r="J1000" s="31"/>
      <c r="K1000" s="31"/>
      <c r="L1000" s="31"/>
      <c r="M1000" s="31"/>
      <c r="N1000" s="31"/>
      <c r="O1000" s="31"/>
      <c r="P1000" s="31"/>
      <c r="Q1000" s="31"/>
      <c r="R1000" s="31"/>
      <c r="S1000" s="31"/>
      <c r="T1000" s="3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48.86"/>
    <col customWidth="1" min="3" max="3" width="23.0"/>
    <col customWidth="1" min="5" max="5" width="67.86"/>
    <col customWidth="1" min="6" max="6" width="25.0"/>
  </cols>
  <sheetData>
    <row r="1" ht="81.75" customHeight="1">
      <c r="A1" s="10" t="s">
        <v>69</v>
      </c>
      <c r="B1" s="9" t="s">
        <v>3414</v>
      </c>
      <c r="C1" s="14" t="s">
        <v>3415</v>
      </c>
      <c r="D1" s="55" t="s">
        <v>3416</v>
      </c>
      <c r="E1" s="19" t="s">
        <v>3417</v>
      </c>
      <c r="F1" s="56" t="s">
        <v>3418</v>
      </c>
    </row>
    <row r="2">
      <c r="A2" s="18" t="s">
        <v>86</v>
      </c>
      <c r="B2" s="2" t="str">
        <f>VLOOKUP(A2,'Food Encyclopedia'!$C$2:$E$992,3)</f>
        <v>Apple, envy, whole without seeds, fresh</v>
      </c>
      <c r="C2" s="2" t="str">
        <f>VLOOKUP(A2,'Food Encyclopedia'!$C$2:$K$992,9)</f>
        <v>raw</v>
      </c>
      <c r="D2" s="2">
        <v>12.6194</v>
      </c>
      <c r="E2" s="19">
        <v>7.8593</v>
      </c>
      <c r="F2" s="57">
        <f t="shared" ref="F2:F404" si="1">(D2-E2)/(D2-6.7278)*100</f>
        <v>80.79469075</v>
      </c>
      <c r="I2" s="58" t="s">
        <v>3419</v>
      </c>
    </row>
    <row r="3">
      <c r="A3" s="18" t="s">
        <v>94</v>
      </c>
      <c r="B3" s="2" t="str">
        <f>VLOOKUP(A3,'Food Encyclopedia'!$C$2:$E$992,3)</f>
        <v>Apple, envy, peel only, fresh</v>
      </c>
      <c r="C3" s="2" t="str">
        <f>VLOOKUP(A3,'Food Encyclopedia'!$C$2:$K$992,9)</f>
        <v>raw</v>
      </c>
      <c r="D3" s="2">
        <v>9.6499</v>
      </c>
      <c r="E3" s="59">
        <v>7.487</v>
      </c>
      <c r="F3" s="57">
        <f t="shared" si="1"/>
        <v>74.01868519</v>
      </c>
      <c r="I3" s="2" t="s">
        <v>3420</v>
      </c>
    </row>
    <row r="4">
      <c r="A4" s="2" t="s">
        <v>96</v>
      </c>
      <c r="B4" s="2" t="str">
        <f>VLOOKUP(A4,'Food Encyclopedia'!$C$2:$E$992,3)</f>
        <v>Apple, envy flesh only, fresh</v>
      </c>
      <c r="C4" s="2" t="str">
        <f>VLOOKUP(A4,'Food Encyclopedia'!$C$2:$K$992,9)</f>
        <v>raw</v>
      </c>
      <c r="D4" s="2">
        <v>11.4281</v>
      </c>
      <c r="E4" s="19">
        <v>7.6308</v>
      </c>
      <c r="F4" s="57">
        <f t="shared" si="1"/>
        <v>80.78846031</v>
      </c>
      <c r="I4" s="33">
        <v>6.7278</v>
      </c>
    </row>
    <row r="5">
      <c r="A5" s="2" t="s">
        <v>98</v>
      </c>
      <c r="B5" s="2" t="str">
        <f>VLOOKUP(A5,'Food Encyclopedia'!$C$2:$E$992,3)</f>
        <v>Apple, jazz, whole without seeds, fresh</v>
      </c>
      <c r="C5" s="2" t="str">
        <f>VLOOKUP(A5,'Food Encyclopedia'!$C$2:$K$992,9)</f>
        <v>raw</v>
      </c>
      <c r="D5" s="2">
        <v>12.4281</v>
      </c>
      <c r="E5" s="19">
        <v>7.5663</v>
      </c>
      <c r="F5" s="57">
        <f t="shared" si="1"/>
        <v>85.29024788</v>
      </c>
    </row>
    <row r="6">
      <c r="A6" s="2" t="s">
        <v>102</v>
      </c>
      <c r="B6" s="2" t="str">
        <f>VLOOKUP(A6,'Food Encyclopedia'!$C$2:$E$992,3)</f>
        <v>Apple, jazz, peel only, fresh</v>
      </c>
      <c r="C6" s="2" t="str">
        <f>VLOOKUP(A6,'Food Encyclopedia'!$C$2:$K$992,9)</f>
        <v>raw</v>
      </c>
      <c r="D6" s="2">
        <v>8.7763</v>
      </c>
      <c r="E6" s="19">
        <v>7.1214</v>
      </c>
      <c r="F6" s="57">
        <f t="shared" si="1"/>
        <v>80.78594093</v>
      </c>
    </row>
    <row r="7">
      <c r="A7" s="2" t="s">
        <v>104</v>
      </c>
      <c r="B7" s="2" t="str">
        <f>VLOOKUP(A7,'Food Encyclopedia'!$C$2:$E$992,3)</f>
        <v>Apple, jazz, flesh only, fresh</v>
      </c>
      <c r="C7" s="2" t="str">
        <f>VLOOKUP(A7,'Food Encyclopedia'!$C$2:$K$992,9)</f>
        <v>raw</v>
      </c>
      <c r="D7" s="2">
        <v>12.9754</v>
      </c>
      <c r="E7" s="19">
        <v>7.5586</v>
      </c>
      <c r="F7" s="57">
        <f t="shared" si="1"/>
        <v>86.7020936</v>
      </c>
    </row>
    <row r="8">
      <c r="A8" s="2" t="s">
        <v>106</v>
      </c>
      <c r="B8" s="2" t="str">
        <f>VLOOKUP(A8,'Food Encyclopedia'!$C$2:$E$992,3)</f>
        <v>Apple, honeyscrisp, whole without seeds, fresh</v>
      </c>
      <c r="C8" s="2" t="str">
        <f>VLOOKUP(A8,'Food Encyclopedia'!$C$2:$K$992,9)</f>
        <v>raw</v>
      </c>
      <c r="D8" s="2">
        <v>12.6594</v>
      </c>
      <c r="E8" s="19">
        <v>7.5742</v>
      </c>
      <c r="F8" s="57">
        <f t="shared" si="1"/>
        <v>85.73066289</v>
      </c>
    </row>
    <row r="9">
      <c r="A9" s="2" t="s">
        <v>109</v>
      </c>
      <c r="B9" s="2" t="str">
        <f>VLOOKUP(A9,'Food Encyclopedia'!$C$2:$E$992,3)</f>
        <v>Apple, honeyscrisp, peel only, fresh</v>
      </c>
      <c r="C9" s="2" t="str">
        <f>VLOOKUP(A9,'Food Encyclopedia'!$C$2:$K$992,9)</f>
        <v>raw</v>
      </c>
      <c r="D9" s="2">
        <v>11.5485</v>
      </c>
      <c r="E9" s="19">
        <v>7.5626</v>
      </c>
      <c r="F9" s="57">
        <f t="shared" si="1"/>
        <v>82.68301284</v>
      </c>
    </row>
    <row r="10">
      <c r="A10" s="2" t="s">
        <v>111</v>
      </c>
      <c r="B10" s="2" t="str">
        <f>VLOOKUP(A10,'Food Encyclopedia'!$C$2:$E$992,3)</f>
        <v>Apple, honeyscrisp, flesh only, fresh</v>
      </c>
      <c r="C10" s="2" t="str">
        <f>VLOOKUP(A10,'Food Encyclopedia'!$C$2:$K$992,9)</f>
        <v>raw</v>
      </c>
      <c r="D10" s="2">
        <v>12.7654</v>
      </c>
      <c r="E10" s="19">
        <v>7.5213</v>
      </c>
      <c r="F10" s="57">
        <f t="shared" si="1"/>
        <v>86.85736054</v>
      </c>
    </row>
    <row r="11">
      <c r="A11" s="2" t="s">
        <v>113</v>
      </c>
      <c r="B11" s="2" t="str">
        <f>VLOOKUP(A11,'Food Encyclopedia'!$C$2:$E$992,3)</f>
        <v>Apple, pink lady, whole without seed, fresh</v>
      </c>
      <c r="C11" s="2" t="str">
        <f>VLOOKUP(A11,'Food Encyclopedia'!$C$2:$K$992,9)</f>
        <v>raw</v>
      </c>
      <c r="D11" s="2">
        <v>11.6501</v>
      </c>
      <c r="E11" s="19">
        <v>7.5087</v>
      </c>
      <c r="F11" s="57">
        <f t="shared" si="1"/>
        <v>84.13546513</v>
      </c>
    </row>
    <row r="12">
      <c r="A12" s="2" t="s">
        <v>117</v>
      </c>
      <c r="B12" s="2" t="str">
        <f>VLOOKUP(A12,'Food Encyclopedia'!$C$2:$E$992,3)</f>
        <v>Apple, pink lady, peel only, fresh</v>
      </c>
      <c r="C12" s="2" t="str">
        <f>VLOOKUP(A12,'Food Encyclopedia'!$C$2:$K$992,9)</f>
        <v>raw</v>
      </c>
      <c r="D12" s="2">
        <v>9.852</v>
      </c>
      <c r="E12" s="19">
        <v>7.3971</v>
      </c>
      <c r="F12" s="57">
        <f t="shared" si="1"/>
        <v>78.57691569</v>
      </c>
    </row>
    <row r="13">
      <c r="A13" s="2" t="s">
        <v>119</v>
      </c>
      <c r="B13" s="2" t="str">
        <f>VLOOKUP(A13,'Food Encyclopedia'!$C$2:$E$992,3)</f>
        <v>Apple, pink lady, flesh only, fresh</v>
      </c>
      <c r="C13" s="2" t="str">
        <f>VLOOKUP(A13,'Food Encyclopedia'!$C$2:$K$992,9)</f>
        <v>raw</v>
      </c>
      <c r="D13" s="2">
        <v>10.8056</v>
      </c>
      <c r="E13" s="19">
        <v>7.3589</v>
      </c>
      <c r="F13" s="57">
        <f t="shared" si="1"/>
        <v>84.52351758</v>
      </c>
    </row>
    <row r="14">
      <c r="A14" s="2" t="s">
        <v>121</v>
      </c>
      <c r="B14" s="2" t="str">
        <f>VLOOKUP(A14,'Food Encyclopedia'!$C$2:$E$992,3)</f>
        <v>Apple, fuji, whole without seed, fresh</v>
      </c>
      <c r="C14" s="2" t="str">
        <f>VLOOKUP(A14,'Food Encyclopedia'!$C$2:$K$992,9)</f>
        <v>raw</v>
      </c>
      <c r="D14" s="2">
        <v>12.1867</v>
      </c>
      <c r="E14" s="19">
        <v>7.6114</v>
      </c>
      <c r="F14" s="57">
        <f t="shared" si="1"/>
        <v>83.81358882</v>
      </c>
    </row>
    <row r="15">
      <c r="A15" s="2" t="s">
        <v>124</v>
      </c>
      <c r="B15" s="2" t="str">
        <f>VLOOKUP(A15,'Food Encyclopedia'!$C$2:$E$992,3)</f>
        <v>Apple, fuji, peel only, fresh</v>
      </c>
      <c r="C15" s="2" t="str">
        <f>VLOOKUP(A15,'Food Encyclopedia'!$C$2:$K$992,9)</f>
        <v>raw</v>
      </c>
      <c r="D15" s="2">
        <v>9.5726</v>
      </c>
      <c r="E15" s="59">
        <v>7.361</v>
      </c>
      <c r="F15" s="57">
        <f t="shared" si="1"/>
        <v>77.74184477</v>
      </c>
    </row>
    <row r="16">
      <c r="A16" s="2" t="s">
        <v>126</v>
      </c>
      <c r="B16" s="2" t="str">
        <f>VLOOKUP(A16,'Food Encyclopedia'!$C$2:$E$992,3)</f>
        <v>Apple, fuji, flesh only, fresh</v>
      </c>
      <c r="C16" s="2" t="str">
        <f>VLOOKUP(A16,'Food Encyclopedia'!$C$2:$K$992,9)</f>
        <v>raw</v>
      </c>
      <c r="D16" s="2">
        <v>12.3587</v>
      </c>
      <c r="E16" s="19">
        <v>7.6451</v>
      </c>
      <c r="F16" s="57">
        <f t="shared" si="1"/>
        <v>83.70953134</v>
      </c>
    </row>
    <row r="17">
      <c r="A17" s="2" t="s">
        <v>128</v>
      </c>
      <c r="B17" s="2" t="str">
        <f>VLOOKUP(A17,'Food Encyclopedia'!$C$2:$E$992,3)</f>
        <v>Apple, gala, whole without seed, fresh</v>
      </c>
      <c r="C17" s="2" t="str">
        <f>VLOOKUP(A17,'Food Encyclopedia'!$C$2:$K$992,9)</f>
        <v>raw</v>
      </c>
      <c r="D17" s="2">
        <v>13.7821</v>
      </c>
      <c r="E17" s="59">
        <v>7.748</v>
      </c>
      <c r="F17" s="57">
        <f t="shared" si="1"/>
        <v>85.53789887</v>
      </c>
    </row>
    <row r="18">
      <c r="A18" s="2" t="s">
        <v>130</v>
      </c>
      <c r="B18" s="2" t="str">
        <f>VLOOKUP(A18,'Food Encyclopedia'!$C$2:$E$992,3)</f>
        <v>Apple, gala, peel only, fresh</v>
      </c>
      <c r="C18" s="2" t="str">
        <f>VLOOKUP(A18,'Food Encyclopedia'!$C$2:$K$992,9)</f>
        <v>raw</v>
      </c>
      <c r="D18" s="2">
        <v>9.4896</v>
      </c>
      <c r="E18" s="19">
        <v>7.3128</v>
      </c>
      <c r="F18" s="57">
        <f t="shared" si="1"/>
        <v>78.81816207</v>
      </c>
    </row>
    <row r="19">
      <c r="A19" s="2" t="s">
        <v>132</v>
      </c>
      <c r="B19" s="2" t="str">
        <f>VLOOKUP(A19,'Food Encyclopedia'!$C$2:$E$992,3)</f>
        <v>Apple, gala, flesh only, fresh</v>
      </c>
      <c r="C19" s="2" t="str">
        <f>VLOOKUP(A19,'Food Encyclopedia'!$C$2:$K$992,9)</f>
        <v>raw</v>
      </c>
      <c r="D19" s="2">
        <v>12.1226</v>
      </c>
      <c r="E19" s="19">
        <v>7.5133</v>
      </c>
      <c r="F19" s="57">
        <f t="shared" si="1"/>
        <v>85.43968266</v>
      </c>
    </row>
    <row r="20">
      <c r="A20" s="2" t="s">
        <v>134</v>
      </c>
      <c r="B20" s="2" t="str">
        <f>VLOOKUP(A20,'Food Encyclopedia'!$C$2:$E$992,3)</f>
        <v>Apple, golden del, whole without seed, fresh</v>
      </c>
      <c r="C20" s="2" t="str">
        <f>VLOOKUP(A20,'Food Encyclopedia'!$C$2:$K$992,9)</f>
        <v>raw</v>
      </c>
      <c r="D20" s="2">
        <v>12.5576</v>
      </c>
      <c r="E20" s="19">
        <v>7.6195</v>
      </c>
      <c r="F20" s="57">
        <f t="shared" si="1"/>
        <v>84.70444955</v>
      </c>
    </row>
    <row r="21">
      <c r="A21" s="2" t="s">
        <v>136</v>
      </c>
      <c r="B21" s="2" t="str">
        <f>VLOOKUP(A21,'Food Encyclopedia'!$C$2:$E$992,3)</f>
        <v>Apple, golden del, peel only, fresh</v>
      </c>
      <c r="C21" s="2" t="str">
        <f>VLOOKUP(A21,'Food Encyclopedia'!$C$2:$K$992,9)</f>
        <v>raw</v>
      </c>
      <c r="D21" s="2">
        <v>10.0553</v>
      </c>
      <c r="E21" s="19">
        <v>7.4457</v>
      </c>
      <c r="F21" s="57">
        <f t="shared" si="1"/>
        <v>78.42524418</v>
      </c>
    </row>
    <row r="22">
      <c r="A22" s="2" t="s">
        <v>138</v>
      </c>
      <c r="B22" s="2" t="str">
        <f>VLOOKUP(A22,'Food Encyclopedia'!$C$2:$E$992,3)</f>
        <v>Apple, golden del, flesh only, fresh</v>
      </c>
      <c r="C22" s="2" t="str">
        <f>VLOOKUP(A22,'Food Encyclopedia'!$C$2:$K$992,9)</f>
        <v>raw</v>
      </c>
      <c r="D22" s="2">
        <v>15.0772</v>
      </c>
      <c r="E22" s="19">
        <v>7.9744</v>
      </c>
      <c r="F22" s="57">
        <f t="shared" si="1"/>
        <v>85.06958584</v>
      </c>
    </row>
    <row r="23">
      <c r="A23" s="2" t="s">
        <v>140</v>
      </c>
      <c r="B23" s="2" t="str">
        <f>VLOOKUP(A23,'Food Encyclopedia'!$C$2:$E$992,3)</f>
        <v>Apple, red delicious, whole without seed, fresh</v>
      </c>
      <c r="C23" s="2" t="str">
        <f>VLOOKUP(A23,'Food Encyclopedia'!$C$2:$K$992,9)</f>
        <v>raw</v>
      </c>
      <c r="D23" s="2">
        <v>13.3865</v>
      </c>
      <c r="E23" s="59">
        <v>7.981</v>
      </c>
      <c r="F23" s="57">
        <f t="shared" si="1"/>
        <v>81.17950951</v>
      </c>
    </row>
    <row r="24">
      <c r="A24" s="2" t="s">
        <v>142</v>
      </c>
      <c r="B24" s="2" t="str">
        <f>VLOOKUP(A24,'Food Encyclopedia'!$C$2:$E$992,3)</f>
        <v>Apple, red delicious, peel only, fresh</v>
      </c>
      <c r="C24" s="2" t="str">
        <f>VLOOKUP(A24,'Food Encyclopedia'!$C$2:$K$992,9)</f>
        <v>raw</v>
      </c>
      <c r="D24" s="2">
        <v>9.8009</v>
      </c>
      <c r="E24" s="59">
        <v>7.559</v>
      </c>
      <c r="F24" s="57">
        <f t="shared" si="1"/>
        <v>72.95239335</v>
      </c>
    </row>
    <row r="25">
      <c r="A25" s="2" t="s">
        <v>144</v>
      </c>
      <c r="B25" s="2" t="str">
        <f>VLOOKUP(A25,'Food Encyclopedia'!$C$2:$E$992,3)</f>
        <v>Apple, red delicious, flesh only, fresh</v>
      </c>
      <c r="C25" s="2" t="str">
        <f>VLOOKUP(A25,'Food Encyclopedia'!$C$2:$K$992,9)</f>
        <v>raw</v>
      </c>
      <c r="D25" s="2">
        <v>12.1262</v>
      </c>
      <c r="E25" s="19">
        <v>7.7235</v>
      </c>
      <c r="F25" s="57">
        <f t="shared" si="1"/>
        <v>81.55564612</v>
      </c>
    </row>
    <row r="26">
      <c r="A26" s="2" t="s">
        <v>146</v>
      </c>
      <c r="B26" s="2" t="str">
        <f>VLOOKUP(A26,'Food Encyclopedia'!$C$2:$E$992,3)</f>
        <v>Apple, granny smith, whole without seed, fresh</v>
      </c>
      <c r="C26" s="2" t="str">
        <f>VLOOKUP(A26,'Food Encyclopedia'!$C$2:$K$992,9)</f>
        <v>raw</v>
      </c>
      <c r="D26" s="60">
        <v>12.837</v>
      </c>
      <c r="E26" s="59">
        <v>7.595</v>
      </c>
      <c r="F26" s="57">
        <f t="shared" si="1"/>
        <v>85.80501539</v>
      </c>
    </row>
    <row r="27">
      <c r="A27" s="2" t="s">
        <v>148</v>
      </c>
      <c r="B27" s="2" t="str">
        <f>VLOOKUP(A27,'Food Encyclopedia'!$C$2:$E$992,3)</f>
        <v>Apple, granny smith, peel only, fresh</v>
      </c>
      <c r="C27" s="2" t="str">
        <f>VLOOKUP(A27,'Food Encyclopedia'!$C$2:$K$992,9)</f>
        <v>raw</v>
      </c>
      <c r="D27" s="2">
        <v>10.4442</v>
      </c>
      <c r="E27" s="19">
        <v>7.4852</v>
      </c>
      <c r="F27" s="57">
        <f t="shared" si="1"/>
        <v>79.62006243</v>
      </c>
    </row>
    <row r="28">
      <c r="A28" s="2" t="s">
        <v>150</v>
      </c>
      <c r="B28" s="2" t="str">
        <f>VLOOKUP(A28,'Food Encyclopedia'!$C$2:$E$992,3)</f>
        <v>Apple, granny smith, flesh only, fresh</v>
      </c>
      <c r="C28" s="2" t="str">
        <f>VLOOKUP(A28,'Food Encyclopedia'!$C$2:$K$992,9)</f>
        <v>raw</v>
      </c>
      <c r="D28" s="2">
        <v>13.6212</v>
      </c>
      <c r="E28" s="19">
        <v>7.7012</v>
      </c>
      <c r="F28" s="57">
        <f t="shared" si="1"/>
        <v>85.87924682</v>
      </c>
    </row>
    <row r="29">
      <c r="A29" s="2" t="s">
        <v>152</v>
      </c>
      <c r="B29" s="2" t="str">
        <f>VLOOKUP(A29,'Food Encyclopedia'!$C$2:$E$992,3)</f>
        <v>Apple, pazazz, whole without seed, fresh</v>
      </c>
      <c r="C29" s="2" t="str">
        <f>VLOOKUP(A29,'Food Encyclopedia'!$C$2:$K$992,9)</f>
        <v>raw</v>
      </c>
      <c r="D29" s="2">
        <v>12.962</v>
      </c>
      <c r="E29" s="19">
        <v>7.6339</v>
      </c>
      <c r="F29" s="57">
        <f t="shared" si="1"/>
        <v>85.46565718</v>
      </c>
    </row>
    <row r="30">
      <c r="A30" s="2" t="s">
        <v>154</v>
      </c>
      <c r="B30" s="2" t="str">
        <f>VLOOKUP(A30,'Food Encyclopedia'!$C$2:$E$992,3)</f>
        <v>Apple, pazazz, peel only, fresh</v>
      </c>
      <c r="C30" s="2" t="str">
        <f>VLOOKUP(A30,'Food Encyclopedia'!$C$2:$K$992,9)</f>
        <v>raw</v>
      </c>
      <c r="D30" s="2">
        <v>11.2838</v>
      </c>
      <c r="E30" s="19">
        <v>7.5902</v>
      </c>
      <c r="F30" s="57">
        <f t="shared" si="1"/>
        <v>81.07111501</v>
      </c>
    </row>
    <row r="31">
      <c r="A31" s="2" t="s">
        <v>156</v>
      </c>
      <c r="B31" s="2" t="str">
        <f>VLOOKUP(A31,'Food Encyclopedia'!$C$2:$E$992,3)</f>
        <v>Apple, pazazz, flesh only, fresh</v>
      </c>
      <c r="C31" s="2" t="str">
        <f>VLOOKUP(A31,'Food Encyclopedia'!$C$2:$K$992,9)</f>
        <v>raw</v>
      </c>
      <c r="D31" s="2">
        <v>14.8514</v>
      </c>
      <c r="E31" s="19">
        <v>7.8864</v>
      </c>
      <c r="F31" s="57">
        <f t="shared" si="1"/>
        <v>85.73785021</v>
      </c>
    </row>
    <row r="32">
      <c r="A32" s="2" t="s">
        <v>158</v>
      </c>
      <c r="B32" s="2" t="str">
        <f>VLOOKUP(A32,'Food Encyclopedia'!$C$2:$E$992,3)</f>
        <v>Pear, red d'anjou, whole without seed, fresh</v>
      </c>
      <c r="C32" s="2" t="str">
        <f>VLOOKUP(A32,'Food Encyclopedia'!$C$2:$K$992,9)</f>
        <v>raw</v>
      </c>
      <c r="D32" s="2">
        <v>15.0217</v>
      </c>
      <c r="E32" s="19">
        <v>8.0864</v>
      </c>
      <c r="F32" s="57">
        <f t="shared" si="1"/>
        <v>83.61928646</v>
      </c>
    </row>
    <row r="33">
      <c r="A33" s="2" t="s">
        <v>160</v>
      </c>
      <c r="B33" s="2" t="str">
        <f>VLOOKUP(A33,'Food Encyclopedia'!$C$2:$E$992,3)</f>
        <v>Pear, red d'anjou, peel only, fresh</v>
      </c>
      <c r="C33" s="2" t="str">
        <f>VLOOKUP(A33,'Food Encyclopedia'!$C$2:$K$992,9)</f>
        <v>raw</v>
      </c>
      <c r="D33" s="2">
        <v>10.4866</v>
      </c>
      <c r="E33" s="19">
        <v>7.5854</v>
      </c>
      <c r="F33" s="57">
        <f t="shared" si="1"/>
        <v>77.18420773</v>
      </c>
    </row>
    <row r="34">
      <c r="A34" s="2" t="s">
        <v>162</v>
      </c>
      <c r="B34" s="2" t="str">
        <f>VLOOKUP(A34,'Food Encyclopedia'!$C$2:$E$992,3)</f>
        <v>Pear, red d'anjou, flesh only, fresh</v>
      </c>
      <c r="C34" s="2" t="str">
        <f>VLOOKUP(A34,'Food Encyclopedia'!$C$2:$K$992,9)</f>
        <v>raw</v>
      </c>
      <c r="D34" s="60">
        <v>16.283</v>
      </c>
      <c r="E34" s="59">
        <v>8.173</v>
      </c>
      <c r="F34" s="57">
        <f t="shared" si="1"/>
        <v>84.87525117</v>
      </c>
    </row>
    <row r="35">
      <c r="A35" s="2" t="s">
        <v>164</v>
      </c>
      <c r="B35" s="2" t="str">
        <f>VLOOKUP(A35,'Food Encyclopedia'!$C$2:$E$992,3)</f>
        <v>Pear, bartlett, whole without seed, fresh</v>
      </c>
      <c r="C35" s="2" t="str">
        <f>VLOOKUP(A35,'Food Encyclopedia'!$C$2:$K$992,9)</f>
        <v>raw</v>
      </c>
      <c r="D35" s="60">
        <v>14.39</v>
      </c>
      <c r="E35" s="19">
        <v>8.1923</v>
      </c>
      <c r="F35" s="57">
        <f t="shared" si="1"/>
        <v>80.88669051</v>
      </c>
    </row>
    <row r="36">
      <c r="A36" s="2" t="s">
        <v>167</v>
      </c>
      <c r="B36" s="2" t="str">
        <f>VLOOKUP(A36,'Food Encyclopedia'!$C$2:$E$992,3)</f>
        <v>Pear, bartlett, peel only, fresh</v>
      </c>
      <c r="C36" s="2" t="str">
        <f>VLOOKUP(A36,'Food Encyclopedia'!$C$2:$K$992,9)</f>
        <v>raw</v>
      </c>
      <c r="D36" s="2">
        <v>11.6817</v>
      </c>
      <c r="E36" s="19">
        <v>8.1538</v>
      </c>
      <c r="F36" s="57">
        <f t="shared" si="1"/>
        <v>71.2145986</v>
      </c>
    </row>
    <row r="37">
      <c r="A37" s="2" t="s">
        <v>169</v>
      </c>
      <c r="B37" s="2" t="str">
        <f>VLOOKUP(A37,'Food Encyclopedia'!$C$2:$E$992,3)</f>
        <v>Pear, bartlett, flesh only, fresh</v>
      </c>
      <c r="C37" s="2" t="str">
        <f>VLOOKUP(A37,'Food Encyclopedia'!$C$2:$K$992,9)</f>
        <v>raw</v>
      </c>
      <c r="D37" s="2">
        <v>15.8718</v>
      </c>
      <c r="E37" s="19">
        <f>8.3481-(13.5465-13.5215)</f>
        <v>8.3231</v>
      </c>
      <c r="F37" s="57">
        <f t="shared" si="1"/>
        <v>82.55358705</v>
      </c>
    </row>
    <row r="38">
      <c r="A38" s="2" t="s">
        <v>171</v>
      </c>
      <c r="B38" s="2" t="str">
        <f>VLOOKUP(A38,'Food Encyclopedia'!$C$2:$E$992,3)</f>
        <v>Pear, d'anjou, whole without seed, fresh</v>
      </c>
      <c r="C38" s="2" t="str">
        <f>VLOOKUP(A38,'Food Encyclopedia'!$C$2:$K$992,9)</f>
        <v>raw</v>
      </c>
      <c r="D38" s="2">
        <v>14.2803</v>
      </c>
      <c r="E38" s="19">
        <v>7.9064</v>
      </c>
      <c r="F38" s="57">
        <f t="shared" si="1"/>
        <v>84.39457133</v>
      </c>
    </row>
    <row r="39">
      <c r="A39" s="2" t="s">
        <v>173</v>
      </c>
      <c r="B39" s="2" t="str">
        <f>VLOOKUP(A39,'Food Encyclopedia'!$C$2:$E$992,3)</f>
        <v>Pear, d'anjou, peel only, fresh</v>
      </c>
      <c r="C39" s="2" t="str">
        <f>VLOOKUP(A39,'Food Encyclopedia'!$C$2:$K$992,9)</f>
        <v>raw</v>
      </c>
      <c r="D39" s="2">
        <v>11.4515</v>
      </c>
      <c r="E39" s="19">
        <v>7.7942</v>
      </c>
      <c r="F39" s="57">
        <f t="shared" si="1"/>
        <v>77.42447658</v>
      </c>
    </row>
    <row r="40">
      <c r="A40" s="2" t="s">
        <v>175</v>
      </c>
      <c r="B40" s="2" t="str">
        <f>VLOOKUP(A40,'Food Encyclopedia'!$C$2:$E$992,3)</f>
        <v>Pear, d'anjou, flesh only, fresh</v>
      </c>
      <c r="C40" s="2" t="str">
        <f>VLOOKUP(A40,'Food Encyclopedia'!$C$2:$K$992,9)</f>
        <v>raw</v>
      </c>
      <c r="D40" s="2">
        <v>17.0707</v>
      </c>
      <c r="E40" s="19">
        <v>8.2789</v>
      </c>
      <c r="F40" s="57">
        <f t="shared" si="1"/>
        <v>85.00323894</v>
      </c>
    </row>
    <row r="41">
      <c r="A41" s="2" t="s">
        <v>177</v>
      </c>
      <c r="B41" s="2" t="str">
        <f>VLOOKUP(A41,'Food Encyclopedia'!$C$2:$E$992,3)</f>
        <v>Pear, beurre bosc, whole without seed, fresh</v>
      </c>
      <c r="C41" s="2" t="str">
        <f>VLOOKUP(A41,'Food Encyclopedia'!$C$2:$K$992,9)</f>
        <v>raw</v>
      </c>
      <c r="D41" s="2">
        <v>13.6403</v>
      </c>
      <c r="E41" s="19">
        <v>7.7312</v>
      </c>
      <c r="F41" s="57">
        <f t="shared" si="1"/>
        <v>85.48426763</v>
      </c>
    </row>
    <row r="42">
      <c r="A42" s="2" t="s">
        <v>179</v>
      </c>
      <c r="B42" s="2" t="str">
        <f>VLOOKUP(A42,'Food Encyclopedia'!$C$2:$E$992,3)</f>
        <v>Pear, beurre bosc, peel only, fresh</v>
      </c>
      <c r="C42" s="2" t="str">
        <f>VLOOKUP(A42,'Food Encyclopedia'!$C$2:$K$992,9)</f>
        <v>raw</v>
      </c>
      <c r="D42" s="2">
        <v>11.2619</v>
      </c>
      <c r="E42" s="19">
        <v>7.7076</v>
      </c>
      <c r="F42" s="57">
        <f t="shared" si="1"/>
        <v>78.39041927</v>
      </c>
    </row>
    <row r="43">
      <c r="A43" s="2" t="s">
        <v>181</v>
      </c>
      <c r="B43" s="2" t="str">
        <f>VLOOKUP(A43,'Food Encyclopedia'!$C$2:$E$992,3)</f>
        <v>Pear, beurre bosc, flesh only, fresh</v>
      </c>
      <c r="C43" s="2" t="str">
        <f>VLOOKUP(A43,'Food Encyclopedia'!$C$2:$K$992,9)</f>
        <v>raw</v>
      </c>
      <c r="D43" s="2">
        <v>15.8194</v>
      </c>
      <c r="E43" s="19">
        <v>8.0433</v>
      </c>
      <c r="F43" s="57">
        <f t="shared" si="1"/>
        <v>85.53059967</v>
      </c>
    </row>
    <row r="44">
      <c r="A44" s="2" t="s">
        <v>183</v>
      </c>
      <c r="B44" s="2" t="str">
        <f>VLOOKUP(A44,'Food Encyclopedia'!$C$2:$E$992,3)</f>
        <v>Pear, shingo, whole without seed, fresh</v>
      </c>
      <c r="C44" s="2" t="str">
        <f>VLOOKUP(A44,'Food Encyclopedia'!$C$2:$K$992,9)</f>
        <v>raw</v>
      </c>
      <c r="D44" s="2">
        <v>14.1049</v>
      </c>
      <c r="E44" s="19">
        <v>8.0222</v>
      </c>
      <c r="F44" s="57">
        <f t="shared" si="1"/>
        <v>82.45380976</v>
      </c>
    </row>
    <row r="45">
      <c r="A45" s="2" t="s">
        <v>185</v>
      </c>
      <c r="B45" s="2" t="str">
        <f>VLOOKUP(A45,'Food Encyclopedia'!$C$2:$E$992,3)</f>
        <v>Pear, shingo, peel only, fresh</v>
      </c>
      <c r="C45" s="2" t="str">
        <f>VLOOKUP(A45,'Food Encyclopedia'!$C$2:$K$992,9)</f>
        <v>raw</v>
      </c>
      <c r="D45" s="2">
        <v>11.4783</v>
      </c>
      <c r="E45" s="19">
        <v>7.9809</v>
      </c>
      <c r="F45" s="57">
        <f t="shared" si="1"/>
        <v>73.62172403</v>
      </c>
    </row>
    <row r="46">
      <c r="A46" s="2" t="s">
        <v>187</v>
      </c>
      <c r="B46" s="2" t="str">
        <f>VLOOKUP(A46,'Food Encyclopedia'!$C$2:$E$992,3)</f>
        <v>Pear, shingo, flesh only, fresh</v>
      </c>
      <c r="C46" s="2" t="str">
        <f>VLOOKUP(A46,'Food Encyclopedia'!$C$2:$K$992,9)</f>
        <v>raw</v>
      </c>
      <c r="D46" s="2">
        <v>16.9505</v>
      </c>
      <c r="E46" s="19">
        <v>8.4078</v>
      </c>
      <c r="F46" s="57">
        <f t="shared" si="1"/>
        <v>83.5659855</v>
      </c>
    </row>
    <row r="47">
      <c r="A47" s="2" t="s">
        <v>189</v>
      </c>
      <c r="B47" s="2" t="str">
        <f>VLOOKUP(A47,'Food Encyclopedia'!$C$2:$E$992,3)</f>
        <v>Banana, plaintain, flesh, fresh</v>
      </c>
      <c r="C47" s="2" t="str">
        <f>VLOOKUP(A47,'Food Encyclopedia'!$C$2:$K$992,9)</f>
        <v>steamed (10 mins)</v>
      </c>
      <c r="D47" s="60">
        <v>12.484</v>
      </c>
      <c r="E47" s="19">
        <v>8.6107</v>
      </c>
      <c r="F47" s="57">
        <f t="shared" si="1"/>
        <v>67.28918384</v>
      </c>
    </row>
    <row r="48">
      <c r="A48" s="2" t="s">
        <v>194</v>
      </c>
      <c r="B48" s="2" t="str">
        <f>VLOOKUP(A48,'Food Encyclopedia'!$C$2:$E$992,3)</f>
        <v>Banana, yellow, peel only, fresh</v>
      </c>
      <c r="C48" s="2" t="str">
        <f>VLOOKUP(A48,'Food Encyclopedia'!$C$2:$K$992,9)</f>
        <v>raw</v>
      </c>
      <c r="D48" s="2">
        <v>13.5169</v>
      </c>
      <c r="E48" s="19">
        <v>7.4624</v>
      </c>
      <c r="F48" s="57">
        <f t="shared" si="1"/>
        <v>89.17971454</v>
      </c>
    </row>
    <row r="49">
      <c r="A49" s="2" t="s">
        <v>197</v>
      </c>
      <c r="B49" s="2" t="str">
        <f>VLOOKUP(A49,'Food Encyclopedia'!$C$2:$E$992,3)</f>
        <v>Banana, yellow, flesh, fresh</v>
      </c>
      <c r="C49" s="2" t="str">
        <f>VLOOKUP(A49,'Food Encyclopedia'!$C$2:$K$992,9)</f>
        <v>raw</v>
      </c>
      <c r="D49" s="2">
        <v>17.4694</v>
      </c>
      <c r="E49" s="19">
        <f>9.4512-(9.4497-9.3107)</f>
        <v>9.3122</v>
      </c>
      <c r="F49" s="57">
        <f t="shared" si="1"/>
        <v>75.94026961</v>
      </c>
    </row>
    <row r="50">
      <c r="A50" s="2" t="s">
        <v>199</v>
      </c>
      <c r="B50" s="2" t="str">
        <f>VLOOKUP(A50,'Food Encyclopedia'!$C$2:$E$992,3)</f>
        <v>Banana, red, flesh, fresh</v>
      </c>
      <c r="C50" s="2" t="str">
        <f>VLOOKUP(A50,'Food Encyclopedia'!$C$2:$K$992,9)</f>
        <v>steamed (10 mins)</v>
      </c>
      <c r="D50" s="2">
        <v>14.3315</v>
      </c>
      <c r="E50" s="19">
        <v>8.7301</v>
      </c>
      <c r="F50" s="57">
        <f t="shared" si="1"/>
        <v>73.66676749</v>
      </c>
    </row>
    <row r="51">
      <c r="A51" s="2" t="s">
        <v>202</v>
      </c>
      <c r="B51" s="2" t="str">
        <f>VLOOKUP(A51,'Food Encyclopedia'!$C$2:$E$992,3)</f>
        <v>Aprium, interspecifc, whole, fresh</v>
      </c>
      <c r="C51" s="2" t="str">
        <f>VLOOKUP(A51,'Food Encyclopedia'!$C$2:$K$992,9)</f>
        <v>raw</v>
      </c>
      <c r="D51" s="60">
        <v>17.169</v>
      </c>
      <c r="E51" s="19">
        <v>7.9876</v>
      </c>
      <c r="F51" s="57">
        <f t="shared" si="1"/>
        <v>87.93433705</v>
      </c>
    </row>
    <row r="52">
      <c r="A52" s="2" t="s">
        <v>204</v>
      </c>
      <c r="B52" s="2" t="str">
        <f>VLOOKUP(A52,'Food Encyclopedia'!$C$2:$E$992,3)</f>
        <v>Apricot, regular, whole, fresh</v>
      </c>
      <c r="C52" s="2" t="str">
        <f>VLOOKUP(A52,'Food Encyclopedia'!$C$2:$K$992,9)</f>
        <v>raw</v>
      </c>
      <c r="D52" s="2">
        <v>14.9162</v>
      </c>
      <c r="E52" s="19">
        <v>7.8621</v>
      </c>
      <c r="F52" s="57">
        <f t="shared" si="1"/>
        <v>86.14747692</v>
      </c>
    </row>
    <row r="53">
      <c r="A53" s="2" t="s">
        <v>208</v>
      </c>
      <c r="B53" s="2" t="str">
        <f>VLOOKUP(A53,'Food Encyclopedia'!$C$2:$E$992,3)</f>
        <v>Plum, black, whole, fresh</v>
      </c>
      <c r="C53" s="2" t="str">
        <f>VLOOKUP(A53,'Food Encyclopedia'!$C$2:$K$992,9)</f>
        <v>raw</v>
      </c>
      <c r="D53" s="2">
        <v>14.0402</v>
      </c>
      <c r="E53" s="19">
        <v>7.8628</v>
      </c>
      <c r="F53" s="57">
        <f t="shared" si="1"/>
        <v>84.47842022</v>
      </c>
    </row>
    <row r="54">
      <c r="A54" s="2" t="s">
        <v>210</v>
      </c>
      <c r="B54" s="2" t="str">
        <f>VLOOKUP(A54,'Food Encyclopedia'!$C$2:$E$992,3)</f>
        <v>Plum, red, whole, fresh</v>
      </c>
      <c r="C54" s="2" t="str">
        <f>VLOOKUP(A54,'Food Encyclopedia'!$C$2:$K$992,9)</f>
        <v>raw</v>
      </c>
      <c r="D54" s="2">
        <v>20.9395</v>
      </c>
      <c r="E54" s="19">
        <v>9.1569</v>
      </c>
      <c r="F54" s="57">
        <f t="shared" si="1"/>
        <v>82.90774503</v>
      </c>
    </row>
    <row r="55">
      <c r="A55" s="2" t="s">
        <v>213</v>
      </c>
      <c r="B55" s="2" t="str">
        <f>VLOOKUP(A55,'Food Encyclopedia'!$C$2:$E$992,3)</f>
        <v>Pluot, flavor gator, whole, fresh</v>
      </c>
      <c r="C55" s="2" t="str">
        <f>VLOOKUP(A55,'Food Encyclopedia'!$C$2:$K$992,9)</f>
        <v>raw</v>
      </c>
      <c r="D55" s="2">
        <v>14.7786</v>
      </c>
      <c r="E55" s="19">
        <v>7.8379</v>
      </c>
      <c r="F55" s="57">
        <f t="shared" si="1"/>
        <v>86.21130819</v>
      </c>
    </row>
    <row r="56">
      <c r="A56" s="2" t="s">
        <v>216</v>
      </c>
      <c r="B56" s="2" t="str">
        <f>VLOOKUP(A56,'Food Encyclopedia'!$C$2:$E$992,3)</f>
        <v>Plum, black, whole, fresh</v>
      </c>
      <c r="C56" s="2" t="str">
        <f>VLOOKUP(A56,'Food Encyclopedia'!$C$2:$K$992,9)</f>
        <v>raw</v>
      </c>
      <c r="D56" s="2">
        <v>16.1608</v>
      </c>
      <c r="E56" s="19">
        <v>8.2265</v>
      </c>
      <c r="F56" s="57">
        <f t="shared" si="1"/>
        <v>84.11215944</v>
      </c>
    </row>
    <row r="57">
      <c r="A57" s="2" t="s">
        <v>219</v>
      </c>
      <c r="B57" s="2" t="str">
        <f>VLOOKUP(A57,'Food Encyclopedia'!$C$2:$E$992,3)</f>
        <v>Pluot, plumogranate, whole, fresh</v>
      </c>
      <c r="C57" s="2" t="str">
        <f>VLOOKUP(A57,'Food Encyclopedia'!$C$2:$K$992,9)</f>
        <v>raw</v>
      </c>
      <c r="D57" s="2">
        <v>15.8924</v>
      </c>
      <c r="E57" s="19">
        <v>7.8882</v>
      </c>
      <c r="F57" s="57">
        <f t="shared" si="1"/>
        <v>87.33823626</v>
      </c>
    </row>
    <row r="58">
      <c r="A58" s="2" t="s">
        <v>221</v>
      </c>
      <c r="B58" s="2" t="str">
        <f>VLOOKUP(A58,'Food Encyclopedia'!$C$2:$E$992,3)</f>
        <v>Nectarine, white, whole, fresh</v>
      </c>
      <c r="C58" s="2" t="str">
        <f>VLOOKUP(A58,'Food Encyclopedia'!$C$2:$K$992,9)</f>
        <v>raw</v>
      </c>
      <c r="D58" s="2">
        <v>18.1935</v>
      </c>
      <c r="E58" s="19">
        <v>8.3747</v>
      </c>
      <c r="F58" s="57">
        <f t="shared" si="1"/>
        <v>85.63628911</v>
      </c>
    </row>
    <row r="59">
      <c r="A59" s="2" t="s">
        <v>223</v>
      </c>
      <c r="B59" s="2" t="str">
        <f>VLOOKUP(A59,'Food Encyclopedia'!$C$2:$E$992,3)</f>
        <v>Peach, saturn, white, whole, fresh</v>
      </c>
      <c r="C59" s="2" t="str">
        <f>VLOOKUP(A59,'Food Encyclopedia'!$C$2:$K$992,9)</f>
        <v>raw</v>
      </c>
      <c r="D59" s="2">
        <v>18.0807</v>
      </c>
      <c r="E59" s="19">
        <v>8.4947</v>
      </c>
      <c r="F59" s="57">
        <f t="shared" si="1"/>
        <v>84.43657568</v>
      </c>
    </row>
    <row r="60">
      <c r="A60" s="2" t="s">
        <v>226</v>
      </c>
      <c r="B60" s="2" t="str">
        <f>VLOOKUP(A60,'Food Encyclopedia'!$C$2:$E$992,3)</f>
        <v>Peach, white, whole, fresh</v>
      </c>
      <c r="C60" s="2" t="str">
        <f>VLOOKUP(A60,'Food Encyclopedia'!$C$2:$K$992,9)</f>
        <v>raw</v>
      </c>
      <c r="D60" s="2">
        <v>17.4507</v>
      </c>
      <c r="E60" s="19">
        <v>8.2136</v>
      </c>
      <c r="F60" s="57">
        <f t="shared" si="1"/>
        <v>86.14367382</v>
      </c>
    </row>
    <row r="61">
      <c r="A61" s="2" t="s">
        <v>228</v>
      </c>
      <c r="B61" s="2" t="str">
        <f>VLOOKUP(A61,'Food Encyclopedia'!$C$2:$E$992,3)</f>
        <v>Nectarine, yellow, whole, fresh</v>
      </c>
      <c r="C61" s="2" t="str">
        <f>VLOOKUP(A61,'Food Encyclopedia'!$C$2:$K$992,9)</f>
        <v>raw</v>
      </c>
      <c r="D61" s="2">
        <v>15.5044</v>
      </c>
      <c r="E61" s="19">
        <v>8.1842</v>
      </c>
      <c r="F61" s="57">
        <f t="shared" si="1"/>
        <v>83.40587471</v>
      </c>
    </row>
    <row r="62">
      <c r="A62" s="2" t="s">
        <v>230</v>
      </c>
      <c r="B62" s="2" t="str">
        <f>VLOOKUP(A62,'Food Encyclopedia'!$C$2:$E$992,3)</f>
        <v>Peach, yellow, whole, fresh</v>
      </c>
      <c r="C62" s="2" t="str">
        <f>VLOOKUP(A62,'Food Encyclopedia'!$C$2:$K$992,9)</f>
        <v>raw</v>
      </c>
      <c r="D62" s="2">
        <v>14.0668</v>
      </c>
      <c r="E62" s="19">
        <v>7.4431</v>
      </c>
      <c r="F62" s="57">
        <f t="shared" si="1"/>
        <v>90.25344052</v>
      </c>
    </row>
    <row r="63">
      <c r="A63" s="2" t="s">
        <v>233</v>
      </c>
      <c r="B63" s="2" t="str">
        <f>VLOOKUP(A63,'Food Encyclopedia'!$C$2:$E$992,3)</f>
        <v>Nectarine, yellow, whole, fresh</v>
      </c>
      <c r="C63" s="2" t="str">
        <f>VLOOKUP(A63,'Food Encyclopedia'!$C$2:$K$992,9)</f>
        <v>raw</v>
      </c>
      <c r="D63" s="2">
        <v>17.1618</v>
      </c>
      <c r="E63" s="19">
        <v>8.0481</v>
      </c>
      <c r="F63" s="57">
        <f t="shared" si="1"/>
        <v>87.34617596</v>
      </c>
    </row>
    <row r="64">
      <c r="A64" s="2" t="s">
        <v>234</v>
      </c>
      <c r="B64" s="2" t="str">
        <f>VLOOKUP(A64,'Food Encyclopedia'!$C$2:$E$992,3)</f>
        <v>Nectarine, yellow, peel only, fresh</v>
      </c>
      <c r="C64" s="2" t="str">
        <f>VLOOKUP(A64,'Food Encyclopedia'!$C$2:$K$992,9)</f>
        <v>raw</v>
      </c>
      <c r="D64" s="2">
        <v>11.5103</v>
      </c>
      <c r="E64" s="19">
        <v>7.4499</v>
      </c>
      <c r="F64" s="57">
        <f t="shared" si="1"/>
        <v>84.9012023</v>
      </c>
    </row>
    <row r="65">
      <c r="A65" s="2" t="s">
        <v>236</v>
      </c>
      <c r="B65" s="2" t="str">
        <f>VLOOKUP(A65,'Food Encyclopedia'!$C$2:$E$992,3)</f>
        <v>Nectarine, yellow, flesh only, fresh</v>
      </c>
      <c r="C65" s="2" t="str">
        <f>VLOOKUP(A65,'Food Encyclopedia'!$C$2:$K$992,9)</f>
        <v>raw</v>
      </c>
      <c r="D65" s="2">
        <v>19.2655</v>
      </c>
      <c r="E65" s="19">
        <v>8.1116</v>
      </c>
      <c r="F65" s="57">
        <f t="shared" si="1"/>
        <v>88.96288793</v>
      </c>
    </row>
    <row r="66">
      <c r="A66" s="2" t="s">
        <v>238</v>
      </c>
      <c r="B66" s="2" t="str">
        <f>VLOOKUP(A66,'Food Encyclopedia'!$C$2:$E$992,3)</f>
        <v>Peach, yellow, whole, fresh</v>
      </c>
      <c r="C66" s="2" t="str">
        <f>VLOOKUP(A66,'Food Encyclopedia'!$C$2:$K$992,9)</f>
        <v>raw</v>
      </c>
      <c r="D66" s="2">
        <v>15.9172</v>
      </c>
      <c r="E66" s="19">
        <v>8.2078</v>
      </c>
      <c r="F66" s="57">
        <f t="shared" si="1"/>
        <v>83.89448713</v>
      </c>
    </row>
    <row r="67">
      <c r="A67" s="2" t="s">
        <v>239</v>
      </c>
      <c r="B67" s="2" t="str">
        <f>VLOOKUP(A67,'Food Encyclopedia'!$C$2:$E$992,3)</f>
        <v>Nectarine, white, whole, fresh</v>
      </c>
      <c r="C67" s="2" t="str">
        <f>VLOOKUP(A67,'Food Encyclopedia'!$C$2:$K$992,9)</f>
        <v>raw</v>
      </c>
      <c r="D67" s="2">
        <v>14.2274</v>
      </c>
      <c r="E67" s="19">
        <v>7.7562</v>
      </c>
      <c r="F67" s="57">
        <f t="shared" si="1"/>
        <v>86.28726865</v>
      </c>
    </row>
    <row r="68">
      <c r="A68" s="2" t="s">
        <v>240</v>
      </c>
      <c r="B68" s="2" t="str">
        <f>VLOOKUP(A68,'Food Encyclopedia'!$C$2:$E$992,3)</f>
        <v>Nectarine, yellow, whole, fresh</v>
      </c>
      <c r="C68" s="2" t="str">
        <f>VLOOKUP(A68,'Food Encyclopedia'!$C$2:$K$992,9)</f>
        <v>raw</v>
      </c>
      <c r="D68" s="2">
        <v>16.0518</v>
      </c>
      <c r="E68" s="59">
        <v>8.468</v>
      </c>
      <c r="F68" s="57">
        <f t="shared" si="1"/>
        <v>81.33633634</v>
      </c>
    </row>
    <row r="69">
      <c r="A69" s="2" t="s">
        <v>241</v>
      </c>
      <c r="B69" s="2" t="str">
        <f>VLOOKUP(A69,'Food Encyclopedia'!$C$2:$E$992,3)</f>
        <v>Apple, golden del, whole without seed, fresh</v>
      </c>
      <c r="C69" s="2" t="str">
        <f>VLOOKUP(A69,'Food Encyclopedia'!$C$2:$K$992,9)</f>
        <v>pureed</v>
      </c>
      <c r="D69" s="2">
        <v>16.4096</v>
      </c>
      <c r="E69" s="19">
        <v>8.1537</v>
      </c>
      <c r="F69" s="57">
        <f t="shared" si="1"/>
        <v>85.27236671</v>
      </c>
    </row>
    <row r="70">
      <c r="A70" s="2" t="s">
        <v>243</v>
      </c>
      <c r="B70" s="2" t="str">
        <f>VLOOKUP(A70,'Food Encyclopedia'!$C$2:$E$992,3)</f>
        <v>Pear, bartlett, whole without seed, fresh</v>
      </c>
      <c r="C70" s="2" t="str">
        <f>VLOOKUP(A70,'Food Encyclopedia'!$C$2:$K$992,9)</f>
        <v>pureed</v>
      </c>
      <c r="D70" s="2">
        <v>17.5341</v>
      </c>
      <c r="E70" s="19">
        <v>8.8077</v>
      </c>
      <c r="F70" s="57">
        <f t="shared" si="1"/>
        <v>80.75289415</v>
      </c>
    </row>
    <row r="71">
      <c r="A71" s="2" t="s">
        <v>244</v>
      </c>
      <c r="B71" s="2" t="str">
        <f>VLOOKUP(A71,'Food Encyclopedia'!$C$2:$E$992,3)</f>
        <v>Apple, honeyscrisp, whole without seeds, fresh</v>
      </c>
      <c r="C71" s="2" t="str">
        <f>VLOOKUP(A71,'Food Encyclopedia'!$C$2:$K$992,9)</f>
        <v>pureed</v>
      </c>
      <c r="D71" s="2">
        <v>22.6812</v>
      </c>
      <c r="E71" s="19">
        <v>8.6219</v>
      </c>
      <c r="F71" s="57">
        <f t="shared" si="1"/>
        <v>88.12729575</v>
      </c>
    </row>
    <row r="72">
      <c r="A72" s="2" t="s">
        <v>245</v>
      </c>
      <c r="B72" s="2" t="str">
        <f>VLOOKUP(A72,'Food Encyclopedia'!$C$2:$E$992,3)</f>
        <v>Mango, yellow, flesh, fresh</v>
      </c>
      <c r="C72" s="2" t="str">
        <f>VLOOKUP(A72,'Food Encyclopedia'!$C$2:$K$992,9)</f>
        <v>raw</v>
      </c>
      <c r="D72" s="2">
        <v>18.6399</v>
      </c>
      <c r="E72" s="19">
        <f>9.6629-(9.4497-9.3107)</f>
        <v>9.5239</v>
      </c>
      <c r="F72" s="57">
        <f t="shared" si="1"/>
        <v>76.52722862</v>
      </c>
    </row>
    <row r="73">
      <c r="A73" s="2" t="s">
        <v>249</v>
      </c>
      <c r="B73" s="2" t="str">
        <f>VLOOKUP(A73,'Food Encyclopedia'!$C$2:$E$992,3)</f>
        <v>Mango, red, flesh, fresh</v>
      </c>
      <c r="C73" s="2" t="str">
        <f>VLOOKUP(A73,'Food Encyclopedia'!$C$2:$K$992,9)</f>
        <v>raw</v>
      </c>
      <c r="D73" s="2">
        <v>16.8774</v>
      </c>
      <c r="E73" s="19">
        <v>7.8951</v>
      </c>
      <c r="F73" s="57">
        <f t="shared" si="1"/>
        <v>88.49905415</v>
      </c>
    </row>
    <row r="74">
      <c r="A74" s="2" t="s">
        <v>252</v>
      </c>
      <c r="B74" s="2" t="str">
        <f>VLOOKUP(A74,'Food Encyclopedia'!$C$2:$E$992,3)</f>
        <v>Avocado, hass (large), flesh, fresh</v>
      </c>
      <c r="C74" s="2" t="str">
        <f>VLOOKUP(A74,'Food Encyclopedia'!$C$2:$K$992,9)</f>
        <v>raw</v>
      </c>
      <c r="D74" s="2">
        <v>16.9574</v>
      </c>
      <c r="E74" s="59">
        <v>11.176</v>
      </c>
      <c r="F74" s="57">
        <f t="shared" si="1"/>
        <v>56.51638383</v>
      </c>
    </row>
    <row r="75">
      <c r="A75" s="2" t="s">
        <v>254</v>
      </c>
      <c r="B75" s="2" t="str">
        <f>VLOOKUP(A75,'Food Encyclopedia'!$C$2:$E$992,3)</f>
        <v>Avocado, hass (small), flesh, fresh</v>
      </c>
      <c r="C75" s="2" t="str">
        <f>VLOOKUP(A75,'Food Encyclopedia'!$C$2:$K$992,9)</f>
        <v>raw</v>
      </c>
      <c r="D75" s="2">
        <v>16.9361</v>
      </c>
      <c r="E75" s="19">
        <v>9.4838</v>
      </c>
      <c r="F75" s="57">
        <f t="shared" si="1"/>
        <v>73.00236082</v>
      </c>
    </row>
    <row r="76">
      <c r="A76" s="2" t="s">
        <v>257</v>
      </c>
      <c r="B76" s="2" t="str">
        <f>VLOOKUP(A76,'Food Encyclopedia'!$C$2:$E$992,3)</f>
        <v>Tomato, green house (large), whole, fresh</v>
      </c>
      <c r="C76" s="2" t="str">
        <f>VLOOKUP(A76,'Food Encyclopedia'!$C$2:$K$992,9)</f>
        <v>raw</v>
      </c>
      <c r="D76" s="2">
        <v>19.4853</v>
      </c>
      <c r="E76" s="19">
        <v>7.4986</v>
      </c>
      <c r="F76" s="57">
        <f t="shared" si="1"/>
        <v>93.95806388</v>
      </c>
    </row>
    <row r="77">
      <c r="A77" s="2" t="s">
        <v>260</v>
      </c>
      <c r="B77" s="2" t="str">
        <f>VLOOKUP(A77,'Food Encyclopedia'!$C$2:$E$992,3)</f>
        <v>Tomato, Glorys, whole , fresh</v>
      </c>
      <c r="C77" s="2" t="str">
        <f>VLOOKUP(A77,'Food Encyclopedia'!$C$2:$K$992,9)</f>
        <v>raw</v>
      </c>
      <c r="D77" s="2">
        <v>15.9023</v>
      </c>
      <c r="E77" s="19">
        <v>7.5097</v>
      </c>
      <c r="F77" s="57">
        <f t="shared" si="1"/>
        <v>91.47746471</v>
      </c>
    </row>
    <row r="78">
      <c r="A78" s="2" t="s">
        <v>263</v>
      </c>
      <c r="B78" s="2" t="str">
        <f>VLOOKUP(A78,'Food Encyclopedia'!$C$2:$E$992,3)</f>
        <v>Tomato, Twilights, whole , fresh</v>
      </c>
      <c r="C78" s="2" t="str">
        <f>VLOOKUP(A78,'Food Encyclopedia'!$C$2:$K$992,9)</f>
        <v>raw</v>
      </c>
      <c r="D78" s="2">
        <v>15.1084</v>
      </c>
      <c r="E78" s="19">
        <v>7.6341</v>
      </c>
      <c r="F78" s="57">
        <f t="shared" si="1"/>
        <v>89.18573849</v>
      </c>
    </row>
    <row r="79">
      <c r="A79" s="2" t="s">
        <v>265</v>
      </c>
      <c r="B79" s="2" t="str">
        <f>VLOOKUP(A79,'Food Encyclopedia'!$C$2:$E$992,3)</f>
        <v>Tomato, Comets, whole , fresh</v>
      </c>
      <c r="C79" s="2" t="str">
        <f>VLOOKUP(A79,'Food Encyclopedia'!$C$2:$K$992,9)</f>
        <v>raw</v>
      </c>
      <c r="D79" s="2">
        <v>17.3255</v>
      </c>
      <c r="E79" s="19">
        <v>7.6661</v>
      </c>
      <c r="F79" s="57">
        <f t="shared" si="1"/>
        <v>91.1461921</v>
      </c>
    </row>
    <row r="80">
      <c r="A80" s="2" t="s">
        <v>267</v>
      </c>
      <c r="B80" s="2" t="str">
        <f>VLOOKUP(A80,'Food Encyclopedia'!$C$2:$E$992,3)</f>
        <v>Tomato, Cherubs, whole , fresh</v>
      </c>
      <c r="C80" s="2" t="str">
        <f>VLOOKUP(A80,'Food Encyclopedia'!$C$2:$K$992,9)</f>
        <v>raw</v>
      </c>
      <c r="D80" s="2">
        <v>15.6364</v>
      </c>
      <c r="E80" s="19">
        <v>7.6669</v>
      </c>
      <c r="F80" s="57">
        <f t="shared" si="1"/>
        <v>89.45850077</v>
      </c>
      <c r="H80" s="60"/>
    </row>
    <row r="81">
      <c r="A81" s="2" t="s">
        <v>269</v>
      </c>
      <c r="B81" s="2" t="str">
        <f>VLOOKUP(A81,'Food Encyclopedia'!$C$2:$E$992,3)</f>
        <v>Berry, blueberry, whole, fresh</v>
      </c>
      <c r="C81" s="2" t="str">
        <f>VLOOKUP(A81,'Food Encyclopedia'!$C$2:$K$992,9)</f>
        <v>raw</v>
      </c>
      <c r="D81" s="2">
        <v>14.1675</v>
      </c>
      <c r="E81" s="19">
        <v>7.8517</v>
      </c>
      <c r="F81" s="57">
        <f t="shared" si="1"/>
        <v>84.89320806</v>
      </c>
    </row>
    <row r="82">
      <c r="A82" s="2" t="s">
        <v>272</v>
      </c>
      <c r="B82" s="2" t="str">
        <f>VLOOKUP(A82,'Food Encyclopedia'!$C$2:$E$992,3)</f>
        <v>Berry, raspberry, whole, fresh</v>
      </c>
      <c r="C82" s="2" t="str">
        <f>VLOOKUP(A82,'Food Encyclopedia'!$C$2:$K$992,9)</f>
        <v>raw</v>
      </c>
      <c r="D82" s="2">
        <v>17.1935</v>
      </c>
      <c r="E82" s="19">
        <v>8.544</v>
      </c>
      <c r="F82" s="57">
        <f t="shared" si="1"/>
        <v>82.64616796</v>
      </c>
    </row>
    <row r="83">
      <c r="A83" s="2" t="s">
        <v>274</v>
      </c>
      <c r="B83" s="2" t="str">
        <f>VLOOKUP(A83,'Food Encyclopedia'!$C$2:$E$992,3)</f>
        <v>Berry, blackberry, whole, fresh</v>
      </c>
      <c r="C83" s="2" t="str">
        <f>VLOOKUP(A83,'Food Encyclopedia'!$C$2:$K$992,9)</f>
        <v>raw</v>
      </c>
      <c r="D83" s="2">
        <v>15.7544</v>
      </c>
      <c r="E83" s="19">
        <v>8.1057</v>
      </c>
      <c r="F83" s="57">
        <f t="shared" si="1"/>
        <v>84.73511621</v>
      </c>
    </row>
    <row r="84">
      <c r="A84" s="2" t="s">
        <v>276</v>
      </c>
      <c r="B84" s="2" t="str">
        <f>VLOOKUP(A84,'Food Encyclopedia'!$C$2:$E$992,3)</f>
        <v>Berry, strawberry, whole, fresh</v>
      </c>
      <c r="C84" s="2" t="str">
        <f>VLOOKUP(A84,'Food Encyclopedia'!$C$2:$K$992,9)</f>
        <v>raw</v>
      </c>
      <c r="D84" s="2">
        <v>18.0018</v>
      </c>
      <c r="E84" s="19">
        <v>8.1374</v>
      </c>
      <c r="F84" s="57">
        <f t="shared" si="1"/>
        <v>87.49689551</v>
      </c>
    </row>
    <row r="85">
      <c r="A85" s="2" t="s">
        <v>278</v>
      </c>
      <c r="B85" s="2" t="str">
        <f>VLOOKUP(A85,'Food Encyclopedia'!$C$2:$E$992,3)</f>
        <v>Berry, goldenberry, whole, fresh</v>
      </c>
      <c r="C85" s="2" t="str">
        <f>VLOOKUP(A85,'Food Encyclopedia'!$C$2:$K$992,9)</f>
        <v>raw</v>
      </c>
      <c r="D85" s="60">
        <v>14.901</v>
      </c>
      <c r="E85" s="19">
        <v>8.4424</v>
      </c>
      <c r="F85" s="57">
        <f t="shared" si="1"/>
        <v>79.02168061</v>
      </c>
    </row>
    <row r="86">
      <c r="A86" s="2" t="s">
        <v>282</v>
      </c>
      <c r="B86" s="2" t="str">
        <f>VLOOKUP(A86,'Food Encyclopedia'!$C$2:$E$992,3)</f>
        <v>Cherry, sweet, whole, fresh</v>
      </c>
      <c r="C86" s="2" t="str">
        <f>VLOOKUP(A86,'Food Encyclopedia'!$C$2:$K$992,9)</f>
        <v>raw</v>
      </c>
      <c r="D86" s="2">
        <v>15.5249</v>
      </c>
      <c r="E86" s="59">
        <v>8.585</v>
      </c>
      <c r="F86" s="57">
        <f t="shared" si="1"/>
        <v>78.88849735</v>
      </c>
    </row>
    <row r="87">
      <c r="A87" s="2" t="s">
        <v>285</v>
      </c>
      <c r="B87" s="2" t="str">
        <f>VLOOKUP(A87,'Food Encyclopedia'!$C$2:$E$992,3)</f>
        <v>Guava, whole, fresh</v>
      </c>
      <c r="C87" s="2" t="str">
        <f>VLOOKUP(A87,'Food Encyclopedia'!$C$2:$K$992,9)</f>
        <v>raw</v>
      </c>
      <c r="D87" s="2">
        <v>16.1061</v>
      </c>
      <c r="E87" s="19">
        <v>8.8093</v>
      </c>
      <c r="F87" s="57">
        <f t="shared" si="1"/>
        <v>77.80514592</v>
      </c>
    </row>
    <row r="88">
      <c r="A88" s="2" t="s">
        <v>288</v>
      </c>
      <c r="B88" s="2" t="str">
        <f>VLOOKUP(A88,'Food Encyclopedia'!$C$2:$E$992,3)</f>
        <v>Orange, navel, flesh, fresh</v>
      </c>
      <c r="C88" s="2" t="str">
        <f>VLOOKUP(A88,'Food Encyclopedia'!$C$2:$K$992,9)</f>
        <v>raw</v>
      </c>
      <c r="D88" s="2">
        <v>19.5043</v>
      </c>
      <c r="E88" s="19">
        <v>8.3544</v>
      </c>
      <c r="F88" s="57">
        <f t="shared" si="1"/>
        <v>87.26881384</v>
      </c>
    </row>
    <row r="89">
      <c r="A89" s="2" t="s">
        <v>291</v>
      </c>
      <c r="B89" s="2" t="str">
        <f>VLOOKUP(A89,'Food Encyclopedia'!$C$2:$E$992,3)</f>
        <v>Orange, valencia, flesh, fresh</v>
      </c>
      <c r="C89" s="2" t="str">
        <f>VLOOKUP(A89,'Food Encyclopedia'!$C$2:$K$992,9)</f>
        <v>raw</v>
      </c>
      <c r="D89" s="2">
        <v>18.5002</v>
      </c>
      <c r="E89" s="19">
        <f>8.5586-(12.8493-12.713)</f>
        <v>8.4223</v>
      </c>
      <c r="F89" s="57">
        <f t="shared" si="1"/>
        <v>85.60616357</v>
      </c>
    </row>
    <row r="90">
      <c r="A90" s="2" t="s">
        <v>293</v>
      </c>
      <c r="B90" s="2" t="str">
        <f>VLOOKUP(A90,'Food Encyclopedia'!$C$2:$E$992,3)</f>
        <v>Tangerine, pixie, flesh, fresh</v>
      </c>
      <c r="C90" s="2" t="str">
        <f>VLOOKUP(A90,'Food Encyclopedia'!$C$2:$K$992,9)</f>
        <v>raw</v>
      </c>
      <c r="D90" s="2">
        <v>18.0966</v>
      </c>
      <c r="E90" s="19">
        <v>9.2346</v>
      </c>
      <c r="F90" s="57">
        <f t="shared" si="1"/>
        <v>77.95017944</v>
      </c>
    </row>
    <row r="91">
      <c r="A91" s="2" t="s">
        <v>296</v>
      </c>
      <c r="B91" s="2" t="str">
        <f>VLOOKUP(A91,'Food Encyclopedia'!$C$2:$E$992,3)</f>
        <v>Grapefruit, deep red, flesh, fresh</v>
      </c>
      <c r="C91" s="2" t="str">
        <f>VLOOKUP(A91,'Food Encyclopedia'!$C$2:$K$992,9)</f>
        <v>raw</v>
      </c>
      <c r="D91" s="2">
        <v>19.9942</v>
      </c>
      <c r="E91" s="19">
        <v>8.3307</v>
      </c>
      <c r="F91" s="57">
        <f t="shared" si="1"/>
        <v>87.91759633</v>
      </c>
    </row>
    <row r="92">
      <c r="A92" s="2" t="s">
        <v>299</v>
      </c>
      <c r="B92" s="2" t="str">
        <f>VLOOKUP(A92,'Food Encyclopedia'!$C$2:$E$992,3)</f>
        <v>Kiwi Fruit, regular, flesh, fresh</v>
      </c>
      <c r="C92" s="2" t="str">
        <f>VLOOKUP(A92,'Food Encyclopedia'!$C$2:$K$992,9)</f>
        <v>raw</v>
      </c>
      <c r="D92" s="2">
        <v>17.6936</v>
      </c>
      <c r="E92" s="19">
        <v>8.3029</v>
      </c>
      <c r="F92" s="57">
        <f t="shared" si="1"/>
        <v>85.63625089</v>
      </c>
    </row>
    <row r="93">
      <c r="A93" s="2" t="s">
        <v>301</v>
      </c>
      <c r="B93" s="2" t="str">
        <f>VLOOKUP(A93,'Food Encyclopedia'!$C$2:$E$992,3)</f>
        <v>Kiwi Fruit, gold, flesh, fresh</v>
      </c>
      <c r="C93" s="2" t="str">
        <f>VLOOKUP(A93,'Food Encyclopedia'!$C$2:$K$992,9)</f>
        <v>raw</v>
      </c>
      <c r="D93" s="60">
        <v>22.38</v>
      </c>
      <c r="E93" s="19">
        <v>10.4237</v>
      </c>
      <c r="F93" s="57">
        <f t="shared" si="1"/>
        <v>76.38734491</v>
      </c>
    </row>
    <row r="94">
      <c r="A94" s="2" t="s">
        <v>304</v>
      </c>
      <c r="B94" s="2" t="str">
        <f>VLOOKUP(A94,'Food Encyclopedia'!$C$2:$E$992,3)</f>
        <v>Melon, cantaloupe, flesh, fresh</v>
      </c>
      <c r="C94" s="2" t="str">
        <f>VLOOKUP(A94,'Food Encyclopedia'!$C$2:$K$992,9)</f>
        <v>raw</v>
      </c>
      <c r="D94" s="2">
        <v>16.6572</v>
      </c>
      <c r="E94" s="19">
        <v>7.8414</v>
      </c>
      <c r="F94" s="57">
        <f t="shared" si="1"/>
        <v>88.78482084</v>
      </c>
    </row>
    <row r="95">
      <c r="A95" s="2" t="s">
        <v>306</v>
      </c>
      <c r="B95" s="2" t="str">
        <f>VLOOKUP(A95,'Food Encyclopedia'!$C$2:$E$992,3)</f>
        <v>Melon, Honeydew, flesh, fresh</v>
      </c>
      <c r="C95" s="2" t="str">
        <f>VLOOKUP(A95,'Food Encyclopedia'!$C$2:$K$992,9)</f>
        <v>raw</v>
      </c>
      <c r="D95" s="60">
        <v>18.23</v>
      </c>
      <c r="E95" s="19">
        <v>7.6355</v>
      </c>
      <c r="F95" s="57">
        <f t="shared" si="1"/>
        <v>92.10846621</v>
      </c>
    </row>
    <row r="96">
      <c r="A96" s="2" t="s">
        <v>309</v>
      </c>
      <c r="B96" s="2" t="str">
        <f>VLOOKUP(A96,'Food Encyclopedia'!$C$2:$E$992,3)</f>
        <v>Melon, watermelon, mini seedless, flesh, fresh</v>
      </c>
      <c r="C96" s="2" t="str">
        <f>VLOOKUP(A96,'Food Encyclopedia'!$C$2:$K$992,9)</f>
        <v>raw</v>
      </c>
      <c r="D96" s="2">
        <v>20.1993</v>
      </c>
      <c r="E96" s="59">
        <v>7.907</v>
      </c>
      <c r="F96" s="57">
        <f t="shared" si="1"/>
        <v>91.24670601</v>
      </c>
    </row>
    <row r="97">
      <c r="A97" s="2" t="s">
        <v>312</v>
      </c>
      <c r="B97" s="2" t="str">
        <f>VLOOKUP(A97,'Food Encyclopedia'!$C$2:$E$992,3)</f>
        <v>Pineapple, gold, flesh, fresh</v>
      </c>
      <c r="C97" s="2" t="str">
        <f>VLOOKUP(A97,'Food Encyclopedia'!$C$2:$K$992,9)</f>
        <v>raw</v>
      </c>
      <c r="D97" s="2">
        <v>17.1398</v>
      </c>
      <c r="E97" s="19">
        <v>8.6701</v>
      </c>
      <c r="F97" s="57">
        <f t="shared" si="1"/>
        <v>81.34556281</v>
      </c>
    </row>
    <row r="98">
      <c r="A98" s="2" t="s">
        <v>316</v>
      </c>
      <c r="B98" s="2" t="str">
        <f>VLOOKUP(A98,'Food Encyclopedia'!$C$2:$E$992,3)</f>
        <v>Papaya, tai nung, flesh, fresh</v>
      </c>
      <c r="C98" s="2" t="str">
        <f>VLOOKUP(A98,'Food Encyclopedia'!$C$2:$K$992,9)</f>
        <v>raw</v>
      </c>
      <c r="D98" s="2">
        <v>15.6946</v>
      </c>
      <c r="E98" s="19">
        <v>7.8955</v>
      </c>
      <c r="F98" s="57">
        <f t="shared" si="1"/>
        <v>86.97751706</v>
      </c>
    </row>
    <row r="99">
      <c r="A99" s="2" t="s">
        <v>318</v>
      </c>
      <c r="B99" s="2" t="str">
        <f>VLOOKUP(A99,'Food Encyclopedia'!$C$2:$E$992,3)</f>
        <v>Papaya, mexican maradol, flesh, fresh</v>
      </c>
      <c r="C99" s="2" t="str">
        <f>VLOOKUP(A99,'Food Encyclopedia'!$C$2:$K$992,9)</f>
        <v>raw</v>
      </c>
      <c r="D99" s="2">
        <v>18.3559</v>
      </c>
      <c r="E99" s="59">
        <v>8.301</v>
      </c>
      <c r="F99" s="57">
        <f t="shared" si="1"/>
        <v>86.47070459</v>
      </c>
    </row>
    <row r="100">
      <c r="A100" s="2" t="s">
        <v>321</v>
      </c>
      <c r="B100" s="2" t="str">
        <f>VLOOKUP(A100,'Food Encyclopedia'!$C$2:$E$992,3)</f>
        <v>Grape, red seedless, whole, fresh</v>
      </c>
      <c r="C100" s="2" t="str">
        <f>VLOOKUP(A100,'Food Encyclopedia'!$C$2:$K$992,9)</f>
        <v>raw</v>
      </c>
      <c r="D100" s="2">
        <v>17.0267</v>
      </c>
      <c r="E100" s="19">
        <v>8.3768</v>
      </c>
      <c r="F100" s="57">
        <f t="shared" si="1"/>
        <v>83.9885813</v>
      </c>
    </row>
    <row r="101">
      <c r="A101" s="2" t="s">
        <v>324</v>
      </c>
      <c r="B101" s="2" t="str">
        <f>VLOOKUP(A101,'Food Encyclopedia'!$C$2:$E$992,3)</f>
        <v>Grape, red seedless, whole, fresh</v>
      </c>
      <c r="C101" s="2" t="str">
        <f>VLOOKUP(A101,'Food Encyclopedia'!$C$2:$K$992,9)</f>
        <v>pureed</v>
      </c>
      <c r="D101" s="2">
        <v>22.1717</v>
      </c>
      <c r="E101" s="19">
        <v>8.8026</v>
      </c>
      <c r="F101" s="57">
        <f t="shared" si="1"/>
        <v>86.56556958</v>
      </c>
    </row>
    <row r="102">
      <c r="A102" s="2" t="s">
        <v>325</v>
      </c>
      <c r="B102" s="2" t="str">
        <f>VLOOKUP(A102,'Food Encyclopedia'!$C$2:$E$992,3)</f>
        <v>Grape, green seedless, whole, fresh</v>
      </c>
      <c r="C102" s="2" t="str">
        <f>VLOOKUP(A102,'Food Encyclopedia'!$C$2:$K$992,9)</f>
        <v>raw</v>
      </c>
      <c r="D102" s="2">
        <v>16.8611</v>
      </c>
      <c r="E102" s="19">
        <v>8.6161</v>
      </c>
      <c r="F102" s="57">
        <f t="shared" si="1"/>
        <v>81.36539923</v>
      </c>
    </row>
    <row r="103">
      <c r="A103" s="2" t="s">
        <v>327</v>
      </c>
      <c r="B103" s="2" t="str">
        <f>VLOOKUP(A103,'Food Encyclopedia'!$C$2:$E$992,3)</f>
        <v>Grape, green seedless, whole, fresh</v>
      </c>
      <c r="C103" s="2" t="str">
        <f>VLOOKUP(A103,'Food Encyclopedia'!$C$2:$K$992,9)</f>
        <v>pureed</v>
      </c>
      <c r="D103" s="2">
        <v>21.5076</v>
      </c>
      <c r="E103" s="59">
        <v>9.075</v>
      </c>
      <c r="F103" s="57">
        <f t="shared" si="1"/>
        <v>84.11886494</v>
      </c>
    </row>
    <row r="104">
      <c r="A104" s="2" t="s">
        <v>328</v>
      </c>
      <c r="B104" s="2" t="str">
        <f>VLOOKUP(A104,'Food Encyclopedia'!$C$2:$E$992,3)</f>
        <v>Jicama, NA, flesh, fresh</v>
      </c>
      <c r="C104" s="2" t="str">
        <f>VLOOKUP(A104,'Food Encyclopedia'!$C$2:$K$992,9)</f>
        <v>raw</v>
      </c>
      <c r="D104" s="2">
        <v>13.9021</v>
      </c>
      <c r="E104" s="19">
        <v>7.3615</v>
      </c>
      <c r="F104" s="57">
        <f t="shared" si="1"/>
        <v>91.1670825</v>
      </c>
    </row>
    <row r="105">
      <c r="A105" s="2" t="s">
        <v>330</v>
      </c>
      <c r="B105" s="2" t="str">
        <f>VLOOKUP(A105,'Food Encyclopedia'!$C$2:$E$992,3)</f>
        <v>Beet, NA, root, peeled &amp; steamed</v>
      </c>
      <c r="C105" s="2" t="str">
        <f>VLOOKUP(A105,'Food Encyclopedia'!$C$2:$K$992,9)</f>
        <v>NA</v>
      </c>
      <c r="D105" s="2">
        <v>15.8717</v>
      </c>
      <c r="E105" s="19">
        <v>8.0597</v>
      </c>
      <c r="F105" s="57">
        <f t="shared" si="1"/>
        <v>85.43400518</v>
      </c>
    </row>
    <row r="106">
      <c r="A106" s="2" t="s">
        <v>334</v>
      </c>
      <c r="B106" s="2" t="str">
        <f>VLOOKUP(A106,'Food Encyclopedia'!$C$2:$E$992,3)</f>
        <v>Lemon, NA, juice, fresh</v>
      </c>
      <c r="C106" s="2" t="str">
        <f>VLOOKUP(A106,'Food Encyclopedia'!$C$2:$K$992,9)</f>
        <v>raw</v>
      </c>
      <c r="D106" s="2">
        <v>20.4972</v>
      </c>
      <c r="E106" s="19">
        <v>7.5325</v>
      </c>
      <c r="F106" s="57">
        <f t="shared" si="1"/>
        <v>94.15588188</v>
      </c>
    </row>
    <row r="107">
      <c r="A107" s="2" t="s">
        <v>336</v>
      </c>
      <c r="B107" s="2" t="str">
        <f>VLOOKUP(A107,'Food Encyclopedia'!$C$2:$E$992,3)</f>
        <v>Lime, regular, juice, fresh</v>
      </c>
      <c r="C107" s="2" t="str">
        <f>VLOOKUP(A107,'Food Encyclopedia'!$C$2:$K$992,9)</f>
        <v>raw</v>
      </c>
      <c r="D107" s="2">
        <v>19.0916</v>
      </c>
      <c r="E107" s="19">
        <v>7.6851</v>
      </c>
      <c r="F107" s="57">
        <f t="shared" si="1"/>
        <v>92.25723483</v>
      </c>
    </row>
    <row r="108">
      <c r="A108" s="2" t="s">
        <v>339</v>
      </c>
      <c r="B108" s="2" t="str">
        <f>VLOOKUP(A108,'Food Encyclopedia'!$C$2:$E$992,3)</f>
        <v>Beet, bunch, root flesh, fresh</v>
      </c>
      <c r="C108" s="2" t="str">
        <f>VLOOKUP(A108,'Food Encyclopedia'!$C$2:$K$992,9)</f>
        <v>raw</v>
      </c>
      <c r="D108" s="2">
        <v>13.9262</v>
      </c>
      <c r="E108" s="19">
        <v>7.779</v>
      </c>
      <c r="F108" s="57">
        <f t="shared" si="1"/>
        <v>85.39675483</v>
      </c>
    </row>
    <row r="109">
      <c r="A109" s="2" t="s">
        <v>342</v>
      </c>
      <c r="B109" s="2" t="str">
        <f>VLOOKUP(A109,'Food Encyclopedia'!$C$2:$E$992,3)</f>
        <v>Beet, bunch, root flesh, fresh</v>
      </c>
      <c r="C109" s="2" t="str">
        <f>VLOOKUP(A109,'Food Encyclopedia'!$C$2:$K$992,9)</f>
        <v>steamed (20 min)</v>
      </c>
      <c r="D109" s="2">
        <v>15.4686</v>
      </c>
      <c r="E109" s="19">
        <v>8.0465</v>
      </c>
      <c r="F109" s="57">
        <f t="shared" si="1"/>
        <v>84.91328025</v>
      </c>
    </row>
    <row r="110">
      <c r="A110" s="2" t="s">
        <v>344</v>
      </c>
      <c r="B110" s="2" t="str">
        <f>VLOOKUP(A110,'Food Encyclopedia'!$C$2:$E$992,3)</f>
        <v>Beet, loose, root flesh, fresh</v>
      </c>
      <c r="C110" s="2" t="str">
        <f>VLOOKUP(A110,'Food Encyclopedia'!$C$2:$K$992,9)</f>
        <v>steamed (20 min)</v>
      </c>
      <c r="D110" s="60">
        <v>14.93</v>
      </c>
      <c r="E110" s="19">
        <v>7.7716</v>
      </c>
      <c r="F110" s="57">
        <f t="shared" si="1"/>
        <v>87.27414596</v>
      </c>
    </row>
    <row r="111">
      <c r="A111" s="2" t="s">
        <v>346</v>
      </c>
      <c r="B111" s="2" t="str">
        <f>VLOOKUP(A111,'Food Encyclopedia'!$C$2:$E$992,3)</f>
        <v>Kale, NA, leaves, fresh</v>
      </c>
      <c r="C111" s="2" t="str">
        <f>VLOOKUP(A111,'Food Encyclopedia'!$C$2:$K$992,9)</f>
        <v>steamed (10 mins)</v>
      </c>
      <c r="D111" s="2">
        <v>13.9704</v>
      </c>
      <c r="E111" s="19">
        <v>7.6175</v>
      </c>
      <c r="F111" s="57">
        <f t="shared" si="1"/>
        <v>87.71573744</v>
      </c>
    </row>
    <row r="112">
      <c r="A112" s="2" t="s">
        <v>348</v>
      </c>
      <c r="B112" s="2" t="str">
        <f>VLOOKUP(A112,'Food Encyclopedia'!$C$2:$E$992,3)</f>
        <v>Kale, NA, leaves, fresh</v>
      </c>
      <c r="C112" s="2" t="str">
        <f>VLOOKUP(A112,'Food Encyclopedia'!$C$2:$K$992,9)</f>
        <v>steamed (10 mins)</v>
      </c>
      <c r="D112" s="2">
        <v>14.9124</v>
      </c>
      <c r="E112" s="19">
        <v>7.8235</v>
      </c>
      <c r="F112" s="57">
        <f t="shared" si="1"/>
        <v>86.61266281</v>
      </c>
    </row>
    <row r="113">
      <c r="A113" s="2" t="s">
        <v>350</v>
      </c>
      <c r="B113" s="2" t="str">
        <f>VLOOKUP(A113,'Food Encyclopedia'!$C$2:$E$992,3)</f>
        <v>Kale, lacinato, leaves and stalk, fresh</v>
      </c>
      <c r="C113" s="2" t="str">
        <f>VLOOKUP(A113,'Food Encyclopedia'!$C$2:$K$992,9)</f>
        <v>steamed (10 mins)</v>
      </c>
      <c r="D113" s="2">
        <v>16.3108</v>
      </c>
      <c r="E113" s="59">
        <v>8.238</v>
      </c>
      <c r="F113" s="57">
        <f t="shared" si="1"/>
        <v>84.24084316</v>
      </c>
    </row>
    <row r="114">
      <c r="A114" s="2" t="s">
        <v>352</v>
      </c>
      <c r="B114" s="2" t="str">
        <f>VLOOKUP(A114,'Food Encyclopedia'!$C$2:$E$992,3)</f>
        <v>Kale, lacinato, leaves and stalk, fresh</v>
      </c>
      <c r="C114" s="2" t="str">
        <f>VLOOKUP(A114,'Food Encyclopedia'!$C$2:$K$992,9)</f>
        <v>steamed (10 mins)</v>
      </c>
      <c r="D114" s="2">
        <v>14.1512</v>
      </c>
      <c r="E114" s="19">
        <v>7.9557</v>
      </c>
      <c r="F114" s="57">
        <f t="shared" si="1"/>
        <v>83.45906189</v>
      </c>
    </row>
    <row r="115">
      <c r="A115" s="2" t="s">
        <v>354</v>
      </c>
      <c r="B115" s="2" t="str">
        <f>VLOOKUP(A115,'Food Encyclopedia'!$C$2:$E$992,3)</f>
        <v>Chard, red, leaves and stalk, fresh</v>
      </c>
      <c r="C115" s="2" t="str">
        <f>VLOOKUP(A115,'Food Encyclopedia'!$C$2:$K$992,9)</f>
        <v>steamed (10 mins)</v>
      </c>
      <c r="D115" s="2">
        <v>16.1784</v>
      </c>
      <c r="E115" s="19">
        <v>7.7951</v>
      </c>
      <c r="F115" s="57">
        <f t="shared" si="1"/>
        <v>88.70653715</v>
      </c>
    </row>
    <row r="116">
      <c r="A116" s="2" t="s">
        <v>356</v>
      </c>
      <c r="B116" s="2" t="str">
        <f>VLOOKUP(A116,'Food Encyclopedia'!$C$2:$E$992,3)</f>
        <v>Chard, rainbow (red stalk, green leaves), leaves and stalk, fresh</v>
      </c>
      <c r="C116" s="2" t="str">
        <f>VLOOKUP(A116,'Food Encyclopedia'!$C$2:$K$992,9)</f>
        <v>steamed (10 mins)</v>
      </c>
      <c r="D116" s="2">
        <v>17.9921</v>
      </c>
      <c r="E116" s="19">
        <v>7.7348</v>
      </c>
      <c r="F116" s="57">
        <f t="shared" si="1"/>
        <v>91.0602523</v>
      </c>
    </row>
    <row r="117">
      <c r="A117" s="2" t="s">
        <v>358</v>
      </c>
      <c r="B117" s="2" t="str">
        <f>VLOOKUP(A117,'Food Encyclopedia'!$C$2:$E$992,3)</f>
        <v>Chard, green, leaves and stalk, fresh</v>
      </c>
      <c r="C117" s="2" t="str">
        <f>VLOOKUP(A117,'Food Encyclopedia'!$C$2:$K$992,9)</f>
        <v>steamed (10 mins)</v>
      </c>
      <c r="D117" s="2">
        <v>15.9183</v>
      </c>
      <c r="E117" s="19">
        <v>7.9346</v>
      </c>
      <c r="F117" s="57">
        <f t="shared" si="1"/>
        <v>86.86904956</v>
      </c>
    </row>
    <row r="118">
      <c r="A118" s="2" t="s">
        <v>360</v>
      </c>
      <c r="B118" s="2" t="str">
        <f>VLOOKUP(A118,'Food Encyclopedia'!$C$2:$E$992,3)</f>
        <v>Chard, red, leaves and stalk, fresh</v>
      </c>
      <c r="C118" s="2" t="str">
        <f>VLOOKUP(A118,'Food Encyclopedia'!$C$2:$K$992,9)</f>
        <v>steamed (10 mins)</v>
      </c>
      <c r="D118" s="2">
        <v>17.1343</v>
      </c>
      <c r="E118" s="19">
        <v>8.1739</v>
      </c>
      <c r="F118" s="57">
        <f t="shared" si="1"/>
        <v>86.10387738</v>
      </c>
    </row>
    <row r="119">
      <c r="A119" s="2" t="s">
        <v>361</v>
      </c>
      <c r="B119" s="2" t="str">
        <f>VLOOKUP(A119,'Food Encyclopedia'!$C$2:$E$992,3)</f>
        <v>Kale, red, leaves and stalk, fresh</v>
      </c>
      <c r="C119" s="2" t="str">
        <f>VLOOKUP(A119,'Food Encyclopedia'!$C$2:$K$992,9)</f>
        <v>steamed (10 mins)</v>
      </c>
      <c r="D119" s="60">
        <v>16.317</v>
      </c>
      <c r="E119" s="19">
        <v>7.8535</v>
      </c>
      <c r="F119" s="57">
        <f t="shared" si="1"/>
        <v>88.26075168</v>
      </c>
    </row>
    <row r="120">
      <c r="A120" s="2" t="s">
        <v>363</v>
      </c>
      <c r="B120" s="2" t="str">
        <f>VLOOKUP(A120,'Food Encyclopedia'!$C$2:$E$992,3)</f>
        <v>Collard greens, NA, leaves and stalk, fresh</v>
      </c>
      <c r="C120" s="2" t="str">
        <f>VLOOKUP(A120,'Food Encyclopedia'!$C$2:$K$992,9)</f>
        <v>steamed (10 mins)</v>
      </c>
      <c r="D120" s="2">
        <v>16.9445</v>
      </c>
      <c r="E120" s="19">
        <v>7.9841</v>
      </c>
      <c r="F120" s="57">
        <f t="shared" si="1"/>
        <v>87.70346589</v>
      </c>
    </row>
    <row r="121">
      <c r="A121" s="2" t="s">
        <v>365</v>
      </c>
      <c r="B121" s="2" t="str">
        <f>VLOOKUP(A121,'Food Encyclopedia'!$C$2:$E$992,3)</f>
        <v>Collard greens, NA, leaves, fresh</v>
      </c>
      <c r="C121" s="2" t="str">
        <f>VLOOKUP(A121,'Food Encyclopedia'!$C$2:$K$992,9)</f>
        <v>steamed(15 mins)</v>
      </c>
      <c r="D121" s="2">
        <v>19.3347</v>
      </c>
      <c r="E121" s="19">
        <v>8.0538</v>
      </c>
      <c r="F121" s="57">
        <f t="shared" si="1"/>
        <v>89.48195036</v>
      </c>
    </row>
    <row r="122">
      <c r="A122" s="2" t="s">
        <v>369</v>
      </c>
      <c r="B122" s="2" t="str">
        <f>VLOOKUP(A122,'Food Encyclopedia'!$C$2:$E$992,3)</f>
        <v>Mustard, curly, leaves, fresh</v>
      </c>
      <c r="C122" s="2" t="str">
        <f>VLOOKUP(A122,'Food Encyclopedia'!$C$2:$K$992,9)</f>
        <v>steamed(15 mins)</v>
      </c>
      <c r="D122" s="2">
        <v>18.1142</v>
      </c>
      <c r="E122" s="19">
        <v>7.9469</v>
      </c>
      <c r="F122" s="57">
        <f t="shared" si="1"/>
        <v>89.29336753</v>
      </c>
    </row>
    <row r="123">
      <c r="A123" s="2" t="s">
        <v>372</v>
      </c>
      <c r="B123" s="2" t="str">
        <f>VLOOKUP(A123,'Food Encyclopedia'!$C$2:$E$992,3)</f>
        <v>Spinach, NA, leaves, fresh</v>
      </c>
      <c r="C123" s="2" t="str">
        <f>VLOOKUP(A123,'Food Encyclopedia'!$C$2:$K$992,9)</f>
        <v>steamed (10 mins)</v>
      </c>
      <c r="D123" s="2">
        <v>16.9268</v>
      </c>
      <c r="E123" s="19">
        <v>7.5134</v>
      </c>
      <c r="F123" s="57">
        <f t="shared" si="1"/>
        <v>92.29728405</v>
      </c>
    </row>
    <row r="124">
      <c r="A124" s="2" t="s">
        <v>375</v>
      </c>
      <c r="B124" s="2" t="str">
        <f>VLOOKUP(A124,'Food Encyclopedia'!$C$2:$E$992,3)</f>
        <v>Bok Choy, baby, leaves and stalk, fresh</v>
      </c>
      <c r="C124" s="2" t="str">
        <f>VLOOKUP(A124,'Food Encyclopedia'!$C$2:$K$992,9)</f>
        <v>steamed (6 mins)</v>
      </c>
      <c r="D124" s="2">
        <v>15.8574</v>
      </c>
      <c r="E124" s="19">
        <v>7.2331</v>
      </c>
      <c r="F124" s="57">
        <f t="shared" si="1"/>
        <v>94.46525587</v>
      </c>
    </row>
    <row r="125">
      <c r="A125" s="2" t="s">
        <v>378</v>
      </c>
      <c r="B125" s="2" t="str">
        <f>VLOOKUP(A125,'Food Encyclopedia'!$C$2:$E$992,3)</f>
        <v>Lettuce, iceberg, leaves, fresh</v>
      </c>
      <c r="C125" s="2" t="str">
        <f>VLOOKUP(A125,'Food Encyclopedia'!$C$2:$K$992,9)</f>
        <v>steamed (5 mins)</v>
      </c>
      <c r="D125" s="2">
        <v>16.8046</v>
      </c>
      <c r="E125" s="19">
        <v>7.2352</v>
      </c>
      <c r="F125" s="57">
        <f t="shared" si="1"/>
        <v>94.96467132</v>
      </c>
    </row>
    <row r="126">
      <c r="A126" s="2" t="s">
        <v>381</v>
      </c>
      <c r="B126" s="2" t="str">
        <f>VLOOKUP(A126,'Food Encyclopedia'!$C$2:$E$992,3)</f>
        <v>Spinach, NA, leaves, fresh</v>
      </c>
      <c r="C126" s="2" t="str">
        <f>VLOOKUP(A126,'Food Encyclopedia'!$C$2:$K$992,9)</f>
        <v>raw</v>
      </c>
      <c r="D126" s="2">
        <v>10.7337</v>
      </c>
      <c r="E126" s="19">
        <v>7.072</v>
      </c>
      <c r="F126" s="57">
        <f t="shared" si="1"/>
        <v>91.40767368</v>
      </c>
    </row>
    <row r="127">
      <c r="A127" s="2" t="s">
        <v>382</v>
      </c>
      <c r="B127" s="2" t="str">
        <f>VLOOKUP(A127,'Food Encyclopedia'!$C$2:$E$992,3)</f>
        <v>Brussel Sprout, NA, whole, fresh</v>
      </c>
      <c r="C127" s="2" t="str">
        <f>VLOOKUP(A127,'Food Encyclopedia'!$C$2:$K$992,9)</f>
        <v>steamed</v>
      </c>
      <c r="D127" s="2">
        <v>14.1981</v>
      </c>
      <c r="E127" s="19">
        <v>8.1697</v>
      </c>
      <c r="F127" s="57">
        <f t="shared" si="1"/>
        <v>80.69823166</v>
      </c>
    </row>
    <row r="128">
      <c r="A128" s="2" t="s">
        <v>385</v>
      </c>
      <c r="B128" s="2" t="str">
        <f>VLOOKUP(A128,'Food Encyclopedia'!$C$2:$E$992,3)</f>
        <v>Broccoli, crowns, florets and stalk, fresh</v>
      </c>
      <c r="C128" s="2" t="str">
        <f>VLOOKUP(A128,'Food Encyclopedia'!$C$2:$K$992,9)</f>
        <v>steamed (10 mins)</v>
      </c>
      <c r="D128" s="2">
        <v>15.0232</v>
      </c>
      <c r="E128" s="19">
        <v>7.5889</v>
      </c>
      <c r="F128" s="57">
        <f t="shared" si="1"/>
        <v>89.61954818</v>
      </c>
    </row>
    <row r="129">
      <c r="A129" s="2" t="s">
        <v>387</v>
      </c>
      <c r="B129" s="2" t="str">
        <f>VLOOKUP(A129,'Food Encyclopedia'!$C$2:$E$992,3)</f>
        <v>Cauliflower, NA (small), florets and stalk, fresh</v>
      </c>
      <c r="C129" s="2" t="str">
        <f>VLOOKUP(A129,'Food Encyclopedia'!$C$2:$K$992,9)</f>
        <v>steamed (10 mins)</v>
      </c>
      <c r="D129" s="2">
        <v>15.0826</v>
      </c>
      <c r="E129" s="19">
        <v>7.4324</v>
      </c>
      <c r="F129" s="57">
        <f t="shared" si="1"/>
        <v>91.56652463</v>
      </c>
    </row>
    <row r="130">
      <c r="A130" s="2" t="s">
        <v>389</v>
      </c>
      <c r="B130" s="2" t="str">
        <f>VLOOKUP(A130,'Food Encyclopedia'!$C$2:$E$992,3)</f>
        <v>Celery, NA, stalk, fresh</v>
      </c>
      <c r="C130" s="2" t="str">
        <f>VLOOKUP(A130,'Food Encyclopedia'!$C$2:$K$992,9)</f>
        <v>steamed (10 mins)</v>
      </c>
      <c r="D130" s="2">
        <v>16.4583</v>
      </c>
      <c r="E130" s="19">
        <v>7.1976</v>
      </c>
      <c r="F130" s="57">
        <f t="shared" si="1"/>
        <v>95.17188223</v>
      </c>
    </row>
    <row r="131">
      <c r="A131" s="2" t="s">
        <v>391</v>
      </c>
      <c r="B131" s="2" t="str">
        <f>VLOOKUP(A131,'Food Encyclopedia'!$C$2:$E$992,3)</f>
        <v>Pea, snow, whole, fresh</v>
      </c>
      <c r="C131" s="2" t="str">
        <f>VLOOKUP(A131,'Food Encyclopedia'!$C$2:$K$992,9)</f>
        <v>steamed (10 mins)</v>
      </c>
      <c r="D131" s="2">
        <v>18.5261</v>
      </c>
      <c r="E131" s="19">
        <v>8.4275</v>
      </c>
      <c r="F131" s="57">
        <f t="shared" si="1"/>
        <v>85.59368723</v>
      </c>
    </row>
    <row r="132">
      <c r="A132" s="2" t="s">
        <v>394</v>
      </c>
      <c r="B132" s="2" t="str">
        <f>VLOOKUP(A132,'Food Encyclopedia'!$C$2:$E$992,3)</f>
        <v>Pea, snow, whole, fresh</v>
      </c>
      <c r="C132" s="2" t="str">
        <f>VLOOKUP(A132,'Food Encyclopedia'!$C$2:$K$992,9)</f>
        <v>raw</v>
      </c>
      <c r="D132" s="2">
        <v>12.4028</v>
      </c>
      <c r="E132" s="19">
        <v>7.5838</v>
      </c>
      <c r="F132" s="57">
        <f t="shared" si="1"/>
        <v>84.91629956</v>
      </c>
    </row>
    <row r="133">
      <c r="A133" s="2" t="s">
        <v>395</v>
      </c>
      <c r="B133" s="2" t="str">
        <f>VLOOKUP(A133,'Food Encyclopedia'!$C$2:$E$992,3)</f>
        <v>Bean, green, whole, fresh</v>
      </c>
      <c r="C133" s="2" t="str">
        <f>VLOOKUP(A133,'Food Encyclopedia'!$C$2:$K$992,9)</f>
        <v>steamed (10 mins)</v>
      </c>
      <c r="D133" s="2">
        <v>17.7938</v>
      </c>
      <c r="E133" s="19">
        <v>7.9959</v>
      </c>
      <c r="F133" s="57">
        <f t="shared" si="1"/>
        <v>88.54057473</v>
      </c>
    </row>
    <row r="134">
      <c r="A134" s="2" t="s">
        <v>397</v>
      </c>
      <c r="B134" s="2" t="str">
        <f>VLOOKUP(A134,'Food Encyclopedia'!$C$2:$E$992,3)</f>
        <v>Bean, french green, whole, fresh</v>
      </c>
      <c r="C134" s="2" t="str">
        <f>VLOOKUP(A134,'Food Encyclopedia'!$C$2:$K$992,9)</f>
        <v>steamed (10 mins)</v>
      </c>
      <c r="D134" s="60">
        <v>14.495</v>
      </c>
      <c r="E134" s="19">
        <v>7.3015</v>
      </c>
      <c r="F134" s="57">
        <f t="shared" si="1"/>
        <v>92.61381193</v>
      </c>
    </row>
    <row r="135">
      <c r="A135" s="2" t="s">
        <v>400</v>
      </c>
      <c r="B135" s="2" t="str">
        <f>VLOOKUP(A135,'Food Encyclopedia'!$C$2:$E$992,3)</f>
        <v>Pea, sugar snap, whole, fresh</v>
      </c>
      <c r="C135" s="2" t="str">
        <f>VLOOKUP(A135,'Food Encyclopedia'!$C$2:$K$992,9)</f>
        <v>steamed (10 mins)</v>
      </c>
      <c r="D135" s="2">
        <v>17.4672</v>
      </c>
      <c r="E135" s="19">
        <v>8.2747</v>
      </c>
      <c r="F135" s="57">
        <f t="shared" si="1"/>
        <v>85.59602957</v>
      </c>
    </row>
    <row r="136">
      <c r="A136" s="2" t="s">
        <v>402</v>
      </c>
      <c r="B136" s="2" t="str">
        <f>VLOOKUP(A136,'Food Encyclopedia'!$C$2:$E$992,3)</f>
        <v>Carrot, baby, flesh, peeled</v>
      </c>
      <c r="C136" s="2" t="str">
        <f>VLOOKUP(A136,'Food Encyclopedia'!$C$2:$K$992,9)</f>
        <v>steamed (10 mins)</v>
      </c>
      <c r="D136" s="2">
        <v>14.8758</v>
      </c>
      <c r="E136" s="19">
        <v>7.5844</v>
      </c>
      <c r="F136" s="57">
        <f t="shared" si="1"/>
        <v>89.48699067</v>
      </c>
    </row>
    <row r="137">
      <c r="A137" s="2" t="s">
        <v>404</v>
      </c>
      <c r="B137" s="2" t="str">
        <f>VLOOKUP(A137,'Food Encyclopedia'!$C$2:$E$992,3)</f>
        <v>Carrot, baby, flesh, peeled</v>
      </c>
      <c r="C137" s="2" t="str">
        <f>VLOOKUP(A137,'Food Encyclopedia'!$C$2:$K$992,9)</f>
        <v>raw</v>
      </c>
      <c r="D137" s="60">
        <v>14.553</v>
      </c>
      <c r="E137" s="19">
        <v>7.5298</v>
      </c>
      <c r="F137" s="57">
        <f t="shared" si="1"/>
        <v>89.75106068</v>
      </c>
    </row>
    <row r="138">
      <c r="A138" s="2" t="s">
        <v>405</v>
      </c>
      <c r="B138" s="2" t="str">
        <f>VLOOKUP(A138,'Food Encyclopedia'!$C$2:$E$992,3)</f>
        <v>Carrot, baby, rainbow (white), peeled</v>
      </c>
      <c r="C138" s="2" t="str">
        <f>VLOOKUP(A138,'Food Encyclopedia'!$C$2:$K$992,9)</f>
        <v>steamed (10 mins)</v>
      </c>
      <c r="D138" s="60">
        <v>17.382</v>
      </c>
      <c r="E138" s="19">
        <v>7.7813</v>
      </c>
      <c r="F138" s="57">
        <f t="shared" si="1"/>
        <v>90.11188076</v>
      </c>
    </row>
    <row r="139">
      <c r="A139" s="2" t="s">
        <v>407</v>
      </c>
      <c r="B139" s="2" t="str">
        <f>VLOOKUP(A139,'Food Encyclopedia'!$C$2:$E$992,3)</f>
        <v>Carrot, baby, rainbow (yellow), peeled</v>
      </c>
      <c r="C139" s="2" t="str">
        <f>VLOOKUP(A139,'Food Encyclopedia'!$C$2:$K$992,9)</f>
        <v>steamed (10 mins)</v>
      </c>
      <c r="D139" s="60">
        <v>15.737</v>
      </c>
      <c r="E139" s="19">
        <v>7.7314</v>
      </c>
      <c r="F139" s="57">
        <f t="shared" si="1"/>
        <v>88.86027616</v>
      </c>
    </row>
    <row r="140">
      <c r="A140" s="2" t="s">
        <v>409</v>
      </c>
      <c r="B140" s="2" t="str">
        <f>VLOOKUP(A140,'Food Encyclopedia'!$C$2:$E$992,3)</f>
        <v>Carrot, baby, rainbow (purple), peeled</v>
      </c>
      <c r="C140" s="2" t="str">
        <f>VLOOKUP(A140,'Food Encyclopedia'!$C$2:$K$992,9)</f>
        <v>steamed (10 mins)</v>
      </c>
      <c r="D140" s="2">
        <v>14.6191</v>
      </c>
      <c r="E140" s="19">
        <v>7.6446</v>
      </c>
      <c r="F140" s="57">
        <f t="shared" si="1"/>
        <v>88.38214236</v>
      </c>
    </row>
    <row r="141">
      <c r="A141" s="2" t="s">
        <v>411</v>
      </c>
      <c r="B141" s="2" t="str">
        <f>VLOOKUP(A141,'Food Encyclopedia'!$C$2:$E$992,3)</f>
        <v>Carrot, NA, whole, fresh</v>
      </c>
      <c r="C141" s="2" t="str">
        <f>VLOOKUP(A141,'Food Encyclopedia'!$C$2:$K$992,9)</f>
        <v>steamed (10 mins)</v>
      </c>
      <c r="D141" s="2">
        <v>15.6055</v>
      </c>
      <c r="E141" s="19">
        <v>7.8718</v>
      </c>
      <c r="F141" s="57">
        <f t="shared" si="1"/>
        <v>87.11377947</v>
      </c>
    </row>
    <row r="142">
      <c r="A142" s="2" t="s">
        <v>413</v>
      </c>
      <c r="B142" s="2" t="str">
        <f>VLOOKUP(A142,'Food Encyclopedia'!$C$2:$E$992,3)</f>
        <v>Carrot, NA, flesh, fresh</v>
      </c>
      <c r="C142" s="2" t="str">
        <f>VLOOKUP(A142,'Food Encyclopedia'!$C$2:$K$992,9)</f>
        <v>steamed (10 mins)</v>
      </c>
      <c r="D142" s="2">
        <v>15.6484</v>
      </c>
      <c r="E142" s="19">
        <v>7.8406</v>
      </c>
      <c r="F142" s="57">
        <f t="shared" si="1"/>
        <v>87.52550277</v>
      </c>
    </row>
    <row r="143">
      <c r="A143" s="2" t="s">
        <v>415</v>
      </c>
      <c r="B143" s="2" t="str">
        <f>VLOOKUP(A143,'Food Encyclopedia'!$C$2:$E$992,3)</f>
        <v>Bell pepper, green, whole without seed, fresh</v>
      </c>
      <c r="C143" s="2" t="str">
        <f>VLOOKUP(A143,'Food Encyclopedia'!$C$2:$K$992,9)</f>
        <v>steamed (15 mins)</v>
      </c>
      <c r="D143" s="2">
        <v>17.3119</v>
      </c>
      <c r="E143" s="19">
        <v>7.4082</v>
      </c>
      <c r="F143" s="57">
        <f t="shared" si="1"/>
        <v>93.57148931</v>
      </c>
    </row>
    <row r="144">
      <c r="A144" s="2" t="s">
        <v>419</v>
      </c>
      <c r="B144" s="2" t="str">
        <f>VLOOKUP(A144,'Food Encyclopedia'!$C$2:$E$992,3)</f>
        <v>Bell pepper, red, whole without seed, fresh</v>
      </c>
      <c r="C144" s="2" t="str">
        <f>VLOOKUP(A144,'Food Encyclopedia'!$C$2:$K$992,9)</f>
        <v>steamed (15 mins)</v>
      </c>
      <c r="D144" s="2">
        <v>16.6665</v>
      </c>
      <c r="E144" s="59">
        <v>7.481</v>
      </c>
      <c r="F144" s="57">
        <f t="shared" si="1"/>
        <v>92.42154407</v>
      </c>
    </row>
    <row r="145">
      <c r="A145" s="2" t="s">
        <v>423</v>
      </c>
      <c r="B145" s="2" t="str">
        <f>VLOOKUP(A145,'Food Encyclopedia'!$C$2:$E$992,3)</f>
        <v>Bell pepper, yellow, whole without seed, fresh</v>
      </c>
      <c r="C145" s="2" t="str">
        <f>VLOOKUP(A145,'Food Encyclopedia'!$C$2:$K$992,9)</f>
        <v>steamed (15 mins)</v>
      </c>
      <c r="D145" s="2">
        <v>18.3744</v>
      </c>
      <c r="E145" s="19">
        <v>7.7589</v>
      </c>
      <c r="F145" s="57">
        <f t="shared" si="1"/>
        <v>91.14677245</v>
      </c>
    </row>
    <row r="146">
      <c r="A146" s="2" t="s">
        <v>426</v>
      </c>
      <c r="B146" s="2" t="str">
        <f>VLOOKUP(A146,'Food Encyclopedia'!$C$2:$E$992,3)</f>
        <v>Bell pepper, orange, whole without seed, fresh</v>
      </c>
      <c r="C146" s="2" t="str">
        <f>VLOOKUP(A146,'Food Encyclopedia'!$C$2:$K$992,9)</f>
        <v>steamed (15 mins)</v>
      </c>
      <c r="D146" s="2">
        <v>17.1987</v>
      </c>
      <c r="E146" s="19">
        <v>7.6703</v>
      </c>
      <c r="F146" s="57">
        <f t="shared" si="1"/>
        <v>90.99886352</v>
      </c>
    </row>
    <row r="147">
      <c r="A147" s="2" t="s">
        <v>428</v>
      </c>
      <c r="B147" s="2" t="str">
        <f>VLOOKUP(A147,'Food Encyclopedia'!$C$2:$E$992,3)</f>
        <v>Squash, butternut, flesh, fresh</v>
      </c>
      <c r="C147" s="2" t="str">
        <f>VLOOKUP(A147,'Food Encyclopedia'!$C$2:$K$992,9)</f>
        <v>steamed (15 mins)</v>
      </c>
      <c r="D147" s="2">
        <v>14.6354</v>
      </c>
      <c r="E147" s="19">
        <v>7.5494</v>
      </c>
      <c r="F147" s="57">
        <f t="shared" si="1"/>
        <v>89.60999545</v>
      </c>
    </row>
    <row r="148">
      <c r="A148" s="2" t="s">
        <v>431</v>
      </c>
      <c r="B148" s="2" t="str">
        <f>VLOOKUP(A148,'Food Encyclopedia'!$C$2:$E$992,3)</f>
        <v>Squash, butternut, flesh, fresh</v>
      </c>
      <c r="C148" s="2" t="str">
        <f>VLOOKUP(A148,'Food Encyclopedia'!$C$2:$K$992,9)</f>
        <v>steamed, pureed (15 mins)</v>
      </c>
      <c r="D148" s="2">
        <v>16.5317</v>
      </c>
      <c r="E148" s="19">
        <v>7.7734</v>
      </c>
      <c r="F148" s="57">
        <f t="shared" si="1"/>
        <v>89.33485654</v>
      </c>
    </row>
    <row r="149">
      <c r="A149" s="2" t="s">
        <v>433</v>
      </c>
      <c r="B149" s="2" t="str">
        <f>VLOOKUP(A149,'Food Encyclopedia'!$C$2:$E$992,3)</f>
        <v>Squash, spaghetti, flesh, fresh</v>
      </c>
      <c r="C149" s="2" t="str">
        <f>VLOOKUP(A149,'Food Encyclopedia'!$C$2:$K$992,9)</f>
        <v>steamed (10 mins)</v>
      </c>
      <c r="D149" s="2">
        <v>19.1323</v>
      </c>
      <c r="E149" s="19">
        <v>7.5996</v>
      </c>
      <c r="F149" s="57">
        <f t="shared" si="1"/>
        <v>92.97190536</v>
      </c>
    </row>
    <row r="150">
      <c r="A150" s="2" t="s">
        <v>436</v>
      </c>
      <c r="B150" s="2" t="str">
        <f>VLOOKUP(A150,'Food Encyclopedia'!$C$2:$E$992,3)</f>
        <v>Squash, yellow neck, whole, fresh</v>
      </c>
      <c r="C150" s="2" t="str">
        <f>VLOOKUP(A150,'Food Encyclopedia'!$C$2:$K$992,9)</f>
        <v>steamed (10 mins)</v>
      </c>
      <c r="D150" s="2">
        <v>19.0306</v>
      </c>
      <c r="E150" s="19">
        <v>7.6173</v>
      </c>
      <c r="F150" s="57">
        <f t="shared" si="1"/>
        <v>92.76993855</v>
      </c>
    </row>
    <row r="151">
      <c r="A151" s="2" t="s">
        <v>438</v>
      </c>
      <c r="B151" s="2" t="str">
        <f>VLOOKUP(A151,'Food Encyclopedia'!$C$2:$E$992,3)</f>
        <v>Squash, zucchini, green, whole, fresh</v>
      </c>
      <c r="C151" s="2" t="str">
        <f>VLOOKUP(A151,'Food Encyclopedia'!$C$2:$K$992,9)</f>
        <v>steamed (10 mins)</v>
      </c>
      <c r="D151" s="60">
        <v>17.332</v>
      </c>
      <c r="E151" s="19">
        <v>7.3851</v>
      </c>
      <c r="F151" s="57">
        <f t="shared" si="1"/>
        <v>93.80151261</v>
      </c>
    </row>
    <row r="152">
      <c r="A152" s="2" t="s">
        <v>440</v>
      </c>
      <c r="B152" s="2" t="str">
        <f>VLOOKUP(A152,'Food Encyclopedia'!$C$2:$E$992,3)</f>
        <v>Squash, mexican/gray, whole, fresh</v>
      </c>
      <c r="C152" s="2" t="str">
        <f>VLOOKUP(A152,'Food Encyclopedia'!$C$2:$K$992,9)</f>
        <v>steamed (10 mins)</v>
      </c>
      <c r="D152" s="2">
        <v>20.9698</v>
      </c>
      <c r="E152" s="19">
        <v>7.6598</v>
      </c>
      <c r="F152" s="57">
        <f t="shared" si="1"/>
        <v>93.45597528</v>
      </c>
    </row>
    <row r="153">
      <c r="A153" s="2" t="s">
        <v>442</v>
      </c>
      <c r="B153" s="2" t="str">
        <f>VLOOKUP(A153,'Food Encyclopedia'!$C$2:$E$992,3)</f>
        <v>Corn, sweet white, kernels, fresh</v>
      </c>
      <c r="C153" s="2" t="str">
        <f>VLOOKUP(A153,'Food Encyclopedia'!$C$2:$K$992,9)</f>
        <v>steamed (10 mins)</v>
      </c>
      <c r="D153" s="2">
        <v>13.4023</v>
      </c>
      <c r="E153" s="19">
        <v>8.2281</v>
      </c>
      <c r="F153" s="57">
        <f t="shared" si="1"/>
        <v>77.52191175</v>
      </c>
    </row>
    <row r="154">
      <c r="A154" s="2" t="s">
        <v>444</v>
      </c>
      <c r="B154" s="2" t="str">
        <f>VLOOKUP(A154,'Food Encyclopedia'!$C$2:$E$992,3)</f>
        <v>Potato, boomer gold, whole, fresh</v>
      </c>
      <c r="C154" s="2" t="str">
        <f>VLOOKUP(A154,'Food Encyclopedia'!$C$2:$K$992,9)</f>
        <v>steamed (15 mins)</v>
      </c>
      <c r="D154" s="2">
        <v>14.6372</v>
      </c>
      <c r="E154" s="19">
        <v>8.5038</v>
      </c>
      <c r="F154" s="57">
        <f t="shared" si="1"/>
        <v>77.54570511</v>
      </c>
    </row>
    <row r="155">
      <c r="A155" s="2" t="s">
        <v>447</v>
      </c>
      <c r="B155" s="2" t="str">
        <f>VLOOKUP(A155,'Food Encyclopedia'!$C$2:$E$992,3)</f>
        <v>Potato, boomer gold, flesh, fresh</v>
      </c>
      <c r="C155" s="2" t="str">
        <f>VLOOKUP(A155,'Food Encyclopedia'!$C$2:$K$992,9)</f>
        <v>steamed (15 mins)</v>
      </c>
      <c r="D155" s="2">
        <v>15.6879</v>
      </c>
      <c r="E155" s="19">
        <v>8.7929</v>
      </c>
      <c r="F155" s="57">
        <f t="shared" si="1"/>
        <v>76.95226616</v>
      </c>
    </row>
    <row r="156">
      <c r="A156" s="2" t="s">
        <v>449</v>
      </c>
      <c r="B156" s="2" t="str">
        <f>VLOOKUP(A156,'Food Encyclopedia'!$C$2:$E$992,3)</f>
        <v>Potato, blushing belle, whole, fresh</v>
      </c>
      <c r="C156" s="2" t="str">
        <f>VLOOKUP(A156,'Food Encyclopedia'!$C$2:$K$992,9)</f>
        <v>steamed (15 mins)</v>
      </c>
      <c r="D156" s="2">
        <v>18.6244</v>
      </c>
      <c r="E156" s="19">
        <v>8.6173</v>
      </c>
      <c r="F156" s="57">
        <f t="shared" si="1"/>
        <v>84.11731083</v>
      </c>
    </row>
    <row r="157">
      <c r="A157" s="2" t="s">
        <v>451</v>
      </c>
      <c r="B157" s="2" t="str">
        <f>VLOOKUP(A157,'Food Encyclopedia'!$C$2:$E$992,3)</f>
        <v>Potato, blushing belle, flesh, fresh</v>
      </c>
      <c r="C157" s="2" t="str">
        <f>VLOOKUP(A157,'Food Encyclopedia'!$C$2:$K$992,9)</f>
        <v>steamed (15 mins)</v>
      </c>
      <c r="D157" s="2">
        <v>16.2004</v>
      </c>
      <c r="E157" s="19">
        <v>8.3073</v>
      </c>
      <c r="F157" s="57">
        <f t="shared" si="1"/>
        <v>83.32559171</v>
      </c>
    </row>
    <row r="158">
      <c r="A158" s="2" t="s">
        <v>453</v>
      </c>
      <c r="B158" s="2" t="str">
        <f>VLOOKUP(A158,'Food Encyclopedia'!$C$2:$E$992,3)</f>
        <v>Potato, sweet, whole, flesh</v>
      </c>
      <c r="C158" s="2" t="str">
        <f>VLOOKUP(A158,'Food Encyclopedia'!$C$2:$K$992,9)</f>
        <v>steamed (15 mins)</v>
      </c>
      <c r="D158" s="2">
        <v>13.8029</v>
      </c>
      <c r="E158" s="19">
        <v>8.0258</v>
      </c>
      <c r="F158" s="57">
        <f t="shared" si="1"/>
        <v>81.65396956</v>
      </c>
    </row>
    <row r="159">
      <c r="A159" s="2" t="s">
        <v>456</v>
      </c>
      <c r="B159" s="2" t="str">
        <f>VLOOKUP(A159,'Food Encyclopedia'!$C$2:$E$992,3)</f>
        <v>Potato, sweet, flesh, fresh</v>
      </c>
      <c r="C159" s="2" t="str">
        <f>VLOOKUP(A159,'Food Encyclopedia'!$C$2:$K$992,9)</f>
        <v>steamed (15 mins)</v>
      </c>
      <c r="D159" s="60">
        <v>15.92</v>
      </c>
      <c r="E159" s="19">
        <v>8.3741</v>
      </c>
      <c r="F159" s="57">
        <f t="shared" si="1"/>
        <v>82.09025043</v>
      </c>
    </row>
    <row r="160">
      <c r="A160" s="2" t="s">
        <v>458</v>
      </c>
      <c r="B160" s="2" t="str">
        <f>VLOOKUP(A160,'Food Encyclopedia'!$C$2:$E$992,3)</f>
        <v>Potato, sweet, flesh, fresh</v>
      </c>
      <c r="C160" s="2" t="str">
        <f>VLOOKUP(A160,'Food Encyclopedia'!$C$2:$K$992,9)</f>
        <v>steamed, pureed (15 mins)</v>
      </c>
      <c r="D160" s="2">
        <v>14.7161</v>
      </c>
      <c r="E160" s="19">
        <v>8.2394</v>
      </c>
      <c r="F160" s="57">
        <f t="shared" si="1"/>
        <v>81.07732559</v>
      </c>
    </row>
    <row r="161">
      <c r="A161" s="2" t="s">
        <v>459</v>
      </c>
      <c r="B161" s="2" t="str">
        <f>VLOOKUP(A161,'Food Encyclopedia'!$C$2:$E$992,3)</f>
        <v>Potato, mini medley (purple), whole, fresh</v>
      </c>
      <c r="C161" s="2" t="str">
        <f>VLOOKUP(A161,'Food Encyclopedia'!$C$2:$K$992,9)</f>
        <v>steamed (15 mins)</v>
      </c>
      <c r="D161" s="2">
        <v>16.4489</v>
      </c>
      <c r="E161" s="19">
        <v>8.6623</v>
      </c>
      <c r="F161" s="57">
        <f t="shared" si="1"/>
        <v>80.09998868</v>
      </c>
    </row>
    <row r="162">
      <c r="A162" s="2" t="s">
        <v>461</v>
      </c>
      <c r="B162" s="2" t="str">
        <f>VLOOKUP(A162,'Food Encyclopedia'!$C$2:$E$992,3)</f>
        <v>Potato, mini medley (purple), flesh, fresh</v>
      </c>
      <c r="C162" s="2" t="str">
        <f>VLOOKUP(A162,'Food Encyclopedia'!$C$2:$K$992,9)</f>
        <v>steamed (15 mins)</v>
      </c>
      <c r="D162" s="2">
        <v>18.5971</v>
      </c>
      <c r="E162" s="19">
        <v>9.2965</v>
      </c>
      <c r="F162" s="57">
        <f t="shared" si="1"/>
        <v>78.35845416</v>
      </c>
    </row>
    <row r="163">
      <c r="A163" s="2" t="s">
        <v>463</v>
      </c>
      <c r="B163" s="2" t="str">
        <f>VLOOKUP(A163,'Food Encyclopedia'!$C$2:$E$992,3)</f>
        <v>Potato, mini medley (red), whole, fresh</v>
      </c>
      <c r="C163" s="2" t="str">
        <f>VLOOKUP(A163,'Food Encyclopedia'!$C$2:$K$992,9)</f>
        <v>steamed (15 mins)</v>
      </c>
      <c r="D163" s="2">
        <v>18.0491</v>
      </c>
      <c r="E163" s="19">
        <v>8.9211</v>
      </c>
      <c r="F163" s="57">
        <f t="shared" si="1"/>
        <v>80.62678314</v>
      </c>
    </row>
    <row r="164">
      <c r="A164" s="2" t="s">
        <v>465</v>
      </c>
      <c r="B164" s="2" t="str">
        <f>VLOOKUP(A164,'Food Encyclopedia'!$C$2:$E$992,3)</f>
        <v>Potato, mini medley (red), flesh, fresh</v>
      </c>
      <c r="C164" s="2" t="str">
        <f>VLOOKUP(A164,'Food Encyclopedia'!$C$2:$K$992,9)</f>
        <v>steamed (15 mins)</v>
      </c>
      <c r="D164" s="2">
        <v>18.6696</v>
      </c>
      <c r="E164" s="19">
        <v>9.3796</v>
      </c>
      <c r="F164" s="57">
        <f t="shared" si="1"/>
        <v>77.79396741</v>
      </c>
    </row>
    <row r="165">
      <c r="A165" s="2" t="s">
        <v>467</v>
      </c>
      <c r="B165" s="2" t="str">
        <f>VLOOKUP(A165,'Food Encyclopedia'!$C$2:$E$992,3)</f>
        <v>Potato, mini medley (yellow), whole, fresh</v>
      </c>
      <c r="C165" s="2" t="str">
        <f>VLOOKUP(A165,'Food Encyclopedia'!$C$2:$K$992,9)</f>
        <v>steamed (15 mins)</v>
      </c>
      <c r="D165" s="2">
        <v>16.3778</v>
      </c>
      <c r="E165" s="19">
        <v>8.1209</v>
      </c>
      <c r="F165" s="57">
        <f t="shared" si="1"/>
        <v>85.56373057</v>
      </c>
    </row>
    <row r="166">
      <c r="A166" s="2" t="s">
        <v>469</v>
      </c>
      <c r="B166" s="2" t="str">
        <f>VLOOKUP(A166,'Food Encyclopedia'!$C$2:$E$992,3)</f>
        <v>Potato, mini medley (yellow), flesh, fresh</v>
      </c>
      <c r="C166" s="2" t="str">
        <f>VLOOKUP(A166,'Food Encyclopedia'!$C$2:$K$992,9)</f>
        <v>steamed (15 mins)</v>
      </c>
      <c r="D166" s="2">
        <v>16.8159</v>
      </c>
      <c r="E166" s="19">
        <v>8.4923</v>
      </c>
      <c r="F166" s="57">
        <f t="shared" si="1"/>
        <v>82.50909487</v>
      </c>
    </row>
    <row r="167">
      <c r="A167" s="2" t="s">
        <v>471</v>
      </c>
      <c r="B167" s="2" t="str">
        <f>VLOOKUP(A167,'Food Encyclopedia'!$C$2:$E$992,3)</f>
        <v>Potato, russet, whole, fresh</v>
      </c>
      <c r="C167" s="2" t="str">
        <f>VLOOKUP(A167,'Food Encyclopedia'!$C$2:$K$992,9)</f>
        <v>steamed (15 mins)</v>
      </c>
      <c r="D167" s="2">
        <v>17.2015</v>
      </c>
      <c r="E167" s="19">
        <v>9.1097</v>
      </c>
      <c r="F167" s="57">
        <f t="shared" si="1"/>
        <v>77.25827549</v>
      </c>
    </row>
    <row r="168">
      <c r="A168" s="2" t="s">
        <v>473</v>
      </c>
      <c r="B168" s="2" t="str">
        <f>VLOOKUP(A168,'Food Encyclopedia'!$C$2:$E$992,3)</f>
        <v>Potato, russet, flesh, fresh</v>
      </c>
      <c r="C168" s="2" t="str">
        <f>VLOOKUP(A168,'Food Encyclopedia'!$C$2:$K$992,9)</f>
        <v>steamed (15 mins)</v>
      </c>
      <c r="D168" s="2">
        <v>15.8406</v>
      </c>
      <c r="E168" s="19">
        <v>8.8575</v>
      </c>
      <c r="F168" s="57">
        <f t="shared" si="1"/>
        <v>76.62957598</v>
      </c>
    </row>
    <row r="169">
      <c r="A169" s="2" t="s">
        <v>475</v>
      </c>
      <c r="B169" s="2" t="str">
        <f>VLOOKUP(A169,'Food Encyclopedia'!$C$2:$E$992,3)</f>
        <v>Yam, garnet, whole, fresh</v>
      </c>
      <c r="C169" s="2" t="str">
        <f>VLOOKUP(A169,'Food Encyclopedia'!$C$2:$K$992,9)</f>
        <v>steamed (15 mins)</v>
      </c>
      <c r="D169" s="2">
        <v>19.8145</v>
      </c>
      <c r="E169" s="19">
        <v>9.4074</v>
      </c>
      <c r="F169" s="57">
        <f t="shared" si="1"/>
        <v>79.52424981</v>
      </c>
    </row>
    <row r="170">
      <c r="A170" s="2" t="s">
        <v>478</v>
      </c>
      <c r="B170" s="2" t="str">
        <f>VLOOKUP(A170,'Food Encyclopedia'!$C$2:$E$992,3)</f>
        <v>Yam, garnet, flesh, fresh</v>
      </c>
      <c r="C170" s="2" t="str">
        <f>VLOOKUP(A170,'Food Encyclopedia'!$C$2:$K$992,9)</f>
        <v>steamed (15 mins)</v>
      </c>
      <c r="D170" s="2">
        <v>19.5541</v>
      </c>
      <c r="E170" s="59">
        <v>9.265</v>
      </c>
      <c r="F170" s="57">
        <f t="shared" si="1"/>
        <v>80.21876925</v>
      </c>
    </row>
    <row r="171">
      <c r="A171" s="2" t="s">
        <v>480</v>
      </c>
      <c r="B171" s="2" t="str">
        <f>VLOOKUP(A171,'Food Encyclopedia'!$C$2:$E$992,3)</f>
        <v>Yam, garnet, flesh, fresh</v>
      </c>
      <c r="C171" s="2" t="str">
        <f>VLOOKUP(A171,'Food Encyclopedia'!$C$2:$K$992,9)</f>
        <v>steamed (15 mins), purred</v>
      </c>
      <c r="D171" s="2">
        <v>18.8946</v>
      </c>
      <c r="E171" s="19">
        <v>8.9971</v>
      </c>
      <c r="F171" s="57">
        <f t="shared" si="1"/>
        <v>81.34842358</v>
      </c>
    </row>
    <row r="172">
      <c r="A172" s="2" t="s">
        <v>482</v>
      </c>
      <c r="B172" s="2" t="str">
        <f>VLOOKUP(A172,'Food Encyclopedia'!$C$2:$E$992,3)</f>
        <v>Yam, sweet white, flesh, fresh</v>
      </c>
      <c r="C172" s="2" t="str">
        <f>VLOOKUP(A172,'Food Encyclopedia'!$C$2:$K$992,9)</f>
        <v>steamed (15 mins)</v>
      </c>
      <c r="D172" s="2">
        <v>18.8377</v>
      </c>
      <c r="E172" s="19">
        <v>10.2643</v>
      </c>
      <c r="F172" s="57">
        <f t="shared" si="1"/>
        <v>70.79662095</v>
      </c>
    </row>
    <row r="173">
      <c r="A173" s="2" t="s">
        <v>484</v>
      </c>
      <c r="B173" s="2" t="str">
        <f>VLOOKUP(A173,'Food Encyclopedia'!$C$2:$E$992,3)</f>
        <v>Yam, sweet red, whole, fresh</v>
      </c>
      <c r="C173" s="2" t="str">
        <f>VLOOKUP(A173,'Food Encyclopedia'!$C$2:$K$992,9)</f>
        <v>steamed (15 mins)</v>
      </c>
      <c r="D173" s="2">
        <v>22.2706</v>
      </c>
      <c r="E173" s="19">
        <v>9.6162</v>
      </c>
      <c r="F173" s="57">
        <f t="shared" si="1"/>
        <v>81.4164758</v>
      </c>
    </row>
    <row r="174">
      <c r="A174" s="2" t="s">
        <v>486</v>
      </c>
      <c r="B174" s="2" t="str">
        <f>VLOOKUP(A174,'Food Encyclopedia'!$C$2:$E$992,3)</f>
        <v>Yam, sweet red, flesh, fresh</v>
      </c>
      <c r="C174" s="2" t="str">
        <f>VLOOKUP(A174,'Food Encyclopedia'!$C$2:$K$992,9)</f>
        <v>steamed (15 mins)</v>
      </c>
      <c r="D174" s="2">
        <v>18.3459</v>
      </c>
      <c r="E174" s="19">
        <v>9.0906</v>
      </c>
      <c r="F174" s="57">
        <f t="shared" si="1"/>
        <v>79.66276758</v>
      </c>
    </row>
    <row r="175">
      <c r="A175" s="2" t="s">
        <v>488</v>
      </c>
      <c r="B175" s="2" t="str">
        <f>VLOOKUP(A175,'Food Encyclopedia'!$C$2:$E$992,3)</f>
        <v>Yam, sweet goldern, flesh, fresh</v>
      </c>
      <c r="C175" s="2" t="str">
        <f>VLOOKUP(A175,'Food Encyclopedia'!$C$2:$K$992,9)</f>
        <v>steamed (15 mins)</v>
      </c>
      <c r="D175" s="2">
        <v>19.7514</v>
      </c>
      <c r="E175" s="19">
        <v>9.4382</v>
      </c>
      <c r="F175" s="57">
        <f t="shared" si="1"/>
        <v>79.18855002</v>
      </c>
    </row>
    <row r="176">
      <c r="A176" s="2" t="s">
        <v>490</v>
      </c>
      <c r="B176" s="2" t="str">
        <f>VLOOKUP(A176,'Food Encyclopedia'!$C$2:$E$992,3)</f>
        <v>Mushroom, baby bella, whole, fresh</v>
      </c>
      <c r="C176" s="2" t="str">
        <f>VLOOKUP(A176,'Food Encyclopedia'!$C$2:$K$992,9)</f>
        <v>raw</v>
      </c>
      <c r="D176" s="60">
        <v>10.962</v>
      </c>
      <c r="E176" s="19">
        <v>7.1253</v>
      </c>
      <c r="F176" s="57">
        <f t="shared" si="1"/>
        <v>90.61215814</v>
      </c>
    </row>
    <row r="177">
      <c r="A177" s="2" t="s">
        <v>493</v>
      </c>
      <c r="B177" s="2" t="str">
        <f>VLOOKUP(A177,'Food Encyclopedia'!$C$2:$E$992,3)</f>
        <v>Mushroom, baby bella, whole, fresh</v>
      </c>
      <c r="C177" s="2" t="str">
        <f>VLOOKUP(A177,'Food Encyclopedia'!$C$2:$K$992,9)</f>
        <v>steamed (5 mins)</v>
      </c>
      <c r="D177" s="2">
        <v>17.5437</v>
      </c>
      <c r="E177" s="19">
        <v>7.7752</v>
      </c>
      <c r="F177" s="57">
        <f t="shared" si="1"/>
        <v>90.31610869</v>
      </c>
    </row>
    <row r="178">
      <c r="A178" s="2" t="s">
        <v>494</v>
      </c>
      <c r="B178" s="2" t="str">
        <f>VLOOKUP(A178,'Food Encyclopedia'!$C$2:$E$992,3)</f>
        <v>Mushroom, crimini, whole, fresh</v>
      </c>
      <c r="C178" s="2" t="str">
        <f>VLOOKUP(A178,'Food Encyclopedia'!$C$2:$K$992,9)</f>
        <v>steamed (5 mins)</v>
      </c>
      <c r="D178" s="2">
        <v>17.0675</v>
      </c>
      <c r="E178" s="19">
        <v>7.5305</v>
      </c>
      <c r="F178" s="57">
        <f t="shared" si="1"/>
        <v>92.23671867</v>
      </c>
    </row>
    <row r="179">
      <c r="A179" s="2" t="s">
        <v>496</v>
      </c>
      <c r="B179" s="2" t="str">
        <f>VLOOKUP(A179,'Food Encyclopedia'!$C$2:$E$992,3)</f>
        <v>Mushroom, white, whole, fresh</v>
      </c>
      <c r="C179" s="2" t="str">
        <f>VLOOKUP(A179,'Food Encyclopedia'!$C$2:$K$992,9)</f>
        <v>steamed (5 mins)</v>
      </c>
      <c r="D179" s="2">
        <v>15.7534</v>
      </c>
      <c r="E179" s="19">
        <v>7.4435</v>
      </c>
      <c r="F179" s="57">
        <f t="shared" si="1"/>
        <v>92.07033327</v>
      </c>
    </row>
    <row r="180">
      <c r="A180" s="2" t="s">
        <v>498</v>
      </c>
      <c r="B180" s="2" t="str">
        <f>VLOOKUP(A180,'Food Encyclopedia'!$C$2:$E$992,3)</f>
        <v>Mushroom, shiitake, whole, fresh</v>
      </c>
      <c r="C180" s="2" t="str">
        <f>VLOOKUP(A180,'Food Encyclopedia'!$C$2:$K$992,9)</f>
        <v>steamed (5 mins)</v>
      </c>
      <c r="D180" s="2">
        <v>16.9436</v>
      </c>
      <c r="E180" s="19">
        <v>7.7311</v>
      </c>
      <c r="F180" s="57">
        <f t="shared" si="1"/>
        <v>90.17893851</v>
      </c>
    </row>
    <row r="181">
      <c r="A181" s="2" t="s">
        <v>500</v>
      </c>
      <c r="B181" s="2" t="str">
        <f>VLOOKUP(A181,'Food Encyclopedia'!$C$2:$E$992,3)</f>
        <v>Mushroom, oyster, whole, fresh</v>
      </c>
      <c r="C181" s="2" t="str">
        <f>VLOOKUP(A181,'Food Encyclopedia'!$C$2:$K$992,9)</f>
        <v>steamed (5 mins)</v>
      </c>
      <c r="D181" s="2">
        <v>18.4277</v>
      </c>
      <c r="E181" s="19">
        <v>8.2173</v>
      </c>
      <c r="F181" s="57">
        <f t="shared" si="1"/>
        <v>87.26912196</v>
      </c>
    </row>
    <row r="182">
      <c r="A182" s="2" t="s">
        <v>503</v>
      </c>
      <c r="B182" s="2" t="str">
        <f>VLOOKUP(A182,'Food Encyclopedia'!$C$2:$E$992,3)</f>
        <v>Mushroom, bunapi, whole, fresh</v>
      </c>
      <c r="C182" s="2" t="str">
        <f>VLOOKUP(A182,'Food Encyclopedia'!$C$2:$K$992,9)</f>
        <v>steamed (5 mins)</v>
      </c>
      <c r="D182" s="60">
        <v>19.253</v>
      </c>
      <c r="E182" s="19">
        <v>7.8458</v>
      </c>
      <c r="F182" s="57">
        <f t="shared" si="1"/>
        <v>91.07399483</v>
      </c>
    </row>
    <row r="183">
      <c r="A183" s="2" t="s">
        <v>506</v>
      </c>
      <c r="B183" s="2" t="str">
        <f>VLOOKUP(A183,'Food Encyclopedia'!$C$2:$E$992,3)</f>
        <v>Mushroom, bunashimeiji (beech), whole, fresh</v>
      </c>
      <c r="C183" s="2" t="str">
        <f>VLOOKUP(A183,'Food Encyclopedia'!$C$2:$K$992,9)</f>
        <v>steamed (5 mins)</v>
      </c>
      <c r="D183" s="2">
        <v>17.6935</v>
      </c>
      <c r="E183" s="19">
        <v>8.1176</v>
      </c>
      <c r="F183" s="57">
        <f t="shared" si="1"/>
        <v>87.3259345</v>
      </c>
    </row>
    <row r="184">
      <c r="A184" s="2" t="s">
        <v>508</v>
      </c>
      <c r="B184" s="2" t="str">
        <f>VLOOKUP(A184,'Food Encyclopedia'!$C$2:$E$992,3)</f>
        <v>Turnip, purple top, flesh, fresh</v>
      </c>
      <c r="C184" s="2" t="str">
        <f>VLOOKUP(A184,'Food Encyclopedia'!$C$2:$K$992,9)</f>
        <v>steamed (10 mins)</v>
      </c>
      <c r="D184" s="60">
        <v>19.353</v>
      </c>
      <c r="E184" s="19">
        <v>7.4811</v>
      </c>
      <c r="F184" s="57">
        <f t="shared" si="1"/>
        <v>94.03336185</v>
      </c>
    </row>
    <row r="185">
      <c r="A185" s="2" t="s">
        <v>510</v>
      </c>
      <c r="B185" s="2" t="str">
        <f>VLOOKUP(A185,'Food Encyclopedia'!$C$2:$E$992,3)</f>
        <v>Cucumber, English, whole, fresh</v>
      </c>
      <c r="C185" s="2" t="str">
        <f>VLOOKUP(A185,'Food Encyclopedia'!$C$2:$K$992,9)</f>
        <v>raw</v>
      </c>
      <c r="D185" s="2">
        <v>16.0983</v>
      </c>
      <c r="E185" s="19">
        <v>7.1114</v>
      </c>
      <c r="F185" s="57">
        <f t="shared" si="1"/>
        <v>95.90630169</v>
      </c>
    </row>
    <row r="186">
      <c r="A186" s="2" t="s">
        <v>513</v>
      </c>
      <c r="B186" s="2" t="str">
        <f>VLOOKUP(A186,'Food Encyclopedia'!$C$2:$E$992,3)</f>
        <v>Cucumber, English, whole, fresh</v>
      </c>
      <c r="C186" s="2" t="str">
        <f>VLOOKUP(A186,'Food Encyclopedia'!$C$2:$K$992,9)</f>
        <v>steamed (10 mins)</v>
      </c>
      <c r="D186" s="2">
        <v>17.9388</v>
      </c>
      <c r="E186" s="19">
        <v>7.2099</v>
      </c>
      <c r="F186" s="57">
        <f t="shared" si="1"/>
        <v>95.69975917</v>
      </c>
    </row>
    <row r="187">
      <c r="A187" s="2" t="s">
        <v>514</v>
      </c>
      <c r="B187" s="2" t="str">
        <f>VLOOKUP(A187,'Food Encyclopedia'!$C$2:$E$992,3)</f>
        <v>Cucumber, mini, whole, fresh</v>
      </c>
      <c r="C187" s="2" t="str">
        <f>VLOOKUP(A187,'Food Encyclopedia'!$C$2:$K$992,9)</f>
        <v>steamed (10 mins)</v>
      </c>
      <c r="D187" s="2">
        <v>17.1788</v>
      </c>
      <c r="E187" s="19">
        <v>7.2867</v>
      </c>
      <c r="F187" s="57">
        <f t="shared" si="1"/>
        <v>94.65218639</v>
      </c>
    </row>
    <row r="188">
      <c r="A188" s="2" t="s">
        <v>516</v>
      </c>
      <c r="B188" s="2" t="str">
        <f>VLOOKUP(A188,'Food Encyclopedia'!$C$2:$E$992,3)</f>
        <v>Cucumber, green, flesh, fresh</v>
      </c>
      <c r="C188" s="2" t="str">
        <f>VLOOKUP(A188,'Food Encyclopedia'!$C$2:$K$992,9)</f>
        <v>steamed (10 mins)</v>
      </c>
      <c r="D188" s="2">
        <v>19.3452</v>
      </c>
      <c r="E188" s="19">
        <v>7.3103</v>
      </c>
      <c r="F188" s="57">
        <f t="shared" si="1"/>
        <v>95.38335949</v>
      </c>
    </row>
    <row r="189">
      <c r="A189" s="2" t="s">
        <v>518</v>
      </c>
      <c r="B189" s="2" t="str">
        <f>VLOOKUP(A189,'Food Encyclopedia'!$C$2:$E$992,3)</f>
        <v>Cucumber, green, whole, fresh</v>
      </c>
      <c r="C189" s="2" t="str">
        <f>VLOOKUP(A189,'Food Encyclopedia'!$C$2:$K$992,9)</f>
        <v>steamed (10 mins)</v>
      </c>
      <c r="D189" s="2">
        <v>18.3414</v>
      </c>
      <c r="E189" s="19">
        <v>7.3082</v>
      </c>
      <c r="F189" s="57">
        <f t="shared" si="1"/>
        <v>95.00241097</v>
      </c>
    </row>
    <row r="190">
      <c r="A190" s="2" t="s">
        <v>520</v>
      </c>
      <c r="B190" s="2" t="str">
        <f>VLOOKUP(A190,'Food Encyclopedia'!$C$2:$E$992,3)</f>
        <v>Potato, mini medley (red), flesh, fresh</v>
      </c>
      <c r="C190" s="2" t="str">
        <f>VLOOKUP(A190,'Food Encyclopedia'!$C$2:$K$992,9)</f>
        <v>steamed (5 mins)</v>
      </c>
      <c r="E190" s="31"/>
      <c r="F190" s="57">
        <f t="shared" si="1"/>
        <v>0</v>
      </c>
    </row>
    <row r="191">
      <c r="A191" s="2" t="s">
        <v>522</v>
      </c>
      <c r="B191" s="2" t="str">
        <f>VLOOKUP(A191,'Food Encyclopedia'!$C$2:$E$992,3)</f>
        <v>Potato, blushing belle, flesh, fresh</v>
      </c>
      <c r="C191" s="2" t="str">
        <f>VLOOKUP(A191,'Food Encyclopedia'!$C$2:$K$992,9)</f>
        <v>steamed (5 mins)</v>
      </c>
      <c r="E191" s="31"/>
      <c r="F191" s="57">
        <f t="shared" si="1"/>
        <v>0</v>
      </c>
    </row>
    <row r="192">
      <c r="A192" s="2" t="s">
        <v>523</v>
      </c>
      <c r="B192" s="2" t="str">
        <f>VLOOKUP(A192,'Food Encyclopedia'!$C$2:$E$992,3)</f>
        <v>Potato, sweet, flesh, fresh</v>
      </c>
      <c r="C192" s="2" t="str">
        <f>VLOOKUP(A192,'Food Encyclopedia'!$C$2:$K$992,9)</f>
        <v>steamed (5 mins)</v>
      </c>
      <c r="E192" s="31"/>
      <c r="F192" s="57">
        <f t="shared" si="1"/>
        <v>0</v>
      </c>
    </row>
    <row r="193">
      <c r="A193" s="61" t="s">
        <v>524</v>
      </c>
      <c r="B193" s="2" t="str">
        <f>VLOOKUP(A193,'Food Encyclopedia'!$C$2:$E$992,3)</f>
        <v>Bread, double fiber, whole, fresh</v>
      </c>
      <c r="C193" s="2" t="str">
        <f>VLOOKUP(A193,'Food Encyclopedia'!$C$2:$K$992,9)</f>
        <v>raw</v>
      </c>
      <c r="D193" s="61">
        <v>29.9924</v>
      </c>
      <c r="E193" s="62">
        <v>23.6757</v>
      </c>
      <c r="F193" s="57">
        <f t="shared" si="1"/>
        <v>27.15155214</v>
      </c>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row>
    <row r="194">
      <c r="A194" s="61" t="s">
        <v>528</v>
      </c>
      <c r="B194" s="2" t="str">
        <f>VLOOKUP(A194,'Food Encyclopedia'!$C$2:$E$992,3)</f>
        <v>Bread, buttermilk, whole, fresh</v>
      </c>
      <c r="C194" s="2" t="str">
        <f>VLOOKUP(A194,'Food Encyclopedia'!$C$2:$K$992,9)</f>
        <v>raw</v>
      </c>
      <c r="D194" s="61">
        <v>33.72</v>
      </c>
      <c r="E194" s="62">
        <v>26.7014</v>
      </c>
      <c r="F194" s="57">
        <f t="shared" si="1"/>
        <v>26.0023266</v>
      </c>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row>
    <row r="195">
      <c r="A195" s="61" t="s">
        <v>531</v>
      </c>
      <c r="B195" s="2" t="str">
        <f>VLOOKUP(A195,'Food Encyclopedia'!$C$2:$E$992,3)</f>
        <v>Bread, white, whole, fresh</v>
      </c>
      <c r="C195" s="2" t="str">
        <f>VLOOKUP(A195,'Food Encyclopedia'!$C$2:$K$992,9)</f>
        <v>raw</v>
      </c>
      <c r="D195" s="61">
        <v>33.5687</v>
      </c>
      <c r="E195" s="62">
        <v>25.8166</v>
      </c>
      <c r="F195" s="57">
        <f t="shared" si="1"/>
        <v>28.88166939</v>
      </c>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row>
    <row r="196">
      <c r="A196" s="61" t="s">
        <v>534</v>
      </c>
      <c r="B196" s="2" t="str">
        <f>VLOOKUP(A196,'Food Encyclopedia'!$C$2:$E$992,3)</f>
        <v>Bread, whole grain, whole, fresh</v>
      </c>
      <c r="C196" s="2" t="str">
        <f>VLOOKUP(A196,'Food Encyclopedia'!$C$2:$K$992,9)</f>
        <v>raw</v>
      </c>
      <c r="D196" s="61">
        <v>28.5282</v>
      </c>
      <c r="E196" s="62">
        <v>22.6723</v>
      </c>
      <c r="F196" s="57">
        <f t="shared" si="1"/>
        <v>26.86143374</v>
      </c>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row>
    <row r="197">
      <c r="A197" s="61" t="s">
        <v>537</v>
      </c>
      <c r="B197" s="2" t="str">
        <f>VLOOKUP(A197,'Food Encyclopedia'!$C$2:$E$992,3)</f>
        <v>Bread, whole grain, inside only, fresh</v>
      </c>
      <c r="C197" s="2" t="str">
        <f>VLOOKUP(A197,'Food Encyclopedia'!$C$2:$K$992,9)</f>
        <v>raw</v>
      </c>
      <c r="D197" s="61">
        <v>25.1623</v>
      </c>
      <c r="E197" s="62">
        <v>20.2695</v>
      </c>
      <c r="F197" s="57">
        <f t="shared" si="1"/>
        <v>26.54153896</v>
      </c>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row>
    <row r="198">
      <c r="A198" s="61" t="s">
        <v>539</v>
      </c>
      <c r="B198" s="2" t="str">
        <f>VLOOKUP(A198,'Food Encyclopedia'!$C$2:$E$992,3)</f>
        <v>Bread, whole grain, crust only, fresh</v>
      </c>
      <c r="C198" s="2" t="str">
        <f>VLOOKUP(A198,'Food Encyclopedia'!$C$2:$K$992,9)</f>
        <v>raw</v>
      </c>
      <c r="D198" s="61">
        <v>19.1037</v>
      </c>
      <c r="E198" s="62">
        <v>17.2484</v>
      </c>
      <c r="F198" s="57">
        <f t="shared" si="1"/>
        <v>14.99123296</v>
      </c>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row>
    <row r="199">
      <c r="A199" s="61" t="s">
        <v>541</v>
      </c>
      <c r="B199" s="2" t="str">
        <f>VLOOKUP(A199,'Food Encyclopedia'!$C$2:$E$992,3)</f>
        <v>Bread, oatnut, whole, fresh</v>
      </c>
      <c r="C199" s="2" t="str">
        <f>VLOOKUP(A199,'Food Encyclopedia'!$C$2:$K$992,9)</f>
        <v>raw</v>
      </c>
      <c r="D199" s="61">
        <v>29.1119</v>
      </c>
      <c r="E199" s="62">
        <v>24.4755</v>
      </c>
      <c r="F199" s="57">
        <f t="shared" si="1"/>
        <v>20.71291676</v>
      </c>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row>
    <row r="200">
      <c r="A200" s="61" t="s">
        <v>544</v>
      </c>
      <c r="B200" s="2" t="str">
        <f>VLOOKUP(A200,'Food Encyclopedia'!$C$2:$E$992,3)</f>
        <v>Bread, potato, whole, fresh</v>
      </c>
      <c r="C200" s="2" t="str">
        <f>VLOOKUP(A200,'Food Encyclopedia'!$C$2:$K$992,9)</f>
        <v>raw</v>
      </c>
      <c r="D200" s="61">
        <v>30.6523</v>
      </c>
      <c r="E200" s="62">
        <v>24.3407</v>
      </c>
      <c r="F200" s="57">
        <f t="shared" si="1"/>
        <v>26.38132458</v>
      </c>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row>
    <row r="201">
      <c r="A201" s="61" t="s">
        <v>547</v>
      </c>
      <c r="B201" s="2" t="str">
        <f>VLOOKUP(A201,'Food Encyclopedia'!$C$2:$E$992,3)</f>
        <v>Bread, English muffin, whole, fresh</v>
      </c>
      <c r="C201" s="2" t="str">
        <f>VLOOKUP(A201,'Food Encyclopedia'!$C$2:$K$992,9)</f>
        <v>raw</v>
      </c>
      <c r="D201" s="61">
        <v>42.8915</v>
      </c>
      <c r="E201" s="62">
        <v>29.8214</v>
      </c>
      <c r="F201" s="57">
        <f t="shared" si="1"/>
        <v>36.14148995</v>
      </c>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row>
    <row r="202">
      <c r="A202" s="61" t="s">
        <v>550</v>
      </c>
      <c r="B202" s="2" t="str">
        <f>VLOOKUP(A202,'Food Encyclopedia'!$C$2:$E$992,3)</f>
        <v>Bread, English muffin, whole, fresh</v>
      </c>
      <c r="C202" s="2" t="str">
        <f>VLOOKUP(A202,'Food Encyclopedia'!$C$2:$K$992,9)</f>
        <v>raw</v>
      </c>
      <c r="D202" s="61">
        <v>29.3715</v>
      </c>
      <c r="E202" s="62">
        <v>22.9099</v>
      </c>
      <c r="F202" s="57">
        <f t="shared" si="1"/>
        <v>28.53597248</v>
      </c>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row>
    <row r="203">
      <c r="A203" s="61" t="s">
        <v>552</v>
      </c>
      <c r="B203" s="2" t="str">
        <f>VLOOKUP(A203,'Food Encyclopedia'!$C$2:$E$992,3)</f>
        <v>Bread, English muffin, whole, fresh</v>
      </c>
      <c r="C203" s="2" t="str">
        <f>VLOOKUP(A203,'Food Encyclopedia'!$C$2:$K$992,9)</f>
        <v>raw</v>
      </c>
      <c r="D203" s="61">
        <v>31.8152</v>
      </c>
      <c r="E203" s="62">
        <v>23.7988</v>
      </c>
      <c r="F203" s="57">
        <f t="shared" si="1"/>
        <v>31.9538892</v>
      </c>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row>
    <row r="204">
      <c r="A204" s="61" t="s">
        <v>554</v>
      </c>
      <c r="B204" s="2" t="str">
        <f>VLOOKUP(A204,'Food Encyclopedia'!$C$2:$E$992,3)</f>
        <v>Bread, English muffin, whole, fresh</v>
      </c>
      <c r="C204" s="2" t="str">
        <f>VLOOKUP(A204,'Food Encyclopedia'!$C$2:$K$992,9)</f>
        <v>raw</v>
      </c>
      <c r="D204" s="61">
        <v>26.4914</v>
      </c>
      <c r="E204" s="62">
        <v>20.9783</v>
      </c>
      <c r="F204" s="57">
        <f t="shared" si="1"/>
        <v>27.89522152</v>
      </c>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row>
    <row r="205">
      <c r="A205" s="61" t="s">
        <v>557</v>
      </c>
      <c r="B205" s="2" t="str">
        <f>VLOOKUP(A205,'Food Encyclopedia'!$C$2:$E$992,3)</f>
        <v>Bread, English muffin, whole, fresh</v>
      </c>
      <c r="C205" s="2" t="str">
        <f>VLOOKUP(A205,'Food Encyclopedia'!$C$2:$K$992,9)</f>
        <v>raw</v>
      </c>
      <c r="D205" s="61">
        <v>28.4023</v>
      </c>
      <c r="E205" s="62">
        <v>21.5194</v>
      </c>
      <c r="F205" s="57">
        <f t="shared" si="1"/>
        <v>31.75574984</v>
      </c>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row>
    <row r="206">
      <c r="A206" s="2" t="s">
        <v>559</v>
      </c>
      <c r="B206" s="2" t="str">
        <f>VLOOKUP(A206,'Food Encyclopedia'!$C$2:$E$992,3)</f>
        <v>Tortillas, flour, whole, fresh</v>
      </c>
      <c r="C206" s="2" t="str">
        <f>VLOOKUP(A206,'Food Encyclopedia'!$C$2:$K$992,9)</f>
        <v>raw</v>
      </c>
      <c r="D206" s="2">
        <v>11.5407</v>
      </c>
      <c r="E206" s="19">
        <v>10.0382</v>
      </c>
      <c r="F206" s="57">
        <f t="shared" si="1"/>
        <v>31.21818446</v>
      </c>
    </row>
    <row r="207">
      <c r="A207" s="2" t="s">
        <v>563</v>
      </c>
      <c r="B207" s="2" t="str">
        <f>VLOOKUP(A207,'Food Encyclopedia'!$C$2:$E$992,3)</f>
        <v>Tortillas, yellow corn, whole, fresh</v>
      </c>
      <c r="C207" s="2" t="str">
        <f>VLOOKUP(A207,'Food Encyclopedia'!$C$2:$K$992,9)</f>
        <v>raw</v>
      </c>
      <c r="D207" s="2">
        <v>12.6914</v>
      </c>
      <c r="E207" s="19">
        <v>10.2082</v>
      </c>
      <c r="F207" s="57">
        <f t="shared" si="1"/>
        <v>41.63927829</v>
      </c>
    </row>
    <row r="208">
      <c r="A208" s="2" t="s">
        <v>567</v>
      </c>
      <c r="B208" s="2" t="str">
        <f>VLOOKUP(A208,'Food Encyclopedia'!$C$2:$E$992,3)</f>
        <v>Tortillas, white corn, whole, fresh</v>
      </c>
      <c r="C208" s="2" t="str">
        <f>VLOOKUP(A208,'Food Encyclopedia'!$C$2:$K$992,9)</f>
        <v>raw</v>
      </c>
      <c r="D208" s="2">
        <v>11.2414</v>
      </c>
      <c r="E208" s="19">
        <v>9.3158</v>
      </c>
      <c r="F208" s="57">
        <f t="shared" si="1"/>
        <v>42.66217653</v>
      </c>
    </row>
    <row r="209">
      <c r="A209" s="2" t="s">
        <v>569</v>
      </c>
      <c r="B209" s="2" t="str">
        <f>VLOOKUP(A209,'Food Encyclopedia'!$C$2:$E$992,3)</f>
        <v>Tortillas, whole wheat, whole, fresh</v>
      </c>
      <c r="C209" s="2" t="str">
        <f>VLOOKUP(A209,'Food Encyclopedia'!$C$2:$K$992,9)</f>
        <v>raw</v>
      </c>
      <c r="D209" s="2">
        <v>9.2861</v>
      </c>
      <c r="E209" s="19">
        <v>8.4974</v>
      </c>
      <c r="F209" s="57">
        <f t="shared" si="1"/>
        <v>30.82906618</v>
      </c>
    </row>
    <row r="210">
      <c r="A210" s="2" t="s">
        <v>572</v>
      </c>
      <c r="B210" s="2" t="str">
        <f>VLOOKUP(A210,'Food Encyclopedia'!$C$2:$E$992,3)</f>
        <v>Jam, strawberry, NA, jar</v>
      </c>
      <c r="C210" s="2" t="str">
        <f>VLOOKUP(A210,'Food Encyclopedia'!$C$2:$K$992,9)</f>
        <v>raw</v>
      </c>
      <c r="D210" s="2">
        <v>15.7816</v>
      </c>
      <c r="E210" s="19">
        <v>9.1944</v>
      </c>
      <c r="F210" s="57">
        <f t="shared" si="1"/>
        <v>72.75619077</v>
      </c>
    </row>
    <row r="211">
      <c r="A211" s="2" t="s">
        <v>576</v>
      </c>
      <c r="B211" s="2" t="str">
        <f>VLOOKUP(A211,'Food Encyclopedia'!$C$2:$E$992,3)</f>
        <v>Jam, strawberry, NA, jar</v>
      </c>
      <c r="C211" s="2" t="str">
        <f>VLOOKUP(A211,'Food Encyclopedia'!$C$2:$K$992,9)</f>
        <v>raw</v>
      </c>
      <c r="D211" s="2">
        <v>20.2085</v>
      </c>
      <c r="E211" s="19">
        <v>16.2165</v>
      </c>
      <c r="F211" s="57">
        <f t="shared" si="1"/>
        <v>29.61270557</v>
      </c>
    </row>
    <row r="212">
      <c r="A212" s="2" t="s">
        <v>578</v>
      </c>
      <c r="B212" s="2" t="str">
        <f>VLOOKUP(A212,'Food Encyclopedia'!$C$2:$E$992,3)</f>
        <v>Jam, Raspberry, NA, jar</v>
      </c>
      <c r="C212" s="2" t="str">
        <f>VLOOKUP(A212,'Food Encyclopedia'!$C$2:$K$992,9)</f>
        <v>raw</v>
      </c>
      <c r="D212" s="2">
        <v>16.9251</v>
      </c>
      <c r="E212" s="19">
        <v>13.8024</v>
      </c>
      <c r="F212" s="57">
        <f t="shared" si="1"/>
        <v>30.62281192</v>
      </c>
    </row>
    <row r="213">
      <c r="A213" s="2" t="s">
        <v>582</v>
      </c>
      <c r="B213" s="2" t="str">
        <f>VLOOKUP(A213,'Food Encyclopedia'!$C$2:$E$992,3)</f>
        <v>Jam, Orange, NA, jar</v>
      </c>
      <c r="C213" s="2" t="str">
        <f>VLOOKUP(A213,'Food Encyclopedia'!$C$2:$K$992,9)</f>
        <v>raw</v>
      </c>
      <c r="D213" s="2">
        <v>21.4967</v>
      </c>
      <c r="E213" s="19">
        <v>17.379</v>
      </c>
      <c r="F213" s="57">
        <f t="shared" si="1"/>
        <v>27.88088483</v>
      </c>
    </row>
    <row r="214">
      <c r="A214" s="2" t="s">
        <v>585</v>
      </c>
      <c r="B214" s="2" t="str">
        <f>VLOOKUP(A214,'Food Encyclopedia'!$C$2:$E$992,3)</f>
        <v>Jam, fig, NA, jar</v>
      </c>
      <c r="C214" s="2" t="str">
        <f>VLOOKUP(A214,'Food Encyclopedia'!$C$2:$K$992,9)</f>
        <v>raw</v>
      </c>
      <c r="D214" s="2">
        <v>14.6485</v>
      </c>
      <c r="E214" s="19">
        <v>12.1808</v>
      </c>
      <c r="F214" s="57">
        <f t="shared" si="1"/>
        <v>31.15507468</v>
      </c>
    </row>
    <row r="215">
      <c r="A215" s="2" t="s">
        <v>588</v>
      </c>
      <c r="B215" s="2" t="str">
        <f>VLOOKUP(A215,'Food Encyclopedia'!$C$2:$E$992,3)</f>
        <v>Jam, strawberry, NA, jar</v>
      </c>
      <c r="C215" s="2" t="str">
        <f>VLOOKUP(A215,'Food Encyclopedia'!$C$2:$K$992,9)</f>
        <v>raw</v>
      </c>
      <c r="D215" s="2">
        <v>15.4867</v>
      </c>
      <c r="E215" s="19">
        <v>12.957</v>
      </c>
      <c r="F215" s="57">
        <f t="shared" si="1"/>
        <v>28.88148055</v>
      </c>
    </row>
    <row r="216">
      <c r="A216" s="2" t="s">
        <v>590</v>
      </c>
      <c r="B216" s="2" t="str">
        <f>VLOOKUP(A216,'Food Encyclopedia'!$C$2:$E$992,3)</f>
        <v>Jam, plum, NA, jar</v>
      </c>
      <c r="C216" s="2" t="str">
        <f>VLOOKUP(A216,'Food Encyclopedia'!$C$2:$K$992,9)</f>
        <v>raw</v>
      </c>
      <c r="D216" s="2">
        <v>15.9981</v>
      </c>
      <c r="E216" s="19">
        <v>13.4323</v>
      </c>
      <c r="F216" s="57">
        <f t="shared" si="1"/>
        <v>27.67763719</v>
      </c>
    </row>
    <row r="217">
      <c r="A217" s="2" t="s">
        <v>593</v>
      </c>
      <c r="B217" s="2" t="str">
        <f>VLOOKUP(A217,'Food Encyclopedia'!$C$2:$E$992,3)</f>
        <v>Jam, mango-peach, NA, jar</v>
      </c>
      <c r="C217" s="2" t="str">
        <f>VLOOKUP(A217,'Food Encyclopedia'!$C$2:$K$992,9)</f>
        <v>raw</v>
      </c>
      <c r="D217" s="2">
        <v>17.5734</v>
      </c>
      <c r="E217" s="19">
        <v>14.5926</v>
      </c>
      <c r="F217" s="57">
        <f t="shared" si="1"/>
        <v>27.48395663</v>
      </c>
    </row>
    <row r="218">
      <c r="A218" s="2" t="s">
        <v>596</v>
      </c>
      <c r="B218" s="2" t="str">
        <f>VLOOKUP(A218,'Food Encyclopedia'!$C$2:$E$992,3)</f>
        <v>Spread, peanut, NA, jar</v>
      </c>
      <c r="C218" s="2" t="str">
        <f>VLOOKUP(A218,'Food Encyclopedia'!$C$2:$K$992,9)</f>
        <v>raw</v>
      </c>
      <c r="D218" s="2">
        <v>13.0333</v>
      </c>
      <c r="E218" s="19">
        <v>13.0019</v>
      </c>
      <c r="F218" s="57">
        <f t="shared" si="1"/>
        <v>0.4979779558</v>
      </c>
    </row>
    <row r="219">
      <c r="A219" s="2" t="s">
        <v>600</v>
      </c>
      <c r="B219" s="2" t="str">
        <f>VLOOKUP(A219,'Food Encyclopedia'!$C$2:$E$992,3)</f>
        <v>Spread, peanut, NA, jar</v>
      </c>
      <c r="C219" s="2" t="str">
        <f>VLOOKUP(A219,'Food Encyclopedia'!$C$2:$K$992,9)</f>
        <v>raw</v>
      </c>
      <c r="D219" s="2">
        <v>14.1527</v>
      </c>
      <c r="E219" s="19">
        <v>14.1485</v>
      </c>
      <c r="F219" s="57">
        <f t="shared" si="1"/>
        <v>0.0565664184</v>
      </c>
    </row>
    <row r="220">
      <c r="A220" s="2" t="s">
        <v>603</v>
      </c>
      <c r="B220" s="2" t="str">
        <f>VLOOKUP(A220,'Food Encyclopedia'!$C$2:$E$992,3)</f>
        <v>Spread, hazelnut, NA, jar</v>
      </c>
      <c r="C220" s="2" t="str">
        <f>VLOOKUP(A220,'Food Encyclopedia'!$C$2:$K$992,9)</f>
        <v>raw</v>
      </c>
      <c r="D220" s="2">
        <v>12.6798</v>
      </c>
      <c r="E220" s="19">
        <v>12.6677</v>
      </c>
      <c r="F220" s="57">
        <f t="shared" si="1"/>
        <v>0.2032930108</v>
      </c>
    </row>
    <row r="221">
      <c r="A221" s="2" t="s">
        <v>606</v>
      </c>
      <c r="B221" s="2" t="str">
        <f>VLOOKUP(A221,'Food Encyclopedia'!$C$2:$E$992,3)</f>
        <v>Spread, sesame seed, NA, jar</v>
      </c>
      <c r="C221" s="2" t="str">
        <f>VLOOKUP(A221,'Food Encyclopedia'!$C$2:$K$992,9)</f>
        <v>raw</v>
      </c>
      <c r="D221" s="2">
        <v>17.3447</v>
      </c>
      <c r="E221" s="19">
        <v>17.3172</v>
      </c>
      <c r="F221" s="57">
        <f t="shared" si="1"/>
        <v>0.2590209948</v>
      </c>
    </row>
    <row r="222">
      <c r="A222" s="2" t="s">
        <v>609</v>
      </c>
      <c r="B222" s="2" t="str">
        <f>VLOOKUP(A222,'Food Encyclopedia'!$C$2:$E$992,3)</f>
        <v>Spread, cashew, NA, jar</v>
      </c>
      <c r="C222" s="2" t="str">
        <f>VLOOKUP(A222,'Food Encyclopedia'!$C$2:$K$992,9)</f>
        <v>raw</v>
      </c>
      <c r="D222" s="2">
        <v>17.9711</v>
      </c>
      <c r="E222" s="19">
        <v>17.8759</v>
      </c>
      <c r="F222" s="57">
        <f t="shared" si="1"/>
        <v>0.8467264949</v>
      </c>
    </row>
    <row r="223">
      <c r="A223" s="2" t="s">
        <v>613</v>
      </c>
      <c r="B223" s="2" t="str">
        <f>VLOOKUP(A223,'Food Encyclopedia'!$C$2:$E$992,3)</f>
        <v>Spread, peanut, NA, jar</v>
      </c>
      <c r="C223" s="2" t="str">
        <f>VLOOKUP(A223,'Food Encyclopedia'!$C$2:$K$992,9)</f>
        <v>raw</v>
      </c>
      <c r="D223" s="2">
        <v>12.307</v>
      </c>
      <c r="E223" s="19">
        <v>12.2836</v>
      </c>
      <c r="F223" s="57">
        <f t="shared" si="1"/>
        <v>0.4194149699</v>
      </c>
    </row>
    <row r="224">
      <c r="A224" s="2" t="s">
        <v>615</v>
      </c>
      <c r="B224" s="2" t="str">
        <f>VLOOKUP(A224,'Food Encyclopedia'!$C$2:$E$992,3)</f>
        <v>Spread, peanut, NA, sachet</v>
      </c>
      <c r="C224" s="2" t="str">
        <f>VLOOKUP(A224,'Food Encyclopedia'!$C$2:$K$992,9)</f>
        <v>raw</v>
      </c>
      <c r="D224" s="2">
        <v>13.2957</v>
      </c>
      <c r="E224" s="19">
        <v>13.2954</v>
      </c>
      <c r="F224" s="57">
        <f t="shared" si="1"/>
        <v>0.004567670032</v>
      </c>
    </row>
    <row r="225">
      <c r="A225" s="2" t="s">
        <v>619</v>
      </c>
      <c r="B225" s="2" t="str">
        <f>VLOOKUP(A225,'Food Encyclopedia'!$C$2:$E$992,3)</f>
        <v>Spread, almond, NA, sachet</v>
      </c>
      <c r="C225" s="2" t="str">
        <f>VLOOKUP(A225,'Food Encyclopedia'!$C$2:$K$992,9)</f>
        <v>raw</v>
      </c>
      <c r="D225" s="2">
        <v>12.7536</v>
      </c>
      <c r="E225" s="19">
        <v>12.7385</v>
      </c>
      <c r="F225" s="57">
        <f t="shared" si="1"/>
        <v>0.2505891334</v>
      </c>
    </row>
    <row r="226">
      <c r="A226" s="2" t="s">
        <v>622</v>
      </c>
      <c r="B226" s="2" t="str">
        <f>VLOOKUP(A226,'Food Encyclopedia'!$C$2:$E$992,3)</f>
        <v>Spread, hazelnut &amp; almond, NA, sachet</v>
      </c>
      <c r="C226" s="2" t="str">
        <f>VLOOKUP(A226,'Food Encyclopedia'!$C$2:$K$992,9)</f>
        <v>raw</v>
      </c>
      <c r="D226" s="2">
        <v>14.9467</v>
      </c>
      <c r="E226" s="19">
        <v>14.1235</v>
      </c>
      <c r="F226" s="57">
        <f t="shared" si="1"/>
        <v>10.01593887</v>
      </c>
    </row>
    <row r="227">
      <c r="A227" s="2" t="s">
        <v>625</v>
      </c>
      <c r="B227" s="2" t="str">
        <f>VLOOKUP(A227,'Food Encyclopedia'!$C$2:$E$992,3)</f>
        <v>Spread, almond, NA, sachet</v>
      </c>
      <c r="C227" s="2" t="str">
        <f>VLOOKUP(A227,'Food Encyclopedia'!$C$2:$K$992,9)</f>
        <v>raw</v>
      </c>
      <c r="D227" s="2">
        <v>13.4531</v>
      </c>
      <c r="E227" s="19">
        <v>13.4085</v>
      </c>
      <c r="F227" s="57">
        <f t="shared" si="1"/>
        <v>0.6631674423</v>
      </c>
    </row>
    <row r="228">
      <c r="A228" s="2" t="s">
        <v>627</v>
      </c>
      <c r="B228" s="2" t="str">
        <f>VLOOKUP(A228,'Food Encyclopedia'!$C$2:$E$992,3)</f>
        <v>Spread, almond, NA, sachet</v>
      </c>
      <c r="C228" s="2" t="str">
        <f>VLOOKUP(A228,'Food Encyclopedia'!$C$2:$K$992,9)</f>
        <v>raw</v>
      </c>
      <c r="D228" s="2">
        <v>10.7375</v>
      </c>
      <c r="E228" s="19">
        <v>10.725</v>
      </c>
      <c r="F228" s="57">
        <f t="shared" si="1"/>
        <v>0.3117440207</v>
      </c>
    </row>
    <row r="229">
      <c r="A229" s="2" t="s">
        <v>629</v>
      </c>
      <c r="B229" s="2" t="str">
        <f>VLOOKUP(A229,'Food Encyclopedia'!$C$2:$E$992,3)</f>
        <v>Milk, soy, NA, carton</v>
      </c>
      <c r="C229" s="2" t="str">
        <f>VLOOKUP(A229,'Food Encyclopedia'!$C$2:$K$992,9)</f>
        <v>not dried</v>
      </c>
      <c r="D229" s="2">
        <v>13.2841</v>
      </c>
      <c r="E229" s="19">
        <v>7.4038</v>
      </c>
      <c r="F229" s="57">
        <f t="shared" si="1"/>
        <v>89.68930647</v>
      </c>
    </row>
    <row r="230">
      <c r="A230" s="2" t="s">
        <v>633</v>
      </c>
      <c r="B230" s="2" t="str">
        <f>VLOOKUP(A230,'Food Encyclopedia'!$C$2:$E$992,3)</f>
        <v>Milk, almond, NA, carton</v>
      </c>
      <c r="C230" s="2" t="str">
        <f>VLOOKUP(A230,'Food Encyclopedia'!$C$2:$K$992,9)</f>
        <v>not dried</v>
      </c>
      <c r="D230" s="2">
        <v>35.1537</v>
      </c>
      <c r="E230" s="19">
        <v>7.5892</v>
      </c>
      <c r="F230" s="57">
        <f t="shared" si="1"/>
        <v>96.96966499</v>
      </c>
      <c r="G230" s="19">
        <v>10.8992</v>
      </c>
    </row>
    <row r="231">
      <c r="A231" s="2" t="s">
        <v>636</v>
      </c>
      <c r="B231" s="2" t="str">
        <f>VLOOKUP(A231,'Food Encyclopedia'!$C$2:$E$992,3)</f>
        <v>Milk, rice, NA, carton</v>
      </c>
      <c r="C231" s="2" t="str">
        <f>VLOOKUP(A231,'Food Encyclopedia'!$C$2:$K$992,9)</f>
        <v>not dried</v>
      </c>
      <c r="D231" s="2">
        <v>15.2044</v>
      </c>
      <c r="E231" s="19">
        <v>7.6519</v>
      </c>
      <c r="F231" s="57">
        <f t="shared" si="1"/>
        <v>89.09822334</v>
      </c>
    </row>
    <row r="232">
      <c r="A232" s="2" t="s">
        <v>640</v>
      </c>
      <c r="B232" s="2" t="str">
        <f>VLOOKUP(A232,'Food Encyclopedia'!$C$2:$E$992,3)</f>
        <v>Juice, mango, NA, bottled</v>
      </c>
      <c r="C232" s="2" t="str">
        <f>VLOOKUP(A232,'Food Encyclopedia'!$C$2:$K$992,9)</f>
        <v>not dried</v>
      </c>
      <c r="D232" s="2">
        <v>18.5433</v>
      </c>
      <c r="E232" s="19">
        <v>8.2621</v>
      </c>
      <c r="F232" s="57">
        <f t="shared" si="1"/>
        <v>87.01451483</v>
      </c>
    </row>
    <row r="233">
      <c r="A233" s="2" t="s">
        <v>643</v>
      </c>
      <c r="B233" s="2" t="str">
        <f>VLOOKUP(A233,'Food Encyclopedia'!$C$2:$E$992,3)</f>
        <v>Juice, carrot, NA, bottled</v>
      </c>
      <c r="C233" s="2" t="str">
        <f>VLOOKUP(A233,'Food Encyclopedia'!$C$2:$K$992,9)</f>
        <v>not dried</v>
      </c>
      <c r="D233" s="2">
        <v>19.1976</v>
      </c>
      <c r="E233" s="19">
        <v>7.4852</v>
      </c>
      <c r="F233" s="57">
        <f t="shared" si="1"/>
        <v>93.92612552</v>
      </c>
    </row>
    <row r="234">
      <c r="A234" s="2" t="s">
        <v>647</v>
      </c>
      <c r="B234" s="2" t="str">
        <f>VLOOKUP(A234,'Food Encyclopedia'!$C$2:$E$992,3)</f>
        <v>Juice, beet, NA, bottled</v>
      </c>
      <c r="C234" s="2" t="str">
        <f>VLOOKUP(A234,'Food Encyclopedia'!$C$2:$K$992,9)</f>
        <v>not dried</v>
      </c>
      <c r="D234" s="2">
        <v>17.5076</v>
      </c>
      <c r="E234" s="19">
        <v>8.067</v>
      </c>
      <c r="F234" s="57">
        <f t="shared" si="1"/>
        <v>87.57676395</v>
      </c>
    </row>
    <row r="235">
      <c r="A235" s="2" t="s">
        <v>651</v>
      </c>
      <c r="B235" s="2" t="str">
        <f>VLOOKUP(A235,'Food Encyclopedia'!$C$2:$E$992,3)</f>
        <v>Juice, vegetable, NA, can</v>
      </c>
      <c r="C235" s="2" t="str">
        <f>VLOOKUP(A235,'Food Encyclopedia'!$C$2:$K$992,9)</f>
        <v>not dried</v>
      </c>
      <c r="D235" s="2">
        <v>18.7509</v>
      </c>
      <c r="E235" s="19">
        <v>7.444</v>
      </c>
      <c r="F235" s="57">
        <f t="shared" si="1"/>
        <v>94.04313363</v>
      </c>
    </row>
    <row r="236">
      <c r="A236" s="64" t="s">
        <v>655</v>
      </c>
      <c r="B236" s="2" t="str">
        <f>VLOOKUP(A236,'Food Encyclopedia'!$C$2:$E$992,3)</f>
        <v>Juice, apple, NA, carton</v>
      </c>
      <c r="C236" s="2" t="str">
        <f>VLOOKUP(A236,'Food Encyclopedia'!$C$2:$K$992,9)</f>
        <v>not dried</v>
      </c>
      <c r="D236" s="64">
        <v>21.2682</v>
      </c>
      <c r="E236" s="65">
        <v>6.9815</v>
      </c>
      <c r="F236" s="57">
        <f t="shared" si="1"/>
        <v>98.25520618</v>
      </c>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row>
    <row r="237">
      <c r="A237" s="2" t="s">
        <v>659</v>
      </c>
      <c r="B237" s="2" t="str">
        <f>VLOOKUP(A237,'Food Encyclopedia'!$C$2:$E$992,3)</f>
        <v>Juice, orange, NA, bottled</v>
      </c>
      <c r="C237" s="2" t="str">
        <f>VLOOKUP(A237,'Food Encyclopedia'!$C$2:$K$992,9)</f>
        <v>not dried</v>
      </c>
      <c r="D237" s="2">
        <v>18.4769</v>
      </c>
      <c r="E237" s="19">
        <v>7.8669</v>
      </c>
      <c r="F237" s="57">
        <f t="shared" si="1"/>
        <v>90.3047893</v>
      </c>
    </row>
    <row r="238">
      <c r="A238" s="2" t="s">
        <v>663</v>
      </c>
      <c r="B238" s="2" t="str">
        <f>VLOOKUP(A238,'Food Encyclopedia'!$C$2:$E$992,3)</f>
        <v>Juice, orange, NA, bottled</v>
      </c>
      <c r="C238" s="2" t="str">
        <f>VLOOKUP(A238,'Food Encyclopedia'!$C$2:$K$992,9)</f>
        <v>not dried</v>
      </c>
      <c r="D238" s="2">
        <v>15.4953</v>
      </c>
      <c r="E238" s="19">
        <v>7.0039</v>
      </c>
      <c r="F238" s="57">
        <f t="shared" si="1"/>
        <v>96.85086969</v>
      </c>
    </row>
    <row r="239">
      <c r="A239" s="2" t="s">
        <v>665</v>
      </c>
      <c r="B239" s="2" t="str">
        <f>VLOOKUP(A239,'Food Encyclopedia'!$C$2:$E$992,3)</f>
        <v>Milk, chocolate, NA, carton</v>
      </c>
      <c r="C239" s="2" t="str">
        <f>VLOOKUP(A239,'Food Encyclopedia'!$C$2:$K$992,9)</f>
        <v>not dried</v>
      </c>
      <c r="D239" s="2">
        <v>17.5147</v>
      </c>
      <c r="E239" s="19">
        <v>8.5406</v>
      </c>
      <c r="F239" s="57">
        <f t="shared" si="1"/>
        <v>83.19443028</v>
      </c>
    </row>
    <row r="240">
      <c r="A240" s="2" t="s">
        <v>669</v>
      </c>
      <c r="B240" s="2" t="str">
        <f>VLOOKUP(A240,'Food Encyclopedia'!$C$2:$E$992,3)</f>
        <v>Milk, whole, NA, carton</v>
      </c>
      <c r="C240" s="2" t="str">
        <f>VLOOKUP(A240,'Food Encyclopedia'!$C$2:$K$992,9)</f>
        <v>not dried</v>
      </c>
      <c r="D240" s="2">
        <v>19.3901</v>
      </c>
      <c r="E240" s="19">
        <v>8.1234</v>
      </c>
      <c r="F240" s="57">
        <f t="shared" si="1"/>
        <v>88.97830568</v>
      </c>
    </row>
    <row r="241">
      <c r="A241" s="2" t="s">
        <v>672</v>
      </c>
      <c r="B241" s="2" t="str">
        <f>VLOOKUP(A241,'Food Encyclopedia'!$C$2:$E$992,3)</f>
        <v>Milk, whole, NA, carton</v>
      </c>
      <c r="C241" s="2" t="str">
        <f>VLOOKUP(A241,'Food Encyclopedia'!$C$2:$K$992,9)</f>
        <v>not dried</v>
      </c>
      <c r="D241" s="2">
        <v>16.8762</v>
      </c>
      <c r="E241" s="19">
        <v>7.982</v>
      </c>
      <c r="F241" s="57">
        <f t="shared" si="1"/>
        <v>87.6414016</v>
      </c>
    </row>
    <row r="242">
      <c r="A242" s="2" t="s">
        <v>674</v>
      </c>
      <c r="B242" s="2" t="str">
        <f>VLOOKUP(A242,'Food Encyclopedia'!$C$2:$E$992,3)</f>
        <v>Milk, oat, NA, carton</v>
      </c>
      <c r="C242" s="2" t="str">
        <f>VLOOKUP(A242,'Food Encyclopedia'!$C$2:$K$992,9)</f>
        <v>not dried</v>
      </c>
      <c r="D242" s="2">
        <v>18.8759</v>
      </c>
      <c r="E242" s="19">
        <v>7.831</v>
      </c>
      <c r="F242" s="57">
        <f t="shared" si="1"/>
        <v>90.9187445</v>
      </c>
    </row>
    <row r="243">
      <c r="A243" s="2" t="s">
        <v>678</v>
      </c>
      <c r="B243" s="2" t="str">
        <f>VLOOKUP(A243,'Food Encyclopedia'!$C$2:$E$992,3)</f>
        <v>Yogurt, greek, 0% non fat milk, cup</v>
      </c>
      <c r="C243" s="2" t="str">
        <f>VLOOKUP(A243,'Food Encyclopedia'!$C$2:$K$992,9)</f>
        <v>raw</v>
      </c>
      <c r="D243" s="2">
        <v>13.8958</v>
      </c>
      <c r="E243" s="19">
        <v>7.8258</v>
      </c>
      <c r="F243" s="57">
        <f t="shared" si="1"/>
        <v>84.68191964</v>
      </c>
    </row>
    <row r="244">
      <c r="A244" s="2" t="s">
        <v>681</v>
      </c>
      <c r="B244" s="2" t="str">
        <f>VLOOKUP(A244,'Food Encyclopedia'!$C$2:$E$992,3)</f>
        <v>Yogurt, greek, 0% non fat milk, cup</v>
      </c>
      <c r="C244" s="2" t="str">
        <f>VLOOKUP(A244,'Food Encyclopedia'!$C$2:$K$992,9)</f>
        <v>raw</v>
      </c>
      <c r="D244" s="2">
        <v>14.2276</v>
      </c>
      <c r="E244" s="19">
        <v>8.294</v>
      </c>
      <c r="F244" s="57">
        <f t="shared" si="1"/>
        <v>79.11677645</v>
      </c>
    </row>
    <row r="245">
      <c r="A245" s="2" t="s">
        <v>683</v>
      </c>
      <c r="B245" s="2" t="str">
        <f>VLOOKUP(A245,'Food Encyclopedia'!$C$2:$E$992,3)</f>
        <v>Cheese, cottage, NA, cup</v>
      </c>
      <c r="C245" s="2" t="str">
        <f>VLOOKUP(A245,'Food Encyclopedia'!$C$2:$K$992,9)</f>
        <v>raw</v>
      </c>
      <c r="D245" s="2">
        <v>12.6683</v>
      </c>
      <c r="E245" s="19">
        <v>8.0947</v>
      </c>
      <c r="F245" s="57">
        <f t="shared" si="1"/>
        <v>76.99015234</v>
      </c>
    </row>
    <row r="246">
      <c r="A246" s="2" t="s">
        <v>687</v>
      </c>
      <c r="B246" s="2" t="str">
        <f>VLOOKUP(A246,'Food Encyclopedia'!$C$2:$E$992,3)</f>
        <v>Cheese, mozzarella, NA, packed</v>
      </c>
      <c r="C246" s="2" t="str">
        <f>VLOOKUP(A246,'Food Encyclopedia'!$C$2:$K$992,9)</f>
        <v>raw</v>
      </c>
      <c r="D246" s="2">
        <v>13.9327</v>
      </c>
      <c r="E246" s="19">
        <v>10.4858</v>
      </c>
      <c r="F246" s="57">
        <f t="shared" si="1"/>
        <v>47.84105262</v>
      </c>
    </row>
    <row r="247">
      <c r="A247" s="2" t="s">
        <v>690</v>
      </c>
      <c r="B247" s="2" t="str">
        <f>VLOOKUP(A247,'Food Encyclopedia'!$C$2:$E$992,3)</f>
        <v>Tofu, sprouted, NA, packed</v>
      </c>
      <c r="C247" s="2" t="str">
        <f>VLOOKUP(A247,'Food Encyclopedia'!$C$2:$K$992,9)</f>
        <v>raw</v>
      </c>
      <c r="D247" s="2">
        <v>14.1713</v>
      </c>
      <c r="E247" s="19">
        <v>8.2556</v>
      </c>
      <c r="F247" s="57">
        <f t="shared" si="1"/>
        <v>79.47470948</v>
      </c>
    </row>
    <row r="248">
      <c r="A248" s="2" t="s">
        <v>693</v>
      </c>
      <c r="B248" s="2" t="str">
        <f>VLOOKUP(A248,'Food Encyclopedia'!$C$2:$E$992,3)</f>
        <v>Tofu, commercial product, packed</v>
      </c>
      <c r="C248" s="2" t="str">
        <f>VLOOKUP(A248,'Food Encyclopedia'!$C$2:$K$992,9)</f>
        <v>raw</v>
      </c>
      <c r="D248" s="2">
        <v>15.4421</v>
      </c>
      <c r="E248" s="19">
        <v>8.3206</v>
      </c>
      <c r="F248" s="57">
        <f t="shared" si="1"/>
        <v>81.72199718</v>
      </c>
    </row>
    <row r="249">
      <c r="A249" s="2" t="s">
        <v>697</v>
      </c>
      <c r="B249" s="2" t="str">
        <f>VLOOKUP(A249,'Food Encyclopedia'!$C$2:$E$992,3)</f>
        <v>Hummus, classic, NA, pre-cooked</v>
      </c>
      <c r="C249" s="2" t="str">
        <f>VLOOKUP(A249,'Food Encyclopedia'!$C$2:$K$992,9)</f>
        <v>raw</v>
      </c>
      <c r="D249" s="2">
        <v>11.774</v>
      </c>
      <c r="E249" s="19">
        <v>8.9295</v>
      </c>
      <c r="F249" s="57">
        <f t="shared" si="1"/>
        <v>56.36914906</v>
      </c>
    </row>
    <row r="250">
      <c r="A250" s="2" t="s">
        <v>701</v>
      </c>
      <c r="B250" s="2" t="str">
        <f>VLOOKUP(A250,'Food Encyclopedia'!$C$2:$E$992,3)</f>
        <v>Hummus, roasted red pepper, NA, pre-cooked</v>
      </c>
      <c r="C250" s="2" t="str">
        <f>VLOOKUP(A250,'Food Encyclopedia'!$C$2:$K$992,9)</f>
        <v>raw</v>
      </c>
      <c r="D250" s="2">
        <v>32.3065</v>
      </c>
      <c r="E250" s="19">
        <v>21.526</v>
      </c>
      <c r="F250" s="57">
        <f t="shared" si="1"/>
        <v>42.14639524</v>
      </c>
    </row>
    <row r="251">
      <c r="A251" s="2" t="s">
        <v>704</v>
      </c>
      <c r="B251" s="2" t="str">
        <f>VLOOKUP(A251,'Food Encyclopedia'!$C$2:$E$992,3)</f>
        <v>Hummus, roasted pine nut, NA, pre-cooked</v>
      </c>
      <c r="C251" s="2" t="str">
        <f>VLOOKUP(A251,'Food Encyclopedia'!$C$2:$K$992,9)</f>
        <v>raw</v>
      </c>
      <c r="D251" s="2">
        <v>12.6678</v>
      </c>
      <c r="E251" s="19">
        <v>9.2986</v>
      </c>
      <c r="F251" s="57">
        <f t="shared" si="1"/>
        <v>56.72053872</v>
      </c>
    </row>
    <row r="252">
      <c r="A252" s="2" t="s">
        <v>707</v>
      </c>
      <c r="B252" s="2" t="str">
        <f>VLOOKUP(A252,'Food Encyclopedia'!$C$2:$E$992,3)</f>
        <v>Spread, almond, NA, sachet</v>
      </c>
      <c r="C252" s="2" t="str">
        <f>VLOOKUP(A252,'Food Encyclopedia'!$C$2:$K$992,9)</f>
        <v>raw</v>
      </c>
      <c r="D252" s="2">
        <v>12.407</v>
      </c>
      <c r="E252" s="19">
        <v>12.383</v>
      </c>
      <c r="F252" s="57">
        <f t="shared" si="1"/>
        <v>0.4225947317</v>
      </c>
    </row>
    <row r="253">
      <c r="A253" s="2" t="s">
        <v>709</v>
      </c>
      <c r="B253" s="2" t="str">
        <f>VLOOKUP(A253,'Food Encyclopedia'!$C$2:$E$992,3)</f>
        <v>Cookies, chocolate chip, NA, packed</v>
      </c>
      <c r="C253" s="2" t="str">
        <f>VLOOKUP(A253,'Food Encyclopedia'!$C$2:$K$992,9)</f>
        <v>raw</v>
      </c>
      <c r="D253" s="2">
        <v>9.3787</v>
      </c>
      <c r="E253" s="19">
        <v>9.3277</v>
      </c>
      <c r="F253" s="57">
        <f t="shared" si="1"/>
        <v>1.92387491</v>
      </c>
    </row>
    <row r="254">
      <c r="A254" s="2" t="s">
        <v>712</v>
      </c>
      <c r="B254" s="2" t="str">
        <f>VLOOKUP(A254,'Food Encyclopedia'!$C$2:$E$992,3)</f>
        <v>Cookies, vanilla, NA, packed</v>
      </c>
      <c r="C254" s="2" t="str">
        <f>VLOOKUP(A254,'Food Encyclopedia'!$C$2:$K$992,9)</f>
        <v>raw</v>
      </c>
      <c r="D254" s="2">
        <v>10.5642</v>
      </c>
      <c r="E254" s="19">
        <v>10.5148</v>
      </c>
      <c r="F254" s="57">
        <f t="shared" si="1"/>
        <v>1.28766552</v>
      </c>
    </row>
    <row r="255">
      <c r="A255" s="2" t="s">
        <v>715</v>
      </c>
      <c r="B255" s="2" t="str">
        <f>VLOOKUP(A255,'Food Encyclopedia'!$C$2:$E$992,3)</f>
        <v>Cereal, rice, NA, packed</v>
      </c>
      <c r="C255" s="2" t="str">
        <f>VLOOKUP(A255,'Food Encyclopedia'!$C$2:$K$992,9)</f>
        <v>raw</v>
      </c>
      <c r="D255" s="2">
        <v>8.3303</v>
      </c>
      <c r="E255" s="19">
        <v>8.3264</v>
      </c>
      <c r="F255" s="57">
        <f t="shared" si="1"/>
        <v>0.2433697348</v>
      </c>
    </row>
    <row r="256">
      <c r="A256" s="2" t="s">
        <v>718</v>
      </c>
      <c r="B256" s="2" t="str">
        <f>VLOOKUP(A256,'Food Encyclopedia'!$C$2:$E$992,3)</f>
        <v>Cereal, corn, NA, packed</v>
      </c>
      <c r="C256" s="2" t="str">
        <f>VLOOKUP(A256,'Food Encyclopedia'!$C$2:$K$992,9)</f>
        <v>raw</v>
      </c>
      <c r="D256" s="2">
        <v>8.3291</v>
      </c>
      <c r="E256" s="19">
        <v>8.3055</v>
      </c>
      <c r="F256" s="57">
        <f t="shared" si="1"/>
        <v>1.473802535</v>
      </c>
    </row>
    <row r="257">
      <c r="A257" s="2" t="s">
        <v>722</v>
      </c>
      <c r="B257" s="2" t="str">
        <f>VLOOKUP(A257,'Food Encyclopedia'!$C$2:$E$992,3)</f>
        <v>Cereal, multi-grain, NA, packed</v>
      </c>
      <c r="C257" s="2" t="str">
        <f>VLOOKUP(A257,'Food Encyclopedia'!$C$2:$K$992,9)</f>
        <v>raw</v>
      </c>
      <c r="D257" s="2">
        <v>8.0683</v>
      </c>
      <c r="E257" s="19">
        <v>8.0339</v>
      </c>
      <c r="F257" s="57">
        <f t="shared" si="1"/>
        <v>2.566206639</v>
      </c>
    </row>
    <row r="258">
      <c r="A258" s="2" t="s">
        <v>726</v>
      </c>
      <c r="B258" s="2" t="str">
        <f>VLOOKUP(A258,'Food Encyclopedia'!$C$2:$E$992,3)</f>
        <v>Cereal, oat, NA, packed</v>
      </c>
      <c r="C258" s="2" t="str">
        <f>VLOOKUP(A258,'Food Encyclopedia'!$C$2:$K$992,9)</f>
        <v>raw</v>
      </c>
      <c r="D258" s="2">
        <v>8.3974</v>
      </c>
      <c r="E258" s="19">
        <v>8.3663</v>
      </c>
      <c r="F258" s="57">
        <f t="shared" si="1"/>
        <v>1.86272161</v>
      </c>
    </row>
    <row r="259">
      <c r="A259" s="2" t="s">
        <v>729</v>
      </c>
      <c r="B259" s="2" t="str">
        <f>VLOOKUP(A259,'Food Encyclopedia'!$C$2:$E$992,3)</f>
        <v>Cereal, oat, NA, packed</v>
      </c>
      <c r="C259" s="2" t="str">
        <f>VLOOKUP(A259,'Food Encyclopedia'!$C$2:$K$992,9)</f>
        <v>raw</v>
      </c>
      <c r="D259" s="2">
        <v>8.3942</v>
      </c>
      <c r="E259" s="19">
        <v>8.3661</v>
      </c>
      <c r="F259" s="57">
        <f t="shared" si="1"/>
        <v>1.686269803</v>
      </c>
    </row>
    <row r="260">
      <c r="A260" s="2" t="s">
        <v>731</v>
      </c>
      <c r="B260" s="2" t="str">
        <f>VLOOKUP(A260,'Food Encyclopedia'!$C$2:$E$992,3)</f>
        <v>Flour, commercial product, packed</v>
      </c>
      <c r="C260" s="2" t="str">
        <f>VLOOKUP(A260,'Food Encyclopedia'!$C$2:$K$992,9)</f>
        <v>raw</v>
      </c>
      <c r="D260" s="2">
        <v>8.1839</v>
      </c>
      <c r="E260" s="19">
        <v>8.0531</v>
      </c>
      <c r="F260" s="57">
        <f t="shared" si="1"/>
        <v>8.982899526</v>
      </c>
    </row>
    <row r="261">
      <c r="A261" s="2" t="s">
        <v>735</v>
      </c>
      <c r="B261" s="2" t="str">
        <f>VLOOKUP(A261,'Food Encyclopedia'!$C$2:$E$992,3)</f>
        <v>Flour, almond, NA, packed</v>
      </c>
      <c r="C261" s="2" t="str">
        <f>VLOOKUP(A261,'Food Encyclopedia'!$C$2:$K$992,9)</f>
        <v>raw</v>
      </c>
      <c r="D261" s="2">
        <v>8.3299</v>
      </c>
      <c r="E261" s="19">
        <v>8.2573</v>
      </c>
      <c r="F261" s="57">
        <f t="shared" si="1"/>
        <v>4.531552338</v>
      </c>
    </row>
    <row r="262">
      <c r="A262" s="2" t="s">
        <v>738</v>
      </c>
      <c r="B262" s="2" t="str">
        <f>VLOOKUP(A262,'Food Encyclopedia'!$C$2:$E$992,3)</f>
        <v>Flour, commercial product, packed</v>
      </c>
      <c r="C262" s="2" t="str">
        <f>VLOOKUP(A262,'Food Encyclopedia'!$C$2:$K$992,9)</f>
        <v>raw</v>
      </c>
      <c r="D262" s="2">
        <v>8.1884</v>
      </c>
      <c r="E262" s="19">
        <v>8.0914</v>
      </c>
      <c r="F262" s="57">
        <f t="shared" si="1"/>
        <v>6.641106395</v>
      </c>
    </row>
    <row r="263">
      <c r="A263" s="2" t="s">
        <v>740</v>
      </c>
      <c r="B263" s="2" t="str">
        <f>VLOOKUP(A263,'Food Encyclopedia'!$C$2:$E$992,3)</f>
        <v>Flour, hazelnut, NA, packed</v>
      </c>
      <c r="C263" s="2" t="str">
        <f>VLOOKUP(A263,'Food Encyclopedia'!$C$2:$K$992,9)</f>
        <v>raw</v>
      </c>
      <c r="D263" s="2">
        <v>8.2746</v>
      </c>
      <c r="E263" s="19">
        <v>8.2743</v>
      </c>
      <c r="F263" s="57">
        <f t="shared" si="1"/>
        <v>0.01939487975</v>
      </c>
    </row>
    <row r="264">
      <c r="A264" s="2" t="s">
        <v>743</v>
      </c>
      <c r="B264" s="2" t="str">
        <f>VLOOKUP(A264,'Food Encyclopedia'!$C$2:$E$992,3)</f>
        <v>Flour, commercial product, packed</v>
      </c>
      <c r="C264" s="2" t="str">
        <f>VLOOKUP(A264,'Food Encyclopedia'!$C$2:$K$992,9)</f>
        <v>raw</v>
      </c>
      <c r="D264" s="2">
        <v>8.4502</v>
      </c>
      <c r="E264" s="19">
        <v>8.3249</v>
      </c>
      <c r="F264" s="57">
        <f t="shared" si="1"/>
        <v>7.274732931</v>
      </c>
    </row>
    <row r="265">
      <c r="A265" s="2" t="s">
        <v>745</v>
      </c>
      <c r="B265" s="2" t="str">
        <f>VLOOKUP(A265,'Food Encyclopedia'!$C$2:$E$992,3)</f>
        <v>Flour, coconut, NA, packed</v>
      </c>
      <c r="C265" s="2" t="str">
        <f>VLOOKUP(A265,'Food Encyclopedia'!$C$2:$K$992,9)</f>
        <v>raw</v>
      </c>
      <c r="D265" s="2">
        <v>8.51</v>
      </c>
      <c r="E265" s="19">
        <v>8.4684</v>
      </c>
      <c r="F265" s="57">
        <f t="shared" si="1"/>
        <v>2.334193693</v>
      </c>
    </row>
    <row r="266">
      <c r="A266" s="2" t="s">
        <v>748</v>
      </c>
      <c r="B266" s="2" t="str">
        <f>VLOOKUP(A266,'Food Encyclopedia'!$C$2:$E$992,3)</f>
        <v>Flour, soy, NA, packed</v>
      </c>
      <c r="C266" s="2" t="str">
        <f>VLOOKUP(A266,'Food Encyclopedia'!$C$2:$K$992,9)</f>
        <v>raw</v>
      </c>
      <c r="D266" s="2">
        <v>8.8463</v>
      </c>
      <c r="E266" s="19">
        <v>8.7003</v>
      </c>
      <c r="F266" s="57">
        <f t="shared" si="1"/>
        <v>6.891668633</v>
      </c>
    </row>
    <row r="267">
      <c r="A267" s="2" t="s">
        <v>751</v>
      </c>
      <c r="B267" s="2" t="str">
        <f>VLOOKUP(A267,'Food Encyclopedia'!$C$2:$E$992,3)</f>
        <v>Xanthan gum, commercial product, packed</v>
      </c>
      <c r="C267" s="2" t="str">
        <f>VLOOKUP(A267,'Food Encyclopedia'!$C$2:$K$992,9)</f>
        <v>raw</v>
      </c>
      <c r="D267" s="2">
        <v>9.334</v>
      </c>
      <c r="E267" s="19">
        <v>9.1343</v>
      </c>
      <c r="F267" s="57">
        <f t="shared" si="1"/>
        <v>7.662497122</v>
      </c>
    </row>
    <row r="268">
      <c r="A268" s="2" t="s">
        <v>753</v>
      </c>
      <c r="B268" s="2" t="str">
        <f>VLOOKUP(A268,'Food Encyclopedia'!$C$2:$E$992,3)</f>
        <v>Bean, pinto, NA, canned</v>
      </c>
      <c r="C268" s="2" t="str">
        <f>VLOOKUP(A268,'Food Encyclopedia'!$C$2:$K$992,9)</f>
        <v>drained</v>
      </c>
      <c r="D268" s="2">
        <v>13.3917</v>
      </c>
      <c r="E268" s="19">
        <v>8.3404</v>
      </c>
      <c r="F268" s="57">
        <f t="shared" si="1"/>
        <v>75.8009574</v>
      </c>
    </row>
    <row r="269">
      <c r="A269" s="2" t="s">
        <v>758</v>
      </c>
      <c r="B269" s="2" t="str">
        <f>VLOOKUP(A269,'Food Encyclopedia'!$C$2:$E$992,3)</f>
        <v>Bean, black, NA, canned</v>
      </c>
      <c r="C269" s="2" t="str">
        <f>VLOOKUP(A269,'Food Encyclopedia'!$C$2:$K$992,9)</f>
        <v>drained</v>
      </c>
      <c r="D269" s="2">
        <v>14.4741</v>
      </c>
      <c r="E269" s="19">
        <v>8.5135</v>
      </c>
      <c r="F269" s="57">
        <f t="shared" si="1"/>
        <v>76.94770407</v>
      </c>
    </row>
    <row r="270">
      <c r="A270" s="2" t="s">
        <v>761</v>
      </c>
      <c r="B270" s="2" t="str">
        <f>VLOOKUP(A270,'Food Encyclopedia'!$C$2:$E$992,3)</f>
        <v>Bean, garbanzo, NA, canned</v>
      </c>
      <c r="C270" s="2" t="str">
        <f>VLOOKUP(A270,'Food Encyclopedia'!$C$2:$K$992,9)</f>
        <v>drained</v>
      </c>
      <c r="D270" s="2">
        <v>15.3783</v>
      </c>
      <c r="E270" s="19">
        <v>8.9191</v>
      </c>
      <c r="F270" s="57">
        <f t="shared" si="1"/>
        <v>74.66851627</v>
      </c>
    </row>
    <row r="271">
      <c r="A271" s="2" t="s">
        <v>764</v>
      </c>
      <c r="B271" s="2" t="str">
        <f>VLOOKUP(A271,'Food Encyclopedia'!$C$2:$E$992,3)</f>
        <v>Bean, black, NA, canned</v>
      </c>
      <c r="C271" s="2" t="str">
        <f>VLOOKUP(A271,'Food Encyclopedia'!$C$2:$K$992,9)</f>
        <v>drained</v>
      </c>
      <c r="D271" s="2">
        <v>13.1908</v>
      </c>
      <c r="E271" s="19">
        <v>8.3277</v>
      </c>
      <c r="F271" s="57">
        <f t="shared" si="1"/>
        <v>75.24524215</v>
      </c>
    </row>
    <row r="272">
      <c r="A272" s="2" t="s">
        <v>765</v>
      </c>
      <c r="B272" s="2" t="str">
        <f>VLOOKUP(A272,'Food Encyclopedia'!$C$2:$E$992,3)</f>
        <v>Bean, kidney, NA, canned</v>
      </c>
      <c r="C272" s="2" t="str">
        <f>VLOOKUP(A272,'Food Encyclopedia'!$C$2:$K$992,9)</f>
        <v>drained</v>
      </c>
      <c r="D272" s="2">
        <v>35.1972</v>
      </c>
      <c r="E272" s="19">
        <v>15.9602</v>
      </c>
      <c r="F272" s="57">
        <f t="shared" si="1"/>
        <v>67.57079531</v>
      </c>
    </row>
    <row r="273">
      <c r="A273" s="2" t="s">
        <v>768</v>
      </c>
      <c r="B273" s="2" t="str">
        <f>VLOOKUP(A273,'Food Encyclopedia'!$C$2:$E$992,3)</f>
        <v>Bean, blackeye, NA, canned</v>
      </c>
      <c r="C273" s="2" t="str">
        <f>VLOOKUP(A273,'Food Encyclopedia'!$C$2:$K$992,9)</f>
        <v>drained</v>
      </c>
      <c r="D273" s="2">
        <v>13.6583</v>
      </c>
      <c r="E273" s="19">
        <v>8.5368</v>
      </c>
      <c r="F273" s="57">
        <f t="shared" si="1"/>
        <v>73.89798716</v>
      </c>
    </row>
    <row r="274">
      <c r="A274" s="2" t="s">
        <v>771</v>
      </c>
      <c r="B274" s="2" t="str">
        <f>VLOOKUP(A274,'Food Encyclopedia'!$C$2:$E$992,3)</f>
        <v>Bean, butter, NA, canned</v>
      </c>
      <c r="C274" s="2" t="str">
        <f>VLOOKUP(A274,'Food Encyclopedia'!$C$2:$K$992,9)</f>
        <v>drained</v>
      </c>
      <c r="D274" s="2">
        <v>12.9673</v>
      </c>
      <c r="E274" s="19">
        <v>8.4557</v>
      </c>
      <c r="F274" s="57">
        <f t="shared" si="1"/>
        <v>72.30707589</v>
      </c>
    </row>
    <row r="275">
      <c r="A275" s="2" t="s">
        <v>773</v>
      </c>
      <c r="B275" s="2" t="str">
        <f>VLOOKUP(A275,'Food Encyclopedia'!$C$2:$E$992,3)</f>
        <v>Artichoke, NA, hearts, canned</v>
      </c>
      <c r="C275" s="2" t="str">
        <f>VLOOKUP(A275,'Food Encyclopedia'!$C$2:$K$992,9)</f>
        <v>drained</v>
      </c>
      <c r="D275" s="2">
        <v>34.8344</v>
      </c>
      <c r="E275" s="19">
        <v>11.95387</v>
      </c>
      <c r="F275" s="57">
        <f t="shared" si="1"/>
        <v>81.40625334</v>
      </c>
    </row>
    <row r="276">
      <c r="A276" s="2" t="s">
        <v>778</v>
      </c>
      <c r="B276" s="2" t="str">
        <f>VLOOKUP(A276,'Food Encyclopedia'!$C$2:$E$992,3)</f>
        <v>Bean, garbanzo, NA, canned</v>
      </c>
      <c r="C276" s="2" t="str">
        <f>VLOOKUP(A276,'Food Encyclopedia'!$C$2:$K$992,9)</f>
        <v>drained</v>
      </c>
      <c r="D276" s="2">
        <v>15.59</v>
      </c>
      <c r="E276" s="19">
        <v>9.6625</v>
      </c>
      <c r="F276" s="57">
        <f t="shared" si="1"/>
        <v>66.88519781</v>
      </c>
    </row>
    <row r="277">
      <c r="A277" s="2" t="s">
        <v>780</v>
      </c>
      <c r="B277" s="2" t="str">
        <f>VLOOKUP(A277,'Food Encyclopedia'!$C$2:$E$992,3)</f>
        <v>Corn, NA, polenta, pre-cooked</v>
      </c>
      <c r="C277" s="2" t="str">
        <f>VLOOKUP(A277,'Food Encyclopedia'!$C$2:$K$992,9)</f>
        <v>raw</v>
      </c>
      <c r="D277" s="2">
        <v>13.8462</v>
      </c>
      <c r="E277" s="19">
        <v>8.0204</v>
      </c>
      <c r="F277" s="57">
        <f t="shared" si="1"/>
        <v>81.84142504</v>
      </c>
    </row>
    <row r="278">
      <c r="A278" s="2" t="s">
        <v>782</v>
      </c>
      <c r="B278" s="2" t="str">
        <f>VLOOKUP(A278,'Food Encyclopedia'!$C$2:$E$992,3)</f>
        <v>Apple sauce, commercial product</v>
      </c>
      <c r="C278" s="2" t="str">
        <f>VLOOKUP(A278,'Food Encyclopedia'!$C$2:$K$992,9)</f>
        <v>raw</v>
      </c>
      <c r="D278" s="2">
        <v>16.5621</v>
      </c>
      <c r="E278" s="19">
        <v>8.4787</v>
      </c>
      <c r="F278" s="57">
        <f t="shared" si="1"/>
        <v>82.19598751</v>
      </c>
    </row>
    <row r="279">
      <c r="A279" s="2" t="s">
        <v>786</v>
      </c>
      <c r="B279" s="2" t="str">
        <f>VLOOKUP(A279,'Food Encyclopedia'!$C$2:$E$992,3)</f>
        <v>Apple sauce, commercial product</v>
      </c>
      <c r="C279" s="2" t="str">
        <f>VLOOKUP(A279,'Food Encyclopedia'!$C$2:$K$992,9)</f>
        <v>raw</v>
      </c>
      <c r="D279" s="2">
        <v>19.5311</v>
      </c>
      <c r="E279" s="19">
        <v>8.7766</v>
      </c>
      <c r="F279" s="57">
        <f t="shared" si="1"/>
        <v>83.99787555</v>
      </c>
    </row>
    <row r="280">
      <c r="A280" s="2" t="s">
        <v>788</v>
      </c>
      <c r="B280" s="2" t="str">
        <f>VLOOKUP(A280,'Food Encyclopedia'!$C$2:$E$992,3)</f>
        <v>Apple sauce, commercial product</v>
      </c>
      <c r="C280" s="2" t="str">
        <f>VLOOKUP(A280,'Food Encyclopedia'!$C$2:$K$992,9)</f>
        <v>raw</v>
      </c>
      <c r="D280" s="2">
        <v>18.1423</v>
      </c>
      <c r="E280" s="19">
        <v>8.2964</v>
      </c>
      <c r="F280" s="57">
        <f t="shared" si="1"/>
        <v>86.25782995</v>
      </c>
    </row>
    <row r="281">
      <c r="A281" s="2" t="s">
        <v>791</v>
      </c>
      <c r="B281" s="2" t="str">
        <f>VLOOKUP(A281,'Food Encyclopedia'!$C$2:$E$992,3)</f>
        <v>Apple sauce, commercial product</v>
      </c>
      <c r="C281" s="2" t="str">
        <f>VLOOKUP(A281,'Food Encyclopedia'!$C$2:$K$992,9)</f>
        <v>raw</v>
      </c>
      <c r="D281" s="2">
        <v>18.4236</v>
      </c>
      <c r="E281" s="19">
        <v>8.4127</v>
      </c>
      <c r="F281" s="57">
        <f t="shared" si="1"/>
        <v>85.59397391</v>
      </c>
    </row>
    <row r="282">
      <c r="A282" s="2" t="s">
        <v>793</v>
      </c>
      <c r="B282" s="2" t="str">
        <f>VLOOKUP(A282,'Food Encyclopedia'!$C$2:$E$992,3)</f>
        <v>Apple sauce, commercial product</v>
      </c>
      <c r="C282" s="2" t="str">
        <f>VLOOKUP(A282,'Food Encyclopedia'!$C$2:$K$992,9)</f>
        <v>raw</v>
      </c>
      <c r="D282" s="2">
        <v>21.0988</v>
      </c>
      <c r="E282" s="19">
        <v>8.906</v>
      </c>
      <c r="F282" s="57">
        <f t="shared" si="1"/>
        <v>84.84308677</v>
      </c>
    </row>
    <row r="283">
      <c r="A283" s="61" t="s">
        <v>795</v>
      </c>
      <c r="B283" s="2" t="str">
        <f>VLOOKUP(A283,'Food Encyclopedia'!$C$2:$E$992,3)</f>
        <v>Mac &amp; Cheese, commercial product, pre-cooked</v>
      </c>
      <c r="C283" s="2" t="str">
        <f>VLOOKUP(A283,'Food Encyclopedia'!$C$2:$K$992,9)</f>
        <v>raw</v>
      </c>
      <c r="D283" s="61">
        <v>60.051</v>
      </c>
      <c r="E283" s="62">
        <v>20.5841</v>
      </c>
      <c r="F283" s="57">
        <f t="shared" si="1"/>
        <v>74.01450026</v>
      </c>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row>
    <row r="284">
      <c r="A284" s="61" t="s">
        <v>799</v>
      </c>
      <c r="B284" s="2" t="str">
        <f>VLOOKUP(A284,'Food Encyclopedia'!$C$2:$E$992,3)</f>
        <v>Oatmeal &amp; Sprouted quinoa, commercial product, pre-mixed</v>
      </c>
      <c r="C284" s="2" t="str">
        <f>VLOOKUP(A284,'Food Encyclopedia'!$C$2:$K$992,9)</f>
        <v>raw</v>
      </c>
      <c r="D284" s="61">
        <v>41.5317</v>
      </c>
      <c r="E284" s="62">
        <v>19.5834</v>
      </c>
      <c r="F284" s="57">
        <f t="shared" si="1"/>
        <v>63.06276021</v>
      </c>
      <c r="G284" s="63"/>
      <c r="H284" s="63"/>
      <c r="I284" s="63"/>
      <c r="J284" s="63"/>
      <c r="K284" s="63"/>
      <c r="L284" s="63"/>
      <c r="M284" s="63"/>
      <c r="N284" s="63"/>
      <c r="O284" s="63"/>
      <c r="P284" s="63"/>
      <c r="Q284" s="63"/>
      <c r="R284" s="63"/>
      <c r="S284" s="63"/>
      <c r="T284" s="63"/>
      <c r="U284" s="63"/>
      <c r="V284" s="63"/>
      <c r="W284" s="63"/>
      <c r="X284" s="63"/>
      <c r="Y284" s="63"/>
      <c r="Z284" s="63"/>
      <c r="AA284" s="63"/>
      <c r="AB284" s="63"/>
      <c r="AC284" s="63"/>
    </row>
    <row r="285">
      <c r="A285" s="61" t="s">
        <v>802</v>
      </c>
      <c r="B285" s="2" t="str">
        <f>VLOOKUP(A285,'Food Encyclopedia'!$C$2:$E$992,3)</f>
        <v>Oatmeal &amp; Sprouted quinoa, commercial product, pre-mixed</v>
      </c>
      <c r="C285" s="2" t="str">
        <f>VLOOKUP(A285,'Food Encyclopedia'!$C$2:$K$992,9)</f>
        <v>raw</v>
      </c>
      <c r="D285" s="61">
        <v>50.2005</v>
      </c>
      <c r="E285" s="62">
        <v>20.9221</v>
      </c>
      <c r="F285" s="57">
        <f t="shared" si="1"/>
        <v>67.34893393</v>
      </c>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row>
    <row r="286">
      <c r="A286" s="61" t="s">
        <v>804</v>
      </c>
      <c r="B286" s="2" t="str">
        <f>VLOOKUP(A286,'Food Encyclopedia'!$C$2:$E$992,3)</f>
        <v>Ravioli, commercial product, pre-cooked</v>
      </c>
      <c r="C286" s="2" t="str">
        <f>VLOOKUP(A286,'Food Encyclopedia'!$C$2:$K$992,9)</f>
        <v>raw</v>
      </c>
      <c r="D286" s="61">
        <v>54.3188</v>
      </c>
      <c r="E286" s="62">
        <v>20.4062</v>
      </c>
      <c r="F286" s="57">
        <f t="shared" si="1"/>
        <v>71.25843122</v>
      </c>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row>
    <row r="287">
      <c r="A287" s="61" t="s">
        <v>807</v>
      </c>
      <c r="B287" s="2" t="str">
        <f>VLOOKUP(A287,'Food Encyclopedia'!$C$2:$E$992,3)</f>
        <v>Ravioli, commercial product, pre-cooked</v>
      </c>
      <c r="C287" s="2" t="str">
        <f>VLOOKUP(A287,'Food Encyclopedia'!$C$2:$K$992,9)</f>
        <v>raw</v>
      </c>
      <c r="D287" s="61">
        <v>51.7649</v>
      </c>
      <c r="E287" s="62">
        <v>22.9662</v>
      </c>
      <c r="F287" s="57">
        <f t="shared" si="1"/>
        <v>63.94439251</v>
      </c>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row>
    <row r="288">
      <c r="A288" s="2" t="s">
        <v>809</v>
      </c>
      <c r="B288" s="2" t="str">
        <f>VLOOKUP(A288,'Food Encyclopedia'!$C$2:$E$992,3)</f>
        <v>Fruit &amp; Veggie blend, commercial product, pouch</v>
      </c>
      <c r="C288" s="2" t="str">
        <f>VLOOKUP(A288,'Food Encyclopedia'!$C$2:$K$992,9)</f>
        <v>mixed</v>
      </c>
      <c r="D288" s="2">
        <v>33.6599</v>
      </c>
      <c r="E288" s="19">
        <v>15.0162</v>
      </c>
      <c r="F288" s="57">
        <f t="shared" si="1"/>
        <v>69.22482836</v>
      </c>
    </row>
    <row r="289">
      <c r="A289" s="2" t="s">
        <v>813</v>
      </c>
      <c r="B289" s="2" t="str">
        <f>VLOOKUP(A289,'Food Encyclopedia'!$C$2:$E$992,3)</f>
        <v>Fruit &amp; Veggie blend, commercial product, pouch</v>
      </c>
      <c r="C289" s="2" t="str">
        <f>VLOOKUP(A289,'Food Encyclopedia'!$C$2:$K$992,9)</f>
        <v>mixed</v>
      </c>
      <c r="D289" s="2">
        <v>19.2251</v>
      </c>
      <c r="E289" s="19">
        <v>9.0446</v>
      </c>
      <c r="F289" s="57">
        <f t="shared" si="1"/>
        <v>81.4615957</v>
      </c>
    </row>
    <row r="290">
      <c r="A290" s="2" t="s">
        <v>815</v>
      </c>
      <c r="B290" s="2" t="str">
        <f>VLOOKUP(A290,'Food Encyclopedia'!$C$2:$E$992,3)</f>
        <v>Fruit &amp; Veggie blend, commercial product, pouch</v>
      </c>
      <c r="C290" s="2" t="str">
        <f>VLOOKUP(A290,'Food Encyclopedia'!$C$2:$K$992,9)</f>
        <v>mixed</v>
      </c>
      <c r="D290" s="2">
        <v>17.6447</v>
      </c>
      <c r="E290" s="19">
        <v>8.6827</v>
      </c>
      <c r="F290" s="57">
        <f t="shared" si="1"/>
        <v>82.09290183</v>
      </c>
    </row>
    <row r="291">
      <c r="A291" s="2" t="s">
        <v>817</v>
      </c>
      <c r="B291" s="2" t="str">
        <f>VLOOKUP(A291,'Food Encyclopedia'!$C$2:$E$992,3)</f>
        <v>Fruit &amp; Veggie blend, commercial product, pouch</v>
      </c>
      <c r="C291" s="2" t="str">
        <f>VLOOKUP(A291,'Food Encyclopedia'!$C$2:$K$992,9)</f>
        <v>mixed</v>
      </c>
      <c r="D291" s="2">
        <v>20.1842</v>
      </c>
      <c r="E291" s="19">
        <v>9.1321</v>
      </c>
      <c r="F291" s="57">
        <f t="shared" si="1"/>
        <v>82.1326655</v>
      </c>
    </row>
    <row r="292">
      <c r="A292" s="2" t="s">
        <v>819</v>
      </c>
      <c r="B292" s="2" t="str">
        <f>VLOOKUP(A292,'Food Encyclopedia'!$C$2:$E$992,3)</f>
        <v>Fruit &amp; Veggie blend, commercial product, pouch</v>
      </c>
      <c r="C292" s="2" t="str">
        <f>VLOOKUP(A292,'Food Encyclopedia'!$C$2:$K$992,9)</f>
        <v>mixed</v>
      </c>
      <c r="D292" s="2">
        <v>21.0868</v>
      </c>
      <c r="E292" s="19">
        <v>9.6453</v>
      </c>
      <c r="F292" s="57">
        <f t="shared" si="1"/>
        <v>79.68173271</v>
      </c>
    </row>
    <row r="293">
      <c r="A293" s="2" t="s">
        <v>821</v>
      </c>
      <c r="B293" s="2" t="str">
        <f>VLOOKUP(A293,'Food Encyclopedia'!$C$2:$E$992,3)</f>
        <v>Fruit &amp; Veggie blend, commercial product, pouch</v>
      </c>
      <c r="C293" s="2" t="str">
        <f>VLOOKUP(A293,'Food Encyclopedia'!$C$2:$K$992,9)</f>
        <v>mixed</v>
      </c>
      <c r="D293" s="2">
        <v>47.6526</v>
      </c>
      <c r="E293" s="19">
        <v>8.539</v>
      </c>
      <c r="F293" s="57">
        <f t="shared" si="1"/>
        <v>95.57432168</v>
      </c>
    </row>
    <row r="294">
      <c r="A294" s="2" t="s">
        <v>823</v>
      </c>
      <c r="B294" s="2" t="str">
        <f>VLOOKUP(A294,'Food Encyclopedia'!$C$2:$E$992,3)</f>
        <v>Organic Baby Food, commercial product, pouch</v>
      </c>
      <c r="C294" s="2" t="str">
        <f>VLOOKUP(A294,'Food Encyclopedia'!$C$2:$K$992,9)</f>
        <v>mixed</v>
      </c>
      <c r="D294" s="2">
        <v>21.4992</v>
      </c>
      <c r="E294" s="19">
        <v>9.9438</v>
      </c>
      <c r="F294" s="57">
        <f t="shared" si="1"/>
        <v>78.22819773</v>
      </c>
    </row>
    <row r="295">
      <c r="A295" s="2" t="s">
        <v>827</v>
      </c>
      <c r="B295" s="2" t="str">
        <f>VLOOKUP(A295,'Food Encyclopedia'!$C$2:$E$992,3)</f>
        <v>Organic Baby Food, commercial product, pouch</v>
      </c>
      <c r="C295" s="2" t="str">
        <f>VLOOKUP(A295,'Food Encyclopedia'!$C$2:$K$992,9)</f>
        <v>mixed</v>
      </c>
      <c r="D295" s="2">
        <v>19.0268</v>
      </c>
      <c r="E295" s="19">
        <v>8.7311</v>
      </c>
      <c r="F295" s="57">
        <f t="shared" si="1"/>
        <v>83.71168388</v>
      </c>
    </row>
    <row r="296">
      <c r="A296" s="2" t="s">
        <v>829</v>
      </c>
      <c r="B296" s="2" t="str">
        <f>VLOOKUP(A296,'Food Encyclopedia'!$C$2:$E$992,3)</f>
        <v>Organic Baby Food, commercial product, pouch</v>
      </c>
      <c r="C296" s="2" t="str">
        <f>VLOOKUP(A296,'Food Encyclopedia'!$C$2:$K$992,9)</f>
        <v>mixed</v>
      </c>
      <c r="D296" s="2">
        <v>20.2625</v>
      </c>
      <c r="E296" s="19">
        <v>8.8871</v>
      </c>
      <c r="F296" s="57">
        <f t="shared" si="1"/>
        <v>84.04619238</v>
      </c>
    </row>
    <row r="297">
      <c r="A297" s="2" t="s">
        <v>831</v>
      </c>
      <c r="B297" s="2" t="str">
        <f>VLOOKUP(A297,'Food Encyclopedia'!$C$2:$E$992,3)</f>
        <v>Organic Baby Food, commercial product, pouch</v>
      </c>
      <c r="C297" s="2" t="str">
        <f>VLOOKUP(A297,'Food Encyclopedia'!$C$2:$K$992,9)</f>
        <v>mixed</v>
      </c>
      <c r="D297" s="2">
        <v>20.5356</v>
      </c>
      <c r="E297" s="19">
        <v>8.8651</v>
      </c>
      <c r="F297" s="57">
        <f t="shared" si="1"/>
        <v>84.5210678</v>
      </c>
    </row>
    <row r="298">
      <c r="A298" s="2" t="s">
        <v>833</v>
      </c>
      <c r="B298" s="2" t="str">
        <f>VLOOKUP(A298,'Food Encyclopedia'!$C$2:$E$992,3)</f>
        <v>Organic Baby Food, commercial product, pouch</v>
      </c>
      <c r="C298" s="2" t="str">
        <f>VLOOKUP(A298,'Food Encyclopedia'!$C$2:$K$992,9)</f>
        <v>mixed</v>
      </c>
      <c r="D298" s="2">
        <v>21.59</v>
      </c>
      <c r="E298" s="19">
        <v>9.6044</v>
      </c>
      <c r="F298" s="57">
        <f t="shared" si="1"/>
        <v>80.64485742</v>
      </c>
    </row>
    <row r="299">
      <c r="A299" s="2" t="s">
        <v>835</v>
      </c>
      <c r="B299" s="2" t="str">
        <f>VLOOKUP(A299,'Food Encyclopedia'!$C$2:$E$992,3)</f>
        <v>Organic Baby Food, commercial product, pouch</v>
      </c>
      <c r="C299" s="2" t="str">
        <f>VLOOKUP(A299,'Food Encyclopedia'!$C$2:$K$992,9)</f>
        <v>mixed</v>
      </c>
      <c r="D299" s="2">
        <v>34.7603</v>
      </c>
      <c r="E299" s="19">
        <v>14.2337</v>
      </c>
      <c r="F299" s="57">
        <f t="shared" si="1"/>
        <v>73.22429323</v>
      </c>
    </row>
    <row r="300">
      <c r="A300" s="2" t="s">
        <v>837</v>
      </c>
      <c r="B300" s="2" t="str">
        <f>VLOOKUP(A300,'Food Encyclopedia'!$C$2:$E$992,3)</f>
        <v>Organic Baby Food, commercial product, pouch</v>
      </c>
      <c r="C300" s="2" t="str">
        <f>VLOOKUP(A300,'Food Encyclopedia'!$C$2:$K$992,9)</f>
        <v>mixed</v>
      </c>
      <c r="D300" s="2">
        <v>19.4655</v>
      </c>
      <c r="E300" s="19">
        <v>8.4876</v>
      </c>
      <c r="F300" s="57">
        <f t="shared" si="1"/>
        <v>86.18431899</v>
      </c>
    </row>
    <row r="301">
      <c r="A301" s="2" t="s">
        <v>839</v>
      </c>
      <c r="B301" s="2" t="str">
        <f>VLOOKUP(A301,'Food Encyclopedia'!$C$2:$E$992,3)</f>
        <v>Organic Baby Food, commercial product, pouch</v>
      </c>
      <c r="C301" s="2" t="str">
        <f>VLOOKUP(A301,'Food Encyclopedia'!$C$2:$K$992,9)</f>
        <v>mixed</v>
      </c>
      <c r="D301" s="2">
        <v>18.8911</v>
      </c>
      <c r="E301" s="19">
        <v>8.607</v>
      </c>
      <c r="F301" s="57">
        <f t="shared" si="1"/>
        <v>84.55024541</v>
      </c>
    </row>
    <row r="302">
      <c r="A302" s="2" t="s">
        <v>841</v>
      </c>
      <c r="B302" s="2" t="str">
        <f>VLOOKUP(A302,'Food Encyclopedia'!$C$2:$E$992,3)</f>
        <v>Organic Baby Food, commercial product, pouch</v>
      </c>
      <c r="C302" s="2" t="str">
        <f>VLOOKUP(A302,'Food Encyclopedia'!$C$2:$K$992,9)</f>
        <v>mixed</v>
      </c>
      <c r="D302" s="2">
        <v>16.5401</v>
      </c>
      <c r="E302" s="19">
        <v>8.3721</v>
      </c>
      <c r="F302" s="57">
        <f t="shared" si="1"/>
        <v>83.24246099</v>
      </c>
    </row>
    <row r="303">
      <c r="A303" s="2" t="s">
        <v>843</v>
      </c>
      <c r="B303" s="2" t="str">
        <f>VLOOKUP(A303,'Food Encyclopedia'!$C$2:$E$992,3)</f>
        <v>Organic Baby Food, commercial product, precooked, pouch</v>
      </c>
      <c r="C303" s="2" t="str">
        <f>VLOOKUP(A303,'Food Encyclopedia'!$C$2:$K$992,9)</f>
        <v>mixed</v>
      </c>
      <c r="D303" s="2">
        <v>17.8</v>
      </c>
      <c r="E303" s="19">
        <v>9.222</v>
      </c>
      <c r="F303" s="57">
        <f t="shared" si="1"/>
        <v>77.47331154</v>
      </c>
    </row>
    <row r="304">
      <c r="A304" s="2" t="s">
        <v>846</v>
      </c>
      <c r="B304" s="2" t="str">
        <f>VLOOKUP(A304,'Food Encyclopedia'!$C$2:$E$992,3)</f>
        <v>Organic Baby Food, commercial product, precooked, pouch</v>
      </c>
      <c r="C304" s="2" t="str">
        <f>VLOOKUP(A304,'Food Encyclopedia'!$C$2:$K$992,9)</f>
        <v>mixed</v>
      </c>
      <c r="D304" s="2">
        <v>18.8852</v>
      </c>
      <c r="E304" s="19">
        <v>8.2254</v>
      </c>
      <c r="F304" s="57">
        <f t="shared" si="1"/>
        <v>87.68157665</v>
      </c>
    </row>
    <row r="305">
      <c r="A305" s="2" t="s">
        <v>848</v>
      </c>
      <c r="B305" s="2" t="str">
        <f>VLOOKUP(A305,'Food Encyclopedia'!$C$2:$E$992,3)</f>
        <v>Organic Baby Food, commercial product, precooked, pouch</v>
      </c>
      <c r="C305" s="2" t="str">
        <f>VLOOKUP(A305,'Food Encyclopedia'!$C$2:$K$992,9)</f>
        <v>mixed</v>
      </c>
      <c r="D305" s="2">
        <v>19.6642</v>
      </c>
      <c r="E305" s="19">
        <v>9.5538</v>
      </c>
      <c r="F305" s="57">
        <f t="shared" si="1"/>
        <v>78.15466436</v>
      </c>
    </row>
    <row r="306">
      <c r="A306" s="2" t="s">
        <v>850</v>
      </c>
      <c r="B306" s="2" t="str">
        <f>VLOOKUP(A306,'Food Encyclopedia'!$C$2:$E$992,3)</f>
        <v>Organic Baby Food, commercial product, precooked, pouch</v>
      </c>
      <c r="C306" s="2" t="str">
        <f>VLOOKUP(A306,'Food Encyclopedia'!$C$2:$K$992,9)</f>
        <v>mixed</v>
      </c>
      <c r="D306" s="2">
        <v>21.1774</v>
      </c>
      <c r="E306" s="19">
        <v>9.2684</v>
      </c>
      <c r="F306" s="57">
        <f t="shared" si="1"/>
        <v>82.41750637</v>
      </c>
    </row>
    <row r="307">
      <c r="A307" s="2" t="s">
        <v>852</v>
      </c>
      <c r="B307" s="2" t="str">
        <f>VLOOKUP(A307,'Food Encyclopedia'!$C$2:$E$992,3)</f>
        <v>Organic Baby Food, commercial product, precooked, pouch</v>
      </c>
      <c r="C307" s="2" t="str">
        <f>VLOOKUP(A307,'Food Encyclopedia'!$C$2:$K$992,9)</f>
        <v>mixed</v>
      </c>
      <c r="D307" s="2">
        <v>17.1157</v>
      </c>
      <c r="E307" s="19">
        <v>8.5709</v>
      </c>
      <c r="F307" s="57">
        <f t="shared" si="1"/>
        <v>82.2572416</v>
      </c>
    </row>
    <row r="308">
      <c r="A308" s="2" t="s">
        <v>854</v>
      </c>
      <c r="B308" s="2" t="str">
        <f>VLOOKUP(A308,'Food Encyclopedia'!$C$2:$E$992,3)</f>
        <v>Real Food For Babies, commercial product, jar</v>
      </c>
      <c r="C308" s="2" t="str">
        <f>VLOOKUP(A308,'Food Encyclopedia'!$C$2:$K$992,9)</f>
        <v>stirred</v>
      </c>
      <c r="D308" s="2">
        <v>15.7867</v>
      </c>
      <c r="E308" s="19">
        <v>7.49</v>
      </c>
      <c r="F308" s="57">
        <f t="shared" si="1"/>
        <v>91.58617492</v>
      </c>
    </row>
    <row r="309">
      <c r="A309" s="2" t="s">
        <v>859</v>
      </c>
      <c r="B309" s="2" t="str">
        <f>VLOOKUP(A309,'Food Encyclopedia'!$C$2:$E$992,3)</f>
        <v>Real Food For Babies, commercial product, jar</v>
      </c>
      <c r="C309" s="2" t="str">
        <f>VLOOKUP(A309,'Food Encyclopedia'!$C$2:$K$992,9)</f>
        <v>stirred</v>
      </c>
      <c r="D309" s="2">
        <v>17.0681</v>
      </c>
      <c r="E309" s="19">
        <v>7.3799</v>
      </c>
      <c r="F309" s="57">
        <f t="shared" si="1"/>
        <v>93.69360657</v>
      </c>
    </row>
    <row r="310">
      <c r="A310" s="2" t="s">
        <v>861</v>
      </c>
      <c r="B310" s="2" t="str">
        <f>VLOOKUP(A310,'Food Encyclopedia'!$C$2:$E$992,3)</f>
        <v>Real Food For Babies, commercial product, jar</v>
      </c>
      <c r="C310" s="2" t="str">
        <f>VLOOKUP(A310,'Food Encyclopedia'!$C$2:$K$992,9)</f>
        <v>stirred</v>
      </c>
      <c r="D310" s="2">
        <v>18.1215</v>
      </c>
      <c r="E310" s="19">
        <v>9.1168</v>
      </c>
      <c r="F310" s="57">
        <f t="shared" si="1"/>
        <v>79.03227222</v>
      </c>
    </row>
    <row r="311">
      <c r="A311" s="2" t="s">
        <v>863</v>
      </c>
      <c r="B311" s="2" t="str">
        <f>VLOOKUP(A311,'Food Encyclopedia'!$C$2:$E$992,3)</f>
        <v>Real Food For Babies, commercial product, jar</v>
      </c>
      <c r="C311" s="2" t="str">
        <f>VLOOKUP(A311,'Food Encyclopedia'!$C$2:$K$992,9)</f>
        <v>stirred</v>
      </c>
      <c r="D311" s="2">
        <v>17.8207</v>
      </c>
      <c r="E311" s="19">
        <v>8.7285</v>
      </c>
      <c r="F311" s="57">
        <f t="shared" si="1"/>
        <v>81.96413922</v>
      </c>
    </row>
    <row r="312">
      <c r="A312" s="2" t="s">
        <v>865</v>
      </c>
      <c r="B312" s="2" t="str">
        <f>VLOOKUP(A312,'Food Encyclopedia'!$C$2:$E$992,3)</f>
        <v>Real Food For Babies, commercial product, jar</v>
      </c>
      <c r="C312" s="2" t="str">
        <f>VLOOKUP(A312,'Food Encyclopedia'!$C$2:$K$992,9)</f>
        <v>stirred</v>
      </c>
      <c r="D312" s="2">
        <v>18.3857</v>
      </c>
      <c r="E312" s="19">
        <v>8.4264</v>
      </c>
      <c r="F312" s="57">
        <f t="shared" si="1"/>
        <v>85.42962283</v>
      </c>
    </row>
    <row r="313">
      <c r="A313" s="2" t="s">
        <v>867</v>
      </c>
      <c r="B313" s="2" t="str">
        <f>VLOOKUP(A313,'Food Encyclopedia'!$C$2:$E$992,3)</f>
        <v>Real Food For Babies, commercial product, jar</v>
      </c>
      <c r="C313" s="2" t="str">
        <f>VLOOKUP(A313,'Food Encyclopedia'!$C$2:$K$992,9)</f>
        <v>stirred</v>
      </c>
      <c r="D313" s="2">
        <v>15.605</v>
      </c>
      <c r="E313" s="19">
        <v>8.9175</v>
      </c>
      <c r="F313" s="57">
        <f t="shared" si="1"/>
        <v>75.33343847</v>
      </c>
    </row>
    <row r="314">
      <c r="A314" s="2" t="s">
        <v>869</v>
      </c>
      <c r="B314" s="2" t="str">
        <f>VLOOKUP(A314,'Food Encyclopedia'!$C$2:$E$992,3)</f>
        <v>Real Food For Babies, commercial product, jar</v>
      </c>
      <c r="C314" s="2" t="str">
        <f>VLOOKUP(A314,'Food Encyclopedia'!$C$2:$K$992,9)</f>
        <v>stirred</v>
      </c>
      <c r="D314" s="2">
        <v>17.3837</v>
      </c>
      <c r="E314" s="19">
        <v>8.1633</v>
      </c>
      <c r="F314" s="57">
        <f t="shared" si="1"/>
        <v>86.5285898</v>
      </c>
    </row>
    <row r="315">
      <c r="A315" s="2" t="s">
        <v>871</v>
      </c>
      <c r="B315" s="2" t="str">
        <f>VLOOKUP(A315,'Food Encyclopedia'!$C$2:$E$992,3)</f>
        <v>Real Food For Babies, commercial product, jar</v>
      </c>
      <c r="C315" s="2" t="str">
        <f>VLOOKUP(A315,'Food Encyclopedia'!$C$2:$K$992,9)</f>
        <v>stirred</v>
      </c>
      <c r="D315" s="2">
        <v>15.8031</v>
      </c>
      <c r="E315" s="19">
        <v>7.992</v>
      </c>
      <c r="F315" s="57">
        <f t="shared" si="1"/>
        <v>86.06988199</v>
      </c>
    </row>
    <row r="316">
      <c r="A316" s="2" t="s">
        <v>873</v>
      </c>
      <c r="B316" s="2" t="str">
        <f>VLOOKUP(A316,'Food Encyclopedia'!$C$2:$E$992,3)</f>
        <v>Real Food For Babies, commercial product, jar</v>
      </c>
      <c r="C316" s="2" t="str">
        <f>VLOOKUP(A316,'Food Encyclopedia'!$C$2:$K$992,9)</f>
        <v>stirred</v>
      </c>
      <c r="D316" s="2">
        <v>15.2362</v>
      </c>
      <c r="E316" s="19">
        <v>7.3229</v>
      </c>
      <c r="F316" s="57">
        <f t="shared" si="1"/>
        <v>93.00573551</v>
      </c>
    </row>
    <row r="317">
      <c r="A317" s="2" t="s">
        <v>875</v>
      </c>
      <c r="B317" s="2" t="str">
        <f>VLOOKUP(A317,'Food Encyclopedia'!$C$2:$E$992,3)</f>
        <v>Real Food For Babies, commercial product, jar</v>
      </c>
      <c r="C317" s="2" t="str">
        <f>VLOOKUP(A317,'Food Encyclopedia'!$C$2:$K$992,9)</f>
        <v>stirred</v>
      </c>
      <c r="D317" s="2">
        <v>17.1386</v>
      </c>
      <c r="E317" s="19">
        <v>9.1537</v>
      </c>
      <c r="F317" s="57">
        <f t="shared" si="1"/>
        <v>76.69823645</v>
      </c>
    </row>
    <row r="318">
      <c r="A318" s="2" t="s">
        <v>877</v>
      </c>
      <c r="B318" s="2" t="str">
        <f>VLOOKUP(A318,'Food Encyclopedia'!$C$2:$E$992,3)</f>
        <v>Real Food For Babies, commercial product, jar</v>
      </c>
      <c r="C318" s="2" t="str">
        <f>VLOOKUP(A318,'Food Encyclopedia'!$C$2:$K$992,9)</f>
        <v>stirred</v>
      </c>
      <c r="D318" s="2">
        <v>17.176</v>
      </c>
      <c r="E318" s="19">
        <v>8.8804</v>
      </c>
      <c r="F318" s="57">
        <f t="shared" si="1"/>
        <v>79.39740817</v>
      </c>
    </row>
    <row r="319">
      <c r="A319" s="2" t="s">
        <v>879</v>
      </c>
      <c r="B319" s="2" t="str">
        <f>VLOOKUP(A319,'Food Encyclopedia'!$C$2:$E$992,3)</f>
        <v>Real Food For Babies, commercial product, jar</v>
      </c>
      <c r="C319" s="2" t="str">
        <f>VLOOKUP(A319,'Food Encyclopedia'!$C$2:$K$992,9)</f>
        <v>stirred</v>
      </c>
      <c r="D319" s="2">
        <v>17.4391</v>
      </c>
      <c r="E319" s="19">
        <v>8.5609</v>
      </c>
      <c r="F319" s="57">
        <f t="shared" si="1"/>
        <v>82.88629765</v>
      </c>
    </row>
    <row r="320">
      <c r="A320" s="2" t="s">
        <v>881</v>
      </c>
      <c r="B320" s="2" t="str">
        <f>VLOOKUP(A320,'Food Encyclopedia'!$C$2:$E$992,3)</f>
        <v>Real Food For Babies, commercial product, jar</v>
      </c>
      <c r="C320" s="2" t="str">
        <f>VLOOKUP(A320,'Food Encyclopedia'!$C$2:$K$992,9)</f>
        <v>stirred</v>
      </c>
      <c r="D320" s="2">
        <v>18.1869</v>
      </c>
      <c r="E320" s="19">
        <v>7.9901</v>
      </c>
      <c r="F320" s="57">
        <f t="shared" si="1"/>
        <v>88.98430069</v>
      </c>
    </row>
    <row r="321">
      <c r="A321" s="2" t="s">
        <v>883</v>
      </c>
      <c r="B321" s="2" t="str">
        <f>VLOOKUP(A321,'Food Encyclopedia'!$C$2:$E$992,3)</f>
        <v>Real Food For Babies, commercial product, jar</v>
      </c>
      <c r="C321" s="2" t="str">
        <f>VLOOKUP(A321,'Food Encyclopedia'!$C$2:$K$992,9)</f>
        <v>stirred</v>
      </c>
      <c r="D321" s="2">
        <v>17.7579</v>
      </c>
      <c r="E321" s="19">
        <v>8.8163</v>
      </c>
      <c r="F321" s="57">
        <f t="shared" si="1"/>
        <v>81.06544818</v>
      </c>
    </row>
    <row r="322">
      <c r="A322" s="2" t="s">
        <v>885</v>
      </c>
      <c r="B322" s="2" t="str">
        <f>VLOOKUP(A322,'Food Encyclopedia'!$C$2:$E$992,3)</f>
        <v>Real Food For Babies, commercial product, jar</v>
      </c>
      <c r="C322" s="2" t="str">
        <f>VLOOKUP(A322,'Food Encyclopedia'!$C$2:$K$992,9)</f>
        <v>stirred</v>
      </c>
      <c r="D322" s="2">
        <v>17.7198</v>
      </c>
      <c r="E322" s="19">
        <v>7.8963</v>
      </c>
      <c r="F322" s="57">
        <f t="shared" si="1"/>
        <v>89.36954148</v>
      </c>
    </row>
    <row r="323">
      <c r="A323" s="2" t="s">
        <v>887</v>
      </c>
      <c r="B323" s="2" t="str">
        <f>VLOOKUP(A323,'Food Encyclopedia'!$C$2:$E$992,3)</f>
        <v>Real Food For Babies, commercial product, jar</v>
      </c>
      <c r="C323" s="2" t="str">
        <f>VLOOKUP(A323,'Food Encyclopedia'!$C$2:$K$992,9)</f>
        <v>stirred</v>
      </c>
      <c r="D323" s="2">
        <v>18.0908</v>
      </c>
      <c r="E323" s="19">
        <v>9.1495</v>
      </c>
      <c r="F323" s="57">
        <f t="shared" si="1"/>
        <v>78.68784652</v>
      </c>
    </row>
    <row r="324">
      <c r="A324" s="2" t="s">
        <v>889</v>
      </c>
      <c r="B324" s="2" t="str">
        <f>VLOOKUP(A324,'Food Encyclopedia'!$C$2:$E$992,3)</f>
        <v>Real Food For Babies, commercial product, jar</v>
      </c>
      <c r="C324" s="2" t="str">
        <f>VLOOKUP(A324,'Food Encyclopedia'!$C$2:$K$992,9)</f>
        <v>stirred</v>
      </c>
      <c r="D324" s="2">
        <v>17.2355</v>
      </c>
      <c r="E324" s="19">
        <v>8.475</v>
      </c>
      <c r="F324" s="57">
        <f t="shared" si="1"/>
        <v>83.37219372</v>
      </c>
    </row>
    <row r="325">
      <c r="A325" s="2" t="s">
        <v>892</v>
      </c>
      <c r="B325" s="2" t="str">
        <f>VLOOKUP(A325,'Food Encyclopedia'!$C$2:$E$992,3)</f>
        <v>Baby food blend, commercial product, jar</v>
      </c>
      <c r="C325" s="2" t="str">
        <f>VLOOKUP(A325,'Food Encyclopedia'!$C$2:$K$992,9)</f>
        <v>stirred</v>
      </c>
      <c r="D325" s="2">
        <v>17.6693</v>
      </c>
      <c r="E325" s="19">
        <v>7.3841</v>
      </c>
      <c r="F325" s="57">
        <f t="shared" si="1"/>
        <v>94.00173651</v>
      </c>
    </row>
    <row r="326">
      <c r="A326" s="2" t="s">
        <v>896</v>
      </c>
      <c r="B326" s="2" t="str">
        <f>VLOOKUP(A326,'Food Encyclopedia'!$C$2:$E$992,3)</f>
        <v>Baby food blend, commercial product, jar</v>
      </c>
      <c r="C326" s="2" t="str">
        <f>VLOOKUP(A326,'Food Encyclopedia'!$C$2:$K$992,9)</f>
        <v>stirred</v>
      </c>
      <c r="D326" s="2">
        <v>16.2572</v>
      </c>
      <c r="E326" s="19">
        <v>8.4297</v>
      </c>
      <c r="F326" s="57">
        <f t="shared" si="1"/>
        <v>82.14053351</v>
      </c>
    </row>
    <row r="327">
      <c r="A327" s="2" t="s">
        <v>898</v>
      </c>
      <c r="B327" s="2" t="str">
        <f>VLOOKUP(A327,'Food Encyclopedia'!$C$2:$E$992,3)</f>
        <v>Baby food blend, commercial product, jar</v>
      </c>
      <c r="C327" s="2" t="str">
        <f>VLOOKUP(A327,'Food Encyclopedia'!$C$2:$K$992,9)</f>
        <v>stirred</v>
      </c>
      <c r="D327" s="2">
        <v>16.8854</v>
      </c>
      <c r="E327" s="19">
        <v>8.2747</v>
      </c>
      <c r="F327" s="57">
        <f t="shared" si="1"/>
        <v>84.7710089</v>
      </c>
    </row>
    <row r="328">
      <c r="A328" s="2" t="s">
        <v>900</v>
      </c>
      <c r="B328" s="2" t="str">
        <f>VLOOKUP(A328,'Food Encyclopedia'!$C$2:$E$992,3)</f>
        <v>Fruits blend, commercial product, pouch</v>
      </c>
      <c r="C328" s="2" t="str">
        <f>VLOOKUP(A328,'Food Encyclopedia'!$C$2:$K$992,9)</f>
        <v>mixed</v>
      </c>
      <c r="D328" s="2">
        <v>19.4808</v>
      </c>
      <c r="E328" s="19">
        <v>9.4138</v>
      </c>
      <c r="F328" s="57">
        <f t="shared" si="1"/>
        <v>78.93828903</v>
      </c>
    </row>
    <row r="329">
      <c r="A329" s="2" t="s">
        <v>903</v>
      </c>
      <c r="B329" s="2" t="str">
        <f>VLOOKUP(A329,'Food Encyclopedia'!$C$2:$E$992,3)</f>
        <v>Fruits blend, commercial product, pouch</v>
      </c>
      <c r="C329" s="2" t="str">
        <f>VLOOKUP(A329,'Food Encyclopedia'!$C$2:$K$992,9)</f>
        <v>mixed</v>
      </c>
      <c r="D329" s="2">
        <v>18.3927</v>
      </c>
      <c r="E329" s="19">
        <v>8.8052</v>
      </c>
      <c r="F329" s="57">
        <f t="shared" si="1"/>
        <v>82.1910175</v>
      </c>
    </row>
    <row r="330">
      <c r="A330" s="2" t="s">
        <v>905</v>
      </c>
      <c r="B330" s="2" t="str">
        <f>VLOOKUP(A330,'Food Encyclopedia'!$C$2:$E$992,3)</f>
        <v>Veggies blend, commercial product, pouch</v>
      </c>
      <c r="C330" s="2" t="str">
        <f>VLOOKUP(A330,'Food Encyclopedia'!$C$2:$K$992,9)</f>
        <v>mixed</v>
      </c>
      <c r="D330" s="2">
        <v>22.3469</v>
      </c>
      <c r="E330" s="19">
        <v>9.1807</v>
      </c>
      <c r="F330" s="57">
        <f t="shared" si="1"/>
        <v>84.29550998</v>
      </c>
    </row>
    <row r="331">
      <c r="A331" s="2" t="s">
        <v>908</v>
      </c>
      <c r="B331" s="2" t="str">
        <f>VLOOKUP(A331,'Food Encyclopedia'!$C$2:$E$992,3)</f>
        <v>Baby Organic, commercial product, pouch</v>
      </c>
      <c r="C331" s="2" t="str">
        <f>VLOOKUP(A331,'Food Encyclopedia'!$C$2:$K$992,9)</f>
        <v>mixed</v>
      </c>
      <c r="D331" s="2">
        <v>19.0418</v>
      </c>
      <c r="E331" s="19">
        <v>8.7819</v>
      </c>
      <c r="F331" s="57">
        <f t="shared" si="1"/>
        <v>83.31898652</v>
      </c>
    </row>
    <row r="332">
      <c r="A332" s="2" t="s">
        <v>912</v>
      </c>
      <c r="B332" s="2" t="str">
        <f>VLOOKUP(A332,'Food Encyclopedia'!$C$2:$E$992,3)</f>
        <v>Baby Organic, commercial product, pouch</v>
      </c>
      <c r="C332" s="2" t="str">
        <f>VLOOKUP(A332,'Food Encyclopedia'!$C$2:$K$992,9)</f>
        <v>mixed</v>
      </c>
      <c r="D332" s="2">
        <v>19.1319</v>
      </c>
      <c r="E332" s="19">
        <v>8.7469</v>
      </c>
      <c r="F332" s="57">
        <f t="shared" si="1"/>
        <v>83.72231762</v>
      </c>
    </row>
    <row r="333">
      <c r="A333" s="2" t="s">
        <v>914</v>
      </c>
      <c r="B333" s="2" t="str">
        <f>VLOOKUP(A333,'Food Encyclopedia'!$C$2:$E$992,3)</f>
        <v>Baby Organic, commercial product, pouch</v>
      </c>
      <c r="C333" s="2" t="str">
        <f>VLOOKUP(A333,'Food Encyclopedia'!$C$2:$K$992,9)</f>
        <v>mixed</v>
      </c>
      <c r="D333" s="2">
        <v>18.6411</v>
      </c>
      <c r="E333" s="19">
        <v>9.023</v>
      </c>
      <c r="F333" s="57">
        <f t="shared" si="1"/>
        <v>80.73413748</v>
      </c>
    </row>
    <row r="334">
      <c r="A334" s="2" t="s">
        <v>916</v>
      </c>
      <c r="B334" s="2" t="str">
        <f>VLOOKUP(A334,'Food Encyclopedia'!$C$2:$E$992,3)</f>
        <v>Baby Organic, commercial product, pouch</v>
      </c>
      <c r="C334" s="2" t="str">
        <f>VLOOKUP(A334,'Food Encyclopedia'!$C$2:$K$992,9)</f>
        <v>mixed</v>
      </c>
      <c r="D334" s="2">
        <v>18.0534</v>
      </c>
      <c r="E334" s="19">
        <v>8.7943</v>
      </c>
      <c r="F334" s="57">
        <f t="shared" si="1"/>
        <v>81.75372607</v>
      </c>
    </row>
    <row r="335">
      <c r="A335" s="2" t="s">
        <v>918</v>
      </c>
      <c r="B335" s="2" t="str">
        <f>VLOOKUP(A335,'Food Encyclopedia'!$C$2:$E$992,3)</f>
        <v>Baby Organic, commercial product, pouch</v>
      </c>
      <c r="C335" s="2" t="str">
        <f>VLOOKUP(A335,'Food Encyclopedia'!$C$2:$K$992,9)</f>
        <v>mixed</v>
      </c>
      <c r="D335" s="2">
        <v>20.2528</v>
      </c>
      <c r="E335" s="19">
        <v>8.9846</v>
      </c>
      <c r="F335" s="57">
        <f t="shared" si="1"/>
        <v>83.31386322</v>
      </c>
    </row>
    <row r="336">
      <c r="A336" s="2" t="s">
        <v>920</v>
      </c>
      <c r="B336" s="2" t="str">
        <f>VLOOKUP(A336,'Food Encyclopedia'!$C$2:$E$992,3)</f>
        <v>Baby Organic, commercial product, pouch</v>
      </c>
      <c r="C336" s="2" t="str">
        <f>VLOOKUP(A336,'Food Encyclopedia'!$C$2:$K$992,9)</f>
        <v>mixed</v>
      </c>
      <c r="D336" s="2">
        <v>18.9446</v>
      </c>
      <c r="E336" s="19">
        <v>8.3554</v>
      </c>
      <c r="F336" s="57">
        <f t="shared" si="1"/>
        <v>86.67736232</v>
      </c>
    </row>
    <row r="337">
      <c r="A337" s="2" t="s">
        <v>922</v>
      </c>
      <c r="B337" s="2" t="str">
        <f>VLOOKUP(A337,'Food Encyclopedia'!$C$2:$E$992,3)</f>
        <v>Organic baby food, commercial product, pouch</v>
      </c>
      <c r="C337" s="2" t="str">
        <f>VLOOKUP(A337,'Food Encyclopedia'!$C$2:$K$992,9)</f>
        <v>mixed</v>
      </c>
      <c r="D337" s="2">
        <v>17.9046</v>
      </c>
      <c r="E337" s="19">
        <v>8.8327</v>
      </c>
      <c r="F337" s="57">
        <f t="shared" si="1"/>
        <v>81.16723928</v>
      </c>
    </row>
    <row r="338">
      <c r="A338" s="2" t="s">
        <v>926</v>
      </c>
      <c r="B338" s="2" t="str">
        <f>VLOOKUP(A338,'Food Encyclopedia'!$C$2:$E$992,3)</f>
        <v>Organic baby food, commercial product, pouch</v>
      </c>
      <c r="C338" s="2" t="str">
        <f>VLOOKUP(A338,'Food Encyclopedia'!$C$2:$K$992,9)</f>
        <v>mixed</v>
      </c>
      <c r="D338" s="2">
        <v>16.0916</v>
      </c>
      <c r="E338" s="19">
        <v>7.8667</v>
      </c>
      <c r="F338" s="57">
        <f t="shared" si="1"/>
        <v>87.83720284</v>
      </c>
    </row>
    <row r="339">
      <c r="A339" s="2" t="s">
        <v>928</v>
      </c>
      <c r="B339" s="2" t="str">
        <f>VLOOKUP(A339,'Food Encyclopedia'!$C$2:$E$992,3)</f>
        <v>Organic baby food, commercial product, pouch</v>
      </c>
      <c r="C339" s="2" t="str">
        <f>VLOOKUP(A339,'Food Encyclopedia'!$C$2:$K$992,9)</f>
        <v>mixed</v>
      </c>
      <c r="D339" s="2">
        <v>13.82</v>
      </c>
      <c r="E339" s="19">
        <v>8.309</v>
      </c>
      <c r="F339" s="57">
        <f t="shared" si="1"/>
        <v>77.70508446</v>
      </c>
    </row>
    <row r="340">
      <c r="A340" s="2" t="s">
        <v>930</v>
      </c>
      <c r="B340" s="2" t="str">
        <f>VLOOKUP(A340,'Food Encyclopedia'!$C$2:$E$992,3)</f>
        <v>Organic baby food, commercial product, pouch</v>
      </c>
      <c r="C340" s="2" t="str">
        <f>VLOOKUP(A340,'Food Encyclopedia'!$C$2:$K$992,9)</f>
        <v>mixed</v>
      </c>
      <c r="D340" s="2">
        <v>14.3453</v>
      </c>
      <c r="E340" s="19">
        <v>8.0344</v>
      </c>
      <c r="F340" s="57">
        <f t="shared" si="1"/>
        <v>82.84739088</v>
      </c>
    </row>
    <row r="341">
      <c r="A341" s="2" t="s">
        <v>932</v>
      </c>
      <c r="B341" s="2" t="str">
        <f>VLOOKUP(A341,'Food Encyclopedia'!$C$2:$E$992,3)</f>
        <v>Organic baby food, commercial product, pouch</v>
      </c>
      <c r="C341" s="2" t="str">
        <f>VLOOKUP(A341,'Food Encyclopedia'!$C$2:$K$992,9)</f>
        <v>mixed</v>
      </c>
      <c r="D341" s="2">
        <v>15.7702</v>
      </c>
      <c r="E341" s="19">
        <v>8.2299</v>
      </c>
      <c r="F341" s="57">
        <f t="shared" si="1"/>
        <v>83.38825975</v>
      </c>
    </row>
    <row r="342">
      <c r="A342" s="2" t="s">
        <v>934</v>
      </c>
      <c r="B342" s="2" t="str">
        <f>VLOOKUP(A342,'Food Encyclopedia'!$C$2:$E$992,3)</f>
        <v>Organic baby food, commercial product, pouch</v>
      </c>
      <c r="C342" s="2" t="str">
        <f>VLOOKUP(A342,'Food Encyclopedia'!$C$2:$K$992,9)</f>
        <v>mixed</v>
      </c>
      <c r="D342" s="2">
        <v>14.7341</v>
      </c>
      <c r="E342" s="19">
        <v>8.0335</v>
      </c>
      <c r="F342" s="57">
        <f t="shared" si="1"/>
        <v>83.69159287</v>
      </c>
    </row>
    <row r="343">
      <c r="A343" s="2" t="s">
        <v>936</v>
      </c>
      <c r="B343" s="2" t="str">
        <f>VLOOKUP(A343,'Food Encyclopedia'!$C$2:$E$992,3)</f>
        <v>Organic baby food, commercial product, pouch</v>
      </c>
      <c r="C343" s="2" t="str">
        <f>VLOOKUP(A343,'Food Encyclopedia'!$C$2:$K$992,9)</f>
        <v>mixed</v>
      </c>
      <c r="D343" s="2">
        <v>17.7645</v>
      </c>
      <c r="E343" s="19">
        <v>8.7401</v>
      </c>
      <c r="F343" s="57">
        <f t="shared" si="1"/>
        <v>81.7671949</v>
      </c>
    </row>
    <row r="344">
      <c r="A344" s="2" t="s">
        <v>938</v>
      </c>
      <c r="B344" s="2" t="str">
        <f>VLOOKUP(A344,'Food Encyclopedia'!$C$2:$E$992,3)</f>
        <v>Organic baby food, commercial product, pouch</v>
      </c>
      <c r="C344" s="2" t="str">
        <f>VLOOKUP(A344,'Food Encyclopedia'!$C$2:$K$992,9)</f>
        <v>mixed</v>
      </c>
      <c r="D344" s="2">
        <v>15.7526</v>
      </c>
      <c r="E344" s="19">
        <v>8.1752</v>
      </c>
      <c r="F344" s="57">
        <f t="shared" si="1"/>
        <v>83.96197146</v>
      </c>
    </row>
    <row r="345">
      <c r="A345" s="2" t="s">
        <v>940</v>
      </c>
      <c r="B345" s="2" t="str">
        <f>VLOOKUP(A345,'Food Encyclopedia'!$C$2:$E$992,3)</f>
        <v>Organic baby food, commercial product, pouch</v>
      </c>
      <c r="C345" s="2" t="str">
        <f>VLOOKUP(A345,'Food Encyclopedia'!$C$2:$K$992,9)</f>
        <v>mixed</v>
      </c>
      <c r="D345" s="2">
        <v>15.3357</v>
      </c>
      <c r="E345" s="19">
        <v>7.9192</v>
      </c>
      <c r="F345" s="57">
        <f t="shared" si="1"/>
        <v>86.15922583</v>
      </c>
    </row>
    <row r="346">
      <c r="A346" s="2" t="s">
        <v>942</v>
      </c>
      <c r="B346" s="2" t="str">
        <f>VLOOKUP(A346,'Food Encyclopedia'!$C$2:$E$992,3)</f>
        <v>Organic baby food, commercial product, pouch</v>
      </c>
      <c r="C346" s="2" t="str">
        <f>VLOOKUP(A346,'Food Encyclopedia'!$C$2:$K$992,9)</f>
        <v>mixed</v>
      </c>
      <c r="D346" s="2">
        <v>16.7564</v>
      </c>
      <c r="E346" s="19">
        <v>8.8075</v>
      </c>
      <c r="F346" s="57">
        <f t="shared" si="1"/>
        <v>79.26230979</v>
      </c>
    </row>
    <row r="347">
      <c r="A347" s="2" t="s">
        <v>944</v>
      </c>
      <c r="B347" s="2" t="str">
        <f>VLOOKUP(A347,'Food Encyclopedia'!$C$2:$E$992,3)</f>
        <v>Organic baby food, commercial product, pouch</v>
      </c>
      <c r="C347" s="2" t="str">
        <f>VLOOKUP(A347,'Food Encyclopedia'!$C$2:$K$992,9)</f>
        <v>mixed</v>
      </c>
      <c r="D347" s="2">
        <v>15.7363</v>
      </c>
      <c r="E347" s="19">
        <v>7.8893</v>
      </c>
      <c r="F347" s="57">
        <f t="shared" si="1"/>
        <v>87.10662152</v>
      </c>
    </row>
    <row r="348">
      <c r="A348" s="2" t="s">
        <v>946</v>
      </c>
      <c r="B348" s="2" t="str">
        <f>VLOOKUP(A348,'Food Encyclopedia'!$C$2:$E$992,3)</f>
        <v>4 Food group blend, commercial product, pouch</v>
      </c>
      <c r="C348" s="2" t="str">
        <f>VLOOKUP(A348,'Food Encyclopedia'!$C$2:$K$992,9)</f>
        <v>mixed</v>
      </c>
      <c r="D348" s="2">
        <v>16.4393</v>
      </c>
      <c r="E348" s="19">
        <v>8.4747</v>
      </c>
      <c r="F348" s="57">
        <f t="shared" si="1"/>
        <v>82.01204757</v>
      </c>
    </row>
    <row r="349">
      <c r="A349" s="2" t="s">
        <v>949</v>
      </c>
      <c r="B349" s="2" t="str">
        <f>VLOOKUP(A349,'Food Encyclopedia'!$C$2:$E$992,3)</f>
        <v>4 Food group blend, commercial product, pouch</v>
      </c>
      <c r="C349" s="2" t="str">
        <f>VLOOKUP(A349,'Food Encyclopedia'!$C$2:$K$992,9)</f>
        <v>mixed</v>
      </c>
      <c r="D349" s="2">
        <v>14.1975</v>
      </c>
      <c r="E349" s="19">
        <v>8.0024</v>
      </c>
      <c r="F349" s="57">
        <f t="shared" si="1"/>
        <v>82.93639637</v>
      </c>
    </row>
    <row r="350">
      <c r="A350" s="2" t="s">
        <v>951</v>
      </c>
      <c r="B350" s="2" t="str">
        <f>VLOOKUP(A350,'Food Encyclopedia'!$C$2:$E$992,3)</f>
        <v>4 Food group blend, commercial product, pouch</v>
      </c>
      <c r="C350" s="2" t="str">
        <f>VLOOKUP(A350,'Food Encyclopedia'!$C$2:$K$992,9)</f>
        <v>mixed</v>
      </c>
      <c r="D350" s="2">
        <v>16.6602</v>
      </c>
      <c r="E350" s="19">
        <v>8.1643</v>
      </c>
      <c r="F350" s="57">
        <f t="shared" si="1"/>
        <v>85.53723169</v>
      </c>
    </row>
    <row r="351">
      <c r="A351" s="2" t="s">
        <v>953</v>
      </c>
      <c r="B351" s="2" t="str">
        <f>VLOOKUP(A351,'Food Encyclopedia'!$C$2:$E$992,3)</f>
        <v>4 Food group blend, commercial product, pouch</v>
      </c>
      <c r="C351" s="2" t="str">
        <f>VLOOKUP(A351,'Food Encyclopedia'!$C$2:$K$992,9)</f>
        <v>mixed</v>
      </c>
      <c r="D351" s="2">
        <v>14.5744</v>
      </c>
      <c r="E351" s="19">
        <v>8.0911</v>
      </c>
      <c r="F351" s="57">
        <f t="shared" si="1"/>
        <v>82.6255958</v>
      </c>
    </row>
    <row r="352">
      <c r="A352" s="2" t="s">
        <v>955</v>
      </c>
      <c r="B352" s="2" t="str">
        <f>VLOOKUP(A352,'Food Encyclopedia'!$C$2:$E$992,3)</f>
        <v>Super Smoothies, commercial product, pouch</v>
      </c>
      <c r="C352" s="2" t="str">
        <f>VLOOKUP(A352,'Food Encyclopedia'!$C$2:$K$992,9)</f>
        <v>mixed</v>
      </c>
      <c r="D352" s="2">
        <v>16.3116</v>
      </c>
      <c r="E352" s="19">
        <v>8.2654</v>
      </c>
      <c r="F352" s="57">
        <f t="shared" si="1"/>
        <v>83.95625952</v>
      </c>
    </row>
    <row r="353">
      <c r="A353" s="2" t="s">
        <v>958</v>
      </c>
      <c r="B353" s="2" t="str">
        <f>VLOOKUP(A353,'Food Encyclopedia'!$C$2:$E$992,3)</f>
        <v>GoGo Squeez, commercial product, pouch</v>
      </c>
      <c r="C353" s="2" t="str">
        <f>VLOOKUP(A353,'Food Encyclopedia'!$C$2:$K$992,9)</f>
        <v>mixed</v>
      </c>
      <c r="D353" s="2">
        <v>17.7047</v>
      </c>
      <c r="E353" s="19">
        <v>8.775</v>
      </c>
      <c r="F353" s="57">
        <f t="shared" si="1"/>
        <v>81.34992575</v>
      </c>
    </row>
    <row r="354">
      <c r="A354" s="2" t="s">
        <v>962</v>
      </c>
      <c r="B354" s="2" t="str">
        <f>VLOOKUP(A354,'Food Encyclopedia'!$C$2:$E$992,3)</f>
        <v>GoGo Squeez, commercial product, pouch</v>
      </c>
      <c r="C354" s="2" t="str">
        <f>VLOOKUP(A354,'Food Encyclopedia'!$C$2:$K$992,9)</f>
        <v>mixed</v>
      </c>
      <c r="D354" s="2">
        <v>18.1267</v>
      </c>
      <c r="E354" s="19">
        <v>8.7275</v>
      </c>
      <c r="F354" s="57">
        <f t="shared" si="1"/>
        <v>82.45707919</v>
      </c>
    </row>
    <row r="355">
      <c r="A355" s="2" t="s">
        <v>964</v>
      </c>
      <c r="B355" s="2" t="str">
        <f>VLOOKUP(A355,'Food Encyclopedia'!$C$2:$E$992,3)</f>
        <v>GoGo Squeez, commercial product, pouch</v>
      </c>
      <c r="C355" s="2" t="str">
        <f>VLOOKUP(A355,'Food Encyclopedia'!$C$2:$K$992,9)</f>
        <v>mixed</v>
      </c>
      <c r="D355" s="2">
        <v>18.726</v>
      </c>
      <c r="E355" s="19">
        <v>8.4962</v>
      </c>
      <c r="F355" s="57">
        <f t="shared" si="1"/>
        <v>85.2611225</v>
      </c>
    </row>
    <row r="356">
      <c r="A356" s="2" t="s">
        <v>966</v>
      </c>
      <c r="B356" s="2" t="str">
        <f>VLOOKUP(A356,'Food Encyclopedia'!$C$2:$E$992,3)</f>
        <v>GoGo Squeez, commercial product, pouch</v>
      </c>
      <c r="C356" s="2" t="str">
        <f>VLOOKUP(A356,'Food Encyclopedia'!$C$2:$K$992,9)</f>
        <v>mixed</v>
      </c>
      <c r="D356" s="2">
        <v>19.471</v>
      </c>
      <c r="E356" s="19">
        <v>9.182</v>
      </c>
      <c r="F356" s="57">
        <f t="shared" si="1"/>
        <v>80.74110114</v>
      </c>
    </row>
    <row r="357">
      <c r="A357" s="2" t="s">
        <v>968</v>
      </c>
      <c r="B357" s="2" t="str">
        <f>VLOOKUP(A357,'Food Encyclopedia'!$C$2:$E$992,3)</f>
        <v>GoGo Squeez, commercial product, pouch</v>
      </c>
      <c r="C357" s="2" t="str">
        <f>VLOOKUP(A357,'Food Encyclopedia'!$C$2:$K$992,9)</f>
        <v>mixed</v>
      </c>
      <c r="D357" s="2">
        <v>18.417</v>
      </c>
      <c r="E357" s="19">
        <v>8.8312</v>
      </c>
      <c r="F357" s="57">
        <f t="shared" si="1"/>
        <v>82.00561202</v>
      </c>
    </row>
    <row r="358">
      <c r="A358" s="2" t="s">
        <v>970</v>
      </c>
      <c r="B358" s="2" t="str">
        <f>VLOOKUP(A358,'Food Encyclopedia'!$C$2:$E$992,3)</f>
        <v>GoGo Squeez, commercial product, pouch</v>
      </c>
      <c r="C358" s="2" t="str">
        <f>VLOOKUP(A358,'Food Encyclopedia'!$C$2:$K$992,9)</f>
        <v>mixed</v>
      </c>
      <c r="D358" s="2">
        <v>19.4702</v>
      </c>
      <c r="E358" s="19">
        <v>8.75</v>
      </c>
      <c r="F358" s="57">
        <f t="shared" si="1"/>
        <v>84.13014817</v>
      </c>
    </row>
    <row r="359">
      <c r="A359" s="2" t="s">
        <v>972</v>
      </c>
      <c r="B359" s="2" t="str">
        <f>VLOOKUP(A359,'Food Encyclopedia'!$C$2:$E$992,3)</f>
        <v>Organic Mixed Fruit Puree, commercial product, pouch</v>
      </c>
      <c r="C359" s="2" t="str">
        <f>VLOOKUP(A359,'Food Encyclopedia'!$C$2:$K$992,9)</f>
        <v>mixed</v>
      </c>
      <c r="D359" s="2">
        <v>19.0886</v>
      </c>
      <c r="E359" s="19">
        <v>9.2022</v>
      </c>
      <c r="F359" s="57">
        <f t="shared" si="1"/>
        <v>79.9818782</v>
      </c>
    </row>
    <row r="360">
      <c r="A360" s="2" t="s">
        <v>976</v>
      </c>
      <c r="B360" s="2" t="str">
        <f>VLOOKUP(A360,'Food Encyclopedia'!$C$2:$E$992,3)</f>
        <v>Organic Mixed Fruit Puree, commercial product, pouch</v>
      </c>
      <c r="C360" s="2" t="str">
        <f>VLOOKUP(A360,'Food Encyclopedia'!$C$2:$K$992,9)</f>
        <v>mixed</v>
      </c>
      <c r="D360" s="2">
        <v>19.5563</v>
      </c>
      <c r="E360" s="19">
        <v>8.7639</v>
      </c>
      <c r="F360" s="57">
        <f t="shared" si="1"/>
        <v>84.12830806</v>
      </c>
    </row>
    <row r="361">
      <c r="A361" s="2" t="s">
        <v>978</v>
      </c>
      <c r="B361" s="2" t="str">
        <f>VLOOKUP(A361,'Food Encyclopedia'!$C$2:$E$992,3)</f>
        <v>Organic Mixed Fruit Puree, commercial product, pouch</v>
      </c>
      <c r="C361" s="2" t="str">
        <f>VLOOKUP(A361,'Food Encyclopedia'!$C$2:$K$992,9)</f>
        <v>mixed</v>
      </c>
      <c r="D361" s="2">
        <v>19.2289</v>
      </c>
      <c r="E361" s="19">
        <v>9.2118</v>
      </c>
      <c r="F361" s="57">
        <f t="shared" si="1"/>
        <v>80.12974858</v>
      </c>
    </row>
    <row r="362">
      <c r="A362" s="2" t="s">
        <v>980</v>
      </c>
      <c r="B362" s="2" t="str">
        <f>VLOOKUP(A362,'Food Encyclopedia'!$C$2:$E$992,3)</f>
        <v>Organic Baby Food, commercial product, pouch</v>
      </c>
      <c r="C362" s="2" t="str">
        <f>VLOOKUP(A362,'Food Encyclopedia'!$C$2:$K$992,9)</f>
        <v>mixed</v>
      </c>
      <c r="D362" s="2">
        <v>18.4879</v>
      </c>
      <c r="E362" s="19">
        <v>8.5134</v>
      </c>
      <c r="F362" s="57">
        <f t="shared" si="1"/>
        <v>84.81645564</v>
      </c>
    </row>
    <row r="363">
      <c r="A363" s="2" t="s">
        <v>982</v>
      </c>
      <c r="B363" s="2" t="str">
        <f>VLOOKUP(A363,'Food Encyclopedia'!$C$2:$E$992,3)</f>
        <v>Organic Baby Food, commercial product, pouch</v>
      </c>
      <c r="C363" s="2" t="str">
        <f>VLOOKUP(A363,'Food Encyclopedia'!$C$2:$K$992,9)</f>
        <v>mixed</v>
      </c>
      <c r="D363" s="2">
        <v>16.9239</v>
      </c>
      <c r="E363" s="19">
        <v>8.3332</v>
      </c>
      <c r="F363" s="57">
        <f t="shared" si="1"/>
        <v>84.25476408</v>
      </c>
    </row>
    <row r="364">
      <c r="A364" s="2" t="s">
        <v>984</v>
      </c>
      <c r="B364" s="2" t="str">
        <f>VLOOKUP(A364,'Food Encyclopedia'!$C$2:$E$992,3)</f>
        <v>Organic Baby Food, commercial product, pouch</v>
      </c>
      <c r="C364" s="2" t="str">
        <f>VLOOKUP(A364,'Food Encyclopedia'!$C$2:$K$992,9)</f>
        <v>mixed</v>
      </c>
      <c r="D364" s="2">
        <v>37.8035</v>
      </c>
      <c r="E364" s="19">
        <v>13.4981</v>
      </c>
      <c r="F364" s="57">
        <f t="shared" si="1"/>
        <v>78.21352375</v>
      </c>
    </row>
    <row r="365">
      <c r="A365" s="2" t="s">
        <v>986</v>
      </c>
      <c r="B365" s="2" t="str">
        <f>VLOOKUP(A365,'Food Encyclopedia'!$C$2:$E$992,3)</f>
        <v>Organic Baby Food, commercial product, pouch</v>
      </c>
      <c r="C365" s="2" t="str">
        <f>VLOOKUP(A365,'Food Encyclopedia'!$C$2:$K$992,9)</f>
        <v>mixed</v>
      </c>
      <c r="D365" s="2">
        <v>19.8481</v>
      </c>
      <c r="E365" s="19">
        <v>9.5676</v>
      </c>
      <c r="F365" s="57">
        <f t="shared" si="1"/>
        <v>78.35567784</v>
      </c>
    </row>
    <row r="366">
      <c r="A366" s="2" t="s">
        <v>988</v>
      </c>
      <c r="B366" s="2" t="str">
        <f>VLOOKUP(A366,'Food Encyclopedia'!$C$2:$E$992,3)</f>
        <v>Organic Baby Food, commercial product, pouch</v>
      </c>
      <c r="C366" s="2" t="str">
        <f>VLOOKUP(A366,'Food Encyclopedia'!$C$2:$K$992,9)</f>
        <v>mixed</v>
      </c>
      <c r="D366" s="2">
        <v>37.0497</v>
      </c>
      <c r="E366" s="19">
        <v>14.3517</v>
      </c>
      <c r="F366" s="57">
        <f t="shared" si="1"/>
        <v>74.85678668</v>
      </c>
    </row>
    <row r="367">
      <c r="A367" s="2" t="s">
        <v>990</v>
      </c>
      <c r="B367" s="2" t="str">
        <f>VLOOKUP(A367,'Food Encyclopedia'!$C$2:$E$992,3)</f>
        <v>Organic Baby Food, commercial product, pouch</v>
      </c>
      <c r="C367" s="2" t="str">
        <f>VLOOKUP(A367,'Food Encyclopedia'!$C$2:$K$992,9)</f>
        <v>mixed</v>
      </c>
      <c r="D367" s="2">
        <v>20.4416</v>
      </c>
      <c r="E367" s="19">
        <v>9.8367</v>
      </c>
      <c r="F367" s="57">
        <f t="shared" si="1"/>
        <v>77.33013461</v>
      </c>
    </row>
    <row r="368">
      <c r="A368" s="2" t="s">
        <v>992</v>
      </c>
      <c r="B368" s="2" t="str">
        <f>VLOOKUP(A368,'Food Encyclopedia'!$C$2:$E$992,3)</f>
        <v>Organic Baby Food, commercial product, pouch</v>
      </c>
      <c r="C368" s="2" t="str">
        <f>VLOOKUP(A368,'Food Encyclopedia'!$C$2:$K$992,9)</f>
        <v>mixed</v>
      </c>
      <c r="D368" s="2">
        <v>32.8464</v>
      </c>
      <c r="E368" s="19">
        <v>8.4511</v>
      </c>
      <c r="F368" s="57">
        <f t="shared" si="1"/>
        <v>93.40202002</v>
      </c>
    </row>
    <row r="369">
      <c r="A369" s="2" t="s">
        <v>994</v>
      </c>
      <c r="B369" s="2" t="str">
        <f>VLOOKUP(A369,'Food Encyclopedia'!$C$2:$E$992,3)</f>
        <v>Organic Baby Food, commercial product, pouch</v>
      </c>
      <c r="C369" s="2" t="str">
        <f>VLOOKUP(A369,'Food Encyclopedia'!$C$2:$K$992,9)</f>
        <v>mixed</v>
      </c>
      <c r="D369" s="2">
        <v>16.2461</v>
      </c>
      <c r="E369" s="19">
        <v>8.0839</v>
      </c>
      <c r="F369" s="57">
        <f t="shared" si="1"/>
        <v>85.75270794</v>
      </c>
    </row>
    <row r="370">
      <c r="A370" s="2" t="s">
        <v>996</v>
      </c>
      <c r="B370" s="2" t="str">
        <f>VLOOKUP(A370,'Food Encyclopedia'!$C$2:$E$992,3)</f>
        <v>Organic Baby Food, commercial product, pouch</v>
      </c>
      <c r="C370" s="2" t="str">
        <f>VLOOKUP(A370,'Food Encyclopedia'!$C$2:$K$992,9)</f>
        <v>mixed</v>
      </c>
      <c r="D370" s="2">
        <v>18.339</v>
      </c>
      <c r="E370" s="19">
        <v>8.267</v>
      </c>
      <c r="F370" s="57">
        <f t="shared" si="1"/>
        <v>86.74383354</v>
      </c>
    </row>
    <row r="371">
      <c r="A371" s="2" t="s">
        <v>998</v>
      </c>
      <c r="B371" s="2" t="str">
        <f>VLOOKUP(A371,'Food Encyclopedia'!$C$2:$E$992,3)</f>
        <v>Organic Baby Food, commercial product, pouch</v>
      </c>
      <c r="C371" s="2" t="str">
        <f>VLOOKUP(A371,'Food Encyclopedia'!$C$2:$K$992,9)</f>
        <v>mixed</v>
      </c>
      <c r="D371" s="2">
        <v>1835572.0</v>
      </c>
      <c r="E371" s="19">
        <v>9.1335</v>
      </c>
      <c r="F371" s="57">
        <f t="shared" si="1"/>
        <v>99.99986894</v>
      </c>
    </row>
    <row r="372">
      <c r="A372" s="2" t="s">
        <v>1000</v>
      </c>
      <c r="B372" s="2" t="str">
        <f>VLOOKUP(A372,'Food Encyclopedia'!$C$2:$E$992,3)</f>
        <v>Organic fruit &amp; vegetable puree, commercial product, pouch</v>
      </c>
      <c r="C372" s="2" t="str">
        <f>VLOOKUP(A372,'Food Encyclopedia'!$C$2:$K$992,9)</f>
        <v>mixed</v>
      </c>
      <c r="D372" s="2">
        <v>20.3402</v>
      </c>
      <c r="E372" s="19">
        <v>8.7443</v>
      </c>
      <c r="F372" s="57">
        <f t="shared" si="1"/>
        <v>85.18630073</v>
      </c>
    </row>
    <row r="373">
      <c r="A373" s="2" t="s">
        <v>1004</v>
      </c>
      <c r="B373" s="2" t="str">
        <f>VLOOKUP(A373,'Food Encyclopedia'!$C$2:$E$992,3)</f>
        <v>Organic fruit &amp; vegetable puree, commercial product, pouch</v>
      </c>
      <c r="C373" s="2" t="str">
        <f>VLOOKUP(A373,'Food Encyclopedia'!$C$2:$K$992,9)</f>
        <v>mixed</v>
      </c>
      <c r="D373" s="2">
        <v>19.5411</v>
      </c>
      <c r="E373" s="19">
        <v>9.9151</v>
      </c>
      <c r="F373" s="57">
        <f t="shared" si="1"/>
        <v>75.12506536</v>
      </c>
    </row>
    <row r="374">
      <c r="A374" s="2" t="s">
        <v>1006</v>
      </c>
      <c r="B374" s="2" t="str">
        <f>VLOOKUP(A374,'Food Encyclopedia'!$C$2:$E$992,3)</f>
        <v>Organic fruit &amp; vegetable puree, commercial product, pouch</v>
      </c>
      <c r="C374" s="2" t="str">
        <f>VLOOKUP(A374,'Food Encyclopedia'!$C$2:$K$992,9)</f>
        <v>mixed</v>
      </c>
      <c r="D374" s="2">
        <v>17.3941</v>
      </c>
      <c r="E374" s="19">
        <v>8.6749</v>
      </c>
      <c r="F374" s="57">
        <f t="shared" si="1"/>
        <v>81.74531</v>
      </c>
    </row>
    <row r="375">
      <c r="A375" s="2" t="s">
        <v>1008</v>
      </c>
      <c r="B375" s="2" t="str">
        <f>VLOOKUP(A375,'Food Encyclopedia'!$C$2:$E$992,3)</f>
        <v>Organic fruit &amp; vegetable puree, commercial product, pouch</v>
      </c>
      <c r="C375" s="2" t="str">
        <f>VLOOKUP(A375,'Food Encyclopedia'!$C$2:$K$992,9)</f>
        <v>mixed</v>
      </c>
      <c r="D375" s="2">
        <v>17.6927</v>
      </c>
      <c r="E375" s="19">
        <v>9.1884</v>
      </c>
      <c r="F375" s="57">
        <f t="shared" si="1"/>
        <v>77.55930287</v>
      </c>
    </row>
    <row r="376">
      <c r="A376" s="2" t="s">
        <v>1010</v>
      </c>
      <c r="B376" s="2" t="str">
        <f>VLOOKUP(A376,'Food Encyclopedia'!$C$2:$E$992,3)</f>
        <v>Organic fruit &amp; vegetable puree, commercial product, pouch</v>
      </c>
      <c r="C376" s="2" t="str">
        <f>VLOOKUP(A376,'Food Encyclopedia'!$C$2:$K$992,9)</f>
        <v>mixed</v>
      </c>
      <c r="D376" s="2">
        <v>17.2882</v>
      </c>
      <c r="E376" s="19">
        <v>8.4247</v>
      </c>
      <c r="F376" s="57">
        <f t="shared" si="1"/>
        <v>83.93147987</v>
      </c>
    </row>
    <row r="377">
      <c r="A377" s="2" t="s">
        <v>1012</v>
      </c>
      <c r="B377" s="2" t="str">
        <f>VLOOKUP(A377,'Food Encyclopedia'!$C$2:$E$992,3)</f>
        <v>Organic fruit &amp; vegetable puree, commercial product, pouch</v>
      </c>
      <c r="C377" s="2" t="str">
        <f>VLOOKUP(A377,'Food Encyclopedia'!$C$2:$K$992,9)</f>
        <v>mixed</v>
      </c>
      <c r="D377" s="2">
        <v>18.6935</v>
      </c>
      <c r="E377" s="19">
        <v>8.9802</v>
      </c>
      <c r="F377" s="57">
        <f t="shared" si="1"/>
        <v>81.17619529</v>
      </c>
    </row>
    <row r="378">
      <c r="A378" s="2" t="s">
        <v>1014</v>
      </c>
      <c r="B378" s="2" t="str">
        <f>VLOOKUP(A378,'Food Encyclopedia'!$C$2:$E$992,3)</f>
        <v>baby food blend, commercial product, jar</v>
      </c>
      <c r="C378" s="2" t="str">
        <f>VLOOKUP(A378,'Food Encyclopedia'!$C$2:$K$992,9)</f>
        <v>stirred</v>
      </c>
      <c r="D378" s="2">
        <v>18.0764</v>
      </c>
      <c r="E378" s="31"/>
      <c r="F378" s="57">
        <f t="shared" si="1"/>
        <v>159.2830834</v>
      </c>
    </row>
    <row r="379">
      <c r="A379" s="2" t="s">
        <v>1018</v>
      </c>
      <c r="B379" s="2" t="str">
        <f>VLOOKUP(A379,'Food Encyclopedia'!$C$2:$E$992,3)</f>
        <v>baby food blend, commercial product, jar</v>
      </c>
      <c r="C379" s="2" t="str">
        <f>VLOOKUP(A379,'Food Encyclopedia'!$C$2:$K$992,9)</f>
        <v>stirred</v>
      </c>
      <c r="D379" s="2">
        <v>18.0966</v>
      </c>
      <c r="E379" s="19">
        <v>8.6041</v>
      </c>
      <c r="F379" s="57">
        <f t="shared" si="1"/>
        <v>83.49605939</v>
      </c>
    </row>
    <row r="380">
      <c r="A380" s="2" t="s">
        <v>1020</v>
      </c>
      <c r="B380" s="2" t="str">
        <f>VLOOKUP(A380,'Food Encyclopedia'!$C$2:$E$992,3)</f>
        <v>baby food blend, commercial product, jar</v>
      </c>
      <c r="C380" s="2" t="str">
        <f>VLOOKUP(A380,'Food Encyclopedia'!$C$2:$K$992,9)</f>
        <v>stirred</v>
      </c>
      <c r="D380" s="2">
        <v>17.4548</v>
      </c>
      <c r="E380" s="19">
        <v>9.3653</v>
      </c>
      <c r="F380" s="57">
        <f t="shared" si="1"/>
        <v>75.41251049</v>
      </c>
    </row>
    <row r="381">
      <c r="A381" s="2" t="s">
        <v>1022</v>
      </c>
      <c r="B381" s="2" t="str">
        <f>VLOOKUP(A381,'Food Encyclopedia'!$C$2:$E$992,3)</f>
        <v>baby food blend, commercial product, jar</v>
      </c>
      <c r="C381" s="2" t="str">
        <f>VLOOKUP(A381,'Food Encyclopedia'!$C$2:$K$992,9)</f>
        <v>stirred</v>
      </c>
      <c r="D381" s="2">
        <v>16.7731</v>
      </c>
      <c r="E381" s="19">
        <v>8.2772</v>
      </c>
      <c r="F381" s="57">
        <f t="shared" si="1"/>
        <v>84.5758713</v>
      </c>
    </row>
    <row r="382">
      <c r="A382" s="2" t="s">
        <v>1024</v>
      </c>
      <c r="B382" s="2" t="str">
        <f>VLOOKUP(A382,'Food Encyclopedia'!$C$2:$E$992,3)</f>
        <v>baby food blend, commercial product, jar</v>
      </c>
      <c r="C382" s="2" t="str">
        <f>VLOOKUP(A382,'Food Encyclopedia'!$C$2:$K$992,9)</f>
        <v>stirred</v>
      </c>
      <c r="D382" s="2">
        <v>15.2194</v>
      </c>
      <c r="E382" s="19">
        <v>8.7582</v>
      </c>
      <c r="F382" s="57">
        <f t="shared" si="1"/>
        <v>76.08931179</v>
      </c>
    </row>
    <row r="383">
      <c r="A383" s="2" t="s">
        <v>1026</v>
      </c>
      <c r="B383" s="2" t="str">
        <f>VLOOKUP(A383,'Food Encyclopedia'!$C$2:$E$992,3)</f>
        <v>baby food blend, commercial product, jar</v>
      </c>
      <c r="C383" s="2" t="str">
        <f>VLOOKUP(A383,'Food Encyclopedia'!$C$2:$K$992,9)</f>
        <v>stirred</v>
      </c>
      <c r="D383" s="2">
        <v>17.9627</v>
      </c>
      <c r="E383" s="19">
        <v>8.7937</v>
      </c>
      <c r="F383" s="57">
        <f t="shared" si="1"/>
        <v>81.61176334</v>
      </c>
    </row>
    <row r="384">
      <c r="A384" s="2" t="s">
        <v>1029</v>
      </c>
      <c r="B384" s="2" t="str">
        <f>VLOOKUP(A384,'Food Encyclopedia'!$C$2:$E$992,3)</f>
        <v>baby food blend, commercial product, jar</v>
      </c>
      <c r="C384" s="2" t="str">
        <f>VLOOKUP(A384,'Food Encyclopedia'!$C$2:$K$992,9)</f>
        <v>stirred</v>
      </c>
      <c r="D384" s="2">
        <v>17.4129</v>
      </c>
      <c r="E384" s="19">
        <v>8.2445</v>
      </c>
      <c r="F384" s="57">
        <f t="shared" si="1"/>
        <v>85.80546743</v>
      </c>
    </row>
    <row r="385">
      <c r="A385" s="2" t="s">
        <v>1031</v>
      </c>
      <c r="B385" s="2" t="str">
        <f>VLOOKUP(A385,'Food Encyclopedia'!$C$2:$E$992,3)</f>
        <v>baby food blend, commercial product, jar</v>
      </c>
      <c r="C385" s="2" t="str">
        <f>VLOOKUP(A385,'Food Encyclopedia'!$C$2:$K$992,9)</f>
        <v>stirred</v>
      </c>
      <c r="D385" s="2">
        <v>18.7295</v>
      </c>
      <c r="E385" s="19">
        <v>8.4696</v>
      </c>
      <c r="F385" s="57">
        <f t="shared" si="1"/>
        <v>85.487056</v>
      </c>
    </row>
    <row r="386">
      <c r="A386" s="2" t="s">
        <v>1033</v>
      </c>
      <c r="B386" s="2" t="str">
        <f>VLOOKUP(A386,'Food Encyclopedia'!$C$2:$E$992,3)</f>
        <v>baby food blend, commercial product, pouch</v>
      </c>
      <c r="C386" s="2" t="str">
        <f>VLOOKUP(A386,'Food Encyclopedia'!$C$2:$K$992,9)</f>
        <v>mixed</v>
      </c>
      <c r="D386" s="2">
        <v>16.57</v>
      </c>
      <c r="E386" s="19">
        <v>8.2964</v>
      </c>
      <c r="F386" s="57">
        <f t="shared" si="1"/>
        <v>84.06250635</v>
      </c>
    </row>
    <row r="387">
      <c r="A387" s="2" t="s">
        <v>1036</v>
      </c>
      <c r="B387" s="2" t="str">
        <f>VLOOKUP(A387,'Food Encyclopedia'!$C$2:$E$992,3)</f>
        <v>baby food blend, commercial product, pouch</v>
      </c>
      <c r="C387" s="2" t="str">
        <f>VLOOKUP(A387,'Food Encyclopedia'!$C$2:$K$992,9)</f>
        <v>mixed</v>
      </c>
      <c r="D387" s="2">
        <v>15.7761</v>
      </c>
      <c r="E387" s="19">
        <v>8.0727</v>
      </c>
      <c r="F387" s="57">
        <f t="shared" si="1"/>
        <v>85.13643447</v>
      </c>
    </row>
    <row r="388">
      <c r="A388" s="2" t="s">
        <v>1038</v>
      </c>
      <c r="B388" s="2" t="str">
        <f>VLOOKUP(A388,'Food Encyclopedia'!$C$2:$E$992,3)</f>
        <v>baby food blend, commercial product, pouch</v>
      </c>
      <c r="C388" s="2" t="str">
        <f>VLOOKUP(A388,'Food Encyclopedia'!$C$2:$K$992,9)</f>
        <v>mixed</v>
      </c>
      <c r="D388" s="2">
        <v>17.7834</v>
      </c>
      <c r="E388" s="19">
        <v>8.3902</v>
      </c>
      <c r="F388" s="57">
        <f t="shared" si="1"/>
        <v>84.96327653</v>
      </c>
    </row>
    <row r="389">
      <c r="A389" s="2" t="s">
        <v>1040</v>
      </c>
      <c r="B389" s="2" t="str">
        <f>VLOOKUP(A389,'Food Encyclopedia'!$C$2:$E$992,3)</f>
        <v>baby food blend, commercial product, pouch</v>
      </c>
      <c r="C389" s="2" t="str">
        <f>VLOOKUP(A389,'Food Encyclopedia'!$C$2:$K$992,9)</f>
        <v>mixed</v>
      </c>
      <c r="D389" s="2">
        <v>17.7812</v>
      </c>
      <c r="E389" s="19">
        <v>8.7796</v>
      </c>
      <c r="F389" s="57">
        <f t="shared" si="1"/>
        <v>81.43738578</v>
      </c>
    </row>
    <row r="390">
      <c r="A390" s="2" t="s">
        <v>1042</v>
      </c>
      <c r="B390" s="2" t="str">
        <f>VLOOKUP(A390,'Food Encyclopedia'!$C$2:$E$992,3)</f>
        <v>baby food blend, commercial product, pouch</v>
      </c>
      <c r="C390" s="2" t="str">
        <f>VLOOKUP(A390,'Food Encyclopedia'!$C$2:$K$992,9)</f>
        <v>mixed</v>
      </c>
      <c r="D390" s="2">
        <v>16.7505</v>
      </c>
      <c r="E390" s="19">
        <v>8.4814</v>
      </c>
      <c r="F390" s="57">
        <f t="shared" si="1"/>
        <v>82.50371656</v>
      </c>
    </row>
    <row r="391">
      <c r="A391" s="2" t="s">
        <v>1043</v>
      </c>
      <c r="B391" s="2" t="str">
        <f>VLOOKUP(A391,'Food Encyclopedia'!$C$2:$E$992,3)</f>
        <v>baby food blend, commercial product, pouch</v>
      </c>
      <c r="C391" s="2" t="str">
        <f>VLOOKUP(A391,'Food Encyclopedia'!$C$2:$K$992,9)</f>
        <v>mixed</v>
      </c>
      <c r="D391" s="2">
        <v>34.2965</v>
      </c>
      <c r="E391" s="19">
        <v>14.8367</v>
      </c>
      <c r="F391" s="57">
        <f t="shared" si="1"/>
        <v>70.586571</v>
      </c>
    </row>
    <row r="392">
      <c r="A392" s="2" t="s">
        <v>1045</v>
      </c>
      <c r="B392" s="2" t="str">
        <f>VLOOKUP(A392,'Food Encyclopedia'!$C$2:$E$992,3)</f>
        <v>baby food blend, commercial product, pouch</v>
      </c>
      <c r="C392" s="2" t="str">
        <f>VLOOKUP(A392,'Food Encyclopedia'!$C$2:$K$992,9)</f>
        <v>mixed</v>
      </c>
      <c r="D392" s="2">
        <v>17.1626</v>
      </c>
      <c r="E392" s="19">
        <v>8.4781</v>
      </c>
      <c r="F392" s="57">
        <f t="shared" si="1"/>
        <v>83.22631962</v>
      </c>
    </row>
    <row r="393">
      <c r="A393" s="2" t="s">
        <v>1047</v>
      </c>
      <c r="B393" s="2" t="str">
        <f>VLOOKUP(A393,'Food Encyclopedia'!$C$2:$E$992,3)</f>
        <v>baby food blend, commercial product, pouch</v>
      </c>
      <c r="C393" s="2" t="str">
        <f>VLOOKUP(A393,'Food Encyclopedia'!$C$2:$K$992,9)</f>
        <v>mixed</v>
      </c>
      <c r="D393" s="2">
        <v>17.0676</v>
      </c>
      <c r="E393" s="19">
        <v>8.213</v>
      </c>
      <c r="F393" s="57">
        <f t="shared" si="1"/>
        <v>85.6360858</v>
      </c>
    </row>
    <row r="394">
      <c r="A394" s="2" t="s">
        <v>1049</v>
      </c>
      <c r="B394" s="2" t="str">
        <f>VLOOKUP(A394,'Food Encyclopedia'!$C$2:$E$992,3)</f>
        <v>baby food blend, commercial product, pouch</v>
      </c>
      <c r="C394" s="2" t="str">
        <f>VLOOKUP(A394,'Food Encyclopedia'!$C$2:$K$992,9)</f>
        <v>mixed</v>
      </c>
      <c r="D394" s="2">
        <v>14.358</v>
      </c>
      <c r="E394" s="19">
        <v>8.107</v>
      </c>
      <c r="F394" s="57">
        <f t="shared" si="1"/>
        <v>81.92445807</v>
      </c>
    </row>
    <row r="395">
      <c r="A395" s="2" t="s">
        <v>1051</v>
      </c>
      <c r="B395" s="2" t="str">
        <f>VLOOKUP(A395,'Food Encyclopedia'!$C$2:$E$992,3)</f>
        <v>baby food blend, commercial product, pouch</v>
      </c>
      <c r="C395" s="2" t="str">
        <f>VLOOKUP(A395,'Food Encyclopedia'!$C$2:$K$992,9)</f>
        <v>mixed</v>
      </c>
      <c r="D395" s="2">
        <v>34.5969</v>
      </c>
      <c r="E395" s="19">
        <v>13.029</v>
      </c>
      <c r="F395" s="57">
        <f t="shared" si="1"/>
        <v>77.39001259</v>
      </c>
    </row>
    <row r="396">
      <c r="A396" s="2" t="s">
        <v>1053</v>
      </c>
      <c r="B396" s="2" t="str">
        <f>VLOOKUP(A396,'Food Encyclopedia'!$C$2:$E$992,3)</f>
        <v>baby food blend, commercial product, pouch</v>
      </c>
      <c r="C396" s="2" t="str">
        <f>VLOOKUP(A396,'Food Encyclopedia'!$C$2:$K$992,9)</f>
        <v>mixed</v>
      </c>
      <c r="D396" s="2">
        <v>14.8098</v>
      </c>
      <c r="E396" s="19">
        <v>7.8596</v>
      </c>
      <c r="F396" s="57">
        <f t="shared" si="1"/>
        <v>85.99604058</v>
      </c>
    </row>
    <row r="397">
      <c r="A397" s="2" t="s">
        <v>1055</v>
      </c>
      <c r="B397" s="2" t="str">
        <f>VLOOKUP(A397,'Food Encyclopedia'!$C$2:$E$992,3)</f>
        <v>baby food blend, commercial product, pouch</v>
      </c>
      <c r="C397" s="2" t="str">
        <f>VLOOKUP(A397,'Food Encyclopedia'!$C$2:$K$992,9)</f>
        <v>mixed</v>
      </c>
      <c r="D397" s="2">
        <v>35.1784</v>
      </c>
      <c r="E397" s="19">
        <v>13.4745</v>
      </c>
      <c r="F397" s="57">
        <f t="shared" si="1"/>
        <v>76.28626461</v>
      </c>
    </row>
    <row r="398">
      <c r="A398" s="2" t="s">
        <v>1057</v>
      </c>
      <c r="B398" s="2" t="str">
        <f>VLOOKUP(A398,'Food Encyclopedia'!$C$2:$E$992,3)</f>
        <v>baby food blend, commercial product, pouch</v>
      </c>
      <c r="C398" s="2" t="str">
        <f>VLOOKUP(A398,'Food Encyclopedia'!$C$2:$K$992,9)</f>
        <v>mixed</v>
      </c>
      <c r="D398" s="2">
        <v>15.0799</v>
      </c>
      <c r="E398" s="31"/>
      <c r="F398" s="57">
        <f t="shared" si="1"/>
        <v>180.5521965</v>
      </c>
    </row>
    <row r="399">
      <c r="A399" s="2" t="s">
        <v>1059</v>
      </c>
      <c r="B399" s="2" t="str">
        <f>VLOOKUP(A399,'Food Encyclopedia'!$C$2:$E$992,3)</f>
        <v>baby food blend, commercial product, pouch</v>
      </c>
      <c r="C399" s="2" t="str">
        <f>VLOOKUP(A399,'Food Encyclopedia'!$C$2:$K$992,9)</f>
        <v>mixed</v>
      </c>
      <c r="D399" s="2">
        <v>16.5143</v>
      </c>
      <c r="E399" s="19">
        <v>8.0813</v>
      </c>
      <c r="F399" s="57">
        <f t="shared" si="1"/>
        <v>86.1697236</v>
      </c>
    </row>
    <row r="400">
      <c r="A400" s="2" t="s">
        <v>1061</v>
      </c>
      <c r="B400" s="2" t="str">
        <f>VLOOKUP(A400,'Food Encyclopedia'!$C$2:$E$992,3)</f>
        <v>baby food blend, commercial product, pouch</v>
      </c>
      <c r="C400" s="2" t="str">
        <f>VLOOKUP(A400,'Food Encyclopedia'!$C$2:$K$992,9)</f>
        <v>mixed</v>
      </c>
      <c r="D400" s="2">
        <v>38.35405</v>
      </c>
      <c r="E400" s="19">
        <v>17.0487</v>
      </c>
      <c r="F400" s="57">
        <f t="shared" si="1"/>
        <v>67.36603296</v>
      </c>
    </row>
    <row r="401">
      <c r="A401" s="2" t="s">
        <v>1063</v>
      </c>
      <c r="B401" s="2" t="str">
        <f>VLOOKUP(A401,'Food Encyclopedia'!$C$2:$E$992,3)</f>
        <v>baby food blend, commercial product, pouch</v>
      </c>
      <c r="C401" s="2" t="str">
        <f>VLOOKUP(A401,'Food Encyclopedia'!$C$2:$K$992,9)</f>
        <v>mixed</v>
      </c>
      <c r="D401" s="2">
        <v>16.2516</v>
      </c>
      <c r="E401" s="19">
        <v>8.7444</v>
      </c>
      <c r="F401" s="57">
        <f t="shared" si="1"/>
        <v>78.82567883</v>
      </c>
    </row>
    <row r="402">
      <c r="A402" s="2" t="s">
        <v>1065</v>
      </c>
      <c r="B402" s="2" t="str">
        <f>VLOOKUP(A402,'Food Encyclopedia'!$C$2:$E$992,3)</f>
        <v>baby food blend, commercial product, pouch</v>
      </c>
      <c r="C402" s="2" t="str">
        <f>VLOOKUP(A402,'Food Encyclopedia'!$C$2:$K$992,9)</f>
        <v>mixed</v>
      </c>
      <c r="D402" s="2">
        <v>17.1183</v>
      </c>
      <c r="E402" s="19">
        <v>7.4122</v>
      </c>
      <c r="F402" s="57">
        <f t="shared" si="1"/>
        <v>93.41321399</v>
      </c>
    </row>
    <row r="403">
      <c r="A403" s="2" t="s">
        <v>1067</v>
      </c>
      <c r="B403" s="2" t="str">
        <f>VLOOKUP(A403,'Food Encyclopedia'!$C$2:$E$992,3)</f>
        <v>baby food blend, commercial product, pouch</v>
      </c>
      <c r="C403" s="2" t="str">
        <f>VLOOKUP(A403,'Food Encyclopedia'!$C$2:$K$992,9)</f>
        <v>mixed</v>
      </c>
      <c r="D403" s="2">
        <v>17.9883</v>
      </c>
      <c r="E403" s="19">
        <v>8.4602</v>
      </c>
      <c r="F403" s="57">
        <f t="shared" si="1"/>
        <v>84.61524799</v>
      </c>
    </row>
    <row r="404">
      <c r="A404" s="2" t="s">
        <v>1070</v>
      </c>
      <c r="B404" s="2" t="str">
        <f>VLOOKUP(A404,'Food Encyclopedia'!$C$2:$E$992,3)</f>
        <v>baby food blend, commercial product, pouch</v>
      </c>
      <c r="C404" s="2" t="str">
        <f>VLOOKUP(A404,'Food Encyclopedia'!$C$2:$K$992,9)</f>
        <v>mixed</v>
      </c>
      <c r="D404" s="2">
        <v>19.3332</v>
      </c>
      <c r="E404" s="31"/>
      <c r="F404" s="57">
        <f t="shared" si="1"/>
        <v>153.3723642</v>
      </c>
    </row>
    <row r="405">
      <c r="A405" s="2" t="s">
        <v>1072</v>
      </c>
      <c r="B405" s="2" t="str">
        <f>VLOOKUP(A405,'Food Encyclopedia'!$C$2:$E$992,3)</f>
        <v>baby food blend, commercial product, pouch</v>
      </c>
      <c r="C405" s="2" t="str">
        <f>VLOOKUP(A405,'Food Encyclopedia'!$C$2:$K$992,9)</f>
        <v>mixed</v>
      </c>
      <c r="D405" s="2">
        <v>18.3123</v>
      </c>
      <c r="E405" s="19">
        <v>8.5923</v>
      </c>
      <c r="F405" s="57">
        <f t="shared" ref="F405:F412" si="2">(D405-E406)/(D405-6.7278)*100</f>
        <v>73.18658552</v>
      </c>
    </row>
    <row r="406">
      <c r="A406" s="2" t="s">
        <v>1074</v>
      </c>
      <c r="B406" s="2" t="str">
        <f>VLOOKUP(A406,'Food Encyclopedia'!$C$2:$E$992,3)</f>
        <v>baby food blend, commercial product, pouch</v>
      </c>
      <c r="C406" s="2" t="str">
        <f>VLOOKUP(A406,'Food Encyclopedia'!$C$2:$K$992,9)</f>
        <v>mixed</v>
      </c>
      <c r="D406" s="2">
        <v>18.0251</v>
      </c>
      <c r="E406" s="19">
        <v>9.834</v>
      </c>
      <c r="F406" s="57">
        <f t="shared" si="2"/>
        <v>77.09098634</v>
      </c>
    </row>
    <row r="407">
      <c r="A407" s="2" t="s">
        <v>1076</v>
      </c>
      <c r="B407" s="2" t="str">
        <f>VLOOKUP(A407,'Food Encyclopedia'!$C$2:$E$992,3)</f>
        <v>Fruit and yogurt, commercial product, pouch</v>
      </c>
      <c r="C407" s="2" t="str">
        <f>VLOOKUP(A407,'Food Encyclopedia'!$C$2:$K$992,9)</f>
        <v>mixed</v>
      </c>
      <c r="D407" s="2">
        <v>19.7994</v>
      </c>
      <c r="E407" s="19">
        <v>9.3159</v>
      </c>
      <c r="F407" s="57">
        <f t="shared" si="2"/>
        <v>79.84867958</v>
      </c>
    </row>
    <row r="408">
      <c r="A408" s="2" t="s">
        <v>1079</v>
      </c>
      <c r="B408" s="2" t="str">
        <f>VLOOKUP(A408,'Food Encyclopedia'!$C$2:$E$992,3)</f>
        <v>Fruit and yogurt, commercial product, pouch</v>
      </c>
      <c r="C408" s="2" t="str">
        <f>VLOOKUP(A408,'Food Encyclopedia'!$C$2:$K$992,9)</f>
        <v>mixed</v>
      </c>
      <c r="D408" s="2">
        <v>18.6001</v>
      </c>
      <c r="E408" s="19">
        <v>9.3619</v>
      </c>
      <c r="F408" s="57">
        <f t="shared" si="2"/>
        <v>88.55824061</v>
      </c>
    </row>
    <row r="409">
      <c r="A409" s="2" t="s">
        <v>1081</v>
      </c>
      <c r="B409" s="2" t="str">
        <f>VLOOKUP(A409,'Food Encyclopedia'!$C$2:$E$992,3)</f>
        <v>baby food blend, commercial product, pouch</v>
      </c>
      <c r="C409" s="2" t="str">
        <f>VLOOKUP(A409,'Food Encyclopedia'!$C$2:$K$992,9)</f>
        <v>mixed</v>
      </c>
      <c r="D409" s="2">
        <v>15.7394</v>
      </c>
      <c r="E409" s="19">
        <v>8.0862</v>
      </c>
      <c r="F409" s="57">
        <f t="shared" si="2"/>
        <v>85.90816281</v>
      </c>
    </row>
    <row r="410">
      <c r="A410" s="2" t="s">
        <v>1083</v>
      </c>
      <c r="B410" s="2" t="str">
        <f>VLOOKUP(A410,'Food Encyclopedia'!$C$2:$E$992,3)</f>
        <v>baby food blend, commercial product, pouch</v>
      </c>
      <c r="C410" s="2" t="str">
        <f>VLOOKUP(A410,'Food Encyclopedia'!$C$2:$K$992,9)</f>
        <v>mixed</v>
      </c>
      <c r="D410" s="2">
        <v>14.6742</v>
      </c>
      <c r="E410" s="19">
        <v>7.9977</v>
      </c>
      <c r="F410" s="57">
        <f t="shared" si="2"/>
        <v>71.69284204</v>
      </c>
    </row>
    <row r="411">
      <c r="A411" s="2" t="s">
        <v>1085</v>
      </c>
      <c r="B411" s="2" t="str">
        <f>VLOOKUP(A411,'Food Encyclopedia'!$C$2:$E$992,3)</f>
        <v>baby food blend, commercial product, pouch</v>
      </c>
      <c r="C411" s="2" t="str">
        <f>VLOOKUP(A411,'Food Encyclopedia'!$C$2:$K$992,9)</f>
        <v>mixed</v>
      </c>
      <c r="D411" s="2">
        <v>16.704</v>
      </c>
      <c r="E411" s="19">
        <v>8.9772</v>
      </c>
      <c r="F411" s="57">
        <f t="shared" si="2"/>
        <v>82.53242718</v>
      </c>
    </row>
    <row r="412">
      <c r="A412" s="2" t="s">
        <v>1087</v>
      </c>
      <c r="B412" s="2" t="str">
        <f>VLOOKUP(A412,'Food Encyclopedia'!$C$2:$E$992,3)</f>
        <v>Strong, commercial product, pouch</v>
      </c>
      <c r="C412" s="2" t="str">
        <f>VLOOKUP(A412,'Food Encyclopedia'!$C$2:$K$992,9)</f>
        <v>mixed</v>
      </c>
      <c r="D412" s="2">
        <v>17.714</v>
      </c>
      <c r="E412" s="19">
        <v>8.4704</v>
      </c>
      <c r="F412" s="57">
        <f t="shared" si="2"/>
        <v>82.97227431</v>
      </c>
    </row>
    <row r="413">
      <c r="A413" s="2" t="s">
        <v>1090</v>
      </c>
      <c r="B413" s="2" t="str">
        <f>VLOOKUP(A413,'Food Encyclopedia'!$C$2:$E$992,3)</f>
        <v>Strong, commercial product, pouch</v>
      </c>
      <c r="C413" s="2" t="str">
        <f>VLOOKUP(A413,'Food Encyclopedia'!$C$2:$K$992,9)</f>
        <v>mixed</v>
      </c>
      <c r="D413" s="2">
        <v>19.0444</v>
      </c>
      <c r="E413" s="19">
        <v>8.5985</v>
      </c>
      <c r="F413" s="57">
        <f t="shared" ref="F413:F449" si="3">(D413-E413)/(D413-6.7278)*100</f>
        <v>84.81155514</v>
      </c>
    </row>
    <row r="414">
      <c r="A414" s="2" t="s">
        <v>1092</v>
      </c>
      <c r="B414" s="2" t="str">
        <f>VLOOKUP(A414,'Food Encyclopedia'!$C$2:$E$992,3)</f>
        <v>baby food blend, commercial product, pouch</v>
      </c>
      <c r="C414" s="2" t="str">
        <f>VLOOKUP(A414,'Food Encyclopedia'!$C$2:$K$992,9)</f>
        <v>mixed</v>
      </c>
      <c r="D414" s="2">
        <v>18.5109</v>
      </c>
      <c r="E414" s="19">
        <v>9.1085</v>
      </c>
      <c r="F414" s="57">
        <f t="shared" si="3"/>
        <v>79.79563952</v>
      </c>
    </row>
    <row r="415">
      <c r="A415" s="2" t="s">
        <v>1094</v>
      </c>
      <c r="B415" s="2" t="str">
        <f>VLOOKUP(A415,'Food Encyclopedia'!$C$2:$E$992,3)</f>
        <v>baby food blend, commercial product, pouch</v>
      </c>
      <c r="C415" s="2" t="str">
        <f>VLOOKUP(A415,'Food Encyclopedia'!$C$2:$K$992,9)</f>
        <v>mixed</v>
      </c>
      <c r="D415" s="2">
        <v>17.6055</v>
      </c>
      <c r="E415" s="19">
        <v>8.2212</v>
      </c>
      <c r="F415" s="57">
        <f t="shared" si="3"/>
        <v>86.27099479</v>
      </c>
    </row>
    <row r="416">
      <c r="A416" s="2" t="s">
        <v>1096</v>
      </c>
      <c r="B416" s="2" t="str">
        <f>VLOOKUP(A416,'Food Encyclopedia'!$C$2:$E$992,3)</f>
        <v>Strong, commercial product, pouch</v>
      </c>
      <c r="C416" s="2" t="str">
        <f>VLOOKUP(A416,'Food Encyclopedia'!$C$2:$K$992,9)</f>
        <v>mixed</v>
      </c>
      <c r="D416" s="2">
        <v>18.5754</v>
      </c>
      <c r="E416" s="19">
        <v>10.5346</v>
      </c>
      <c r="F416" s="57">
        <f t="shared" si="3"/>
        <v>67.86859786</v>
      </c>
    </row>
    <row r="417">
      <c r="A417" s="2" t="s">
        <v>1098</v>
      </c>
      <c r="B417" s="2" t="str">
        <f>VLOOKUP(A417,'Food Encyclopedia'!$C$2:$E$992,3)</f>
        <v>Strong, commercial product, pouch</v>
      </c>
      <c r="C417" s="2" t="str">
        <f>VLOOKUP(A417,'Food Encyclopedia'!$C$2:$K$992,9)</f>
        <v>mixed</v>
      </c>
      <c r="D417" s="2">
        <v>17.5328</v>
      </c>
      <c r="E417" s="19">
        <v>8.9074</v>
      </c>
      <c r="F417" s="57">
        <f t="shared" si="3"/>
        <v>79.82785747</v>
      </c>
    </row>
    <row r="418">
      <c r="A418" s="2" t="s">
        <v>1100</v>
      </c>
      <c r="B418" s="2" t="str">
        <f>VLOOKUP(A418,'Food Encyclopedia'!$C$2:$E$992,3)</f>
        <v>baby food blend, commercial product, pouch</v>
      </c>
      <c r="C418" s="2" t="str">
        <f>VLOOKUP(A418,'Food Encyclopedia'!$C$2:$K$992,9)</f>
        <v>mixed</v>
      </c>
      <c r="D418" s="2">
        <v>18.8037</v>
      </c>
      <c r="E418" s="19">
        <v>8.8262</v>
      </c>
      <c r="F418" s="57">
        <f t="shared" si="3"/>
        <v>82.62324133</v>
      </c>
    </row>
    <row r="419">
      <c r="A419" s="2" t="s">
        <v>1102</v>
      </c>
      <c r="B419" s="2" t="str">
        <f>VLOOKUP(A419,'Food Encyclopedia'!$C$2:$E$992,3)</f>
        <v>baby food blend, commercial product, pouch</v>
      </c>
      <c r="C419" s="2" t="str">
        <f>VLOOKUP(A419,'Food Encyclopedia'!$C$2:$K$992,9)</f>
        <v>mixed</v>
      </c>
      <c r="D419" s="2">
        <v>19.8937</v>
      </c>
      <c r="E419" s="19">
        <v>8.9663</v>
      </c>
      <c r="F419" s="57">
        <f t="shared" si="3"/>
        <v>82.99774417</v>
      </c>
    </row>
    <row r="420">
      <c r="A420" s="2" t="s">
        <v>1104</v>
      </c>
      <c r="B420" s="2" t="str">
        <f>VLOOKUP(A420,'Food Encyclopedia'!$C$2:$E$992,3)</f>
        <v>Real Food For Babies, commercial product, jar</v>
      </c>
      <c r="C420" s="2" t="str">
        <f>VLOOKUP(A420,'Food Encyclopedia'!$C$2:$K$992,9)</f>
        <v>stirred</v>
      </c>
      <c r="D420" s="2">
        <v>18.4549</v>
      </c>
      <c r="E420" s="19">
        <v>7.963</v>
      </c>
      <c r="F420" s="57">
        <f t="shared" si="3"/>
        <v>89.46713169</v>
      </c>
    </row>
    <row r="421">
      <c r="A421" s="2" t="s">
        <v>1107</v>
      </c>
      <c r="B421" s="2" t="str">
        <f>VLOOKUP(A421,'Food Encyclopedia'!$C$2:$E$992,3)</f>
        <v>Quinoa, NA, NA, fresh</v>
      </c>
      <c r="C421" s="2" t="str">
        <f>VLOOKUP(A421,'Food Encyclopedia'!$C$2:$K$992,9)</f>
        <v>Cooked with water (15 mins)</v>
      </c>
      <c r="D421" s="2">
        <v>18.3134</v>
      </c>
      <c r="E421" s="19">
        <v>10.5433</v>
      </c>
      <c r="F421" s="57">
        <f t="shared" si="3"/>
        <v>67.06687612</v>
      </c>
    </row>
    <row r="422">
      <c r="A422" s="2" t="s">
        <v>1112</v>
      </c>
      <c r="B422" s="2" t="str">
        <f>VLOOKUP(A422,'Food Encyclopedia'!$C$2:$E$992,3)</f>
        <v>Rice, brown, NA, pre-cooked</v>
      </c>
      <c r="C422" s="2" t="str">
        <f>VLOOKUP(A422,'Food Encyclopedia'!$C$2:$K$992,9)</f>
        <v>raw</v>
      </c>
      <c r="D422" s="2">
        <v>11.088</v>
      </c>
      <c r="E422" s="19">
        <v>8.6689</v>
      </c>
      <c r="F422" s="57">
        <f t="shared" si="3"/>
        <v>55.48139994</v>
      </c>
    </row>
    <row r="423">
      <c r="A423" s="2" t="s">
        <v>1114</v>
      </c>
      <c r="B423" s="2" t="str">
        <f>VLOOKUP(A423,'Food Encyclopedia'!$C$2:$E$992,3)</f>
        <v>Rice, white, NA, pre-cooked</v>
      </c>
      <c r="C423" s="2" t="str">
        <f>VLOOKUP(A423,'Food Encyclopedia'!$C$2:$K$992,9)</f>
        <v>raw</v>
      </c>
      <c r="D423" s="2">
        <v>11.1028</v>
      </c>
      <c r="E423" s="19">
        <v>8.2727</v>
      </c>
      <c r="F423" s="57">
        <f t="shared" si="3"/>
        <v>64.688</v>
      </c>
    </row>
    <row r="424">
      <c r="A424" s="2" t="s">
        <v>1116</v>
      </c>
      <c r="B424" s="2" t="str">
        <f>VLOOKUP(A424,'Food Encyclopedia'!$C$2:$E$992,3)</f>
        <v>Rice, brown, NA, pre-cooked</v>
      </c>
      <c r="C424" s="2" t="str">
        <f>VLOOKUP(A424,'Food Encyclopedia'!$C$2:$K$992,9)</f>
        <v>raw</v>
      </c>
      <c r="D424" s="2">
        <v>12.1664</v>
      </c>
      <c r="E424" s="19">
        <v>8.9691</v>
      </c>
      <c r="F424" s="57">
        <f t="shared" si="3"/>
        <v>58.78902659</v>
      </c>
    </row>
    <row r="425">
      <c r="A425" s="2" t="s">
        <v>1118</v>
      </c>
      <c r="B425" s="2" t="str">
        <f>VLOOKUP(A425,'Food Encyclopedia'!$C$2:$E$992,3)</f>
        <v>Rice, white, NA, pre-cooked</v>
      </c>
      <c r="C425" s="2" t="str">
        <f>VLOOKUP(A425,'Food Encyclopedia'!$C$2:$K$992,9)</f>
        <v>raw</v>
      </c>
      <c r="D425" s="2">
        <v>11.4131</v>
      </c>
      <c r="E425" s="19">
        <v>8.6256</v>
      </c>
      <c r="F425" s="57">
        <f t="shared" si="3"/>
        <v>59.49458946</v>
      </c>
    </row>
    <row r="426">
      <c r="A426" s="2" t="s">
        <v>1119</v>
      </c>
      <c r="B426" s="2" t="str">
        <f>VLOOKUP(A426,'Food Encyclopedia'!$C$2:$E$992,3)</f>
        <v>Rice, enriched long white, NA, fresh</v>
      </c>
      <c r="C426" s="2" t="str">
        <f>VLOOKUP(A426,'Food Encyclopedia'!$C$2:$K$992,9)</f>
        <v>cooked (20 mins)</v>
      </c>
      <c r="D426" s="2">
        <v>13.8244</v>
      </c>
      <c r="E426" s="19">
        <v>8.7645</v>
      </c>
      <c r="F426" s="57">
        <f t="shared" si="3"/>
        <v>71.30034101</v>
      </c>
    </row>
    <row r="427">
      <c r="A427" s="2" t="s">
        <v>1123</v>
      </c>
      <c r="B427" s="2" t="str">
        <f>VLOOKUP(A427,'Food Encyclopedia'!$C$2:$E$992,3)</f>
        <v>Rice, brown, NA, fresh</v>
      </c>
      <c r="C427" s="2" t="str">
        <f>VLOOKUP(A427,'Food Encyclopedia'!$C$2:$K$992,9)</f>
        <v>cooked (40 mins)</v>
      </c>
      <c r="D427" s="2">
        <v>12.6256</v>
      </c>
      <c r="E427" s="19">
        <v>8.3174</v>
      </c>
      <c r="F427" s="57">
        <f t="shared" si="3"/>
        <v>73.04757706</v>
      </c>
    </row>
    <row r="428">
      <c r="A428" s="2" t="s">
        <v>1126</v>
      </c>
      <c r="B428" s="2" t="str">
        <f>VLOOKUP(A428,'Food Encyclopedia'!$C$2:$E$992,3)</f>
        <v>Cereal, wheat farina, NA, fresh</v>
      </c>
      <c r="C428" s="2" t="str">
        <f>VLOOKUP(A428,'Food Encyclopedia'!$C$2:$K$992,9)</f>
        <v>microwaved (2 mins) with water</v>
      </c>
      <c r="D428" s="2">
        <v>11.8229</v>
      </c>
      <c r="E428" s="19">
        <v>7.55</v>
      </c>
      <c r="F428" s="57">
        <f t="shared" si="3"/>
        <v>83.86292713</v>
      </c>
    </row>
    <row r="429">
      <c r="A429" s="2" t="s">
        <v>1130</v>
      </c>
      <c r="B429" s="2" t="str">
        <f>VLOOKUP(A429,'Food Encyclopedia'!$C$2:$E$992,3)</f>
        <v>Oats, rolled, NA, fresh</v>
      </c>
      <c r="C429" s="2" t="str">
        <f>VLOOKUP(A429,'Food Encyclopedia'!$C$2:$K$992,9)</f>
        <v>microwaved (2 mins) with water 2 mins</v>
      </c>
      <c r="D429" s="2">
        <v>15.6653</v>
      </c>
      <c r="E429" s="19">
        <v>8.8992</v>
      </c>
      <c r="F429" s="57">
        <f t="shared" si="3"/>
        <v>75.70461538</v>
      </c>
    </row>
    <row r="430">
      <c r="A430" s="2" t="s">
        <v>1135</v>
      </c>
      <c r="B430" s="2" t="str">
        <f>VLOOKUP(A430,'Food Encyclopedia'!$C$2:$E$992,3)</f>
        <v>Cereal, multigrain, commercial product, fresh</v>
      </c>
      <c r="C430" s="2" t="str">
        <f>VLOOKUP(A430,'Food Encyclopedia'!$C$2:$K$992,9)</f>
        <v>raw</v>
      </c>
      <c r="D430" s="2">
        <v>8.1042</v>
      </c>
      <c r="E430" s="19">
        <v>8.0601</v>
      </c>
      <c r="F430" s="57">
        <f t="shared" si="3"/>
        <v>3.204010462</v>
      </c>
    </row>
    <row r="431">
      <c r="A431" s="2" t="s">
        <v>1138</v>
      </c>
      <c r="B431" s="2" t="str">
        <f>VLOOKUP(A431,'Food Encyclopedia'!$C$2:$E$992,3)</f>
        <v>Cereal, whole wheat, commercial product, fresh</v>
      </c>
      <c r="C431" s="2" t="str">
        <f>VLOOKUP(A431,'Food Encyclopedia'!$C$2:$K$992,9)</f>
        <v>raw</v>
      </c>
      <c r="D431" s="2">
        <v>8.1264</v>
      </c>
      <c r="E431" s="19">
        <v>8.0798</v>
      </c>
      <c r="F431" s="57">
        <f t="shared" si="3"/>
        <v>3.331903332</v>
      </c>
    </row>
    <row r="432">
      <c r="A432" s="2" t="s">
        <v>1141</v>
      </c>
      <c r="B432" s="2" t="str">
        <f>VLOOKUP(A432,'Food Encyclopedia'!$C$2:$E$992,3)</f>
        <v>Cereal, oatmeal, commercial product, fresh</v>
      </c>
      <c r="C432" s="2" t="str">
        <f>VLOOKUP(A432,'Food Encyclopedia'!$C$2:$K$992,9)</f>
        <v>raw</v>
      </c>
      <c r="D432" s="2">
        <v>7.8344</v>
      </c>
      <c r="E432" s="19">
        <v>7.7963</v>
      </c>
      <c r="F432" s="57">
        <f t="shared" si="3"/>
        <v>3.442978493</v>
      </c>
    </row>
    <row r="433">
      <c r="A433" s="2" t="s">
        <v>1144</v>
      </c>
      <c r="B433" s="2" t="str">
        <f>VLOOKUP(A433,'Food Encyclopedia'!$C$2:$E$992,3)</f>
        <v>Cereal, rice, commercial product, fresh</v>
      </c>
      <c r="C433" s="2" t="str">
        <f>VLOOKUP(A433,'Food Encyclopedia'!$C$2:$K$992,9)</f>
        <v>raw</v>
      </c>
      <c r="D433" s="2">
        <v>7.8926</v>
      </c>
      <c r="E433" s="19">
        <v>7.8419</v>
      </c>
      <c r="F433" s="57">
        <f t="shared" si="3"/>
        <v>4.352678571</v>
      </c>
    </row>
    <row r="434">
      <c r="A434" s="2" t="s">
        <v>1147</v>
      </c>
      <c r="B434" s="2" t="str">
        <f>VLOOKUP(A434,'Food Encyclopedia'!$C$2:$E$992,3)</f>
        <v>Cereal, oatmeal, commercial product, fresh</v>
      </c>
      <c r="C434" s="2" t="str">
        <f>VLOOKUP(A434,'Food Encyclopedia'!$C$2:$K$992,9)</f>
        <v>raw</v>
      </c>
      <c r="D434" s="2">
        <v>7.6183</v>
      </c>
      <c r="E434" s="19">
        <v>7.5935</v>
      </c>
      <c r="F434" s="57">
        <f t="shared" si="3"/>
        <v>2.784952274</v>
      </c>
    </row>
    <row r="435">
      <c r="A435" s="2" t="s">
        <v>1150</v>
      </c>
      <c r="B435" s="2" t="str">
        <f>VLOOKUP(A435,'Food Encyclopedia'!$C$2:$E$992,3)</f>
        <v>Cereal, multi-grain, commercial product, fresh</v>
      </c>
      <c r="C435" s="2" t="str">
        <f>VLOOKUP(A435,'Food Encyclopedia'!$C$2:$K$992,9)</f>
        <v>raw</v>
      </c>
      <c r="D435" s="2">
        <v>7.9644</v>
      </c>
      <c r="E435" s="19">
        <v>7.902</v>
      </c>
      <c r="F435" s="57">
        <f t="shared" si="3"/>
        <v>5.046094129</v>
      </c>
    </row>
    <row r="436">
      <c r="A436" s="2" t="s">
        <v>1153</v>
      </c>
      <c r="B436" s="2" t="str">
        <f>VLOOKUP(A436,'Food Encyclopedia'!$C$2:$E$992,3)</f>
        <v>Mixed food, grains, NA, fresh</v>
      </c>
      <c r="C436" s="2" t="str">
        <f>VLOOKUP(A436,'Food Encyclopedia'!$C$2:$K$992,9)</f>
        <v>microwaved (8 mins) with water, drained</v>
      </c>
      <c r="D436" s="2">
        <v>12.3218</v>
      </c>
      <c r="E436" s="19">
        <v>8.7215</v>
      </c>
      <c r="F436" s="57">
        <f t="shared" si="3"/>
        <v>64.3600286</v>
      </c>
    </row>
    <row r="437">
      <c r="A437" s="2" t="s">
        <v>1157</v>
      </c>
      <c r="B437" s="2" t="str">
        <f>VLOOKUP(A437,'Food Encyclopedia'!$C$2:$E$992,3)</f>
        <v>Mixed food, grains, NA, fresh</v>
      </c>
      <c r="C437" s="2" t="str">
        <f>VLOOKUP(A437,'Food Encyclopedia'!$C$2:$K$992,9)</f>
        <v>microwaved (8 mins) with water, drained</v>
      </c>
      <c r="D437" s="2">
        <v>13.5706</v>
      </c>
      <c r="E437" s="19">
        <v>9.5033</v>
      </c>
      <c r="F437" s="57">
        <f t="shared" si="3"/>
        <v>59.43911849</v>
      </c>
    </row>
    <row r="438">
      <c r="A438" s="2" t="s">
        <v>1159</v>
      </c>
      <c r="B438" s="2" t="str">
        <f>VLOOKUP(A438,'Food Encyclopedia'!$C$2:$E$992,3)</f>
        <v>Mixed food, rice &amp; vegetables, NA, fresh</v>
      </c>
      <c r="C438" s="2" t="str">
        <f>VLOOKUP(A438,'Food Encyclopedia'!$C$2:$K$992,9)</f>
        <v>microwaved (8 mins) with water, drained</v>
      </c>
      <c r="D438" s="2">
        <v>15.016</v>
      </c>
      <c r="E438" s="19">
        <v>9.6491</v>
      </c>
      <c r="F438" s="57">
        <f t="shared" si="3"/>
        <v>64.75350498</v>
      </c>
    </row>
    <row r="439">
      <c r="A439" s="2" t="s">
        <v>1162</v>
      </c>
      <c r="B439" s="2" t="str">
        <f>VLOOKUP(A439,'Food Encyclopedia'!$C$2:$E$992,3)</f>
        <v>Pasta, spaghetti (gluten-free), NA , dried</v>
      </c>
      <c r="C439" s="2" t="str">
        <f>VLOOKUP(A439,'Food Encyclopedia'!$C$2:$K$992,9)</f>
        <v>Boiled (8 mins), drained</v>
      </c>
      <c r="D439" s="2">
        <v>13.3927</v>
      </c>
      <c r="E439" s="19">
        <v>8.5986</v>
      </c>
      <c r="F439" s="57">
        <f t="shared" si="3"/>
        <v>71.9305616</v>
      </c>
    </row>
    <row r="440">
      <c r="A440" s="2" t="s">
        <v>1167</v>
      </c>
      <c r="B440" s="2" t="str">
        <f>VLOOKUP(A440,'Food Encyclopedia'!$C$2:$E$992,3)</f>
        <v>Pasta, spaghetti, NA , dried</v>
      </c>
      <c r="C440" s="2" t="str">
        <f>VLOOKUP(A440,'Food Encyclopedia'!$C$2:$K$992,9)</f>
        <v>Boiled (8 mins), drained</v>
      </c>
      <c r="D440" s="2">
        <v>11.5597</v>
      </c>
      <c r="E440" s="19">
        <v>8.8441</v>
      </c>
      <c r="F440" s="57">
        <f t="shared" si="3"/>
        <v>56.20149424</v>
      </c>
    </row>
    <row r="441">
      <c r="A441" s="2" t="s">
        <v>1170</v>
      </c>
      <c r="B441" s="2" t="str">
        <f>VLOOKUP(A441,'Food Encyclopedia'!$C$2:$E$992,3)</f>
        <v>Pasta, spaghetti (with vegetable), NA , dried</v>
      </c>
      <c r="C441" s="2" t="str">
        <f>VLOOKUP(A441,'Food Encyclopedia'!$C$2:$K$992,9)</f>
        <v>Boiled (8 mins), drained</v>
      </c>
      <c r="D441" s="2">
        <v>17.245</v>
      </c>
      <c r="E441" s="19">
        <v>10.9135</v>
      </c>
      <c r="F441" s="57">
        <f t="shared" si="3"/>
        <v>60.2013844</v>
      </c>
    </row>
    <row r="442">
      <c r="A442" s="2" t="s">
        <v>1173</v>
      </c>
      <c r="B442" s="2" t="str">
        <f>VLOOKUP(A442,'Food Encyclopedia'!$C$2:$E$992,3)</f>
        <v>Pasta, spaghetti (no. 5), NA , dried</v>
      </c>
      <c r="C442" s="2" t="str">
        <f>VLOOKUP(A442,'Food Encyclopedia'!$C$2:$K$992,9)</f>
        <v>Boiled (8 mins), drained</v>
      </c>
      <c r="D442" s="2">
        <v>11.2229</v>
      </c>
      <c r="E442" s="19">
        <v>8.5417</v>
      </c>
      <c r="F442" s="57">
        <f t="shared" si="3"/>
        <v>59.64717136</v>
      </c>
    </row>
    <row r="443">
      <c r="A443" s="2" t="s">
        <v>1175</v>
      </c>
      <c r="B443" s="2" t="str">
        <f>VLOOKUP(A443,'Food Encyclopedia'!$C$2:$E$992,3)</f>
        <v>Pasta, spaghetti (whole wheat), NA , dried</v>
      </c>
      <c r="C443" s="2" t="str">
        <f>VLOOKUP(A443,'Food Encyclopedia'!$C$2:$K$992,9)</f>
        <v>Boiled (8 mins), drained</v>
      </c>
      <c r="D443" s="2">
        <v>10.3457</v>
      </c>
      <c r="E443" s="19">
        <v>8.023</v>
      </c>
      <c r="F443" s="57">
        <f t="shared" si="3"/>
        <v>64.20022665</v>
      </c>
    </row>
    <row r="444">
      <c r="A444" s="2" t="s">
        <v>1177</v>
      </c>
      <c r="B444" s="2" t="str">
        <f>VLOOKUP(A444,'Food Encyclopedia'!$C$2:$E$992,3)</f>
        <v>Pasta, spaghetti (chickpea), NA, dried</v>
      </c>
      <c r="C444" s="2" t="str">
        <f>VLOOKUP(A444,'Food Encyclopedia'!$C$2:$K$992,9)</f>
        <v>Boiled (8 mins), drained</v>
      </c>
      <c r="D444" s="2">
        <v>11.1516</v>
      </c>
      <c r="E444" s="19">
        <v>8.3594</v>
      </c>
      <c r="F444" s="57">
        <f t="shared" si="3"/>
        <v>63.11768163</v>
      </c>
    </row>
    <row r="445">
      <c r="A445" s="2" t="s">
        <v>1180</v>
      </c>
      <c r="B445" s="2" t="str">
        <f>VLOOKUP(A445,'Food Encyclopedia'!$C$2:$E$992,3)</f>
        <v>Pasta, penne rigate (whole wheat), NA, dried</v>
      </c>
      <c r="C445" s="2" t="str">
        <f>VLOOKUP(A445,'Food Encyclopedia'!$C$2:$K$992,9)</f>
        <v>Boiled (8 mins), drained</v>
      </c>
      <c r="D445" s="2">
        <v>13.6665</v>
      </c>
      <c r="E445" s="19">
        <v>9.8723</v>
      </c>
      <c r="F445" s="57">
        <f t="shared" si="3"/>
        <v>54.68171271</v>
      </c>
    </row>
    <row r="446">
      <c r="A446" s="2" t="s">
        <v>1182</v>
      </c>
      <c r="B446" s="2" t="str">
        <f>VLOOKUP(A446,'Food Encyclopedia'!$C$2:$E$992,3)</f>
        <v>Pasta, penne (black bean), NA, dried</v>
      </c>
      <c r="C446" s="2" t="str">
        <f>VLOOKUP(A446,'Food Encyclopedia'!$C$2:$K$992,9)</f>
        <v>Boiled (8 mins), drained</v>
      </c>
      <c r="D446" s="2">
        <v>13.593</v>
      </c>
      <c r="E446" s="19">
        <v>9.4938</v>
      </c>
      <c r="F446" s="57">
        <f t="shared" si="3"/>
        <v>59.70984094</v>
      </c>
    </row>
    <row r="447">
      <c r="A447" s="2" t="s">
        <v>1184</v>
      </c>
      <c r="B447" s="2" t="str">
        <f>VLOOKUP(A447,'Food Encyclopedia'!$C$2:$E$992,3)</f>
        <v>Pasta, fusilli (green lentil), NA, dried</v>
      </c>
      <c r="C447" s="2" t="str">
        <f>VLOOKUP(A447,'Food Encyclopedia'!$C$2:$K$992,9)</f>
        <v>Boiled (8 mins), drained</v>
      </c>
      <c r="D447" s="2">
        <v>16.5056</v>
      </c>
      <c r="E447" s="19">
        <v>10.6561</v>
      </c>
      <c r="F447" s="57">
        <f t="shared" si="3"/>
        <v>59.82429585</v>
      </c>
    </row>
    <row r="448">
      <c r="A448" s="2" t="s">
        <v>1186</v>
      </c>
      <c r="B448" s="2" t="str">
        <f>VLOOKUP(A448,'Food Encyclopedia'!$C$2:$E$992,3)</f>
        <v>Pasta, fusilli (red lentil), NA, dried</v>
      </c>
      <c r="C448" s="2" t="str">
        <f>VLOOKUP(A448,'Food Encyclopedia'!$C$2:$K$992,9)</f>
        <v>Boiled (8 mins), drained</v>
      </c>
      <c r="D448" s="2">
        <v>17.981</v>
      </c>
      <c r="E448" s="19">
        <v>11.2495</v>
      </c>
      <c r="F448" s="57">
        <f t="shared" si="3"/>
        <v>59.8185405</v>
      </c>
    </row>
    <row r="449">
      <c r="A449" s="2" t="s">
        <v>1188</v>
      </c>
      <c r="B449" s="2" t="str">
        <f>VLOOKUP(A449,'Food Encyclopedia'!$C$2:$E$992,3)</f>
        <v>Quinoa, inca red, NA, fresh</v>
      </c>
      <c r="C449" s="2" t="str">
        <f>VLOOKUP(A449,'Food Encyclopedia'!$C$2:$K$992,9)</f>
        <v>Cooked with water (15 mins)</v>
      </c>
      <c r="D449" s="2">
        <v>12.5957</v>
      </c>
      <c r="E449" s="19">
        <v>9.3245</v>
      </c>
      <c r="F449" s="57">
        <f t="shared" si="3"/>
        <v>55.74737129</v>
      </c>
    </row>
    <row r="450">
      <c r="A450" s="67" t="s">
        <v>1191</v>
      </c>
      <c r="B450" s="2" t="str">
        <f>VLOOKUP(A450,'Food Encyclopedia'!$C$2:$E$992,3)</f>
        <v>Oatmeal, Scottish, stone ground, dried</v>
      </c>
      <c r="C450" s="2" t="str">
        <f>VLOOKUP(A450,'Food Encyclopedia'!$C$2:$K$992,9)</f>
        <v>Add 1/4 cup oatmeal to 3/4 cups of boiling water (reduce heat to simmer) cook for 10 minutes.</v>
      </c>
      <c r="D450" s="67">
        <v>66.7885</v>
      </c>
      <c r="E450" s="68">
        <v>24.8636</v>
      </c>
      <c r="F450" s="57">
        <f>(D450-E450)/(D450-13.03335)*100</f>
        <v>77.9923412</v>
      </c>
      <c r="G450" s="69"/>
      <c r="H450" s="69"/>
      <c r="I450" s="69"/>
      <c r="J450" s="67" t="s">
        <v>3421</v>
      </c>
      <c r="K450" s="69"/>
      <c r="L450" s="69"/>
      <c r="M450" s="69"/>
      <c r="N450" s="69"/>
      <c r="O450" s="69"/>
      <c r="P450" s="69"/>
      <c r="Q450" s="69"/>
      <c r="R450" s="69"/>
      <c r="S450" s="69"/>
      <c r="T450" s="69"/>
      <c r="U450" s="69"/>
      <c r="V450" s="69"/>
      <c r="W450" s="69"/>
      <c r="X450" s="69"/>
      <c r="Y450" s="69"/>
      <c r="Z450" s="69"/>
      <c r="AA450" s="69"/>
      <c r="AB450" s="69"/>
      <c r="AC450" s="69"/>
    </row>
    <row r="451">
      <c r="A451" s="70" t="s">
        <v>1195</v>
      </c>
      <c r="B451" s="2" t="str">
        <f>VLOOKUP(A451,'Food Encyclopedia'!$C$2:$E$992,3)</f>
        <v>Quinoa, Red, whole grain, dried</v>
      </c>
      <c r="C451" s="2" t="str">
        <f>VLOOKUP(A451,'Food Encyclopedia'!$C$2:$K$992,9)</f>
        <v>Add 1 cup quinoa to 2 cups of boiling water (reduce heat to simmer) cook for 12 minutes. Remove from heat and let it stand for 15 minutes. </v>
      </c>
      <c r="D451" s="70">
        <v>23.0155</v>
      </c>
      <c r="E451" s="71">
        <v>15.0554</v>
      </c>
      <c r="F451" s="57">
        <f>(D451-E451)/(D451-10.0977)*100</f>
        <v>61.62117388</v>
      </c>
      <c r="G451" s="72"/>
      <c r="H451" s="72"/>
      <c r="I451" s="72"/>
      <c r="J451" s="70" t="s">
        <v>3422</v>
      </c>
      <c r="K451" s="72"/>
      <c r="L451" s="72"/>
      <c r="M451" s="72"/>
      <c r="N451" s="72"/>
      <c r="O451" s="72"/>
      <c r="P451" s="72"/>
      <c r="Q451" s="72"/>
      <c r="R451" s="72"/>
      <c r="S451" s="72"/>
      <c r="T451" s="72"/>
      <c r="U451" s="72"/>
      <c r="V451" s="72"/>
      <c r="W451" s="72"/>
      <c r="X451" s="72"/>
      <c r="Y451" s="72"/>
      <c r="Z451" s="72"/>
      <c r="AA451" s="72"/>
      <c r="AB451" s="72"/>
      <c r="AC451" s="72"/>
    </row>
    <row r="452">
      <c r="A452" s="70" t="s">
        <v>1200</v>
      </c>
      <c r="B452" s="2" t="str">
        <f>VLOOKUP(A452,'Food Encyclopedia'!$C$2:$E$992,3)</f>
        <v>Amaranth, NA, whole grain, dried</v>
      </c>
      <c r="C452" s="2" t="str">
        <f>VLOOKUP(A452,'Food Encyclopedia'!$C$2:$K$992,9)</f>
        <v>Add 1 cup amaranth to 1 1/2 cups of boiling water (reduce heat to simmer) cook for 20 minutes. </v>
      </c>
      <c r="D452" s="70">
        <v>25.7065</v>
      </c>
      <c r="E452" s="71">
        <v>16.4948</v>
      </c>
      <c r="F452" s="57">
        <f t="shared" ref="F452:F453" si="4">(D452-E452)/(D452-10.0789)*100</f>
        <v>58.94507154</v>
      </c>
      <c r="G452" s="72"/>
      <c r="H452" s="72"/>
      <c r="I452" s="72"/>
      <c r="J452" s="73" t="s">
        <v>3423</v>
      </c>
      <c r="K452" s="72"/>
      <c r="L452" s="72"/>
      <c r="M452" s="72"/>
      <c r="N452" s="72"/>
      <c r="O452" s="72"/>
      <c r="P452" s="72"/>
      <c r="Q452" s="72"/>
      <c r="R452" s="72"/>
      <c r="S452" s="72"/>
      <c r="T452" s="72"/>
      <c r="U452" s="72"/>
      <c r="V452" s="72"/>
      <c r="W452" s="72"/>
      <c r="X452" s="72"/>
      <c r="Y452" s="72"/>
      <c r="Z452" s="72"/>
      <c r="AA452" s="72"/>
      <c r="AB452" s="72"/>
      <c r="AC452" s="72"/>
    </row>
    <row r="453">
      <c r="A453" s="70" t="s">
        <v>1204</v>
      </c>
      <c r="B453" s="2" t="str">
        <f>VLOOKUP(A453,'Food Encyclopedia'!$C$2:$E$992,3)</f>
        <v>Flaxseed, NA, whole ground, dried</v>
      </c>
      <c r="C453" s="2" t="str">
        <f>VLOOKUP(A453,'Food Encyclopedia'!$C$2:$K$992,9)</f>
        <v>raw</v>
      </c>
      <c r="D453" s="70">
        <v>18.3197</v>
      </c>
      <c r="E453" s="71">
        <v>17.8317</v>
      </c>
      <c r="F453" s="57">
        <f t="shared" si="4"/>
        <v>5.921755169</v>
      </c>
      <c r="G453" s="72"/>
      <c r="H453" s="72"/>
      <c r="I453" s="72"/>
      <c r="J453" s="72">
        <v>10.07892</v>
      </c>
      <c r="K453" s="72"/>
      <c r="L453" s="72"/>
      <c r="M453" s="72"/>
      <c r="N453" s="72"/>
      <c r="O453" s="72"/>
      <c r="P453" s="72"/>
      <c r="Q453" s="72"/>
      <c r="R453" s="72"/>
      <c r="S453" s="72"/>
      <c r="T453" s="72"/>
      <c r="U453" s="72"/>
      <c r="V453" s="72"/>
      <c r="W453" s="72"/>
      <c r="X453" s="72"/>
      <c r="Y453" s="72"/>
      <c r="Z453" s="72"/>
      <c r="AA453" s="72"/>
      <c r="AB453" s="72"/>
      <c r="AC453" s="72"/>
    </row>
    <row r="454">
      <c r="A454" s="67" t="s">
        <v>1207</v>
      </c>
      <c r="B454" s="2" t="str">
        <f>VLOOKUP(A454,'Food Encyclopedia'!$C$2:$E$992,3)</f>
        <v>Quinoa, NA, NA, dried</v>
      </c>
      <c r="C454" s="2" t="str">
        <f>VLOOKUP(A454,'Food Encyclopedia'!$C$2:$K$992,9)</f>
        <v>Add 1 cup quinoa to 2 cups of boiling water (reduce heat to simmer) cook for 12 minutes. Remove from heat and let it stand for 15 minutes.</v>
      </c>
      <c r="D454" s="67">
        <v>47.8182</v>
      </c>
      <c r="E454" s="68">
        <v>24.6322</v>
      </c>
      <c r="F454" s="57">
        <f>(D454-E454)/(D454-13.03335)*100</f>
        <v>66.65545489</v>
      </c>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row>
    <row r="455">
      <c r="A455" s="70" t="s">
        <v>1211</v>
      </c>
      <c r="B455" s="2" t="str">
        <f>VLOOKUP(A455,'Food Encyclopedia'!$C$2:$E$992,3)</f>
        <v>Bulgur, Red, whole grain, dried</v>
      </c>
      <c r="C455" s="2" t="str">
        <f>VLOOKUP(A455,'Food Encyclopedia'!$C$2:$K$992,9)</f>
        <v>Add 1 cup bulgur to 2 cups of boiling water (reduce heat to simmer) cook for 12 minutes. </v>
      </c>
      <c r="D455" s="70">
        <v>28.4261</v>
      </c>
      <c r="E455" s="71">
        <v>15.0992</v>
      </c>
      <c r="F455" s="57">
        <f>(D455-E455)/(D455-10.0789)*100</f>
        <v>72.63724165</v>
      </c>
      <c r="G455" s="72"/>
      <c r="H455" s="72"/>
      <c r="I455" s="72"/>
      <c r="J455" s="72"/>
      <c r="K455" s="72"/>
      <c r="L455" s="72"/>
      <c r="M455" s="72"/>
      <c r="N455" s="72"/>
      <c r="O455" s="72"/>
      <c r="P455" s="72"/>
      <c r="Q455" s="72"/>
      <c r="R455" s="72"/>
      <c r="S455" s="72"/>
      <c r="T455" s="72"/>
      <c r="U455" s="72"/>
      <c r="V455" s="72"/>
      <c r="W455" s="72"/>
      <c r="X455" s="72"/>
      <c r="Y455" s="72"/>
      <c r="Z455" s="72"/>
      <c r="AA455" s="72"/>
      <c r="AB455" s="72"/>
      <c r="AC455" s="72"/>
    </row>
    <row r="456">
      <c r="A456" s="67" t="s">
        <v>1215</v>
      </c>
      <c r="B456" s="2" t="str">
        <f>VLOOKUP(A456,'Food Encyclopedia'!$C$2:$E$992,3)</f>
        <v>Quinoa, tri-color, whole grain, dried</v>
      </c>
      <c r="C456" s="2" t="str">
        <f>VLOOKUP(A456,'Food Encyclopedia'!$C$2:$K$992,9)</f>
        <v>Add 1 cup quinoa to 2 cups of boiling water (reduce heat to simmer) cook for 12 minutes. Remove from heat and let it stand for 15 minutes.</v>
      </c>
      <c r="D456" s="67">
        <v>52.0824</v>
      </c>
      <c r="E456" s="68">
        <v>25.0152</v>
      </c>
      <c r="F456" s="57">
        <f t="shared" ref="F456:F457" si="5">(D456-E456)/(D456-13.0335)*100</f>
        <v>69.31616512</v>
      </c>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row>
    <row r="457">
      <c r="A457" s="67" t="s">
        <v>1218</v>
      </c>
      <c r="B457" s="2" t="str">
        <f>VLOOKUP(A457,'Food Encyclopedia'!$C$2:$E$992,3)</f>
        <v>Oat Bran, NA, hot cereal, dried</v>
      </c>
      <c r="C457" s="2" t="str">
        <f>VLOOKUP(A457,'Food Encyclopedia'!$C$2:$K$992,9)</f>
        <v>Add 2/3 cup bran to 2cups of boiling water (reduce heat to simmer) cook for 3 minutes. Remove from heat and let it stand for 2 minutes</v>
      </c>
      <c r="D457" s="67">
        <v>54.8509</v>
      </c>
      <c r="E457" s="68">
        <v>20.2082</v>
      </c>
      <c r="F457" s="57">
        <f t="shared" si="5"/>
        <v>82.84278793</v>
      </c>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row>
    <row r="458">
      <c r="A458" s="70" t="s">
        <v>1222</v>
      </c>
      <c r="B458" s="2" t="str">
        <f>VLOOKUP(A458,'Food Encyclopedia'!$C$2:$E$992,3)</f>
        <v>Flaxseed, Golden, NA, dried</v>
      </c>
      <c r="C458" s="2" t="str">
        <f>VLOOKUP(A458,'Food Encyclopedia'!$C$2:$K$992,9)</f>
        <v>raw</v>
      </c>
      <c r="D458" s="70">
        <v>17.0164</v>
      </c>
      <c r="E458" s="71">
        <v>16.6604</v>
      </c>
      <c r="F458" s="57">
        <f>(D458-E458)/(D458-10.0789)*100</f>
        <v>5.131531532</v>
      </c>
      <c r="G458" s="72"/>
      <c r="H458" s="72"/>
      <c r="I458" s="72"/>
      <c r="J458" s="72"/>
      <c r="K458" s="72"/>
      <c r="L458" s="72"/>
      <c r="M458" s="72"/>
      <c r="N458" s="72"/>
      <c r="O458" s="72"/>
      <c r="P458" s="72"/>
      <c r="Q458" s="72"/>
      <c r="R458" s="72"/>
      <c r="S458" s="72"/>
      <c r="T458" s="72"/>
      <c r="U458" s="72"/>
      <c r="V458" s="72"/>
      <c r="W458" s="72"/>
      <c r="X458" s="72"/>
      <c r="Y458" s="72"/>
      <c r="Z458" s="72"/>
      <c r="AA458" s="72"/>
      <c r="AB458" s="72"/>
      <c r="AC458" s="72"/>
    </row>
    <row r="459">
      <c r="A459" s="67" t="s">
        <v>1225</v>
      </c>
      <c r="B459" s="2" t="str">
        <f>VLOOKUP(A459,'Food Encyclopedia'!$C$2:$E$992,3)</f>
        <v>Sorghum, NA, whole grain, dried</v>
      </c>
      <c r="C459" s="2" t="str">
        <f>VLOOKUP(A459,'Food Encyclopedia'!$C$2:$K$992,9)</f>
        <v>Add 1 cup grain to 2 cups of boiling water (reduce heat to simmer) cook for 55 minutes.</v>
      </c>
      <c r="D459" s="67">
        <v>47.64</v>
      </c>
      <c r="E459" s="68">
        <v>24.9991</v>
      </c>
      <c r="F459" s="57">
        <f t="shared" ref="F459:F460" si="6">(D459-E459)/(D459-13.0335)*100</f>
        <v>65.42383656</v>
      </c>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row>
    <row r="460">
      <c r="A460" s="67" t="s">
        <v>1229</v>
      </c>
      <c r="B460" s="2" t="str">
        <f>VLOOKUP(A460,'Food Encyclopedia'!$C$2:$E$992,3)</f>
        <v>Kasha, NA, whole grain, dried</v>
      </c>
      <c r="C460" s="2" t="str">
        <f>VLOOKUP(A460,'Food Encyclopedia'!$C$2:$K$992,9)</f>
        <v>Add 1 cup kasha to 11/2 cups of boiling water (reduce heat to simmer) cook for 8 minutes.</v>
      </c>
      <c r="D460" s="67">
        <v>52.098</v>
      </c>
      <c r="E460" s="68">
        <v>26.648</v>
      </c>
      <c r="F460" s="57">
        <f t="shared" si="6"/>
        <v>65.14866439</v>
      </c>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row>
    <row r="461">
      <c r="A461" s="70" t="s">
        <v>1233</v>
      </c>
      <c r="B461" s="2" t="str">
        <f>VLOOKUP(A461,'Food Encyclopedia'!$C$2:$E$992,3)</f>
        <v>Lentils, brown, whole grain, dried</v>
      </c>
      <c r="C461" s="2" t="str">
        <f>VLOOKUP(A461,'Food Encyclopedia'!$C$2:$K$992,9)</f>
        <v>Add 1/2 cup lentils to 2 cups of boiling water (reduce heat to simmer) cook for 25 minutes.</v>
      </c>
      <c r="D461" s="70">
        <v>34.0924</v>
      </c>
      <c r="E461" s="71">
        <v>16.0389</v>
      </c>
      <c r="F461" s="57">
        <f>(D461-E461)/(D461-10.0789)*100</f>
        <v>75.18062756</v>
      </c>
      <c r="G461" s="72"/>
      <c r="H461" s="72"/>
      <c r="I461" s="72"/>
      <c r="J461" s="72"/>
      <c r="K461" s="72"/>
      <c r="L461" s="72"/>
      <c r="M461" s="72"/>
      <c r="N461" s="72"/>
      <c r="O461" s="72"/>
      <c r="P461" s="72"/>
      <c r="Q461" s="72"/>
      <c r="R461" s="72"/>
      <c r="S461" s="72"/>
      <c r="T461" s="72"/>
      <c r="U461" s="72"/>
      <c r="V461" s="72"/>
      <c r="W461" s="72"/>
      <c r="X461" s="72"/>
      <c r="Y461" s="72"/>
      <c r="Z461" s="72"/>
      <c r="AA461" s="72"/>
      <c r="AB461" s="72"/>
      <c r="AC461" s="72"/>
    </row>
    <row r="462">
      <c r="A462" s="67" t="s">
        <v>1237</v>
      </c>
      <c r="B462" s="2" t="str">
        <f>VLOOKUP(A462,'Food Encyclopedia'!$C$2:$E$992,3)</f>
        <v>Buckwheat, creamy, whole grain hot cereal, dried</v>
      </c>
      <c r="C462" s="2" t="str">
        <f>VLOOKUP(A462,'Food Encyclopedia'!$C$2:$K$992,9)</f>
        <v>Add 1/4 cup grain to 3/4 cups of boiling water (reduce heat to simmer) cook for 10 minutes.</v>
      </c>
      <c r="D462" s="67">
        <v>60.0102</v>
      </c>
      <c r="E462" s="68">
        <v>21.8762</v>
      </c>
      <c r="F462" s="57">
        <f>(D462-E462)/(D462-13.03335)*100</f>
        <v>81.17615379</v>
      </c>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row>
    <row r="463">
      <c r="A463" s="70" t="s">
        <v>1241</v>
      </c>
      <c r="B463" s="2" t="str">
        <f>VLOOKUP(A463,'Food Encyclopedia'!$C$2:$E$992,3)</f>
        <v>Lentils, red, whole grain, dried</v>
      </c>
      <c r="C463" s="2" t="str">
        <f>VLOOKUP(A463,'Food Encyclopedia'!$C$2:$K$992,9)</f>
        <v>Add 1 cup lentils to 3 cups of boiling water (reduce heat to simmer) cook for 18 minutes.</v>
      </c>
      <c r="D463" s="70">
        <v>26.7014</v>
      </c>
      <c r="E463" s="71">
        <v>15.461</v>
      </c>
      <c r="F463" s="57">
        <f>(D463-E463)/(D463-10.0789)*100</f>
        <v>67.62159723</v>
      </c>
      <c r="G463" s="72"/>
      <c r="H463" s="72"/>
      <c r="I463" s="72"/>
      <c r="J463" s="72"/>
      <c r="K463" s="72"/>
      <c r="L463" s="72"/>
      <c r="M463" s="72"/>
      <c r="N463" s="72"/>
      <c r="O463" s="72"/>
      <c r="P463" s="72"/>
      <c r="Q463" s="72"/>
      <c r="R463" s="72"/>
      <c r="S463" s="72"/>
      <c r="T463" s="72"/>
      <c r="U463" s="72"/>
      <c r="V463" s="72"/>
      <c r="W463" s="72"/>
      <c r="X463" s="72"/>
      <c r="Y463" s="72"/>
      <c r="Z463" s="72"/>
      <c r="AA463" s="72"/>
      <c r="AB463" s="72"/>
      <c r="AC463" s="72"/>
    </row>
    <row r="464">
      <c r="A464" s="67" t="s">
        <v>1245</v>
      </c>
      <c r="B464" s="2" t="str">
        <f>VLOOKUP(A464,'Food Encyclopedia'!$C$2:$E$992,3)</f>
        <v>Kamut, khorasan wheat, whole grain, dried</v>
      </c>
      <c r="C464" s="2" t="str">
        <f>VLOOKUP(A464,'Food Encyclopedia'!$C$2:$K$992,9)</f>
        <v>Add 1 cup Kamut to 2 cups of boiling water (reduce heat to simmer) cook for 55 minutes.</v>
      </c>
      <c r="D464" s="67">
        <v>45.9622</v>
      </c>
      <c r="E464" s="68">
        <v>25.6844</v>
      </c>
      <c r="F464" s="57">
        <f t="shared" ref="F464:F466" si="7">(D464-E464)/(D464-6.7278)*100</f>
        <v>51.68372653</v>
      </c>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row>
    <row r="465">
      <c r="A465" s="67" t="s">
        <v>1249</v>
      </c>
      <c r="B465" s="2" t="str">
        <f>VLOOKUP(A465,'Food Encyclopedia'!$C$2:$E$992,3)</f>
        <v>Polenta, NA, NA, dried</v>
      </c>
      <c r="C465" s="2" t="str">
        <f>VLOOKUP(A465,'Food Encyclopedia'!$C$2:$K$992,9)</f>
        <v>Add 1/4 cup polenta to 2 cups of boiling water (reduce heat to simmer) cook for 5 minutes.</v>
      </c>
      <c r="D465" s="67">
        <v>64.7696</v>
      </c>
      <c r="E465" s="68">
        <v>23.4048</v>
      </c>
      <c r="F465" s="57">
        <f t="shared" si="7"/>
        <v>71.26725911</v>
      </c>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row>
    <row r="466">
      <c r="A466" s="67" t="s">
        <v>1253</v>
      </c>
      <c r="B466" s="2" t="str">
        <f>VLOOKUP(A466,'Food Encyclopedia'!$C$2:$E$992,3)</f>
        <v>Rolled Oat, old fashioned, whole grain, dried</v>
      </c>
      <c r="C466" s="2" t="str">
        <f>VLOOKUP(A466,'Food Encyclopedia'!$C$2:$K$992,9)</f>
        <v>Add 1 cup oats to 2 cups of boiling water (reduce heat to simmer) cook for 10 minutes.</v>
      </c>
      <c r="D466" s="67">
        <v>52.2557</v>
      </c>
      <c r="E466" s="68">
        <v>19.4253</v>
      </c>
      <c r="F466" s="57">
        <f t="shared" si="7"/>
        <v>72.11050806</v>
      </c>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row>
    <row r="467">
      <c r="A467" s="70" t="s">
        <v>1257</v>
      </c>
      <c r="B467" s="2" t="str">
        <f>VLOOKUP(A467,'Food Encyclopedia'!$C$2:$E$992,3)</f>
        <v>Millet, NA, whole grain, dried</v>
      </c>
      <c r="C467" s="2" t="str">
        <f>VLOOKUP(A467,'Food Encyclopedia'!$C$2:$K$992,9)</f>
        <v>Add 1cup millet to 2 cups of boiling water (reduce heat to simmer) cook for 20 minutes.</v>
      </c>
      <c r="D467" s="70">
        <v>21.469</v>
      </c>
      <c r="E467" s="71">
        <v>14.3633</v>
      </c>
      <c r="F467" s="57">
        <f t="shared" ref="F467:F473" si="8">(D467-E467)/(D467-10.0789)*100</f>
        <v>62.3848781</v>
      </c>
      <c r="G467" s="72"/>
      <c r="H467" s="72"/>
      <c r="I467" s="72"/>
      <c r="J467" s="72"/>
      <c r="K467" s="72"/>
      <c r="L467" s="72"/>
      <c r="M467" s="72"/>
      <c r="N467" s="72"/>
      <c r="O467" s="72"/>
      <c r="P467" s="72"/>
      <c r="Q467" s="72"/>
      <c r="R467" s="72"/>
      <c r="S467" s="72"/>
      <c r="T467" s="72"/>
      <c r="U467" s="72"/>
      <c r="V467" s="72"/>
      <c r="W467" s="72"/>
      <c r="X467" s="72"/>
      <c r="Y467" s="72"/>
      <c r="Z467" s="72"/>
      <c r="AA467" s="72"/>
      <c r="AB467" s="72"/>
      <c r="AC467" s="72"/>
    </row>
    <row r="468">
      <c r="A468" s="70" t="s">
        <v>1261</v>
      </c>
      <c r="B468" s="2" t="str">
        <f>VLOOKUP(A468,'Food Encyclopedia'!$C$2:$E$992,3)</f>
        <v>Oats, NA, steel cut whole grain, dried</v>
      </c>
      <c r="C468" s="2" t="str">
        <f>VLOOKUP(A468,'Food Encyclopedia'!$C$2:$K$992,9)</f>
        <v>Add 1/4 cup oats to 1/2 cups of boiling water (reduce heat to simmer) cook for 7 minutes. Let it rest 2 minutes before servering. </v>
      </c>
      <c r="D468" s="70">
        <v>28.0292</v>
      </c>
      <c r="E468" s="71">
        <v>14.5004</v>
      </c>
      <c r="F468" s="57">
        <f t="shared" si="8"/>
        <v>75.3680997</v>
      </c>
      <c r="G468" s="72"/>
      <c r="H468" s="72"/>
      <c r="I468" s="72"/>
      <c r="J468" s="72"/>
      <c r="K468" s="72"/>
      <c r="L468" s="72"/>
      <c r="M468" s="72"/>
      <c r="N468" s="72"/>
      <c r="O468" s="72"/>
      <c r="P468" s="72"/>
      <c r="Q468" s="72"/>
      <c r="R468" s="72"/>
      <c r="S468" s="72"/>
      <c r="T468" s="72"/>
      <c r="U468" s="72"/>
      <c r="V468" s="72"/>
      <c r="W468" s="72"/>
      <c r="X468" s="72"/>
      <c r="Y468" s="72"/>
      <c r="Z468" s="72"/>
      <c r="AA468" s="72"/>
      <c r="AB468" s="72"/>
      <c r="AC468" s="72"/>
    </row>
    <row r="469">
      <c r="A469" s="70" t="s">
        <v>1265</v>
      </c>
      <c r="B469" s="2" t="str">
        <f>VLOOKUP(A469,'Food Encyclopedia'!$C$2:$E$992,3)</f>
        <v>Farro, NA, whole grain, dried</v>
      </c>
      <c r="C469" s="2" t="str">
        <f>VLOOKUP(A469,'Food Encyclopedia'!$C$2:$K$992,9)</f>
        <v>Add 1/2 cup farro to 4 cups of boiling water (reduce heat to simmer) cook for 30 minutes. </v>
      </c>
      <c r="D469" s="70">
        <v>28.0746</v>
      </c>
      <c r="E469" s="71">
        <v>15.5612</v>
      </c>
      <c r="F469" s="57">
        <f t="shared" si="8"/>
        <v>69.53550015</v>
      </c>
      <c r="G469" s="72"/>
      <c r="H469" s="72"/>
      <c r="I469" s="72"/>
      <c r="J469" s="72"/>
      <c r="K469" s="72"/>
      <c r="L469" s="72"/>
      <c r="M469" s="72"/>
      <c r="N469" s="72"/>
      <c r="O469" s="72"/>
      <c r="P469" s="72"/>
      <c r="Q469" s="72"/>
      <c r="R469" s="72"/>
      <c r="S469" s="72"/>
      <c r="T469" s="72"/>
      <c r="U469" s="72"/>
      <c r="V469" s="72"/>
      <c r="W469" s="72"/>
      <c r="X469" s="72"/>
      <c r="Y469" s="72"/>
      <c r="Z469" s="72"/>
      <c r="AA469" s="72"/>
      <c r="AB469" s="72"/>
      <c r="AC469" s="72"/>
    </row>
    <row r="470">
      <c r="A470" s="70" t="s">
        <v>1269</v>
      </c>
      <c r="B470" s="2" t="str">
        <f>VLOOKUP(A470,'Food Encyclopedia'!$C$2:$E$992,3)</f>
        <v>Rolled Oats, NA, whole grain, dried</v>
      </c>
      <c r="C470" s="2" t="str">
        <f>VLOOKUP(A470,'Food Encyclopedia'!$C$2:$K$992,9)</f>
        <v>1/2 cup oats boiled in 1 cup of boiling water for 3 minutes and let it rest 2 minutes before servering. </v>
      </c>
      <c r="D470" s="70">
        <v>30.3178</v>
      </c>
      <c r="E470" s="71">
        <v>14.5017</v>
      </c>
      <c r="F470" s="57">
        <f t="shared" si="8"/>
        <v>78.14703368</v>
      </c>
      <c r="G470" s="72"/>
      <c r="H470" s="72"/>
      <c r="I470" s="72"/>
      <c r="J470" s="72"/>
      <c r="K470" s="72"/>
      <c r="L470" s="72"/>
      <c r="M470" s="72"/>
      <c r="N470" s="72"/>
      <c r="O470" s="72"/>
      <c r="P470" s="72"/>
      <c r="Q470" s="72"/>
      <c r="R470" s="72"/>
      <c r="S470" s="72"/>
      <c r="T470" s="72"/>
      <c r="U470" s="72"/>
      <c r="V470" s="72"/>
      <c r="W470" s="72"/>
      <c r="X470" s="72"/>
      <c r="Y470" s="72"/>
      <c r="Z470" s="72"/>
      <c r="AA470" s="72"/>
      <c r="AB470" s="72"/>
      <c r="AC470" s="72"/>
    </row>
    <row r="471">
      <c r="A471" s="70" t="s">
        <v>1273</v>
      </c>
      <c r="B471" s="2" t="str">
        <f>VLOOKUP(A471,'Food Encyclopedia'!$C$2:$E$992,3)</f>
        <v>Barley, pearl, whole grain, dried</v>
      </c>
      <c r="C471" s="2" t="str">
        <f>VLOOKUP(A471,'Food Encyclopedia'!$C$2:$K$992,9)</f>
        <v>Add 1/2 cup barley to 4 cups of boiling water (reduce heat to simmer) cook for 28 minutes. </v>
      </c>
      <c r="D471" s="70">
        <v>30.9532</v>
      </c>
      <c r="E471" s="71">
        <v>15.7821</v>
      </c>
      <c r="F471" s="57">
        <f t="shared" si="8"/>
        <v>72.67836526</v>
      </c>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row>
    <row r="472">
      <c r="A472" s="70" t="s">
        <v>1277</v>
      </c>
      <c r="B472" s="2" t="str">
        <f>VLOOKUP(A472,'Food Encyclopedia'!$C$2:$E$992,3)</f>
        <v>Oats, irish, steel cut whole grain, dried</v>
      </c>
      <c r="C472" s="2" t="str">
        <f>VLOOKUP(A472,'Food Encyclopedia'!$C$2:$K$992,9)</f>
        <v>Add 1/4 cup oats to 3/4 cups of boiling water (reduce heat to simmer) cook for 18 minutes. Let it rest 2 minutes before servering. </v>
      </c>
      <c r="D472" s="70">
        <v>31.7048</v>
      </c>
      <c r="E472" s="71">
        <v>16.9819</v>
      </c>
      <c r="F472" s="57">
        <f t="shared" si="8"/>
        <v>68.07994118</v>
      </c>
      <c r="G472" s="72"/>
      <c r="H472" s="72"/>
      <c r="I472" s="72"/>
      <c r="J472" s="72"/>
      <c r="K472" s="72"/>
      <c r="L472" s="72"/>
      <c r="M472" s="72"/>
      <c r="N472" s="72"/>
      <c r="O472" s="72"/>
      <c r="P472" s="72"/>
      <c r="Q472" s="72"/>
      <c r="R472" s="72"/>
      <c r="S472" s="72"/>
      <c r="T472" s="72"/>
      <c r="U472" s="72"/>
      <c r="V472" s="72"/>
      <c r="W472" s="72"/>
      <c r="X472" s="72"/>
      <c r="Y472" s="72"/>
      <c r="Z472" s="72"/>
      <c r="AA472" s="72"/>
      <c r="AB472" s="72"/>
      <c r="AC472" s="72"/>
    </row>
    <row r="473">
      <c r="A473" s="74" t="s">
        <v>1281</v>
      </c>
      <c r="B473" s="2" t="str">
        <f>VLOOKUP(A473,'Food Encyclopedia'!$C$2:$E$992,3)</f>
        <v>cereal, puffed corn, NA, fresh</v>
      </c>
      <c r="C473" s="2" t="str">
        <f>VLOOKUP(A473,'Food Encyclopedia'!$C$2:$K$992,9)</f>
        <v>raw</v>
      </c>
      <c r="D473" s="74">
        <v>11.8678</v>
      </c>
      <c r="E473" s="75">
        <v>11.8262</v>
      </c>
      <c r="F473" s="57">
        <f t="shared" si="8"/>
        <v>2.325451395</v>
      </c>
      <c r="G473" s="76"/>
      <c r="H473" s="76"/>
      <c r="I473" s="76"/>
      <c r="J473" s="74" t="s">
        <v>3424</v>
      </c>
      <c r="K473" s="76"/>
      <c r="L473" s="76"/>
      <c r="M473" s="76"/>
      <c r="N473" s="76"/>
      <c r="O473" s="76"/>
      <c r="P473" s="76"/>
      <c r="Q473" s="76"/>
      <c r="R473" s="76"/>
      <c r="S473" s="76"/>
      <c r="T473" s="76"/>
      <c r="U473" s="76"/>
      <c r="V473" s="76"/>
      <c r="W473" s="76"/>
      <c r="X473" s="76"/>
      <c r="Y473" s="76"/>
      <c r="Z473" s="76"/>
      <c r="AA473" s="76"/>
      <c r="AB473" s="76"/>
      <c r="AC473" s="76"/>
    </row>
    <row r="474">
      <c r="A474" s="2" t="s">
        <v>1285</v>
      </c>
      <c r="B474" s="2" t="str">
        <f>VLOOKUP(A474,'Food Encyclopedia'!$C$2:$E$992,3)</f>
        <v>Spread, Hummus, original, NA, fresh</v>
      </c>
      <c r="C474" s="2" t="str">
        <f>VLOOKUP(A474,'Food Encyclopedia'!$C$2:$K$992,9)</f>
        <v>raw</v>
      </c>
      <c r="D474" s="2">
        <v>16.487</v>
      </c>
      <c r="E474" s="19">
        <v>10.1653</v>
      </c>
      <c r="F474" s="57">
        <f t="shared" ref="F474:F503" si="9">(D474-E474)/(D474-6.7278)*100</f>
        <v>64.77682597</v>
      </c>
    </row>
    <row r="475">
      <c r="A475" s="2" t="s">
        <v>1289</v>
      </c>
      <c r="B475" s="2" t="str">
        <f>VLOOKUP(A475,'Food Encyclopedia'!$C$2:$E$992,3)</f>
        <v>Spread, Tahini, NA, NA, fresh</v>
      </c>
      <c r="C475" s="2" t="str">
        <f>VLOOKUP(A475,'Food Encyclopedia'!$C$2:$K$992,9)</f>
        <v>raw</v>
      </c>
      <c r="D475" s="2">
        <v>19.2333</v>
      </c>
      <c r="E475" s="19">
        <v>17.2184</v>
      </c>
      <c r="F475" s="57">
        <f t="shared" si="9"/>
        <v>16.11211067</v>
      </c>
    </row>
    <row r="476">
      <c r="A476" s="2" t="s">
        <v>1293</v>
      </c>
      <c r="B476" s="2" t="str">
        <f>VLOOKUP(A476,'Food Encyclopedia'!$C$2:$E$992,3)</f>
        <v>Spread. Peanut butter, NA, creamy, fresh</v>
      </c>
      <c r="C476" s="2" t="str">
        <f>VLOOKUP(A476,'Food Encyclopedia'!$C$2:$K$992,9)</f>
        <v>raw</v>
      </c>
      <c r="D476" s="2">
        <v>14.0763</v>
      </c>
      <c r="E476" s="19">
        <v>14.0543</v>
      </c>
      <c r="F476" s="57">
        <f t="shared" si="9"/>
        <v>0.299380826</v>
      </c>
    </row>
    <row r="477">
      <c r="A477" s="2" t="s">
        <v>1297</v>
      </c>
      <c r="B477" s="2" t="str">
        <f>VLOOKUP(A477,'Food Encyclopedia'!$C$2:$E$992,3)</f>
        <v>Spread, Cashew butter, NA, NA, fresh</v>
      </c>
      <c r="C477" s="2" t="str">
        <f>VLOOKUP(A477,'Food Encyclopedia'!$C$2:$K$992,9)</f>
        <v>raw</v>
      </c>
      <c r="D477" s="2">
        <v>17.744</v>
      </c>
      <c r="E477" s="19">
        <v>17.6104</v>
      </c>
      <c r="F477" s="57">
        <f t="shared" si="9"/>
        <v>1.212759391</v>
      </c>
    </row>
    <row r="478">
      <c r="A478" s="2" t="s">
        <v>1301</v>
      </c>
      <c r="B478" s="2" t="str">
        <f>VLOOKUP(A478,'Food Encyclopedia'!$C$2:$E$992,3)</f>
        <v>Spread, Tahini, NA, NA, fresh</v>
      </c>
      <c r="C478" s="2" t="str">
        <f>VLOOKUP(A478,'Food Encyclopedia'!$C$2:$K$992,9)</f>
        <v>raw</v>
      </c>
      <c r="D478" s="2">
        <v>14.6832</v>
      </c>
      <c r="E478" s="19">
        <v>14.6734</v>
      </c>
      <c r="F478" s="57">
        <f t="shared" si="9"/>
        <v>0.1231867662</v>
      </c>
    </row>
    <row r="479">
      <c r="A479" s="2" t="s">
        <v>1304</v>
      </c>
      <c r="B479" s="2" t="str">
        <f>VLOOKUP(A479,'Food Encyclopedia'!$C$2:$E$992,3)</f>
        <v>Spread, Almond butter, NA, NA, fresh</v>
      </c>
      <c r="C479" s="2" t="str">
        <f>VLOOKUP(A479,'Food Encyclopedia'!$C$2:$K$992,9)</f>
        <v>raw</v>
      </c>
      <c r="D479" s="2">
        <v>11.6393</v>
      </c>
      <c r="E479" s="19">
        <v>11.5121</v>
      </c>
      <c r="F479" s="57">
        <f t="shared" si="9"/>
        <v>2.589840171</v>
      </c>
    </row>
    <row r="480">
      <c r="A480" s="2" t="s">
        <v>1307</v>
      </c>
      <c r="B480" s="2" t="str">
        <f>VLOOKUP(A480,'Food Encyclopedia'!$C$2:$E$992,3)</f>
        <v>Kamut, khorasan wheat, cereal, puffed</v>
      </c>
      <c r="C480" s="2" t="str">
        <f>VLOOKUP(A480,'Food Encyclopedia'!$C$2:$K$992,9)</f>
        <v>raw</v>
      </c>
      <c r="D480" s="2">
        <v>7.3641</v>
      </c>
      <c r="E480" s="19">
        <v>7.3289</v>
      </c>
      <c r="F480" s="57">
        <f t="shared" si="9"/>
        <v>5.53198177</v>
      </c>
    </row>
    <row r="481">
      <c r="A481" s="2" t="s">
        <v>1310</v>
      </c>
      <c r="B481" s="2" t="str">
        <f>VLOOKUP(A481,'Food Encyclopedia'!$C$2:$E$992,3)</f>
        <v>Teff, NA, whole grain, dried</v>
      </c>
      <c r="C481" s="2" t="str">
        <f>VLOOKUP(A481,'Food Encyclopedia'!$C$2:$K$992,9)</f>
        <v>raw</v>
      </c>
      <c r="E481" s="31"/>
      <c r="F481" s="57">
        <f t="shared" si="9"/>
        <v>0</v>
      </c>
    </row>
    <row r="482">
      <c r="A482" s="2" t="s">
        <v>1313</v>
      </c>
      <c r="B482" s="2" t="str">
        <f>VLOOKUP(A482,'Food Encyclopedia'!$C$2:$E$992,3)</f>
        <v>Bulgur, Red, whole grain, dried</v>
      </c>
      <c r="C482" s="2" t="str">
        <f>VLOOKUP(A482,'Food Encyclopedia'!$C$2:$K$992,9)</f>
        <v>raw</v>
      </c>
      <c r="E482" s="31"/>
      <c r="F482" s="57">
        <f t="shared" si="9"/>
        <v>0</v>
      </c>
    </row>
    <row r="483">
      <c r="A483" s="2" t="s">
        <v>1315</v>
      </c>
      <c r="B483" s="2" t="str">
        <f>VLOOKUP(A483,'Food Encyclopedia'!$C$2:$E$992,3)</f>
        <v>Rice, brown, hot cereal, dried</v>
      </c>
      <c r="C483" s="2" t="str">
        <f>VLOOKUP(A483,'Food Encyclopedia'!$C$2:$K$992,9)</f>
        <v>raw</v>
      </c>
      <c r="D483" s="2">
        <v>15.4212</v>
      </c>
      <c r="E483" s="19">
        <v>9.797</v>
      </c>
      <c r="F483" s="57">
        <f t="shared" si="9"/>
        <v>64.69505602</v>
      </c>
    </row>
    <row r="484">
      <c r="A484" s="2" t="s">
        <v>1318</v>
      </c>
      <c r="B484" s="2" t="str">
        <f>VLOOKUP(A484,'Food Encyclopedia'!$C$2:$E$992,3)</f>
        <v>Buckwheat, NA, whole grain, dried</v>
      </c>
      <c r="C484" s="2" t="str">
        <f>VLOOKUP(A484,'Food Encyclopedia'!$C$2:$K$992,9)</f>
        <v>raw</v>
      </c>
      <c r="E484" s="31"/>
      <c r="F484" s="57">
        <f t="shared" si="9"/>
        <v>0</v>
      </c>
    </row>
    <row r="485">
      <c r="A485" s="2" t="s">
        <v>1321</v>
      </c>
      <c r="B485" s="2" t="str">
        <f>VLOOKUP(A485,'Food Encyclopedia'!$C$2:$E$992,3)</f>
        <v>Mung Bean, NA, whole, dried</v>
      </c>
      <c r="C485" s="2" t="str">
        <f>VLOOKUP(A485,'Food Encyclopedia'!$C$2:$K$992,9)</f>
        <v>raw</v>
      </c>
      <c r="E485" s="31"/>
      <c r="F485" s="57">
        <f t="shared" si="9"/>
        <v>0</v>
      </c>
    </row>
    <row r="486">
      <c r="A486" s="2" t="s">
        <v>1324</v>
      </c>
      <c r="B486" s="2" t="str">
        <f>VLOOKUP(A486,'Food Encyclopedia'!$C$2:$E$992,3)</f>
        <v>Pea, green, whole, snack crisps</v>
      </c>
      <c r="C486" s="2" t="str">
        <f>VLOOKUP(A486,'Food Encyclopedia'!$C$2:$K$992,9)</f>
        <v>raw</v>
      </c>
      <c r="D486" s="2">
        <v>8.9325</v>
      </c>
      <c r="E486" s="19">
        <v>8.8542</v>
      </c>
      <c r="F486" s="57">
        <f t="shared" si="9"/>
        <v>3.551503606</v>
      </c>
    </row>
    <row r="487">
      <c r="A487" s="2" t="s">
        <v>1328</v>
      </c>
      <c r="B487" s="2" t="str">
        <f>VLOOKUP(A487,'Food Encyclopedia'!$C$2:$E$992,3)</f>
        <v>Pepper, red, whole, freeze dried</v>
      </c>
      <c r="C487" s="2" t="str">
        <f>VLOOKUP(A487,'Food Encyclopedia'!$C$2:$K$992,9)</f>
        <v>raw</v>
      </c>
      <c r="D487" s="2">
        <v>8.0767</v>
      </c>
      <c r="E487" s="19">
        <v>8.0415</v>
      </c>
      <c r="F487" s="57">
        <f t="shared" si="9"/>
        <v>2.609533694</v>
      </c>
    </row>
    <row r="488">
      <c r="A488" s="2" t="s">
        <v>1332</v>
      </c>
      <c r="B488" s="2" t="str">
        <f>VLOOKUP(A488,'Food Encyclopedia'!$C$2:$E$992,3)</f>
        <v>Mango, NA, flesh, freeze dried</v>
      </c>
      <c r="C488" s="2" t="str">
        <f>VLOOKUP(A488,'Food Encyclopedia'!$C$2:$K$992,9)</f>
        <v>raw</v>
      </c>
      <c r="D488" s="2">
        <v>8.6542</v>
      </c>
      <c r="E488" s="19">
        <v>8.6043</v>
      </c>
      <c r="F488" s="57">
        <f t="shared" si="9"/>
        <v>2.59032392</v>
      </c>
    </row>
    <row r="489">
      <c r="A489" s="2" t="s">
        <v>1335</v>
      </c>
      <c r="B489" s="2" t="str">
        <f>VLOOKUP(A489,'Food Encyclopedia'!$C$2:$E$992,3)</f>
        <v>Spread, almond butter, NA, NA, fresh</v>
      </c>
      <c r="C489" s="2" t="str">
        <f>VLOOKUP(A489,'Food Encyclopedia'!$C$2:$K$992,9)</f>
        <v>raw</v>
      </c>
      <c r="D489" s="2">
        <v>14.2118</v>
      </c>
      <c r="E489" s="19">
        <v>14.1744</v>
      </c>
      <c r="F489" s="57">
        <f t="shared" si="9"/>
        <v>0.4997327632</v>
      </c>
    </row>
    <row r="490">
      <c r="A490" s="2" t="s">
        <v>1339</v>
      </c>
      <c r="B490" s="2" t="str">
        <f>VLOOKUP(A490,'Food Encyclopedia'!$C$2:$E$992,3)</f>
        <v>Spread, almond butter, NA, NA, fresh</v>
      </c>
      <c r="C490" s="2" t="str">
        <f>VLOOKUP(A490,'Food Encyclopedia'!$C$2:$K$992,9)</f>
        <v>raw</v>
      </c>
      <c r="D490" s="2">
        <v>16.233</v>
      </c>
      <c r="E490" s="19">
        <v>16.1185</v>
      </c>
      <c r="F490" s="57">
        <f t="shared" si="9"/>
        <v>1.204603796</v>
      </c>
    </row>
    <row r="491">
      <c r="A491" s="2" t="s">
        <v>1341</v>
      </c>
      <c r="B491" s="2" t="str">
        <f>VLOOKUP(A491,'Food Encyclopedia'!$C$2:$E$992,3)</f>
        <v>Spread, Tahini, NA, NA, fresh</v>
      </c>
      <c r="C491" s="2" t="str">
        <f>VLOOKUP(A491,'Food Encyclopedia'!$C$2:$K$992,9)</f>
        <v>raw</v>
      </c>
      <c r="D491" s="2">
        <v>15.5145</v>
      </c>
      <c r="E491" s="19">
        <v>15.5125</v>
      </c>
      <c r="F491" s="57">
        <f t="shared" si="9"/>
        <v>0.02276167389</v>
      </c>
    </row>
    <row r="492">
      <c r="A492" s="2" t="s">
        <v>1344</v>
      </c>
      <c r="B492" s="2" t="str">
        <f>VLOOKUP(A492,'Food Encyclopedia'!$C$2:$E$992,3)</f>
        <v>Spread, Tahini, NA, NA, fresh</v>
      </c>
      <c r="C492" s="2" t="str">
        <f>VLOOKUP(A492,'Food Encyclopedia'!$C$2:$K$992,9)</f>
        <v>raw</v>
      </c>
      <c r="D492" s="2">
        <v>15.5201</v>
      </c>
      <c r="E492" s="19">
        <v>15.1074</v>
      </c>
      <c r="F492" s="57">
        <f t="shared" si="9"/>
        <v>4.693879872</v>
      </c>
    </row>
    <row r="493">
      <c r="A493" s="2" t="s">
        <v>1346</v>
      </c>
      <c r="B493" s="2" t="str">
        <f>VLOOKUP(A493,'Food Encyclopedia'!$C$2:$E$992,3)</f>
        <v>Spread, Almond butter, NA, NA, fresh</v>
      </c>
      <c r="C493" s="2" t="str">
        <f>VLOOKUP(A493,'Food Encyclopedia'!$C$2:$K$992,9)</f>
        <v>raw</v>
      </c>
      <c r="D493" s="2">
        <v>18.0357</v>
      </c>
      <c r="E493" s="19">
        <v>18.0126</v>
      </c>
      <c r="F493" s="57">
        <f t="shared" si="9"/>
        <v>0.2042819622</v>
      </c>
    </row>
    <row r="494">
      <c r="A494" s="2" t="s">
        <v>1348</v>
      </c>
      <c r="B494" s="2" t="str">
        <f>VLOOKUP(A494,'Food Encyclopedia'!$C$2:$E$992,3)</f>
        <v>Spread, Cashew butter, NA, NA, fresh</v>
      </c>
      <c r="C494" s="2" t="str">
        <f>VLOOKUP(A494,'Food Encyclopedia'!$C$2:$K$992,9)</f>
        <v>raw</v>
      </c>
      <c r="D494" s="2">
        <v>20.9061</v>
      </c>
      <c r="E494" s="19">
        <v>20.7215</v>
      </c>
      <c r="F494" s="57">
        <f t="shared" si="9"/>
        <v>1.30198966</v>
      </c>
    </row>
    <row r="495">
      <c r="A495" s="2" t="s">
        <v>1350</v>
      </c>
      <c r="B495" s="2" t="str">
        <f>VLOOKUP(A495,'Food Encyclopedia'!$C$2:$E$992,3)</f>
        <v>Spread, Almond butter, NA, NA, fresh</v>
      </c>
      <c r="C495" s="2" t="str">
        <f>VLOOKUP(A495,'Food Encyclopedia'!$C$2:$K$992,9)</f>
        <v>raw</v>
      </c>
      <c r="D495" s="2">
        <v>15.2162</v>
      </c>
      <c r="E495" s="19">
        <v>15.1003</v>
      </c>
      <c r="F495" s="57">
        <f t="shared" si="9"/>
        <v>1.365392771</v>
      </c>
    </row>
    <row r="496">
      <c r="A496" s="2" t="s">
        <v>1353</v>
      </c>
      <c r="B496" s="2" t="str">
        <f>VLOOKUP(A496,'Food Encyclopedia'!$C$2:$E$992,3)</f>
        <v>Spread, Tahini, black, NA, Fresh</v>
      </c>
      <c r="C496" s="2" t="str">
        <f>VLOOKUP(A496,'Food Encyclopedia'!$C$2:$K$992,9)</f>
        <v>raw</v>
      </c>
      <c r="D496" s="2">
        <v>12.3221</v>
      </c>
      <c r="E496" s="19">
        <v>12.2922</v>
      </c>
      <c r="F496" s="57">
        <f t="shared" si="9"/>
        <v>0.5344725882</v>
      </c>
    </row>
    <row r="497">
      <c r="A497" s="2" t="s">
        <v>1356</v>
      </c>
      <c r="B497" s="2" t="str">
        <f>VLOOKUP(A497,'Food Encyclopedia'!$C$2:$E$992,3)</f>
        <v>Spread, peanut butter, NA, dark roasted, fresh</v>
      </c>
      <c r="C497" s="2" t="str">
        <f>VLOOKUP(A497,'Food Encyclopedia'!$C$2:$K$992,9)</f>
        <v>raw</v>
      </c>
      <c r="D497" s="2">
        <v>16.9052</v>
      </c>
      <c r="E497" s="19">
        <v>16.8815</v>
      </c>
      <c r="F497" s="57">
        <f t="shared" si="9"/>
        <v>0.2328689056</v>
      </c>
    </row>
    <row r="498">
      <c r="A498" s="2" t="s">
        <v>1360</v>
      </c>
      <c r="B498" s="2" t="str">
        <f>VLOOKUP(A498,'Food Encyclopedia'!$C$2:$E$992,3)</f>
        <v>coconut beverage, NA, NA, fresh</v>
      </c>
      <c r="C498" s="2" t="str">
        <f>VLOOKUP(A498,'Food Encyclopedia'!$C$2:$K$992,9)</f>
        <v>raw</v>
      </c>
      <c r="D498" s="2">
        <v>16.3174</v>
      </c>
      <c r="E498" s="19">
        <v>7.0374</v>
      </c>
      <c r="F498" s="57">
        <f t="shared" si="9"/>
        <v>96.77150246</v>
      </c>
    </row>
    <row r="499">
      <c r="A499" s="2" t="s">
        <v>1364</v>
      </c>
      <c r="B499" s="2" t="str">
        <f>VLOOKUP(A499,'Food Encyclopedia'!$C$2:$E$992,3)</f>
        <v>hemp beverage, NA, NA, fresh</v>
      </c>
      <c r="C499" s="2" t="str">
        <f>VLOOKUP(A499,'Food Encyclopedia'!$C$2:$K$992,9)</f>
        <v>raw</v>
      </c>
      <c r="D499" s="2">
        <v>15.809</v>
      </c>
      <c r="E499" s="19">
        <v>7.0917</v>
      </c>
      <c r="F499" s="57">
        <f t="shared" si="9"/>
        <v>95.99282033</v>
      </c>
    </row>
    <row r="500">
      <c r="A500" s="2" t="s">
        <v>1367</v>
      </c>
      <c r="B500" s="2" t="str">
        <f>VLOOKUP(A500,'Food Encyclopedia'!$C$2:$E$992,3)</f>
        <v>macadamia milk, NA, NA, fresh</v>
      </c>
      <c r="C500" s="2" t="str">
        <f>VLOOKUP(A500,'Food Encyclopedia'!$C$2:$K$992,9)</f>
        <v>raw</v>
      </c>
      <c r="D500" s="2">
        <v>18.1787</v>
      </c>
      <c r="E500" s="19">
        <v>7.0053</v>
      </c>
      <c r="F500" s="57">
        <f t="shared" si="9"/>
        <v>97.5766097</v>
      </c>
    </row>
    <row r="501">
      <c r="A501" s="2" t="s">
        <v>1371</v>
      </c>
      <c r="B501" s="2" t="str">
        <f>VLOOKUP(A501,'Food Encyclopedia'!$C$2:$E$992,3)</f>
        <v>almond and cashew beverage with cocoa, NA, NA, fresh</v>
      </c>
      <c r="C501" s="2" t="str">
        <f>VLOOKUP(A501,'Food Encyclopedia'!$C$2:$K$992,9)</f>
        <v>raw</v>
      </c>
      <c r="D501" s="2">
        <v>18.8493</v>
      </c>
      <c r="E501" s="19">
        <v>7.6526</v>
      </c>
      <c r="F501" s="57">
        <f t="shared" si="9"/>
        <v>92.3705812</v>
      </c>
    </row>
    <row r="502">
      <c r="A502" s="2" t="s">
        <v>1374</v>
      </c>
      <c r="B502" s="2" t="str">
        <f>VLOOKUP(A502,'Food Encyclopedia'!$C$2:$E$992,3)</f>
        <v>almond, cashew and macadamia beverage, NA, NA, fresh</v>
      </c>
      <c r="C502" s="2" t="str">
        <f>VLOOKUP(A502,'Food Encyclopedia'!$C$2:$K$992,9)</f>
        <v>raw</v>
      </c>
      <c r="D502" s="2">
        <v>18.5561</v>
      </c>
      <c r="E502" s="19">
        <v>7.0142</v>
      </c>
      <c r="F502" s="57">
        <f t="shared" si="9"/>
        <v>97.5786884</v>
      </c>
    </row>
    <row r="503">
      <c r="A503" s="2" t="s">
        <v>1377</v>
      </c>
      <c r="B503" s="2" t="str">
        <f>VLOOKUP(A503,'Food Encyclopedia'!$C$2:$E$992,3)</f>
        <v>Pea-based milk, NA, NA, fresh</v>
      </c>
      <c r="C503" s="2" t="str">
        <f>VLOOKUP(A503,'Food Encyclopedia'!$C$2:$K$992,9)</f>
        <v>raw</v>
      </c>
      <c r="D503" s="2">
        <v>17.7756</v>
      </c>
      <c r="E503" s="19">
        <v>7.3765</v>
      </c>
      <c r="F503" s="57">
        <f t="shared" si="9"/>
        <v>94.12824273</v>
      </c>
    </row>
    <row r="504">
      <c r="A504" s="77" t="s">
        <v>1381</v>
      </c>
      <c r="B504" s="2" t="str">
        <f>VLOOKUP(A504,'Food Encyclopedia'!$C$2:$E$992,3)</f>
        <v>Cereal, raisin bran, NA, fresh</v>
      </c>
      <c r="C504" s="2" t="str">
        <f>VLOOKUP(A504,'Food Encyclopedia'!$C$2:$K$992,9)</f>
        <v>raw</v>
      </c>
      <c r="D504" s="77">
        <v>10.4834</v>
      </c>
      <c r="E504" s="78">
        <v>10.3932</v>
      </c>
      <c r="F504" s="57">
        <f t="shared" ref="F504:F568" si="10">(D504-E504)/(D504-7.68958)*100</f>
        <v>3.228554452</v>
      </c>
      <c r="G504" s="79"/>
      <c r="H504" s="79"/>
      <c r="I504" s="79"/>
      <c r="J504" s="77" t="s">
        <v>3425</v>
      </c>
      <c r="K504" s="79"/>
      <c r="L504" s="79"/>
      <c r="M504" s="79"/>
      <c r="N504" s="79"/>
      <c r="O504" s="79"/>
      <c r="P504" s="79"/>
      <c r="Q504" s="79"/>
      <c r="R504" s="79"/>
      <c r="S504" s="79"/>
      <c r="T504" s="79"/>
      <c r="U504" s="79"/>
      <c r="V504" s="79"/>
      <c r="W504" s="79"/>
      <c r="X504" s="79"/>
      <c r="Y504" s="79"/>
      <c r="Z504" s="79"/>
      <c r="AA504" s="79"/>
      <c r="AB504" s="79"/>
      <c r="AC504" s="79"/>
    </row>
    <row r="505">
      <c r="A505" s="77" t="s">
        <v>1384</v>
      </c>
      <c r="B505" s="2" t="str">
        <f>VLOOKUP(A505,'Food Encyclopedia'!$C$2:$E$992,3)</f>
        <v>Cereal, crisp rice, NA, fresh</v>
      </c>
      <c r="C505" s="2" t="str">
        <f>VLOOKUP(A505,'Food Encyclopedia'!$C$2:$K$992,9)</f>
        <v>raw</v>
      </c>
      <c r="D505" s="77">
        <v>9.0975</v>
      </c>
      <c r="E505" s="78">
        <v>9.0667</v>
      </c>
      <c r="F505" s="57">
        <f t="shared" si="10"/>
        <v>2.187624297</v>
      </c>
      <c r="G505" s="79"/>
      <c r="H505" s="79"/>
      <c r="I505" s="79"/>
      <c r="J505" s="77">
        <v>7.6502</v>
      </c>
      <c r="K505" s="79"/>
      <c r="L505" s="79"/>
      <c r="M505" s="79"/>
      <c r="N505" s="79"/>
      <c r="O505" s="79"/>
      <c r="P505" s="79"/>
      <c r="Q505" s="79"/>
      <c r="R505" s="79"/>
      <c r="S505" s="79"/>
      <c r="T505" s="79"/>
      <c r="U505" s="79"/>
      <c r="V505" s="79"/>
      <c r="W505" s="79"/>
      <c r="X505" s="79"/>
      <c r="Y505" s="79"/>
      <c r="Z505" s="79"/>
      <c r="AA505" s="79"/>
      <c r="AB505" s="79"/>
      <c r="AC505" s="79"/>
    </row>
    <row r="506">
      <c r="A506" s="77" t="s">
        <v>1387</v>
      </c>
      <c r="B506" s="2" t="str">
        <f>VLOOKUP(A506,'Food Encyclopedia'!$C$2:$E$992,3)</f>
        <v>Cereal, oat crunch, NA, fresh</v>
      </c>
      <c r="C506" s="2" t="str">
        <f>VLOOKUP(A506,'Food Encyclopedia'!$C$2:$K$992,9)</f>
        <v>raw</v>
      </c>
      <c r="D506" s="77">
        <v>10.6937</v>
      </c>
      <c r="E506" s="78">
        <v>10.5783</v>
      </c>
      <c r="F506" s="57">
        <f t="shared" si="10"/>
        <v>3.841391156</v>
      </c>
      <c r="G506" s="79"/>
      <c r="H506" s="79"/>
      <c r="I506" s="79"/>
      <c r="J506" s="77">
        <v>7.6961</v>
      </c>
      <c r="K506" s="79"/>
      <c r="L506" s="79"/>
      <c r="M506" s="79"/>
      <c r="N506" s="79"/>
      <c r="O506" s="79"/>
      <c r="P506" s="79"/>
      <c r="Q506" s="79"/>
      <c r="R506" s="79"/>
      <c r="S506" s="79"/>
      <c r="T506" s="79"/>
      <c r="U506" s="79"/>
      <c r="V506" s="79"/>
      <c r="W506" s="79"/>
      <c r="X506" s="79"/>
      <c r="Y506" s="79"/>
      <c r="Z506" s="79"/>
      <c r="AA506" s="79"/>
      <c r="AB506" s="79"/>
      <c r="AC506" s="79"/>
    </row>
    <row r="507">
      <c r="A507" s="77" t="s">
        <v>1391</v>
      </c>
      <c r="B507" s="2" t="str">
        <f>VLOOKUP(A507,'Food Encyclopedia'!$C$2:$E$992,3)</f>
        <v>Cereal, corn flakes, NA, fresh</v>
      </c>
      <c r="C507" s="2" t="str">
        <f>VLOOKUP(A507,'Food Encyclopedia'!$C$2:$K$992,9)</f>
        <v>raw</v>
      </c>
      <c r="D507" s="77">
        <v>9.5435</v>
      </c>
      <c r="E507" s="78">
        <v>9.4718</v>
      </c>
      <c r="F507" s="57">
        <f t="shared" si="10"/>
        <v>3.867480797</v>
      </c>
      <c r="G507" s="79"/>
      <c r="H507" s="79"/>
      <c r="I507" s="79"/>
      <c r="J507" s="77">
        <v>7.7293</v>
      </c>
      <c r="K507" s="79"/>
      <c r="L507" s="79"/>
      <c r="M507" s="79"/>
      <c r="N507" s="79"/>
      <c r="O507" s="79"/>
      <c r="P507" s="79"/>
      <c r="Q507" s="79"/>
      <c r="R507" s="79"/>
      <c r="S507" s="79"/>
      <c r="T507" s="79"/>
      <c r="U507" s="79"/>
      <c r="V507" s="79"/>
      <c r="W507" s="79"/>
      <c r="X507" s="79"/>
      <c r="Y507" s="79"/>
      <c r="Z507" s="79"/>
      <c r="AA507" s="79"/>
      <c r="AB507" s="79"/>
      <c r="AC507" s="79"/>
    </row>
    <row r="508">
      <c r="A508" s="77" t="s">
        <v>1394</v>
      </c>
      <c r="B508" s="2" t="str">
        <f>VLOOKUP(A508,'Food Encyclopedia'!$C$2:$E$992,3)</f>
        <v>Cereal, whole grain, NA, fresh</v>
      </c>
      <c r="C508" s="2" t="str">
        <f>VLOOKUP(A508,'Food Encyclopedia'!$C$2:$K$992,9)</f>
        <v>raw</v>
      </c>
      <c r="D508" s="77">
        <v>12.2007</v>
      </c>
      <c r="E508" s="78">
        <v>12.1425</v>
      </c>
      <c r="F508" s="57">
        <f t="shared" si="10"/>
        <v>1.290145241</v>
      </c>
      <c r="G508" s="79"/>
      <c r="H508" s="79"/>
      <c r="I508" s="79"/>
      <c r="J508" s="77">
        <v>7.7404</v>
      </c>
      <c r="K508" s="79"/>
      <c r="L508" s="79"/>
      <c r="M508" s="79"/>
      <c r="N508" s="79"/>
      <c r="O508" s="79"/>
      <c r="P508" s="79"/>
      <c r="Q508" s="79"/>
      <c r="R508" s="79"/>
      <c r="S508" s="79"/>
      <c r="T508" s="79"/>
      <c r="U508" s="79"/>
      <c r="V508" s="79"/>
      <c r="W508" s="79"/>
      <c r="X508" s="79"/>
      <c r="Y508" s="79"/>
      <c r="Z508" s="79"/>
      <c r="AA508" s="79"/>
      <c r="AB508" s="79"/>
      <c r="AC508" s="79"/>
    </row>
    <row r="509">
      <c r="A509" s="77" t="s">
        <v>1397</v>
      </c>
      <c r="B509" s="2" t="str">
        <f>VLOOKUP(A509,'Food Encyclopedia'!$C$2:$E$992,3)</f>
        <v>Cereal, NA, NA, fresh</v>
      </c>
      <c r="C509" s="2" t="str">
        <f>VLOOKUP(A509,'Food Encyclopedia'!$C$2:$K$992,9)</f>
        <v>raw</v>
      </c>
      <c r="D509" s="77">
        <v>8.3118</v>
      </c>
      <c r="E509" s="78">
        <v>8.2483</v>
      </c>
      <c r="F509" s="57">
        <f t="shared" si="10"/>
        <v>10.20539359</v>
      </c>
      <c r="G509" s="79"/>
      <c r="H509" s="79"/>
      <c r="I509" s="79"/>
      <c r="J509" s="77">
        <v>7.6636</v>
      </c>
      <c r="K509" s="79"/>
      <c r="L509" s="79"/>
      <c r="M509" s="79"/>
      <c r="N509" s="79"/>
      <c r="O509" s="79"/>
      <c r="P509" s="79"/>
      <c r="Q509" s="79"/>
      <c r="R509" s="79"/>
      <c r="S509" s="79"/>
      <c r="T509" s="79"/>
      <c r="U509" s="79"/>
      <c r="V509" s="79"/>
      <c r="W509" s="79"/>
      <c r="X509" s="79"/>
      <c r="Y509" s="79"/>
      <c r="Z509" s="79"/>
      <c r="AA509" s="79"/>
      <c r="AB509" s="79"/>
      <c r="AC509" s="79"/>
    </row>
    <row r="510">
      <c r="A510" s="77" t="s">
        <v>1400</v>
      </c>
      <c r="B510" s="2" t="str">
        <f>VLOOKUP(A510,'Food Encyclopedia'!$C$2:$E$992,3)</f>
        <v>Cereal, multi-grain, NA, fresh</v>
      </c>
      <c r="C510" s="2" t="str">
        <f>VLOOKUP(A510,'Food Encyclopedia'!$C$2:$K$992,9)</f>
        <v>raw</v>
      </c>
      <c r="D510" s="77">
        <v>9.5764</v>
      </c>
      <c r="E510" s="78">
        <v>9.4984</v>
      </c>
      <c r="F510" s="57">
        <f t="shared" si="10"/>
        <v>4.133939644</v>
      </c>
      <c r="G510" s="79"/>
      <c r="H510" s="79"/>
      <c r="I510" s="79"/>
      <c r="J510" s="77">
        <v>7.6988</v>
      </c>
      <c r="K510" s="79"/>
      <c r="L510" s="79"/>
      <c r="M510" s="79"/>
      <c r="N510" s="79"/>
      <c r="O510" s="79"/>
      <c r="P510" s="79"/>
      <c r="Q510" s="79"/>
      <c r="R510" s="79"/>
      <c r="S510" s="79"/>
      <c r="T510" s="79"/>
      <c r="U510" s="79"/>
      <c r="V510" s="79"/>
      <c r="W510" s="79"/>
      <c r="X510" s="79"/>
      <c r="Y510" s="79"/>
      <c r="Z510" s="79"/>
      <c r="AA510" s="79"/>
      <c r="AB510" s="79"/>
      <c r="AC510" s="79"/>
    </row>
    <row r="511">
      <c r="A511" s="77" t="s">
        <v>1403</v>
      </c>
      <c r="B511" s="2" t="str">
        <f>VLOOKUP(A511,'Food Encyclopedia'!$C$2:$E$992,3)</f>
        <v>crackers, wheat, NA, fresh</v>
      </c>
      <c r="C511" s="2" t="str">
        <f>VLOOKUP(A511,'Food Encyclopedia'!$C$2:$K$992,9)</f>
        <v>raw</v>
      </c>
      <c r="D511" s="77">
        <v>11.2537</v>
      </c>
      <c r="E511" s="78">
        <v>11.187</v>
      </c>
      <c r="F511" s="57">
        <f t="shared" si="10"/>
        <v>1.871429694</v>
      </c>
      <c r="G511" s="79"/>
      <c r="H511" s="79"/>
      <c r="I511" s="79"/>
      <c r="J511" s="77">
        <v>7.6857</v>
      </c>
      <c r="K511" s="79"/>
      <c r="L511" s="79"/>
      <c r="M511" s="79"/>
      <c r="N511" s="79"/>
      <c r="O511" s="79"/>
      <c r="P511" s="79"/>
      <c r="Q511" s="79"/>
      <c r="R511" s="79"/>
      <c r="S511" s="79"/>
      <c r="T511" s="79"/>
      <c r="U511" s="79"/>
      <c r="V511" s="79"/>
      <c r="W511" s="79"/>
      <c r="X511" s="79"/>
      <c r="Y511" s="79"/>
      <c r="Z511" s="79"/>
      <c r="AA511" s="79"/>
      <c r="AB511" s="79"/>
      <c r="AC511" s="79"/>
    </row>
    <row r="512">
      <c r="A512" s="77" t="s">
        <v>1407</v>
      </c>
      <c r="B512" s="2" t="str">
        <f>VLOOKUP(A512,'Food Encyclopedia'!$C$2:$E$992,3)</f>
        <v>crakers, multigrain, NA, fresh</v>
      </c>
      <c r="C512" s="2" t="str">
        <f>VLOOKUP(A512,'Food Encyclopedia'!$C$2:$K$992,9)</f>
        <v>raw</v>
      </c>
      <c r="D512" s="77">
        <v>10.8336</v>
      </c>
      <c r="E512" s="78">
        <v>10.7607</v>
      </c>
      <c r="F512" s="57">
        <f t="shared" si="10"/>
        <v>2.31868754</v>
      </c>
      <c r="G512" s="79"/>
      <c r="H512" s="79"/>
      <c r="I512" s="79"/>
      <c r="J512" s="77">
        <v>7.7016</v>
      </c>
      <c r="K512" s="79"/>
      <c r="L512" s="79"/>
      <c r="M512" s="79"/>
      <c r="N512" s="79"/>
      <c r="O512" s="79"/>
      <c r="P512" s="79"/>
      <c r="Q512" s="79"/>
      <c r="R512" s="79"/>
      <c r="S512" s="79"/>
      <c r="T512" s="79"/>
      <c r="U512" s="79"/>
      <c r="V512" s="79"/>
      <c r="W512" s="79"/>
      <c r="X512" s="79"/>
      <c r="Y512" s="79"/>
      <c r="Z512" s="79"/>
      <c r="AA512" s="79"/>
      <c r="AB512" s="79"/>
      <c r="AC512" s="79"/>
    </row>
    <row r="513">
      <c r="A513" s="77" t="s">
        <v>1410</v>
      </c>
      <c r="B513" s="2" t="str">
        <f>VLOOKUP(A513,'Food Encyclopedia'!$C$2:$E$992,3)</f>
        <v>cereal, oatmeal, NA, fresh</v>
      </c>
      <c r="C513" s="2" t="str">
        <f>VLOOKUP(A513,'Food Encyclopedia'!$C$2:$K$992,9)</f>
        <v>raw</v>
      </c>
      <c r="D513" s="77">
        <v>6.2974</v>
      </c>
      <c r="E513" s="78">
        <v>10.2056</v>
      </c>
      <c r="F513" s="57">
        <f t="shared" si="10"/>
        <v>280.7251936</v>
      </c>
      <c r="G513" s="79"/>
      <c r="H513" s="79"/>
      <c r="I513" s="79"/>
      <c r="J513" s="77">
        <v>7.6504</v>
      </c>
      <c r="K513" s="79"/>
      <c r="L513" s="79"/>
      <c r="M513" s="79"/>
      <c r="N513" s="79"/>
      <c r="O513" s="79"/>
      <c r="P513" s="79"/>
      <c r="Q513" s="79"/>
      <c r="R513" s="79"/>
      <c r="S513" s="79"/>
      <c r="T513" s="79"/>
      <c r="U513" s="79"/>
      <c r="V513" s="79"/>
      <c r="W513" s="79"/>
      <c r="X513" s="79"/>
      <c r="Y513" s="79"/>
      <c r="Z513" s="79"/>
      <c r="AA513" s="79"/>
      <c r="AB513" s="79"/>
      <c r="AC513" s="79"/>
    </row>
    <row r="514">
      <c r="A514" s="77" t="s">
        <v>1413</v>
      </c>
      <c r="B514" s="2" t="str">
        <f>VLOOKUP(A514,'Food Encyclopedia'!$C$2:$E$992,3)</f>
        <v>cereal, coconut almond chia, NA, fresh</v>
      </c>
      <c r="C514" s="2" t="str">
        <f>VLOOKUP(A514,'Food Encyclopedia'!$C$2:$K$992,9)</f>
        <v>raw</v>
      </c>
      <c r="D514" s="77">
        <v>11.5312</v>
      </c>
      <c r="E514" s="78">
        <v>11.4881</v>
      </c>
      <c r="F514" s="57">
        <f t="shared" si="10"/>
        <v>1.121922522</v>
      </c>
      <c r="G514" s="79"/>
      <c r="H514" s="79"/>
      <c r="I514" s="79"/>
      <c r="J514" s="77">
        <v>7.6797</v>
      </c>
      <c r="K514" s="79"/>
      <c r="L514" s="79"/>
      <c r="M514" s="79"/>
      <c r="N514" s="79"/>
      <c r="O514" s="79"/>
      <c r="P514" s="79"/>
      <c r="Q514" s="79"/>
      <c r="R514" s="79"/>
      <c r="S514" s="79"/>
      <c r="T514" s="79"/>
      <c r="U514" s="79"/>
      <c r="V514" s="79"/>
      <c r="W514" s="79"/>
      <c r="X514" s="79"/>
      <c r="Y514" s="79"/>
      <c r="Z514" s="79"/>
      <c r="AA514" s="79"/>
      <c r="AB514" s="79"/>
      <c r="AC514" s="79"/>
    </row>
    <row r="515">
      <c r="A515" s="77" t="s">
        <v>1416</v>
      </c>
      <c r="B515" s="2" t="str">
        <f>VLOOKUP(A515,'Food Encyclopedia'!$C$2:$E$992,3)</f>
        <v>crackers, wheat, NA, fresh</v>
      </c>
      <c r="C515" s="2" t="str">
        <f>VLOOKUP(A515,'Food Encyclopedia'!$C$2:$K$992,9)</f>
        <v>raw</v>
      </c>
      <c r="D515" s="77">
        <v>10.7776</v>
      </c>
      <c r="E515" s="78">
        <v>10.6843</v>
      </c>
      <c r="F515" s="57">
        <f t="shared" si="10"/>
        <v>3.021353489</v>
      </c>
      <c r="G515" s="79"/>
      <c r="H515" s="79"/>
      <c r="I515" s="79"/>
      <c r="J515" s="80" t="s">
        <v>3423</v>
      </c>
      <c r="K515" s="79"/>
      <c r="L515" s="79"/>
      <c r="M515" s="79"/>
      <c r="N515" s="79"/>
      <c r="O515" s="79"/>
      <c r="P515" s="79"/>
      <c r="Q515" s="79"/>
      <c r="R515" s="79"/>
      <c r="S515" s="79"/>
      <c r="T515" s="79"/>
      <c r="U515" s="79"/>
      <c r="V515" s="79"/>
      <c r="W515" s="79"/>
      <c r="X515" s="79"/>
      <c r="Y515" s="79"/>
      <c r="Z515" s="79"/>
      <c r="AA515" s="79"/>
      <c r="AB515" s="79"/>
      <c r="AC515" s="79"/>
    </row>
    <row r="516">
      <c r="A516" s="77" t="s">
        <v>1419</v>
      </c>
      <c r="B516" s="2" t="str">
        <f>VLOOKUP(A516,'Food Encyclopedia'!$C$2:$E$992,3)</f>
        <v>kale snacks, NA, NA, air-dried</v>
      </c>
      <c r="C516" s="2" t="str">
        <f>VLOOKUP(A516,'Food Encyclopedia'!$C$2:$K$992,9)</f>
        <v>raw</v>
      </c>
      <c r="D516" s="77">
        <v>8.9456</v>
      </c>
      <c r="E516" s="78">
        <v>8.9201</v>
      </c>
      <c r="F516" s="57">
        <f t="shared" si="10"/>
        <v>2.030222449</v>
      </c>
      <c r="G516" s="79"/>
      <c r="H516" s="79"/>
      <c r="I516" s="79"/>
      <c r="J516" s="79">
        <f>AVERAGE(J505:J515)</f>
        <v>7.68958</v>
      </c>
      <c r="K516" s="79"/>
      <c r="L516" s="79"/>
      <c r="M516" s="79"/>
      <c r="N516" s="79"/>
      <c r="O516" s="79"/>
      <c r="P516" s="79"/>
      <c r="Q516" s="79"/>
      <c r="R516" s="79"/>
      <c r="S516" s="79"/>
      <c r="T516" s="79"/>
      <c r="U516" s="79"/>
      <c r="V516" s="79"/>
      <c r="W516" s="79"/>
      <c r="X516" s="79"/>
      <c r="Y516" s="79"/>
      <c r="Z516" s="79"/>
      <c r="AA516" s="79"/>
      <c r="AB516" s="79"/>
      <c r="AC516" s="79"/>
    </row>
    <row r="517">
      <c r="A517" s="77" t="s">
        <v>1423</v>
      </c>
      <c r="B517" s="2" t="str">
        <f>VLOOKUP(A517,'Food Encyclopedia'!$C$2:$E$992,3)</f>
        <v>beet chips, NA, NA, dried</v>
      </c>
      <c r="C517" s="2" t="str">
        <f>VLOOKUP(A517,'Food Encyclopedia'!$C$2:$K$992,9)</f>
        <v>raw</v>
      </c>
      <c r="D517" s="77">
        <v>9.9603</v>
      </c>
      <c r="E517" s="78">
        <v>9.9493</v>
      </c>
      <c r="F517" s="57">
        <f t="shared" si="10"/>
        <v>0.4844278467</v>
      </c>
      <c r="G517" s="79"/>
      <c r="H517" s="79"/>
      <c r="I517" s="79"/>
      <c r="J517" s="79"/>
      <c r="K517" s="79"/>
      <c r="L517" s="79"/>
      <c r="M517" s="79"/>
      <c r="N517" s="79"/>
      <c r="O517" s="79"/>
      <c r="P517" s="79"/>
      <c r="Q517" s="79"/>
      <c r="R517" s="79"/>
      <c r="S517" s="79"/>
      <c r="T517" s="79"/>
      <c r="U517" s="79"/>
      <c r="V517" s="79"/>
      <c r="W517" s="79"/>
      <c r="X517" s="79"/>
      <c r="Y517" s="79"/>
      <c r="Z517" s="79"/>
      <c r="AA517" s="79"/>
      <c r="AB517" s="79"/>
      <c r="AC517" s="79"/>
    </row>
    <row r="518">
      <c r="A518" s="77" t="s">
        <v>1427</v>
      </c>
      <c r="B518" s="2" t="str">
        <f>VLOOKUP(A518,'Food Encyclopedia'!$C$2:$E$992,3)</f>
        <v>carrot sticks, NA, NA, dried</v>
      </c>
      <c r="C518" s="2" t="str">
        <f>VLOOKUP(A518,'Food Encyclopedia'!$C$2:$K$992,9)</f>
        <v>raw</v>
      </c>
      <c r="D518" s="77">
        <v>9.3128</v>
      </c>
      <c r="E518" s="78">
        <v>9.3059</v>
      </c>
      <c r="F518" s="57">
        <f t="shared" si="10"/>
        <v>0.4250810118</v>
      </c>
      <c r="G518" s="79"/>
      <c r="H518" s="79"/>
      <c r="I518" s="79"/>
      <c r="J518" s="79"/>
      <c r="K518" s="79"/>
      <c r="L518" s="79"/>
      <c r="M518" s="79"/>
      <c r="N518" s="79"/>
      <c r="O518" s="79"/>
      <c r="P518" s="79"/>
      <c r="Q518" s="79"/>
      <c r="R518" s="79"/>
      <c r="S518" s="79"/>
      <c r="T518" s="79"/>
      <c r="U518" s="79"/>
      <c r="V518" s="79"/>
      <c r="W518" s="79"/>
      <c r="X518" s="79"/>
      <c r="Y518" s="79"/>
      <c r="Z518" s="79"/>
      <c r="AA518" s="79"/>
      <c r="AB518" s="79"/>
      <c r="AC518" s="79"/>
    </row>
    <row r="519">
      <c r="A519" s="77" t="s">
        <v>1431</v>
      </c>
      <c r="B519" s="2" t="str">
        <f>VLOOKUP(A519,'Food Encyclopedia'!$C$2:$E$992,3)</f>
        <v>Pea snacks, NA, NA, dried</v>
      </c>
      <c r="C519" s="2" t="str">
        <f>VLOOKUP(A519,'Food Encyclopedia'!$C$2:$K$992,9)</f>
        <v>raw</v>
      </c>
      <c r="D519" s="77">
        <v>9.5207</v>
      </c>
      <c r="E519" s="78">
        <v>9.4827</v>
      </c>
      <c r="F519" s="57">
        <f t="shared" si="10"/>
        <v>2.075232645</v>
      </c>
      <c r="G519" s="79"/>
      <c r="H519" s="79"/>
      <c r="I519" s="79"/>
      <c r="J519" s="79"/>
      <c r="K519" s="79"/>
      <c r="L519" s="79"/>
      <c r="M519" s="79"/>
      <c r="N519" s="79"/>
      <c r="O519" s="79"/>
      <c r="P519" s="79"/>
      <c r="Q519" s="79"/>
      <c r="R519" s="79"/>
      <c r="S519" s="79"/>
      <c r="T519" s="79"/>
      <c r="U519" s="79"/>
      <c r="V519" s="79"/>
      <c r="W519" s="79"/>
      <c r="X519" s="79"/>
      <c r="Y519" s="79"/>
      <c r="Z519" s="79"/>
      <c r="AA519" s="79"/>
      <c r="AB519" s="79"/>
      <c r="AC519" s="79"/>
    </row>
    <row r="520">
      <c r="A520" s="77" t="s">
        <v>1435</v>
      </c>
      <c r="B520" s="2" t="str">
        <f>VLOOKUP(A520,'Food Encyclopedia'!$C$2:$E$992,3)</f>
        <v>cauliflower snacks, NA, NA, fresh</v>
      </c>
      <c r="C520" s="2" t="str">
        <f>VLOOKUP(A520,'Food Encyclopedia'!$C$2:$K$992,9)</f>
        <v>raw</v>
      </c>
      <c r="D520" s="77">
        <v>10.8637</v>
      </c>
      <c r="E520" s="78">
        <v>10.8017</v>
      </c>
      <c r="F520" s="57">
        <f t="shared" si="10"/>
        <v>1.953297292</v>
      </c>
      <c r="G520" s="79"/>
      <c r="H520" s="79"/>
      <c r="I520" s="79"/>
      <c r="J520" s="79"/>
      <c r="K520" s="79"/>
      <c r="L520" s="79"/>
      <c r="M520" s="79"/>
      <c r="N520" s="79"/>
      <c r="O520" s="79"/>
      <c r="P520" s="79"/>
      <c r="Q520" s="79"/>
      <c r="R520" s="79"/>
      <c r="S520" s="79"/>
      <c r="T520" s="79"/>
      <c r="U520" s="79"/>
      <c r="V520" s="79"/>
      <c r="W520" s="79"/>
      <c r="X520" s="79"/>
      <c r="Y520" s="79"/>
      <c r="Z520" s="79"/>
      <c r="AA520" s="79"/>
      <c r="AB520" s="79"/>
      <c r="AC520" s="79"/>
    </row>
    <row r="521">
      <c r="A521" s="77" t="s">
        <v>1438</v>
      </c>
      <c r="B521" s="2" t="str">
        <f>VLOOKUP(A521,'Food Encyclopedia'!$C$2:$E$992,3)</f>
        <v>hemp seeds, NA, NA,fresh</v>
      </c>
      <c r="C521" s="2" t="str">
        <f>VLOOKUP(A521,'Food Encyclopedia'!$C$2:$K$992,9)</f>
        <v>raw</v>
      </c>
      <c r="D521" s="77">
        <v>13.4684</v>
      </c>
      <c r="E521" s="78">
        <v>13.1519</v>
      </c>
      <c r="F521" s="57">
        <f t="shared" si="10"/>
        <v>5.476896667</v>
      </c>
      <c r="G521" s="79"/>
      <c r="H521" s="79"/>
      <c r="I521" s="79"/>
      <c r="J521" s="79"/>
      <c r="K521" s="79"/>
      <c r="L521" s="79"/>
      <c r="M521" s="79"/>
      <c r="N521" s="79"/>
      <c r="O521" s="79"/>
      <c r="P521" s="79"/>
      <c r="Q521" s="79"/>
      <c r="R521" s="79"/>
      <c r="S521" s="79"/>
      <c r="T521" s="79"/>
      <c r="U521" s="79"/>
      <c r="V521" s="79"/>
      <c r="W521" s="79"/>
      <c r="X521" s="79"/>
      <c r="Y521" s="79"/>
      <c r="Z521" s="79"/>
      <c r="AA521" s="79"/>
      <c r="AB521" s="79"/>
      <c r="AC521" s="79"/>
    </row>
    <row r="522">
      <c r="A522" s="77" t="s">
        <v>1441</v>
      </c>
      <c r="B522" s="2" t="str">
        <f>VLOOKUP(A522,'Food Encyclopedia'!$C$2:$E$992,3)</f>
        <v>pita chips, NA, NA, fresh</v>
      </c>
      <c r="C522" s="2" t="str">
        <f>VLOOKUP(A522,'Food Encyclopedia'!$C$2:$K$992,9)</f>
        <v>raw</v>
      </c>
      <c r="D522" s="77">
        <v>10.3894</v>
      </c>
      <c r="E522" s="78">
        <v>10.3804</v>
      </c>
      <c r="F522" s="57">
        <f t="shared" si="10"/>
        <v>0.333355557</v>
      </c>
      <c r="G522" s="79"/>
      <c r="H522" s="79"/>
      <c r="I522" s="79"/>
      <c r="J522" s="79"/>
      <c r="K522" s="79"/>
      <c r="L522" s="79"/>
      <c r="M522" s="79"/>
      <c r="N522" s="79"/>
      <c r="O522" s="79"/>
      <c r="P522" s="79"/>
      <c r="Q522" s="79"/>
      <c r="R522" s="79"/>
      <c r="S522" s="79"/>
      <c r="T522" s="79"/>
      <c r="U522" s="79"/>
      <c r="V522" s="79"/>
      <c r="W522" s="79"/>
      <c r="X522" s="79"/>
      <c r="Y522" s="79"/>
      <c r="Z522" s="79"/>
      <c r="AA522" s="79"/>
      <c r="AB522" s="79"/>
      <c r="AC522" s="79"/>
    </row>
    <row r="523">
      <c r="A523" s="77" t="s">
        <v>1444</v>
      </c>
      <c r="B523" s="2" t="str">
        <f>VLOOKUP(A523,'Food Encyclopedia'!$C$2:$E$992,3)</f>
        <v>plantain crisps, NA, NA, dried</v>
      </c>
      <c r="C523" s="2" t="str">
        <f>VLOOKUP(A523,'Food Encyclopedia'!$C$2:$K$992,9)</f>
        <v>raw</v>
      </c>
      <c r="D523" s="77">
        <v>10.7981</v>
      </c>
      <c r="E523" s="78">
        <v>10.7427</v>
      </c>
      <c r="F523" s="57">
        <f t="shared" si="10"/>
        <v>1.782198603</v>
      </c>
      <c r="G523" s="79"/>
      <c r="H523" s="79"/>
      <c r="I523" s="79"/>
      <c r="J523" s="79"/>
      <c r="K523" s="79"/>
      <c r="L523" s="79"/>
      <c r="M523" s="79"/>
      <c r="N523" s="79"/>
      <c r="O523" s="79"/>
      <c r="P523" s="79"/>
      <c r="Q523" s="79"/>
      <c r="R523" s="79"/>
      <c r="S523" s="79"/>
      <c r="T523" s="79"/>
      <c r="U523" s="79"/>
      <c r="V523" s="79"/>
      <c r="W523" s="79"/>
      <c r="X523" s="79"/>
      <c r="Y523" s="79"/>
      <c r="Z523" s="79"/>
      <c r="AA523" s="79"/>
      <c r="AB523" s="79"/>
      <c r="AC523" s="79"/>
    </row>
    <row r="524">
      <c r="A524" s="77" t="s">
        <v>1447</v>
      </c>
      <c r="B524" s="2" t="str">
        <f>VLOOKUP(A524,'Food Encyclopedia'!$C$2:$E$992,3)</f>
        <v>dried mango, NA, NA, dried</v>
      </c>
      <c r="C524" s="2" t="str">
        <f>VLOOKUP(A524,'Food Encyclopedia'!$C$2:$K$992,9)</f>
        <v>raw</v>
      </c>
      <c r="D524" s="77">
        <v>15.8675</v>
      </c>
      <c r="E524" s="78">
        <v>15.5092</v>
      </c>
      <c r="F524" s="57">
        <f t="shared" si="10"/>
        <v>4.381309673</v>
      </c>
      <c r="G524" s="79"/>
      <c r="H524" s="79"/>
      <c r="I524" s="79"/>
      <c r="J524" s="79"/>
      <c r="K524" s="79"/>
      <c r="L524" s="79"/>
      <c r="M524" s="79"/>
      <c r="N524" s="79"/>
      <c r="O524" s="79"/>
      <c r="P524" s="79"/>
      <c r="Q524" s="79"/>
      <c r="R524" s="79"/>
      <c r="S524" s="79"/>
      <c r="T524" s="79"/>
      <c r="U524" s="79"/>
      <c r="V524" s="79"/>
      <c r="W524" s="79"/>
      <c r="X524" s="79"/>
      <c r="Y524" s="79"/>
      <c r="Z524" s="79"/>
      <c r="AA524" s="79"/>
      <c r="AB524" s="79"/>
      <c r="AC524" s="79"/>
    </row>
    <row r="525">
      <c r="A525" s="77" t="s">
        <v>1451</v>
      </c>
      <c r="B525" s="2" t="str">
        <f>VLOOKUP(A525,'Food Encyclopedia'!$C$2:$E$992,3)</f>
        <v>dried mango, NA, NA, dried</v>
      </c>
      <c r="C525" s="2" t="str">
        <f>VLOOKUP(A525,'Food Encyclopedia'!$C$2:$K$992,9)</f>
        <v>raw</v>
      </c>
      <c r="D525" s="77">
        <v>14.1482</v>
      </c>
      <c r="E525" s="78">
        <v>14.0053</v>
      </c>
      <c r="F525" s="57">
        <f t="shared" si="10"/>
        <v>2.212546953</v>
      </c>
      <c r="G525" s="79"/>
      <c r="H525" s="79"/>
      <c r="I525" s="79"/>
      <c r="J525" s="79"/>
      <c r="K525" s="79"/>
      <c r="L525" s="79"/>
      <c r="M525" s="79"/>
      <c r="N525" s="79"/>
      <c r="O525" s="79"/>
      <c r="P525" s="79"/>
      <c r="Q525" s="79"/>
      <c r="R525" s="79"/>
      <c r="S525" s="79"/>
      <c r="T525" s="79"/>
      <c r="U525" s="79"/>
      <c r="V525" s="79"/>
      <c r="W525" s="79"/>
      <c r="X525" s="79"/>
      <c r="Y525" s="79"/>
      <c r="Z525" s="79"/>
      <c r="AA525" s="79"/>
      <c r="AB525" s="79"/>
      <c r="AC525" s="79"/>
    </row>
    <row r="526">
      <c r="A526" s="77" t="s">
        <v>1453</v>
      </c>
      <c r="B526" s="2" t="str">
        <f>VLOOKUP(A526,'Food Encyclopedia'!$C$2:$E$992,3)</f>
        <v>dried apricots, NA, NA, dried</v>
      </c>
      <c r="C526" s="2" t="str">
        <f>VLOOKUP(A526,'Food Encyclopedia'!$C$2:$K$992,9)</f>
        <v>raw</v>
      </c>
      <c r="D526" s="77">
        <v>15.2482</v>
      </c>
      <c r="E526" s="78">
        <v>14.4981</v>
      </c>
      <c r="F526" s="57">
        <f t="shared" si="10"/>
        <v>9.923769154</v>
      </c>
      <c r="G526" s="79"/>
      <c r="H526" s="79"/>
      <c r="I526" s="79"/>
      <c r="J526" s="79"/>
      <c r="K526" s="79"/>
      <c r="L526" s="79"/>
      <c r="M526" s="79"/>
      <c r="N526" s="79"/>
      <c r="O526" s="79"/>
      <c r="P526" s="79"/>
      <c r="Q526" s="79"/>
      <c r="R526" s="79"/>
      <c r="S526" s="79"/>
      <c r="T526" s="79"/>
      <c r="U526" s="79"/>
      <c r="V526" s="79"/>
      <c r="W526" s="79"/>
      <c r="X526" s="79"/>
      <c r="Y526" s="79"/>
      <c r="Z526" s="79"/>
      <c r="AA526" s="79"/>
      <c r="AB526" s="79"/>
      <c r="AC526" s="79"/>
    </row>
    <row r="527">
      <c r="A527" s="77" t="s">
        <v>1456</v>
      </c>
      <c r="B527" s="2" t="str">
        <f>VLOOKUP(A527,'Food Encyclopedia'!$C$2:$E$992,3)</f>
        <v>raspberry, NA, NA, freeze-dried</v>
      </c>
      <c r="C527" s="2" t="str">
        <f>VLOOKUP(A527,'Food Encyclopedia'!$C$2:$K$992,9)</f>
        <v>raw</v>
      </c>
      <c r="D527" s="77">
        <v>8.8493</v>
      </c>
      <c r="E527" s="78">
        <v>8.8428</v>
      </c>
      <c r="F527" s="57">
        <f t="shared" si="10"/>
        <v>0.5604801159</v>
      </c>
      <c r="G527" s="79"/>
      <c r="H527" s="79"/>
      <c r="I527" s="79"/>
      <c r="J527" s="79"/>
      <c r="K527" s="79"/>
      <c r="L527" s="79"/>
      <c r="M527" s="79"/>
      <c r="N527" s="79"/>
      <c r="O527" s="79"/>
      <c r="P527" s="79"/>
      <c r="Q527" s="79"/>
      <c r="R527" s="79"/>
      <c r="S527" s="79"/>
      <c r="T527" s="79"/>
      <c r="U527" s="79"/>
      <c r="V527" s="79"/>
      <c r="W527" s="79"/>
      <c r="X527" s="79"/>
      <c r="Y527" s="79"/>
      <c r="Z527" s="79"/>
      <c r="AA527" s="79"/>
      <c r="AB527" s="79"/>
      <c r="AC527" s="79"/>
    </row>
    <row r="528">
      <c r="A528" s="77" t="s">
        <v>1459</v>
      </c>
      <c r="B528" s="2" t="str">
        <f>VLOOKUP(A528,'Food Encyclopedia'!$C$2:$E$992,3)</f>
        <v>banana chips, NA, NA, dried</v>
      </c>
      <c r="C528" s="2" t="str">
        <f>VLOOKUP(A528,'Food Encyclopedia'!$C$2:$K$992,9)</f>
        <v>raw</v>
      </c>
      <c r="D528" s="77">
        <v>10.789</v>
      </c>
      <c r="E528" s="78">
        <v>10.7195</v>
      </c>
      <c r="F528" s="57">
        <f t="shared" si="10"/>
        <v>2.242355021</v>
      </c>
      <c r="G528" s="79"/>
      <c r="H528" s="79"/>
      <c r="I528" s="79"/>
      <c r="J528" s="79"/>
      <c r="K528" s="79"/>
      <c r="L528" s="79"/>
      <c r="M528" s="79"/>
      <c r="N528" s="79"/>
      <c r="O528" s="79"/>
      <c r="P528" s="79"/>
      <c r="Q528" s="79"/>
      <c r="R528" s="79"/>
      <c r="S528" s="79"/>
      <c r="T528" s="79"/>
      <c r="U528" s="79"/>
      <c r="V528" s="79"/>
      <c r="W528" s="79"/>
      <c r="X528" s="79"/>
      <c r="Y528" s="79"/>
      <c r="Z528" s="79"/>
      <c r="AA528" s="79"/>
      <c r="AB528" s="79"/>
      <c r="AC528" s="79"/>
    </row>
    <row r="529">
      <c r="A529" s="77" t="s">
        <v>1462</v>
      </c>
      <c r="B529" s="2" t="str">
        <f>VLOOKUP(A529,'Food Encyclopedia'!$C$2:$E$992,3)</f>
        <v>strawberry, NA, NA, freeze-dried</v>
      </c>
      <c r="C529" s="2" t="str">
        <f>VLOOKUP(A529,'Food Encyclopedia'!$C$2:$K$992,9)</f>
        <v>raw</v>
      </c>
      <c r="D529" s="77">
        <v>9.6187</v>
      </c>
      <c r="E529" s="78">
        <v>9.6014</v>
      </c>
      <c r="F529" s="57">
        <f t="shared" si="10"/>
        <v>0.8967819524</v>
      </c>
      <c r="G529" s="79"/>
      <c r="H529" s="79"/>
      <c r="I529" s="79"/>
      <c r="J529" s="79"/>
      <c r="K529" s="79"/>
      <c r="L529" s="79"/>
      <c r="M529" s="79"/>
      <c r="N529" s="79"/>
      <c r="O529" s="79"/>
      <c r="P529" s="79"/>
      <c r="Q529" s="79"/>
      <c r="R529" s="79"/>
      <c r="S529" s="79"/>
      <c r="T529" s="79"/>
      <c r="U529" s="79"/>
      <c r="V529" s="79"/>
      <c r="W529" s="79"/>
      <c r="X529" s="79"/>
      <c r="Y529" s="79"/>
      <c r="Z529" s="79"/>
      <c r="AA529" s="79"/>
      <c r="AB529" s="79"/>
      <c r="AC529" s="79"/>
    </row>
    <row r="530">
      <c r="A530" s="77" t="s">
        <v>1465</v>
      </c>
      <c r="B530" s="2" t="str">
        <f>VLOOKUP(A530,'Food Encyclopedia'!$C$2:$E$992,3)</f>
        <v>apple rings, NA, NA, freeze-dried</v>
      </c>
      <c r="C530" s="2" t="str">
        <f>VLOOKUP(A530,'Food Encyclopedia'!$C$2:$K$992,9)</f>
        <v>raw</v>
      </c>
      <c r="D530" s="77">
        <v>11.3525</v>
      </c>
      <c r="E530" s="78">
        <v>10.9996</v>
      </c>
      <c r="F530" s="57">
        <f t="shared" si="10"/>
        <v>9.634390049</v>
      </c>
      <c r="G530" s="79"/>
      <c r="H530" s="79"/>
      <c r="I530" s="79"/>
      <c r="J530" s="79"/>
      <c r="K530" s="79"/>
      <c r="L530" s="79"/>
      <c r="M530" s="79"/>
      <c r="N530" s="79"/>
      <c r="O530" s="79"/>
      <c r="P530" s="79"/>
      <c r="Q530" s="79"/>
      <c r="R530" s="79"/>
      <c r="S530" s="79"/>
      <c r="T530" s="79"/>
      <c r="U530" s="79"/>
      <c r="V530" s="79"/>
      <c r="W530" s="79"/>
      <c r="X530" s="79"/>
      <c r="Y530" s="79"/>
      <c r="Z530" s="79"/>
      <c r="AA530" s="79"/>
      <c r="AB530" s="79"/>
      <c r="AC530" s="79"/>
    </row>
    <row r="531">
      <c r="A531" s="77" t="s">
        <v>1468</v>
      </c>
      <c r="B531" s="2" t="str">
        <f>VLOOKUP(A531,'Food Encyclopedia'!$C$2:$E$992,3)</f>
        <v>mandarins, NA, NA, freeze-dried</v>
      </c>
      <c r="C531" s="2" t="str">
        <f>VLOOKUP(A531,'Food Encyclopedia'!$C$2:$K$992,9)</f>
        <v>raw</v>
      </c>
      <c r="D531" s="77">
        <v>11.4903</v>
      </c>
      <c r="E531" s="78">
        <v>11.2667</v>
      </c>
      <c r="F531" s="57">
        <f t="shared" si="10"/>
        <v>5.883095834</v>
      </c>
      <c r="G531" s="79"/>
      <c r="H531" s="79"/>
      <c r="I531" s="79"/>
      <c r="J531" s="79"/>
      <c r="K531" s="79"/>
      <c r="L531" s="79"/>
      <c r="M531" s="79"/>
      <c r="N531" s="79"/>
      <c r="O531" s="79"/>
      <c r="P531" s="79"/>
      <c r="Q531" s="79"/>
      <c r="R531" s="79"/>
      <c r="S531" s="79"/>
      <c r="T531" s="79"/>
      <c r="U531" s="79"/>
      <c r="V531" s="79"/>
      <c r="W531" s="79"/>
      <c r="X531" s="79"/>
      <c r="Y531" s="79"/>
      <c r="Z531" s="79"/>
      <c r="AA531" s="79"/>
      <c r="AB531" s="79"/>
      <c r="AC531" s="79"/>
    </row>
    <row r="532">
      <c r="A532" s="77" t="s">
        <v>1471</v>
      </c>
      <c r="B532" s="2" t="str">
        <f>VLOOKUP(A532,'Food Encyclopedia'!$C$2:$E$992,3)</f>
        <v>pineapple rings, NA, NA, freeze-dried</v>
      </c>
      <c r="C532" s="2" t="str">
        <f>VLOOKUP(A532,'Food Encyclopedia'!$C$2:$K$992,9)</f>
        <v>raw</v>
      </c>
      <c r="D532" s="77">
        <v>11.3489</v>
      </c>
      <c r="E532" s="78">
        <v>11.0059</v>
      </c>
      <c r="F532" s="57">
        <f t="shared" si="10"/>
        <v>9.373326192</v>
      </c>
      <c r="G532" s="79"/>
      <c r="H532" s="79"/>
      <c r="I532" s="79"/>
      <c r="J532" s="79"/>
      <c r="K532" s="79"/>
      <c r="L532" s="79"/>
      <c r="M532" s="79"/>
      <c r="N532" s="79"/>
      <c r="O532" s="79"/>
      <c r="P532" s="79"/>
      <c r="Q532" s="79"/>
      <c r="R532" s="79"/>
      <c r="S532" s="79"/>
      <c r="T532" s="79"/>
      <c r="U532" s="79"/>
      <c r="V532" s="79"/>
      <c r="W532" s="79"/>
      <c r="X532" s="79"/>
      <c r="Y532" s="79"/>
      <c r="Z532" s="79"/>
      <c r="AA532" s="79"/>
      <c r="AB532" s="79"/>
      <c r="AC532" s="79"/>
    </row>
    <row r="533">
      <c r="A533" s="77" t="s">
        <v>1474</v>
      </c>
      <c r="B533" s="2" t="str">
        <f>VLOOKUP(A533,'Food Encyclopedia'!$C$2:$E$992,3)</f>
        <v>coconut strips, NA, NA, dried</v>
      </c>
      <c r="C533" s="2" t="str">
        <f>VLOOKUP(A533,'Food Encyclopedia'!$C$2:$K$992,9)</f>
        <v>raw</v>
      </c>
      <c r="D533" s="77">
        <v>14.2445</v>
      </c>
      <c r="E533" s="78">
        <v>14.0797</v>
      </c>
      <c r="F533" s="57">
        <f t="shared" si="10"/>
        <v>2.514142049</v>
      </c>
      <c r="G533" s="79"/>
      <c r="H533" s="79"/>
      <c r="I533" s="79"/>
      <c r="J533" s="79"/>
      <c r="K533" s="79"/>
      <c r="L533" s="79"/>
      <c r="M533" s="79"/>
      <c r="N533" s="79"/>
      <c r="O533" s="79"/>
      <c r="P533" s="79"/>
      <c r="Q533" s="79"/>
      <c r="R533" s="79"/>
      <c r="S533" s="79"/>
      <c r="T533" s="79"/>
      <c r="U533" s="79"/>
      <c r="V533" s="79"/>
      <c r="W533" s="79"/>
      <c r="X533" s="79"/>
      <c r="Y533" s="79"/>
      <c r="Z533" s="79"/>
      <c r="AA533" s="79"/>
      <c r="AB533" s="79"/>
      <c r="AC533" s="79"/>
    </row>
    <row r="534">
      <c r="A534" s="77" t="s">
        <v>1477</v>
      </c>
      <c r="B534" s="2" t="str">
        <f>VLOOKUP(A534,'Food Encyclopedia'!$C$2:$E$992,3)</f>
        <v>orange slices, NA, NA, dried</v>
      </c>
      <c r="C534" s="2" t="str">
        <f>VLOOKUP(A534,'Food Encyclopedia'!$C$2:$K$992,9)</f>
        <v>raw</v>
      </c>
      <c r="D534" s="77">
        <v>15.8122</v>
      </c>
      <c r="E534" s="78">
        <v>15.0321</v>
      </c>
      <c r="F534" s="57">
        <f t="shared" si="10"/>
        <v>9.604044015</v>
      </c>
      <c r="G534" s="79"/>
      <c r="H534" s="79"/>
      <c r="I534" s="79"/>
      <c r="J534" s="79"/>
      <c r="K534" s="79"/>
      <c r="L534" s="79"/>
      <c r="M534" s="79"/>
      <c r="N534" s="79"/>
      <c r="O534" s="79"/>
      <c r="P534" s="79"/>
      <c r="Q534" s="79"/>
      <c r="R534" s="79"/>
      <c r="S534" s="79"/>
      <c r="T534" s="79"/>
      <c r="U534" s="79"/>
      <c r="V534" s="79"/>
      <c r="W534" s="79"/>
      <c r="X534" s="79"/>
      <c r="Y534" s="79"/>
      <c r="Z534" s="79"/>
      <c r="AA534" s="79"/>
      <c r="AB534" s="79"/>
      <c r="AC534" s="79"/>
    </row>
    <row r="535">
      <c r="A535" s="77" t="s">
        <v>1480</v>
      </c>
      <c r="B535" s="2" t="str">
        <f>VLOOKUP(A535,'Food Encyclopedia'!$C$2:$E$992,3)</f>
        <v>coconut chips, NA, NA, dried</v>
      </c>
      <c r="C535" s="2" t="str">
        <f>VLOOKUP(A535,'Food Encyclopedia'!$C$2:$K$992,9)</f>
        <v>raw</v>
      </c>
      <c r="D535" s="77">
        <v>9.885</v>
      </c>
      <c r="E535" s="78">
        <v>9.832</v>
      </c>
      <c r="F535" s="57">
        <f t="shared" si="10"/>
        <v>2.414116661</v>
      </c>
      <c r="G535" s="79"/>
      <c r="H535" s="79"/>
      <c r="I535" s="79"/>
      <c r="J535" s="79"/>
      <c r="K535" s="79"/>
      <c r="L535" s="79"/>
      <c r="M535" s="79"/>
      <c r="N535" s="79"/>
      <c r="O535" s="79"/>
      <c r="P535" s="79"/>
      <c r="Q535" s="79"/>
      <c r="R535" s="79"/>
      <c r="S535" s="79"/>
      <c r="T535" s="79"/>
      <c r="U535" s="79"/>
      <c r="V535" s="79"/>
      <c r="W535" s="79"/>
      <c r="X535" s="79"/>
      <c r="Y535" s="79"/>
      <c r="Z535" s="79"/>
      <c r="AA535" s="79"/>
      <c r="AB535" s="79"/>
      <c r="AC535" s="79"/>
    </row>
    <row r="536">
      <c r="A536" s="77" t="s">
        <v>1483</v>
      </c>
      <c r="B536" s="2" t="str">
        <f>VLOOKUP(A536,'Food Encyclopedia'!$C$2:$E$992,3)</f>
        <v>watermelon, NA, NA, dried</v>
      </c>
      <c r="C536" s="2" t="str">
        <f>VLOOKUP(A536,'Food Encyclopedia'!$C$2:$K$992,9)</f>
        <v>raw</v>
      </c>
      <c r="D536" s="77">
        <v>12.0555</v>
      </c>
      <c r="E536" s="78">
        <v>11.9109</v>
      </c>
      <c r="F536" s="57">
        <f t="shared" si="10"/>
        <v>3.312016711</v>
      </c>
      <c r="G536" s="79"/>
      <c r="H536" s="79"/>
      <c r="I536" s="79"/>
      <c r="J536" s="79"/>
      <c r="K536" s="79"/>
      <c r="L536" s="79"/>
      <c r="M536" s="79"/>
      <c r="N536" s="79"/>
      <c r="O536" s="79"/>
      <c r="P536" s="79"/>
      <c r="Q536" s="79"/>
      <c r="R536" s="79"/>
      <c r="S536" s="79"/>
      <c r="T536" s="79"/>
      <c r="U536" s="79"/>
      <c r="V536" s="79"/>
      <c r="W536" s="79"/>
      <c r="X536" s="79"/>
      <c r="Y536" s="79"/>
      <c r="Z536" s="79"/>
      <c r="AA536" s="79"/>
      <c r="AB536" s="79"/>
      <c r="AC536" s="79"/>
    </row>
    <row r="537">
      <c r="A537" s="77" t="s">
        <v>1486</v>
      </c>
      <c r="B537" s="2" t="str">
        <f>VLOOKUP(A537,'Food Encyclopedia'!$C$2:$E$992,3)</f>
        <v>crackers, NA, NA, fresh</v>
      </c>
      <c r="C537" s="2" t="str">
        <f>VLOOKUP(A537,'Food Encyclopedia'!$C$2:$K$992,9)</f>
        <v>raw</v>
      </c>
      <c r="D537" s="77">
        <v>9.7571</v>
      </c>
      <c r="E537" s="78">
        <v>9.7188</v>
      </c>
      <c r="F537" s="57">
        <f t="shared" si="10"/>
        <v>1.852460919</v>
      </c>
      <c r="G537" s="79"/>
      <c r="H537" s="79"/>
      <c r="I537" s="79"/>
      <c r="J537" s="79"/>
      <c r="K537" s="79"/>
      <c r="L537" s="79"/>
      <c r="M537" s="79"/>
      <c r="N537" s="79"/>
      <c r="O537" s="79"/>
      <c r="P537" s="79"/>
      <c r="Q537" s="79"/>
      <c r="R537" s="79"/>
      <c r="S537" s="79"/>
      <c r="T537" s="79"/>
      <c r="U537" s="79"/>
      <c r="V537" s="79"/>
      <c r="W537" s="79"/>
      <c r="X537" s="79"/>
      <c r="Y537" s="79"/>
      <c r="Z537" s="79"/>
      <c r="AA537" s="79"/>
      <c r="AB537" s="79"/>
      <c r="AC537" s="79"/>
    </row>
    <row r="538">
      <c r="A538" s="77" t="s">
        <v>1489</v>
      </c>
      <c r="B538" s="2" t="str">
        <f>VLOOKUP(A538,'Food Encyclopedia'!$C$2:$E$992,3)</f>
        <v>cheesy crackers, NA, NA, fresh</v>
      </c>
      <c r="C538" s="2" t="str">
        <f>VLOOKUP(A538,'Food Encyclopedia'!$C$2:$K$992,9)</f>
        <v>raw</v>
      </c>
      <c r="D538" s="77">
        <v>11.4873</v>
      </c>
      <c r="E538" s="78">
        <v>11.4012</v>
      </c>
      <c r="F538" s="57">
        <f t="shared" si="10"/>
        <v>2.267149764</v>
      </c>
      <c r="G538" s="79"/>
      <c r="H538" s="79"/>
      <c r="I538" s="79"/>
      <c r="J538" s="79"/>
      <c r="K538" s="79"/>
      <c r="L538" s="79"/>
      <c r="M538" s="79"/>
      <c r="N538" s="79"/>
      <c r="O538" s="79"/>
      <c r="P538" s="79"/>
      <c r="Q538" s="79"/>
      <c r="R538" s="79"/>
      <c r="S538" s="79"/>
      <c r="T538" s="79"/>
      <c r="U538" s="79"/>
      <c r="V538" s="79"/>
      <c r="W538" s="79"/>
      <c r="X538" s="79"/>
      <c r="Y538" s="79"/>
      <c r="Z538" s="79"/>
      <c r="AA538" s="79"/>
      <c r="AB538" s="79"/>
      <c r="AC538" s="79"/>
    </row>
    <row r="539">
      <c r="A539" s="77" t="s">
        <v>1492</v>
      </c>
      <c r="B539" s="2" t="str">
        <f>VLOOKUP(A539,'Food Encyclopedia'!$C$2:$E$992,3)</f>
        <v>roasted seaweed, NA, NA, fresh</v>
      </c>
      <c r="C539" s="2" t="str">
        <f>VLOOKUP(A539,'Food Encyclopedia'!$C$2:$K$992,9)</f>
        <v>raw</v>
      </c>
      <c r="D539" s="77">
        <v>8.2859</v>
      </c>
      <c r="E539" s="78">
        <v>8.2785</v>
      </c>
      <c r="F539" s="57">
        <f t="shared" si="10"/>
        <v>1.240944459</v>
      </c>
      <c r="G539" s="79"/>
      <c r="H539" s="79"/>
      <c r="I539" s="79"/>
      <c r="J539" s="79"/>
      <c r="K539" s="79"/>
      <c r="L539" s="79"/>
      <c r="M539" s="79"/>
      <c r="N539" s="79"/>
      <c r="O539" s="79"/>
      <c r="P539" s="79"/>
      <c r="Q539" s="79"/>
      <c r="R539" s="79"/>
      <c r="S539" s="79"/>
      <c r="T539" s="79"/>
      <c r="U539" s="79"/>
      <c r="V539" s="79"/>
      <c r="W539" s="79"/>
      <c r="X539" s="79"/>
      <c r="Y539" s="79"/>
      <c r="Z539" s="79"/>
      <c r="AA539" s="79"/>
      <c r="AB539" s="79"/>
      <c r="AC539" s="79"/>
    </row>
    <row r="540">
      <c r="A540" s="77" t="s">
        <v>1495</v>
      </c>
      <c r="B540" s="2" t="str">
        <f>VLOOKUP(A540,'Food Encyclopedia'!$C$2:$E$992,3)</f>
        <v>cookies, almond, NA, fresh</v>
      </c>
      <c r="C540" s="2" t="str">
        <f>VLOOKUP(A540,'Food Encyclopedia'!$C$2:$K$992,9)</f>
        <v>raw</v>
      </c>
      <c r="D540" s="77">
        <v>11.5412</v>
      </c>
      <c r="E540" s="78">
        <v>11.4648</v>
      </c>
      <c r="F540" s="57">
        <f t="shared" si="10"/>
        <v>1.983580935</v>
      </c>
      <c r="G540" s="79"/>
      <c r="H540" s="79"/>
      <c r="I540" s="79"/>
      <c r="J540" s="79"/>
      <c r="K540" s="79"/>
      <c r="L540" s="79"/>
      <c r="M540" s="79"/>
      <c r="N540" s="79"/>
      <c r="O540" s="79"/>
      <c r="P540" s="79"/>
      <c r="Q540" s="79"/>
      <c r="R540" s="79"/>
      <c r="S540" s="79"/>
      <c r="T540" s="79"/>
      <c r="U540" s="79"/>
      <c r="V540" s="79"/>
      <c r="W540" s="79"/>
      <c r="X540" s="79"/>
      <c r="Y540" s="79"/>
      <c r="Z540" s="79"/>
      <c r="AA540" s="79"/>
      <c r="AB540" s="79"/>
      <c r="AC540" s="79"/>
    </row>
    <row r="541">
      <c r="A541" s="77" t="s">
        <v>1498</v>
      </c>
      <c r="B541" s="2" t="str">
        <f>VLOOKUP(A541,'Food Encyclopedia'!$C$2:$E$992,3)</f>
        <v>crackers, NA, NA, fresh</v>
      </c>
      <c r="C541" s="2" t="str">
        <f>VLOOKUP(A541,'Food Encyclopedia'!$C$2:$K$992,9)</f>
        <v>raw</v>
      </c>
      <c r="D541" s="77">
        <v>10.4378</v>
      </c>
      <c r="E541" s="78">
        <v>10.3382</v>
      </c>
      <c r="F541" s="57">
        <f t="shared" si="10"/>
        <v>3.624164004</v>
      </c>
      <c r="G541" s="79"/>
      <c r="H541" s="79"/>
      <c r="I541" s="79"/>
      <c r="J541" s="79"/>
      <c r="K541" s="79"/>
      <c r="L541" s="79"/>
      <c r="M541" s="79"/>
      <c r="N541" s="79"/>
      <c r="O541" s="79"/>
      <c r="P541" s="79"/>
      <c r="Q541" s="79"/>
      <c r="R541" s="79"/>
      <c r="S541" s="79"/>
      <c r="T541" s="79"/>
      <c r="U541" s="79"/>
      <c r="V541" s="79"/>
      <c r="W541" s="79"/>
      <c r="X541" s="79"/>
      <c r="Y541" s="79"/>
      <c r="Z541" s="79"/>
      <c r="AA541" s="79"/>
      <c r="AB541" s="79"/>
      <c r="AC541" s="79"/>
    </row>
    <row r="542">
      <c r="A542" s="77" t="s">
        <v>1500</v>
      </c>
      <c r="B542" s="2" t="str">
        <f>VLOOKUP(A542,'Food Encyclopedia'!$C$2:$E$992,3)</f>
        <v>cookie, chocolate chip, NA, fresh</v>
      </c>
      <c r="C542" s="2" t="str">
        <f>VLOOKUP(A542,'Food Encyclopedia'!$C$2:$K$992,9)</f>
        <v>raw</v>
      </c>
      <c r="D542" s="77">
        <v>12.7703</v>
      </c>
      <c r="E542" s="78">
        <v>12.6429</v>
      </c>
      <c r="F542" s="57">
        <f t="shared" si="10"/>
        <v>2.507518619</v>
      </c>
      <c r="G542" s="79"/>
      <c r="H542" s="79"/>
      <c r="I542" s="79"/>
      <c r="J542" s="79"/>
      <c r="K542" s="79"/>
      <c r="L542" s="79"/>
      <c r="M542" s="79"/>
      <c r="N542" s="79"/>
      <c r="O542" s="79"/>
      <c r="P542" s="79"/>
      <c r="Q542" s="79"/>
      <c r="R542" s="79"/>
      <c r="S542" s="79"/>
      <c r="T542" s="79"/>
      <c r="U542" s="79"/>
      <c r="V542" s="79"/>
      <c r="W542" s="79"/>
      <c r="X542" s="79"/>
      <c r="Y542" s="79"/>
      <c r="Z542" s="79"/>
      <c r="AA542" s="79"/>
      <c r="AB542" s="79"/>
      <c r="AC542" s="79"/>
    </row>
    <row r="543">
      <c r="A543" s="77" t="s">
        <v>1503</v>
      </c>
      <c r="B543" s="2" t="str">
        <f>VLOOKUP(A543,'Food Encyclopedia'!$C$2:$E$992,3)</f>
        <v>crackers, NA, NA, fresh</v>
      </c>
      <c r="C543" s="2" t="str">
        <f>VLOOKUP(A543,'Food Encyclopedia'!$C$2:$K$992,9)</f>
        <v>raw</v>
      </c>
      <c r="D543" s="77">
        <v>10.1599</v>
      </c>
      <c r="E543" s="78">
        <v>10.0852</v>
      </c>
      <c r="F543" s="57">
        <f t="shared" si="10"/>
        <v>3.023899738</v>
      </c>
      <c r="G543" s="79"/>
      <c r="H543" s="79"/>
      <c r="I543" s="79"/>
      <c r="J543" s="79"/>
      <c r="K543" s="79"/>
      <c r="L543" s="79"/>
      <c r="M543" s="79"/>
      <c r="N543" s="79"/>
      <c r="O543" s="79"/>
      <c r="P543" s="79"/>
      <c r="Q543" s="79"/>
      <c r="R543" s="79"/>
      <c r="S543" s="79"/>
      <c r="T543" s="79"/>
      <c r="U543" s="79"/>
      <c r="V543" s="79"/>
      <c r="W543" s="79"/>
      <c r="X543" s="79"/>
      <c r="Y543" s="79"/>
      <c r="Z543" s="79"/>
      <c r="AA543" s="79"/>
      <c r="AB543" s="79"/>
      <c r="AC543" s="79"/>
    </row>
    <row r="544">
      <c r="A544" s="77" t="s">
        <v>1505</v>
      </c>
      <c r="B544" s="2" t="str">
        <f>VLOOKUP(A544,'Food Encyclopedia'!$C$2:$E$992,3)</f>
        <v>crackers, NA, NA, fresh</v>
      </c>
      <c r="C544" s="2" t="str">
        <f>VLOOKUP(A544,'Food Encyclopedia'!$C$2:$K$992,9)</f>
        <v>raw</v>
      </c>
      <c r="D544" s="77">
        <v>10.1264</v>
      </c>
      <c r="E544" s="78">
        <v>10.038</v>
      </c>
      <c r="F544" s="57">
        <f t="shared" si="10"/>
        <v>3.627678696</v>
      </c>
      <c r="G544" s="79"/>
      <c r="H544" s="79"/>
      <c r="I544" s="79"/>
      <c r="J544" s="79"/>
      <c r="K544" s="79"/>
      <c r="L544" s="79"/>
      <c r="M544" s="79"/>
      <c r="N544" s="79"/>
      <c r="O544" s="79"/>
      <c r="P544" s="79"/>
      <c r="Q544" s="79"/>
      <c r="R544" s="79"/>
      <c r="S544" s="79"/>
      <c r="T544" s="79"/>
      <c r="U544" s="79"/>
      <c r="V544" s="79"/>
      <c r="W544" s="79"/>
      <c r="X544" s="79"/>
      <c r="Y544" s="79"/>
      <c r="Z544" s="79"/>
      <c r="AA544" s="79"/>
      <c r="AB544" s="79"/>
      <c r="AC544" s="79"/>
    </row>
    <row r="545">
      <c r="A545" s="77" t="s">
        <v>1507</v>
      </c>
      <c r="B545" s="2" t="str">
        <f>VLOOKUP(A545,'Food Encyclopedia'!$C$2:$E$992,3)</f>
        <v>crackers, cheese, NA, fresh</v>
      </c>
      <c r="C545" s="2" t="str">
        <f>VLOOKUP(A545,'Food Encyclopedia'!$C$2:$K$992,9)</f>
        <v>raw</v>
      </c>
      <c r="D545" s="77">
        <v>12.1238</v>
      </c>
      <c r="E545" s="78">
        <v>12.0039</v>
      </c>
      <c r="F545" s="57">
        <f t="shared" si="10"/>
        <v>2.703970484</v>
      </c>
      <c r="G545" s="79"/>
      <c r="H545" s="79"/>
      <c r="I545" s="79"/>
      <c r="J545" s="79"/>
      <c r="K545" s="79"/>
      <c r="L545" s="79"/>
      <c r="M545" s="79"/>
      <c r="N545" s="79"/>
      <c r="O545" s="79"/>
      <c r="P545" s="79"/>
      <c r="Q545" s="79"/>
      <c r="R545" s="79"/>
      <c r="S545" s="79"/>
      <c r="T545" s="79"/>
      <c r="U545" s="79"/>
      <c r="V545" s="79"/>
      <c r="W545" s="79"/>
      <c r="X545" s="79"/>
      <c r="Y545" s="79"/>
      <c r="Z545" s="79"/>
      <c r="AA545" s="79"/>
      <c r="AB545" s="79"/>
      <c r="AC545" s="79"/>
    </row>
    <row r="546">
      <c r="A546" s="77" t="s">
        <v>1510</v>
      </c>
      <c r="B546" s="2" t="str">
        <f>VLOOKUP(A546,'Food Encyclopedia'!$C$2:$E$992,3)</f>
        <v>crackers, peanut butter, NA, fresh</v>
      </c>
      <c r="C546" s="2" t="str">
        <f>VLOOKUP(A546,'Food Encyclopedia'!$C$2:$K$992,9)</f>
        <v>raw</v>
      </c>
      <c r="D546" s="77">
        <v>10.7978</v>
      </c>
      <c r="E546" s="78">
        <v>10.7176</v>
      </c>
      <c r="F546" s="57">
        <f t="shared" si="10"/>
        <v>2.580254937</v>
      </c>
      <c r="G546" s="79"/>
      <c r="H546" s="79"/>
      <c r="I546" s="79"/>
      <c r="J546" s="79"/>
      <c r="K546" s="79"/>
      <c r="L546" s="79"/>
      <c r="M546" s="79"/>
      <c r="N546" s="79"/>
      <c r="O546" s="79"/>
      <c r="P546" s="79"/>
      <c r="Q546" s="79"/>
      <c r="R546" s="79"/>
      <c r="S546" s="79"/>
      <c r="T546" s="79"/>
      <c r="U546" s="79"/>
      <c r="V546" s="79"/>
      <c r="W546" s="79"/>
      <c r="X546" s="79"/>
      <c r="Y546" s="79"/>
      <c r="Z546" s="79"/>
      <c r="AA546" s="79"/>
      <c r="AB546" s="79"/>
      <c r="AC546" s="79"/>
    </row>
    <row r="547">
      <c r="A547" s="77" t="s">
        <v>1513</v>
      </c>
      <c r="B547" s="2" t="str">
        <f>VLOOKUP(A547,'Food Encyclopedia'!$C$2:$E$992,3)</f>
        <v>crackers, flaxseed, NA, fresh</v>
      </c>
      <c r="C547" s="2" t="str">
        <f>VLOOKUP(A547,'Food Encyclopedia'!$C$2:$K$992,9)</f>
        <v>raw</v>
      </c>
      <c r="D547" s="77">
        <v>11.3573</v>
      </c>
      <c r="E547" s="78">
        <v>11.3009</v>
      </c>
      <c r="F547" s="57">
        <f t="shared" si="10"/>
        <v>1.537740067</v>
      </c>
      <c r="G547" s="79"/>
      <c r="H547" s="79"/>
      <c r="I547" s="79"/>
      <c r="J547" s="79"/>
      <c r="K547" s="79"/>
      <c r="L547" s="79"/>
      <c r="M547" s="79"/>
      <c r="N547" s="79"/>
      <c r="O547" s="79"/>
      <c r="P547" s="79"/>
      <c r="Q547" s="79"/>
      <c r="R547" s="79"/>
      <c r="S547" s="79"/>
      <c r="T547" s="79"/>
      <c r="U547" s="79"/>
      <c r="V547" s="79"/>
      <c r="W547" s="79"/>
      <c r="X547" s="79"/>
      <c r="Y547" s="79"/>
      <c r="Z547" s="79"/>
      <c r="AA547" s="79"/>
      <c r="AB547" s="79"/>
      <c r="AC547" s="79"/>
    </row>
    <row r="548">
      <c r="A548" s="77" t="s">
        <v>1518</v>
      </c>
      <c r="B548" s="2" t="str">
        <f>VLOOKUP(A548,'Food Encyclopedia'!$C$2:$E$992,3)</f>
        <v>corn puff, NA, NA, fresh</v>
      </c>
      <c r="C548" s="2" t="str">
        <f>VLOOKUP(A548,'Food Encyclopedia'!$C$2:$K$992,9)</f>
        <v>raw</v>
      </c>
      <c r="D548" s="77">
        <v>8.3945</v>
      </c>
      <c r="E548" s="78">
        <v>8.3759</v>
      </c>
      <c r="F548" s="57">
        <f t="shared" si="10"/>
        <v>2.638597288</v>
      </c>
      <c r="G548" s="79"/>
      <c r="H548" s="79"/>
      <c r="I548" s="79"/>
      <c r="J548" s="79"/>
      <c r="K548" s="79"/>
      <c r="L548" s="79"/>
      <c r="M548" s="79"/>
      <c r="N548" s="79"/>
      <c r="O548" s="79"/>
      <c r="P548" s="79"/>
      <c r="Q548" s="79"/>
      <c r="R548" s="79"/>
      <c r="S548" s="79"/>
      <c r="T548" s="79"/>
      <c r="U548" s="79"/>
      <c r="V548" s="79"/>
      <c r="W548" s="79"/>
      <c r="X548" s="79"/>
      <c r="Y548" s="79"/>
      <c r="Z548" s="79"/>
      <c r="AA548" s="79"/>
      <c r="AB548" s="79"/>
      <c r="AC548" s="79"/>
    </row>
    <row r="549">
      <c r="A549" s="77" t="s">
        <v>1521</v>
      </c>
      <c r="B549" s="2" t="str">
        <f>VLOOKUP(A549,'Food Encyclopedia'!$C$2:$E$992,3)</f>
        <v>vegetable chip, NA, NA, fresh</v>
      </c>
      <c r="C549" s="2" t="str">
        <f>VLOOKUP(A549,'Food Encyclopedia'!$C$2:$K$992,9)</f>
        <v>raw</v>
      </c>
      <c r="D549" s="77">
        <v>8.5435</v>
      </c>
      <c r="E549" s="78">
        <v>8.5255</v>
      </c>
      <c r="F549" s="57">
        <f t="shared" si="10"/>
        <v>2.107925801</v>
      </c>
      <c r="G549" s="79"/>
      <c r="H549" s="79"/>
      <c r="I549" s="79"/>
      <c r="J549" s="79"/>
      <c r="K549" s="79"/>
      <c r="L549" s="79"/>
      <c r="M549" s="79"/>
      <c r="N549" s="79"/>
      <c r="O549" s="79"/>
      <c r="P549" s="79"/>
      <c r="Q549" s="79"/>
      <c r="R549" s="79"/>
      <c r="S549" s="79"/>
      <c r="T549" s="79"/>
      <c r="U549" s="79"/>
      <c r="V549" s="79"/>
      <c r="W549" s="79"/>
      <c r="X549" s="79"/>
      <c r="Y549" s="79"/>
      <c r="Z549" s="79"/>
      <c r="AA549" s="79"/>
      <c r="AB549" s="79"/>
      <c r="AC549" s="79"/>
    </row>
    <row r="550">
      <c r="A550" s="77" t="s">
        <v>1524</v>
      </c>
      <c r="B550" s="2" t="str">
        <f>VLOOKUP(A550,'Food Encyclopedia'!$C$2:$E$992,3)</f>
        <v>bean chips, NA, NA, fresh</v>
      </c>
      <c r="C550" s="2" t="str">
        <f>VLOOKUP(A550,'Food Encyclopedia'!$C$2:$K$992,9)</f>
        <v>raw</v>
      </c>
      <c r="D550" s="77">
        <v>11.1318</v>
      </c>
      <c r="E550" s="78">
        <v>11.101</v>
      </c>
      <c r="F550" s="57">
        <f t="shared" si="10"/>
        <v>0.8947713975</v>
      </c>
      <c r="G550" s="79"/>
      <c r="H550" s="79"/>
      <c r="I550" s="79"/>
      <c r="J550" s="79"/>
      <c r="K550" s="79"/>
      <c r="L550" s="79"/>
      <c r="M550" s="79"/>
      <c r="N550" s="79"/>
      <c r="O550" s="79"/>
      <c r="P550" s="79"/>
      <c r="Q550" s="79"/>
      <c r="R550" s="79"/>
      <c r="S550" s="79"/>
      <c r="T550" s="79"/>
      <c r="U550" s="79"/>
      <c r="V550" s="79"/>
      <c r="W550" s="79"/>
      <c r="X550" s="79"/>
      <c r="Y550" s="79"/>
      <c r="Z550" s="79"/>
      <c r="AA550" s="79"/>
      <c r="AB550" s="79"/>
      <c r="AC550" s="79"/>
    </row>
    <row r="551">
      <c r="A551" s="77" t="s">
        <v>1528</v>
      </c>
      <c r="B551" s="2" t="str">
        <f>VLOOKUP(A551,'Food Encyclopedia'!$C$2:$E$992,3)</f>
        <v>popcorn, NA, NA, fresh</v>
      </c>
      <c r="C551" s="2" t="str">
        <f>VLOOKUP(A551,'Food Encyclopedia'!$C$2:$K$992,9)</f>
        <v>raw</v>
      </c>
      <c r="D551" s="77">
        <v>8.2819</v>
      </c>
      <c r="E551" s="78">
        <v>8.2671</v>
      </c>
      <c r="F551" s="57">
        <f t="shared" si="10"/>
        <v>2.498649379</v>
      </c>
      <c r="G551" s="79"/>
      <c r="H551" s="79"/>
      <c r="I551" s="79"/>
      <c r="J551" s="79"/>
      <c r="K551" s="79"/>
      <c r="L551" s="79"/>
      <c r="M551" s="79"/>
      <c r="N551" s="79"/>
      <c r="O551" s="79"/>
      <c r="P551" s="79"/>
      <c r="Q551" s="79"/>
      <c r="R551" s="79"/>
      <c r="S551" s="79"/>
      <c r="T551" s="79"/>
      <c r="U551" s="79"/>
      <c r="V551" s="79"/>
      <c r="W551" s="79"/>
      <c r="X551" s="79"/>
      <c r="Y551" s="79"/>
      <c r="Z551" s="79"/>
      <c r="AA551" s="79"/>
      <c r="AB551" s="79"/>
      <c r="AC551" s="79"/>
    </row>
    <row r="552">
      <c r="A552" s="77" t="s">
        <v>1531</v>
      </c>
      <c r="B552" s="2" t="str">
        <f>VLOOKUP(A552,'Food Encyclopedia'!$C$2:$E$992,3)</f>
        <v>peanut, NA, NA, fresh</v>
      </c>
      <c r="C552" s="2" t="str">
        <f>VLOOKUP(A552,'Food Encyclopedia'!$C$2:$K$992,9)</f>
        <v>raw</v>
      </c>
      <c r="D552" s="77">
        <v>13.4057</v>
      </c>
      <c r="E552" s="78">
        <v>13.3667</v>
      </c>
      <c r="F552" s="57">
        <f t="shared" si="10"/>
        <v>0.6822809878</v>
      </c>
      <c r="G552" s="79"/>
      <c r="H552" s="79"/>
      <c r="I552" s="79"/>
      <c r="J552" s="79"/>
      <c r="K552" s="79"/>
      <c r="L552" s="79"/>
      <c r="M552" s="79"/>
      <c r="N552" s="79"/>
      <c r="O552" s="79"/>
      <c r="P552" s="79"/>
      <c r="Q552" s="79"/>
      <c r="R552" s="79"/>
      <c r="S552" s="79"/>
      <c r="T552" s="79"/>
      <c r="U552" s="79"/>
      <c r="V552" s="79"/>
      <c r="W552" s="79"/>
      <c r="X552" s="79"/>
      <c r="Y552" s="79"/>
      <c r="Z552" s="79"/>
      <c r="AA552" s="79"/>
      <c r="AB552" s="79"/>
      <c r="AC552" s="79"/>
    </row>
    <row r="553">
      <c r="A553" s="77" t="s">
        <v>1534</v>
      </c>
      <c r="B553" s="2" t="str">
        <f>VLOOKUP(A553,'Food Encyclopedia'!$C$2:$E$992,3)</f>
        <v>cashew, NA, NA, fresh</v>
      </c>
      <c r="C553" s="2" t="str">
        <f>VLOOKUP(A553,'Food Encyclopedia'!$C$2:$K$992,9)</f>
        <v>raw</v>
      </c>
      <c r="D553" s="77">
        <v>13.0516</v>
      </c>
      <c r="E553" s="78">
        <v>12.8828</v>
      </c>
      <c r="F553" s="57">
        <f t="shared" si="10"/>
        <v>3.148067333</v>
      </c>
      <c r="G553" s="79"/>
      <c r="H553" s="79"/>
      <c r="I553" s="79"/>
      <c r="J553" s="79"/>
      <c r="K553" s="79"/>
      <c r="L553" s="79"/>
      <c r="M553" s="79"/>
      <c r="N553" s="79"/>
      <c r="O553" s="79"/>
      <c r="P553" s="79"/>
      <c r="Q553" s="79"/>
      <c r="R553" s="79"/>
      <c r="S553" s="79"/>
      <c r="T553" s="79"/>
      <c r="U553" s="79"/>
      <c r="V553" s="79"/>
      <c r="W553" s="79"/>
      <c r="X553" s="79"/>
      <c r="Y553" s="79"/>
      <c r="Z553" s="79"/>
      <c r="AA553" s="79"/>
      <c r="AB553" s="79"/>
      <c r="AC553" s="79"/>
    </row>
    <row r="554">
      <c r="A554" s="77" t="s">
        <v>1537</v>
      </c>
      <c r="B554" s="2" t="str">
        <f>VLOOKUP(A554,'Food Encyclopedia'!$C$2:$E$992,3)</f>
        <v>pistachio, NA, NA, fresh</v>
      </c>
      <c r="C554" s="2" t="str">
        <f>VLOOKUP(A554,'Food Encyclopedia'!$C$2:$K$992,9)</f>
        <v>raw</v>
      </c>
      <c r="D554" s="77">
        <v>13.2219</v>
      </c>
      <c r="E554" s="78">
        <v>13.0773</v>
      </c>
      <c r="F554" s="57">
        <f t="shared" si="10"/>
        <v>2.613731671</v>
      </c>
      <c r="G554" s="79"/>
      <c r="H554" s="79"/>
      <c r="I554" s="79"/>
      <c r="J554" s="79"/>
      <c r="K554" s="79"/>
      <c r="L554" s="79"/>
      <c r="M554" s="79"/>
      <c r="N554" s="79"/>
      <c r="O554" s="79"/>
      <c r="P554" s="79"/>
      <c r="Q554" s="79"/>
      <c r="R554" s="79"/>
      <c r="S554" s="79"/>
      <c r="T554" s="79"/>
      <c r="U554" s="79"/>
      <c r="V554" s="79"/>
      <c r="W554" s="79"/>
      <c r="X554" s="79"/>
      <c r="Y554" s="79"/>
      <c r="Z554" s="79"/>
      <c r="AA554" s="79"/>
      <c r="AB554" s="79"/>
      <c r="AC554" s="79"/>
    </row>
    <row r="555">
      <c r="A555" s="77" t="s">
        <v>1540</v>
      </c>
      <c r="B555" s="2" t="str">
        <f>VLOOKUP(A555,'Food Encyclopedia'!$C$2:$E$992,3)</f>
        <v>peanuts, NA, NA, fresh</v>
      </c>
      <c r="C555" s="2" t="str">
        <f>VLOOKUP(A555,'Food Encyclopedia'!$C$2:$K$992,9)</f>
        <v>raw</v>
      </c>
      <c r="D555" s="77">
        <v>13.487</v>
      </c>
      <c r="E555" s="78">
        <v>13.3396</v>
      </c>
      <c r="F555" s="57">
        <f t="shared" si="10"/>
        <v>2.542510289</v>
      </c>
      <c r="G555" s="79"/>
      <c r="H555" s="79"/>
      <c r="I555" s="79"/>
      <c r="J555" s="79"/>
      <c r="K555" s="79"/>
      <c r="L555" s="79"/>
      <c r="M555" s="79"/>
      <c r="N555" s="79"/>
      <c r="O555" s="79"/>
      <c r="P555" s="79"/>
      <c r="Q555" s="79"/>
      <c r="R555" s="79"/>
      <c r="S555" s="79"/>
      <c r="T555" s="79"/>
      <c r="U555" s="79"/>
      <c r="V555" s="79"/>
      <c r="W555" s="79"/>
      <c r="X555" s="79"/>
      <c r="Y555" s="79"/>
      <c r="Z555" s="79"/>
      <c r="AA555" s="79"/>
      <c r="AB555" s="79"/>
      <c r="AC555" s="79"/>
    </row>
    <row r="556">
      <c r="A556" s="77" t="s">
        <v>1544</v>
      </c>
      <c r="B556" s="2" t="str">
        <f>VLOOKUP(A556,'Food Encyclopedia'!$C$2:$E$992,3)</f>
        <v>macadamia, NA, NA, fresh</v>
      </c>
      <c r="C556" s="2" t="str">
        <f>VLOOKUP(A556,'Food Encyclopedia'!$C$2:$K$992,9)</f>
        <v>raw</v>
      </c>
      <c r="D556" s="77">
        <v>12.6468</v>
      </c>
      <c r="E556" s="78">
        <v>12.6062</v>
      </c>
      <c r="F556" s="57">
        <f t="shared" si="10"/>
        <v>0.8190074276</v>
      </c>
      <c r="G556" s="79"/>
      <c r="H556" s="79"/>
      <c r="I556" s="79"/>
      <c r="J556" s="79"/>
      <c r="K556" s="79"/>
      <c r="L556" s="79"/>
      <c r="M556" s="79"/>
      <c r="N556" s="79"/>
      <c r="O556" s="79"/>
      <c r="P556" s="79"/>
      <c r="Q556" s="79"/>
      <c r="R556" s="79"/>
      <c r="S556" s="79"/>
      <c r="T556" s="79"/>
      <c r="U556" s="79"/>
      <c r="V556" s="79"/>
      <c r="W556" s="79"/>
      <c r="X556" s="79"/>
      <c r="Y556" s="79"/>
      <c r="Z556" s="79"/>
      <c r="AA556" s="79"/>
      <c r="AB556" s="79"/>
      <c r="AC556" s="79"/>
    </row>
    <row r="557">
      <c r="A557" s="77" t="s">
        <v>1547</v>
      </c>
      <c r="B557" s="2" t="str">
        <f>VLOOKUP(A557,'Food Encyclopedia'!$C$2:$E$992,3)</f>
        <v>apricot, NA, seeds, fresh</v>
      </c>
      <c r="C557" s="2" t="str">
        <f>VLOOKUP(A557,'Food Encyclopedia'!$C$2:$K$992,9)</f>
        <v>raw</v>
      </c>
      <c r="D557" s="77">
        <v>13.2046</v>
      </c>
      <c r="E557" s="78">
        <v>12.9339</v>
      </c>
      <c r="F557" s="57">
        <f t="shared" si="10"/>
        <v>4.90841375</v>
      </c>
      <c r="G557" s="79"/>
      <c r="H557" s="79"/>
      <c r="I557" s="79"/>
      <c r="J557" s="79"/>
      <c r="K557" s="79"/>
      <c r="L557" s="79"/>
      <c r="M557" s="79"/>
      <c r="N557" s="79"/>
      <c r="O557" s="79"/>
      <c r="P557" s="79"/>
      <c r="Q557" s="79"/>
      <c r="R557" s="79"/>
      <c r="S557" s="79"/>
      <c r="T557" s="79"/>
      <c r="U557" s="79"/>
      <c r="V557" s="79"/>
      <c r="W557" s="79"/>
      <c r="X557" s="79"/>
      <c r="Y557" s="79"/>
      <c r="Z557" s="79"/>
      <c r="AA557" s="79"/>
      <c r="AB557" s="79"/>
      <c r="AC557" s="79"/>
    </row>
    <row r="558">
      <c r="A558" s="77" t="s">
        <v>1550</v>
      </c>
      <c r="B558" s="2" t="str">
        <f>VLOOKUP(A558,'Food Encyclopedia'!$C$2:$E$992,3)</f>
        <v>brazil nuts, NA, NA, fresh</v>
      </c>
      <c r="C558" s="2" t="str">
        <f>VLOOKUP(A558,'Food Encyclopedia'!$C$2:$K$992,9)</f>
        <v>raw</v>
      </c>
      <c r="D558" s="77">
        <v>14.8109</v>
      </c>
      <c r="E558" s="78">
        <v>14.6914</v>
      </c>
      <c r="F558" s="57">
        <f t="shared" si="10"/>
        <v>1.678059686</v>
      </c>
      <c r="G558" s="79"/>
      <c r="H558" s="79"/>
      <c r="I558" s="79"/>
      <c r="J558" s="79"/>
      <c r="K558" s="79"/>
      <c r="L558" s="79"/>
      <c r="M558" s="79"/>
      <c r="N558" s="79"/>
      <c r="O558" s="79"/>
      <c r="P558" s="79"/>
      <c r="Q558" s="79"/>
      <c r="R558" s="79"/>
      <c r="S558" s="79"/>
      <c r="T558" s="79"/>
      <c r="U558" s="79"/>
      <c r="V558" s="79"/>
      <c r="W558" s="79"/>
      <c r="X558" s="79"/>
      <c r="Y558" s="79"/>
      <c r="Z558" s="79"/>
      <c r="AA558" s="79"/>
      <c r="AB558" s="79"/>
      <c r="AC558" s="79"/>
    </row>
    <row r="559">
      <c r="A559" s="77" t="s">
        <v>1553</v>
      </c>
      <c r="B559" s="2" t="str">
        <f>VLOOKUP(A559,'Food Encyclopedia'!$C$2:$E$992,3)</f>
        <v>pistachio, NA, NA, fresh</v>
      </c>
      <c r="C559" s="2" t="str">
        <f>VLOOKUP(A559,'Food Encyclopedia'!$C$2:$K$992,9)</f>
        <v>raw</v>
      </c>
      <c r="D559" s="77">
        <v>13.3</v>
      </c>
      <c r="E559" s="78">
        <v>13.2069</v>
      </c>
      <c r="F559" s="57">
        <f t="shared" si="10"/>
        <v>1.659412308</v>
      </c>
      <c r="G559" s="79"/>
      <c r="H559" s="79"/>
      <c r="I559" s="79"/>
      <c r="J559" s="79"/>
      <c r="K559" s="79"/>
      <c r="L559" s="79"/>
      <c r="M559" s="79"/>
      <c r="N559" s="79"/>
      <c r="O559" s="79"/>
      <c r="P559" s="79"/>
      <c r="Q559" s="79"/>
      <c r="R559" s="79"/>
      <c r="S559" s="79"/>
      <c r="T559" s="79"/>
      <c r="U559" s="79"/>
      <c r="V559" s="79"/>
      <c r="W559" s="79"/>
      <c r="X559" s="79"/>
      <c r="Y559" s="79"/>
      <c r="Z559" s="79"/>
      <c r="AA559" s="79"/>
      <c r="AB559" s="79"/>
      <c r="AC559" s="79"/>
    </row>
    <row r="560">
      <c r="A560" s="77" t="s">
        <v>1556</v>
      </c>
      <c r="B560" s="2" t="str">
        <f>VLOOKUP(A560,'Food Encyclopedia'!$C$2:$E$992,3)</f>
        <v>pine nut, NA, NA, fresh</v>
      </c>
      <c r="C560" s="2" t="str">
        <f>VLOOKUP(A560,'Food Encyclopedia'!$C$2:$K$992,9)</f>
        <v>raw</v>
      </c>
      <c r="D560" s="77">
        <v>13.87</v>
      </c>
      <c r="E560" s="78">
        <v>13.8171</v>
      </c>
      <c r="F560" s="57">
        <f t="shared" si="10"/>
        <v>0.8559288851</v>
      </c>
      <c r="G560" s="79"/>
      <c r="H560" s="79"/>
      <c r="I560" s="79"/>
      <c r="J560" s="79"/>
      <c r="K560" s="79"/>
      <c r="L560" s="79"/>
      <c r="M560" s="79"/>
      <c r="N560" s="79"/>
      <c r="O560" s="79"/>
      <c r="P560" s="79"/>
      <c r="Q560" s="79"/>
      <c r="R560" s="79"/>
      <c r="S560" s="79"/>
      <c r="T560" s="79"/>
      <c r="U560" s="79"/>
      <c r="V560" s="79"/>
      <c r="W560" s="79"/>
      <c r="X560" s="79"/>
      <c r="Y560" s="79"/>
      <c r="Z560" s="79"/>
      <c r="AA560" s="79"/>
      <c r="AB560" s="79"/>
      <c r="AC560" s="79"/>
    </row>
    <row r="561">
      <c r="A561" s="77" t="s">
        <v>1559</v>
      </c>
      <c r="B561" s="2" t="str">
        <f>VLOOKUP(A561,'Food Encyclopedia'!$C$2:$E$992,3)</f>
        <v>pecan, NA, NA, fresh</v>
      </c>
      <c r="C561" s="2" t="str">
        <f>VLOOKUP(A561,'Food Encyclopedia'!$C$2:$K$992,9)</f>
        <v>raw</v>
      </c>
      <c r="D561" s="77">
        <v>12.3407</v>
      </c>
      <c r="E561" s="78">
        <v>12.2237</v>
      </c>
      <c r="F561" s="57">
        <f t="shared" si="10"/>
        <v>2.515523143</v>
      </c>
      <c r="G561" s="79"/>
      <c r="H561" s="79"/>
      <c r="I561" s="79"/>
      <c r="J561" s="79"/>
      <c r="K561" s="79"/>
      <c r="L561" s="79"/>
      <c r="M561" s="79"/>
      <c r="N561" s="79"/>
      <c r="O561" s="79"/>
      <c r="P561" s="79"/>
      <c r="Q561" s="79"/>
      <c r="R561" s="79"/>
      <c r="S561" s="79"/>
      <c r="T561" s="79"/>
      <c r="U561" s="79"/>
      <c r="V561" s="79"/>
      <c r="W561" s="79"/>
      <c r="X561" s="79"/>
      <c r="Y561" s="79"/>
      <c r="Z561" s="79"/>
      <c r="AA561" s="79"/>
      <c r="AB561" s="79"/>
      <c r="AC561" s="79"/>
    </row>
    <row r="562">
      <c r="A562" s="77" t="s">
        <v>1561</v>
      </c>
      <c r="B562" s="2" t="str">
        <f>VLOOKUP(A562,'Food Encyclopedia'!$C$2:$E$992,3)</f>
        <v>sunflower , NA, seed, hulled</v>
      </c>
      <c r="C562" s="2" t="str">
        <f>VLOOKUP(A562,'Food Encyclopedia'!$C$2:$K$992,9)</f>
        <v>raw</v>
      </c>
      <c r="D562" s="77">
        <v>13.4907</v>
      </c>
      <c r="E562" s="78">
        <v>13.2671</v>
      </c>
      <c r="F562" s="57">
        <f t="shared" si="10"/>
        <v>3.85442811</v>
      </c>
      <c r="G562" s="79"/>
      <c r="H562" s="79"/>
      <c r="I562" s="79"/>
      <c r="J562" s="79"/>
      <c r="K562" s="79"/>
      <c r="L562" s="79"/>
      <c r="M562" s="79"/>
      <c r="N562" s="79"/>
      <c r="O562" s="79"/>
      <c r="P562" s="79"/>
      <c r="Q562" s="79"/>
      <c r="R562" s="79"/>
      <c r="S562" s="79"/>
      <c r="T562" s="79"/>
      <c r="U562" s="79"/>
      <c r="V562" s="79"/>
      <c r="W562" s="79"/>
      <c r="X562" s="79"/>
      <c r="Y562" s="79"/>
      <c r="Z562" s="79"/>
      <c r="AA562" s="79"/>
      <c r="AB562" s="79"/>
      <c r="AC562" s="79"/>
    </row>
    <row r="563">
      <c r="A563" s="77" t="s">
        <v>1563</v>
      </c>
      <c r="B563" s="2" t="str">
        <f>VLOOKUP(A563,'Food Encyclopedia'!$C$2:$E$992,3)</f>
        <v>pumpkin, NA, seeds, fresh</v>
      </c>
      <c r="C563" s="2" t="str">
        <f>VLOOKUP(A563,'Food Encyclopedia'!$C$2:$K$992,9)</f>
        <v>raw</v>
      </c>
      <c r="D563" s="77">
        <v>13.0517</v>
      </c>
      <c r="E563" s="78">
        <v>12.7681</v>
      </c>
      <c r="F563" s="57">
        <f t="shared" si="10"/>
        <v>5.288952877</v>
      </c>
      <c r="G563" s="79"/>
      <c r="H563" s="79"/>
      <c r="I563" s="79"/>
      <c r="J563" s="79"/>
      <c r="K563" s="79"/>
      <c r="L563" s="79"/>
      <c r="M563" s="79"/>
      <c r="N563" s="79"/>
      <c r="O563" s="79"/>
      <c r="P563" s="79"/>
      <c r="Q563" s="79"/>
      <c r="R563" s="79"/>
      <c r="S563" s="79"/>
      <c r="T563" s="79"/>
      <c r="U563" s="79"/>
      <c r="V563" s="79"/>
      <c r="W563" s="79"/>
      <c r="X563" s="79"/>
      <c r="Y563" s="79"/>
      <c r="Z563" s="79"/>
      <c r="AA563" s="79"/>
      <c r="AB563" s="79"/>
      <c r="AC563" s="79"/>
    </row>
    <row r="564">
      <c r="A564" s="77" t="s">
        <v>1566</v>
      </c>
      <c r="B564" s="2" t="str">
        <f>VLOOKUP(A564,'Food Encyclopedia'!$C$2:$E$992,3)</f>
        <v>soup, black bean vegetable, NA, canned</v>
      </c>
      <c r="C564" s="2" t="str">
        <f>VLOOKUP(A564,'Food Encyclopedia'!$C$2:$K$992,9)</f>
        <v>raw</v>
      </c>
      <c r="D564" s="77">
        <v>21.6171</v>
      </c>
      <c r="E564" s="78">
        <v>10.0474</v>
      </c>
      <c r="F564" s="57">
        <f t="shared" si="10"/>
        <v>83.0707836</v>
      </c>
      <c r="G564" s="79"/>
      <c r="H564" s="79"/>
      <c r="I564" s="79"/>
      <c r="J564" s="79"/>
      <c r="K564" s="79"/>
      <c r="L564" s="79"/>
      <c r="M564" s="79"/>
      <c r="N564" s="79"/>
      <c r="O564" s="79"/>
      <c r="P564" s="79"/>
      <c r="Q564" s="79"/>
      <c r="R564" s="79"/>
      <c r="S564" s="79"/>
      <c r="T564" s="79"/>
      <c r="U564" s="79"/>
      <c r="V564" s="79"/>
      <c r="W564" s="79"/>
      <c r="X564" s="79"/>
      <c r="Y564" s="79"/>
      <c r="Z564" s="79"/>
      <c r="AA564" s="79"/>
      <c r="AB564" s="79"/>
      <c r="AC564" s="79"/>
    </row>
    <row r="565">
      <c r="A565" s="77" t="s">
        <v>1569</v>
      </c>
      <c r="B565" s="2" t="str">
        <f>VLOOKUP(A565,'Food Encyclopedia'!$C$2:$E$992,3)</f>
        <v>soup, minestrone, NA, canned</v>
      </c>
      <c r="C565" s="2" t="str">
        <f>VLOOKUP(A565,'Food Encyclopedia'!$C$2:$K$992,9)</f>
        <v>raw</v>
      </c>
      <c r="D565" s="77">
        <v>19.9429</v>
      </c>
      <c r="E565" s="78">
        <v>8.8824</v>
      </c>
      <c r="F565" s="57">
        <f t="shared" si="10"/>
        <v>90.26533217</v>
      </c>
      <c r="G565" s="79"/>
      <c r="H565" s="79"/>
      <c r="I565" s="79"/>
      <c r="J565" s="79"/>
      <c r="K565" s="79"/>
      <c r="L565" s="79"/>
      <c r="M565" s="79"/>
      <c r="N565" s="79"/>
      <c r="O565" s="79"/>
      <c r="P565" s="79"/>
      <c r="Q565" s="79"/>
      <c r="R565" s="79"/>
      <c r="S565" s="79"/>
      <c r="T565" s="79"/>
      <c r="U565" s="79"/>
      <c r="V565" s="79"/>
      <c r="W565" s="79"/>
      <c r="X565" s="79"/>
      <c r="Y565" s="79"/>
      <c r="Z565" s="79"/>
      <c r="AA565" s="79"/>
      <c r="AB565" s="79"/>
      <c r="AC565" s="79"/>
    </row>
    <row r="566">
      <c r="A566" s="77" t="s">
        <v>1571</v>
      </c>
      <c r="B566" s="2" t="str">
        <f>VLOOKUP(A566,'Food Encyclopedia'!$C$2:$E$992,3)</f>
        <v>soup, quinoa,kale,red lentil, NA, canned</v>
      </c>
      <c r="C566" s="2" t="str">
        <f>VLOOKUP(A566,'Food Encyclopedia'!$C$2:$K$992,9)</f>
        <v>raw</v>
      </c>
      <c r="D566" s="77">
        <v>19.3142</v>
      </c>
      <c r="E566" s="78">
        <v>9.1082</v>
      </c>
      <c r="F566" s="57">
        <f t="shared" si="10"/>
        <v>87.79641829</v>
      </c>
      <c r="G566" s="79"/>
      <c r="H566" s="79"/>
      <c r="I566" s="79"/>
      <c r="J566" s="79"/>
      <c r="K566" s="79"/>
      <c r="L566" s="79"/>
      <c r="M566" s="79"/>
      <c r="N566" s="79"/>
      <c r="O566" s="79"/>
      <c r="P566" s="79"/>
      <c r="Q566" s="79"/>
      <c r="R566" s="79"/>
      <c r="S566" s="79"/>
      <c r="T566" s="79"/>
      <c r="U566" s="79"/>
      <c r="V566" s="79"/>
      <c r="W566" s="79"/>
      <c r="X566" s="79"/>
      <c r="Y566" s="79"/>
      <c r="Z566" s="79"/>
      <c r="AA566" s="79"/>
      <c r="AB566" s="79"/>
      <c r="AC566" s="79"/>
    </row>
    <row r="567">
      <c r="A567" s="77" t="s">
        <v>1573</v>
      </c>
      <c r="B567" s="2" t="str">
        <f>VLOOKUP(A567,'Food Encyclopedia'!$C$2:$E$992,3)</f>
        <v>soup, split pea, NA, canned</v>
      </c>
      <c r="C567" s="2" t="str">
        <f>VLOOKUP(A567,'Food Encyclopedia'!$C$2:$K$992,9)</f>
        <v>raw</v>
      </c>
      <c r="D567" s="77">
        <v>20.6149</v>
      </c>
      <c r="E567" s="78">
        <v>9.2446</v>
      </c>
      <c r="F567" s="57">
        <f t="shared" si="10"/>
        <v>87.96919535</v>
      </c>
      <c r="G567" s="79"/>
      <c r="H567" s="79"/>
      <c r="I567" s="79"/>
      <c r="J567" s="79"/>
      <c r="K567" s="79"/>
      <c r="L567" s="79"/>
      <c r="M567" s="79"/>
      <c r="N567" s="79"/>
      <c r="O567" s="79"/>
      <c r="P567" s="79"/>
      <c r="Q567" s="79"/>
      <c r="R567" s="79"/>
      <c r="S567" s="79"/>
      <c r="T567" s="79"/>
      <c r="U567" s="79"/>
      <c r="V567" s="79"/>
      <c r="W567" s="79"/>
      <c r="X567" s="79"/>
      <c r="Y567" s="79"/>
      <c r="Z567" s="79"/>
      <c r="AA567" s="79"/>
      <c r="AB567" s="79"/>
      <c r="AC567" s="79"/>
    </row>
    <row r="568">
      <c r="A568" s="77" t="s">
        <v>1575</v>
      </c>
      <c r="B568" s="2" t="str">
        <f>VLOOKUP(A568,'Food Encyclopedia'!$C$2:$E$992,3)</f>
        <v>soup, vegetable, NA, canned</v>
      </c>
      <c r="C568" s="2" t="str">
        <f>VLOOKUP(A568,'Food Encyclopedia'!$C$2:$K$992,9)</f>
        <v>raw</v>
      </c>
      <c r="D568" s="77">
        <v>18.5595</v>
      </c>
      <c r="E568" s="78">
        <v>9.3226</v>
      </c>
      <c r="F568" s="57">
        <f t="shared" si="10"/>
        <v>84.97670636</v>
      </c>
      <c r="G568" s="79"/>
      <c r="H568" s="79"/>
      <c r="I568" s="79"/>
      <c r="J568" s="79"/>
      <c r="K568" s="79"/>
      <c r="L568" s="79"/>
      <c r="M568" s="79"/>
      <c r="N568" s="79"/>
      <c r="O568" s="79"/>
      <c r="P568" s="79"/>
      <c r="Q568" s="79"/>
      <c r="R568" s="79"/>
      <c r="S568" s="79"/>
      <c r="T568" s="79"/>
      <c r="U568" s="79"/>
      <c r="V568" s="79"/>
      <c r="W568" s="79"/>
      <c r="X568" s="79"/>
      <c r="Y568" s="79"/>
      <c r="Z568" s="79"/>
      <c r="AA568" s="79"/>
      <c r="AB568" s="79"/>
      <c r="AC568" s="79"/>
    </row>
    <row r="569">
      <c r="A569" s="67" t="s">
        <v>1578</v>
      </c>
      <c r="B569" s="2" t="str">
        <f>VLOOKUP(A569,'Food Encyclopedia'!$C$2:$E$992,3)</f>
        <v>bread, multigrain, NA, fresh</v>
      </c>
      <c r="C569" s="2" t="str">
        <f>VLOOKUP(A569,'Food Encyclopedia'!$C$2:$K$992,9)</f>
        <v>raw</v>
      </c>
      <c r="D569" s="67">
        <v>23.5201</v>
      </c>
      <c r="E569" s="68">
        <v>19.6722</v>
      </c>
      <c r="F569" s="57">
        <f t="shared" ref="F569:F581" si="11">(D569-E569)/(D569-13.03335)*100</f>
        <v>36.6929697</v>
      </c>
      <c r="G569" s="69"/>
      <c r="H569" s="69"/>
      <c r="I569" s="69"/>
      <c r="J569" s="67" t="s">
        <v>3426</v>
      </c>
      <c r="K569" s="69"/>
      <c r="L569" s="69"/>
      <c r="M569" s="69"/>
      <c r="N569" s="69"/>
      <c r="O569" s="69"/>
      <c r="P569" s="69"/>
      <c r="Q569" s="69"/>
      <c r="R569" s="69"/>
      <c r="S569" s="69"/>
      <c r="T569" s="69"/>
      <c r="U569" s="69"/>
      <c r="V569" s="69"/>
      <c r="W569" s="69"/>
      <c r="X569" s="69"/>
      <c r="Y569" s="69"/>
      <c r="Z569" s="69"/>
      <c r="AA569" s="69"/>
      <c r="AB569" s="69"/>
      <c r="AC569" s="69"/>
    </row>
    <row r="570">
      <c r="A570" s="67" t="s">
        <v>1581</v>
      </c>
      <c r="B570" s="2" t="str">
        <f>VLOOKUP(A570,'Food Encyclopedia'!$C$2:$E$992,3)</f>
        <v>bread, sprouted wheat, NA, fresh</v>
      </c>
      <c r="C570" s="2" t="str">
        <f>VLOOKUP(A570,'Food Encyclopedia'!$C$2:$K$992,9)</f>
        <v>raw</v>
      </c>
      <c r="D570" s="67">
        <v>22.4978</v>
      </c>
      <c r="E570" s="68">
        <v>18.976</v>
      </c>
      <c r="F570" s="57">
        <f t="shared" si="11"/>
        <v>37.21082577</v>
      </c>
      <c r="G570" s="69"/>
      <c r="H570" s="69"/>
      <c r="I570" s="69"/>
      <c r="J570" s="67">
        <v>12.9689</v>
      </c>
      <c r="K570" s="69"/>
      <c r="L570" s="69"/>
      <c r="M570" s="69"/>
      <c r="N570" s="69"/>
      <c r="O570" s="69"/>
      <c r="P570" s="69"/>
      <c r="Q570" s="69"/>
      <c r="R570" s="69"/>
      <c r="S570" s="69"/>
      <c r="T570" s="69"/>
      <c r="U570" s="69"/>
      <c r="V570" s="69"/>
      <c r="W570" s="69"/>
      <c r="X570" s="69"/>
      <c r="Y570" s="69"/>
      <c r="Z570" s="69"/>
      <c r="AA570" s="69"/>
      <c r="AB570" s="69"/>
      <c r="AC570" s="69"/>
    </row>
    <row r="571">
      <c r="A571" s="67" t="s">
        <v>1585</v>
      </c>
      <c r="B571" s="2" t="str">
        <f>VLOOKUP(A571,'Food Encyclopedia'!$C$2:$E$992,3)</f>
        <v>bread, sprouted wheat, NA, fresh</v>
      </c>
      <c r="C571" s="2" t="str">
        <f>VLOOKUP(A571,'Food Encyclopedia'!$C$2:$K$992,9)</f>
        <v>raw</v>
      </c>
      <c r="D571" s="67">
        <v>31.5982</v>
      </c>
      <c r="E571" s="68">
        <v>24.5889</v>
      </c>
      <c r="F571" s="57">
        <f t="shared" si="11"/>
        <v>37.75575887</v>
      </c>
      <c r="G571" s="69"/>
      <c r="H571" s="69"/>
      <c r="I571" s="69"/>
      <c r="J571" s="67">
        <v>12.9669</v>
      </c>
      <c r="K571" s="69"/>
      <c r="L571" s="69"/>
      <c r="M571" s="69"/>
      <c r="N571" s="69"/>
      <c r="O571" s="69"/>
      <c r="P571" s="69"/>
      <c r="Q571" s="69"/>
      <c r="R571" s="69"/>
      <c r="S571" s="69"/>
      <c r="T571" s="69"/>
      <c r="U571" s="69"/>
      <c r="V571" s="69"/>
      <c r="W571" s="69"/>
      <c r="X571" s="69"/>
      <c r="Y571" s="69"/>
      <c r="Z571" s="69"/>
      <c r="AA571" s="69"/>
      <c r="AB571" s="69"/>
      <c r="AC571" s="69"/>
    </row>
    <row r="572">
      <c r="A572" s="67" t="s">
        <v>1588</v>
      </c>
      <c r="B572" s="2" t="str">
        <f>VLOOKUP(A572,'Food Encyclopedia'!$C$2:$E$992,3)</f>
        <v>bread, buckwheat molasses, NA, fresh</v>
      </c>
      <c r="C572" s="2" t="str">
        <f>VLOOKUP(A572,'Food Encyclopedia'!$C$2:$K$992,9)</f>
        <v>raw</v>
      </c>
      <c r="D572" s="67">
        <v>26.0001</v>
      </c>
      <c r="E572" s="68">
        <v>21.7065</v>
      </c>
      <c r="F572" s="57">
        <f t="shared" si="11"/>
        <v>33.1123836</v>
      </c>
      <c r="G572" s="69"/>
      <c r="H572" s="69"/>
      <c r="I572" s="69"/>
      <c r="J572" s="67">
        <v>13.0973</v>
      </c>
      <c r="K572" s="69"/>
      <c r="L572" s="69"/>
      <c r="M572" s="69"/>
      <c r="N572" s="69"/>
      <c r="O572" s="69"/>
      <c r="P572" s="69"/>
      <c r="Q572" s="69"/>
      <c r="R572" s="69"/>
      <c r="S572" s="69"/>
      <c r="T572" s="69"/>
      <c r="U572" s="69"/>
      <c r="V572" s="69"/>
      <c r="W572" s="69"/>
      <c r="X572" s="69"/>
      <c r="Y572" s="69"/>
      <c r="Z572" s="69"/>
      <c r="AA572" s="69"/>
      <c r="AB572" s="69"/>
      <c r="AC572" s="69"/>
    </row>
    <row r="573">
      <c r="A573" s="67" t="s">
        <v>1591</v>
      </c>
      <c r="B573" s="2" t="str">
        <f>VLOOKUP(A573,'Food Encyclopedia'!$C$2:$E$992,3)</f>
        <v>bread, millet and chia, NA, fresh</v>
      </c>
      <c r="C573" s="2" t="str">
        <f>VLOOKUP(A573,'Food Encyclopedia'!$C$2:$K$992,9)</f>
        <v>raw</v>
      </c>
      <c r="D573" s="67">
        <v>23.3109</v>
      </c>
      <c r="E573" s="68">
        <v>20.222</v>
      </c>
      <c r="F573" s="57">
        <f t="shared" si="11"/>
        <v>30.05482824</v>
      </c>
      <c r="G573" s="69"/>
      <c r="H573" s="69"/>
      <c r="I573" s="69"/>
      <c r="J573" s="67">
        <v>13.0263</v>
      </c>
      <c r="K573" s="69"/>
      <c r="L573" s="69"/>
      <c r="M573" s="69"/>
      <c r="N573" s="69"/>
      <c r="O573" s="69"/>
      <c r="P573" s="69"/>
      <c r="Q573" s="69"/>
      <c r="R573" s="69"/>
      <c r="S573" s="69"/>
      <c r="T573" s="69"/>
      <c r="U573" s="69"/>
      <c r="V573" s="69"/>
      <c r="W573" s="69"/>
      <c r="X573" s="69"/>
      <c r="Y573" s="69"/>
      <c r="Z573" s="69"/>
      <c r="AA573" s="69"/>
      <c r="AB573" s="69"/>
      <c r="AC573" s="69"/>
    </row>
    <row r="574">
      <c r="A574" s="67" t="s">
        <v>1595</v>
      </c>
      <c r="B574" s="2" t="str">
        <f>VLOOKUP(A574,'Food Encyclopedia'!$C$2:$E$992,3)</f>
        <v>bread, sprouted grains, NA, fresh</v>
      </c>
      <c r="C574" s="2" t="str">
        <f>VLOOKUP(A574,'Food Encyclopedia'!$C$2:$K$992,9)</f>
        <v>raw</v>
      </c>
      <c r="D574" s="67">
        <v>22.4133</v>
      </c>
      <c r="E574" s="68">
        <v>18.8161</v>
      </c>
      <c r="F574" s="57">
        <f t="shared" si="11"/>
        <v>38.34988459</v>
      </c>
      <c r="G574" s="69"/>
      <c r="H574" s="69"/>
      <c r="I574" s="69"/>
      <c r="J574" s="67">
        <v>12.997</v>
      </c>
      <c r="K574" s="69"/>
      <c r="L574" s="69"/>
      <c r="M574" s="69"/>
      <c r="N574" s="69"/>
      <c r="O574" s="69"/>
      <c r="P574" s="69"/>
      <c r="Q574" s="69"/>
      <c r="R574" s="69"/>
      <c r="S574" s="69"/>
      <c r="T574" s="69"/>
      <c r="U574" s="69"/>
      <c r="V574" s="69"/>
      <c r="W574" s="69"/>
      <c r="X574" s="69"/>
      <c r="Y574" s="69"/>
      <c r="Z574" s="69"/>
      <c r="AA574" s="69"/>
      <c r="AB574" s="69"/>
      <c r="AC574" s="69"/>
    </row>
    <row r="575">
      <c r="A575" s="67" t="s">
        <v>1599</v>
      </c>
      <c r="B575" s="2" t="str">
        <f>VLOOKUP(A575,'Food Encyclopedia'!$C$2:$E$992,3)</f>
        <v>bread, whole grain, NA, fresh</v>
      </c>
      <c r="C575" s="2" t="str">
        <f>VLOOKUP(A575,'Food Encyclopedia'!$C$2:$K$992,9)</f>
        <v>raw</v>
      </c>
      <c r="D575" s="67">
        <v>34.9335</v>
      </c>
      <c r="E575" s="68">
        <v>27.3086</v>
      </c>
      <c r="F575" s="57">
        <f t="shared" si="11"/>
        <v>34.81665651</v>
      </c>
      <c r="G575" s="69"/>
      <c r="H575" s="69"/>
      <c r="I575" s="69"/>
      <c r="J575" s="67">
        <v>13.007</v>
      </c>
      <c r="K575" s="69"/>
      <c r="L575" s="69"/>
      <c r="M575" s="69"/>
      <c r="N575" s="69"/>
      <c r="O575" s="69"/>
      <c r="P575" s="69"/>
      <c r="Q575" s="69"/>
      <c r="R575" s="69"/>
      <c r="S575" s="69"/>
      <c r="T575" s="69"/>
      <c r="U575" s="69"/>
      <c r="V575" s="69"/>
      <c r="W575" s="69"/>
      <c r="X575" s="69"/>
      <c r="Y575" s="69"/>
      <c r="Z575" s="69"/>
      <c r="AA575" s="69"/>
      <c r="AB575" s="69"/>
      <c r="AC575" s="69"/>
    </row>
    <row r="576">
      <c r="A576" s="67" t="s">
        <v>1603</v>
      </c>
      <c r="B576" s="2" t="str">
        <f>VLOOKUP(A576,'Food Encyclopedia'!$C$2:$E$992,3)</f>
        <v>bread, flax, NA, fresh</v>
      </c>
      <c r="C576" s="2" t="str">
        <f>VLOOKUP(A576,'Food Encyclopedia'!$C$2:$K$992,9)</f>
        <v>raw</v>
      </c>
      <c r="D576" s="67">
        <v>31.6307</v>
      </c>
      <c r="E576" s="68">
        <v>23.8841</v>
      </c>
      <c r="F576" s="57">
        <f t="shared" si="11"/>
        <v>41.65432172</v>
      </c>
      <c r="G576" s="69"/>
      <c r="H576" s="69"/>
      <c r="I576" s="69"/>
      <c r="J576" s="67">
        <v>13.0011</v>
      </c>
      <c r="K576" s="69"/>
      <c r="L576" s="69"/>
      <c r="M576" s="69"/>
      <c r="N576" s="69"/>
      <c r="O576" s="69"/>
      <c r="P576" s="69"/>
      <c r="Q576" s="69"/>
      <c r="R576" s="69"/>
      <c r="S576" s="69"/>
      <c r="T576" s="69"/>
      <c r="U576" s="69"/>
      <c r="V576" s="69"/>
      <c r="W576" s="69"/>
      <c r="X576" s="69"/>
      <c r="Y576" s="69"/>
      <c r="Z576" s="69"/>
      <c r="AA576" s="69"/>
      <c r="AB576" s="69"/>
      <c r="AC576" s="69"/>
    </row>
    <row r="577">
      <c r="A577" s="67" t="s">
        <v>1606</v>
      </c>
      <c r="B577" s="2" t="str">
        <f>VLOOKUP(A577,'Food Encyclopedia'!$C$2:$E$992,3)</f>
        <v>bread, multigrain, NA, fresh</v>
      </c>
      <c r="C577" s="2" t="str">
        <f>VLOOKUP(A577,'Food Encyclopedia'!$C$2:$K$992,9)</f>
        <v>raw</v>
      </c>
      <c r="D577" s="67">
        <v>29.0783</v>
      </c>
      <c r="E577" s="68">
        <v>23.0925</v>
      </c>
      <c r="F577" s="57">
        <f t="shared" si="11"/>
        <v>37.30644221</v>
      </c>
      <c r="G577" s="69"/>
      <c r="H577" s="69"/>
      <c r="I577" s="69"/>
      <c r="J577" s="67">
        <v>13.1077</v>
      </c>
      <c r="K577" s="69"/>
      <c r="L577" s="69"/>
      <c r="M577" s="69"/>
      <c r="N577" s="69"/>
      <c r="O577" s="69"/>
      <c r="P577" s="69"/>
      <c r="Q577" s="69"/>
      <c r="R577" s="69"/>
      <c r="S577" s="69"/>
      <c r="T577" s="69"/>
      <c r="U577" s="69"/>
      <c r="V577" s="69"/>
      <c r="W577" s="69"/>
      <c r="X577" s="69"/>
      <c r="Y577" s="69"/>
      <c r="Z577" s="69"/>
      <c r="AA577" s="69"/>
      <c r="AB577" s="69"/>
      <c r="AC577" s="69"/>
    </row>
    <row r="578">
      <c r="A578" s="67" t="s">
        <v>1608</v>
      </c>
      <c r="B578" s="2" t="str">
        <f>VLOOKUP(A578,'Food Encyclopedia'!$C$2:$E$992,3)</f>
        <v>bread, whole grain, NA, fresh</v>
      </c>
      <c r="C578" s="2" t="str">
        <f>VLOOKUP(A578,'Food Encyclopedia'!$C$2:$K$992,9)</f>
        <v>raw</v>
      </c>
      <c r="D578" s="67">
        <v>25.2274</v>
      </c>
      <c r="E578" s="68">
        <v>20.2075</v>
      </c>
      <c r="F578" s="57">
        <f t="shared" si="11"/>
        <v>41.16679856</v>
      </c>
      <c r="G578" s="69"/>
      <c r="H578" s="69"/>
      <c r="I578" s="69"/>
      <c r="J578" s="67">
        <v>13.055</v>
      </c>
      <c r="K578" s="69"/>
      <c r="L578" s="69"/>
      <c r="M578" s="69"/>
      <c r="N578" s="69"/>
      <c r="O578" s="69"/>
      <c r="P578" s="69"/>
      <c r="Q578" s="69"/>
      <c r="R578" s="69"/>
      <c r="S578" s="69"/>
      <c r="T578" s="69"/>
      <c r="U578" s="69"/>
      <c r="V578" s="69"/>
      <c r="W578" s="69"/>
      <c r="X578" s="69"/>
      <c r="Y578" s="69"/>
      <c r="Z578" s="69"/>
      <c r="AA578" s="69"/>
      <c r="AB578" s="69"/>
      <c r="AC578" s="69"/>
    </row>
    <row r="579">
      <c r="A579" s="67" t="s">
        <v>1610</v>
      </c>
      <c r="B579" s="2" t="str">
        <f>VLOOKUP(A579,'Food Encyclopedia'!$C$2:$E$992,3)</f>
        <v>bread, sesame, NA, fresh</v>
      </c>
      <c r="C579" s="2" t="str">
        <f>VLOOKUP(A579,'Food Encyclopedia'!$C$2:$K$992,9)</f>
        <v>raw</v>
      </c>
      <c r="D579" s="67">
        <v>21.7537</v>
      </c>
      <c r="E579" s="68">
        <v>18.3537</v>
      </c>
      <c r="F579" s="57">
        <f t="shared" si="11"/>
        <v>38.98926075</v>
      </c>
      <c r="G579" s="69"/>
      <c r="H579" s="69"/>
      <c r="I579" s="69"/>
      <c r="J579" s="67">
        <v>13.1063</v>
      </c>
      <c r="K579" s="69"/>
      <c r="L579" s="69"/>
      <c r="M579" s="69"/>
      <c r="N579" s="69"/>
      <c r="O579" s="69"/>
      <c r="P579" s="69"/>
      <c r="Q579" s="69"/>
      <c r="R579" s="69"/>
      <c r="S579" s="69"/>
      <c r="T579" s="69"/>
      <c r="U579" s="69"/>
      <c r="V579" s="69"/>
      <c r="W579" s="69"/>
      <c r="X579" s="69"/>
      <c r="Y579" s="69"/>
      <c r="Z579" s="69"/>
      <c r="AA579" s="69"/>
      <c r="AB579" s="69"/>
      <c r="AC579" s="69"/>
    </row>
    <row r="580">
      <c r="A580" s="67" t="s">
        <v>1613</v>
      </c>
      <c r="B580" s="2" t="str">
        <f>VLOOKUP(A580,'Food Encyclopedia'!$C$2:$E$992,3)</f>
        <v>bread, flax, NA, fresh</v>
      </c>
      <c r="C580" s="2" t="str">
        <f>VLOOKUP(A580,'Food Encyclopedia'!$C$2:$K$992,9)</f>
        <v>raw</v>
      </c>
      <c r="D580" s="67">
        <v>26.9145</v>
      </c>
      <c r="E580" s="68">
        <v>22.7304</v>
      </c>
      <c r="F580" s="57">
        <f t="shared" si="11"/>
        <v>30.1423153</v>
      </c>
      <c r="G580" s="69"/>
      <c r="H580" s="69"/>
      <c r="I580" s="69"/>
      <c r="J580" s="81" t="s">
        <v>3423</v>
      </c>
      <c r="K580" s="69"/>
      <c r="L580" s="69"/>
      <c r="M580" s="69"/>
      <c r="N580" s="69"/>
      <c r="O580" s="69"/>
      <c r="P580" s="69"/>
      <c r="Q580" s="69"/>
      <c r="R580" s="69"/>
      <c r="S580" s="69"/>
      <c r="T580" s="69"/>
      <c r="U580" s="69"/>
      <c r="V580" s="69"/>
      <c r="W580" s="69"/>
      <c r="X580" s="69"/>
      <c r="Y580" s="69"/>
      <c r="Z580" s="69"/>
      <c r="AA580" s="69"/>
      <c r="AB580" s="69"/>
      <c r="AC580" s="69"/>
    </row>
    <row r="581">
      <c r="A581" s="67" t="s">
        <v>1615</v>
      </c>
      <c r="B581" s="2" t="str">
        <f>VLOOKUP(A581,'Food Encyclopedia'!$C$2:$E$992,3)</f>
        <v>bread, brown rice, NA, fresh</v>
      </c>
      <c r="C581" s="2" t="str">
        <f>VLOOKUP(A581,'Food Encyclopedia'!$C$2:$K$992,9)</f>
        <v>raw</v>
      </c>
      <c r="D581" s="67">
        <v>38.769</v>
      </c>
      <c r="E581" s="68">
        <v>27.9826</v>
      </c>
      <c r="F581" s="57">
        <f t="shared" si="11"/>
        <v>41.91228898</v>
      </c>
      <c r="G581" s="69"/>
      <c r="H581" s="69"/>
      <c r="I581" s="69"/>
      <c r="J581" s="69">
        <f>AVERAGE(J570:J580)</f>
        <v>13.03335</v>
      </c>
      <c r="K581" s="69"/>
      <c r="L581" s="69"/>
      <c r="M581" s="69"/>
      <c r="N581" s="69"/>
      <c r="O581" s="69"/>
      <c r="P581" s="69"/>
      <c r="Q581" s="69"/>
      <c r="R581" s="69"/>
      <c r="S581" s="69"/>
      <c r="T581" s="69"/>
      <c r="U581" s="69"/>
      <c r="V581" s="69"/>
      <c r="W581" s="69"/>
      <c r="X581" s="69"/>
      <c r="Y581" s="69"/>
      <c r="Z581" s="69"/>
      <c r="AA581" s="69"/>
      <c r="AB581" s="69"/>
      <c r="AC581" s="69"/>
    </row>
    <row r="582">
      <c r="A582" s="77" t="s">
        <v>1618</v>
      </c>
      <c r="B582" s="2" t="str">
        <f>VLOOKUP(A582,'Food Encyclopedia'!$C$2:$E$992,3)</f>
        <v>cherry, NA, whole, frozen</v>
      </c>
      <c r="C582" s="2" t="str">
        <f>VLOOKUP(A582,'Food Encyclopedia'!$C$2:$K$992,9)</f>
        <v>raw</v>
      </c>
      <c r="D582" s="77">
        <v>15.3436</v>
      </c>
      <c r="E582" s="78">
        <v>9.2816</v>
      </c>
      <c r="F582" s="57">
        <f t="shared" ref="F582:F617" si="12">(D582-E582)/(D582-7.68958)*100</f>
        <v>79.20021113</v>
      </c>
      <c r="G582" s="79"/>
      <c r="H582" s="79"/>
      <c r="I582" s="79"/>
      <c r="J582" s="79"/>
      <c r="K582" s="79"/>
      <c r="L582" s="79"/>
      <c r="M582" s="79"/>
      <c r="N582" s="79"/>
      <c r="O582" s="79"/>
      <c r="P582" s="79"/>
      <c r="Q582" s="79"/>
      <c r="R582" s="79"/>
      <c r="S582" s="79"/>
      <c r="T582" s="79"/>
      <c r="U582" s="79"/>
      <c r="V582" s="79"/>
      <c r="W582" s="79"/>
      <c r="X582" s="79"/>
      <c r="Y582" s="79"/>
      <c r="Z582" s="79"/>
      <c r="AA582" s="79"/>
      <c r="AB582" s="79"/>
      <c r="AC582" s="79"/>
    </row>
    <row r="583">
      <c r="A583" s="77" t="s">
        <v>1622</v>
      </c>
      <c r="B583" s="2" t="str">
        <f>VLOOKUP(A583,'Food Encyclopedia'!$C$2:$E$992,3)</f>
        <v>mango, NA, flesh, frozen</v>
      </c>
      <c r="C583" s="2" t="str">
        <f>VLOOKUP(A583,'Food Encyclopedia'!$C$2:$K$992,9)</f>
        <v>raw</v>
      </c>
      <c r="D583" s="77">
        <v>16.3229</v>
      </c>
      <c r="E583" s="78">
        <v>9.3112</v>
      </c>
      <c r="F583" s="57">
        <f t="shared" si="12"/>
        <v>81.21672775</v>
      </c>
      <c r="G583" s="79"/>
      <c r="H583" s="79"/>
      <c r="I583" s="79"/>
      <c r="J583" s="79"/>
      <c r="K583" s="79"/>
      <c r="L583" s="79"/>
      <c r="M583" s="79"/>
      <c r="N583" s="79"/>
      <c r="O583" s="79"/>
      <c r="P583" s="79"/>
      <c r="Q583" s="79"/>
      <c r="R583" s="79"/>
      <c r="S583" s="79"/>
      <c r="T583" s="79"/>
      <c r="U583" s="79"/>
      <c r="V583" s="79"/>
      <c r="W583" s="79"/>
      <c r="X583" s="79"/>
      <c r="Y583" s="79"/>
      <c r="Z583" s="79"/>
      <c r="AA583" s="79"/>
      <c r="AB583" s="79"/>
      <c r="AC583" s="79"/>
    </row>
    <row r="584">
      <c r="A584" s="77" t="s">
        <v>1625</v>
      </c>
      <c r="B584" s="2" t="str">
        <f>VLOOKUP(A584,'Food Encyclopedia'!$C$2:$E$992,3)</f>
        <v>peach, NA, flesh, frozen</v>
      </c>
      <c r="C584" s="2" t="str">
        <f>VLOOKUP(A584,'Food Encyclopedia'!$C$2:$K$992,9)</f>
        <v>raw</v>
      </c>
      <c r="D584" s="77">
        <v>13.8333</v>
      </c>
      <c r="E584" s="78">
        <v>8.4898</v>
      </c>
      <c r="F584" s="57">
        <f t="shared" si="12"/>
        <v>86.97499235</v>
      </c>
      <c r="G584" s="79"/>
      <c r="H584" s="79"/>
      <c r="I584" s="79"/>
      <c r="J584" s="79"/>
      <c r="K584" s="79"/>
      <c r="L584" s="79"/>
      <c r="M584" s="79"/>
      <c r="N584" s="79"/>
      <c r="O584" s="79"/>
      <c r="P584" s="79"/>
      <c r="Q584" s="79"/>
      <c r="R584" s="79"/>
      <c r="S584" s="79"/>
      <c r="T584" s="79"/>
      <c r="U584" s="79"/>
      <c r="V584" s="79"/>
      <c r="W584" s="79"/>
      <c r="X584" s="79"/>
      <c r="Y584" s="79"/>
      <c r="Z584" s="79"/>
      <c r="AA584" s="79"/>
      <c r="AB584" s="79"/>
      <c r="AC584" s="79"/>
    </row>
    <row r="585">
      <c r="A585" s="77" t="s">
        <v>1628</v>
      </c>
      <c r="B585" s="2" t="str">
        <f>VLOOKUP(A585,'Food Encyclopedia'!$C$2:$E$992,3)</f>
        <v>blueberry, NA, whole, frozen</v>
      </c>
      <c r="C585" s="2" t="str">
        <f>VLOOKUP(A585,'Food Encyclopedia'!$C$2:$K$992,9)</f>
        <v>raw</v>
      </c>
      <c r="D585" s="77">
        <v>13.474</v>
      </c>
      <c r="E585" s="78">
        <v>8.591</v>
      </c>
      <c r="F585" s="57">
        <f t="shared" si="12"/>
        <v>84.41641513</v>
      </c>
      <c r="G585" s="79"/>
      <c r="H585" s="79"/>
      <c r="I585" s="79"/>
      <c r="J585" s="79"/>
      <c r="K585" s="79"/>
      <c r="L585" s="79"/>
      <c r="M585" s="79"/>
      <c r="N585" s="79"/>
      <c r="O585" s="79"/>
      <c r="P585" s="79"/>
      <c r="Q585" s="79"/>
      <c r="R585" s="79"/>
      <c r="S585" s="79"/>
      <c r="T585" s="79"/>
      <c r="U585" s="79"/>
      <c r="V585" s="79"/>
      <c r="W585" s="79"/>
      <c r="X585" s="79"/>
      <c r="Y585" s="79"/>
      <c r="Z585" s="79"/>
      <c r="AA585" s="79"/>
      <c r="AB585" s="79"/>
      <c r="AC585" s="79"/>
    </row>
    <row r="586">
      <c r="A586" s="77" t="s">
        <v>1631</v>
      </c>
      <c r="B586" s="2" t="str">
        <f>VLOOKUP(A586,'Food Encyclopedia'!$C$2:$E$992,3)</f>
        <v>pineapple, NA, flesh, frozen</v>
      </c>
      <c r="C586" s="2" t="str">
        <f>VLOOKUP(A586,'Food Encyclopedia'!$C$2:$K$992,9)</f>
        <v>raw</v>
      </c>
      <c r="D586" s="77">
        <v>18.0876</v>
      </c>
      <c r="E586" s="78">
        <v>9.4132</v>
      </c>
      <c r="F586" s="57">
        <f t="shared" si="12"/>
        <v>83.42357487</v>
      </c>
      <c r="G586" s="79"/>
      <c r="H586" s="79"/>
      <c r="I586" s="79"/>
      <c r="J586" s="79"/>
      <c r="K586" s="79"/>
      <c r="L586" s="79"/>
      <c r="M586" s="79"/>
      <c r="N586" s="79"/>
      <c r="O586" s="79"/>
      <c r="P586" s="79"/>
      <c r="Q586" s="79"/>
      <c r="R586" s="79"/>
      <c r="S586" s="79"/>
      <c r="T586" s="79"/>
      <c r="U586" s="79"/>
      <c r="V586" s="79"/>
      <c r="W586" s="79"/>
      <c r="X586" s="79"/>
      <c r="Y586" s="79"/>
      <c r="Z586" s="79"/>
      <c r="AA586" s="79"/>
      <c r="AB586" s="79"/>
      <c r="AC586" s="79"/>
    </row>
    <row r="587">
      <c r="A587" s="77" t="s">
        <v>1634</v>
      </c>
      <c r="B587" s="2" t="str">
        <f>VLOOKUP(A587,'Food Encyclopedia'!$C$2:$E$992,3)</f>
        <v>strawberry, NA, whole, frozen</v>
      </c>
      <c r="C587" s="2" t="str">
        <f>VLOOKUP(A587,'Food Encyclopedia'!$C$2:$K$992,9)</f>
        <v>raw</v>
      </c>
      <c r="D587" s="77">
        <v>13.6002</v>
      </c>
      <c r="E587" s="78">
        <v>8.3177</v>
      </c>
      <c r="F587" s="57">
        <f t="shared" si="12"/>
        <v>89.37302686</v>
      </c>
      <c r="G587" s="79"/>
      <c r="H587" s="79"/>
      <c r="I587" s="79"/>
      <c r="J587" s="79"/>
      <c r="K587" s="79"/>
      <c r="L587" s="79"/>
      <c r="M587" s="79"/>
      <c r="N587" s="79"/>
      <c r="O587" s="79"/>
      <c r="P587" s="79"/>
      <c r="Q587" s="79"/>
      <c r="R587" s="79"/>
      <c r="S587" s="79"/>
      <c r="T587" s="79"/>
      <c r="U587" s="79"/>
      <c r="V587" s="79"/>
      <c r="W587" s="79"/>
      <c r="X587" s="79"/>
      <c r="Y587" s="79"/>
      <c r="Z587" s="79"/>
      <c r="AA587" s="79"/>
      <c r="AB587" s="79"/>
      <c r="AC587" s="79"/>
    </row>
    <row r="588">
      <c r="A588" s="77" t="s">
        <v>1637</v>
      </c>
      <c r="B588" s="2" t="str">
        <f>VLOOKUP(A588,'Food Encyclopedia'!$C$2:$E$992,3)</f>
        <v>raspberry, NA, whole, frozen</v>
      </c>
      <c r="C588" s="2" t="str">
        <f>VLOOKUP(A588,'Food Encyclopedia'!$C$2:$K$992,9)</f>
        <v>raw</v>
      </c>
      <c r="D588" s="77">
        <v>13.08951</v>
      </c>
      <c r="E588" s="78">
        <v>8.5049</v>
      </c>
      <c r="F588" s="57">
        <f t="shared" si="12"/>
        <v>84.90128576</v>
      </c>
      <c r="G588" s="79"/>
      <c r="H588" s="79"/>
      <c r="I588" s="79"/>
      <c r="J588" s="79"/>
      <c r="K588" s="79"/>
      <c r="L588" s="79"/>
      <c r="M588" s="79"/>
      <c r="N588" s="79"/>
      <c r="O588" s="79"/>
      <c r="P588" s="79"/>
      <c r="Q588" s="79"/>
      <c r="R588" s="79"/>
      <c r="S588" s="79"/>
      <c r="T588" s="79"/>
      <c r="U588" s="79"/>
      <c r="V588" s="79"/>
      <c r="W588" s="79"/>
      <c r="X588" s="79"/>
      <c r="Y588" s="79"/>
      <c r="Z588" s="79"/>
      <c r="AA588" s="79"/>
      <c r="AB588" s="79"/>
      <c r="AC588" s="79"/>
    </row>
    <row r="589">
      <c r="A589" s="77" t="s">
        <v>1639</v>
      </c>
      <c r="B589" s="2" t="str">
        <f>VLOOKUP(A589,'Food Encyclopedia'!$C$2:$E$992,3)</f>
        <v>cauliflower, NA, NA, frozen</v>
      </c>
      <c r="C589" s="2" t="str">
        <f>VLOOKUP(A589,'Food Encyclopedia'!$C$2:$K$992,9)</f>
        <v>Steamed (5 mins)</v>
      </c>
      <c r="D589" s="77">
        <v>14.2712</v>
      </c>
      <c r="E589" s="78">
        <v>8.1305</v>
      </c>
      <c r="F589" s="57">
        <f t="shared" si="12"/>
        <v>93.30073751</v>
      </c>
      <c r="G589" s="79"/>
      <c r="H589" s="79"/>
      <c r="I589" s="79"/>
      <c r="J589" s="79"/>
      <c r="K589" s="79"/>
      <c r="L589" s="79"/>
      <c r="M589" s="79"/>
      <c r="N589" s="79"/>
      <c r="O589" s="79"/>
      <c r="P589" s="79"/>
      <c r="Q589" s="79"/>
      <c r="R589" s="79"/>
      <c r="S589" s="79"/>
      <c r="T589" s="79"/>
      <c r="U589" s="79"/>
      <c r="V589" s="79"/>
      <c r="W589" s="79"/>
      <c r="X589" s="79"/>
      <c r="Y589" s="79"/>
      <c r="Z589" s="79"/>
      <c r="AA589" s="79"/>
      <c r="AB589" s="79"/>
      <c r="AC589" s="79"/>
    </row>
    <row r="590">
      <c r="A590" s="77" t="s">
        <v>1644</v>
      </c>
      <c r="B590" s="2" t="str">
        <f>VLOOKUP(A590,'Food Encyclopedia'!$C$2:$E$992,3)</f>
        <v>falafel, NA, NA, frozen</v>
      </c>
      <c r="C590" s="2" t="str">
        <f>VLOOKUP(A590,'Food Encyclopedia'!$C$2:$K$992,9)</f>
        <v>Steamed (5 mins)</v>
      </c>
      <c r="D590" s="77">
        <v>15.4249</v>
      </c>
      <c r="E590" s="78">
        <v>11.8148</v>
      </c>
      <c r="F590" s="57">
        <f t="shared" si="12"/>
        <v>46.67033814</v>
      </c>
      <c r="G590" s="79"/>
      <c r="H590" s="79"/>
      <c r="I590" s="79"/>
      <c r="J590" s="79"/>
      <c r="K590" s="79"/>
      <c r="L590" s="79"/>
      <c r="M590" s="79"/>
      <c r="N590" s="79"/>
      <c r="O590" s="79"/>
      <c r="P590" s="79"/>
      <c r="Q590" s="79"/>
      <c r="R590" s="79"/>
      <c r="S590" s="79"/>
      <c r="T590" s="79"/>
      <c r="U590" s="79"/>
      <c r="V590" s="79"/>
      <c r="W590" s="79"/>
      <c r="X590" s="79"/>
      <c r="Y590" s="79"/>
      <c r="Z590" s="79"/>
      <c r="AA590" s="79"/>
      <c r="AB590" s="79"/>
      <c r="AC590" s="79"/>
    </row>
    <row r="591">
      <c r="A591" s="77" t="s">
        <v>1647</v>
      </c>
      <c r="B591" s="2" t="str">
        <f>VLOOKUP(A591,'Food Encyclopedia'!$C$2:$E$992,3)</f>
        <v>sweet pea, NA, NA, frozen</v>
      </c>
      <c r="C591" s="2" t="str">
        <f>VLOOKUP(A591,'Food Encyclopedia'!$C$2:$K$992,9)</f>
        <v>Steamed (5 mins)</v>
      </c>
      <c r="D591" s="77">
        <v>13.8549</v>
      </c>
      <c r="E591" s="78">
        <v>9.0718</v>
      </c>
      <c r="F591" s="57">
        <f t="shared" si="12"/>
        <v>77.58072574</v>
      </c>
      <c r="G591" s="79"/>
      <c r="H591" s="79"/>
      <c r="I591" s="79"/>
      <c r="J591" s="79"/>
      <c r="K591" s="79"/>
      <c r="L591" s="79"/>
      <c r="M591" s="79"/>
      <c r="N591" s="79"/>
      <c r="O591" s="79"/>
      <c r="P591" s="79"/>
      <c r="Q591" s="79"/>
      <c r="R591" s="79"/>
      <c r="S591" s="79"/>
      <c r="T591" s="79"/>
      <c r="U591" s="79"/>
      <c r="V591" s="79"/>
      <c r="W591" s="79"/>
      <c r="X591" s="79"/>
      <c r="Y591" s="79"/>
      <c r="Z591" s="79"/>
      <c r="AA591" s="79"/>
      <c r="AB591" s="79"/>
      <c r="AC591" s="79"/>
    </row>
    <row r="592">
      <c r="A592" s="77" t="s">
        <v>1651</v>
      </c>
      <c r="B592" s="2" t="str">
        <f>VLOOKUP(A592,'Food Encyclopedia'!$C$2:$E$992,3)</f>
        <v>corn, NA, NA, frozen</v>
      </c>
      <c r="C592" s="2" t="str">
        <f>VLOOKUP(A592,'Food Encyclopedia'!$C$2:$K$992,9)</f>
        <v>Steamed (5 mins)</v>
      </c>
      <c r="D592" s="77">
        <v>13.9859</v>
      </c>
      <c r="E592" s="78">
        <v>9.2275</v>
      </c>
      <c r="F592" s="57">
        <f t="shared" si="12"/>
        <v>75.57430372</v>
      </c>
      <c r="G592" s="79"/>
      <c r="H592" s="79"/>
      <c r="I592" s="79"/>
      <c r="J592" s="79"/>
      <c r="K592" s="79"/>
      <c r="L592" s="79"/>
      <c r="M592" s="79"/>
      <c r="N592" s="79"/>
      <c r="O592" s="79"/>
      <c r="P592" s="79"/>
      <c r="Q592" s="79"/>
      <c r="R592" s="79"/>
      <c r="S592" s="79"/>
      <c r="T592" s="79"/>
      <c r="U592" s="79"/>
      <c r="V592" s="79"/>
      <c r="W592" s="79"/>
      <c r="X592" s="79"/>
      <c r="Y592" s="79"/>
      <c r="Z592" s="79"/>
      <c r="AA592" s="79"/>
      <c r="AB592" s="79"/>
      <c r="AC592" s="79"/>
    </row>
    <row r="593">
      <c r="A593" s="77" t="s">
        <v>1654</v>
      </c>
      <c r="B593" s="2" t="str">
        <f>VLOOKUP(A593,'Food Encyclopedia'!$C$2:$E$992,3)</f>
        <v>spinach, NA, leaves, frozen</v>
      </c>
      <c r="C593" s="2" t="str">
        <f>VLOOKUP(A593,'Food Encyclopedia'!$C$2:$K$992,9)</f>
        <v>Steamed (5 mins)</v>
      </c>
      <c r="D593" s="77">
        <v>12.4219</v>
      </c>
      <c r="E593" s="78">
        <v>8.1059</v>
      </c>
      <c r="F593" s="57">
        <f t="shared" si="12"/>
        <v>91.20262366</v>
      </c>
      <c r="G593" s="79"/>
      <c r="H593" s="79"/>
      <c r="I593" s="79"/>
      <c r="J593" s="79"/>
      <c r="K593" s="79"/>
      <c r="L593" s="79"/>
      <c r="M593" s="79"/>
      <c r="N593" s="79"/>
      <c r="O593" s="79"/>
      <c r="P593" s="79"/>
      <c r="Q593" s="79"/>
      <c r="R593" s="79"/>
      <c r="S593" s="79"/>
      <c r="T593" s="79"/>
      <c r="U593" s="79"/>
      <c r="V593" s="79"/>
      <c r="W593" s="79"/>
      <c r="X593" s="79"/>
      <c r="Y593" s="79"/>
      <c r="Z593" s="79"/>
      <c r="AA593" s="79"/>
      <c r="AB593" s="79"/>
      <c r="AC593" s="79"/>
    </row>
    <row r="594">
      <c r="A594" s="77" t="s">
        <v>1657</v>
      </c>
      <c r="B594" s="2" t="str">
        <f>VLOOKUP(A594,'Food Encyclopedia'!$C$2:$E$992,3)</f>
        <v>okra, NA, whole, frozen</v>
      </c>
      <c r="C594" s="2" t="str">
        <f>VLOOKUP(A594,'Food Encyclopedia'!$C$2:$K$992,9)</f>
        <v>Steamed (5 mins)</v>
      </c>
      <c r="D594" s="77">
        <v>12.8981</v>
      </c>
      <c r="E594" s="78">
        <v>8.1082</v>
      </c>
      <c r="F594" s="57">
        <f t="shared" si="12"/>
        <v>91.96278405</v>
      </c>
      <c r="G594" s="79"/>
      <c r="H594" s="79"/>
      <c r="I594" s="79"/>
      <c r="J594" s="79"/>
      <c r="K594" s="79"/>
      <c r="L594" s="79"/>
      <c r="M594" s="79"/>
      <c r="N594" s="79"/>
      <c r="O594" s="79"/>
      <c r="P594" s="79"/>
      <c r="Q594" s="79"/>
      <c r="R594" s="79"/>
      <c r="S594" s="79"/>
      <c r="T594" s="79"/>
      <c r="U594" s="79"/>
      <c r="V594" s="79"/>
      <c r="W594" s="79"/>
      <c r="X594" s="79"/>
      <c r="Y594" s="79"/>
      <c r="Z594" s="79"/>
      <c r="AA594" s="79"/>
      <c r="AB594" s="79"/>
      <c r="AC594" s="79"/>
    </row>
    <row r="595">
      <c r="A595" s="77" t="s">
        <v>1660</v>
      </c>
      <c r="B595" s="2" t="str">
        <f>VLOOKUP(A595,'Food Encyclopedia'!$C$2:$E$992,3)</f>
        <v>kale, NA, whole, frozen</v>
      </c>
      <c r="C595" s="2" t="str">
        <f>VLOOKUP(A595,'Food Encyclopedia'!$C$2:$K$992,9)</f>
        <v>Steamed (5 mins)</v>
      </c>
      <c r="D595" s="77">
        <v>14.622</v>
      </c>
      <c r="E595" s="78">
        <v>8.299</v>
      </c>
      <c r="F595" s="57">
        <f t="shared" si="12"/>
        <v>91.20913043</v>
      </c>
      <c r="G595" s="79"/>
      <c r="H595" s="79"/>
      <c r="I595" s="79"/>
      <c r="J595" s="79"/>
      <c r="K595" s="79"/>
      <c r="L595" s="79"/>
      <c r="M595" s="79"/>
      <c r="N595" s="79"/>
      <c r="O595" s="79"/>
      <c r="P595" s="79"/>
      <c r="Q595" s="79"/>
      <c r="R595" s="79"/>
      <c r="S595" s="79"/>
      <c r="T595" s="79"/>
      <c r="U595" s="79"/>
      <c r="V595" s="79"/>
      <c r="W595" s="79"/>
      <c r="X595" s="79"/>
      <c r="Y595" s="79"/>
      <c r="Z595" s="79"/>
      <c r="AA595" s="79"/>
      <c r="AB595" s="79"/>
      <c r="AC595" s="79"/>
    </row>
    <row r="596">
      <c r="A596" s="77" t="s">
        <v>1663</v>
      </c>
      <c r="B596" s="2" t="str">
        <f>VLOOKUP(A596,'Food Encyclopedia'!$C$2:$E$992,3)</f>
        <v>soybeans, Edamame, NA, frozen</v>
      </c>
      <c r="C596" s="2" t="str">
        <f>VLOOKUP(A596,'Food Encyclopedia'!$C$2:$K$992,9)</f>
        <v>Steamed (5 mins)</v>
      </c>
      <c r="D596" s="77">
        <v>15.5675</v>
      </c>
      <c r="E596" s="78">
        <v>9.823</v>
      </c>
      <c r="F596" s="57">
        <f t="shared" si="12"/>
        <v>72.91899385</v>
      </c>
      <c r="G596" s="79"/>
      <c r="H596" s="79"/>
      <c r="I596" s="79"/>
      <c r="J596" s="79"/>
      <c r="K596" s="79"/>
      <c r="L596" s="79"/>
      <c r="M596" s="79"/>
      <c r="N596" s="79"/>
      <c r="O596" s="79"/>
      <c r="P596" s="79"/>
      <c r="Q596" s="79"/>
      <c r="R596" s="79"/>
      <c r="S596" s="79"/>
      <c r="T596" s="79"/>
      <c r="U596" s="79"/>
      <c r="V596" s="79"/>
      <c r="W596" s="79"/>
      <c r="X596" s="79"/>
      <c r="Y596" s="79"/>
      <c r="Z596" s="79"/>
      <c r="AA596" s="79"/>
      <c r="AB596" s="79"/>
      <c r="AC596" s="79"/>
    </row>
    <row r="597">
      <c r="A597" s="77" t="s">
        <v>1666</v>
      </c>
      <c r="B597" s="2" t="str">
        <f>VLOOKUP(A597,'Food Encyclopedia'!$C$2:$E$992,3)</f>
        <v>green beans, NA, whole, frozen</v>
      </c>
      <c r="C597" s="2" t="str">
        <f>VLOOKUP(A597,'Food Encyclopedia'!$C$2:$K$992,9)</f>
        <v>Steamed (5 mins)</v>
      </c>
      <c r="D597" s="77">
        <v>12.5434</v>
      </c>
      <c r="E597" s="78">
        <v>8.1385</v>
      </c>
      <c r="F597" s="57">
        <f t="shared" si="12"/>
        <v>90.75120215</v>
      </c>
      <c r="G597" s="79"/>
      <c r="H597" s="79"/>
      <c r="I597" s="79"/>
      <c r="J597" s="79"/>
      <c r="K597" s="79"/>
      <c r="L597" s="79"/>
      <c r="M597" s="79"/>
      <c r="N597" s="79"/>
      <c r="O597" s="79"/>
      <c r="P597" s="79"/>
      <c r="Q597" s="79"/>
      <c r="R597" s="79"/>
      <c r="S597" s="79"/>
      <c r="T597" s="79"/>
      <c r="U597" s="79"/>
      <c r="V597" s="79"/>
      <c r="W597" s="79"/>
      <c r="X597" s="79"/>
      <c r="Y597" s="79"/>
      <c r="Z597" s="79"/>
      <c r="AA597" s="79"/>
      <c r="AB597" s="79"/>
      <c r="AC597" s="79"/>
    </row>
    <row r="598">
      <c r="A598" s="77" t="s">
        <v>1670</v>
      </c>
      <c r="B598" s="2" t="str">
        <f>VLOOKUP(A598,'Food Encyclopedia'!$C$2:$E$992,3)</f>
        <v>brussel sprout, NA, whole, frozen</v>
      </c>
      <c r="C598" s="2" t="str">
        <f>VLOOKUP(A598,'Food Encyclopedia'!$C$2:$K$992,9)</f>
        <v>Steamed (5 mins)</v>
      </c>
      <c r="D598" s="77">
        <v>14.4411</v>
      </c>
      <c r="E598" s="78">
        <v>8.5552</v>
      </c>
      <c r="F598" s="57">
        <f t="shared" si="12"/>
        <v>87.17888712</v>
      </c>
      <c r="G598" s="79"/>
      <c r="H598" s="79"/>
      <c r="I598" s="79"/>
      <c r="J598" s="79"/>
      <c r="K598" s="79"/>
      <c r="L598" s="79"/>
      <c r="M598" s="79"/>
      <c r="N598" s="79"/>
      <c r="O598" s="79"/>
      <c r="P598" s="79"/>
      <c r="Q598" s="79"/>
      <c r="R598" s="79"/>
      <c r="S598" s="79"/>
      <c r="T598" s="79"/>
      <c r="U598" s="79"/>
      <c r="V598" s="79"/>
      <c r="W598" s="79"/>
      <c r="X598" s="79"/>
      <c r="Y598" s="79"/>
      <c r="Z598" s="79"/>
      <c r="AA598" s="79"/>
      <c r="AB598" s="79"/>
      <c r="AC598" s="79"/>
    </row>
    <row r="599">
      <c r="A599" s="77" t="s">
        <v>1673</v>
      </c>
      <c r="B599" s="2" t="str">
        <f>VLOOKUP(A599,'Food Encyclopedia'!$C$2:$E$992,3)</f>
        <v>broccoli, NA, florets, frozen</v>
      </c>
      <c r="C599" s="2" t="str">
        <f>VLOOKUP(A599,'Food Encyclopedia'!$C$2:$K$992,9)</f>
        <v>Steamed (5 mins)</v>
      </c>
      <c r="D599" s="77">
        <v>16.1702</v>
      </c>
      <c r="E599" s="78">
        <v>8.6082</v>
      </c>
      <c r="F599" s="57">
        <f t="shared" si="12"/>
        <v>89.16800894</v>
      </c>
      <c r="G599" s="79"/>
      <c r="H599" s="79"/>
      <c r="I599" s="79"/>
      <c r="J599" s="79"/>
      <c r="K599" s="79"/>
      <c r="L599" s="79"/>
      <c r="M599" s="79"/>
      <c r="N599" s="79"/>
      <c r="O599" s="79"/>
      <c r="P599" s="79"/>
      <c r="Q599" s="79"/>
      <c r="R599" s="79"/>
      <c r="S599" s="79"/>
      <c r="T599" s="79"/>
      <c r="U599" s="79"/>
      <c r="V599" s="79"/>
      <c r="W599" s="79"/>
      <c r="X599" s="79"/>
      <c r="Y599" s="79"/>
      <c r="Z599" s="79"/>
      <c r="AA599" s="79"/>
      <c r="AB599" s="79"/>
      <c r="AC599" s="79"/>
    </row>
    <row r="600">
      <c r="A600" s="77" t="s">
        <v>1676</v>
      </c>
      <c r="B600" s="2" t="str">
        <f>VLOOKUP(A600,'Food Encyclopedia'!$C$2:$E$992,3)</f>
        <v>dragonfruit, NA, flesh and seeds, fresh</v>
      </c>
      <c r="C600" s="2" t="str">
        <f>VLOOKUP(A600,'Food Encyclopedia'!$C$2:$K$992,9)</f>
        <v>raw</v>
      </c>
      <c r="D600" s="77">
        <v>19.812</v>
      </c>
      <c r="E600" s="78">
        <v>10.0554</v>
      </c>
      <c r="F600" s="57">
        <f t="shared" si="12"/>
        <v>80.48392978</v>
      </c>
      <c r="G600" s="79"/>
      <c r="H600" s="79"/>
      <c r="I600" s="79"/>
      <c r="J600" s="79"/>
      <c r="K600" s="79"/>
      <c r="L600" s="79"/>
      <c r="M600" s="79"/>
      <c r="N600" s="79"/>
      <c r="O600" s="79"/>
      <c r="P600" s="79"/>
      <c r="Q600" s="79"/>
      <c r="R600" s="79"/>
      <c r="S600" s="79"/>
      <c r="T600" s="79"/>
      <c r="U600" s="79"/>
      <c r="V600" s="79"/>
      <c r="W600" s="79"/>
      <c r="X600" s="79"/>
      <c r="Y600" s="79"/>
      <c r="Z600" s="79"/>
      <c r="AA600" s="79"/>
      <c r="AB600" s="79"/>
      <c r="AC600" s="79"/>
    </row>
    <row r="601">
      <c r="A601" s="77" t="s">
        <v>1678</v>
      </c>
      <c r="B601" s="2" t="str">
        <f>VLOOKUP(A601,'Food Encyclopedia'!$C$2:$E$992,3)</f>
        <v>pomegranate, NA, seeds, fresh</v>
      </c>
      <c r="C601" s="2" t="str">
        <f>VLOOKUP(A601,'Food Encyclopedia'!$C$2:$K$992,9)</f>
        <v>raw</v>
      </c>
      <c r="D601" s="77">
        <v>15.9257</v>
      </c>
      <c r="E601" s="78">
        <v>9.7132</v>
      </c>
      <c r="F601" s="57">
        <f t="shared" si="12"/>
        <v>75.42993546</v>
      </c>
      <c r="G601" s="79"/>
      <c r="H601" s="79"/>
      <c r="I601" s="79"/>
      <c r="J601" s="79"/>
      <c r="K601" s="79"/>
      <c r="L601" s="79"/>
      <c r="M601" s="79"/>
      <c r="N601" s="79"/>
      <c r="O601" s="79"/>
      <c r="P601" s="79"/>
      <c r="Q601" s="79"/>
      <c r="R601" s="79"/>
      <c r="S601" s="79"/>
      <c r="T601" s="79"/>
      <c r="U601" s="79"/>
      <c r="V601" s="79"/>
      <c r="W601" s="79"/>
      <c r="X601" s="79"/>
      <c r="Y601" s="79"/>
      <c r="Z601" s="79"/>
      <c r="AA601" s="79"/>
      <c r="AB601" s="79"/>
      <c r="AC601" s="79"/>
    </row>
    <row r="602">
      <c r="A602" s="77" t="s">
        <v>1681</v>
      </c>
      <c r="B602" s="2" t="str">
        <f>VLOOKUP(A602,'Food Encyclopedia'!$C$2:$E$992,3)</f>
        <v>burger patty, black bean, NA, frozen</v>
      </c>
      <c r="C602" s="2" t="str">
        <f>VLOOKUP(A602,'Food Encyclopedia'!$C$2:$K$992,9)</f>
        <v>Microwave for 2 minutes </v>
      </c>
      <c r="D602" s="77">
        <v>16.0107</v>
      </c>
      <c r="E602" s="78">
        <v>12.3727</v>
      </c>
      <c r="F602" s="57">
        <f t="shared" si="12"/>
        <v>43.72007614</v>
      </c>
      <c r="G602" s="79"/>
      <c r="H602" s="79"/>
      <c r="I602" s="79"/>
      <c r="J602" s="79"/>
      <c r="K602" s="79"/>
      <c r="L602" s="79"/>
      <c r="M602" s="79"/>
      <c r="N602" s="79"/>
      <c r="O602" s="79"/>
      <c r="P602" s="79"/>
      <c r="Q602" s="79"/>
      <c r="R602" s="79"/>
      <c r="S602" s="79"/>
      <c r="T602" s="79"/>
      <c r="U602" s="79"/>
      <c r="V602" s="79"/>
      <c r="W602" s="79"/>
      <c r="X602" s="79"/>
      <c r="Y602" s="79"/>
      <c r="Z602" s="79"/>
      <c r="AA602" s="79"/>
      <c r="AB602" s="79"/>
      <c r="AC602" s="79"/>
    </row>
    <row r="603">
      <c r="A603" s="77" t="s">
        <v>1686</v>
      </c>
      <c r="B603" s="2" t="str">
        <f>VLOOKUP(A603,'Food Encyclopedia'!$C$2:$E$992,3)</f>
        <v>burger patty, pea protein, NA, frozen</v>
      </c>
      <c r="C603" s="2" t="str">
        <f>VLOOKUP(A603,'Food Encyclopedia'!$C$2:$K$992,9)</f>
        <v>Microwave for 2 minutes </v>
      </c>
      <c r="D603" s="77">
        <v>17.1649</v>
      </c>
      <c r="E603" s="78">
        <v>13.7273</v>
      </c>
      <c r="F603" s="57">
        <f t="shared" si="12"/>
        <v>36.27951352</v>
      </c>
      <c r="G603" s="79"/>
      <c r="H603" s="79"/>
      <c r="I603" s="79"/>
      <c r="J603" s="79"/>
      <c r="K603" s="79"/>
      <c r="L603" s="79"/>
      <c r="M603" s="79"/>
      <c r="N603" s="79"/>
      <c r="O603" s="79"/>
      <c r="P603" s="79"/>
      <c r="Q603" s="79"/>
      <c r="R603" s="79"/>
      <c r="S603" s="79"/>
      <c r="T603" s="79"/>
      <c r="U603" s="79"/>
      <c r="V603" s="79"/>
      <c r="W603" s="79"/>
      <c r="X603" s="79"/>
      <c r="Y603" s="79"/>
      <c r="Z603" s="79"/>
      <c r="AA603" s="79"/>
      <c r="AB603" s="79"/>
      <c r="AC603" s="79"/>
    </row>
    <row r="604">
      <c r="A604" s="77" t="s">
        <v>1689</v>
      </c>
      <c r="B604" s="2" t="str">
        <f>VLOOKUP(A604,'Food Encyclopedia'!$C$2:$E$992,3)</f>
        <v>burger patty, cauliflower, NA, frozen</v>
      </c>
      <c r="C604" s="2" t="str">
        <f>VLOOKUP(A604,'Food Encyclopedia'!$C$2:$K$992,9)</f>
        <v>Microwave for 2 minutes </v>
      </c>
      <c r="D604" s="77">
        <v>20.0405</v>
      </c>
      <c r="E604" s="78">
        <v>15.1137</v>
      </c>
      <c r="F604" s="57">
        <f t="shared" si="12"/>
        <v>39.89014584</v>
      </c>
      <c r="G604" s="79"/>
      <c r="H604" s="79"/>
      <c r="I604" s="79"/>
      <c r="J604" s="79"/>
      <c r="K604" s="79"/>
      <c r="L604" s="79"/>
      <c r="M604" s="79"/>
      <c r="N604" s="79"/>
      <c r="O604" s="79"/>
      <c r="P604" s="79"/>
      <c r="Q604" s="79"/>
      <c r="R604" s="79"/>
      <c r="S604" s="79"/>
      <c r="T604" s="79"/>
      <c r="U604" s="79"/>
      <c r="V604" s="79"/>
      <c r="W604" s="79"/>
      <c r="X604" s="79"/>
      <c r="Y604" s="79"/>
      <c r="Z604" s="79"/>
      <c r="AA604" s="79"/>
      <c r="AB604" s="79"/>
      <c r="AC604" s="79"/>
    </row>
    <row r="605">
      <c r="A605" s="77" t="s">
        <v>1692</v>
      </c>
      <c r="B605" s="2" t="str">
        <f>VLOOKUP(A605,'Food Encyclopedia'!$C$2:$E$992,3)</f>
        <v>burger patty, mixed seeds, NA, frozen</v>
      </c>
      <c r="C605" s="2" t="str">
        <f>VLOOKUP(A605,'Food Encyclopedia'!$C$2:$K$992,9)</f>
        <v>Microwave for 2 minutes </v>
      </c>
      <c r="D605" s="77">
        <v>16.2685</v>
      </c>
      <c r="E605" s="78">
        <v>12.4036</v>
      </c>
      <c r="F605" s="57">
        <f t="shared" si="12"/>
        <v>45.05112532</v>
      </c>
      <c r="G605" s="79"/>
      <c r="H605" s="79"/>
      <c r="I605" s="79"/>
      <c r="J605" s="79"/>
      <c r="K605" s="79"/>
      <c r="L605" s="79"/>
      <c r="M605" s="79"/>
      <c r="N605" s="79"/>
      <c r="O605" s="79"/>
      <c r="P605" s="79"/>
      <c r="Q605" s="79"/>
      <c r="R605" s="79"/>
      <c r="S605" s="79"/>
      <c r="T605" s="79"/>
      <c r="U605" s="79"/>
      <c r="V605" s="79"/>
      <c r="W605" s="79"/>
      <c r="X605" s="79"/>
      <c r="Y605" s="79"/>
      <c r="Z605" s="79"/>
      <c r="AA605" s="79"/>
      <c r="AB605" s="79"/>
      <c r="AC605" s="79"/>
    </row>
    <row r="606">
      <c r="A606" s="77" t="s">
        <v>1696</v>
      </c>
      <c r="B606" s="2" t="str">
        <f>VLOOKUP(A606,'Food Encyclopedia'!$C$2:$E$992,3)</f>
        <v>burger patty, kale and quinoa, NA, frozen</v>
      </c>
      <c r="C606" s="2" t="str">
        <f>VLOOKUP(A606,'Food Encyclopedia'!$C$2:$K$992,9)</f>
        <v>Microwave for 2 minutes </v>
      </c>
      <c r="D606" s="77">
        <v>16.8318</v>
      </c>
      <c r="E606" s="78">
        <v>12.2793</v>
      </c>
      <c r="F606" s="57">
        <f t="shared" si="12"/>
        <v>49.79643894</v>
      </c>
      <c r="G606" s="79"/>
      <c r="H606" s="79"/>
      <c r="I606" s="79"/>
      <c r="J606" s="79"/>
      <c r="K606" s="79"/>
      <c r="L606" s="79"/>
      <c r="M606" s="79"/>
      <c r="N606" s="79"/>
      <c r="O606" s="79"/>
      <c r="P606" s="79"/>
      <c r="Q606" s="79"/>
      <c r="R606" s="79"/>
      <c r="S606" s="79"/>
      <c r="T606" s="79"/>
      <c r="U606" s="79"/>
      <c r="V606" s="79"/>
      <c r="W606" s="79"/>
      <c r="X606" s="79"/>
      <c r="Y606" s="79"/>
      <c r="Z606" s="79"/>
      <c r="AA606" s="79"/>
      <c r="AB606" s="79"/>
      <c r="AC606" s="79"/>
    </row>
    <row r="607">
      <c r="A607" s="77" t="s">
        <v>1700</v>
      </c>
      <c r="B607" s="2" t="str">
        <f>VLOOKUP(A607,'Food Encyclopedia'!$C$2:$E$992,3)</f>
        <v>burger patty, beet and bean, NA, frozen</v>
      </c>
      <c r="C607" s="2" t="str">
        <f>VLOOKUP(A607,'Food Encyclopedia'!$C$2:$K$992,9)</f>
        <v>Microwave for 2 minutes </v>
      </c>
      <c r="D607" s="77">
        <v>15.2928</v>
      </c>
      <c r="E607" s="78">
        <v>11.7131</v>
      </c>
      <c r="F607" s="57">
        <f t="shared" si="12"/>
        <v>47.08136816</v>
      </c>
      <c r="G607" s="79"/>
      <c r="H607" s="79"/>
      <c r="I607" s="79"/>
      <c r="J607" s="79"/>
      <c r="K607" s="79"/>
      <c r="L607" s="79"/>
      <c r="M607" s="79"/>
      <c r="N607" s="79"/>
      <c r="O607" s="79"/>
      <c r="P607" s="79"/>
      <c r="Q607" s="79"/>
      <c r="R607" s="79"/>
      <c r="S607" s="79"/>
      <c r="T607" s="79"/>
      <c r="U607" s="79"/>
      <c r="V607" s="79"/>
      <c r="W607" s="79"/>
      <c r="X607" s="79"/>
      <c r="Y607" s="79"/>
      <c r="Z607" s="79"/>
      <c r="AA607" s="79"/>
      <c r="AB607" s="79"/>
      <c r="AC607" s="79"/>
    </row>
    <row r="608">
      <c r="A608" s="77" t="s">
        <v>1703</v>
      </c>
      <c r="B608" s="2" t="str">
        <f>VLOOKUP(A608,'Food Encyclopedia'!$C$2:$E$992,3)</f>
        <v>burger patty, pumpkin and spinach, NA, frozen</v>
      </c>
      <c r="C608" s="2" t="str">
        <f>VLOOKUP(A608,'Food Encyclopedia'!$C$2:$K$992,9)</f>
        <v>Microwave for 2 minutes </v>
      </c>
      <c r="D608" s="77">
        <v>17.9615</v>
      </c>
      <c r="E608" s="78">
        <v>12.8704</v>
      </c>
      <c r="F608" s="57">
        <f t="shared" si="12"/>
        <v>49.56327541</v>
      </c>
      <c r="G608" s="79"/>
      <c r="H608" s="79"/>
      <c r="I608" s="79"/>
      <c r="J608" s="79"/>
      <c r="K608" s="79"/>
      <c r="L608" s="79"/>
      <c r="M608" s="79"/>
      <c r="N608" s="79"/>
      <c r="O608" s="79"/>
      <c r="P608" s="79"/>
      <c r="Q608" s="79"/>
      <c r="R608" s="79"/>
      <c r="S608" s="79"/>
      <c r="T608" s="79"/>
      <c r="U608" s="79"/>
      <c r="V608" s="79"/>
      <c r="W608" s="79"/>
      <c r="X608" s="79"/>
      <c r="Y608" s="79"/>
      <c r="Z608" s="79"/>
      <c r="AA608" s="79"/>
      <c r="AB608" s="79"/>
      <c r="AC608" s="79"/>
    </row>
    <row r="609">
      <c r="A609" s="77" t="s">
        <v>1706</v>
      </c>
      <c r="B609" s="2" t="str">
        <f>VLOOKUP(A609,'Food Encyclopedia'!$C$2:$E$992,3)</f>
        <v>burger patty, mixed vegetables, NA, frozen</v>
      </c>
      <c r="C609" s="2" t="str">
        <f>VLOOKUP(A609,'Food Encyclopedia'!$C$2:$K$992,9)</f>
        <v>Microwave for 2 minutes </v>
      </c>
      <c r="D609" s="77">
        <v>18.9995</v>
      </c>
      <c r="E609" s="78">
        <v>13.6655</v>
      </c>
      <c r="F609" s="57">
        <f t="shared" si="12"/>
        <v>47.16213731</v>
      </c>
      <c r="G609" s="79"/>
      <c r="H609" s="79"/>
      <c r="I609" s="79"/>
      <c r="J609" s="79"/>
      <c r="K609" s="79"/>
      <c r="L609" s="79"/>
      <c r="M609" s="79"/>
      <c r="N609" s="79"/>
      <c r="O609" s="79"/>
      <c r="P609" s="79"/>
      <c r="Q609" s="79"/>
      <c r="R609" s="79"/>
      <c r="S609" s="79"/>
      <c r="T609" s="79"/>
      <c r="U609" s="79"/>
      <c r="V609" s="79"/>
      <c r="W609" s="79"/>
      <c r="X609" s="79"/>
      <c r="Y609" s="79"/>
      <c r="Z609" s="79"/>
      <c r="AA609" s="79"/>
      <c r="AB609" s="79"/>
      <c r="AC609" s="79"/>
    </row>
    <row r="610">
      <c r="A610" s="77" t="s">
        <v>1710</v>
      </c>
      <c r="B610" s="2" t="str">
        <f>VLOOKUP(A610,'Food Encyclopedia'!$C$2:$E$992,3)</f>
        <v>burger patty, bean and corn, NA, frozen</v>
      </c>
      <c r="C610" s="2" t="str">
        <f>VLOOKUP(A610,'Food Encyclopedia'!$C$2:$K$992,9)</f>
        <v>Microwave for 2 minutes </v>
      </c>
      <c r="D610" s="77">
        <v>17.9379</v>
      </c>
      <c r="E610" s="78">
        <v>13.8456</v>
      </c>
      <c r="F610" s="57">
        <f t="shared" si="12"/>
        <v>39.93142291</v>
      </c>
      <c r="G610" s="79"/>
      <c r="H610" s="79"/>
      <c r="I610" s="79"/>
      <c r="J610" s="79"/>
      <c r="K610" s="79"/>
      <c r="L610" s="79"/>
      <c r="M610" s="79"/>
      <c r="N610" s="79"/>
      <c r="O610" s="79"/>
      <c r="P610" s="79"/>
      <c r="Q610" s="79"/>
      <c r="R610" s="79"/>
      <c r="S610" s="79"/>
      <c r="T610" s="79"/>
      <c r="U610" s="79"/>
      <c r="V610" s="79"/>
      <c r="W610" s="79"/>
      <c r="X610" s="79"/>
      <c r="Y610" s="79"/>
      <c r="Z610" s="79"/>
      <c r="AA610" s="79"/>
      <c r="AB610" s="79"/>
      <c r="AC610" s="79"/>
    </row>
    <row r="611">
      <c r="A611" s="77" t="s">
        <v>1713</v>
      </c>
      <c r="B611" s="2" t="str">
        <f>VLOOKUP(A611,'Food Encyclopedia'!$C$2:$E$992,3)</f>
        <v>burger patty, wheat gluten, NA, frozen</v>
      </c>
      <c r="C611" s="2" t="str">
        <f>VLOOKUP(A611,'Food Encyclopedia'!$C$2:$K$992,9)</f>
        <v>Microwave for 2 minutes </v>
      </c>
      <c r="D611" s="77">
        <v>16.6912</v>
      </c>
      <c r="E611" s="78">
        <v>11.2965</v>
      </c>
      <c r="F611" s="57">
        <f t="shared" si="12"/>
        <v>59.93032365</v>
      </c>
      <c r="G611" s="79"/>
      <c r="H611" s="79"/>
      <c r="I611" s="79"/>
      <c r="J611" s="79"/>
      <c r="K611" s="79"/>
      <c r="L611" s="79"/>
      <c r="M611" s="79"/>
      <c r="N611" s="79"/>
      <c r="O611" s="79"/>
      <c r="P611" s="79"/>
      <c r="Q611" s="79"/>
      <c r="R611" s="79"/>
      <c r="S611" s="79"/>
      <c r="T611" s="79"/>
      <c r="U611" s="79"/>
      <c r="V611" s="79"/>
      <c r="W611" s="79"/>
      <c r="X611" s="79"/>
      <c r="Y611" s="79"/>
      <c r="Z611" s="79"/>
      <c r="AA611" s="79"/>
      <c r="AB611" s="79"/>
      <c r="AC611" s="79"/>
    </row>
    <row r="612">
      <c r="A612" s="77" t="s">
        <v>1717</v>
      </c>
      <c r="B612" s="2" t="str">
        <f>VLOOKUP(A612,'Food Encyclopedia'!$C$2:$E$992,3)</f>
        <v>ground non-meat, NA, NA, frozen</v>
      </c>
      <c r="C612" s="2" t="str">
        <f>VLOOKUP(A612,'Food Encyclopedia'!$C$2:$K$992,9)</f>
        <v>Microwave for 2 minutes </v>
      </c>
      <c r="D612" s="77">
        <v>17.8335</v>
      </c>
      <c r="E612" s="78">
        <v>10.6189</v>
      </c>
      <c r="F612" s="57">
        <f t="shared" si="12"/>
        <v>71.12240633</v>
      </c>
      <c r="G612" s="79"/>
      <c r="H612" s="79"/>
      <c r="I612" s="79"/>
      <c r="J612" s="79"/>
      <c r="K612" s="79"/>
      <c r="L612" s="79"/>
      <c r="M612" s="79"/>
      <c r="N612" s="79"/>
      <c r="O612" s="79"/>
      <c r="P612" s="79"/>
      <c r="Q612" s="79"/>
      <c r="R612" s="79"/>
      <c r="S612" s="79"/>
      <c r="T612" s="79"/>
      <c r="U612" s="79"/>
      <c r="V612" s="79"/>
      <c r="W612" s="79"/>
      <c r="X612" s="79"/>
      <c r="Y612" s="79"/>
      <c r="Z612" s="79"/>
      <c r="AA612" s="79"/>
      <c r="AB612" s="79"/>
      <c r="AC612" s="79"/>
    </row>
    <row r="613">
      <c r="A613" s="2" t="s">
        <v>1721</v>
      </c>
      <c r="B613" s="2" t="str">
        <f>VLOOKUP(A613,'Food Encyclopedia'!$C$2:$E$992,3)</f>
        <v>non-meat tenders, NA, NA, frozen [to be processed]</v>
      </c>
      <c r="C613" s="2" t="str">
        <f>VLOOKUP(A613,'Food Encyclopedia'!$C$2:$K$992,9)</f>
        <v>Microwave for 2 minutes </v>
      </c>
      <c r="E613" s="31"/>
      <c r="F613" s="57">
        <f t="shared" si="12"/>
        <v>0</v>
      </c>
    </row>
    <row r="614">
      <c r="A614" s="77" t="s">
        <v>1725</v>
      </c>
      <c r="B614" s="2" t="str">
        <f>VLOOKUP(A614,'Food Encyclopedia'!$C$2:$E$992,3)</f>
        <v>burger patty, whole grain millet sweet potato &amp; leafy greens, NA, frozen</v>
      </c>
      <c r="C614" s="2" t="str">
        <f>VLOOKUP(A614,'Food Encyclopedia'!$C$2:$K$992,9)</f>
        <v>Microwave for 2 minutes </v>
      </c>
      <c r="D614" s="77">
        <v>15.6262</v>
      </c>
      <c r="E614" s="78">
        <v>12.4758</v>
      </c>
      <c r="F614" s="57">
        <f t="shared" si="12"/>
        <v>39.69447951</v>
      </c>
      <c r="G614" s="79"/>
      <c r="H614" s="79"/>
      <c r="I614" s="79"/>
      <c r="J614" s="79"/>
      <c r="K614" s="79"/>
      <c r="L614" s="79"/>
      <c r="M614" s="79"/>
      <c r="N614" s="79"/>
      <c r="O614" s="79"/>
      <c r="P614" s="79"/>
      <c r="Q614" s="79"/>
      <c r="R614" s="79"/>
      <c r="S614" s="79"/>
      <c r="T614" s="79"/>
      <c r="U614" s="79"/>
      <c r="V614" s="79"/>
      <c r="W614" s="79"/>
      <c r="X614" s="79"/>
      <c r="Y614" s="79"/>
      <c r="Z614" s="79"/>
      <c r="AA614" s="79"/>
      <c r="AB614" s="79"/>
      <c r="AC614" s="79"/>
    </row>
    <row r="615">
      <c r="A615" s="77" t="s">
        <v>1728</v>
      </c>
      <c r="B615" s="2" t="str">
        <f>VLOOKUP(A615,'Food Encyclopedia'!$C$2:$E$992,3)</f>
        <v>burger patty, NA, NA, frozen</v>
      </c>
      <c r="C615" s="2" t="str">
        <f>VLOOKUP(A615,'Food Encyclopedia'!$C$2:$K$992,9)</f>
        <v>Microwave for 2 minutes </v>
      </c>
      <c r="D615" s="77">
        <v>17.0832</v>
      </c>
      <c r="E615" s="78">
        <v>12.0036</v>
      </c>
      <c r="F615" s="57">
        <f t="shared" si="12"/>
        <v>54.07499984</v>
      </c>
      <c r="G615" s="79"/>
      <c r="H615" s="79"/>
      <c r="I615" s="79"/>
      <c r="J615" s="79"/>
      <c r="K615" s="79"/>
      <c r="L615" s="79"/>
      <c r="M615" s="79"/>
      <c r="N615" s="79"/>
      <c r="O615" s="79"/>
      <c r="P615" s="79"/>
      <c r="Q615" s="79"/>
      <c r="R615" s="79"/>
      <c r="S615" s="79"/>
      <c r="T615" s="79"/>
      <c r="U615" s="79"/>
      <c r="V615" s="79"/>
      <c r="W615" s="79"/>
      <c r="X615" s="79"/>
      <c r="Y615" s="79"/>
      <c r="Z615" s="79"/>
      <c r="AA615" s="79"/>
      <c r="AB615" s="79"/>
      <c r="AC615" s="79"/>
    </row>
    <row r="616">
      <c r="A616" s="77" t="s">
        <v>1732</v>
      </c>
      <c r="B616" s="2" t="str">
        <f>VLOOKUP(A616,'Food Encyclopedia'!$C$2:$E$992,3)</f>
        <v>ground non-meat, NA, NA, frozen  </v>
      </c>
      <c r="C616" s="2" t="str">
        <f>VLOOKUP(A616,'Food Encyclopedia'!$C$2:$K$992,9)</f>
        <v>Microwave for 2 minutes </v>
      </c>
      <c r="D616" s="77">
        <v>18.8427</v>
      </c>
      <c r="E616" s="78">
        <v>13.1097</v>
      </c>
      <c r="F616" s="57">
        <f t="shared" si="12"/>
        <v>51.40265684</v>
      </c>
      <c r="G616" s="79"/>
      <c r="H616" s="79"/>
      <c r="I616" s="79"/>
      <c r="J616" s="79"/>
      <c r="K616" s="79"/>
      <c r="L616" s="79"/>
      <c r="M616" s="79"/>
      <c r="N616" s="79"/>
      <c r="O616" s="79"/>
      <c r="P616" s="79"/>
      <c r="Q616" s="79"/>
      <c r="R616" s="79"/>
      <c r="S616" s="79"/>
      <c r="T616" s="79"/>
      <c r="U616" s="79"/>
      <c r="V616" s="79"/>
      <c r="W616" s="79"/>
      <c r="X616" s="79"/>
      <c r="Y616" s="79"/>
      <c r="Z616" s="79"/>
      <c r="AA616" s="79"/>
      <c r="AB616" s="79"/>
      <c r="AC616" s="79"/>
    </row>
    <row r="617">
      <c r="A617" s="77" t="s">
        <v>1736</v>
      </c>
      <c r="B617" s="2" t="str">
        <f>VLOOKUP(A617,'Food Encyclopedia'!$C$2:$E$992,3)</f>
        <v>burger patty, quinoa and barley, NA, frozen</v>
      </c>
      <c r="C617" s="2" t="str">
        <f>VLOOKUP(A617,'Food Encyclopedia'!$C$2:$K$992,9)</f>
        <v>Microwave for 2 minutes </v>
      </c>
      <c r="D617" s="77">
        <v>15.9806</v>
      </c>
      <c r="E617" s="78">
        <v>13.3705</v>
      </c>
      <c r="F617" s="57">
        <f t="shared" si="12"/>
        <v>31.48104817</v>
      </c>
      <c r="G617" s="79"/>
      <c r="H617" s="79"/>
      <c r="I617" s="79"/>
      <c r="J617" s="79"/>
      <c r="K617" s="79"/>
      <c r="L617" s="79"/>
      <c r="M617" s="79"/>
      <c r="N617" s="79"/>
      <c r="O617" s="79"/>
      <c r="P617" s="79"/>
      <c r="Q617" s="79"/>
      <c r="R617" s="79"/>
      <c r="S617" s="79"/>
      <c r="T617" s="79"/>
      <c r="U617" s="79"/>
      <c r="V617" s="79"/>
      <c r="W617" s="79"/>
      <c r="X617" s="79"/>
      <c r="Y617" s="79"/>
      <c r="Z617" s="79"/>
      <c r="AA617" s="79"/>
      <c r="AB617" s="79"/>
      <c r="AC617" s="79"/>
    </row>
    <row r="618">
      <c r="A618" s="67" t="s">
        <v>1739</v>
      </c>
      <c r="B618" s="2" t="str">
        <f>VLOOKUP(A618,'Food Encyclopedia'!$C$2:$E$992,3)</f>
        <v>bread, sprouted wheat, NA, fresh</v>
      </c>
      <c r="C618" s="2" t="str">
        <f>VLOOKUP(A618,'Food Encyclopedia'!$C$2:$K$992,9)</f>
        <v>raw</v>
      </c>
      <c r="D618" s="67">
        <v>22.3663</v>
      </c>
      <c r="E618" s="68">
        <v>18.9451</v>
      </c>
      <c r="F618" s="57">
        <f>(D618-E618)/(D618-13.03335)*100</f>
        <v>36.65721985</v>
      </c>
      <c r="G618" s="69"/>
      <c r="H618" s="69"/>
      <c r="I618" s="69"/>
      <c r="J618" s="69"/>
      <c r="K618" s="69"/>
      <c r="L618" s="69"/>
      <c r="M618" s="69"/>
      <c r="N618" s="69"/>
      <c r="O618" s="69"/>
      <c r="P618" s="69"/>
      <c r="Q618" s="69"/>
      <c r="R618" s="69"/>
      <c r="S618" s="69"/>
      <c r="T618" s="69"/>
      <c r="U618" s="69"/>
      <c r="V618" s="69"/>
      <c r="W618" s="69"/>
      <c r="X618" s="69"/>
      <c r="Y618" s="69"/>
      <c r="Z618" s="69"/>
      <c r="AA618" s="69"/>
      <c r="AB618" s="69"/>
      <c r="AC618" s="69"/>
    </row>
    <row r="619">
      <c r="A619" s="82" t="s">
        <v>1741</v>
      </c>
      <c r="B619" s="2" t="str">
        <f>VLOOKUP(A619,'Food Encyclopedia'!$C$2:$E$992,3)</f>
        <v>Persimmon, Fuyu, flesh. fresh</v>
      </c>
      <c r="C619" s="2" t="str">
        <f>VLOOKUP(A619,'Food Encyclopedia'!$C$2:$K$992,9)</f>
        <v>raw</v>
      </c>
      <c r="D619" s="82">
        <v>29.9973</v>
      </c>
      <c r="E619" s="83"/>
      <c r="F619" s="57">
        <f t="shared" ref="F619:F634" si="13">(D619-E619)/(D619-10.07892)*100</f>
        <v>150.6011031</v>
      </c>
      <c r="G619" s="84"/>
      <c r="H619" s="84"/>
      <c r="I619" s="84"/>
      <c r="J619" s="85" t="s">
        <v>3422</v>
      </c>
      <c r="K619" s="84"/>
      <c r="L619" s="84"/>
      <c r="M619" s="84"/>
      <c r="N619" s="84"/>
      <c r="O619" s="84"/>
      <c r="P619" s="84"/>
      <c r="Q619" s="84"/>
      <c r="R619" s="84"/>
      <c r="S619" s="84"/>
      <c r="T619" s="84"/>
      <c r="U619" s="84"/>
      <c r="V619" s="84"/>
      <c r="W619" s="84"/>
      <c r="X619" s="84"/>
      <c r="Y619" s="84"/>
      <c r="Z619" s="84"/>
      <c r="AA619" s="84"/>
      <c r="AB619" s="84"/>
      <c r="AC619" s="84"/>
    </row>
    <row r="620">
      <c r="A620" s="82" t="s">
        <v>1744</v>
      </c>
      <c r="B620" s="2" t="str">
        <f>VLOOKUP(A620,'Food Encyclopedia'!$C$2:$E$992,3)</f>
        <v>Smoothies blend, NA, NA, refrigerated</v>
      </c>
      <c r="C620" s="2" t="str">
        <f>VLOOKUP(A620,'Food Encyclopedia'!$C$2:$K$992,9)</f>
        <v>raw</v>
      </c>
      <c r="D620" s="82">
        <v>31.4893</v>
      </c>
      <c r="E620" s="86">
        <v>12.6342</v>
      </c>
      <c r="F620" s="57">
        <f t="shared" si="13"/>
        <v>88.06522817</v>
      </c>
      <c r="G620" s="84"/>
      <c r="H620" s="84"/>
      <c r="I620" s="84"/>
      <c r="J620" s="85">
        <v>10.1621</v>
      </c>
      <c r="K620" s="84"/>
      <c r="L620" s="84"/>
      <c r="M620" s="84"/>
      <c r="N620" s="84"/>
      <c r="O620" s="84"/>
      <c r="P620" s="84"/>
      <c r="Q620" s="84"/>
      <c r="R620" s="84"/>
      <c r="S620" s="84"/>
      <c r="T620" s="84"/>
      <c r="U620" s="84"/>
      <c r="V620" s="84"/>
      <c r="W620" s="84"/>
      <c r="X620" s="84"/>
      <c r="Y620" s="84"/>
      <c r="Z620" s="84"/>
      <c r="AA620" s="84"/>
      <c r="AB620" s="84"/>
      <c r="AC620" s="84"/>
    </row>
    <row r="621">
      <c r="A621" s="82" t="s">
        <v>1749</v>
      </c>
      <c r="B621" s="2" t="str">
        <f>VLOOKUP(A621,'Food Encyclopedia'!$C$2:$E$992,3)</f>
        <v>Smoothies blend, NA, NA, refrigerated</v>
      </c>
      <c r="C621" s="2" t="str">
        <f>VLOOKUP(A621,'Food Encyclopedia'!$C$2:$K$992,9)</f>
        <v>raw</v>
      </c>
      <c r="D621" s="82">
        <v>34.7765</v>
      </c>
      <c r="E621" s="86">
        <v>12.043</v>
      </c>
      <c r="F621" s="57">
        <f t="shared" si="13"/>
        <v>92.04747996</v>
      </c>
      <c r="G621" s="84"/>
      <c r="H621" s="84"/>
      <c r="I621" s="84"/>
      <c r="J621" s="82">
        <v>10.1092</v>
      </c>
      <c r="K621" s="84"/>
      <c r="L621" s="84"/>
      <c r="M621" s="84"/>
      <c r="N621" s="84"/>
      <c r="O621" s="84"/>
      <c r="P621" s="84"/>
      <c r="Q621" s="84"/>
      <c r="R621" s="84"/>
      <c r="S621" s="84"/>
      <c r="T621" s="84"/>
      <c r="U621" s="84"/>
      <c r="V621" s="84"/>
      <c r="W621" s="84"/>
      <c r="X621" s="84"/>
      <c r="Y621" s="84"/>
      <c r="Z621" s="84"/>
      <c r="AA621" s="84"/>
      <c r="AB621" s="84"/>
      <c r="AC621" s="84"/>
    </row>
    <row r="622">
      <c r="A622" s="82" t="s">
        <v>1751</v>
      </c>
      <c r="B622" s="2" t="str">
        <f>VLOOKUP(A622,'Food Encyclopedia'!$C$2:$E$992,3)</f>
        <v>Smoothies blend, NA, NA, refrigerated</v>
      </c>
      <c r="C622" s="2" t="str">
        <f>VLOOKUP(A622,'Food Encyclopedia'!$C$2:$K$992,9)</f>
        <v>raw</v>
      </c>
      <c r="D622" s="82">
        <v>34.4092</v>
      </c>
      <c r="E622" s="86">
        <v>13.2632</v>
      </c>
      <c r="F622" s="57">
        <f t="shared" si="13"/>
        <v>86.91227557</v>
      </c>
      <c r="G622" s="84"/>
      <c r="H622" s="84"/>
      <c r="I622" s="84"/>
      <c r="J622" s="82">
        <v>10.1017</v>
      </c>
      <c r="K622" s="84"/>
      <c r="L622" s="84"/>
      <c r="M622" s="84"/>
      <c r="N622" s="84"/>
      <c r="O622" s="84"/>
      <c r="P622" s="84"/>
      <c r="Q622" s="84"/>
      <c r="R622" s="84"/>
      <c r="S622" s="84"/>
      <c r="T622" s="84"/>
      <c r="U622" s="84"/>
      <c r="V622" s="84"/>
      <c r="W622" s="84"/>
      <c r="X622" s="84"/>
      <c r="Y622" s="84"/>
      <c r="Z622" s="84"/>
      <c r="AA622" s="84"/>
      <c r="AB622" s="84"/>
      <c r="AC622" s="84"/>
    </row>
    <row r="623">
      <c r="A623" s="82" t="s">
        <v>1753</v>
      </c>
      <c r="B623" s="2" t="str">
        <f>VLOOKUP(A623,'Food Encyclopedia'!$C$2:$E$992,3)</f>
        <v>Smoothies blend, NA, NA, refrigerated</v>
      </c>
      <c r="C623" s="2" t="str">
        <f>VLOOKUP(A623,'Food Encyclopedia'!$C$2:$K$992,9)</f>
        <v>raw</v>
      </c>
      <c r="D623" s="82">
        <v>34.5728</v>
      </c>
      <c r="E623" s="83"/>
      <c r="F623" s="57">
        <f t="shared" si="13"/>
        <v>141.1487278</v>
      </c>
      <c r="G623" s="84"/>
      <c r="H623" s="84"/>
      <c r="I623" s="84"/>
      <c r="J623" s="82">
        <v>10.1784</v>
      </c>
      <c r="K623" s="84"/>
      <c r="L623" s="84"/>
      <c r="M623" s="84"/>
      <c r="N623" s="84"/>
      <c r="O623" s="84"/>
      <c r="P623" s="84"/>
      <c r="Q623" s="84"/>
      <c r="R623" s="84"/>
      <c r="S623" s="84"/>
      <c r="T623" s="84"/>
      <c r="U623" s="84"/>
      <c r="V623" s="84"/>
      <c r="W623" s="84"/>
      <c r="X623" s="84"/>
      <c r="Y623" s="84"/>
      <c r="Z623" s="84"/>
      <c r="AA623" s="84"/>
      <c r="AB623" s="84"/>
      <c r="AC623" s="84"/>
    </row>
    <row r="624">
      <c r="A624" s="82" t="s">
        <v>1755</v>
      </c>
      <c r="B624" s="2" t="str">
        <f>VLOOKUP(A624,'Food Encyclopedia'!$C$2:$E$992,3)</f>
        <v>Smoothies blend, NA, NA, refrigerated</v>
      </c>
      <c r="C624" s="2" t="str">
        <f>VLOOKUP(A624,'Food Encyclopedia'!$C$2:$K$992,9)</f>
        <v>raw</v>
      </c>
      <c r="D624" s="82">
        <v>36.5956</v>
      </c>
      <c r="E624" s="86">
        <v>13.571</v>
      </c>
      <c r="F624" s="57">
        <f t="shared" si="13"/>
        <v>86.83062887</v>
      </c>
      <c r="G624" s="84"/>
      <c r="H624" s="84"/>
      <c r="I624" s="84"/>
      <c r="J624" s="82">
        <v>10.1302</v>
      </c>
      <c r="K624" s="84"/>
      <c r="L624" s="84"/>
      <c r="M624" s="84"/>
      <c r="N624" s="84"/>
      <c r="O624" s="84"/>
      <c r="P624" s="84"/>
      <c r="Q624" s="84"/>
      <c r="R624" s="84"/>
      <c r="S624" s="84"/>
      <c r="T624" s="84"/>
      <c r="U624" s="84"/>
      <c r="V624" s="84"/>
      <c r="W624" s="84"/>
      <c r="X624" s="84"/>
      <c r="Y624" s="84"/>
      <c r="Z624" s="84"/>
      <c r="AA624" s="84"/>
      <c r="AB624" s="84"/>
      <c r="AC624" s="84"/>
    </row>
    <row r="625">
      <c r="A625" s="82" t="s">
        <v>1757</v>
      </c>
      <c r="B625" s="2" t="str">
        <f>VLOOKUP(A625,'Food Encyclopedia'!$C$2:$E$992,3)</f>
        <v>Smoothies blend, NA, NA, refrigerated</v>
      </c>
      <c r="C625" s="2" t="str">
        <f>VLOOKUP(A625,'Food Encyclopedia'!$C$2:$K$992,9)</f>
        <v>raw</v>
      </c>
      <c r="D625" s="82">
        <v>35.1474</v>
      </c>
      <c r="E625" s="86">
        <v>13.5294</v>
      </c>
      <c r="F625" s="57">
        <f t="shared" si="13"/>
        <v>86.23578294</v>
      </c>
      <c r="G625" s="84"/>
      <c r="H625" s="84"/>
      <c r="I625" s="84"/>
      <c r="J625" s="82">
        <v>10.128</v>
      </c>
      <c r="K625" s="84"/>
      <c r="L625" s="84"/>
      <c r="M625" s="84"/>
      <c r="N625" s="84"/>
      <c r="O625" s="84"/>
      <c r="P625" s="84"/>
      <c r="Q625" s="84"/>
      <c r="R625" s="84"/>
      <c r="S625" s="84"/>
      <c r="T625" s="84"/>
      <c r="U625" s="84"/>
      <c r="V625" s="84"/>
      <c r="W625" s="84"/>
      <c r="X625" s="84"/>
      <c r="Y625" s="84"/>
      <c r="Z625" s="84"/>
      <c r="AA625" s="84"/>
      <c r="AB625" s="84"/>
      <c r="AC625" s="84"/>
    </row>
    <row r="626">
      <c r="A626" s="82" t="s">
        <v>1759</v>
      </c>
      <c r="B626" s="2" t="str">
        <f>VLOOKUP(A626,'Food Encyclopedia'!$C$2:$E$992,3)</f>
        <v>Smoothies blend, NA, NA, refrigerated</v>
      </c>
      <c r="C626" s="2" t="str">
        <f>VLOOKUP(A626,'Food Encyclopedia'!$C$2:$K$992,9)</f>
        <v>raw</v>
      </c>
      <c r="D626" s="82">
        <v>36.8784</v>
      </c>
      <c r="E626" s="86">
        <v>13.0846</v>
      </c>
      <c r="F626" s="57">
        <f t="shared" si="13"/>
        <v>88.78455851</v>
      </c>
      <c r="G626" s="84"/>
      <c r="H626" s="84"/>
      <c r="I626" s="84"/>
      <c r="J626" s="82">
        <v>10.141</v>
      </c>
      <c r="K626" s="84"/>
      <c r="L626" s="84"/>
      <c r="M626" s="84"/>
      <c r="N626" s="84"/>
      <c r="O626" s="84"/>
      <c r="P626" s="84"/>
      <c r="Q626" s="84"/>
      <c r="R626" s="84"/>
      <c r="S626" s="84"/>
      <c r="T626" s="84"/>
      <c r="U626" s="84"/>
      <c r="V626" s="84"/>
      <c r="W626" s="84"/>
      <c r="X626" s="84"/>
      <c r="Y626" s="84"/>
      <c r="Z626" s="84"/>
      <c r="AA626" s="84"/>
      <c r="AB626" s="84"/>
      <c r="AC626" s="84"/>
    </row>
    <row r="627">
      <c r="A627" s="82" t="s">
        <v>1761</v>
      </c>
      <c r="B627" s="2" t="str">
        <f>VLOOKUP(A627,'Food Encyclopedia'!$C$2:$E$992,3)</f>
        <v>Smoothies blend, NA, NA, refrigerated</v>
      </c>
      <c r="C627" s="2" t="str">
        <f>VLOOKUP(A627,'Food Encyclopedia'!$C$2:$K$992,9)</f>
        <v>raw</v>
      </c>
      <c r="D627" s="82">
        <v>37.4157</v>
      </c>
      <c r="E627" s="86">
        <v>13.9474</v>
      </c>
      <c r="F627" s="57">
        <f t="shared" si="13"/>
        <v>85.84880882</v>
      </c>
      <c r="G627" s="84"/>
      <c r="H627" s="84"/>
      <c r="I627" s="84"/>
      <c r="J627" s="82">
        <v>9.8713</v>
      </c>
      <c r="K627" s="84"/>
      <c r="L627" s="84"/>
      <c r="M627" s="84"/>
      <c r="N627" s="84"/>
      <c r="O627" s="84"/>
      <c r="P627" s="84"/>
      <c r="Q627" s="84"/>
      <c r="R627" s="84"/>
      <c r="S627" s="84"/>
      <c r="T627" s="84"/>
      <c r="U627" s="84"/>
      <c r="V627" s="84"/>
      <c r="W627" s="84"/>
      <c r="X627" s="84"/>
      <c r="Y627" s="84"/>
      <c r="Z627" s="84"/>
      <c r="AA627" s="84"/>
      <c r="AB627" s="84"/>
      <c r="AC627" s="84"/>
    </row>
    <row r="628">
      <c r="A628" s="82" t="s">
        <v>1763</v>
      </c>
      <c r="B628" s="2" t="str">
        <f>VLOOKUP(A628,'Food Encyclopedia'!$C$2:$E$992,3)</f>
        <v>Smoothies blend, NA, NA, refrigerated</v>
      </c>
      <c r="C628" s="2" t="str">
        <f>VLOOKUP(A628,'Food Encyclopedia'!$C$2:$K$992,9)</f>
        <v>raw</v>
      </c>
      <c r="D628" s="82">
        <v>37.8276</v>
      </c>
      <c r="E628" s="86">
        <v>14.1064</v>
      </c>
      <c r="F628" s="57">
        <f t="shared" si="13"/>
        <v>85.48586816</v>
      </c>
      <c r="G628" s="84"/>
      <c r="H628" s="84"/>
      <c r="I628" s="84"/>
      <c r="J628" s="82">
        <v>10.0706</v>
      </c>
      <c r="K628" s="84"/>
      <c r="L628" s="84"/>
      <c r="M628" s="84"/>
      <c r="N628" s="84"/>
      <c r="O628" s="84"/>
      <c r="P628" s="84"/>
      <c r="Q628" s="84"/>
      <c r="R628" s="84"/>
      <c r="S628" s="84"/>
      <c r="T628" s="84"/>
      <c r="U628" s="84"/>
      <c r="V628" s="84"/>
      <c r="W628" s="84"/>
      <c r="X628" s="84"/>
      <c r="Y628" s="84"/>
      <c r="Z628" s="84"/>
      <c r="AA628" s="84"/>
      <c r="AB628" s="84"/>
      <c r="AC628" s="84"/>
    </row>
    <row r="629">
      <c r="A629" s="82" t="s">
        <v>1765</v>
      </c>
      <c r="B629" s="2" t="str">
        <f>VLOOKUP(A629,'Food Encyclopedia'!$C$2:$E$992,3)</f>
        <v>Smoothies blend, NA, NA, refrigerated</v>
      </c>
      <c r="C629" s="2" t="str">
        <f>VLOOKUP(A629,'Food Encyclopedia'!$C$2:$K$992,9)</f>
        <v>raw</v>
      </c>
      <c r="D629" s="82">
        <v>32.9696</v>
      </c>
      <c r="E629" s="86">
        <v>12.3544</v>
      </c>
      <c r="F629" s="57">
        <f t="shared" si="13"/>
        <v>90.0593604</v>
      </c>
      <c r="G629" s="84"/>
      <c r="H629" s="84"/>
      <c r="I629" s="84"/>
      <c r="J629" s="82">
        <v>9.8967</v>
      </c>
      <c r="K629" s="84"/>
      <c r="L629" s="84"/>
      <c r="M629" s="84"/>
      <c r="N629" s="84"/>
      <c r="O629" s="84"/>
      <c r="P629" s="84"/>
      <c r="Q629" s="84"/>
      <c r="R629" s="84"/>
      <c r="S629" s="84"/>
      <c r="T629" s="84"/>
      <c r="U629" s="84"/>
      <c r="V629" s="84"/>
      <c r="W629" s="84"/>
      <c r="X629" s="84"/>
      <c r="Y629" s="84"/>
      <c r="Z629" s="84"/>
      <c r="AA629" s="84"/>
      <c r="AB629" s="84"/>
      <c r="AC629" s="84"/>
    </row>
    <row r="630">
      <c r="A630" s="82" t="s">
        <v>1767</v>
      </c>
      <c r="B630" s="2" t="str">
        <f>VLOOKUP(A630,'Food Encyclopedia'!$C$2:$E$992,3)</f>
        <v>Smoothies blend, NA, NA, refrigerated</v>
      </c>
      <c r="C630" s="2" t="str">
        <f>VLOOKUP(A630,'Food Encyclopedia'!$C$2:$K$992,9)</f>
        <v>raw</v>
      </c>
      <c r="D630" s="82">
        <v>37.115</v>
      </c>
      <c r="E630" s="86">
        <v>14.3482</v>
      </c>
      <c r="F630" s="57">
        <f t="shared" si="13"/>
        <v>84.20895337</v>
      </c>
      <c r="G630" s="84"/>
      <c r="H630" s="84"/>
      <c r="I630" s="84"/>
      <c r="J630" s="87" t="s">
        <v>3423</v>
      </c>
      <c r="K630" s="84"/>
      <c r="L630" s="84"/>
      <c r="M630" s="84"/>
      <c r="N630" s="84"/>
      <c r="O630" s="84"/>
      <c r="P630" s="84"/>
      <c r="Q630" s="84"/>
      <c r="R630" s="84"/>
      <c r="S630" s="84"/>
      <c r="T630" s="84"/>
      <c r="U630" s="84"/>
      <c r="V630" s="84"/>
      <c r="W630" s="84"/>
      <c r="X630" s="84"/>
      <c r="Y630" s="84"/>
      <c r="Z630" s="84"/>
      <c r="AA630" s="84"/>
      <c r="AB630" s="84"/>
      <c r="AC630" s="84"/>
    </row>
    <row r="631">
      <c r="A631" s="82" t="s">
        <v>1769</v>
      </c>
      <c r="B631" s="2" t="str">
        <f>VLOOKUP(A631,'Food Encyclopedia'!$C$2:$E$992,3)</f>
        <v>Smoothies blend, NA, NA, refrigerated</v>
      </c>
      <c r="C631" s="2" t="str">
        <f>VLOOKUP(A631,'Food Encyclopedia'!$C$2:$K$992,9)</f>
        <v>raw</v>
      </c>
      <c r="D631" s="82">
        <v>35.951</v>
      </c>
      <c r="E631" s="86">
        <v>13.9923</v>
      </c>
      <c r="F631" s="57">
        <f t="shared" si="13"/>
        <v>84.87411913</v>
      </c>
      <c r="G631" s="84"/>
      <c r="H631" s="84"/>
      <c r="I631" s="84"/>
      <c r="J631" s="84">
        <f>AVERAGE(J620:J629)</f>
        <v>10.07892</v>
      </c>
      <c r="K631" s="84"/>
      <c r="L631" s="84"/>
      <c r="M631" s="84"/>
      <c r="N631" s="84"/>
      <c r="O631" s="84"/>
      <c r="P631" s="84"/>
      <c r="Q631" s="84"/>
      <c r="R631" s="84"/>
      <c r="S631" s="84"/>
      <c r="T631" s="84"/>
      <c r="U631" s="84"/>
      <c r="V631" s="84"/>
      <c r="W631" s="84"/>
      <c r="X631" s="84"/>
      <c r="Y631" s="84"/>
      <c r="Z631" s="84"/>
      <c r="AA631" s="84"/>
      <c r="AB631" s="84"/>
      <c r="AC631" s="84"/>
    </row>
    <row r="632">
      <c r="A632" s="82" t="s">
        <v>1771</v>
      </c>
      <c r="B632" s="2" t="str">
        <f>VLOOKUP(A632,'Food Encyclopedia'!$C$2:$E$992,3)</f>
        <v>Smoothies blend, NA, NA, refrigerated</v>
      </c>
      <c r="C632" s="2" t="str">
        <f>VLOOKUP(A632,'Food Encyclopedia'!$C$2:$K$992,9)</f>
        <v>raw</v>
      </c>
      <c r="D632" s="82">
        <v>36.0773</v>
      </c>
      <c r="E632" s="86">
        <v>13.3321</v>
      </c>
      <c r="F632" s="57">
        <f t="shared" si="13"/>
        <v>87.48698957</v>
      </c>
      <c r="G632" s="84"/>
      <c r="H632" s="84"/>
      <c r="I632" s="84"/>
      <c r="J632" s="84"/>
      <c r="K632" s="84"/>
      <c r="L632" s="84"/>
      <c r="M632" s="84"/>
      <c r="N632" s="84"/>
      <c r="O632" s="84"/>
      <c r="P632" s="84"/>
      <c r="Q632" s="84"/>
      <c r="R632" s="84"/>
      <c r="S632" s="84"/>
      <c r="T632" s="84"/>
      <c r="U632" s="84"/>
      <c r="V632" s="84"/>
      <c r="W632" s="84"/>
      <c r="X632" s="84"/>
      <c r="Y632" s="84"/>
      <c r="Z632" s="84"/>
      <c r="AA632" s="84"/>
      <c r="AB632" s="84"/>
      <c r="AC632" s="84"/>
    </row>
    <row r="633">
      <c r="A633" s="82" t="s">
        <v>1773</v>
      </c>
      <c r="B633" s="2" t="str">
        <f>VLOOKUP(A633,'Food Encyclopedia'!$C$2:$E$992,3)</f>
        <v>Smoothies blend, NA, NA, refrigerated</v>
      </c>
      <c r="C633" s="2" t="str">
        <f>VLOOKUP(A633,'Food Encyclopedia'!$C$2:$K$992,9)</f>
        <v>raw</v>
      </c>
      <c r="D633" s="82">
        <v>34.4748</v>
      </c>
      <c r="E633" s="86">
        <v>13.4981</v>
      </c>
      <c r="F633" s="57">
        <f t="shared" si="13"/>
        <v>85.98460068</v>
      </c>
      <c r="G633" s="84"/>
      <c r="H633" s="84"/>
      <c r="I633" s="84"/>
      <c r="J633" s="84"/>
      <c r="K633" s="84"/>
      <c r="L633" s="84"/>
      <c r="M633" s="84"/>
      <c r="N633" s="84"/>
      <c r="O633" s="84"/>
      <c r="P633" s="84"/>
      <c r="Q633" s="84"/>
      <c r="R633" s="84"/>
      <c r="S633" s="84"/>
      <c r="T633" s="84"/>
      <c r="U633" s="84"/>
      <c r="V633" s="84"/>
      <c r="W633" s="84"/>
      <c r="X633" s="84"/>
      <c r="Y633" s="84"/>
      <c r="Z633" s="84"/>
      <c r="AA633" s="84"/>
      <c r="AB633" s="84"/>
      <c r="AC633" s="84"/>
    </row>
    <row r="634">
      <c r="A634" s="82" t="s">
        <v>1775</v>
      </c>
      <c r="B634" s="2" t="str">
        <f>VLOOKUP(A634,'Food Encyclopedia'!$C$2:$E$992,3)</f>
        <v>Smoothies blend, NA, NA, refrigerated</v>
      </c>
      <c r="C634" s="2" t="str">
        <f>VLOOKUP(A634,'Food Encyclopedia'!$C$2:$K$992,9)</f>
        <v>raw</v>
      </c>
      <c r="D634" s="82">
        <v>38.483</v>
      </c>
      <c r="E634" s="86">
        <v>13.7185</v>
      </c>
      <c r="F634" s="57">
        <f t="shared" si="13"/>
        <v>87.18641829</v>
      </c>
      <c r="G634" s="84"/>
      <c r="H634" s="84"/>
      <c r="I634" s="84"/>
      <c r="J634" s="84"/>
      <c r="K634" s="84"/>
      <c r="L634" s="84"/>
      <c r="M634" s="84"/>
      <c r="N634" s="84"/>
      <c r="O634" s="84"/>
      <c r="P634" s="84"/>
      <c r="Q634" s="84"/>
      <c r="R634" s="84"/>
      <c r="S634" s="84"/>
      <c r="T634" s="84"/>
      <c r="U634" s="84"/>
      <c r="V634" s="84"/>
      <c r="W634" s="84"/>
      <c r="X634" s="84"/>
      <c r="Y634" s="84"/>
      <c r="Z634" s="84"/>
      <c r="AA634" s="84"/>
      <c r="AB634" s="84"/>
      <c r="AC634" s="84"/>
    </row>
    <row r="635">
      <c r="A635" s="77" t="s">
        <v>1777</v>
      </c>
      <c r="B635" s="2" t="str">
        <f>VLOOKUP(A635,'Food Encyclopedia'!$C$2:$E$992,3)</f>
        <v/>
      </c>
      <c r="C635" s="2" t="str">
        <f>VLOOKUP(A635,'Food Encyclopedia'!$C$2:$K$992,9)</f>
        <v/>
      </c>
      <c r="D635" s="77">
        <v>16.22</v>
      </c>
      <c r="E635" s="88"/>
      <c r="F635" s="57">
        <f t="shared" ref="F635:F636" si="14">(D635-E635)/(D635-7.68958)*100</f>
        <v>190.143041</v>
      </c>
      <c r="G635" s="79"/>
      <c r="H635" s="79"/>
      <c r="I635" s="79"/>
      <c r="J635" s="79"/>
      <c r="K635" s="79"/>
      <c r="L635" s="79"/>
      <c r="M635" s="79"/>
      <c r="N635" s="79"/>
      <c r="O635" s="79"/>
      <c r="P635" s="79"/>
      <c r="Q635" s="79"/>
      <c r="R635" s="79"/>
      <c r="S635" s="79"/>
      <c r="T635" s="79"/>
      <c r="U635" s="79"/>
      <c r="V635" s="79"/>
      <c r="W635" s="79"/>
      <c r="X635" s="79"/>
      <c r="Y635" s="79"/>
      <c r="Z635" s="79"/>
      <c r="AA635" s="79"/>
      <c r="AB635" s="79"/>
      <c r="AC635" s="79"/>
    </row>
    <row r="636">
      <c r="A636" s="77" t="s">
        <v>1778</v>
      </c>
      <c r="B636" s="2" t="str">
        <f>VLOOKUP(A636,'Food Encyclopedia'!$C$2:$E$992,3)</f>
        <v/>
      </c>
      <c r="C636" s="2" t="str">
        <f>VLOOKUP(A636,'Food Encyclopedia'!$C$2:$K$992,9)</f>
        <v/>
      </c>
      <c r="D636" s="77">
        <v>17.1205</v>
      </c>
      <c r="E636" s="78">
        <v>11.5163</v>
      </c>
      <c r="F636" s="57">
        <f t="shared" si="14"/>
        <v>59.42368295</v>
      </c>
      <c r="G636" s="79"/>
      <c r="H636" s="79"/>
      <c r="I636" s="79"/>
      <c r="J636" s="79"/>
      <c r="K636" s="79"/>
      <c r="L636" s="79"/>
      <c r="M636" s="79"/>
      <c r="N636" s="79"/>
      <c r="O636" s="79"/>
      <c r="P636" s="79"/>
      <c r="Q636" s="79"/>
      <c r="R636" s="79"/>
      <c r="S636" s="79"/>
      <c r="T636" s="79"/>
      <c r="U636" s="79"/>
      <c r="V636" s="79"/>
      <c r="W636" s="79"/>
      <c r="X636" s="79"/>
      <c r="Y636" s="79"/>
      <c r="Z636" s="79"/>
      <c r="AA636" s="79"/>
      <c r="AB636" s="79"/>
      <c r="AC636" s="79"/>
    </row>
    <row r="637">
      <c r="A637" s="2" t="s">
        <v>1779</v>
      </c>
      <c r="B637" s="2" t="str">
        <f>VLOOKUP(A637,'Food Encyclopedia'!$C$2:$E$992,3)</f>
        <v>Soup, chicken Noodle Soup, NA, carton</v>
      </c>
      <c r="C637" s="2" t="str">
        <f>VLOOKUP(A637,'Food Encyclopedia'!$C$2:$K$992,9)</f>
        <v>raw</v>
      </c>
      <c r="D637" s="2">
        <v>54.8822</v>
      </c>
      <c r="E637" s="19">
        <v>17.5715</v>
      </c>
      <c r="F637" s="57">
        <f>(D637-E637)/(D637-13.03335)*100</f>
        <v>89.15585494</v>
      </c>
      <c r="J637" s="2" t="s">
        <v>3427</v>
      </c>
    </row>
    <row r="638">
      <c r="A638" s="2" t="s">
        <v>1783</v>
      </c>
      <c r="B638" s="2" t="str">
        <f>VLOOKUP(A638,'Food Encyclopedia'!$C$2:$E$992,3)</f>
        <v>Soup, butternut squah soup, NA, carton</v>
      </c>
      <c r="C638" s="2" t="str">
        <f>VLOOKUP(A638,'Food Encyclopedia'!$C$2:$K$992,9)</f>
        <v>raw</v>
      </c>
      <c r="D638" s="2">
        <v>17.2197</v>
      </c>
      <c r="E638" s="19">
        <v>7.4876</v>
      </c>
      <c r="F638" s="57">
        <f t="shared" ref="F638:F645" si="15">(D638-E638)/(D638-6.7278)*100</f>
        <v>92.75822301</v>
      </c>
    </row>
    <row r="639">
      <c r="A639" s="2" t="s">
        <v>1785</v>
      </c>
      <c r="B639" s="2" t="str">
        <f>VLOOKUP(A639,'Food Encyclopedia'!$C$2:$E$992,3)</f>
        <v>Soup, Chicken &amp; wild rice, NA, carton</v>
      </c>
      <c r="C639" s="2" t="str">
        <f>VLOOKUP(A639,'Food Encyclopedia'!$C$2:$K$992,9)</f>
        <v>raw</v>
      </c>
      <c r="D639" s="2">
        <v>19.5562</v>
      </c>
      <c r="E639" s="19">
        <v>7.9019</v>
      </c>
      <c r="F639" s="57">
        <f t="shared" si="15"/>
        <v>90.84765053</v>
      </c>
    </row>
    <row r="640">
      <c r="A640" s="2" t="s">
        <v>1787</v>
      </c>
      <c r="B640" s="2" t="str">
        <f>VLOOKUP(A640,'Food Encyclopedia'!$C$2:$E$992,3)</f>
        <v>Soup, Roasted Red Pepper Tomato soup, NA, carton</v>
      </c>
      <c r="C640" s="2" t="str">
        <f>VLOOKUP(A640,'Food Encyclopedia'!$C$2:$K$992,9)</f>
        <v>raw</v>
      </c>
      <c r="D640" s="2">
        <v>17.113</v>
      </c>
      <c r="E640" s="31"/>
      <c r="F640" s="57">
        <f t="shared" si="15"/>
        <v>164.7825752</v>
      </c>
    </row>
    <row r="641">
      <c r="A641" s="2" t="s">
        <v>1789</v>
      </c>
      <c r="B641" s="2" t="str">
        <f>VLOOKUP(A641,'Food Encyclopedia'!$C$2:$E$992,3)</f>
        <v>Soup, Hearty Tomato Bisque, NA, carton</v>
      </c>
      <c r="C641" s="2" t="str">
        <f>VLOOKUP(A641,'Food Encyclopedia'!$C$2:$K$992,9)</f>
        <v>raw</v>
      </c>
      <c r="D641" s="2">
        <v>17.379</v>
      </c>
      <c r="E641" s="31"/>
      <c r="F641" s="57">
        <f t="shared" si="15"/>
        <v>163.1647138</v>
      </c>
    </row>
    <row r="642">
      <c r="A642" s="2" t="s">
        <v>1791</v>
      </c>
      <c r="B642" s="2" t="str">
        <f>VLOOKUP(A642,'Food Encyclopedia'!$C$2:$E$992,3)</f>
        <v>Soup, Roasted Red Pepper Tomato Bisque, NA, carton</v>
      </c>
      <c r="C642" s="2" t="str">
        <f>VLOOKUP(A642,'Food Encyclopedia'!$C$2:$K$992,9)</f>
        <v>raw</v>
      </c>
      <c r="D642" s="2">
        <v>16.7258</v>
      </c>
      <c r="E642" s="19">
        <v>7.9331</v>
      </c>
      <c r="F642" s="57">
        <f t="shared" si="15"/>
        <v>87.94458892</v>
      </c>
      <c r="K642" s="2">
        <v>10.07892</v>
      </c>
    </row>
    <row r="643">
      <c r="A643" s="2" t="s">
        <v>1793</v>
      </c>
      <c r="B643" s="2" t="str">
        <f>VLOOKUP(A643,'Food Encyclopedia'!$C$2:$E$992,3)</f>
        <v>Soup, Thai Sweet Potato soup, NA, carton</v>
      </c>
      <c r="C643" s="2" t="str">
        <f>VLOOKUP(A643,'Food Encyclopedia'!$C$2:$K$992,9)</f>
        <v>raw</v>
      </c>
      <c r="D643" s="2">
        <v>16.651</v>
      </c>
      <c r="E643" s="19">
        <v>7.7921</v>
      </c>
      <c r="F643" s="57">
        <f t="shared" si="15"/>
        <v>89.27462915</v>
      </c>
    </row>
    <row r="644">
      <c r="A644" s="2" t="s">
        <v>1795</v>
      </c>
      <c r="B644" s="2" t="str">
        <f>VLOOKUP(A644,'Food Encyclopedia'!$C$2:$E$992,3)</f>
        <v>Soup, Creamy cashew carrot ginger soup, NA, carton</v>
      </c>
      <c r="C644" s="2" t="str">
        <f>VLOOKUP(A644,'Food Encyclopedia'!$C$2:$K$992,9)</f>
        <v>raw</v>
      </c>
      <c r="D644" s="2">
        <v>14.0128</v>
      </c>
      <c r="E644" s="19">
        <v>7.2494</v>
      </c>
      <c r="F644" s="57">
        <f t="shared" si="15"/>
        <v>92.84008236</v>
      </c>
    </row>
    <row r="645">
      <c r="A645" s="2" t="s">
        <v>1797</v>
      </c>
      <c r="B645" s="2" t="str">
        <f>VLOOKUP(A645,'Food Encyclopedia'!$C$2:$E$992,3)</f>
        <v>Soup, Southwest style chicken tortilla soup, NA, carton</v>
      </c>
      <c r="C645" s="2" t="str">
        <f>VLOOKUP(A645,'Food Encyclopedia'!$C$2:$K$992,9)</f>
        <v>raw</v>
      </c>
      <c r="D645" s="2">
        <v>17.9902</v>
      </c>
      <c r="E645" s="19">
        <v>8.1694</v>
      </c>
      <c r="F645" s="57">
        <f t="shared" si="15"/>
        <v>87.19988635</v>
      </c>
    </row>
    <row r="646">
      <c r="A646" s="2" t="s">
        <v>1799</v>
      </c>
      <c r="B646" s="2" t="str">
        <f>VLOOKUP(A646,'Food Encyclopedia'!$C$2:$E$992,3)</f>
        <v>Soup, Poblano pepper and corn chowder, NA, carton</v>
      </c>
      <c r="C646" s="2" t="str">
        <f>VLOOKUP(A646,'Food Encyclopedia'!$C$2:$K$992,9)</f>
        <v>raw</v>
      </c>
      <c r="D646" s="2">
        <v>52.3214</v>
      </c>
      <c r="E646" s="19">
        <v>18.3113</v>
      </c>
      <c r="F646" s="57">
        <f>(D646-E646)/(D646-13.03335)*100</f>
        <v>86.56601689</v>
      </c>
    </row>
    <row r="647">
      <c r="A647" s="2" t="s">
        <v>1801</v>
      </c>
      <c r="B647" s="2" t="str">
        <f>VLOOKUP(A647,'Food Encyclopedia'!$C$2:$E$992,3)</f>
        <v>Soup, Creamy tomato basil soup, NA, carton</v>
      </c>
      <c r="C647" s="2" t="str">
        <f>VLOOKUP(A647,'Food Encyclopedia'!$C$2:$K$992,9)</f>
        <v>raw</v>
      </c>
      <c r="D647" s="2">
        <v>17.7102</v>
      </c>
      <c r="E647" s="19">
        <v>7.5309</v>
      </c>
      <c r="F647" s="57">
        <f t="shared" ref="F647:F648" si="16">(D647-E647)/(D647-6.7278)*100</f>
        <v>92.68739073</v>
      </c>
    </row>
    <row r="648">
      <c r="A648" s="2" t="s">
        <v>1803</v>
      </c>
      <c r="B648" s="2" t="str">
        <f>VLOOKUP(A648,'Food Encyclopedia'!$C$2:$E$992,3)</f>
        <v>Soup, Creamy tomato soup, NA, carton</v>
      </c>
      <c r="C648" s="2" t="str">
        <f>VLOOKUP(A648,'Food Encyclopedia'!$C$2:$K$992,9)</f>
        <v>raw</v>
      </c>
      <c r="D648" s="2">
        <v>15.575</v>
      </c>
      <c r="E648" s="31"/>
      <c r="F648" s="57">
        <f t="shared" si="16"/>
        <v>176.0443982</v>
      </c>
    </row>
    <row r="649">
      <c r="A649" s="2" t="s">
        <v>1805</v>
      </c>
      <c r="B649" s="2" t="str">
        <f>VLOOKUP(A649,'Food Encyclopedia'!$C$2:$E$992,3)</f>
        <v>Soup, Chicken noodle soup, NA, carton</v>
      </c>
      <c r="C649" s="2" t="str">
        <f>VLOOKUP(A649,'Food Encyclopedia'!$C$2:$K$992,9)</f>
        <v>raw</v>
      </c>
      <c r="D649" s="2">
        <v>50.3901</v>
      </c>
      <c r="E649" s="19">
        <v>16.7211</v>
      </c>
      <c r="F649" s="57">
        <f t="shared" ref="F649:F650" si="17">(D649-E649)/(D649-13.03335)*100</f>
        <v>90.12829007</v>
      </c>
    </row>
    <row r="650">
      <c r="A650" s="2" t="s">
        <v>1807</v>
      </c>
      <c r="B650" s="2" t="str">
        <f>VLOOKUP(A650,'Food Encyclopedia'!$C$2:$E$992,3)</f>
        <v>Soup, Vegetable lentil &amp; roasted red pepper soup, NA, carton</v>
      </c>
      <c r="C650" s="2" t="str">
        <f>VLOOKUP(A650,'Food Encyclopedia'!$C$2:$K$992,9)</f>
        <v>raw</v>
      </c>
      <c r="D650" s="2">
        <v>56.3331</v>
      </c>
      <c r="E650" s="19">
        <v>18.8174</v>
      </c>
      <c r="F650" s="57">
        <f t="shared" si="17"/>
        <v>86.64183973</v>
      </c>
    </row>
    <row r="651">
      <c r="A651" s="2" t="s">
        <v>1809</v>
      </c>
      <c r="B651" s="2" t="str">
        <f>VLOOKUP(A651,'Food Encyclopedia'!$C$2:$E$992,3)</f>
        <v>Soup, Cream of mushroom, NA, can</v>
      </c>
      <c r="C651" s="2" t="str">
        <f>VLOOKUP(A651,'Food Encyclopedia'!$C$2:$K$992,9)</f>
        <v>raw</v>
      </c>
      <c r="D651" s="2">
        <v>18.0061</v>
      </c>
      <c r="E651" s="19">
        <v>7.9119</v>
      </c>
      <c r="F651" s="57">
        <f t="shared" ref="F651:F693" si="18">(D651-E651)/(D651-6.7278)*100</f>
        <v>89.50107729</v>
      </c>
    </row>
    <row r="652">
      <c r="A652" s="2" t="s">
        <v>1811</v>
      </c>
      <c r="B652" s="2" t="str">
        <f>VLOOKUP(A652,'Food Encyclopedia'!$C$2:$E$992,3)</f>
        <v>Soup, Cream of chicken, NA, can</v>
      </c>
      <c r="C652" s="2" t="str">
        <f>VLOOKUP(A652,'Food Encyclopedia'!$C$2:$K$992,9)</f>
        <v>raw</v>
      </c>
      <c r="D652" s="2">
        <v>19.4846</v>
      </c>
      <c r="E652" s="19">
        <v>8.4465</v>
      </c>
      <c r="F652" s="57">
        <f t="shared" si="18"/>
        <v>86.5271855</v>
      </c>
    </row>
    <row r="653">
      <c r="A653" s="2" t="s">
        <v>1813</v>
      </c>
      <c r="B653" s="2" t="str">
        <f>VLOOKUP(A653,'Food Encyclopedia'!$C$2:$E$992,3)</f>
        <v>Soup, tomato creamy soup, NA, carton</v>
      </c>
      <c r="C653" s="2" t="str">
        <f>VLOOKUP(A653,'Food Encyclopedia'!$C$2:$K$992,9)</f>
        <v>raw</v>
      </c>
      <c r="D653" s="2">
        <v>18.4488</v>
      </c>
      <c r="E653" s="19">
        <v>7.5449</v>
      </c>
      <c r="F653" s="57">
        <f t="shared" si="18"/>
        <v>93.02875181</v>
      </c>
    </row>
    <row r="654">
      <c r="A654" s="2" t="s">
        <v>1816</v>
      </c>
      <c r="B654" s="2" t="str">
        <f>VLOOKUP(A654,'Food Encyclopedia'!$C$2:$E$992,3)</f>
        <v>Soup, portobello mushroom creamy soup, NA, carton</v>
      </c>
      <c r="C654" s="2" t="str">
        <f>VLOOKUP(A654,'Food Encyclopedia'!$C$2:$K$992,9)</f>
        <v>raw</v>
      </c>
      <c r="D654" s="2">
        <v>16.2561</v>
      </c>
      <c r="E654" s="19">
        <v>7.1647</v>
      </c>
      <c r="F654" s="57">
        <f t="shared" si="18"/>
        <v>95.41471196</v>
      </c>
    </row>
    <row r="655">
      <c r="A655" s="2" t="s">
        <v>1819</v>
      </c>
      <c r="B655" s="2" t="str">
        <f>VLOOKUP(A655,'Food Encyclopedia'!$C$2:$E$992,3)</f>
        <v>Soup, Garden tomato creamy soup, NA, carton</v>
      </c>
      <c r="C655" s="2" t="str">
        <f>VLOOKUP(A655,'Food Encyclopedia'!$C$2:$K$992,9)</f>
        <v>raw</v>
      </c>
      <c r="D655" s="2">
        <v>18.375</v>
      </c>
      <c r="E655" s="19">
        <v>7.4721</v>
      </c>
      <c r="F655" s="57">
        <f t="shared" si="18"/>
        <v>93.60962291</v>
      </c>
    </row>
    <row r="656">
      <c r="A656" s="2" t="s">
        <v>1821</v>
      </c>
      <c r="B656" s="2" t="str">
        <f>VLOOKUP(A656,'Food Encyclopedia'!$C$2:$E$992,3)</f>
        <v>Soup, Butternut squash creamy soup, NA, carton</v>
      </c>
      <c r="C656" s="2" t="str">
        <f>VLOOKUP(A656,'Food Encyclopedia'!$C$2:$K$992,9)</f>
        <v>raw</v>
      </c>
      <c r="D656" s="2">
        <v>19.0375</v>
      </c>
      <c r="E656" s="31"/>
      <c r="F656" s="57">
        <f t="shared" si="18"/>
        <v>154.6544595</v>
      </c>
    </row>
    <row r="657">
      <c r="A657" s="2" t="s">
        <v>1823</v>
      </c>
      <c r="B657" s="2" t="str">
        <f>VLOOKUP(A657,'Food Encyclopedia'!$C$2:$E$992,3)</f>
        <v>Soup, Butternut squash creamy soup (light in sodium), NA, carton</v>
      </c>
      <c r="C657" s="2" t="str">
        <f>VLOOKUP(A657,'Food Encyclopedia'!$C$2:$K$992,9)</f>
        <v>raw</v>
      </c>
      <c r="D657" s="2">
        <v>17.6614</v>
      </c>
      <c r="E657" s="19">
        <v>8.0867</v>
      </c>
      <c r="F657" s="57">
        <f t="shared" si="18"/>
        <v>87.57133972</v>
      </c>
    </row>
    <row r="658">
      <c r="A658" s="2" t="s">
        <v>1825</v>
      </c>
      <c r="B658" s="2" t="str">
        <f>VLOOKUP(A658,'Food Encyclopedia'!$C$2:$E$992,3)</f>
        <v>Soup, tomato basil creamy soup, NA, carton</v>
      </c>
      <c r="C658" s="2" t="str">
        <f>VLOOKUP(A658,'Food Encyclopedia'!$C$2:$K$992,9)</f>
        <v>raw</v>
      </c>
      <c r="D658" s="2">
        <v>18.056</v>
      </c>
      <c r="E658" s="19">
        <v>7.4994</v>
      </c>
      <c r="F658" s="57">
        <f t="shared" si="18"/>
        <v>93.18867958</v>
      </c>
    </row>
    <row r="659">
      <c r="A659" s="2" t="s">
        <v>1827</v>
      </c>
      <c r="B659" s="2" t="str">
        <f>VLOOKUP(A659,'Food Encyclopedia'!$C$2:$E$992,3)</f>
        <v>Soup, Potato leak creamy soup, NA, carton</v>
      </c>
      <c r="C659" s="2" t="str">
        <f>VLOOKUP(A659,'Food Encyclopedia'!$C$2:$K$992,9)</f>
        <v>raw</v>
      </c>
      <c r="D659" s="2">
        <v>17.0192</v>
      </c>
      <c r="E659" s="19">
        <v>7.3249</v>
      </c>
      <c r="F659" s="57">
        <f t="shared" si="18"/>
        <v>94.19806829</v>
      </c>
    </row>
    <row r="660">
      <c r="A660" s="2" t="s">
        <v>1829</v>
      </c>
      <c r="B660" s="2" t="str">
        <f>VLOOKUP(A660,'Food Encyclopedia'!$C$2:$E$992,3)</f>
        <v>Soup, Broccoli creamy soup, NA, carton</v>
      </c>
      <c r="C660" s="2" t="str">
        <f>VLOOKUP(A660,'Food Encyclopedia'!$C$2:$K$992,9)</f>
        <v>raw</v>
      </c>
      <c r="D660" s="2">
        <v>16.9522</v>
      </c>
      <c r="E660" s="19">
        <v>7.2264</v>
      </c>
      <c r="F660" s="57">
        <f t="shared" si="18"/>
        <v>95.12343023</v>
      </c>
    </row>
    <row r="661">
      <c r="A661" s="2" t="s">
        <v>1831</v>
      </c>
      <c r="B661" s="2" t="str">
        <f>VLOOKUP(A661,'Food Encyclopedia'!$C$2:$E$992,3)</f>
        <v>Soup, Super greens creamy soup, NA, carton</v>
      </c>
      <c r="C661" s="2" t="str">
        <f>VLOOKUP(A661,'Food Encyclopedia'!$C$2:$K$992,9)</f>
        <v>raw</v>
      </c>
      <c r="D661" s="2">
        <v>17.7199</v>
      </c>
      <c r="E661" s="19">
        <v>7.3853</v>
      </c>
      <c r="F661" s="57">
        <f t="shared" si="18"/>
        <v>94.01843142</v>
      </c>
    </row>
    <row r="662">
      <c r="A662" s="2" t="s">
        <v>1833</v>
      </c>
      <c r="B662" s="2" t="str">
        <f>VLOOKUP(A662,'Food Encyclopedia'!$C$2:$E$992,3)</f>
        <v>Soup, Vegan black bean &amp; lime soup, NA, cup</v>
      </c>
      <c r="C662" s="2" t="str">
        <f>VLOOKUP(A662,'Food Encyclopedia'!$C$2:$K$992,9)</f>
        <v>microwave for 2 min</v>
      </c>
      <c r="D662" s="2">
        <v>17.542</v>
      </c>
      <c r="E662" s="31"/>
      <c r="F662" s="57">
        <f t="shared" si="18"/>
        <v>162.2126463</v>
      </c>
    </row>
    <row r="663">
      <c r="A663" s="2" t="s">
        <v>1837</v>
      </c>
      <c r="B663" s="2" t="str">
        <f>VLOOKUP(A663,'Food Encyclopedia'!$C$2:$E$992,3)</f>
        <v>Soup, Vegan split pea soup, NA, cup</v>
      </c>
      <c r="C663" s="2" t="str">
        <f>VLOOKUP(A663,'Food Encyclopedia'!$C$2:$K$992,9)</f>
        <v>microwave for 2 min</v>
      </c>
      <c r="D663" s="2">
        <v>18.3646</v>
      </c>
      <c r="E663" s="19">
        <v>9.1418</v>
      </c>
      <c r="F663" s="57">
        <f t="shared" si="18"/>
        <v>79.25546542</v>
      </c>
    </row>
    <row r="664">
      <c r="A664" s="2" t="s">
        <v>1839</v>
      </c>
      <c r="B664" s="2" t="str">
        <f>VLOOKUP(A664,'Food Encyclopedia'!$C$2:$E$992,3)</f>
        <v>Rice Cake, Whole Grain Brown Rice (lightly salted) rice cake, NA, bag</v>
      </c>
      <c r="C664" s="2" t="str">
        <f>VLOOKUP(A664,'Food Encyclopedia'!$C$2:$K$992,9)</f>
        <v>raw</v>
      </c>
      <c r="D664" s="2">
        <v>8.0062</v>
      </c>
      <c r="E664" s="19">
        <v>7.8913</v>
      </c>
      <c r="F664" s="57">
        <f t="shared" si="18"/>
        <v>8.987797247</v>
      </c>
    </row>
    <row r="665">
      <c r="A665" s="2" t="s">
        <v>1842</v>
      </c>
      <c r="B665" s="2" t="str">
        <f>VLOOKUP(A665,'Food Encyclopedia'!$C$2:$E$992,3)</f>
        <v>Rice Cake, Whole Grain cinnamon toast (sweet &amp; spiced) rice cake, NA, bag</v>
      </c>
      <c r="C665" s="2" t="str">
        <f>VLOOKUP(A665,'Food Encyclopedia'!$C$2:$K$992,9)</f>
        <v>raw</v>
      </c>
      <c r="D665" s="2">
        <v>8.3817</v>
      </c>
      <c r="E665" s="19">
        <v>8.2577</v>
      </c>
      <c r="F665" s="57">
        <f t="shared" si="18"/>
        <v>7.497430316</v>
      </c>
    </row>
    <row r="666">
      <c r="A666" s="2" t="s">
        <v>1844</v>
      </c>
      <c r="B666" s="2" t="str">
        <f>VLOOKUP(A666,'Food Encyclopedia'!$C$2:$E$992,3)</f>
        <v>Rice Cake, 5 grain (brown rice, popcorn, quinoa, millet, and flaxseed) rice cake, NA, box</v>
      </c>
      <c r="C666" s="2" t="str">
        <f>VLOOKUP(A666,'Food Encyclopedia'!$C$2:$K$992,9)</f>
        <v>raw</v>
      </c>
      <c r="D666" s="2">
        <v>8.2433</v>
      </c>
      <c r="E666" s="19">
        <v>8.1608</v>
      </c>
      <c r="F666" s="57">
        <f t="shared" si="18"/>
        <v>5.443747938</v>
      </c>
    </row>
    <row r="667">
      <c r="A667" s="2" t="s">
        <v>1846</v>
      </c>
      <c r="B667" s="2" t="str">
        <f>VLOOKUP(A667,'Food Encyclopedia'!$C$2:$E$992,3)</f>
        <v>Rice Cake, Whole Grain Brown Rice (salt free)) rice cake, NA, bag</v>
      </c>
      <c r="C667" s="2" t="str">
        <f>VLOOKUP(A667,'Food Encyclopedia'!$C$2:$K$992,9)</f>
        <v>raw</v>
      </c>
      <c r="D667" s="2">
        <v>8.613</v>
      </c>
      <c r="E667" s="19">
        <v>8.4833</v>
      </c>
      <c r="F667" s="57">
        <f t="shared" si="18"/>
        <v>6.879906641</v>
      </c>
    </row>
    <row r="668">
      <c r="A668" s="2" t="s">
        <v>1848</v>
      </c>
      <c r="B668" s="2" t="str">
        <f>VLOOKUP(A668,'Food Encyclopedia'!$C$2:$E$992,3)</f>
        <v>Rice Cake, Red rice &amp; quinoa rice cake, NA, box</v>
      </c>
      <c r="C668" s="2" t="str">
        <f>VLOOKUP(A668,'Food Encyclopedia'!$C$2:$K$992,9)</f>
        <v>raw</v>
      </c>
      <c r="D668" s="2">
        <v>8.204</v>
      </c>
      <c r="E668" s="19">
        <v>8.1159</v>
      </c>
      <c r="F668" s="57">
        <f t="shared" si="18"/>
        <v>5.968026013</v>
      </c>
    </row>
    <row r="669">
      <c r="A669" s="2" t="s">
        <v>1850</v>
      </c>
      <c r="B669" s="2" t="str">
        <f>VLOOKUP(A669,'Food Encyclopedia'!$C$2:$E$992,3)</f>
        <v>Rice cake, white cheddar mini rice cake, NA, bag</v>
      </c>
      <c r="C669" s="2" t="str">
        <f>VLOOKUP(A669,'Food Encyclopedia'!$C$2:$K$992,9)</f>
        <v>raw</v>
      </c>
      <c r="D669" s="2">
        <v>9.1441</v>
      </c>
      <c r="E669" s="19">
        <v>9.1385</v>
      </c>
      <c r="F669" s="57">
        <f t="shared" si="18"/>
        <v>0.2317593014</v>
      </c>
    </row>
    <row r="670">
      <c r="A670" s="2" t="s">
        <v>1852</v>
      </c>
      <c r="B670" s="2" t="str">
        <f>VLOOKUP(A670,'Food Encyclopedia'!$C$2:$E$992,3)</f>
        <v>Rice cake, apple pie mini rice cake, NA, bag</v>
      </c>
      <c r="C670" s="2" t="str">
        <f>VLOOKUP(A670,'Food Encyclopedia'!$C$2:$K$992,9)</f>
        <v>raw</v>
      </c>
      <c r="D670" s="2">
        <v>7.6436</v>
      </c>
      <c r="E670" s="19">
        <v>7.6309</v>
      </c>
      <c r="F670" s="57">
        <f t="shared" si="18"/>
        <v>1.386765669</v>
      </c>
    </row>
    <row r="671">
      <c r="A671" s="2" t="s">
        <v>1854</v>
      </c>
      <c r="B671" s="2" t="str">
        <f>VLOOKUP(A671,'Food Encyclopedia'!$C$2:$E$992,3)</f>
        <v>Rice cake, sea salt mini rice cake, NA, bag</v>
      </c>
      <c r="C671" s="2" t="str">
        <f>VLOOKUP(A671,'Food Encyclopedia'!$C$2:$K$992,9)</f>
        <v>raw</v>
      </c>
      <c r="D671" s="2">
        <v>7.7824</v>
      </c>
      <c r="E671" s="19">
        <v>7.7738</v>
      </c>
      <c r="F671" s="57">
        <f t="shared" si="18"/>
        <v>0.8154750616</v>
      </c>
    </row>
    <row r="672">
      <c r="A672" s="2" t="s">
        <v>1856</v>
      </c>
      <c r="B672" s="2" t="str">
        <f>VLOOKUP(A672,'Food Encyclopedia'!$C$2:$E$992,3)</f>
        <v>Cracker, Peanut butter minis, NA, box</v>
      </c>
      <c r="C672" s="2" t="str">
        <f>VLOOKUP(A672,'Food Encyclopedia'!$C$2:$K$992,9)</f>
        <v>raw</v>
      </c>
      <c r="D672" s="2">
        <v>9.9152</v>
      </c>
      <c r="E672" s="19">
        <v>9.8497</v>
      </c>
      <c r="F672" s="57">
        <f t="shared" si="18"/>
        <v>2.05496643</v>
      </c>
    </row>
    <row r="673">
      <c r="A673" s="2" t="s">
        <v>1859</v>
      </c>
      <c r="B673" s="2" t="str">
        <f>VLOOKUP(A673,'Food Encyclopedia'!$C$2:$E$992,3)</f>
        <v>Cracker, Saltine Crackers, NA, box</v>
      </c>
      <c r="C673" s="2" t="str">
        <f>VLOOKUP(A673,'Food Encyclopedia'!$C$2:$K$992,9)</f>
        <v>raw</v>
      </c>
      <c r="D673" s="2">
        <v>11.0531</v>
      </c>
      <c r="E673" s="19">
        <v>10.9357</v>
      </c>
      <c r="F673" s="57">
        <f t="shared" si="18"/>
        <v>2.714262595</v>
      </c>
    </row>
    <row r="674">
      <c r="A674" s="2" t="s">
        <v>1861</v>
      </c>
      <c r="B674" s="2" t="str">
        <f>VLOOKUP(A674,'Food Encyclopedia'!$C$2:$E$992,3)</f>
        <v>Cracker, Classic Crackers, NA, box</v>
      </c>
      <c r="C674" s="2" t="str">
        <f>VLOOKUP(A674,'Food Encyclopedia'!$C$2:$K$992,9)</f>
        <v>raw</v>
      </c>
      <c r="D674" s="2">
        <v>11.7594</v>
      </c>
      <c r="E674" s="19">
        <v>11.5635</v>
      </c>
      <c r="F674" s="57">
        <f t="shared" si="18"/>
        <v>3.893393751</v>
      </c>
    </row>
    <row r="675">
      <c r="A675" s="2" t="s">
        <v>1863</v>
      </c>
      <c r="B675" s="2" t="str">
        <f>VLOOKUP(A675,'Food Encyclopedia'!$C$2:$E$992,3)</f>
        <v>Cracker, Cheddar cheese minis, NA, box</v>
      </c>
      <c r="C675" s="2" t="str">
        <f>VLOOKUP(A675,'Food Encyclopedia'!$C$2:$K$992,9)</f>
        <v>raw</v>
      </c>
      <c r="D675" s="2">
        <v>9.3614</v>
      </c>
      <c r="E675" s="19">
        <v>9.3575</v>
      </c>
      <c r="F675" s="57">
        <f t="shared" si="18"/>
        <v>0.1480862697</v>
      </c>
    </row>
    <row r="676">
      <c r="A676" s="2" t="s">
        <v>1865</v>
      </c>
      <c r="B676" s="2" t="str">
        <f>VLOOKUP(A676,'Food Encyclopedia'!$C$2:$E$992,3)</f>
        <v>Cracker, Almond Nut-thins (almond and rice cracker w/ sea salt), NA, box</v>
      </c>
      <c r="C676" s="2" t="str">
        <f>VLOOKUP(A676,'Food Encyclopedia'!$C$2:$K$992,9)</f>
        <v>raw</v>
      </c>
      <c r="D676" s="2">
        <v>9.2232</v>
      </c>
      <c r="E676" s="19">
        <v>9.2138</v>
      </c>
      <c r="F676" s="57">
        <f t="shared" si="18"/>
        <v>0.3766931153</v>
      </c>
    </row>
    <row r="677">
      <c r="A677" s="2" t="s">
        <v>1868</v>
      </c>
      <c r="B677" s="2" t="str">
        <f>VLOOKUP(A677,'Food Encyclopedia'!$C$2:$E$992,3)</f>
        <v>Cereal, Sprouted crunchy Golden Flax, NA, box</v>
      </c>
      <c r="C677" s="2" t="str">
        <f>VLOOKUP(A677,'Food Encyclopedia'!$C$2:$K$992,9)</f>
        <v>raw</v>
      </c>
      <c r="D677" s="2">
        <v>9.8081</v>
      </c>
      <c r="E677" s="19">
        <v>9.7638</v>
      </c>
      <c r="F677" s="57">
        <f t="shared" si="18"/>
        <v>1.438171607</v>
      </c>
    </row>
    <row r="678">
      <c r="A678" s="2" t="s">
        <v>1871</v>
      </c>
      <c r="B678" s="2" t="str">
        <f>VLOOKUP(A678,'Food Encyclopedia'!$C$2:$E$992,3)</f>
        <v>Cereal, Toasted whole wheat berry flakes &amp; flaxseed cereal, NA, box</v>
      </c>
      <c r="C678" s="2" t="str">
        <f>VLOOKUP(A678,'Food Encyclopedia'!$C$2:$K$992,9)</f>
        <v>raw</v>
      </c>
      <c r="D678" s="2">
        <v>9.2868</v>
      </c>
      <c r="E678" s="19">
        <v>9.2757</v>
      </c>
      <c r="F678" s="57">
        <f t="shared" si="18"/>
        <v>0.4337631887</v>
      </c>
    </row>
    <row r="679">
      <c r="A679" s="2" t="s">
        <v>1874</v>
      </c>
      <c r="B679" s="2" t="str">
        <f>VLOOKUP(A679,'Food Encyclopedia'!$C$2:$E$992,3)</f>
        <v>Cereal, Organic Honey flakes &amp; oat clusters, NA, box</v>
      </c>
      <c r="C679" s="2" t="str">
        <f>VLOOKUP(A679,'Food Encyclopedia'!$C$2:$K$992,9)</f>
        <v>raw</v>
      </c>
      <c r="D679" s="2">
        <v>10.3911</v>
      </c>
      <c r="E679" s="19">
        <v>10.2838</v>
      </c>
      <c r="F679" s="57">
        <f t="shared" si="18"/>
        <v>2.92905304</v>
      </c>
    </row>
    <row r="680">
      <c r="A680" s="2" t="s">
        <v>1878</v>
      </c>
      <c r="B680" s="2" t="str">
        <f>VLOOKUP(A680,'Food Encyclopedia'!$C$2:$E$992,3)</f>
        <v>Cereal, Organic Frosted flakes, NA, box</v>
      </c>
      <c r="C680" s="2" t="str">
        <f>VLOOKUP(A680,'Food Encyclopedia'!$C$2:$K$992,9)</f>
        <v>raw</v>
      </c>
      <c r="D680" s="2">
        <v>9.2513</v>
      </c>
      <c r="E680" s="19">
        <v>9.1888</v>
      </c>
      <c r="F680" s="57">
        <f t="shared" si="18"/>
        <v>2.476718843</v>
      </c>
    </row>
    <row r="681">
      <c r="A681" s="2" t="s">
        <v>1880</v>
      </c>
      <c r="B681" s="2" t="str">
        <f>VLOOKUP(A681,'Food Encyclopedia'!$C$2:$E$992,3)</f>
        <v>Cereal, Organic Morning O's Honey nut, NA, box</v>
      </c>
      <c r="C681" s="2" t="str">
        <f>VLOOKUP(A681,'Food Encyclopedia'!$C$2:$K$992,9)</f>
        <v>raw</v>
      </c>
      <c r="D681" s="2">
        <v>9.6039</v>
      </c>
      <c r="E681" s="19">
        <v>9.5229</v>
      </c>
      <c r="F681" s="57">
        <f t="shared" si="18"/>
        <v>2.816313758</v>
      </c>
    </row>
    <row r="682">
      <c r="A682" s="2" t="s">
        <v>1882</v>
      </c>
      <c r="B682" s="2" t="str">
        <f>VLOOKUP(A682,'Food Encyclopedia'!$C$2:$E$992,3)</f>
        <v>Cereal, Rainbow Morning O's, NA, box</v>
      </c>
      <c r="C682" s="2" t="str">
        <f>VLOOKUP(A682,'Food Encyclopedia'!$C$2:$K$992,9)</f>
        <v>raw</v>
      </c>
      <c r="D682" s="2">
        <v>9.8164</v>
      </c>
      <c r="E682" s="19">
        <v>9.7017</v>
      </c>
      <c r="F682" s="57">
        <f t="shared" si="18"/>
        <v>3.713656673</v>
      </c>
    </row>
    <row r="683">
      <c r="A683" s="2" t="s">
        <v>1884</v>
      </c>
      <c r="B683" s="2" t="str">
        <f>VLOOKUP(A683,'Food Encyclopedia'!$C$2:$E$992,3)</f>
        <v>Cereal, Organic Morning O's, NA, box</v>
      </c>
      <c r="C683" s="2" t="str">
        <f>VLOOKUP(A683,'Food Encyclopedia'!$C$2:$K$992,9)</f>
        <v>raw</v>
      </c>
      <c r="D683" s="2">
        <v>8.034</v>
      </c>
      <c r="E683" s="19">
        <v>7.9849</v>
      </c>
      <c r="F683" s="57">
        <f t="shared" si="18"/>
        <v>3.75899556</v>
      </c>
    </row>
    <row r="684">
      <c r="A684" s="2" t="s">
        <v>1886</v>
      </c>
      <c r="B684" s="2" t="str">
        <f>VLOOKUP(A684,'Food Encyclopedia'!$C$2:$E$992,3)</f>
        <v>Cereal, Pumpkin seed &amp; Flax Granola, NA, box</v>
      </c>
      <c r="C684" s="2" t="str">
        <f>VLOOKUP(A684,'Food Encyclopedia'!$C$2:$K$992,9)</f>
        <v>raw</v>
      </c>
      <c r="D684" s="2">
        <v>11.0775</v>
      </c>
      <c r="E684" s="19">
        <v>10.9439</v>
      </c>
      <c r="F684" s="57">
        <f t="shared" si="18"/>
        <v>3.071476194</v>
      </c>
    </row>
    <row r="685">
      <c r="A685" s="2" t="s">
        <v>1889</v>
      </c>
      <c r="B685" s="2" t="str">
        <f>VLOOKUP(A685,'Food Encyclopedia'!$C$2:$E$992,3)</f>
        <v>Cereal, Heritage flakes (kamut whea, oats, spelt, barley, millet, quinoa), NA, box</v>
      </c>
      <c r="C685" s="2" t="str">
        <f>VLOOKUP(A685,'Food Encyclopedia'!$C$2:$K$992,9)</f>
        <v>raw</v>
      </c>
      <c r="D685" s="2">
        <v>10.3712</v>
      </c>
      <c r="E685" s="19">
        <v>10.3369</v>
      </c>
      <c r="F685" s="57">
        <f t="shared" si="18"/>
        <v>0.9414283362</v>
      </c>
    </row>
    <row r="686">
      <c r="A686" s="2" t="s">
        <v>1891</v>
      </c>
      <c r="B686" s="2" t="str">
        <f>VLOOKUP(A686,'Food Encyclopedia'!$C$2:$E$992,3)</f>
        <v>Cereal, Autumn wheat organic whole wheat biscuit, NA, box</v>
      </c>
      <c r="C686" s="2" t="str">
        <f>VLOOKUP(A686,'Food Encyclopedia'!$C$2:$K$992,9)</f>
        <v>raw</v>
      </c>
      <c r="D686" s="2">
        <v>12.3675</v>
      </c>
      <c r="E686" s="19">
        <v>12.0965</v>
      </c>
      <c r="F686" s="57">
        <f t="shared" si="18"/>
        <v>4.805220136</v>
      </c>
    </row>
    <row r="687">
      <c r="A687" s="2" t="s">
        <v>1894</v>
      </c>
      <c r="B687" s="2" t="str">
        <f>VLOOKUP(A687,'Food Encyclopedia'!$C$2:$E$992,3)</f>
        <v>Cereal, Original Go Rise (Plant protein &amp; multigrain crips w/ honey), NA, box</v>
      </c>
      <c r="C687" s="2" t="str">
        <f>VLOOKUP(A687,'Food Encyclopedia'!$C$2:$K$992,9)</f>
        <v>raw</v>
      </c>
      <c r="D687" s="2">
        <v>9.204</v>
      </c>
      <c r="E687" s="19">
        <v>9.1101</v>
      </c>
      <c r="F687" s="57">
        <f t="shared" si="18"/>
        <v>3.7921008</v>
      </c>
    </row>
    <row r="688">
      <c r="A688" s="2" t="s">
        <v>1896</v>
      </c>
      <c r="B688" s="2" t="str">
        <f>VLOOKUP(A688,'Food Encyclopedia'!$C$2:$E$992,3)</f>
        <v>Meal, whole ground flaxseed meal, NA, bag</v>
      </c>
      <c r="C688" s="2" t="str">
        <f>VLOOKUP(A688,'Food Encyclopedia'!$C$2:$K$992,9)</f>
        <v>raw</v>
      </c>
      <c r="D688" s="2">
        <v>11.6104</v>
      </c>
      <c r="E688" s="19">
        <v>11.2596</v>
      </c>
      <c r="F688" s="57">
        <f t="shared" si="18"/>
        <v>7.184696678</v>
      </c>
    </row>
    <row r="689">
      <c r="A689" s="2" t="s">
        <v>1898</v>
      </c>
      <c r="B689" s="2" t="str">
        <f>VLOOKUP(A689,'Food Encyclopedia'!$C$2:$E$992,3)</f>
        <v>Soup, Vegi Soup mix, NA, bag</v>
      </c>
      <c r="C689" s="2" t="str">
        <f>VLOOKUP(A689,'Food Encyclopedia'!$C$2:$K$992,9)</f>
        <v>1 cup mix and 4 cups of water cooked to on a soft boil for 45 min</v>
      </c>
      <c r="D689" s="2">
        <v>17.5703</v>
      </c>
      <c r="E689" s="19">
        <v>9.7469</v>
      </c>
      <c r="F689" s="57">
        <f t="shared" si="18"/>
        <v>72.15494582</v>
      </c>
    </row>
    <row r="690">
      <c r="A690" s="2" t="s">
        <v>1901</v>
      </c>
      <c r="B690" s="2" t="str">
        <f>VLOOKUP(A690,'Food Encyclopedia'!$C$2:$E$992,3)</f>
        <v>Soup, 13 Beans Soup mix, NA, bag</v>
      </c>
      <c r="C690" s="2" t="str">
        <f>VLOOKUP(A690,'Food Encyclopedia'!$C$2:$K$992,9)</f>
        <v>1 cup mix and 3 cups of water cooked to on a soft boil for 90 min</v>
      </c>
      <c r="D690" s="2">
        <v>19.2158</v>
      </c>
      <c r="E690" s="19">
        <v>9.4414</v>
      </c>
      <c r="F690" s="57">
        <f t="shared" si="18"/>
        <v>78.27033953</v>
      </c>
    </row>
    <row r="691">
      <c r="A691" s="2" t="s">
        <v>1904</v>
      </c>
      <c r="B691" s="2" t="str">
        <f>VLOOKUP(A691,'Food Encyclopedia'!$C$2:$E$992,3)</f>
        <v>Soup, Instant miso-cup Soup (Reduced sodium), NA, box</v>
      </c>
      <c r="C691" s="2" t="str">
        <f>VLOOKUP(A691,'Food Encyclopedia'!$C$2:$K$992,9)</f>
        <v>microwave for 2 min</v>
      </c>
      <c r="D691" s="2">
        <v>17.869</v>
      </c>
      <c r="E691" s="19">
        <v>6.6985</v>
      </c>
      <c r="F691" s="57">
        <f t="shared" si="18"/>
        <v>100.2629878</v>
      </c>
    </row>
    <row r="692">
      <c r="A692" s="2" t="s">
        <v>1907</v>
      </c>
      <c r="B692" s="2" t="str">
        <f>VLOOKUP(A692,'Food Encyclopedia'!$C$2:$E$992,3)</f>
        <v>Soup, Instant miso-cup Soup (w/ seaweed), NA, box</v>
      </c>
      <c r="C692" s="2" t="str">
        <f>VLOOKUP(A692,'Food Encyclopedia'!$C$2:$K$992,9)</f>
        <v>microwave for 2 min</v>
      </c>
      <c r="D692" s="2">
        <v>17.2815</v>
      </c>
      <c r="E692" s="19">
        <v>7.2444</v>
      </c>
      <c r="F692" s="57">
        <f t="shared" si="18"/>
        <v>95.10503425</v>
      </c>
    </row>
    <row r="693">
      <c r="A693" s="2" t="s">
        <v>1909</v>
      </c>
      <c r="B693" s="2" t="str">
        <f>VLOOKUP(A693,'Food Encyclopedia'!$C$2:$E$992,3)</f>
        <v>Soup, Cream of cauliflower, NA, can</v>
      </c>
      <c r="C693" s="2" t="str">
        <f>VLOOKUP(A693,'Food Encyclopedia'!$C$2:$K$992,9)</f>
        <v>microwave for 2 min</v>
      </c>
      <c r="D693" s="2">
        <v>20.0006</v>
      </c>
      <c r="E693" s="19">
        <v>8.0265</v>
      </c>
      <c r="F693" s="57">
        <f t="shared" si="18"/>
        <v>90.21532759</v>
      </c>
    </row>
    <row r="694">
      <c r="A694" s="2" t="s">
        <v>1911</v>
      </c>
      <c r="B694" s="2" t="str">
        <f>VLOOKUP(A694,'Food Encyclopedia'!$C$2:$E$992,3)</f>
        <v>Tofu, Extra firm Tofu, NA, box</v>
      </c>
      <c r="C694" s="2" t="str">
        <f>VLOOKUP(A694,'Food Encyclopedia'!$C$2:$K$992,9)</f>
        <v>raw</v>
      </c>
      <c r="D694" s="2">
        <v>57.5744</v>
      </c>
      <c r="E694" s="19">
        <v>20.3071</v>
      </c>
      <c r="F694" s="57">
        <f t="shared" ref="F694:F746" si="19">(D694-E694)/(D694-13.03335)*100</f>
        <v>83.66955876</v>
      </c>
    </row>
    <row r="695">
      <c r="A695" s="2" t="s">
        <v>1914</v>
      </c>
      <c r="B695" s="2" t="str">
        <f>VLOOKUP(A695,'Food Encyclopedia'!$C$2:$E$992,3)</f>
        <v>Tofu, Firm Tofu, NA, box</v>
      </c>
      <c r="C695" s="2" t="str">
        <f>VLOOKUP(A695,'Food Encyclopedia'!$C$2:$K$992,9)</f>
        <v>raw</v>
      </c>
      <c r="D695" s="2">
        <v>57.5361</v>
      </c>
      <c r="E695" s="19">
        <v>20.3157</v>
      </c>
      <c r="F695" s="57">
        <f t="shared" si="19"/>
        <v>83.63617979</v>
      </c>
    </row>
    <row r="696">
      <c r="A696" s="2" t="s">
        <v>1916</v>
      </c>
      <c r="B696" s="2" t="str">
        <f>VLOOKUP(A696,'Food Encyclopedia'!$C$2:$E$992,3)</f>
        <v>Tofu, High Protein super firm Tofu, NA, box</v>
      </c>
      <c r="C696" s="2" t="str">
        <f>VLOOKUP(A696,'Food Encyclopedia'!$C$2:$K$992,9)</f>
        <v>raw</v>
      </c>
      <c r="D696" s="2">
        <v>35.2829</v>
      </c>
      <c r="E696" s="19">
        <v>18.3892</v>
      </c>
      <c r="F696" s="57">
        <f t="shared" si="19"/>
        <v>75.9282772</v>
      </c>
    </row>
    <row r="697">
      <c r="A697" s="2" t="s">
        <v>1918</v>
      </c>
      <c r="B697" s="2" t="str">
        <f>VLOOKUP(A697,'Food Encyclopedia'!$C$2:$E$992,3)</f>
        <v>Tofu, Firm Tofu, NA, box</v>
      </c>
      <c r="C697" s="2" t="str">
        <f>VLOOKUP(A697,'Food Encyclopedia'!$C$2:$K$992,9)</f>
        <v>raw</v>
      </c>
      <c r="D697" s="2">
        <v>39.7323</v>
      </c>
      <c r="E697" s="19">
        <v>18.2038</v>
      </c>
      <c r="F697" s="57">
        <f t="shared" si="19"/>
        <v>80.63425715</v>
      </c>
    </row>
    <row r="698">
      <c r="A698" s="2" t="s">
        <v>1920</v>
      </c>
      <c r="B698" s="2" t="str">
        <f>VLOOKUP(A698,'Food Encyclopedia'!$C$2:$E$992,3)</f>
        <v>Tofu, Medium Firm Tofu, NA, box</v>
      </c>
      <c r="C698" s="2" t="str">
        <f>VLOOKUP(A698,'Food Encyclopedia'!$C$2:$K$992,9)</f>
        <v>raw</v>
      </c>
      <c r="D698" s="2">
        <v>61.4132</v>
      </c>
      <c r="E698" s="19">
        <v>20.3992</v>
      </c>
      <c r="F698" s="57">
        <f t="shared" si="19"/>
        <v>84.77496313</v>
      </c>
    </row>
    <row r="699">
      <c r="A699" s="2" t="s">
        <v>1923</v>
      </c>
      <c r="B699" s="2" t="str">
        <f>VLOOKUP(A699,'Food Encyclopedia'!$C$2:$E$992,3)</f>
        <v>Tofu, Firm Tofu, NA, box</v>
      </c>
      <c r="C699" s="2" t="str">
        <f>VLOOKUP(A699,'Food Encyclopedia'!$C$2:$K$992,9)</f>
        <v>raw</v>
      </c>
      <c r="D699" s="2">
        <v>54.7982</v>
      </c>
      <c r="E699" s="19">
        <v>19.6616</v>
      </c>
      <c r="F699" s="57">
        <f t="shared" si="19"/>
        <v>84.12959702</v>
      </c>
    </row>
    <row r="700">
      <c r="A700" s="2" t="s">
        <v>1924</v>
      </c>
      <c r="B700" s="2" t="str">
        <f>VLOOKUP(A700,'Food Encyclopedia'!$C$2:$E$992,3)</f>
        <v>Tofu, Extra firm Tofu, NA, box</v>
      </c>
      <c r="C700" s="2" t="str">
        <f>VLOOKUP(A700,'Food Encyclopedia'!$C$2:$K$992,9)</f>
        <v>raw</v>
      </c>
      <c r="D700" s="2">
        <v>40.0302</v>
      </c>
      <c r="E700" s="19">
        <v>18.1464</v>
      </c>
      <c r="F700" s="57">
        <f t="shared" si="19"/>
        <v>81.06056818</v>
      </c>
    </row>
    <row r="701">
      <c r="A701" s="2" t="s">
        <v>1925</v>
      </c>
      <c r="B701" s="2" t="str">
        <f>VLOOKUP(A701,'Food Encyclopedia'!$C$2:$E$992,3)</f>
        <v>Tofu, Extra firm Tofu, NA, box</v>
      </c>
      <c r="C701" s="2" t="str">
        <f>VLOOKUP(A701,'Food Encyclopedia'!$C$2:$K$992,9)</f>
        <v>raw</v>
      </c>
      <c r="D701" s="2">
        <v>38.477</v>
      </c>
      <c r="E701" s="19">
        <v>18.0119</v>
      </c>
      <c r="F701" s="57">
        <f t="shared" si="19"/>
        <v>80.43303535</v>
      </c>
    </row>
    <row r="702">
      <c r="A702" s="2" t="s">
        <v>1926</v>
      </c>
      <c r="B702" s="2" t="str">
        <f>VLOOKUP(A702,'Food Encyclopedia'!$C$2:$E$992,3)</f>
        <v>Tofu, Extra firm silken tofu, NA, box</v>
      </c>
      <c r="C702" s="2" t="str">
        <f>VLOOKUP(A702,'Food Encyclopedia'!$C$2:$K$992,9)</f>
        <v>raw</v>
      </c>
      <c r="D702" s="2">
        <v>40.75</v>
      </c>
      <c r="E702" s="19">
        <v>16.4972</v>
      </c>
      <c r="F702" s="57">
        <f t="shared" si="19"/>
        <v>87.50263831</v>
      </c>
    </row>
    <row r="703">
      <c r="A703" s="2" t="s">
        <v>1929</v>
      </c>
      <c r="B703" s="2" t="str">
        <f>VLOOKUP(A703,'Food Encyclopedia'!$C$2:$E$992,3)</f>
        <v>Tofu, Soft silken tofu, NA, box</v>
      </c>
      <c r="C703" s="2" t="str">
        <f>VLOOKUP(A703,'Food Encyclopedia'!$C$2:$K$992,9)</f>
        <v>raw</v>
      </c>
      <c r="D703" s="2">
        <v>56.2118</v>
      </c>
      <c r="E703" s="19">
        <v>17.568</v>
      </c>
      <c r="F703" s="57">
        <f t="shared" si="19"/>
        <v>89.4978861</v>
      </c>
    </row>
    <row r="704">
      <c r="A704" s="2" t="s">
        <v>1931</v>
      </c>
      <c r="B704" s="2" t="str">
        <f>VLOOKUP(A704,'Food Encyclopedia'!$C$2:$E$992,3)</f>
        <v>Tofu, Firm silken tofu, NA, box</v>
      </c>
      <c r="C704" s="2" t="str">
        <f>VLOOKUP(A704,'Food Encyclopedia'!$C$2:$K$992,9)</f>
        <v>raw</v>
      </c>
      <c r="D704" s="2">
        <v>43.0706</v>
      </c>
      <c r="E704" s="19">
        <v>16.9467</v>
      </c>
      <c r="F704" s="57">
        <f t="shared" si="19"/>
        <v>86.97167683</v>
      </c>
    </row>
    <row r="705">
      <c r="A705" s="2" t="s">
        <v>1933</v>
      </c>
      <c r="B705" s="2" t="str">
        <f>VLOOKUP(A705,'Food Encyclopedia'!$C$2:$E$992,3)</f>
        <v>Waffle, Original waffle , NA, box</v>
      </c>
      <c r="C705" s="2" t="str">
        <f>VLOOKUP(A705,'Food Encyclopedia'!$C$2:$K$992,9)</f>
        <v>Baked on toaster on LOW for 2 minutes</v>
      </c>
      <c r="D705" s="2">
        <v>35.16423</v>
      </c>
      <c r="E705" s="19">
        <v>26.0755</v>
      </c>
      <c r="F705" s="57">
        <f t="shared" si="19"/>
        <v>41.06809128</v>
      </c>
    </row>
    <row r="706">
      <c r="A706" s="2" t="s">
        <v>1937</v>
      </c>
      <c r="B706" s="2" t="str">
        <f>VLOOKUP(A706,'Food Encyclopedia'!$C$2:$E$992,3)</f>
        <v>Waffle, 8 whole grain multigrain waffle, NA, box</v>
      </c>
      <c r="C706" s="2" t="str">
        <f>VLOOKUP(A706,'Food Encyclopedia'!$C$2:$K$992,9)</f>
        <v>Baked on toaster on LOW for 2 minutes</v>
      </c>
      <c r="D706" s="2">
        <v>38.6431</v>
      </c>
      <c r="E706" s="19">
        <v>26.509</v>
      </c>
      <c r="F706" s="57">
        <f t="shared" si="19"/>
        <v>47.38078271</v>
      </c>
    </row>
    <row r="707">
      <c r="A707" s="2" t="s">
        <v>1939</v>
      </c>
      <c r="B707" s="2" t="str">
        <f>VLOOKUP(A707,'Food Encyclopedia'!$C$2:$E$992,3)</f>
        <v>Waffle, Blueberry waffle, NA, box</v>
      </c>
      <c r="C707" s="2" t="str">
        <f>VLOOKUP(A707,'Food Encyclopedia'!$C$2:$K$992,9)</f>
        <v>Baked on toaster on LOW for 2 minutes</v>
      </c>
      <c r="D707" s="2">
        <v>34.3877</v>
      </c>
      <c r="E707" s="19">
        <v>25.8736</v>
      </c>
      <c r="F707" s="57">
        <f t="shared" si="19"/>
        <v>39.87056501</v>
      </c>
    </row>
    <row r="708">
      <c r="A708" s="2" t="s">
        <v>1941</v>
      </c>
      <c r="B708" s="2" t="str">
        <f>VLOOKUP(A708,'Food Encyclopedia'!$C$2:$E$992,3)</f>
        <v>Waffle, Gluten-free chia plus waffle , NA, box</v>
      </c>
      <c r="C708" s="2" t="str">
        <f>VLOOKUP(A708,'Food Encyclopedia'!$C$2:$K$992,9)</f>
        <v>Baked on toaster on LOW for 2 minutes</v>
      </c>
      <c r="D708" s="2">
        <v>31.6688</v>
      </c>
      <c r="E708" s="19">
        <v>25.74</v>
      </c>
      <c r="F708" s="57">
        <f t="shared" si="19"/>
        <v>31.81463286</v>
      </c>
    </row>
    <row r="709">
      <c r="A709" s="2" t="s">
        <v>1943</v>
      </c>
      <c r="B709" s="2" t="str">
        <f>VLOOKUP(A709,'Food Encyclopedia'!$C$2:$E$992,3)</f>
        <v>Waffle, Flax plus waffle, NA, box</v>
      </c>
      <c r="C709" s="2" t="str">
        <f>VLOOKUP(A709,'Food Encyclopedia'!$C$2:$K$992,9)</f>
        <v>Baked on toaster on LOW for 2 minutes</v>
      </c>
      <c r="D709" s="2">
        <v>33.7554</v>
      </c>
      <c r="E709" s="19">
        <v>26.6952</v>
      </c>
      <c r="F709" s="57">
        <f t="shared" si="19"/>
        <v>34.0709534</v>
      </c>
      <c r="G709" s="2" t="s">
        <v>3428</v>
      </c>
    </row>
    <row r="710">
      <c r="A710" s="2" t="s">
        <v>1945</v>
      </c>
      <c r="B710" s="2" t="str">
        <f>VLOOKUP(A710,'Food Encyclopedia'!$C$2:$E$992,3)</f>
        <v>Pancake, Original Pancake, NA, box</v>
      </c>
      <c r="C710" s="2" t="str">
        <f>VLOOKUP(A710,'Food Encyclopedia'!$C$2:$K$992,9)</f>
        <v>Baked on toaster on LOW for 2 minutes</v>
      </c>
      <c r="D710" s="2">
        <v>36.6241</v>
      </c>
      <c r="E710" s="19">
        <v>24.4643</v>
      </c>
      <c r="F710" s="57">
        <f t="shared" si="19"/>
        <v>51.5447792</v>
      </c>
    </row>
    <row r="711">
      <c r="A711" s="2" t="s">
        <v>1947</v>
      </c>
      <c r="B711" s="2" t="str">
        <f>VLOOKUP(A711,'Food Encyclopedia'!$C$2:$E$992,3)</f>
        <v>Broccoli, broccoli cuts, whole, frozen</v>
      </c>
      <c r="C711" s="2" t="str">
        <f>VLOOKUP(A711,'Food Encyclopedia'!$C$2:$K$992,9)</f>
        <v>Steamed (5 mins)</v>
      </c>
      <c r="D711" s="2">
        <v>50.0656</v>
      </c>
      <c r="E711" s="19">
        <v>16.8553</v>
      </c>
      <c r="F711" s="57">
        <f t="shared" si="19"/>
        <v>89.67940106</v>
      </c>
    </row>
    <row r="712">
      <c r="A712" s="2" t="s">
        <v>1949</v>
      </c>
      <c r="B712" s="2" t="str">
        <f>VLOOKUP(A712,'Food Encyclopedia'!$C$2:$E$992,3)</f>
        <v>Spinach, Cut leaf, leaf, frozen</v>
      </c>
      <c r="C712" s="2" t="str">
        <f>VLOOKUP(A712,'Food Encyclopedia'!$C$2:$K$992,9)</f>
        <v>Steamed (5 mins)</v>
      </c>
      <c r="D712" s="2">
        <v>56.4133</v>
      </c>
      <c r="E712" s="19">
        <v>17.0541</v>
      </c>
      <c r="F712" s="57">
        <f t="shared" si="19"/>
        <v>90.73131712</v>
      </c>
    </row>
    <row r="713">
      <c r="A713" s="2" t="s">
        <v>1952</v>
      </c>
      <c r="B713" s="2" t="str">
        <f>VLOOKUP(A713,'Food Encyclopedia'!$C$2:$E$992,3)</f>
        <v>Peas, sweet green peas, whole, frozen</v>
      </c>
      <c r="C713" s="2" t="str">
        <f>VLOOKUP(A713,'Food Encyclopedia'!$C$2:$K$992,9)</f>
        <v>Steamed (5 mins)</v>
      </c>
      <c r="D713" s="2">
        <v>41.6311</v>
      </c>
      <c r="E713" s="19">
        <v>19.2507</v>
      </c>
      <c r="F713" s="57">
        <f t="shared" si="19"/>
        <v>78.25930362</v>
      </c>
    </row>
    <row r="714">
      <c r="A714" s="2" t="s">
        <v>1955</v>
      </c>
      <c r="B714" s="2" t="str">
        <f>VLOOKUP(A714,'Food Encyclopedia'!$C$2:$E$992,3)</f>
        <v>Green beans, NA, whole, frozen</v>
      </c>
      <c r="C714" s="2" t="str">
        <f>VLOOKUP(A714,'Food Encyclopedia'!$C$2:$K$992,9)</f>
        <v>Steamed (5 mins)</v>
      </c>
      <c r="D714" s="2">
        <v>39.35625</v>
      </c>
      <c r="E714" s="19">
        <v>16.3657</v>
      </c>
      <c r="F714" s="57">
        <f t="shared" si="19"/>
        <v>87.3404906</v>
      </c>
    </row>
    <row r="715">
      <c r="A715" s="2" t="s">
        <v>1957</v>
      </c>
      <c r="B715" s="2" t="str">
        <f>VLOOKUP(A715,'Food Encyclopedia'!$C$2:$E$992,3)</f>
        <v>Broccoli, broccoli cuts, whole, frozen</v>
      </c>
      <c r="C715" s="2" t="str">
        <f>VLOOKUP(A715,'Food Encyclopedia'!$C$2:$K$992,9)</f>
        <v>Steamed (5 mins)</v>
      </c>
      <c r="D715" s="2">
        <v>51.8969</v>
      </c>
      <c r="E715" s="19">
        <v>17.2632</v>
      </c>
      <c r="F715" s="57">
        <f t="shared" si="19"/>
        <v>89.11615125</v>
      </c>
    </row>
    <row r="716">
      <c r="A716" s="2" t="s">
        <v>1958</v>
      </c>
      <c r="B716" s="2" t="str">
        <f>VLOOKUP(A716,'Food Encyclopedia'!$C$2:$E$992,3)</f>
        <v>Cauliflower, florets, whole, frozen</v>
      </c>
      <c r="C716" s="2" t="str">
        <f>VLOOKUP(A716,'Food Encyclopedia'!$C$2:$K$992,9)</f>
        <v>Steamed (5 mins)</v>
      </c>
      <c r="D716" s="2">
        <v>61.082</v>
      </c>
      <c r="E716" s="19">
        <v>16.348</v>
      </c>
      <c r="F716" s="57">
        <f t="shared" si="19"/>
        <v>93.10147111</v>
      </c>
    </row>
    <row r="717">
      <c r="A717" s="2" t="s">
        <v>1960</v>
      </c>
      <c r="B717" s="2" t="str">
        <f>VLOOKUP(A717,'Food Encyclopedia'!$C$2:$E$992,3)</f>
        <v>Collard greens, chopped, whole, frozen</v>
      </c>
      <c r="C717" s="2" t="str">
        <f>VLOOKUP(A717,'Food Encyclopedia'!$C$2:$K$992,9)</f>
        <v>Steamed (5 mins)</v>
      </c>
      <c r="D717" s="2">
        <v>51.9119</v>
      </c>
      <c r="E717" s="19">
        <v>16.728</v>
      </c>
      <c r="F717" s="57">
        <f t="shared" si="19"/>
        <v>90.49694497</v>
      </c>
    </row>
    <row r="718">
      <c r="A718" s="2" t="s">
        <v>1962</v>
      </c>
      <c r="B718" s="2" t="str">
        <f>VLOOKUP(A718,'Food Encyclopedia'!$C$2:$E$992,3)</f>
        <v>Corn, NA, whole kernel, frozen</v>
      </c>
      <c r="C718" s="2" t="str">
        <f>VLOOKUP(A718,'Food Encyclopedia'!$C$2:$K$992,9)</f>
        <v>Steamed (5 mins)</v>
      </c>
      <c r="D718" s="2">
        <v>40.3806</v>
      </c>
      <c r="E718" s="19">
        <v>21.1329</v>
      </c>
      <c r="F718" s="57">
        <f t="shared" si="19"/>
        <v>70.3825796</v>
      </c>
    </row>
    <row r="719">
      <c r="A719" s="2" t="s">
        <v>1964</v>
      </c>
      <c r="B719" s="2" t="str">
        <f>VLOOKUP(A719,'Food Encyclopedia'!$C$2:$E$992,3)</f>
        <v>Green beans, NA, whole, frozen</v>
      </c>
      <c r="C719" s="2" t="str">
        <f>VLOOKUP(A719,'Food Encyclopedia'!$C$2:$K$992,9)</f>
        <v>Steamed (5 mins)</v>
      </c>
      <c r="D719" s="2">
        <v>38.6425</v>
      </c>
      <c r="E719" s="19">
        <v>16.2042</v>
      </c>
      <c r="F719" s="57">
        <f t="shared" si="19"/>
        <v>87.61829268</v>
      </c>
    </row>
    <row r="720">
      <c r="A720" s="2" t="s">
        <v>1965</v>
      </c>
      <c r="B720" s="2" t="str">
        <f>VLOOKUP(A720,'Food Encyclopedia'!$C$2:$E$992,3)</f>
        <v>Carrots, Crinkle cut, whole, frozen</v>
      </c>
      <c r="C720" s="2" t="str">
        <f>VLOOKUP(A720,'Food Encyclopedia'!$C$2:$K$992,9)</f>
        <v>Steamed (5 mins)</v>
      </c>
      <c r="D720" s="2">
        <v>42.1227</v>
      </c>
      <c r="E720" s="19">
        <v>16.185</v>
      </c>
      <c r="F720" s="57">
        <f t="shared" si="19"/>
        <v>89.16562247</v>
      </c>
    </row>
    <row r="721" ht="18.0" customHeight="1">
      <c r="A721" s="2" t="s">
        <v>1967</v>
      </c>
      <c r="B721" s="2" t="str">
        <f>VLOOKUP(A721,'Food Encyclopedia'!$C$2:$E$992,3)</f>
        <v>Spinach, chopped baby spinach, whole, frozen</v>
      </c>
      <c r="C721" s="2" t="str">
        <f>VLOOKUP(A721,'Food Encyclopedia'!$C$2:$K$992,9)</f>
        <v>Steamed (5 mins)</v>
      </c>
      <c r="D721" s="2">
        <v>55.5675</v>
      </c>
      <c r="E721" s="19">
        <v>16.3978</v>
      </c>
      <c r="F721" s="57">
        <f t="shared" si="19"/>
        <v>92.09000297</v>
      </c>
    </row>
    <row r="722">
      <c r="A722" s="2" t="s">
        <v>1969</v>
      </c>
      <c r="B722" s="2" t="str">
        <f>VLOOKUP(A722,'Food Encyclopedia'!$C$2:$E$992,3)</f>
        <v>Spinach, chopped spinach, whole, frozen</v>
      </c>
      <c r="C722" s="2" t="str">
        <f>VLOOKUP(A722,'Food Encyclopedia'!$C$2:$K$992,9)</f>
        <v>Steamed (5 mins)</v>
      </c>
      <c r="D722" s="2">
        <v>48.7954</v>
      </c>
      <c r="E722" s="19">
        <v>16.3085</v>
      </c>
      <c r="F722" s="57">
        <f t="shared" si="19"/>
        <v>90.84182814</v>
      </c>
    </row>
    <row r="723">
      <c r="A723" s="2" t="s">
        <v>1971</v>
      </c>
      <c r="B723" s="2" t="str">
        <f>VLOOKUP(A723,'Food Encyclopedia'!$C$2:$E$992,3)</f>
        <v>Spinach, cut spinach, whole, frozen</v>
      </c>
      <c r="C723" s="2" t="str">
        <f>VLOOKUP(A723,'Food Encyclopedia'!$C$2:$K$992,9)</f>
        <v>Steamed (5 mins)</v>
      </c>
      <c r="D723" s="2">
        <v>36.806</v>
      </c>
      <c r="E723" s="19">
        <v>14.8254</v>
      </c>
      <c r="F723" s="57">
        <f t="shared" si="19"/>
        <v>92.46171546</v>
      </c>
    </row>
    <row r="724">
      <c r="A724" s="2" t="s">
        <v>1974</v>
      </c>
      <c r="B724" s="2" t="str">
        <f>VLOOKUP(A724,'Food Encyclopedia'!$C$2:$E$992,3)</f>
        <v>Brussel Sprouts, NA, whole, frozen </v>
      </c>
      <c r="C724" s="2" t="str">
        <f>VLOOKUP(A724,'Food Encyclopedia'!$C$2:$K$992,9)</f>
        <v>Steamed (5 mins)</v>
      </c>
      <c r="D724" s="2">
        <v>58.4897</v>
      </c>
      <c r="E724" s="31"/>
      <c r="F724" s="57">
        <f t="shared" si="19"/>
        <v>128.6722317</v>
      </c>
      <c r="G724" s="2" t="s">
        <v>3429</v>
      </c>
    </row>
    <row r="725">
      <c r="A725" s="2" t="s">
        <v>1976</v>
      </c>
      <c r="B725" s="2" t="str">
        <f>VLOOKUP(A725,'Food Encyclopedia'!$C$2:$E$992,3)</f>
        <v>Peas, petite, whole, frozen </v>
      </c>
      <c r="C725" s="2" t="str">
        <f>VLOOKUP(A725,'Food Encyclopedia'!$C$2:$K$992,9)</f>
        <v>Steamed (5 mins)</v>
      </c>
      <c r="D725" s="2">
        <v>34.0102</v>
      </c>
      <c r="E725" s="19">
        <v>16.7967</v>
      </c>
      <c r="F725" s="57">
        <f t="shared" si="19"/>
        <v>82.05950846</v>
      </c>
    </row>
    <row r="726">
      <c r="A726" s="2" t="s">
        <v>1978</v>
      </c>
      <c r="B726" s="2" t="str">
        <f>VLOOKUP(A726,'Food Encyclopedia'!$C$2:$E$992,3)</f>
        <v>Peas, sweet peas, whole, frozen</v>
      </c>
      <c r="C726" s="2" t="str">
        <f>VLOOKUP(A726,'Food Encyclopedia'!$C$2:$K$992,9)</f>
        <v>Steamed (5 mins)</v>
      </c>
      <c r="D726" s="2">
        <v>35.8574</v>
      </c>
      <c r="E726" s="19">
        <v>18.1637</v>
      </c>
      <c r="F726" s="57">
        <f t="shared" si="19"/>
        <v>77.52217507</v>
      </c>
    </row>
    <row r="727">
      <c r="A727" s="2" t="s">
        <v>1980</v>
      </c>
      <c r="B727" s="2" t="str">
        <f>VLOOKUP(A727,'Food Encyclopedia'!$C$2:$E$992,3)</f>
        <v>Broccoli, florets, whole, frozen</v>
      </c>
      <c r="C727" s="2" t="str">
        <f>VLOOKUP(A727,'Food Encyclopedia'!$C$2:$K$992,9)</f>
        <v>Steamed (5 mins)</v>
      </c>
      <c r="D727" s="2">
        <v>44.387</v>
      </c>
      <c r="E727" s="19">
        <v>15.8975</v>
      </c>
      <c r="F727" s="57">
        <f t="shared" si="19"/>
        <v>90.86501891</v>
      </c>
    </row>
    <row r="728">
      <c r="A728" s="2" t="s">
        <v>1983</v>
      </c>
      <c r="B728" s="2" t="str">
        <f>VLOOKUP(A728,'Food Encyclopedia'!$C$2:$E$992,3)</f>
        <v>Corn, golden corn, whole kernel, frozen</v>
      </c>
      <c r="C728" s="2" t="str">
        <f>VLOOKUP(A728,'Food Encyclopedia'!$C$2:$K$992,9)</f>
        <v>Steamed (5 mins)</v>
      </c>
      <c r="D728" s="2">
        <v>31.6468</v>
      </c>
      <c r="E728" s="19">
        <v>17.5013</v>
      </c>
      <c r="F728" s="57">
        <f t="shared" si="19"/>
        <v>75.99612108</v>
      </c>
    </row>
    <row r="729">
      <c r="A729" s="2" t="s">
        <v>1985</v>
      </c>
      <c r="B729" s="2" t="str">
        <f>VLOOKUP(A729,'Food Encyclopedia'!$C$2:$E$992,3)</f>
        <v>Spinach, cut leaf, leaf, frozen</v>
      </c>
      <c r="C729" s="2" t="str">
        <f>VLOOKUP(A729,'Food Encyclopedia'!$C$2:$K$992,9)</f>
        <v>Steamed (5 mins)</v>
      </c>
      <c r="D729" s="2">
        <v>57.4441</v>
      </c>
      <c r="E729" s="19">
        <v>16.229</v>
      </c>
      <c r="F729" s="57">
        <f t="shared" si="19"/>
        <v>92.80433228</v>
      </c>
    </row>
    <row r="730">
      <c r="A730" s="2" t="s">
        <v>1987</v>
      </c>
      <c r="B730" s="2" t="str">
        <f>VLOOKUP(A730,'Food Encyclopedia'!$C$2:$E$992,3)</f>
        <v>Spinach, chopped spinach, whole, frozen</v>
      </c>
      <c r="C730" s="2" t="str">
        <f>VLOOKUP(A730,'Food Encyclopedia'!$C$2:$K$992,9)</f>
        <v>Steamed (5 mins)</v>
      </c>
      <c r="D730" s="2">
        <v>47.7603</v>
      </c>
      <c r="E730" s="19">
        <v>15.1444</v>
      </c>
      <c r="F730" s="57">
        <f t="shared" si="19"/>
        <v>93.92100372</v>
      </c>
    </row>
    <row r="731">
      <c r="A731" s="2" t="s">
        <v>1988</v>
      </c>
      <c r="B731" s="2" t="str">
        <f>VLOOKUP(A731,'Food Encyclopedia'!$C$2:$E$992,3)</f>
        <v>Broccoli, petite broccoli florets, whole, frozen</v>
      </c>
      <c r="C731" s="2" t="str">
        <f>VLOOKUP(A731,'Food Encyclopedia'!$C$2:$K$992,9)</f>
        <v>Steamed (5 mins)</v>
      </c>
      <c r="D731" s="2">
        <v>49.2282</v>
      </c>
      <c r="E731" s="19">
        <v>16.6333</v>
      </c>
      <c r="F731" s="57">
        <f t="shared" si="19"/>
        <v>90.05397177</v>
      </c>
    </row>
    <row r="732">
      <c r="A732" s="2" t="s">
        <v>1990</v>
      </c>
      <c r="B732" s="2" t="str">
        <f>VLOOKUP(A732,'Food Encyclopedia'!$C$2:$E$992,3)</f>
        <v>Brussel Sprouts, petite brussel sprouts, whole, frozen </v>
      </c>
      <c r="C732" s="2" t="str">
        <f>VLOOKUP(A732,'Food Encyclopedia'!$C$2:$K$992,9)</f>
        <v>Steamed (5 mins)</v>
      </c>
      <c r="D732" s="2">
        <v>51.7365</v>
      </c>
      <c r="E732" s="19">
        <v>18.5712</v>
      </c>
      <c r="F732" s="57">
        <f t="shared" si="19"/>
        <v>85.69147472</v>
      </c>
    </row>
    <row r="733">
      <c r="A733" s="2" t="s">
        <v>1992</v>
      </c>
      <c r="B733" s="2" t="str">
        <f>VLOOKUP(A733,'Food Encyclopedia'!$C$2:$E$992,3)</f>
        <v>Corn, sweet corn, whole kernel, frozen</v>
      </c>
      <c r="C733" s="2" t="str">
        <f>VLOOKUP(A733,'Food Encyclopedia'!$C$2:$K$992,9)</f>
        <v>Steamed (5 mins)</v>
      </c>
      <c r="D733" s="2">
        <v>34.0259</v>
      </c>
      <c r="E733" s="19">
        <v>19.1142</v>
      </c>
      <c r="F733" s="57">
        <f t="shared" si="19"/>
        <v>71.03329515</v>
      </c>
    </row>
    <row r="734">
      <c r="A734" s="2" t="s">
        <v>1994</v>
      </c>
      <c r="B734" s="2" t="str">
        <f>VLOOKUP(A734,'Food Encyclopedia'!$C$2:$E$992,3)</f>
        <v>Spinach, cut spinach, whole, frozen</v>
      </c>
      <c r="C734" s="2" t="str">
        <f>VLOOKUP(A734,'Food Encyclopedia'!$C$2:$K$992,9)</f>
        <v>Steamed (5 mins)</v>
      </c>
      <c r="D734" s="2">
        <v>46.3305</v>
      </c>
      <c r="E734" s="19">
        <v>19.6004</v>
      </c>
      <c r="F734" s="57">
        <f t="shared" si="19"/>
        <v>80.27744116</v>
      </c>
    </row>
    <row r="735">
      <c r="A735" s="2" t="s">
        <v>1995</v>
      </c>
      <c r="B735" s="2" t="str">
        <f>VLOOKUP(A735,'Food Encyclopedia'!$C$2:$E$992,3)</f>
        <v>Cauliflower, NA, whole, frozen</v>
      </c>
      <c r="C735" s="2" t="str">
        <f>VLOOKUP(A735,'Food Encyclopedia'!$C$2:$K$992,9)</f>
        <v>Steamed (5 mins)</v>
      </c>
      <c r="D735" s="2">
        <v>50.023</v>
      </c>
      <c r="E735" s="19">
        <v>15.6624</v>
      </c>
      <c r="F735" s="57">
        <f t="shared" si="19"/>
        <v>92.89247127</v>
      </c>
    </row>
    <row r="736">
      <c r="A736" s="2" t="s">
        <v>1997</v>
      </c>
      <c r="B736" s="2" t="str">
        <f>VLOOKUP(A736,'Food Encyclopedia'!$C$2:$E$992,3)</f>
        <v>Asparagus, baby asparagus, whole, frozen</v>
      </c>
      <c r="C736" s="2" t="str">
        <f>VLOOKUP(A736,'Food Encyclopedia'!$C$2:$K$992,9)</f>
        <v>Steamed (5 mins)</v>
      </c>
      <c r="D736" s="2">
        <v>43.7622</v>
      </c>
      <c r="E736" s="19">
        <v>15.4457</v>
      </c>
      <c r="F736" s="57">
        <f t="shared" si="19"/>
        <v>92.14955978</v>
      </c>
    </row>
    <row r="737">
      <c r="A737" s="2" t="s">
        <v>1999</v>
      </c>
      <c r="B737" s="2" t="str">
        <f>VLOOKUP(A737,'Food Encyclopedia'!$C$2:$E$992,3)</f>
        <v>Peas, Green peas, whole, frozen</v>
      </c>
      <c r="C737" s="2" t="str">
        <f>VLOOKUP(A737,'Food Encyclopedia'!$C$2:$K$992,9)</f>
        <v>Steamed (5 mins)</v>
      </c>
      <c r="D737" s="2">
        <v>27.6591</v>
      </c>
      <c r="E737" s="19">
        <v>19.4475</v>
      </c>
      <c r="F737" s="57">
        <f t="shared" si="19"/>
        <v>56.14481309</v>
      </c>
    </row>
    <row r="738">
      <c r="A738" s="2" t="s">
        <v>2001</v>
      </c>
      <c r="B738" s="2" t="str">
        <f>VLOOKUP(A738,'Food Encyclopedia'!$C$2:$E$992,3)</f>
        <v>Broccoli, florets, whole, frozen</v>
      </c>
      <c r="C738" s="2" t="str">
        <f>VLOOKUP(A738,'Food Encyclopedia'!$C$2:$K$992,9)</f>
        <v>Steamed (5 mins)</v>
      </c>
      <c r="D738" s="2">
        <v>51.4899</v>
      </c>
      <c r="E738" s="19">
        <v>16.3661</v>
      </c>
      <c r="F738" s="57">
        <f t="shared" si="19"/>
        <v>91.33372598</v>
      </c>
    </row>
    <row r="739">
      <c r="A739" s="2" t="s">
        <v>2002</v>
      </c>
      <c r="B739" s="2" t="str">
        <f>VLOOKUP(A739,'Food Encyclopedia'!$C$2:$E$992,3)</f>
        <v>Beans, Edamame. whole, frozen</v>
      </c>
      <c r="C739" s="2" t="str">
        <f>VLOOKUP(A739,'Food Encyclopedia'!$C$2:$K$992,9)</f>
        <v>Steamed (5 mins)</v>
      </c>
      <c r="D739" s="2">
        <v>43.0518</v>
      </c>
      <c r="E739" s="19">
        <v>22.167</v>
      </c>
      <c r="F739" s="57">
        <f t="shared" si="19"/>
        <v>69.57321247</v>
      </c>
    </row>
    <row r="740">
      <c r="A740" s="2" t="s">
        <v>2005</v>
      </c>
      <c r="B740" s="2" t="str">
        <f>VLOOKUP(A740,'Food Encyclopedia'!$C$2:$E$992,3)</f>
        <v>Peas, Green peas, whole, frozen</v>
      </c>
      <c r="C740" s="2" t="str">
        <f>VLOOKUP(A740,'Food Encyclopedia'!$C$2:$K$992,9)</f>
        <v>Steamed (5 mins)</v>
      </c>
      <c r="D740" s="2">
        <v>38.7618</v>
      </c>
      <c r="E740" s="19">
        <v>19.005</v>
      </c>
      <c r="F740" s="57">
        <f t="shared" si="19"/>
        <v>76.78970167</v>
      </c>
    </row>
    <row r="741">
      <c r="A741" s="2" t="s">
        <v>2006</v>
      </c>
      <c r="B741" s="2" t="str">
        <f>VLOOKUP(A741,'Food Encyclopedia'!$C$2:$E$992,3)</f>
        <v>Brussel Sprouts, petite brussel sprouts, whole, frozen </v>
      </c>
      <c r="C741" s="2" t="str">
        <f>VLOOKUP(A741,'Food Encyclopedia'!$C$2:$K$992,9)</f>
        <v>Steamed (5 mins)</v>
      </c>
      <c r="D741" s="2">
        <v>38.10139</v>
      </c>
      <c r="E741" s="19">
        <v>16.1236</v>
      </c>
      <c r="F741" s="57">
        <f t="shared" si="19"/>
        <v>87.67255039</v>
      </c>
    </row>
    <row r="742">
      <c r="A742" s="2" t="s">
        <v>2008</v>
      </c>
      <c r="B742" s="2" t="str">
        <f>VLOOKUP(A742,'Food Encyclopedia'!$C$2:$E$992,3)</f>
        <v>Cauliflower, florets, whole, frozen</v>
      </c>
      <c r="C742" s="2" t="str">
        <f>VLOOKUP(A742,'Food Encyclopedia'!$C$2:$K$992,9)</f>
        <v>Steamed (5 mins)</v>
      </c>
      <c r="D742" s="2">
        <v>29.8646</v>
      </c>
      <c r="E742" s="19">
        <v>14.1873</v>
      </c>
      <c r="F742" s="57">
        <f t="shared" si="19"/>
        <v>93.14400297</v>
      </c>
    </row>
    <row r="743">
      <c r="A743" s="2" t="s">
        <v>2009</v>
      </c>
      <c r="B743" s="2" t="str">
        <f>VLOOKUP(A743,'Food Encyclopedia'!$C$2:$E$992,3)</f>
        <v>Green beans, french sliced, whole, frozen</v>
      </c>
      <c r="C743" s="2" t="str">
        <f>VLOOKUP(A743,'Food Encyclopedia'!$C$2:$K$992,9)</f>
        <v>Steamed (5 mins)</v>
      </c>
      <c r="D743" s="2">
        <v>30.1583</v>
      </c>
      <c r="E743" s="19">
        <v>14.4212</v>
      </c>
      <c r="F743" s="57">
        <f t="shared" si="19"/>
        <v>91.89574276</v>
      </c>
    </row>
    <row r="744">
      <c r="A744" s="2" t="s">
        <v>2011</v>
      </c>
      <c r="B744" s="2" t="str">
        <f>VLOOKUP(A744,'Food Encyclopedia'!$C$2:$E$992,3)</f>
        <v>Broccoli, florets, whole, frozen</v>
      </c>
      <c r="C744" s="2" t="str">
        <f>VLOOKUP(A744,'Food Encyclopedia'!$C$2:$K$992,9)</f>
        <v>Steamed (5 mins)</v>
      </c>
      <c r="D744" s="2">
        <v>27.5418</v>
      </c>
      <c r="E744" s="19">
        <v>14.4292</v>
      </c>
      <c r="F744" s="57">
        <f t="shared" si="19"/>
        <v>90.37905496</v>
      </c>
    </row>
    <row r="745">
      <c r="A745" s="2" t="s">
        <v>2013</v>
      </c>
      <c r="B745" s="2" t="str">
        <f>VLOOKUP(A745,'Food Encyclopedia'!$C$2:$E$992,3)</f>
        <v>Brussel Sprouts, petite brussel sprouts, whole, frozen </v>
      </c>
      <c r="C745" s="2" t="str">
        <f>VLOOKUP(A745,'Food Encyclopedia'!$C$2:$K$992,9)</f>
        <v>Steamed (5 mins)</v>
      </c>
      <c r="D745" s="2">
        <v>40.5574</v>
      </c>
      <c r="E745" s="19">
        <v>16.4474</v>
      </c>
      <c r="F745" s="57">
        <f t="shared" si="19"/>
        <v>87.59612048</v>
      </c>
    </row>
    <row r="746">
      <c r="A746" s="2" t="s">
        <v>2014</v>
      </c>
      <c r="B746" s="2" t="str">
        <f>VLOOKUP(A746,'Food Encyclopedia'!$C$2:$E$992,3)</f>
        <v>Green beans, cut green beans, whole, frozen</v>
      </c>
      <c r="C746" s="2" t="str">
        <f>VLOOKUP(A746,'Food Encyclopedia'!$C$2:$K$992,9)</f>
        <v>Steamed (5 mins)</v>
      </c>
      <c r="D746" s="2">
        <v>30.9693</v>
      </c>
      <c r="E746" s="19">
        <v>14.63469</v>
      </c>
      <c r="F746" s="57">
        <f t="shared" si="19"/>
        <v>91.0718975</v>
      </c>
    </row>
    <row r="747">
      <c r="A747" s="2" t="s">
        <v>2016</v>
      </c>
      <c r="B747" s="2" t="str">
        <f>VLOOKUP(A747,'Food Encyclopedia'!$C$2:$E$992,3)</f>
        <v>Cilantro, whole, fresh </v>
      </c>
      <c r="C747" s="2" t="str">
        <f>VLOOKUP(A747,'Food Encyclopedia'!$C$2:$K$992,9)</f>
        <v>raw</v>
      </c>
      <c r="D747" s="2">
        <v>22.3862</v>
      </c>
      <c r="E747" s="19">
        <v>11.6104</v>
      </c>
      <c r="F747" s="57">
        <f t="shared" ref="F747:F779" si="20">(D747-E747)/(D747-10.07892)*100</f>
        <v>87.55630814</v>
      </c>
    </row>
    <row r="748">
      <c r="A748" s="2" t="s">
        <v>2018</v>
      </c>
      <c r="B748" s="2" t="str">
        <f>VLOOKUP(A748,'Food Encyclopedia'!$C$2:$E$992,3)</f>
        <v>Cabbage, whole, fresh</v>
      </c>
      <c r="C748" s="2" t="str">
        <f>VLOOKUP(A748,'Food Encyclopedia'!$C$2:$K$992,9)</f>
        <v>raw</v>
      </c>
      <c r="D748" s="2">
        <v>23.0515</v>
      </c>
      <c r="E748" s="31"/>
      <c r="F748" s="57">
        <f t="shared" si="20"/>
        <v>177.6940285</v>
      </c>
      <c r="G748" s="2" t="s">
        <v>3429</v>
      </c>
    </row>
    <row r="749">
      <c r="A749" s="2" t="s">
        <v>2020</v>
      </c>
      <c r="B749" s="2" t="str">
        <f>VLOOKUP(A749,'Food Encyclopedia'!$C$2:$E$992,3)</f>
        <v>Garlic, whole, fresh</v>
      </c>
      <c r="C749" s="2" t="str">
        <f>VLOOKUP(A749,'Food Encyclopedia'!$C$2:$K$992,9)</f>
        <v>raw</v>
      </c>
      <c r="D749" s="2">
        <v>20.9219</v>
      </c>
      <c r="E749" s="19">
        <v>14.7537</v>
      </c>
      <c r="F749" s="57">
        <f t="shared" si="20"/>
        <v>56.88657546</v>
      </c>
    </row>
    <row r="750">
      <c r="A750" s="2" t="s">
        <v>2022</v>
      </c>
      <c r="B750" s="2" t="str">
        <f>VLOOKUP(A750,'Food Encyclopedia'!$C$2:$E$992,3)</f>
        <v>Onion, whole, fresh</v>
      </c>
      <c r="C750" s="2" t="str">
        <f>VLOOKUP(A750,'Food Encyclopedia'!$C$2:$K$992,9)</f>
        <v>raw</v>
      </c>
      <c r="D750" s="2">
        <v>23.6221</v>
      </c>
      <c r="E750" s="19">
        <v>11.1918</v>
      </c>
      <c r="F750" s="57">
        <f t="shared" si="20"/>
        <v>91.78272754</v>
      </c>
    </row>
    <row r="751">
      <c r="A751" s="2" t="s">
        <v>2024</v>
      </c>
      <c r="B751" s="2" t="str">
        <f>VLOOKUP(A751,'Food Encyclopedia'!$C$2:$E$992,3)</f>
        <v>Jalapeno, whole, fresh</v>
      </c>
      <c r="C751" s="2" t="str">
        <f>VLOOKUP(A751,'Food Encyclopedia'!$C$2:$K$992,9)</f>
        <v>raw</v>
      </c>
      <c r="D751" s="2">
        <v>25.7755</v>
      </c>
      <c r="E751" s="19">
        <v>11.1873</v>
      </c>
      <c r="F751" s="57">
        <f t="shared" si="20"/>
        <v>92.93871659</v>
      </c>
    </row>
    <row r="752">
      <c r="A752" s="2" t="s">
        <v>2026</v>
      </c>
      <c r="B752" s="2" t="str">
        <f>VLOOKUP(A752,'Food Encyclopedia'!$C$2:$E$992,3)</f>
        <v>Parsley, whole, fresh </v>
      </c>
      <c r="C752" s="2" t="str">
        <f>VLOOKUP(A752,'Food Encyclopedia'!$C$2:$K$992,9)</f>
        <v>raw</v>
      </c>
      <c r="D752" s="2">
        <v>22.1426</v>
      </c>
      <c r="E752" s="19">
        <v>11.9296</v>
      </c>
      <c r="F752" s="57">
        <f t="shared" si="20"/>
        <v>84.65907584</v>
      </c>
    </row>
    <row r="753">
      <c r="A753" s="2" t="s">
        <v>2028</v>
      </c>
      <c r="B753" s="2" t="str">
        <f>VLOOKUP(A753,'Food Encyclopedia'!$C$2:$E$992,3)</f>
        <v>Basil, leaves, fresh</v>
      </c>
      <c r="C753" s="2" t="str">
        <f>VLOOKUP(A753,'Food Encyclopedia'!$C$2:$K$992,9)</f>
        <v>raw</v>
      </c>
      <c r="D753" s="2">
        <v>17.7454</v>
      </c>
      <c r="E753" s="19">
        <v>11.0809</v>
      </c>
      <c r="F753" s="57">
        <f t="shared" si="20"/>
        <v>86.93037744</v>
      </c>
    </row>
    <row r="754">
      <c r="A754" s="2" t="s">
        <v>2030</v>
      </c>
      <c r="B754" s="2" t="str">
        <f>VLOOKUP(A754,'Food Encyclopedia'!$C$2:$E$992,3)</f>
        <v>Baby Spring Mix (Romaine lettuce, red romaine lettuce, spinach, oakleaf lettuce, green chard, lolla rosa, aragula, tatsoi, greenleaf lettuce, redleaf lettuce), whole, fresh </v>
      </c>
      <c r="C754" s="2" t="str">
        <f>VLOOKUP(A754,'Food Encyclopedia'!$C$2:$K$992,9)</f>
        <v>raw</v>
      </c>
      <c r="D754" s="2">
        <v>21.6414</v>
      </c>
      <c r="E754" s="19">
        <v>10.8704</v>
      </c>
      <c r="F754" s="57">
        <f t="shared" si="20"/>
        <v>93.15475573</v>
      </c>
    </row>
    <row r="755">
      <c r="A755" s="2" t="s">
        <v>2032</v>
      </c>
      <c r="B755" s="2" t="str">
        <f>VLOOKUP(A755,'Food Encyclopedia'!$C$2:$E$992,3)</f>
        <v>Broccoli, whole, fresh</v>
      </c>
      <c r="C755" s="2" t="str">
        <f>VLOOKUP(A755,'Food Encyclopedia'!$C$2:$K$992,9)</f>
        <v>raw</v>
      </c>
      <c r="D755" s="2">
        <v>25.1798</v>
      </c>
      <c r="E755" s="19">
        <v>12.123</v>
      </c>
      <c r="F755" s="57">
        <f t="shared" si="20"/>
        <v>86.46383522</v>
      </c>
    </row>
    <row r="756">
      <c r="A756" s="2" t="s">
        <v>2034</v>
      </c>
      <c r="B756" s="2" t="str">
        <f>VLOOKUP(A756,'Food Encyclopedia'!$C$2:$E$992,3)</f>
        <v>Pickle, Kosher Dill, whole, jar (?)</v>
      </c>
      <c r="C756" s="2" t="str">
        <f>VLOOKUP(A756,'Food Encyclopedia'!$C$2:$K$992,9)</f>
        <v>raw</v>
      </c>
      <c r="D756" s="2">
        <v>39.5228</v>
      </c>
      <c r="E756" s="19">
        <v>11.5558</v>
      </c>
      <c r="F756" s="57">
        <f t="shared" si="20"/>
        <v>94.98408498</v>
      </c>
    </row>
    <row r="757">
      <c r="A757" s="2" t="s">
        <v>2036</v>
      </c>
      <c r="B757" s="2" t="str">
        <f>VLOOKUP(A757,'Food Encyclopedia'!$C$2:$E$992,3)</f>
        <v>Olive, black pitted california medium, whole, can</v>
      </c>
      <c r="C757" s="2" t="str">
        <f>VLOOKUP(A757,'Food Encyclopedia'!$C$2:$K$992,9)</f>
        <v>raw</v>
      </c>
      <c r="D757" s="2">
        <v>26.1984</v>
      </c>
      <c r="E757" s="31"/>
      <c r="F757" s="57">
        <f t="shared" si="20"/>
        <v>162.5263346</v>
      </c>
      <c r="G757" s="2" t="s">
        <v>3429</v>
      </c>
    </row>
    <row r="758">
      <c r="A758" s="2" t="s">
        <v>2039</v>
      </c>
      <c r="B758" s="2" t="str">
        <f>VLOOKUP(A758,'Food Encyclopedia'!$C$2:$E$992,3)</f>
        <v>Beans, refried, can</v>
      </c>
      <c r="C758" s="2" t="str">
        <f>VLOOKUP(A758,'Food Encyclopedia'!$C$2:$K$992,9)</f>
        <v>raw</v>
      </c>
      <c r="D758" s="2">
        <v>35.3357</v>
      </c>
      <c r="E758" s="19">
        <v>15.5379</v>
      </c>
      <c r="F758" s="57">
        <f t="shared" si="20"/>
        <v>78.38608089</v>
      </c>
    </row>
    <row r="759">
      <c r="A759" s="2" t="s">
        <v>2042</v>
      </c>
      <c r="B759" s="2" t="str">
        <f>VLOOKUP(A759,'Food Encyclopedia'!$C$2:$E$992,3)</f>
        <v>Tomato, sauce, can</v>
      </c>
      <c r="C759" s="2" t="str">
        <f>VLOOKUP(A759,'Food Encyclopedia'!$C$2:$K$992,9)</f>
        <v>raw</v>
      </c>
      <c r="D759" s="2">
        <v>30.9193</v>
      </c>
      <c r="E759" s="19">
        <v>12.0959</v>
      </c>
      <c r="F759" s="57">
        <f t="shared" si="20"/>
        <v>90.32176956</v>
      </c>
    </row>
    <row r="760">
      <c r="A760" s="2" t="s">
        <v>2044</v>
      </c>
      <c r="B760" s="2" t="str">
        <f>VLOOKUP(A760,'Food Encyclopedia'!$C$2:$E$992,3)</f>
        <v>Syrup, maple, bottle</v>
      </c>
      <c r="C760" s="2" t="str">
        <f>VLOOKUP(A760,'Food Encyclopedia'!$C$2:$K$992,9)</f>
        <v>raw</v>
      </c>
      <c r="D760" s="2">
        <v>35.8039</v>
      </c>
      <c r="E760" s="19">
        <v>28.8448</v>
      </c>
      <c r="F760" s="57">
        <f t="shared" si="20"/>
        <v>27.05191608</v>
      </c>
    </row>
    <row r="761">
      <c r="A761" s="2" t="s">
        <v>2046</v>
      </c>
      <c r="B761" s="2" t="str">
        <f>VLOOKUP(A761,'Food Encyclopedia'!$C$2:$E$992,3)</f>
        <v>Honey, wildflower, bottle</v>
      </c>
      <c r="C761" s="2" t="str">
        <f>VLOOKUP(A761,'Food Encyclopedia'!$C$2:$K$992,9)</f>
        <v>raw</v>
      </c>
      <c r="D761" s="2">
        <v>37.1038</v>
      </c>
      <c r="E761" s="19">
        <v>30.3262</v>
      </c>
      <c r="F761" s="57">
        <f t="shared" si="20"/>
        <v>25.07911228</v>
      </c>
    </row>
    <row r="762">
      <c r="A762" s="2" t="s">
        <v>2048</v>
      </c>
      <c r="B762" s="2" t="str">
        <f>VLOOKUP(A762,'Food Encyclopedia'!$C$2:$E$992,3)</f>
        <v>Soy sauce, bottle</v>
      </c>
      <c r="C762" s="2" t="str">
        <f>VLOOKUP(A762,'Food Encyclopedia'!$C$2:$K$992,9)</f>
        <v>raw</v>
      </c>
      <c r="D762" s="2">
        <v>27.0649</v>
      </c>
      <c r="E762" s="19">
        <v>15.4527</v>
      </c>
      <c r="F762" s="57">
        <f t="shared" si="20"/>
        <v>68.36343855</v>
      </c>
    </row>
    <row r="763">
      <c r="A763" s="2" t="s">
        <v>2051</v>
      </c>
      <c r="B763" s="2" t="str">
        <f>VLOOKUP(A763,'Food Encyclopedia'!$C$2:$E$992,3)</f>
        <v>Cheese, American, sliced, plastic</v>
      </c>
      <c r="C763" s="2" t="str">
        <f>VLOOKUP(A763,'Food Encyclopedia'!$C$2:$K$992,9)</f>
        <v>raw</v>
      </c>
      <c r="D763" s="2">
        <v>28.9136</v>
      </c>
      <c r="E763" s="19">
        <v>25.0727</v>
      </c>
      <c r="F763" s="57">
        <f t="shared" si="20"/>
        <v>20.39270112</v>
      </c>
    </row>
    <row r="764">
      <c r="A764" s="2" t="s">
        <v>2054</v>
      </c>
      <c r="B764" s="2" t="str">
        <f>VLOOKUP(A764,'Food Encyclopedia'!$C$2:$E$992,3)</f>
        <v>Raisin, sun-dried, whole, box</v>
      </c>
      <c r="C764" s="2" t="str">
        <f>VLOOKUP(A764,'Food Encyclopedia'!$C$2:$K$992,9)</f>
        <v>raw</v>
      </c>
      <c r="D764" s="2">
        <v>21.9479</v>
      </c>
      <c r="E764" s="31"/>
      <c r="F764" s="57">
        <f t="shared" si="20"/>
        <v>184.9181648</v>
      </c>
      <c r="G764" s="2" t="s">
        <v>3429</v>
      </c>
    </row>
    <row r="765">
      <c r="A765" s="2" t="s">
        <v>2057</v>
      </c>
      <c r="B765" s="2" t="str">
        <f>VLOOKUP(A765,'Food Encyclopedia'!$C$2:$E$992,3)</f>
        <v>Cheese, Sharp Cheddar, whole, plastic</v>
      </c>
      <c r="C765" s="2" t="str">
        <f>VLOOKUP(A765,'Food Encyclopedia'!$C$2:$K$992,9)</f>
        <v>raw</v>
      </c>
      <c r="D765" s="2">
        <v>24.7421</v>
      </c>
      <c r="E765" s="19">
        <v>19.6961</v>
      </c>
      <c r="F765" s="57">
        <f t="shared" si="20"/>
        <v>34.4127263</v>
      </c>
    </row>
    <row r="766">
      <c r="A766" s="2" t="s">
        <v>2060</v>
      </c>
      <c r="B766" s="2" t="str">
        <f>VLOOKUP(A766,'Food Encyclopedia'!$C$2:$E$992,3)</f>
        <v>Soda, Coca Cola, can</v>
      </c>
      <c r="C766" s="2" t="str">
        <f>VLOOKUP(A766,'Food Encyclopedia'!$C$2:$K$992,9)</f>
        <v>raw</v>
      </c>
      <c r="D766" s="2">
        <v>36.6118</v>
      </c>
      <c r="E766" s="19">
        <v>13.042</v>
      </c>
      <c r="F766" s="57">
        <f t="shared" si="20"/>
        <v>88.83242226</v>
      </c>
    </row>
    <row r="767">
      <c r="A767" s="2" t="s">
        <v>2063</v>
      </c>
      <c r="B767" s="2" t="str">
        <f>VLOOKUP(A767,'Food Encyclopedia'!$C$2:$E$992,3)</f>
        <v>Soda, Sprite, bottle</v>
      </c>
      <c r="C767" s="2" t="str">
        <f>VLOOKUP(A767,'Food Encyclopedia'!$C$2:$K$992,9)</f>
        <v>raw</v>
      </c>
      <c r="D767" s="2">
        <v>39.445</v>
      </c>
      <c r="E767" s="19">
        <v>13.0084</v>
      </c>
      <c r="F767" s="57">
        <f t="shared" si="20"/>
        <v>90.0242729</v>
      </c>
    </row>
    <row r="768">
      <c r="A768" s="2" t="s">
        <v>2066</v>
      </c>
      <c r="B768" s="2" t="str">
        <f>VLOOKUP(A768,'Food Encyclopedia'!$C$2:$E$992,3)</f>
        <v>Cornmeal, Medium grind whole grain stone ground, bag </v>
      </c>
      <c r="C768" s="2" t="str">
        <f>VLOOKUP(A768,'Food Encyclopedia'!$C$2:$K$992,9)</f>
        <v>raw</v>
      </c>
      <c r="D768" s="2">
        <v>18.8174</v>
      </c>
      <c r="E768" s="19">
        <v>17.8762</v>
      </c>
      <c r="F768" s="57">
        <f t="shared" si="20"/>
        <v>10.77075189</v>
      </c>
    </row>
    <row r="769">
      <c r="A769" s="2" t="s">
        <v>2068</v>
      </c>
      <c r="B769" s="2" t="str">
        <f>VLOOKUP(A769,'Food Encyclopedia'!$C$2:$E$992,3)</f>
        <v>Nuts, Pine nuts, organic, bag</v>
      </c>
      <c r="C769" s="2" t="str">
        <f>VLOOKUP(A769,'Food Encyclopedia'!$C$2:$K$992,9)</f>
        <v>raw</v>
      </c>
      <c r="D769" s="89">
        <v>20.3843</v>
      </c>
      <c r="E769" s="19">
        <v>20.3577</v>
      </c>
      <c r="F769" s="57">
        <f t="shared" si="20"/>
        <v>0.2581176046</v>
      </c>
    </row>
    <row r="770">
      <c r="A770" s="2" t="s">
        <v>2070</v>
      </c>
      <c r="B770" s="2" t="str">
        <f>VLOOKUP(A770,'Food Encyclopedia'!$C$2:$E$992,3)</f>
        <v>Candy, Joly Rancher, bag </v>
      </c>
      <c r="C770" s="2" t="str">
        <f>VLOOKUP(A770,'Food Encyclopedia'!$C$2:$K$992,9)</f>
        <v>raw</v>
      </c>
      <c r="D770" s="2">
        <v>28.1569</v>
      </c>
      <c r="E770" s="19">
        <v>28.1504</v>
      </c>
      <c r="F770" s="57">
        <f t="shared" si="20"/>
        <v>0.03595534457</v>
      </c>
    </row>
    <row r="771">
      <c r="A771" s="2" t="s">
        <v>2073</v>
      </c>
      <c r="B771" s="2" t="str">
        <f>VLOOKUP(A771,'Food Encyclopedia'!$C$2:$E$992,3)</f>
        <v>Nuts, Walnuts, bag </v>
      </c>
      <c r="C771" s="2" t="str">
        <f>VLOOKUP(A771,'Food Encyclopedia'!$C$2:$K$992,9)</f>
        <v>raw</v>
      </c>
      <c r="D771" s="2">
        <v>20.2482</v>
      </c>
      <c r="E771" s="19">
        <v>20.0612</v>
      </c>
      <c r="F771" s="57">
        <f t="shared" si="20"/>
        <v>1.838871582</v>
      </c>
    </row>
    <row r="772">
      <c r="A772" s="2" t="s">
        <v>2076</v>
      </c>
      <c r="B772" s="2" t="str">
        <f>VLOOKUP(A772,'Food Encyclopedia'!$C$2:$E$992,3)</f>
        <v>Coffee, sumatra (medium-dark roast), ground, bag </v>
      </c>
      <c r="C772" s="2" t="str">
        <f>VLOOKUP(A772,'Food Encyclopedia'!$C$2:$K$992,9)</f>
        <v>raw</v>
      </c>
      <c r="D772" s="2">
        <v>15.6079</v>
      </c>
      <c r="E772" s="19">
        <v>15.5649</v>
      </c>
      <c r="F772" s="57">
        <f t="shared" si="20"/>
        <v>0.7777203028</v>
      </c>
    </row>
    <row r="773">
      <c r="A773" s="2" t="s">
        <v>2079</v>
      </c>
      <c r="B773" s="2" t="str">
        <f>VLOOKUP(A773,'Food Encyclopedia'!$C$2:$E$992,3)</f>
        <v>Cranberry, Dried sweetened, bag</v>
      </c>
      <c r="C773" s="2" t="str">
        <f>VLOOKUP(A773,'Food Encyclopedia'!$C$2:$K$992,9)</f>
        <v>raw</v>
      </c>
      <c r="D773" s="2">
        <v>21.3943</v>
      </c>
      <c r="E773" s="19">
        <v>20.7131</v>
      </c>
      <c r="F773" s="57">
        <f t="shared" si="20"/>
        <v>6.020124821</v>
      </c>
    </row>
    <row r="774">
      <c r="A774" s="2" t="s">
        <v>2081</v>
      </c>
      <c r="B774" s="2" t="str">
        <f>VLOOKUP(A774,'Food Encyclopedia'!$C$2:$E$992,3)</f>
        <v>Sugar, cane sugar, granulated white, bag </v>
      </c>
      <c r="C774" s="2" t="str">
        <f>VLOOKUP(A774,'Food Encyclopedia'!$C$2:$K$992,9)</f>
        <v>raw</v>
      </c>
      <c r="D774" s="2">
        <v>18.7058</v>
      </c>
      <c r="E774" s="19">
        <v>18.7052</v>
      </c>
      <c r="F774" s="57">
        <f t="shared" si="20"/>
        <v>0.006955005749</v>
      </c>
    </row>
    <row r="775">
      <c r="A775" s="2" t="s">
        <v>2085</v>
      </c>
      <c r="B775" s="2" t="str">
        <f>VLOOKUP(A775,'Food Encyclopedia'!$C$2:$E$992,3)</f>
        <v>Flour, All-purpose. bag</v>
      </c>
      <c r="C775" s="2" t="str">
        <f>VLOOKUP(A775,'Food Encyclopedia'!$C$2:$K$992,9)</f>
        <v>raw</v>
      </c>
      <c r="D775" s="2">
        <v>29.8464</v>
      </c>
      <c r="E775" s="19">
        <v>28.0488</v>
      </c>
      <c r="F775" s="57">
        <f t="shared" si="20"/>
        <v>9.093723631</v>
      </c>
    </row>
    <row r="776">
      <c r="A776" s="2" t="s">
        <v>2087</v>
      </c>
      <c r="B776" s="2" t="str">
        <f>VLOOKUP(A776,'Food Encyclopedia'!$C$2:$E$992,3)</f>
        <v>Granola, pure honey gluten free, bag</v>
      </c>
      <c r="C776" s="2" t="str">
        <f>VLOOKUP(A776,'Food Encyclopedia'!$C$2:$K$992,9)</f>
        <v>raw</v>
      </c>
      <c r="D776" s="2">
        <v>20.0754</v>
      </c>
      <c r="E776" s="19">
        <v>20.0161</v>
      </c>
      <c r="F776" s="57">
        <f t="shared" si="20"/>
        <v>0.5932088095</v>
      </c>
    </row>
    <row r="777">
      <c r="A777" s="2" t="s">
        <v>2090</v>
      </c>
      <c r="B777" s="2" t="str">
        <f>VLOOKUP(A777,'Food Encyclopedia'!$C$2:$E$992,3)</f>
        <v>Chocolate, milk chocolate, bag</v>
      </c>
      <c r="C777" s="2" t="str">
        <f>VLOOKUP(A777,'Food Encyclopedia'!$C$2:$K$992,9)</f>
        <v>raw</v>
      </c>
      <c r="D777" s="2">
        <v>19.9359</v>
      </c>
      <c r="E777" s="19">
        <v>19.9254</v>
      </c>
      <c r="F777" s="57">
        <f t="shared" si="20"/>
        <v>0.1065234991</v>
      </c>
    </row>
    <row r="778">
      <c r="A778" s="2" t="s">
        <v>2093</v>
      </c>
      <c r="B778" s="2" t="str">
        <f>VLOOKUP(A778,'Food Encyclopedia'!$C$2:$E$992,3)</f>
        <v>Dates, unsweetened medjool dates, bag </v>
      </c>
      <c r="C778" s="2" t="str">
        <f>VLOOKUP(A778,'Food Encyclopedia'!$C$2:$K$992,9)</f>
        <v>raw</v>
      </c>
      <c r="D778" s="2">
        <v>26.7642</v>
      </c>
      <c r="E778" s="19">
        <v>25.2879</v>
      </c>
      <c r="F778" s="57">
        <f t="shared" si="20"/>
        <v>8.847918644</v>
      </c>
    </row>
    <row r="779">
      <c r="A779" s="2" t="s">
        <v>2095</v>
      </c>
      <c r="B779" s="2" t="str">
        <f>VLOOKUP(A779,'Food Encyclopedia'!$C$2:$E$992,3)</f>
        <v>Protein powder, whey, bag </v>
      </c>
      <c r="C779" s="2" t="str">
        <f>VLOOKUP(A779,'Food Encyclopedia'!$C$2:$K$992,9)</f>
        <v>raw</v>
      </c>
      <c r="D779" s="2">
        <v>15.4274</v>
      </c>
      <c r="E779" s="19">
        <v>15.171</v>
      </c>
      <c r="F779" s="57">
        <f t="shared" si="20"/>
        <v>4.793885366</v>
      </c>
    </row>
    <row r="780">
      <c r="A780" s="2" t="s">
        <v>2097</v>
      </c>
      <c r="B780" s="2" t="str">
        <f>VLOOKUP(A780,'Food Encyclopedia'!$C$2:$E$992,3)</f>
        <v>Tea, black tea (tea bag), box</v>
      </c>
      <c r="C780" s="2" t="str">
        <f>VLOOKUP(A780,'Food Encyclopedia'!$C$2:$K$992,9)</f>
        <v>Brewed in 1 cup of boiling water</v>
      </c>
      <c r="D780" s="2">
        <v>52.67</v>
      </c>
      <c r="E780" s="19">
        <v>13.3459</v>
      </c>
      <c r="F780" s="57">
        <f>(D780-E780)/(D780-13.03335)*100</f>
        <v>99.21146212</v>
      </c>
    </row>
    <row r="781">
      <c r="A781" s="2" t="s">
        <v>2101</v>
      </c>
      <c r="B781" s="2" t="str">
        <f>VLOOKUP(A781,'Food Encyclopedia'!$C$2:$E$992,3)</f>
        <v>Gatorade, fruit punch, bottle</v>
      </c>
      <c r="C781" s="2" t="str">
        <f>VLOOKUP(A781,'Food Encyclopedia'!$C$2:$K$992,9)</f>
        <v>raw</v>
      </c>
      <c r="D781" s="2">
        <v>35.628</v>
      </c>
      <c r="E781" s="19">
        <v>11.2568</v>
      </c>
      <c r="F781" s="57">
        <f t="shared" ref="F781:F892" si="21">(D781-E781)/(D781-10.07892)*100</f>
        <v>95.38973615</v>
      </c>
    </row>
    <row r="782">
      <c r="A782" s="2" t="s">
        <v>2104</v>
      </c>
      <c r="B782" s="2" t="str">
        <f>VLOOKUP(A782,'Food Encyclopedia'!$C$2:$E$992,3)</f>
        <v>Cranberry, juice cocktail, bottle</v>
      </c>
      <c r="C782" s="2" t="str">
        <f>VLOOKUP(A782,'Food Encyclopedia'!$C$2:$K$992,9)</f>
        <v>raw</v>
      </c>
      <c r="D782" s="2">
        <v>37.5874</v>
      </c>
      <c r="E782" s="19">
        <v>13.1837</v>
      </c>
      <c r="F782" s="57">
        <f t="shared" si="21"/>
        <v>88.71337129</v>
      </c>
    </row>
    <row r="783">
      <c r="A783" s="2" t="s">
        <v>2107</v>
      </c>
      <c r="B783" s="2" t="str">
        <f>VLOOKUP(A783,'Food Encyclopedia'!$C$2:$E$992,3)</f>
        <v>Wine, Cabernet Sauvignon, bottle</v>
      </c>
      <c r="C783" s="2" t="str">
        <f>VLOOKUP(A783,'Food Encyclopedia'!$C$2:$K$992,9)</f>
        <v>raw</v>
      </c>
      <c r="D783" s="2">
        <v>39.2429</v>
      </c>
      <c r="E783" s="19">
        <v>10.7582</v>
      </c>
      <c r="F783" s="57">
        <f t="shared" si="21"/>
        <v>97.67082545</v>
      </c>
    </row>
    <row r="784">
      <c r="A784" s="2" t="s">
        <v>2110</v>
      </c>
      <c r="B784" s="2" t="str">
        <f>VLOOKUP(A784,'Food Encyclopedia'!$C$2:$E$992,3)</f>
        <v>Wine, Sauvignon Blanc, bottle</v>
      </c>
      <c r="C784" s="2" t="str">
        <f>VLOOKUP(A784,'Food Encyclopedia'!$C$2:$K$992,9)</f>
        <v>raw</v>
      </c>
      <c r="D784" s="2">
        <v>34.2927</v>
      </c>
      <c r="E784" s="31"/>
      <c r="F784" s="57">
        <f t="shared" si="21"/>
        <v>141.6247277</v>
      </c>
      <c r="G784" s="2" t="s">
        <v>3429</v>
      </c>
    </row>
    <row r="785">
      <c r="A785" s="2" t="s">
        <v>2112</v>
      </c>
      <c r="B785" s="2" t="str">
        <f>VLOOKUP(A785,'Food Encyclopedia'!$C$2:$E$992,3)</f>
        <v>Beer, Budweiser, bottle</v>
      </c>
      <c r="C785" s="2" t="str">
        <f>VLOOKUP(A785,'Food Encyclopedia'!$C$2:$K$992,9)</f>
        <v>raw</v>
      </c>
      <c r="D785" s="2">
        <v>33.2173</v>
      </c>
      <c r="E785" s="19">
        <v>10.9512</v>
      </c>
      <c r="F785" s="57">
        <f t="shared" si="21"/>
        <v>96.23015959</v>
      </c>
    </row>
    <row r="786">
      <c r="A786" s="2" t="s">
        <v>2115</v>
      </c>
      <c r="B786" s="2" t="str">
        <f>VLOOKUP(A786,'Food Encyclopedia'!$C$2:$E$992,3)</f>
        <v>Corn Starch, gluten-free product, can</v>
      </c>
      <c r="C786" s="2" t="str">
        <f>VLOOKUP(A786,'Food Encyclopedia'!$C$2:$K$992,9)</f>
        <v>raw</v>
      </c>
      <c r="D786" s="2">
        <v>18.06873</v>
      </c>
      <c r="E786" s="19">
        <v>17.5893</v>
      </c>
      <c r="F786" s="57">
        <f t="shared" si="21"/>
        <v>6.00051816</v>
      </c>
    </row>
    <row r="787">
      <c r="A787" s="2" t="s">
        <v>2118</v>
      </c>
      <c r="B787" s="2" t="str">
        <f>VLOOKUP(A787,'Food Encyclopedia'!$C$2:$E$992,3)</f>
        <v>Bread, Sourdough, bag </v>
      </c>
      <c r="C787" s="2" t="str">
        <f>VLOOKUP(A787,'Food Encyclopedia'!$C$2:$K$992,9)</f>
        <v>raw</v>
      </c>
      <c r="D787" s="2">
        <v>23.8403</v>
      </c>
      <c r="E787" s="19">
        <v>19.944</v>
      </c>
      <c r="F787" s="57">
        <f t="shared" si="21"/>
        <v>28.31329416</v>
      </c>
    </row>
    <row r="788">
      <c r="A788" s="2" t="s">
        <v>2121</v>
      </c>
      <c r="B788" s="2" t="str">
        <f>VLOOKUP(A788,'Food Encyclopedia'!$C$2:$E$992,3)</f>
        <v>Sour Cream, jar </v>
      </c>
      <c r="C788" s="2" t="str">
        <f>VLOOKUP(A788,'Food Encyclopedia'!$C$2:$K$992,9)</f>
        <v>raw</v>
      </c>
      <c r="D788" s="2">
        <v>37.4659</v>
      </c>
      <c r="E788" s="19">
        <v>17.3032</v>
      </c>
      <c r="F788" s="57">
        <f t="shared" si="21"/>
        <v>73.62147999</v>
      </c>
    </row>
    <row r="789">
      <c r="A789" s="2" t="s">
        <v>2124</v>
      </c>
      <c r="B789" s="2" t="str">
        <f>VLOOKUP(A789,'Food Encyclopedia'!$C$2:$E$992,3)</f>
        <v>Yogurt, plain whole milk, cup </v>
      </c>
      <c r="C789" s="2" t="str">
        <f>VLOOKUP(A789,'Food Encyclopedia'!$C$2:$K$992,9)</f>
        <v>raw</v>
      </c>
      <c r="D789" s="2">
        <v>31.6222</v>
      </c>
      <c r="E789" s="19">
        <v>13.5583</v>
      </c>
      <c r="F789" s="57">
        <f t="shared" si="21"/>
        <v>83.84934885</v>
      </c>
    </row>
    <row r="790">
      <c r="A790" s="2" t="s">
        <v>2127</v>
      </c>
      <c r="B790" s="2" t="str">
        <f>VLOOKUP(A790,'Food Encyclopedia'!$C$2:$E$992,3)</f>
        <v>Ice cream, vanilla bean, tub</v>
      </c>
      <c r="C790" s="2" t="str">
        <f>VLOOKUP(A790,'Food Encyclopedia'!$C$2:$K$992,9)</f>
        <v>raw</v>
      </c>
      <c r="D790" s="2">
        <v>27.0948</v>
      </c>
      <c r="E790" s="19">
        <v>17.4467</v>
      </c>
      <c r="F790" s="57">
        <f t="shared" si="21"/>
        <v>56.70056441</v>
      </c>
    </row>
    <row r="791">
      <c r="A791" s="2" t="s">
        <v>2129</v>
      </c>
      <c r="B791" s="2" t="str">
        <f>VLOOKUP(A791,'Food Encyclopedia'!$C$2:$E$992,3)</f>
        <v>Milk, almond, NA, carton</v>
      </c>
      <c r="C791" s="2" t="str">
        <f>VLOOKUP(A791,'Food Encyclopedia'!$C$2:$K$992,9)</f>
        <v>raw</v>
      </c>
      <c r="D791" s="2">
        <v>32.4881</v>
      </c>
      <c r="E791" s="19">
        <v>10.4524</v>
      </c>
      <c r="F791" s="57">
        <f t="shared" si="21"/>
        <v>98.3333616</v>
      </c>
    </row>
    <row r="792">
      <c r="A792" s="2" t="s">
        <v>2132</v>
      </c>
      <c r="B792" s="2" t="str">
        <f>VLOOKUP(A792,'Food Encyclopedia'!$C$2:$E$992,3)</f>
        <v>Milk, rice, NA, carton</v>
      </c>
      <c r="C792" s="2" t="str">
        <f>VLOOKUP(A792,'Food Encyclopedia'!$C$2:$K$992,9)</f>
        <v>raw</v>
      </c>
      <c r="D792" s="2">
        <v>28.0319</v>
      </c>
      <c r="E792" s="19">
        <v>12.0589</v>
      </c>
      <c r="F792" s="57">
        <f t="shared" si="21"/>
        <v>88.9713017</v>
      </c>
    </row>
    <row r="793">
      <c r="A793" s="2" t="s">
        <v>2135</v>
      </c>
      <c r="B793" s="2" t="str">
        <f>VLOOKUP(A793,'Food Encyclopedia'!$C$2:$E$992,3)</f>
        <v>Milk, rice, NA, carton</v>
      </c>
      <c r="C793" s="2" t="str">
        <f>VLOOKUP(A793,'Food Encyclopedia'!$C$2:$K$992,9)</f>
        <v>raw</v>
      </c>
      <c r="D793" s="2">
        <v>28.195</v>
      </c>
      <c r="E793" s="19">
        <v>12.003</v>
      </c>
      <c r="F793" s="57">
        <f t="shared" si="21"/>
        <v>89.37915929</v>
      </c>
    </row>
    <row r="794">
      <c r="A794" s="2" t="s">
        <v>2137</v>
      </c>
      <c r="B794" s="2" t="str">
        <f>VLOOKUP(A794,'Food Encyclopedia'!$C$2:$E$992,3)</f>
        <v>Milk, rice, NA, carton</v>
      </c>
      <c r="C794" s="2" t="str">
        <f>VLOOKUP(A794,'Food Encyclopedia'!$C$2:$K$992,9)</f>
        <v>raw</v>
      </c>
      <c r="D794" s="2">
        <v>31.0652</v>
      </c>
      <c r="E794" s="19">
        <v>12.6376</v>
      </c>
      <c r="F794" s="57">
        <f t="shared" si="21"/>
        <v>87.80784398</v>
      </c>
    </row>
    <row r="795">
      <c r="A795" s="2" t="s">
        <v>2140</v>
      </c>
      <c r="B795" s="2" t="str">
        <f>VLOOKUP(A795,'Food Encyclopedia'!$C$2:$E$992,3)</f>
        <v>Milk, almond, NA, carton</v>
      </c>
      <c r="C795" s="2" t="str">
        <f>VLOOKUP(A795,'Food Encyclopedia'!$C$2:$K$992,9)</f>
        <v>raw</v>
      </c>
      <c r="D795" s="2">
        <v>28.5537</v>
      </c>
      <c r="E795" s="19">
        <v>10.5701</v>
      </c>
      <c r="F795" s="57">
        <f t="shared" si="21"/>
        <v>97.34134858</v>
      </c>
    </row>
    <row r="796">
      <c r="A796" s="2" t="s">
        <v>2142</v>
      </c>
      <c r="B796" s="2" t="str">
        <f>VLOOKUP(A796,'Food Encyclopedia'!$C$2:$E$992,3)</f>
        <v>Broth, chicken, NA, carton</v>
      </c>
      <c r="C796" s="2" t="str">
        <f>VLOOKUP(A796,'Food Encyclopedia'!$C$2:$K$992,9)</f>
        <v>raw</v>
      </c>
      <c r="D796" s="2">
        <v>32.8757</v>
      </c>
      <c r="E796" s="19">
        <v>10.3394</v>
      </c>
      <c r="F796" s="57">
        <f t="shared" si="21"/>
        <v>98.85738249</v>
      </c>
    </row>
    <row r="797">
      <c r="A797" s="2" t="s">
        <v>2145</v>
      </c>
      <c r="B797" s="2" t="str">
        <f>VLOOKUP(A797,'Food Encyclopedia'!$C$2:$E$992,3)</f>
        <v>Broth, vegetable, NA, carton</v>
      </c>
      <c r="C797" s="2" t="str">
        <f>VLOOKUP(A797,'Food Encyclopedia'!$C$2:$K$992,9)</f>
        <v>raw</v>
      </c>
      <c r="D797" s="2">
        <v>31.1641</v>
      </c>
      <c r="E797" s="19">
        <v>10.1638</v>
      </c>
      <c r="F797" s="57">
        <f t="shared" si="21"/>
        <v>99.59744237</v>
      </c>
    </row>
    <row r="798">
      <c r="A798" s="2" t="s">
        <v>2148</v>
      </c>
      <c r="B798" s="2" t="str">
        <f>VLOOKUP(A798,'Food Encyclopedia'!$C$2:$E$992,3)</f>
        <v>Pesto, rustic basil, NA, jar</v>
      </c>
      <c r="C798" s="2" t="str">
        <f>VLOOKUP(A798,'Food Encyclopedia'!$C$2:$K$992,9)</f>
        <v>raw</v>
      </c>
      <c r="D798" s="2">
        <v>22.0211</v>
      </c>
      <c r="E798" s="19">
        <v>15.8626</v>
      </c>
      <c r="F798" s="57">
        <f t="shared" si="21"/>
        <v>51.56931147</v>
      </c>
    </row>
    <row r="799">
      <c r="A799" s="2" t="s">
        <v>2151</v>
      </c>
      <c r="B799" s="2" t="str">
        <f>VLOOKUP(A799,'Food Encyclopedia'!$C$2:$E$992,3)</f>
        <v>Pesto, with basil, NA, plastic container</v>
      </c>
      <c r="C799" s="2" t="str">
        <f>VLOOKUP(A799,'Food Encyclopedia'!$C$2:$K$992,9)</f>
        <v>raw</v>
      </c>
      <c r="D799" s="2">
        <v>24.9503</v>
      </c>
      <c r="E799" s="19">
        <v>19.9143</v>
      </c>
      <c r="F799" s="57">
        <f t="shared" si="21"/>
        <v>33.8637033</v>
      </c>
    </row>
    <row r="800">
      <c r="A800" s="2" t="s">
        <v>2156</v>
      </c>
      <c r="B800" s="2" t="str">
        <f>VLOOKUP(A800,'Food Encyclopedia'!$C$2:$E$992,3)</f>
        <v>Pasta sauce, tomato &amp; basil, NA, jar</v>
      </c>
      <c r="C800" s="2" t="str">
        <f>VLOOKUP(A800,'Food Encyclopedia'!$C$2:$K$992,9)</f>
        <v>raw</v>
      </c>
      <c r="D800" s="2">
        <v>32.8119</v>
      </c>
      <c r="E800" s="19">
        <v>12.4506</v>
      </c>
      <c r="F800" s="57">
        <f t="shared" si="21"/>
        <v>89.56722788</v>
      </c>
    </row>
    <row r="801">
      <c r="A801" s="2" t="s">
        <v>2160</v>
      </c>
      <c r="B801" s="2" t="str">
        <f>VLOOKUP(A801,'Food Encyclopedia'!$C$2:$E$992,3)</f>
        <v>Pasta sauce, tomato &amp; basil, NA, jar</v>
      </c>
      <c r="C801" s="2" t="str">
        <f>VLOOKUP(A801,'Food Encyclopedia'!$C$2:$K$992,9)</f>
        <v>raw</v>
      </c>
      <c r="D801" s="2">
        <v>31.3817</v>
      </c>
      <c r="E801" s="19">
        <v>13.1292</v>
      </c>
      <c r="F801" s="57">
        <f t="shared" si="21"/>
        <v>85.68130544</v>
      </c>
    </row>
    <row r="802">
      <c r="A802" s="2" t="s">
        <v>2162</v>
      </c>
      <c r="B802" s="2" t="str">
        <f>VLOOKUP(A802,'Food Encyclopedia'!$C$2:$E$992,3)</f>
        <v>Tomatoes, diced, NA, canned </v>
      </c>
      <c r="C802" s="2" t="str">
        <f>VLOOKUP(A802,'Food Encyclopedia'!$C$2:$K$992,9)</f>
        <v>raw</v>
      </c>
      <c r="D802" s="2">
        <v>35.7006</v>
      </c>
      <c r="E802" s="19">
        <v>11.8807</v>
      </c>
      <c r="F802" s="57">
        <f t="shared" si="21"/>
        <v>92.96775231</v>
      </c>
    </row>
    <row r="803">
      <c r="A803" s="2" t="s">
        <v>2166</v>
      </c>
      <c r="B803" s="2" t="str">
        <f>VLOOKUP(A803,'Food Encyclopedia'!$C$2:$E$992,3)</f>
        <v>Tomato paste, NA, canned</v>
      </c>
      <c r="C803" s="2" t="str">
        <f>VLOOKUP(A803,'Food Encyclopedia'!$C$2:$K$992,9)</f>
        <v>raw</v>
      </c>
      <c r="D803" s="2">
        <v>25.2441</v>
      </c>
      <c r="E803" s="19">
        <v>14.7728</v>
      </c>
      <c r="F803" s="57">
        <f t="shared" si="21"/>
        <v>69.04830671</v>
      </c>
    </row>
    <row r="804">
      <c r="A804" s="2" t="s">
        <v>2170</v>
      </c>
      <c r="B804" s="2" t="str">
        <f>VLOOKUP(A804,'Food Encyclopedia'!$C$2:$E$992,3)</f>
        <v>Sauce, traditional, NA, canned</v>
      </c>
      <c r="C804" s="2" t="str">
        <f>VLOOKUP(A804,'Food Encyclopedia'!$C$2:$K$992,9)</f>
        <v>raw</v>
      </c>
      <c r="D804" s="2">
        <v>29.4822</v>
      </c>
      <c r="E804" s="19">
        <v>13.3712</v>
      </c>
      <c r="F804" s="57">
        <f t="shared" si="21"/>
        <v>83.03235329</v>
      </c>
    </row>
    <row r="805">
      <c r="A805" s="2" t="s">
        <v>2174</v>
      </c>
      <c r="B805" s="2" t="str">
        <f>VLOOKUP(A805,'Food Encyclopedia'!$C$2:$E$992,3)</f>
        <v>Tomato sauce, NA, canned</v>
      </c>
      <c r="C805" s="2" t="str">
        <f>VLOOKUP(A805,'Food Encyclopedia'!$C$2:$K$992,9)</f>
        <v>raw</v>
      </c>
      <c r="D805" s="2">
        <v>36.1028</v>
      </c>
      <c r="E805" s="19">
        <v>13.7181</v>
      </c>
      <c r="F805" s="57">
        <f t="shared" si="21"/>
        <v>86.01599761</v>
      </c>
    </row>
    <row r="806">
      <c r="A806" s="2" t="s">
        <v>2177</v>
      </c>
      <c r="B806" s="2" t="str">
        <f>VLOOKUP(A806,'Food Encyclopedia'!$C$2:$E$992,3)</f>
        <v>Tomato sauce, NA, canned </v>
      </c>
      <c r="C806" s="2" t="str">
        <f>VLOOKUP(A806,'Food Encyclopedia'!$C$2:$K$992,9)</f>
        <v>raw</v>
      </c>
      <c r="D806" s="2">
        <v>35.3115</v>
      </c>
      <c r="E806" s="19">
        <v>12.4996</v>
      </c>
      <c r="F806" s="57">
        <f t="shared" si="21"/>
        <v>90.40652997</v>
      </c>
    </row>
    <row r="807">
      <c r="A807" s="2" t="s">
        <v>2180</v>
      </c>
      <c r="B807" s="2" t="str">
        <f>VLOOKUP(A807,'Food Encyclopedia'!$C$2:$E$992,3)</f>
        <v>Tomato paste, NA, canned </v>
      </c>
      <c r="C807" s="2" t="str">
        <f>VLOOKUP(A807,'Food Encyclopedia'!$C$2:$K$992,9)</f>
        <v>raw</v>
      </c>
      <c r="D807" s="2">
        <v>26.923</v>
      </c>
      <c r="E807" s="19">
        <v>14.8439</v>
      </c>
      <c r="F807" s="57">
        <f t="shared" si="21"/>
        <v>71.71124811</v>
      </c>
    </row>
    <row r="808">
      <c r="A808" s="2" t="s">
        <v>2182</v>
      </c>
      <c r="B808" s="2" t="str">
        <f>VLOOKUP(A808,'Food Encyclopedia'!$C$2:$E$992,3)</f>
        <v>Ketchup, NA, plastic container</v>
      </c>
      <c r="C808" s="2" t="str">
        <f>VLOOKUP(A808,'Food Encyclopedia'!$C$2:$K$992,9)</f>
        <v>raw</v>
      </c>
      <c r="D808" s="2">
        <v>38.1378</v>
      </c>
      <c r="E808" s="19">
        <v>21.6025</v>
      </c>
      <c r="F808" s="57">
        <f t="shared" si="21"/>
        <v>58.93071997</v>
      </c>
    </row>
    <row r="809">
      <c r="A809" s="2" t="s">
        <v>2186</v>
      </c>
      <c r="B809" s="2" t="str">
        <f>VLOOKUP(A809,'Food Encyclopedia'!$C$2:$E$992,3)</f>
        <v>Olives, pitted, NA, jar</v>
      </c>
      <c r="C809" s="2" t="str">
        <f>VLOOKUP(A809,'Food Encyclopedia'!$C$2:$K$992,9)</f>
        <v>raw</v>
      </c>
      <c r="D809" s="2">
        <v>23.2788</v>
      </c>
      <c r="E809" s="19">
        <v>14.3142</v>
      </c>
      <c r="F809" s="57">
        <f t="shared" si="21"/>
        <v>67.91425377</v>
      </c>
    </row>
    <row r="810">
      <c r="A810" s="2" t="s">
        <v>2189</v>
      </c>
      <c r="B810" s="2" t="str">
        <f>VLOOKUP(A810,'Food Encyclopedia'!$C$2:$E$992,3)</f>
        <v>Beans, refried, NA, canned</v>
      </c>
      <c r="C810" s="2" t="str">
        <f>VLOOKUP(A810,'Food Encyclopedia'!$C$2:$K$992,9)</f>
        <v>raw</v>
      </c>
      <c r="D810" s="2">
        <v>26.9201</v>
      </c>
      <c r="E810" s="19">
        <v>14.5968</v>
      </c>
      <c r="F810" s="57">
        <f t="shared" si="21"/>
        <v>73.17361373</v>
      </c>
    </row>
    <row r="811">
      <c r="A811" s="2" t="s">
        <v>2193</v>
      </c>
      <c r="B811" s="2" t="str">
        <f>VLOOKUP(A811,'Food Encyclopedia'!$C$2:$E$992,3)</f>
        <v>Soup, chicken noodle, NA, canned</v>
      </c>
      <c r="C811" s="2" t="str">
        <f>VLOOKUP(A811,'Food Encyclopedia'!$C$2:$K$992,9)</f>
        <v>raw</v>
      </c>
      <c r="D811" s="2">
        <v>36.7294</v>
      </c>
      <c r="E811" s="19">
        <v>12.5718</v>
      </c>
      <c r="F811" s="57">
        <f t="shared" si="21"/>
        <v>90.64602214</v>
      </c>
    </row>
    <row r="812">
      <c r="A812" s="2" t="s">
        <v>2197</v>
      </c>
      <c r="B812" s="2" t="str">
        <f>VLOOKUP(A812,'Food Encyclopedia'!$C$2:$E$992,3)</f>
        <v>Beans, cannellini, NA, canned</v>
      </c>
      <c r="C812" s="2" t="str">
        <f>VLOOKUP(A812,'Food Encyclopedia'!$C$2:$K$992,9)</f>
        <v>raw</v>
      </c>
      <c r="D812" s="2">
        <v>31.7466</v>
      </c>
      <c r="E812" s="19">
        <v>15.5281</v>
      </c>
      <c r="F812" s="57">
        <f t="shared" si="21"/>
        <v>74.85111466</v>
      </c>
    </row>
    <row r="813">
      <c r="A813" s="2" t="s">
        <v>2200</v>
      </c>
      <c r="B813" s="2" t="str">
        <f>VLOOKUP(A813,'Food Encyclopedia'!$C$2:$E$992,3)</f>
        <v>Beans, refried black beans, NA, canned</v>
      </c>
      <c r="C813" s="2" t="str">
        <f>VLOOKUP(A813,'Food Encyclopedia'!$C$2:$K$992,9)</f>
        <v>raw</v>
      </c>
      <c r="D813" s="2">
        <v>29.2963</v>
      </c>
      <c r="E813" s="19">
        <v>15.2601</v>
      </c>
      <c r="F813" s="57">
        <f t="shared" si="21"/>
        <v>73.03909274</v>
      </c>
    </row>
    <row r="814">
      <c r="A814" s="2" t="s">
        <v>2203</v>
      </c>
      <c r="B814" s="2" t="str">
        <f>VLOOKUP(A814,'Food Encyclopedia'!$C$2:$E$992,3)</f>
        <v>Butter, sunflower, NA, plastic container</v>
      </c>
      <c r="C814" s="2" t="str">
        <f>VLOOKUP(A814,'Food Encyclopedia'!$C$2:$K$992,9)</f>
        <v>raw</v>
      </c>
      <c r="D814" s="2">
        <v>26.3972</v>
      </c>
      <c r="E814" s="19">
        <v>26.3957</v>
      </c>
      <c r="F814" s="57">
        <f t="shared" si="21"/>
        <v>0.009192145251</v>
      </c>
    </row>
    <row r="815">
      <c r="A815" s="2" t="s">
        <v>2207</v>
      </c>
      <c r="B815" s="2" t="str">
        <f>VLOOKUP(A815,'Food Encyclopedia'!$C$2:$E$992,3)</f>
        <v>Mayonnaise, NA, platic container</v>
      </c>
      <c r="C815" s="2" t="str">
        <f>VLOOKUP(A815,'Food Encyclopedia'!$C$2:$K$992,9)</f>
        <v>raw</v>
      </c>
      <c r="D815" s="2">
        <v>23.3057</v>
      </c>
      <c r="E815" s="19">
        <v>18.7234</v>
      </c>
      <c r="F815" s="57">
        <f t="shared" si="21"/>
        <v>34.64410839</v>
      </c>
    </row>
    <row r="816">
      <c r="A816" s="2" t="s">
        <v>2211</v>
      </c>
      <c r="B816" s="2" t="str">
        <f>VLOOKUP(A816,'Food Encyclopedia'!$C$2:$E$992,3)</f>
        <v>Soup, chunky vegetable, NA, canned</v>
      </c>
      <c r="C816" s="2" t="str">
        <f>VLOOKUP(A816,'Food Encyclopedia'!$C$2:$K$992,9)</f>
        <v>raw</v>
      </c>
      <c r="D816" s="2">
        <v>41.6647</v>
      </c>
      <c r="E816" s="19">
        <v>11.7034</v>
      </c>
      <c r="F816" s="57">
        <f t="shared" si="21"/>
        <v>94.85692612</v>
      </c>
    </row>
    <row r="817">
      <c r="A817" s="2" t="s">
        <v>2214</v>
      </c>
      <c r="B817" s="2" t="str">
        <f>VLOOKUP(A817,'Food Encyclopedia'!$C$2:$E$992,3)</f>
        <v>Olive oil, extra virgin, NA, glass container</v>
      </c>
      <c r="C817" s="2" t="str">
        <f>VLOOKUP(A817,'Food Encyclopedia'!$C$2:$K$992,9)</f>
        <v>raw</v>
      </c>
      <c r="D817" s="2">
        <v>19.2497</v>
      </c>
      <c r="E817" s="19">
        <v>19.1732</v>
      </c>
      <c r="F817" s="57">
        <f t="shared" si="21"/>
        <v>0.8341711392</v>
      </c>
    </row>
    <row r="818">
      <c r="A818" s="2" t="s">
        <v>2218</v>
      </c>
      <c r="B818" s="2" t="str">
        <f>VLOOKUP(A818,'Food Encyclopedia'!$C$2:$E$992,3)</f>
        <v>Butter, unsalted, NA, box</v>
      </c>
      <c r="C818" s="2" t="str">
        <f>VLOOKUP(A818,'Food Encyclopedia'!$C$2:$K$992,9)</f>
        <v>raw</v>
      </c>
      <c r="D818" s="2">
        <v>14.7398</v>
      </c>
      <c r="E818" s="19">
        <v>13.8994</v>
      </c>
      <c r="F818" s="57">
        <f t="shared" si="21"/>
        <v>18.03092978</v>
      </c>
    </row>
    <row r="819">
      <c r="A819" s="2" t="s">
        <v>2222</v>
      </c>
      <c r="B819" s="2" t="str">
        <f>VLOOKUP(A819,'Food Encyclopedia'!$C$2:$E$992,3)</f>
        <v>Cereal, puffed rice, NA, bag</v>
      </c>
      <c r="C819" s="2" t="str">
        <f>VLOOKUP(A819,'Food Encyclopedia'!$C$2:$K$992,9)</f>
        <v>raw</v>
      </c>
      <c r="D819" s="2">
        <v>11.9357</v>
      </c>
      <c r="E819" s="19">
        <v>11.844</v>
      </c>
      <c r="F819" s="57">
        <f t="shared" si="21"/>
        <v>4.938657245</v>
      </c>
    </row>
    <row r="820">
      <c r="A820" s="2" t="s">
        <v>2226</v>
      </c>
      <c r="B820" s="2" t="str">
        <f>VLOOKUP(A820,'Food Encyclopedia'!$C$2:$E$992,3)</f>
        <v>Cereal, all-bran, NA, box</v>
      </c>
      <c r="C820" s="2" t="str">
        <f>VLOOKUP(A820,'Food Encyclopedia'!$C$2:$K$992,9)</f>
        <v>raw</v>
      </c>
      <c r="D820" s="2">
        <v>17.3696</v>
      </c>
      <c r="E820" s="19">
        <v>17.168</v>
      </c>
      <c r="F820" s="57">
        <f t="shared" si="21"/>
        <v>2.765174168</v>
      </c>
    </row>
    <row r="821">
      <c r="A821" s="2" t="s">
        <v>2230</v>
      </c>
      <c r="B821" s="2" t="str">
        <f>VLOOKUP(A821,'Food Encyclopedia'!$C$2:$E$992,3)</f>
        <v>Crisps, chickpea veggie, NA, bag</v>
      </c>
      <c r="C821" s="2" t="str">
        <f>VLOOKUP(A821,'Food Encyclopedia'!$C$2:$K$992,9)</f>
        <v>raw</v>
      </c>
      <c r="D821" s="2">
        <v>13.3329</v>
      </c>
      <c r="E821" s="19">
        <v>13.3012</v>
      </c>
      <c r="F821" s="57">
        <f t="shared" si="21"/>
        <v>0.9741916054</v>
      </c>
    </row>
    <row r="822">
      <c r="A822" s="2" t="s">
        <v>2234</v>
      </c>
      <c r="B822" s="2" t="str">
        <f>VLOOKUP(A822,'Food Encyclopedia'!$C$2:$E$992,3)</f>
        <v>Chips, white bean, NA, bag</v>
      </c>
      <c r="C822" s="2" t="str">
        <f>VLOOKUP(A822,'Food Encyclopedia'!$C$2:$K$992,9)</f>
        <v>raw</v>
      </c>
      <c r="D822" s="2">
        <v>15.4575</v>
      </c>
      <c r="E822" s="19">
        <v>15.4359</v>
      </c>
      <c r="F822" s="57">
        <f t="shared" si="21"/>
        <v>0.4015929855</v>
      </c>
    </row>
    <row r="823">
      <c r="A823" s="2" t="s">
        <v>2238</v>
      </c>
      <c r="B823" s="2" t="str">
        <f>VLOOKUP(A823,'Food Encyclopedia'!$C$2:$E$992,3)</f>
        <v>Puffs, vegan white cheddar, NA, bag</v>
      </c>
      <c r="C823" s="2" t="str">
        <f>VLOOKUP(A823,'Food Encyclopedia'!$C$2:$K$992,9)</f>
        <v>raw</v>
      </c>
      <c r="D823" s="2">
        <v>18.4196</v>
      </c>
      <c r="E823" s="19">
        <v>14.3304</v>
      </c>
      <c r="F823" s="57">
        <f t="shared" si="21"/>
        <v>49.02717764</v>
      </c>
    </row>
    <row r="824">
      <c r="A824" s="2" t="s">
        <v>2242</v>
      </c>
      <c r="B824" s="2" t="str">
        <f>VLOOKUP(A824,'Food Encyclopedia'!$C$2:$E$992,3)</f>
        <v>Crisps, veggie, NA, bag</v>
      </c>
      <c r="C824" s="2" t="str">
        <f>VLOOKUP(A824,'Food Encyclopedia'!$C$2:$K$992,9)</f>
        <v>raw</v>
      </c>
      <c r="D824" s="2">
        <v>13.6497</v>
      </c>
      <c r="E824" s="19">
        <v>13.563</v>
      </c>
      <c r="F824" s="57">
        <f t="shared" si="21"/>
        <v>2.428040932</v>
      </c>
    </row>
    <row r="825">
      <c r="A825" s="2" t="s">
        <v>2245</v>
      </c>
      <c r="B825" s="2" t="str">
        <f>VLOOKUP(A825,'Food Encyclopedia'!$C$2:$E$992,3)</f>
        <v>Puffs, aged white cheddar, NA, bag</v>
      </c>
      <c r="C825" s="2" t="str">
        <f>VLOOKUP(A825,'Food Encyclopedia'!$C$2:$K$992,9)</f>
        <v>raw</v>
      </c>
      <c r="D825" s="2">
        <v>12.7538</v>
      </c>
      <c r="E825" s="19">
        <v>12.6752</v>
      </c>
      <c r="F825" s="57">
        <f t="shared" si="21"/>
        <v>2.938449575</v>
      </c>
    </row>
    <row r="826">
      <c r="A826" s="2" t="s">
        <v>2249</v>
      </c>
      <c r="B826" s="2" t="str">
        <f>VLOOKUP(A826,'Food Encyclopedia'!$C$2:$E$992,3)</f>
        <v>Chips, blue corn, NA, bag</v>
      </c>
      <c r="C826" s="2" t="str">
        <f>VLOOKUP(A826,'Food Encyclopedia'!$C$2:$K$992,9)</f>
        <v>raw</v>
      </c>
      <c r="D826" s="2">
        <v>15.8143</v>
      </c>
      <c r="E826" s="19">
        <v>15.7864</v>
      </c>
      <c r="F826" s="57">
        <f t="shared" si="21"/>
        <v>0.4864542541</v>
      </c>
    </row>
    <row r="827">
      <c r="A827" s="2" t="s">
        <v>2253</v>
      </c>
      <c r="B827" s="2" t="str">
        <f>VLOOKUP(A827,'Food Encyclopedia'!$C$2:$E$992,3)</f>
        <v>Crackers, original, NA, box</v>
      </c>
      <c r="C827" s="2" t="str">
        <f>VLOOKUP(A827,'Food Encyclopedia'!$C$2:$K$992,9)</f>
        <v>raw</v>
      </c>
      <c r="D827" s="2">
        <v>16.017</v>
      </c>
      <c r="E827" s="19">
        <v>15.9547</v>
      </c>
      <c r="F827" s="57">
        <f t="shared" si="21"/>
        <v>1.049160671</v>
      </c>
    </row>
    <row r="828">
      <c r="A828" s="2" t="s">
        <v>2257</v>
      </c>
      <c r="B828" s="2" t="str">
        <f>VLOOKUP(A828,'Food Encyclopedia'!$C$2:$E$992,3)</f>
        <v>Crisps, hummus, NA, bag</v>
      </c>
      <c r="C828" s="2" t="str">
        <f>VLOOKUP(A828,'Food Encyclopedia'!$C$2:$K$992,9)</f>
        <v>raw</v>
      </c>
      <c r="D828" s="2">
        <v>14.0408</v>
      </c>
      <c r="E828" s="19">
        <v>13.9616</v>
      </c>
      <c r="F828" s="57">
        <f t="shared" si="21"/>
        <v>1.999050956</v>
      </c>
    </row>
    <row r="829">
      <c r="A829" s="2" t="s">
        <v>2260</v>
      </c>
      <c r="B829" s="2" t="str">
        <f>VLOOKUP(A829,'Food Encyclopedia'!$C$2:$E$992,3)</f>
        <v>Chips, tortilla, NA, bag</v>
      </c>
      <c r="C829" s="2" t="str">
        <f>VLOOKUP(A829,'Food Encyclopedia'!$C$2:$K$992,9)</f>
        <v>raw</v>
      </c>
      <c r="D829" s="2">
        <v>16.4705</v>
      </c>
      <c r="E829" s="19">
        <v>16.3865</v>
      </c>
      <c r="F829" s="57">
        <f t="shared" si="21"/>
        <v>1.314229033</v>
      </c>
    </row>
    <row r="830">
      <c r="A830" s="2" t="s">
        <v>2264</v>
      </c>
      <c r="B830" s="2" t="str">
        <f>VLOOKUP(A830,'Food Encyclopedia'!$C$2:$E$992,3)</f>
        <v>Bar, almond butter, NA, wrapped</v>
      </c>
      <c r="C830" s="2" t="str">
        <f>VLOOKUP(A830,'Food Encyclopedia'!$C$2:$K$992,9)</f>
        <v>raw</v>
      </c>
      <c r="D830" s="2">
        <v>22.6256</v>
      </c>
      <c r="E830" s="19">
        <v>22.1147</v>
      </c>
      <c r="F830" s="57">
        <f t="shared" si="21"/>
        <v>4.071993547</v>
      </c>
    </row>
    <row r="831">
      <c r="A831" s="2" t="s">
        <v>2268</v>
      </c>
      <c r="B831" s="2" t="str">
        <f>VLOOKUP(A831,'Food Encyclopedia'!$C$2:$E$992,3)</f>
        <v>Bar, peanut butter, NA, wrapped</v>
      </c>
      <c r="C831" s="2" t="str">
        <f>VLOOKUP(A831,'Food Encyclopedia'!$C$2:$K$992,9)</f>
        <v>raw</v>
      </c>
      <c r="D831" s="2">
        <v>22.875</v>
      </c>
      <c r="E831" s="19">
        <v>22.7124</v>
      </c>
      <c r="F831" s="57">
        <f t="shared" si="21"/>
        <v>1.270701652</v>
      </c>
    </row>
    <row r="832">
      <c r="A832" s="2" t="s">
        <v>2271</v>
      </c>
      <c r="B832" s="2" t="str">
        <f>VLOOKUP(A832,'Food Encyclopedia'!$C$2:$E$992,3)</f>
        <v>Bar, organic bananas &amp; carrots, NA, boxed</v>
      </c>
      <c r="C832" s="2" t="str">
        <f>VLOOKUP(A832,'Food Encyclopedia'!$C$2:$K$992,9)</f>
        <v>raw</v>
      </c>
      <c r="D832" s="2">
        <v>22.0781</v>
      </c>
      <c r="E832" s="19">
        <v>20.7083</v>
      </c>
      <c r="F832" s="57">
        <f t="shared" si="21"/>
        <v>11.41578008</v>
      </c>
    </row>
    <row r="833">
      <c r="A833" s="2" t="s">
        <v>2275</v>
      </c>
      <c r="B833" s="2" t="str">
        <f>VLOOKUP(A833,'Food Encyclopedia'!$C$2:$E$992,3)</f>
        <v>Bar, organic apples &amp; spinach, NA, boxed</v>
      </c>
      <c r="C833" s="2" t="str">
        <f>VLOOKUP(A833,'Food Encyclopedia'!$C$2:$K$992,9)</f>
        <v>raw</v>
      </c>
      <c r="D833" s="2">
        <v>19.6031</v>
      </c>
      <c r="E833" s="19">
        <v>18.7644</v>
      </c>
      <c r="F833" s="57">
        <f t="shared" si="21"/>
        <v>8.806007446</v>
      </c>
    </row>
    <row r="834">
      <c r="A834" s="2" t="s">
        <v>2278</v>
      </c>
      <c r="B834" s="2" t="str">
        <f>VLOOKUP(A834,'Food Encyclopedia'!$C$2:$E$992,3)</f>
        <v>Fruit &amp; Veggie blend, commercial product, pouch</v>
      </c>
      <c r="C834" s="2" t="str">
        <f>VLOOKUP(A834,'Food Encyclopedia'!$C$2:$K$992,9)</f>
        <v>raw</v>
      </c>
      <c r="D834" s="2">
        <v>38.7012</v>
      </c>
      <c r="E834" s="19">
        <v>16.1227</v>
      </c>
      <c r="F834" s="57">
        <f t="shared" si="21"/>
        <v>78.88435163</v>
      </c>
    </row>
    <row r="835">
      <c r="A835" s="2" t="s">
        <v>2280</v>
      </c>
      <c r="B835" s="2" t="str">
        <f>VLOOKUP(A835,'Food Encyclopedia'!$C$2:$E$992,3)</f>
        <v>Veggies &amp; wild rice, NA, box</v>
      </c>
      <c r="C835" s="2" t="str">
        <f>VLOOKUP(A835,'Food Encyclopedia'!$C$2:$K$992,9)</f>
        <v>raw</v>
      </c>
      <c r="D835" s="2">
        <v>34.8672</v>
      </c>
      <c r="E835" s="19">
        <v>14.3779</v>
      </c>
      <c r="F835" s="57">
        <f t="shared" si="21"/>
        <v>82.65720736</v>
      </c>
    </row>
    <row r="836">
      <c r="A836" s="2" t="s">
        <v>2283</v>
      </c>
      <c r="B836" s="2" t="str">
        <f>VLOOKUP(A836,'Food Encyclopedia'!$C$2:$E$992,3)</f>
        <v>Flour, whole wheat, NA, bag</v>
      </c>
      <c r="C836" s="2" t="str">
        <f>VLOOKUP(A836,'Food Encyclopedia'!$C$2:$K$992,9)</f>
        <v>raw</v>
      </c>
      <c r="D836" s="2">
        <v>16.7978</v>
      </c>
      <c r="E836" s="19">
        <v>16.2704</v>
      </c>
      <c r="F836" s="57">
        <f t="shared" si="21"/>
        <v>7.849522539</v>
      </c>
    </row>
    <row r="837">
      <c r="A837" s="2" t="s">
        <v>2287</v>
      </c>
      <c r="B837" s="2" t="str">
        <f>VLOOKUP(A837,'Food Encyclopedia'!$C$2:$E$992,3)</f>
        <v>Bread, 100% whole wheat, NA, bag</v>
      </c>
      <c r="C837" s="2" t="str">
        <f>VLOOKUP(A837,'Food Encyclopedia'!$C$2:$K$992,9)</f>
        <v>raw</v>
      </c>
      <c r="D837" s="2">
        <v>17.1797</v>
      </c>
      <c r="E837" s="19">
        <v>15.0092</v>
      </c>
      <c r="F837" s="57">
        <f t="shared" si="21"/>
        <v>30.56706446</v>
      </c>
    </row>
    <row r="838">
      <c r="A838" s="2" t="s">
        <v>2291</v>
      </c>
      <c r="B838" s="2" t="str">
        <f>VLOOKUP(A838,'Food Encyclopedia'!$C$2:$E$992,3)</f>
        <v>Bread, sprouted whole grain, NA, bag</v>
      </c>
      <c r="C838" s="2" t="str">
        <f>VLOOKUP(A838,'Food Encyclopedia'!$C$2:$K$992,9)</f>
        <v>raw</v>
      </c>
      <c r="D838" s="2">
        <v>17.6267</v>
      </c>
      <c r="E838" s="19">
        <v>15.3586</v>
      </c>
      <c r="F838" s="57">
        <f t="shared" si="21"/>
        <v>30.04989547</v>
      </c>
    </row>
    <row r="839">
      <c r="A839" s="2" t="s">
        <v>2294</v>
      </c>
      <c r="B839" s="2" t="str">
        <f>VLOOKUP(A839,'Food Encyclopedia'!$C$2:$E$992,3)</f>
        <v>Bread, powerseed, NA, bag</v>
      </c>
      <c r="C839" s="2" t="str">
        <f>VLOOKUP(A839,'Food Encyclopedia'!$C$2:$K$992,9)</f>
        <v>raw</v>
      </c>
      <c r="D839" s="2">
        <v>17.0985</v>
      </c>
      <c r="E839" s="19">
        <v>14.4305</v>
      </c>
      <c r="F839" s="57">
        <f t="shared" si="21"/>
        <v>38.00797199</v>
      </c>
    </row>
    <row r="840">
      <c r="A840" s="2" t="s">
        <v>2297</v>
      </c>
      <c r="B840" s="2" t="str">
        <f>VLOOKUP(A840,'Food Encyclopedia'!$C$2:$E$992,3)</f>
        <v>Bread, good seed, NA, bag</v>
      </c>
      <c r="C840" s="2" t="str">
        <f>VLOOKUP(A840,'Food Encyclopedia'!$C$2:$K$992,9)</f>
        <v>raw</v>
      </c>
      <c r="D840" s="2">
        <v>18.386</v>
      </c>
      <c r="E840" s="19">
        <v>16.1664</v>
      </c>
      <c r="F840" s="57">
        <f t="shared" si="21"/>
        <v>26.71937672</v>
      </c>
    </row>
    <row r="841">
      <c r="A841" s="2" t="s">
        <v>2300</v>
      </c>
      <c r="B841" s="2" t="str">
        <f>VLOOKUP(A841,'Food Encyclopedia'!$C$2:$E$992,3)</f>
        <v>Bread, white, NA, bag</v>
      </c>
      <c r="C841" s="2" t="str">
        <f>VLOOKUP(A841,'Food Encyclopedia'!$C$2:$K$992,9)</f>
        <v>raw</v>
      </c>
      <c r="D841" s="2">
        <v>15.7455</v>
      </c>
      <c r="E841" s="19">
        <v>13.7218</v>
      </c>
      <c r="F841" s="57">
        <f t="shared" si="21"/>
        <v>35.71289914</v>
      </c>
    </row>
    <row r="842">
      <c r="A842" s="2" t="s">
        <v>2303</v>
      </c>
      <c r="B842" s="2" t="str">
        <f>VLOOKUP(A842,'Food Encyclopedia'!$C$2:$E$992,3)</f>
        <v>Bread, 21 whole grains and seeds, NA, bag</v>
      </c>
      <c r="C842" s="2" t="str">
        <f>VLOOKUP(A842,'Food Encyclopedia'!$C$2:$K$992,9)</f>
        <v>raw</v>
      </c>
      <c r="D842" s="2">
        <v>17.3463</v>
      </c>
      <c r="E842" s="19">
        <v>15.1018</v>
      </c>
      <c r="F842" s="57">
        <f t="shared" si="21"/>
        <v>30.88458289</v>
      </c>
    </row>
    <row r="843">
      <c r="A843" s="2" t="s">
        <v>2306</v>
      </c>
      <c r="B843" s="2" t="str">
        <f>VLOOKUP(A843,'Food Encyclopedia'!$C$2:$E$992,3)</f>
        <v>Prunes, pitted, NA, bag</v>
      </c>
      <c r="C843" s="2" t="str">
        <f>VLOOKUP(A843,'Food Encyclopedia'!$C$2:$K$992,9)</f>
        <v>raw</v>
      </c>
      <c r="D843" s="2">
        <v>26.4903</v>
      </c>
      <c r="E843" s="19">
        <v>25.0228</v>
      </c>
      <c r="F843" s="57">
        <f t="shared" si="21"/>
        <v>8.94196588</v>
      </c>
    </row>
    <row r="844">
      <c r="A844" s="2" t="s">
        <v>2309</v>
      </c>
      <c r="B844" s="2" t="str">
        <f>VLOOKUP(A844,'Food Encyclopedia'!$C$2:$E$992,3)</f>
        <v>Mango, Ataulfo, flesh, fresh</v>
      </c>
      <c r="C844" s="2" t="str">
        <f>VLOOKUP(A844,'Food Encyclopedia'!$C$2:$K$992,9)</f>
        <v>raw</v>
      </c>
      <c r="D844" s="2">
        <v>19.6746</v>
      </c>
      <c r="E844" s="19">
        <v>13.778</v>
      </c>
      <c r="F844" s="57">
        <f t="shared" si="21"/>
        <v>61.45056942</v>
      </c>
    </row>
    <row r="845">
      <c r="A845" s="2" t="s">
        <v>2313</v>
      </c>
      <c r="B845" s="2" t="str">
        <f>VLOOKUP(A845,'Food Encyclopedia'!$C$2:$E$992,3)</f>
        <v>Mango, Bella, flesh, fresh</v>
      </c>
      <c r="C845" s="2" t="str">
        <f>VLOOKUP(A845,'Food Encyclopedia'!$C$2:$K$992,9)</f>
        <v>raw</v>
      </c>
      <c r="D845" s="2">
        <v>32.2826</v>
      </c>
      <c r="E845" s="19">
        <v>13.4825</v>
      </c>
      <c r="F845" s="57">
        <f t="shared" si="21"/>
        <v>84.67109957</v>
      </c>
    </row>
    <row r="846">
      <c r="A846" s="2" t="s">
        <v>2317</v>
      </c>
      <c r="B846" s="2" t="str">
        <f>VLOOKUP(A846,'Food Encyclopedia'!$C$2:$E$992,3)</f>
        <v>Lime, NA, fresh</v>
      </c>
      <c r="C846" s="2" t="str">
        <f>VLOOKUP(A846,'Food Encyclopedia'!$C$2:$K$992,9)</f>
        <v>raw</v>
      </c>
      <c r="D846" s="2">
        <v>36.8227</v>
      </c>
      <c r="E846" s="19">
        <v>12.7058</v>
      </c>
      <c r="F846" s="57">
        <f t="shared" si="21"/>
        <v>90.17760391</v>
      </c>
    </row>
    <row r="847">
      <c r="A847" s="2" t="s">
        <v>2320</v>
      </c>
      <c r="B847" s="2" t="str">
        <f>VLOOKUP(A847,'Food Encyclopedia'!$C$2:$E$992,3)</f>
        <v>Kale, curly, NA, fresh</v>
      </c>
      <c r="C847" s="2" t="str">
        <f>VLOOKUP(A847,'Food Encyclopedia'!$C$2:$K$992,9)</f>
        <v>raw</v>
      </c>
      <c r="D847" s="2">
        <v>14.1132</v>
      </c>
      <c r="E847" s="19">
        <v>10.6469</v>
      </c>
      <c r="F847" s="57">
        <f t="shared" si="21"/>
        <v>85.9211557</v>
      </c>
    </row>
    <row r="848">
      <c r="A848" s="2" t="s">
        <v>2324</v>
      </c>
      <c r="B848" s="2" t="str">
        <f>VLOOKUP(A848,'Food Encyclopedia'!$C$2:$E$992,3)</f>
        <v>Kale, red, NA, fresh</v>
      </c>
      <c r="C848" s="2" t="str">
        <f>VLOOKUP(A848,'Food Encyclopedia'!$C$2:$K$992,9)</f>
        <v>raw</v>
      </c>
      <c r="D848" s="2">
        <v>13.7334</v>
      </c>
      <c r="E848" s="19">
        <v>10.3963</v>
      </c>
      <c r="F848" s="57">
        <f t="shared" si="21"/>
        <v>91.31531709</v>
      </c>
    </row>
    <row r="849">
      <c r="A849" s="2" t="s">
        <v>2327</v>
      </c>
      <c r="B849" s="2" t="str">
        <f>VLOOKUP(A849,'Food Encyclopedia'!$C$2:$E$992,3)</f>
        <v>Kale, lacinato, NA, fresh</v>
      </c>
      <c r="C849" s="2" t="str">
        <f>VLOOKUP(A849,'Food Encyclopedia'!$C$2:$K$992,9)</f>
        <v>raw</v>
      </c>
      <c r="D849" s="90">
        <v>15.6442</v>
      </c>
      <c r="E849" s="19">
        <v>10.6816</v>
      </c>
      <c r="F849" s="57">
        <f t="shared" si="21"/>
        <v>89.17071558</v>
      </c>
    </row>
    <row r="850">
      <c r="A850" s="2" t="s">
        <v>2330</v>
      </c>
      <c r="B850" s="2" t="str">
        <f>VLOOKUP(A850,'Food Encyclopedia'!$C$2:$E$992,3)</f>
        <v>Green onions, NA, fresh</v>
      </c>
      <c r="C850" s="2" t="str">
        <f>VLOOKUP(A850,'Food Encyclopedia'!$C$2:$K$992,9)</f>
        <v>raw</v>
      </c>
      <c r="D850" s="2">
        <v>21.9523</v>
      </c>
      <c r="E850" s="19">
        <v>10.9933</v>
      </c>
      <c r="F850" s="57">
        <f t="shared" si="21"/>
        <v>92.2989073</v>
      </c>
    </row>
    <row r="851">
      <c r="A851" s="2" t="s">
        <v>2333</v>
      </c>
      <c r="B851" s="2" t="str">
        <f>VLOOKUP(A851,'Food Encyclopedia'!$C$2:$E$992,3)</f>
        <v>Lettuce, romaine, NA, fresh</v>
      </c>
      <c r="C851" s="2" t="str">
        <f>VLOOKUP(A851,'Food Encyclopedia'!$C$2:$K$992,9)</f>
        <v>raw</v>
      </c>
      <c r="D851" s="2">
        <v>17.7798</v>
      </c>
      <c r="E851" s="19">
        <v>10.4966</v>
      </c>
      <c r="F851" s="57">
        <f t="shared" si="21"/>
        <v>94.57620428</v>
      </c>
    </row>
    <row r="852">
      <c r="A852" s="2" t="s">
        <v>2337</v>
      </c>
      <c r="B852" s="2" t="str">
        <f>VLOOKUP(A852,'Food Encyclopedia'!$C$2:$E$992,3)</f>
        <v>Eggplant, NA, fresh</v>
      </c>
      <c r="C852" s="2" t="str">
        <f>VLOOKUP(A852,'Food Encyclopedia'!$C$2:$K$992,9)</f>
        <v>raw</v>
      </c>
      <c r="D852" s="2">
        <v>21.3695</v>
      </c>
      <c r="E852" s="19">
        <v>11.0017</v>
      </c>
      <c r="F852" s="57">
        <f t="shared" si="21"/>
        <v>91.82699206</v>
      </c>
    </row>
    <row r="853">
      <c r="A853" s="2" t="s">
        <v>2341</v>
      </c>
      <c r="B853" s="2" t="str">
        <f>VLOOKUP(A853,'Food Encyclopedia'!$C$2:$E$992,3)</f>
        <v>Cabbage, green, whole, fresh</v>
      </c>
      <c r="C853" s="2" t="str">
        <f>VLOOKUP(A853,'Food Encyclopedia'!$C$2:$K$992,9)</f>
        <v>raw</v>
      </c>
      <c r="D853" s="2">
        <v>24.8415</v>
      </c>
      <c r="E853" s="19">
        <v>11.0912</v>
      </c>
      <c r="F853" s="57">
        <f t="shared" si="21"/>
        <v>93.14293301</v>
      </c>
    </row>
    <row r="854">
      <c r="A854" s="2" t="s">
        <v>2344</v>
      </c>
      <c r="B854" s="2" t="str">
        <f>VLOOKUP(A854,'Food Encyclopedia'!$C$2:$E$992,3)</f>
        <v>Tuna, albacore, NA, fresh</v>
      </c>
      <c r="C854" s="2" t="str">
        <f>VLOOKUP(A854,'Food Encyclopedia'!$C$2:$K$992,9)</f>
        <v>raw</v>
      </c>
      <c r="D854" s="2">
        <v>24.5805</v>
      </c>
      <c r="E854" s="19">
        <v>13.632</v>
      </c>
      <c r="F854" s="57">
        <f t="shared" si="21"/>
        <v>75.4986698</v>
      </c>
    </row>
    <row r="855">
      <c r="A855" s="2" t="s">
        <v>2348</v>
      </c>
      <c r="B855" s="2" t="str">
        <f>VLOOKUP(A855,'Food Encyclopedia'!$C$2:$E$992,3)</f>
        <v>Tuna, chunk light, NA, fresh</v>
      </c>
      <c r="C855" s="2" t="str">
        <f>VLOOKUP(A855,'Food Encyclopedia'!$C$2:$K$992,9)</f>
        <v>raw</v>
      </c>
      <c r="D855" s="2">
        <v>22.7637</v>
      </c>
      <c r="E855" s="19">
        <v>13.2614</v>
      </c>
      <c r="F855" s="57">
        <f t="shared" si="21"/>
        <v>74.91103511</v>
      </c>
    </row>
    <row r="856">
      <c r="A856" s="2" t="s">
        <v>2351</v>
      </c>
      <c r="B856" s="2" t="str">
        <f>VLOOKUP(A856,'Food Encyclopedia'!$C$2:$E$992,3)</f>
        <v>Tortilla, almond flour, NA, bag</v>
      </c>
      <c r="C856" s="2" t="str">
        <f>VLOOKUP(A856,'Food Encyclopedia'!$C$2:$K$992,9)</f>
        <v>raw</v>
      </c>
      <c r="D856" s="2">
        <v>20.8499</v>
      </c>
      <c r="E856" s="19">
        <v>18.5123</v>
      </c>
      <c r="F856" s="57">
        <f t="shared" si="21"/>
        <v>21.70276057</v>
      </c>
    </row>
    <row r="857">
      <c r="A857" s="2" t="s">
        <v>2355</v>
      </c>
      <c r="B857" s="2" t="str">
        <f>VLOOKUP(A857,'Food Encyclopedia'!$C$2:$E$992,3)</f>
        <v>ramen, millet &amp; brown rice, NA, bag</v>
      </c>
      <c r="C857" s="2" t="str">
        <f>VLOOKUP(A857,'Food Encyclopedia'!$C$2:$K$992,9)</f>
        <v/>
      </c>
      <c r="D857" s="2">
        <v>37.8665</v>
      </c>
      <c r="E857" s="19">
        <v>14.882</v>
      </c>
      <c r="F857" s="57">
        <f t="shared" si="21"/>
        <v>82.71501153</v>
      </c>
    </row>
    <row r="858">
      <c r="A858" s="2" t="s">
        <v>2359</v>
      </c>
      <c r="B858" s="2" t="str">
        <f>VLOOKUP(A858,'Food Encyclopedia'!$C$2:$E$992,3)</f>
        <v>Saifun brean threads, NA, bag</v>
      </c>
      <c r="C858" s="2" t="str">
        <f>VLOOKUP(A858,'Food Encyclopedia'!$C$2:$K$992,9)</f>
        <v/>
      </c>
      <c r="D858" s="2">
        <v>37.9526</v>
      </c>
      <c r="E858" s="19">
        <v>15.7075</v>
      </c>
      <c r="F858" s="57">
        <f t="shared" si="21"/>
        <v>79.80682852</v>
      </c>
    </row>
    <row r="859">
      <c r="A859" s="2" t="s">
        <v>2363</v>
      </c>
      <c r="B859" s="2" t="str">
        <f>VLOOKUP(A859,'Food Encyclopedia'!$C$2:$E$992,3)</f>
        <v>Pasta, rotini red lentil, NA, box</v>
      </c>
      <c r="C859" s="2" t="str">
        <f>VLOOKUP(A859,'Food Encyclopedia'!$C$2:$K$992,9)</f>
        <v/>
      </c>
      <c r="D859" s="2">
        <v>24.939</v>
      </c>
      <c r="E859" s="19">
        <v>16.0468</v>
      </c>
      <c r="F859" s="57">
        <f t="shared" si="21"/>
        <v>59.83951634</v>
      </c>
    </row>
    <row r="860">
      <c r="A860" s="2" t="s">
        <v>2366</v>
      </c>
      <c r="B860" s="2" t="str">
        <f>VLOOKUP(A860,'Food Encyclopedia'!$C$2:$E$992,3)</f>
        <v>Pasta, chickpea rotini, NA, box</v>
      </c>
      <c r="C860" s="2" t="str">
        <f>VLOOKUP(A860,'Food Encyclopedia'!$C$2:$K$992,9)</f>
        <v/>
      </c>
      <c r="D860" s="2">
        <v>26.1548</v>
      </c>
      <c r="E860" s="19">
        <v>16.337</v>
      </c>
      <c r="F860" s="57">
        <f t="shared" si="21"/>
        <v>61.07161785</v>
      </c>
    </row>
    <row r="861">
      <c r="A861" s="2" t="s">
        <v>2370</v>
      </c>
      <c r="B861" s="2" t="str">
        <f>VLOOKUP(A861,'Food Encyclopedia'!$C$2:$E$992,3)</f>
        <v>Pasta, yellow lentil penne, NA, box</v>
      </c>
      <c r="C861" s="2" t="str">
        <f>VLOOKUP(A861,'Food Encyclopedia'!$C$2:$K$992,9)</f>
        <v/>
      </c>
      <c r="D861" s="2">
        <v>23.6062</v>
      </c>
      <c r="E861" s="19">
        <v>15.3827</v>
      </c>
      <c r="F861" s="57">
        <f t="shared" si="21"/>
        <v>60.79197</v>
      </c>
    </row>
    <row r="862">
      <c r="A862" s="2" t="s">
        <v>2373</v>
      </c>
      <c r="B862" s="2" t="str">
        <f>VLOOKUP(A862,'Food Encyclopedia'!$C$2:$E$992,3)</f>
        <v>Noodles, rice, NA, box</v>
      </c>
      <c r="C862" s="2" t="str">
        <f>VLOOKUP(A862,'Food Encyclopedia'!$C$2:$K$992,9)</f>
        <v/>
      </c>
      <c r="D862" s="2">
        <v>27.0708</v>
      </c>
      <c r="E862" s="19">
        <v>16.4904</v>
      </c>
      <c r="F862" s="57">
        <f t="shared" si="21"/>
        <v>62.26738889</v>
      </c>
    </row>
    <row r="863">
      <c r="A863" s="2" t="s">
        <v>2377</v>
      </c>
      <c r="B863" s="2" t="str">
        <f>VLOOKUP(A863,'Food Encyclopedia'!$C$2:$E$992,3)</f>
        <v>Pasta, chickpea mac &amp; cheese, NA, box</v>
      </c>
      <c r="C863" s="2" t="str">
        <f>VLOOKUP(A863,'Food Encyclopedia'!$C$2:$K$992,9)</f>
        <v/>
      </c>
      <c r="D863" s="2">
        <v>31.7233</v>
      </c>
      <c r="E863" s="19">
        <v>15.5607</v>
      </c>
      <c r="F863" s="57">
        <f t="shared" si="21"/>
        <v>74.67342562</v>
      </c>
    </row>
    <row r="864">
      <c r="A864" s="2" t="s">
        <v>2380</v>
      </c>
      <c r="B864" s="2" t="str">
        <f>VLOOKUP(A864,'Food Encyclopedia'!$C$2:$E$992,3)</f>
        <v>Couscous, pearl, NA, box</v>
      </c>
      <c r="C864" s="2" t="str">
        <f>VLOOKUP(A864,'Food Encyclopedia'!$C$2:$K$992,9)</f>
        <v/>
      </c>
      <c r="D864" s="2">
        <v>32.3444</v>
      </c>
      <c r="E864" s="19">
        <v>16.723</v>
      </c>
      <c r="F864" s="57">
        <f t="shared" si="21"/>
        <v>70.15972708</v>
      </c>
    </row>
    <row r="865">
      <c r="A865" s="2" t="s">
        <v>2384</v>
      </c>
      <c r="B865" s="2" t="str">
        <f>VLOOKUP(A865,'Food Encyclopedia'!$C$2:$E$992,3)</f>
        <v>Couscous, original, NA, box</v>
      </c>
      <c r="C865" s="2" t="str">
        <f>VLOOKUP(A865,'Food Encyclopedia'!$C$2:$K$992,9)</f>
        <v/>
      </c>
      <c r="D865" s="2">
        <v>23.2247</v>
      </c>
      <c r="E865" s="19">
        <v>12.8613</v>
      </c>
      <c r="F865" s="57">
        <f t="shared" si="21"/>
        <v>78.83442443</v>
      </c>
    </row>
    <row r="866">
      <c r="A866" s="2" t="s">
        <v>2388</v>
      </c>
      <c r="B866" s="2" t="str">
        <f>VLOOKUP(A866,'Food Encyclopedia'!$C$2:$E$992,3)</f>
        <v>Rice, brown long grain, NA, bag</v>
      </c>
      <c r="C866" s="2" t="str">
        <f>VLOOKUP(A866,'Food Encyclopedia'!$C$2:$K$992,9)</f>
        <v/>
      </c>
      <c r="D866" s="2">
        <v>35.0716</v>
      </c>
      <c r="E866" s="19">
        <v>17.7549</v>
      </c>
      <c r="F866" s="57">
        <f t="shared" si="21"/>
        <v>69.28708726</v>
      </c>
    </row>
    <row r="867">
      <c r="A867" s="2" t="s">
        <v>2391</v>
      </c>
      <c r="B867" s="2" t="str">
        <f>VLOOKUP(A867,'Food Encyclopedia'!$C$2:$E$992,3)</f>
        <v>Rice, wild NA, bag</v>
      </c>
      <c r="C867" s="2" t="str">
        <f>VLOOKUP(A867,'Food Encyclopedia'!$C$2:$K$992,9)</f>
        <v/>
      </c>
      <c r="D867" s="2">
        <v>27.1488</v>
      </c>
      <c r="E867" s="19">
        <v>14.4686</v>
      </c>
      <c r="F867" s="57">
        <f t="shared" si="21"/>
        <v>74.28406058</v>
      </c>
    </row>
    <row r="868">
      <c r="A868" s="2" t="s">
        <v>2394</v>
      </c>
      <c r="B868" s="2" t="str">
        <f>VLOOKUP(A868,'Food Encyclopedia'!$C$2:$E$992,3)</f>
        <v>Couscous, tri-color pearl, NA, bag</v>
      </c>
      <c r="C868" s="2" t="str">
        <f>VLOOKUP(A868,'Food Encyclopedia'!$C$2:$K$992,9)</f>
        <v/>
      </c>
      <c r="D868" s="2">
        <v>32.8875</v>
      </c>
      <c r="E868" s="19">
        <v>15.7464</v>
      </c>
      <c r="F868" s="57">
        <f t="shared" si="21"/>
        <v>75.15198228</v>
      </c>
    </row>
    <row r="869">
      <c r="A869" s="2" t="s">
        <v>2397</v>
      </c>
      <c r="B869" s="2" t="str">
        <f>VLOOKUP(A869,'Food Encyclopedia'!$C$2:$E$992,3)</f>
        <v>Ravioli, spinach &amp; ricotta, NA, bag</v>
      </c>
      <c r="C869" s="2" t="str">
        <f>VLOOKUP(A869,'Food Encyclopedia'!$C$2:$K$992,9)</f>
        <v/>
      </c>
      <c r="D869" s="2">
        <v>29.9792</v>
      </c>
      <c r="E869" s="19">
        <v>19.6496</v>
      </c>
      <c r="F869" s="57">
        <f t="shared" si="21"/>
        <v>51.90680734</v>
      </c>
    </row>
    <row r="870">
      <c r="A870" s="2" t="s">
        <v>2401</v>
      </c>
      <c r="B870" s="2" t="str">
        <f>VLOOKUP(A870,'Food Encyclopedia'!$C$2:$E$992,3)</f>
        <v>Burrito, beans &amp; rice, NA, bag</v>
      </c>
      <c r="C870" s="2" t="str">
        <f>VLOOKUP(A870,'Food Encyclopedia'!$C$2:$K$992,9)</f>
        <v/>
      </c>
      <c r="D870" s="2">
        <v>25.5709</v>
      </c>
      <c r="E870" s="19">
        <v>17.5503</v>
      </c>
      <c r="F870" s="57">
        <f t="shared" si="21"/>
        <v>51.77259459</v>
      </c>
    </row>
    <row r="871">
      <c r="A871" s="2" t="s">
        <v>2404</v>
      </c>
      <c r="B871" s="2" t="str">
        <f>VLOOKUP(A871,'Food Encyclopedia'!$C$2:$E$992,3)</f>
        <v>Burrito, beans &amp; cheese, NA, bag</v>
      </c>
      <c r="C871" s="2" t="str">
        <f>VLOOKUP(A871,'Food Encyclopedia'!$C$2:$K$992,9)</f>
        <v/>
      </c>
      <c r="D871" s="2">
        <v>29.0648</v>
      </c>
      <c r="E871" s="19">
        <v>19.1802</v>
      </c>
      <c r="F871" s="57">
        <f t="shared" si="21"/>
        <v>52.06290148</v>
      </c>
    </row>
    <row r="872">
      <c r="A872" s="2" t="s">
        <v>2408</v>
      </c>
      <c r="B872" s="2" t="str">
        <f>VLOOKUP(A872,'Food Encyclopedia'!$C$2:$E$992,3)</f>
        <v>Chicken, tenders, NA, bag</v>
      </c>
      <c r="C872" s="2" t="str">
        <f>VLOOKUP(A872,'Food Encyclopedia'!$C$2:$K$992,9)</f>
        <v/>
      </c>
      <c r="D872" s="2">
        <v>31.6767</v>
      </c>
      <c r="E872" s="19">
        <v>20.393</v>
      </c>
      <c r="F872" s="57">
        <f t="shared" si="21"/>
        <v>52.24472145</v>
      </c>
    </row>
    <row r="873">
      <c r="A873" s="2" t="s">
        <v>2412</v>
      </c>
      <c r="B873" s="2" t="str">
        <f>VLOOKUP(A873,'Food Encyclopedia'!$C$2:$E$992,3)</f>
        <v>Chicken, strips, NA, bag</v>
      </c>
      <c r="C873" s="2" t="str">
        <f>VLOOKUP(A873,'Food Encyclopedia'!$C$2:$K$992,9)</f>
        <v/>
      </c>
      <c r="D873" s="2">
        <v>21.9804</v>
      </c>
      <c r="E873" s="19">
        <v>17.5304</v>
      </c>
      <c r="F873" s="57">
        <f t="shared" si="21"/>
        <v>37.39030776</v>
      </c>
    </row>
    <row r="874">
      <c r="A874" s="2" t="s">
        <v>2416</v>
      </c>
      <c r="B874" s="2" t="str">
        <f>VLOOKUP(A874,'Food Encyclopedia'!$C$2:$E$992,3)</f>
        <v>Fillets, crunchy breaded, NA, bag</v>
      </c>
      <c r="C874" s="2" t="str">
        <f>VLOOKUP(A874,'Food Encyclopedia'!$C$2:$K$992,9)</f>
        <v>Microwaved for 2 minutes</v>
      </c>
      <c r="D874" s="2">
        <v>24.3232</v>
      </c>
      <c r="E874" s="19">
        <v>19.0876</v>
      </c>
      <c r="F874" s="57">
        <f t="shared" si="21"/>
        <v>36.75580654</v>
      </c>
    </row>
    <row r="875">
      <c r="A875" s="2" t="s">
        <v>2421</v>
      </c>
      <c r="B875" s="2" t="str">
        <f>VLOOKUP(A875,'Food Encyclopedia'!$C$2:$E$992,3)</f>
        <v>Fillets, crispy battered, NA, bag</v>
      </c>
      <c r="C875" s="2" t="str">
        <f>VLOOKUP(A875,'Food Encyclopedia'!$C$2:$K$992,9)</f>
        <v>Microwaved for 2 minutes</v>
      </c>
      <c r="D875" s="2">
        <v>25.2995</v>
      </c>
      <c r="E875" s="19">
        <v>21.1655</v>
      </c>
      <c r="F875" s="57">
        <f t="shared" si="21"/>
        <v>27.16059441</v>
      </c>
    </row>
    <row r="876">
      <c r="A876" s="2" t="s">
        <v>2424</v>
      </c>
      <c r="B876" s="2" t="str">
        <f>VLOOKUP(A876,'Food Encyclopedia'!$C$2:$E$992,3)</f>
        <v>Chicken, breast, NA, fresh</v>
      </c>
      <c r="C876" s="2" t="str">
        <f>VLOOKUP(A876,'Food Encyclopedia'!$C$2:$K$992,9)</f>
        <v/>
      </c>
      <c r="D876" s="2">
        <v>29.0722</v>
      </c>
      <c r="E876" s="19">
        <v>17.3026</v>
      </c>
      <c r="F876" s="57">
        <f t="shared" si="21"/>
        <v>61.96717997</v>
      </c>
    </row>
    <row r="877">
      <c r="A877" s="2" t="s">
        <v>2427</v>
      </c>
      <c r="B877" s="2" t="str">
        <f>VLOOKUP(A877,'Food Encyclopedia'!$C$2:$E$992,3)</f>
        <v>Beef, round tip steak, NA, fresh</v>
      </c>
      <c r="C877" s="2" t="str">
        <f>VLOOKUP(A877,'Food Encyclopedia'!$C$2:$K$992,9)</f>
        <v>Grilled for 5 minutes on each side, medium heat</v>
      </c>
      <c r="D877" s="2">
        <v>25.0526</v>
      </c>
      <c r="E877" s="19">
        <v>16.1592</v>
      </c>
      <c r="F877" s="57">
        <f t="shared" si="21"/>
        <v>59.39354921</v>
      </c>
    </row>
    <row r="878">
      <c r="A878" s="2" t="s">
        <v>2431</v>
      </c>
      <c r="B878" s="2" t="str">
        <f>VLOOKUP(A878,'Food Encyclopedia'!$C$2:$E$992,3)</f>
        <v>Prawn, NA, fresh</v>
      </c>
      <c r="C878" s="2" t="str">
        <f>VLOOKUP(A878,'Food Encyclopedia'!$C$2:$K$992,9)</f>
        <v>Grilled for 2 minutes on each side, medium heat</v>
      </c>
      <c r="D878" s="2">
        <v>21.2376</v>
      </c>
      <c r="E878" s="19">
        <v>12.4517</v>
      </c>
      <c r="F878" s="57">
        <f t="shared" si="21"/>
        <v>78.73601537</v>
      </c>
    </row>
    <row r="879">
      <c r="A879" s="2" t="s">
        <v>2434</v>
      </c>
      <c r="B879" s="2" t="str">
        <f>VLOOKUP(A879,'Food Encyclopedia'!$C$2:$E$992,3)</f>
        <v>Eggs, brown, yolk, hard-boiled</v>
      </c>
      <c r="C879" s="2" t="str">
        <f>VLOOKUP(A879,'Food Encyclopedia'!$C$2:$K$992,9)</f>
        <v/>
      </c>
      <c r="D879" s="2">
        <v>26.116</v>
      </c>
      <c r="E879" s="19">
        <v>17.6652</v>
      </c>
      <c r="F879" s="57">
        <f t="shared" si="21"/>
        <v>52.69537846</v>
      </c>
    </row>
    <row r="880">
      <c r="A880" s="2" t="s">
        <v>2438</v>
      </c>
      <c r="B880" s="2" t="str">
        <f>VLOOKUP(A880,'Food Encyclopedia'!$C$2:$E$992,3)</f>
        <v>Eggs, brown, egg white, hard-boiled</v>
      </c>
      <c r="C880" s="2" t="str">
        <f>VLOOKUP(A880,'Food Encyclopedia'!$C$2:$K$992,9)</f>
        <v/>
      </c>
      <c r="D880" s="2">
        <v>31.4531</v>
      </c>
      <c r="E880" s="19">
        <v>12.7092</v>
      </c>
      <c r="F880" s="57">
        <f t="shared" si="21"/>
        <v>87.69412441</v>
      </c>
    </row>
    <row r="881">
      <c r="A881" s="2" t="s">
        <v>2440</v>
      </c>
      <c r="B881" s="2" t="str">
        <f>VLOOKUP(A881,'Food Encyclopedia'!$C$2:$E$992,3)</f>
        <v>Eggs, brown, whole, scrambled and hard boiled</v>
      </c>
      <c r="C881" s="2" t="str">
        <f>VLOOKUP(A881,'Food Encyclopedia'!$C$2:$K$992,9)</f>
        <v/>
      </c>
      <c r="D881" s="2">
        <v>42.1844</v>
      </c>
      <c r="E881" s="19">
        <v>18.3246</v>
      </c>
      <c r="F881" s="57">
        <f t="shared" si="21"/>
        <v>74.31690789</v>
      </c>
    </row>
    <row r="882">
      <c r="A882" s="2" t="s">
        <v>2442</v>
      </c>
      <c r="B882" s="2" t="str">
        <f>VLOOKUP(A882,'Food Encyclopedia'!$C$2:$E$992,3)</f>
        <v>Cabbage, green, whole, steamed</v>
      </c>
      <c r="C882" s="2" t="str">
        <f>VLOOKUP(A882,'Food Encyclopedia'!$C$2:$K$992,9)</f>
        <v/>
      </c>
      <c r="D882" s="2">
        <v>23.1902</v>
      </c>
      <c r="E882" s="19">
        <v>10.7937</v>
      </c>
      <c r="F882" s="57">
        <f t="shared" si="21"/>
        <v>94.54835836</v>
      </c>
    </row>
    <row r="883">
      <c r="A883" s="2" t="s">
        <v>2444</v>
      </c>
      <c r="B883" s="2" t="str">
        <f>VLOOKUP(A883,'Food Encyclopedia'!$C$2:$E$992,3)</f>
        <v>Eggs, brown, whole, scrambled</v>
      </c>
      <c r="C883" s="2" t="str">
        <f>VLOOKUP(A883,'Food Encyclopedia'!$C$2:$K$992,9)</f>
        <v/>
      </c>
      <c r="D883" s="2">
        <v>27.4863</v>
      </c>
      <c r="E883" s="19">
        <v>14.0179</v>
      </c>
      <c r="F883" s="57">
        <f t="shared" si="21"/>
        <v>77.37178139</v>
      </c>
    </row>
    <row r="884">
      <c r="A884" s="2" t="s">
        <v>2446</v>
      </c>
      <c r="B884" s="2" t="str">
        <f>VLOOKUP(A884,'Food Encyclopedia'!$C$2:$E$992,3)</f>
        <v>Pasta, red lentil, NA, box</v>
      </c>
      <c r="C884" s="2" t="str">
        <f>VLOOKUP(A884,'Food Encyclopedia'!$C$2:$K$992,9)</f>
        <v/>
      </c>
      <c r="D884" s="2">
        <v>25.8234</v>
      </c>
      <c r="E884" s="19">
        <v>15.5702</v>
      </c>
      <c r="F884" s="57">
        <f t="shared" si="21"/>
        <v>65.12250643</v>
      </c>
    </row>
    <row r="885">
      <c r="A885" s="2" t="s">
        <v>2451</v>
      </c>
      <c r="B885" s="2" t="str">
        <f>VLOOKUP(A885,'Food Encyclopedia'!$C$2:$E$992,3)</f>
        <v>Bread, righteous rye, NA, bag</v>
      </c>
      <c r="C885" s="2" t="str">
        <f>VLOOKUP(A885,'Food Encyclopedia'!$C$2:$K$992,9)</f>
        <v>raw</v>
      </c>
      <c r="D885" s="2">
        <v>27.7369</v>
      </c>
      <c r="E885" s="19">
        <v>22.6846</v>
      </c>
      <c r="F885" s="57">
        <f t="shared" si="21"/>
        <v>28.61199299</v>
      </c>
    </row>
    <row r="886">
      <c r="A886" s="2" t="s">
        <v>2455</v>
      </c>
      <c r="B886" s="2" t="str">
        <f>VLOOKUP(A886,'Food Encyclopedia'!$C$2:$E$992,3)</f>
        <v>Crackers, almond nut thins, NA, box</v>
      </c>
      <c r="C886" s="2" t="str">
        <f>VLOOKUP(A886,'Food Encyclopedia'!$C$2:$K$992,9)</f>
        <v>raw</v>
      </c>
      <c r="D886" s="2">
        <v>15.7581</v>
      </c>
      <c r="E886" s="19">
        <v>10.301</v>
      </c>
      <c r="F886" s="57">
        <f t="shared" si="21"/>
        <v>96.08957631</v>
      </c>
    </row>
    <row r="887">
      <c r="A887" s="2" t="s">
        <v>2458</v>
      </c>
      <c r="B887" s="2" t="str">
        <f>VLOOKUP(A887,'Food Encyclopedia'!$C$2:$E$992,3)</f>
        <v>Cabbage, purple, whole, fresh</v>
      </c>
      <c r="C887" s="2" t="str">
        <f>VLOOKUP(A887,'Food Encyclopedia'!$C$2:$K$992,9)</f>
        <v>raw</v>
      </c>
      <c r="D887" s="2">
        <v>24.8493</v>
      </c>
      <c r="E887" s="19">
        <v>11.3971</v>
      </c>
      <c r="F887" s="57">
        <f t="shared" si="21"/>
        <v>91.07551735</v>
      </c>
    </row>
    <row r="888">
      <c r="A888" s="2" t="s">
        <v>2460</v>
      </c>
      <c r="B888" s="2" t="str">
        <f>VLOOKUP(A888,'Food Encyclopedia'!$C$2:$E$992,3)</f>
        <v>Pretzels, peanut butter, NA, bag</v>
      </c>
      <c r="C888" s="2" t="str">
        <f>VLOOKUP(A888,'Food Encyclopedia'!$C$2:$K$992,9)</f>
        <v>raw</v>
      </c>
      <c r="D888" s="2">
        <v>21.6689</v>
      </c>
      <c r="E888" s="19">
        <v>21.3866</v>
      </c>
      <c r="F888" s="57">
        <f t="shared" si="21"/>
        <v>2.435724652</v>
      </c>
    </row>
    <row r="889">
      <c r="A889" s="2" t="s">
        <v>2463</v>
      </c>
      <c r="B889" s="2" t="str">
        <f>VLOOKUP(A889,'Food Encyclopedia'!$C$2:$E$992,3)</f>
        <v>Rice, short grain brown, NA, bag</v>
      </c>
      <c r="C889" s="2" t="str">
        <f>VLOOKUP(A889,'Food Encyclopedia'!$C$2:$K$992,9)</f>
        <v/>
      </c>
      <c r="D889" s="2">
        <v>27.3833</v>
      </c>
      <c r="E889" s="19">
        <v>17.6197</v>
      </c>
      <c r="F889" s="57">
        <f t="shared" si="21"/>
        <v>56.42270916</v>
      </c>
    </row>
    <row r="890">
      <c r="A890" s="2" t="s">
        <v>2466</v>
      </c>
      <c r="B890" s="2" t="str">
        <f>VLOOKUP(A890,'Food Encyclopedia'!$C$2:$E$992,3)</f>
        <v>Tortillas, cauliflower, NA, bag</v>
      </c>
      <c r="C890" s="2" t="str">
        <f>VLOOKUP(A890,'Food Encyclopedia'!$C$2:$K$992,9)</f>
        <v>raw</v>
      </c>
      <c r="D890" s="2">
        <v>23.1289</v>
      </c>
      <c r="E890" s="19">
        <v>19.5387</v>
      </c>
      <c r="F890" s="57">
        <f t="shared" si="21"/>
        <v>27.51115327</v>
      </c>
    </row>
    <row r="891">
      <c r="A891" s="2" t="s">
        <v>2469</v>
      </c>
      <c r="B891" s="2" t="str">
        <f>VLOOKUP(A891,'Food Encyclopedia'!$C$2:$E$992,3)</f>
        <v>Cereal, almond, NA, box</v>
      </c>
      <c r="C891" s="2" t="str">
        <f>VLOOKUP(A891,'Food Encyclopedia'!$C$2:$K$992,9)</f>
        <v>raw</v>
      </c>
      <c r="D891" s="2">
        <v>18.732</v>
      </c>
      <c r="E891" s="19">
        <v>18.6068</v>
      </c>
      <c r="F891" s="57">
        <f t="shared" si="21"/>
        <v>1.446883653</v>
      </c>
    </row>
    <row r="892">
      <c r="A892" s="2" t="s">
        <v>2472</v>
      </c>
      <c r="B892" s="2" t="str">
        <f>VLOOKUP(A892,'Food Encyclopedia'!$C$2:$E$992,3)</f>
        <v>Cabbage, purple, whole, steamed</v>
      </c>
      <c r="C892" s="2" t="str">
        <f>VLOOKUP(A892,'Food Encyclopedia'!$C$2:$K$992,9)</f>
        <v/>
      </c>
      <c r="D892" s="2">
        <v>33.0016</v>
      </c>
      <c r="E892" s="19">
        <v>11.4129</v>
      </c>
      <c r="F892" s="57">
        <f t="shared" si="21"/>
        <v>94.18052339</v>
      </c>
    </row>
    <row r="893">
      <c r="E893" s="31"/>
      <c r="F893" s="57"/>
    </row>
    <row r="894">
      <c r="E894" s="31"/>
      <c r="F894" s="57"/>
    </row>
    <row r="895">
      <c r="E895" s="31"/>
      <c r="F895" s="57"/>
    </row>
    <row r="896">
      <c r="E896" s="31"/>
      <c r="F896" s="57"/>
    </row>
    <row r="897">
      <c r="E897" s="31"/>
      <c r="F897" s="57"/>
    </row>
    <row r="898">
      <c r="E898" s="31"/>
      <c r="F898" s="57"/>
    </row>
    <row r="899">
      <c r="E899" s="31"/>
      <c r="F899" s="57"/>
    </row>
    <row r="900">
      <c r="E900" s="31"/>
      <c r="F900" s="57"/>
    </row>
    <row r="901">
      <c r="E901" s="31"/>
      <c r="F901" s="57"/>
    </row>
    <row r="902">
      <c r="E902" s="31"/>
      <c r="F902" s="57"/>
    </row>
    <row r="903">
      <c r="E903" s="31"/>
      <c r="F903" s="57"/>
    </row>
    <row r="904">
      <c r="E904" s="31"/>
      <c r="F904" s="57"/>
    </row>
    <row r="905">
      <c r="E905" s="31"/>
      <c r="F905" s="57"/>
    </row>
    <row r="906">
      <c r="E906" s="31"/>
      <c r="F906" s="57"/>
    </row>
    <row r="907">
      <c r="E907" s="31"/>
      <c r="F907" s="57"/>
    </row>
    <row r="908">
      <c r="E908" s="31"/>
      <c r="F908" s="57"/>
    </row>
    <row r="909">
      <c r="E909" s="31"/>
      <c r="F909" s="57"/>
    </row>
    <row r="910">
      <c r="E910" s="31"/>
      <c r="F910" s="57"/>
    </row>
    <row r="911">
      <c r="E911" s="31"/>
      <c r="F911" s="57"/>
    </row>
    <row r="912">
      <c r="E912" s="31"/>
      <c r="F912" s="57"/>
    </row>
    <row r="913">
      <c r="E913" s="31"/>
      <c r="F913" s="57"/>
    </row>
    <row r="914">
      <c r="E914" s="31"/>
      <c r="F914" s="57"/>
    </row>
    <row r="915">
      <c r="E915" s="31"/>
      <c r="F915" s="57"/>
    </row>
    <row r="916">
      <c r="E916" s="31"/>
      <c r="F916" s="57"/>
    </row>
    <row r="917">
      <c r="E917" s="31"/>
      <c r="F917" s="57"/>
    </row>
    <row r="918">
      <c r="E918" s="31"/>
      <c r="F918" s="57"/>
    </row>
    <row r="919">
      <c r="E919" s="31"/>
      <c r="F919" s="57"/>
    </row>
    <row r="920">
      <c r="E920" s="31"/>
      <c r="F920" s="57"/>
    </row>
    <row r="921">
      <c r="E921" s="31"/>
      <c r="F921" s="57"/>
    </row>
    <row r="922">
      <c r="E922" s="31"/>
      <c r="F922" s="57"/>
    </row>
    <row r="923">
      <c r="E923" s="31"/>
      <c r="F923" s="57"/>
    </row>
    <row r="924">
      <c r="E924" s="31"/>
      <c r="F924" s="57"/>
    </row>
    <row r="925">
      <c r="E925" s="31"/>
      <c r="F925" s="57"/>
    </row>
    <row r="926">
      <c r="E926" s="31"/>
      <c r="F926" s="57"/>
    </row>
    <row r="927">
      <c r="E927" s="31"/>
      <c r="F927" s="57"/>
    </row>
    <row r="928">
      <c r="E928" s="31"/>
      <c r="F928" s="57"/>
    </row>
    <row r="929">
      <c r="E929" s="31"/>
      <c r="F929" s="57"/>
    </row>
    <row r="930">
      <c r="E930" s="31"/>
      <c r="F930" s="57"/>
    </row>
    <row r="931">
      <c r="E931" s="31"/>
      <c r="F931" s="57"/>
    </row>
    <row r="932">
      <c r="E932" s="31"/>
      <c r="F932" s="57"/>
    </row>
    <row r="933">
      <c r="E933" s="31"/>
      <c r="F933" s="57"/>
    </row>
    <row r="934">
      <c r="E934" s="31"/>
      <c r="F934" s="57"/>
    </row>
    <row r="935">
      <c r="E935" s="31"/>
      <c r="F935" s="57"/>
    </row>
    <row r="936">
      <c r="E936" s="31"/>
      <c r="F936" s="57"/>
    </row>
    <row r="937">
      <c r="E937" s="31"/>
      <c r="F937" s="57"/>
    </row>
    <row r="938">
      <c r="E938" s="31"/>
      <c r="F938" s="57"/>
    </row>
    <row r="939">
      <c r="E939" s="31"/>
      <c r="F939" s="57"/>
    </row>
    <row r="940">
      <c r="E940" s="31"/>
      <c r="F940" s="57"/>
    </row>
    <row r="941">
      <c r="E941" s="31"/>
      <c r="F941" s="57"/>
    </row>
    <row r="942">
      <c r="E942" s="31"/>
      <c r="F942" s="57"/>
    </row>
    <row r="943">
      <c r="E943" s="31"/>
      <c r="F943" s="57"/>
    </row>
    <row r="944">
      <c r="E944" s="31"/>
      <c r="F944" s="57"/>
    </row>
    <row r="945">
      <c r="E945" s="31"/>
      <c r="F945" s="57"/>
    </row>
    <row r="946">
      <c r="E946" s="31"/>
      <c r="F946" s="57"/>
    </row>
    <row r="947">
      <c r="E947" s="31"/>
      <c r="F947" s="57"/>
    </row>
    <row r="948">
      <c r="E948" s="31"/>
      <c r="F948" s="57"/>
    </row>
    <row r="949">
      <c r="E949" s="31"/>
      <c r="F949" s="57"/>
    </row>
    <row r="950">
      <c r="E950" s="31"/>
      <c r="F950" s="57"/>
    </row>
    <row r="951">
      <c r="E951" s="31"/>
      <c r="F951" s="57"/>
    </row>
    <row r="952">
      <c r="E952" s="31"/>
      <c r="F952" s="57"/>
    </row>
    <row r="953">
      <c r="E953" s="31"/>
      <c r="F953" s="57"/>
    </row>
    <row r="954">
      <c r="E954" s="31"/>
      <c r="F954" s="57"/>
    </row>
    <row r="955">
      <c r="E955" s="31"/>
      <c r="F955" s="57"/>
    </row>
    <row r="956">
      <c r="E956" s="31"/>
      <c r="F956" s="57"/>
    </row>
    <row r="957">
      <c r="E957" s="31"/>
      <c r="F957" s="57"/>
    </row>
    <row r="958">
      <c r="E958" s="31"/>
      <c r="F958" s="57"/>
    </row>
    <row r="959">
      <c r="E959" s="31"/>
      <c r="F959" s="57"/>
    </row>
    <row r="960">
      <c r="E960" s="31"/>
      <c r="F960" s="57"/>
    </row>
    <row r="961">
      <c r="E961" s="31"/>
      <c r="F961" s="57"/>
    </row>
    <row r="962">
      <c r="E962" s="31"/>
      <c r="F962" s="57"/>
    </row>
    <row r="963">
      <c r="E963" s="31"/>
      <c r="F963" s="57"/>
    </row>
    <row r="964">
      <c r="E964" s="31"/>
      <c r="F964" s="57"/>
    </row>
    <row r="965">
      <c r="E965" s="31"/>
      <c r="F965" s="57"/>
    </row>
    <row r="966">
      <c r="E966" s="31"/>
      <c r="F966" s="57"/>
    </row>
    <row r="967">
      <c r="E967" s="31"/>
      <c r="F967" s="57"/>
    </row>
    <row r="968">
      <c r="E968" s="31"/>
      <c r="F968" s="57"/>
    </row>
    <row r="969">
      <c r="E969" s="31"/>
      <c r="F969" s="57"/>
    </row>
    <row r="970">
      <c r="E970" s="31"/>
      <c r="F970" s="57"/>
    </row>
    <row r="971">
      <c r="E971" s="31"/>
      <c r="F971" s="57"/>
    </row>
    <row r="972">
      <c r="E972" s="31"/>
      <c r="F972" s="57"/>
    </row>
    <row r="973">
      <c r="E973" s="31"/>
      <c r="F973" s="57"/>
    </row>
    <row r="974">
      <c r="E974" s="31"/>
      <c r="F974" s="57"/>
    </row>
    <row r="975">
      <c r="E975" s="31"/>
      <c r="F975" s="57"/>
    </row>
    <row r="976">
      <c r="E976" s="31"/>
      <c r="F976" s="57"/>
    </row>
    <row r="977">
      <c r="E977" s="31"/>
      <c r="F977" s="57"/>
    </row>
    <row r="978">
      <c r="E978" s="31"/>
      <c r="F978" s="57"/>
    </row>
    <row r="979">
      <c r="E979" s="31"/>
      <c r="F979" s="57"/>
    </row>
    <row r="980">
      <c r="E980" s="31"/>
      <c r="F980" s="57"/>
    </row>
    <row r="981">
      <c r="E981" s="31"/>
      <c r="F981" s="57"/>
    </row>
    <row r="982">
      <c r="E982" s="31"/>
      <c r="F982" s="57"/>
    </row>
    <row r="983">
      <c r="E983" s="31"/>
      <c r="F983" s="57"/>
    </row>
    <row r="984">
      <c r="E984" s="31"/>
      <c r="F984" s="57"/>
    </row>
    <row r="985">
      <c r="E985" s="31"/>
      <c r="F985" s="57"/>
    </row>
    <row r="986">
      <c r="E986" s="31"/>
      <c r="F986" s="57"/>
    </row>
    <row r="987">
      <c r="E987" s="31"/>
      <c r="F987" s="57"/>
    </row>
    <row r="988">
      <c r="E988" s="31"/>
      <c r="F988" s="57"/>
    </row>
    <row r="989">
      <c r="E989" s="31"/>
      <c r="F989" s="57"/>
    </row>
    <row r="990">
      <c r="E990" s="31"/>
      <c r="F990" s="57"/>
    </row>
    <row r="991">
      <c r="E991" s="31"/>
      <c r="F991" s="57"/>
    </row>
    <row r="992">
      <c r="E992" s="31"/>
      <c r="F992" s="57"/>
    </row>
    <row r="993">
      <c r="E993" s="31"/>
      <c r="F993" s="57"/>
    </row>
    <row r="994">
      <c r="E994" s="31"/>
      <c r="F994" s="57"/>
    </row>
    <row r="995">
      <c r="E995" s="31"/>
      <c r="F995" s="57"/>
    </row>
    <row r="996">
      <c r="E996" s="31"/>
      <c r="F996" s="57"/>
    </row>
    <row r="997">
      <c r="E997" s="31"/>
      <c r="F997" s="57"/>
    </row>
    <row r="998">
      <c r="E998" s="31"/>
      <c r="F998" s="57"/>
    </row>
    <row r="999">
      <c r="E999" s="31"/>
      <c r="F999" s="57"/>
    </row>
    <row r="1000">
      <c r="E1000" s="31"/>
      <c r="F1000" s="57"/>
    </row>
  </sheetData>
  <autoFilter ref="$A$1:$AC$892">
    <sortState ref="A1:AC892">
      <sortCondition ref="A1:A892"/>
      <sortCondition descending="1" ref="F1:F892"/>
    </sortState>
  </autoFil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14.0"/>
    <col customWidth="1" min="3" max="3" width="22.57"/>
  </cols>
  <sheetData>
    <row r="1">
      <c r="A1" s="91" t="s">
        <v>69</v>
      </c>
      <c r="B1" s="9" t="s">
        <v>3430</v>
      </c>
      <c r="C1" s="91" t="s">
        <v>3431</v>
      </c>
      <c r="D1" s="92" t="s">
        <v>3432</v>
      </c>
      <c r="E1" s="91" t="s">
        <v>3433</v>
      </c>
      <c r="F1" s="91" t="s">
        <v>3434</v>
      </c>
      <c r="G1" s="91" t="s">
        <v>3435</v>
      </c>
      <c r="H1" s="91" t="s">
        <v>3436</v>
      </c>
      <c r="I1" s="93" t="s">
        <v>3437</v>
      </c>
      <c r="J1" s="94" t="s">
        <v>2539</v>
      </c>
      <c r="K1" s="94" t="s">
        <v>2540</v>
      </c>
      <c r="L1" s="94" t="s">
        <v>2541</v>
      </c>
      <c r="M1" s="94" t="s">
        <v>2542</v>
      </c>
      <c r="N1" s="94" t="s">
        <v>2543</v>
      </c>
      <c r="O1" s="94" t="s">
        <v>2544</v>
      </c>
      <c r="P1" s="94" t="s">
        <v>2545</v>
      </c>
      <c r="Q1" s="94" t="s">
        <v>2546</v>
      </c>
      <c r="R1" s="94" t="s">
        <v>2547</v>
      </c>
      <c r="S1" s="94" t="s">
        <v>2548</v>
      </c>
      <c r="T1" s="94" t="s">
        <v>2549</v>
      </c>
      <c r="U1" s="94" t="s">
        <v>2550</v>
      </c>
      <c r="V1" s="94" t="s">
        <v>2551</v>
      </c>
      <c r="W1" s="94" t="s">
        <v>2552</v>
      </c>
      <c r="X1" s="16" t="s">
        <v>3438</v>
      </c>
      <c r="Y1" s="95" t="s">
        <v>3439</v>
      </c>
      <c r="Z1" s="96"/>
      <c r="AA1" s="96"/>
      <c r="AB1" s="96"/>
      <c r="AC1" s="96"/>
      <c r="AD1" s="96"/>
    </row>
    <row r="2">
      <c r="A2" s="97" t="s">
        <v>86</v>
      </c>
      <c r="B2" s="8" t="str">
        <f>VLOOKUP(A2,'Food Encyclopedia'!$C$2:$K$999,3)&amp;","&amp;VLOOKUP(A2,'Food Encyclopedia'!$C$2:$K$999,4)&amp;","&amp;VLOOKUP(A2,'Food Encyclopedia'!$C$2:$K$999,5)</f>
        <v>Apple, envy, whole without seeds, fresh,Envy,</v>
      </c>
      <c r="C2" s="31" t="str">
        <f>VLOOKUP(A2,'Food Encyclopedia'!$C$2:$K$999,6)</f>
        <v>Fruits</v>
      </c>
      <c r="D2" s="98">
        <v>30.0</v>
      </c>
      <c r="E2" s="31">
        <f t="shared" ref="E2:E891" si="1">D2*1000</f>
        <v>30000</v>
      </c>
      <c r="F2" s="31">
        <f>(VLOOKUP(A2,'% water content of Food'!A2:F999,6))</f>
        <v>80.79469075</v>
      </c>
      <c r="G2" s="31">
        <f t="shared" ref="G2:G892" si="2">E2*F2/100</f>
        <v>24238.40722</v>
      </c>
      <c r="H2" s="31">
        <f t="shared" ref="H2:H892" si="3">E2-G2</f>
        <v>5761.592776</v>
      </c>
      <c r="I2" s="99">
        <f t="shared" ref="I2:I892" si="4">H2*N2</f>
        <v>59.74771709</v>
      </c>
      <c r="J2" s="31">
        <f>VLOOKUP(A2,'Absolute Total Monosaccharide C'!$E$2:$T$999,3)</f>
        <v>0.237019</v>
      </c>
      <c r="K2" s="31">
        <f>VLOOKUP(A2,'Absolute Total Monosaccharide C'!$E$2:$T$999,4)</f>
        <v>0.008729</v>
      </c>
      <c r="L2" s="31">
        <f>VLOOKUP(A2,'Absolute Total Monosaccharide C'!$E$2:$T$999,5)</f>
        <v>0.125785</v>
      </c>
      <c r="M2" s="31">
        <f>VLOOKUP(A2,'Absolute Total Monosaccharide C'!$E$2:$T$999,6)</f>
        <v>0.006371</v>
      </c>
      <c r="N2" s="100">
        <f>VLOOKUP(A2,'Absolute Total Monosaccharide C'!$E$2:$T$999,7)</f>
        <v>0.01037</v>
      </c>
      <c r="O2" s="31">
        <f>VLOOKUP(A2,'Absolute Total Monosaccharide C'!$E$2:$T$999,8)</f>
        <v>0.001887</v>
      </c>
      <c r="P2" s="31">
        <f>VLOOKUP(A2,'Absolute Total Monosaccharide C'!$E$2:$T$999,9)</f>
        <v>0.000709</v>
      </c>
      <c r="Q2" s="31">
        <f>VLOOKUP(A2,'Absolute Total Monosaccharide C'!$E$2:$T$999,10)</f>
        <v>0</v>
      </c>
      <c r="R2" s="31">
        <f>VLOOKUP(A2,'Absolute Total Monosaccharide C'!$E$2:$T$999,11)</f>
        <v>0.012483</v>
      </c>
      <c r="S2" s="31">
        <f>VLOOKUP(A2,'Absolute Total Monosaccharide C'!$E$2:$T$999,12)</f>
        <v>0</v>
      </c>
      <c r="T2" s="31">
        <f>VLOOKUP(A2,'Absolute Total Monosaccharide C'!$E$2:$T$999,13)</f>
        <v>0</v>
      </c>
      <c r="U2" s="31">
        <f>VLOOKUP(A2,'Absolute Total Monosaccharide C'!$E$2:$T$999,14)</f>
        <v>0</v>
      </c>
      <c r="V2" s="31">
        <f>VLOOKUP(A2,'Absolute Total Monosaccharide C'!$E$2:$T$999,15)</f>
        <v>0</v>
      </c>
      <c r="W2" s="31">
        <f>VLOOKUP(A2,'Absolute Total Monosaccharide C'!$E$2:$T$999,16)</f>
        <v>0.000305</v>
      </c>
      <c r="X2" s="100">
        <f>VLOOKUP(A2,'Absolute Total Monosaccharide C'!$E$2:$T$999,2)</f>
        <v>10.23</v>
      </c>
      <c r="Y2" s="101"/>
    </row>
    <row r="3">
      <c r="A3" s="97" t="s">
        <v>94</v>
      </c>
      <c r="B3" s="8" t="str">
        <f>VLOOKUP(A3,'Food Encyclopedia'!$C$2:$K$999,3)&amp;","&amp;VLOOKUP(A3,'Food Encyclopedia'!$C$2:$K$999,4)&amp;","&amp;VLOOKUP(A3,'Food Encyclopedia'!$C$2:$K$999,5)</f>
        <v>Apple, envy, peel only, fresh,Envy,</v>
      </c>
      <c r="C3" s="31" t="str">
        <f>VLOOKUP(A3,'Food Encyclopedia'!$C$2:$K$999,6)</f>
        <v>Fruits</v>
      </c>
      <c r="D3" s="98">
        <v>30.0</v>
      </c>
      <c r="E3" s="31">
        <f t="shared" si="1"/>
        <v>30000</v>
      </c>
      <c r="F3" s="31">
        <f>(VLOOKUP(A3,'% water content of Food'!A3:F1000,6))</f>
        <v>74.01868519</v>
      </c>
      <c r="G3" s="31">
        <f t="shared" si="2"/>
        <v>22205.60556</v>
      </c>
      <c r="H3" s="31">
        <f t="shared" si="3"/>
        <v>7794.394442</v>
      </c>
      <c r="I3" s="99">
        <f t="shared" si="4"/>
        <v>159.2784504</v>
      </c>
      <c r="J3" s="31">
        <f>VLOOKUP(A3,'Absolute Total Monosaccharide C'!$E$2:$T$999,3)</f>
        <v>0.168286</v>
      </c>
      <c r="K3" s="31">
        <f>VLOOKUP(A3,'Absolute Total Monosaccharide C'!$E$2:$T$999,4)</f>
        <v>0.022065</v>
      </c>
      <c r="L3" s="31">
        <f>VLOOKUP(A3,'Absolute Total Monosaccharide C'!$E$2:$T$999,5)</f>
        <v>0.064954</v>
      </c>
      <c r="M3" s="31">
        <f>VLOOKUP(A3,'Absolute Total Monosaccharide C'!$E$2:$T$999,6)</f>
        <v>0.011541</v>
      </c>
      <c r="N3" s="100">
        <f>VLOOKUP(A3,'Absolute Total Monosaccharide C'!$E$2:$T$999,7)</f>
        <v>0.020435</v>
      </c>
      <c r="O3" s="31">
        <f>VLOOKUP(A3,'Absolute Total Monosaccharide C'!$E$2:$T$999,8)</f>
        <v>0.004223</v>
      </c>
      <c r="P3" s="31">
        <f>VLOOKUP(A3,'Absolute Total Monosaccharide C'!$E$2:$T$999,9)</f>
        <v>0.001361</v>
      </c>
      <c r="Q3" s="31">
        <f>VLOOKUP(A3,'Absolute Total Monosaccharide C'!$E$2:$T$999,10)</f>
        <v>0</v>
      </c>
      <c r="R3" s="31">
        <f>VLOOKUP(A3,'Absolute Total Monosaccharide C'!$E$2:$T$999,11)</f>
        <v>0.027294</v>
      </c>
      <c r="S3" s="31">
        <f>VLOOKUP(A3,'Absolute Total Monosaccharide C'!$E$2:$T$999,12)</f>
        <v>0</v>
      </c>
      <c r="T3" s="31">
        <f>VLOOKUP(A3,'Absolute Total Monosaccharide C'!$E$2:$T$999,13)</f>
        <v>0</v>
      </c>
      <c r="U3" s="31">
        <f>VLOOKUP(A3,'Absolute Total Monosaccharide C'!$E$2:$T$999,14)</f>
        <v>0.003926</v>
      </c>
      <c r="V3" s="31">
        <f>VLOOKUP(A3,'Absolute Total Monosaccharide C'!$E$2:$T$999,15)</f>
        <v>0</v>
      </c>
      <c r="W3" s="31">
        <f>VLOOKUP(A3,'Absolute Total Monosaccharide C'!$E$2:$T$999,16)</f>
        <v>0</v>
      </c>
      <c r="X3" s="100">
        <f>VLOOKUP(A3,'Absolute Total Monosaccharide C'!$E$2:$T$999,2)</f>
        <v>10.29</v>
      </c>
      <c r="Y3" s="101"/>
    </row>
    <row r="4">
      <c r="A4" s="19" t="s">
        <v>96</v>
      </c>
      <c r="B4" s="8" t="str">
        <f>VLOOKUP(A4,'Food Encyclopedia'!$C$2:$K$999,3)&amp;","&amp;VLOOKUP(A4,'Food Encyclopedia'!$C$2:$K$999,4)&amp;","&amp;VLOOKUP(A4,'Food Encyclopedia'!$C$2:$K$999,5)</f>
        <v>Apple, envy flesh only, fresh,Envy,</v>
      </c>
      <c r="C4" s="31" t="str">
        <f>VLOOKUP(A4,'Food Encyclopedia'!$C$2:$K$999,6)</f>
        <v>Fruits</v>
      </c>
      <c r="D4" s="98">
        <v>30.0</v>
      </c>
      <c r="E4" s="31">
        <f t="shared" si="1"/>
        <v>30000</v>
      </c>
      <c r="F4" s="31">
        <f>(VLOOKUP(A4,'% water content of Food'!A4:F1001,6))</f>
        <v>80.78846031</v>
      </c>
      <c r="G4" s="31">
        <f t="shared" si="2"/>
        <v>24236.53809</v>
      </c>
      <c r="H4" s="31">
        <f t="shared" si="3"/>
        <v>5763.461907</v>
      </c>
      <c r="I4" s="99">
        <f t="shared" si="4"/>
        <v>42.49400464</v>
      </c>
      <c r="J4" s="31">
        <f>VLOOKUP(A4,'Absolute Total Monosaccharide C'!$E$2:$T$999,3)</f>
        <v>0.188103</v>
      </c>
      <c r="K4" s="31">
        <f>VLOOKUP(A4,'Absolute Total Monosaccharide C'!$E$2:$T$999,4)</f>
        <v>0.009307</v>
      </c>
      <c r="L4" s="31">
        <f>VLOOKUP(A4,'Absolute Total Monosaccharide C'!$E$2:$T$999,5)</f>
        <v>0.106791</v>
      </c>
      <c r="M4" s="31">
        <f>VLOOKUP(A4,'Absolute Total Monosaccharide C'!$E$2:$T$999,6)</f>
        <v>0.007456</v>
      </c>
      <c r="N4" s="100">
        <f>VLOOKUP(A4,'Absolute Total Monosaccharide C'!$E$2:$T$999,7)</f>
        <v>0.007373</v>
      </c>
      <c r="O4" s="31">
        <f>VLOOKUP(A4,'Absolute Total Monosaccharide C'!$E$2:$T$999,8)</f>
        <v>0.002372</v>
      </c>
      <c r="P4" s="31">
        <f>VLOOKUP(A4,'Absolute Total Monosaccharide C'!$E$2:$T$999,9)</f>
        <v>0.000664</v>
      </c>
      <c r="Q4" s="31">
        <f>VLOOKUP(A4,'Absolute Total Monosaccharide C'!$E$2:$T$999,10)</f>
        <v>0</v>
      </c>
      <c r="R4" s="31">
        <f>VLOOKUP(A4,'Absolute Total Monosaccharide C'!$E$2:$T$999,11)</f>
        <v>0.00945</v>
      </c>
      <c r="S4" s="31">
        <f>VLOOKUP(A4,'Absolute Total Monosaccharide C'!$E$2:$T$999,12)</f>
        <v>0</v>
      </c>
      <c r="T4" s="31">
        <f>VLOOKUP(A4,'Absolute Total Monosaccharide C'!$E$2:$T$999,13)</f>
        <v>0</v>
      </c>
      <c r="U4" s="31">
        <f>VLOOKUP(A4,'Absolute Total Monosaccharide C'!$E$2:$T$999,14)</f>
        <v>0</v>
      </c>
      <c r="V4" s="31">
        <f>VLOOKUP(A4,'Absolute Total Monosaccharide C'!$E$2:$T$999,15)</f>
        <v>0</v>
      </c>
      <c r="W4" s="31">
        <f>VLOOKUP(A4,'Absolute Total Monosaccharide C'!$E$2:$T$999,16)</f>
        <v>0</v>
      </c>
      <c r="X4" s="100">
        <f>VLOOKUP(A4,'Absolute Total Monosaccharide C'!$E$2:$T$999,2)</f>
        <v>10.07</v>
      </c>
      <c r="Y4" s="101"/>
    </row>
    <row r="5">
      <c r="A5" s="19" t="s">
        <v>98</v>
      </c>
      <c r="B5" s="8" t="str">
        <f>VLOOKUP(A5,'Food Encyclopedia'!$C$2:$K$999,3)&amp;","&amp;VLOOKUP(A5,'Food Encyclopedia'!$C$2:$K$999,4)&amp;","&amp;VLOOKUP(A5,'Food Encyclopedia'!$C$2:$K$999,5)</f>
        <v>Apple, jazz, whole without seeds, fresh,Jazz,</v>
      </c>
      <c r="C5" s="31" t="str">
        <f>VLOOKUP(A5,'Food Encyclopedia'!$C$2:$K$999,6)</f>
        <v>Fruits</v>
      </c>
      <c r="D5" s="98">
        <v>30.0</v>
      </c>
      <c r="E5" s="31">
        <f t="shared" si="1"/>
        <v>30000</v>
      </c>
      <c r="F5" s="31">
        <f>(VLOOKUP(A5,'% water content of Food'!A5:F1002,6))</f>
        <v>85.29024788</v>
      </c>
      <c r="G5" s="31">
        <f t="shared" si="2"/>
        <v>25587.07436</v>
      </c>
      <c r="H5" s="31">
        <f t="shared" si="3"/>
        <v>4412.925635</v>
      </c>
      <c r="I5" s="99">
        <f t="shared" si="4"/>
        <v>30.33003789</v>
      </c>
      <c r="J5" s="31">
        <f>VLOOKUP(A5,'Absolute Total Monosaccharide C'!$E$2:$T$999,3)</f>
        <v>0.17198</v>
      </c>
      <c r="K5" s="31">
        <f>VLOOKUP(A5,'Absolute Total Monosaccharide C'!$E$2:$T$999,4)</f>
        <v>0.009656</v>
      </c>
      <c r="L5" s="31">
        <f>VLOOKUP(A5,'Absolute Total Monosaccharide C'!$E$2:$T$999,5)</f>
        <v>0.122824</v>
      </c>
      <c r="M5" s="31">
        <f>VLOOKUP(A5,'Absolute Total Monosaccharide C'!$E$2:$T$999,6)</f>
        <v>0.011803</v>
      </c>
      <c r="N5" s="100">
        <f>VLOOKUP(A5,'Absolute Total Monosaccharide C'!$E$2:$T$999,7)</f>
        <v>0.006873</v>
      </c>
      <c r="O5" s="31">
        <f>VLOOKUP(A5,'Absolute Total Monosaccharide C'!$E$2:$T$999,8)</f>
        <v>0.003255</v>
      </c>
      <c r="P5" s="31">
        <f>VLOOKUP(A5,'Absolute Total Monosaccharide C'!$E$2:$T$999,9)</f>
        <v>0.001017</v>
      </c>
      <c r="Q5" s="31">
        <f>VLOOKUP(A5,'Absolute Total Monosaccharide C'!$E$2:$T$999,10)</f>
        <v>0</v>
      </c>
      <c r="R5" s="31">
        <f>VLOOKUP(A5,'Absolute Total Monosaccharide C'!$E$2:$T$999,11)</f>
        <v>0.015438</v>
      </c>
      <c r="S5" s="31">
        <f>VLOOKUP(A5,'Absolute Total Monosaccharide C'!$E$2:$T$999,12)</f>
        <v>0</v>
      </c>
      <c r="T5" s="31">
        <f>VLOOKUP(A5,'Absolute Total Monosaccharide C'!$E$2:$T$999,13)</f>
        <v>0</v>
      </c>
      <c r="U5" s="31">
        <f>VLOOKUP(A5,'Absolute Total Monosaccharide C'!$E$2:$T$999,14)</f>
        <v>0</v>
      </c>
      <c r="V5" s="31">
        <f>VLOOKUP(A5,'Absolute Total Monosaccharide C'!$E$2:$T$999,15)</f>
        <v>0</v>
      </c>
      <c r="W5" s="31">
        <f>VLOOKUP(A5,'Absolute Total Monosaccharide C'!$E$2:$T$999,16)</f>
        <v>0</v>
      </c>
      <c r="X5" s="100">
        <f>VLOOKUP(A5,'Absolute Total Monosaccharide C'!$E$2:$T$999,2)</f>
        <v>10.26</v>
      </c>
      <c r="Y5" s="101"/>
    </row>
    <row r="6">
      <c r="A6" s="19" t="s">
        <v>102</v>
      </c>
      <c r="B6" s="8" t="str">
        <f>VLOOKUP(A6,'Food Encyclopedia'!$C$2:$K$999,3)&amp;","&amp;VLOOKUP(A6,'Food Encyclopedia'!$C$2:$K$999,4)&amp;","&amp;VLOOKUP(A6,'Food Encyclopedia'!$C$2:$K$999,5)</f>
        <v>Apple, jazz, peel only, fresh,Jazz,</v>
      </c>
      <c r="C6" s="31" t="str">
        <f>VLOOKUP(A6,'Food Encyclopedia'!$C$2:$K$999,6)</f>
        <v>Fruits</v>
      </c>
      <c r="D6" s="98">
        <v>30.0</v>
      </c>
      <c r="E6" s="31">
        <f t="shared" si="1"/>
        <v>30000</v>
      </c>
      <c r="F6" s="31">
        <f>(VLOOKUP(A6,'% water content of Food'!A6:F1003,6))</f>
        <v>80.78594093</v>
      </c>
      <c r="G6" s="31">
        <f t="shared" si="2"/>
        <v>24235.78228</v>
      </c>
      <c r="H6" s="31">
        <f t="shared" si="3"/>
        <v>5764.21772</v>
      </c>
      <c r="I6" s="99">
        <f t="shared" si="4"/>
        <v>125.5158409</v>
      </c>
      <c r="J6" s="31">
        <f>VLOOKUP(A6,'Absolute Total Monosaccharide C'!$E$2:$T$999,3)</f>
        <v>0.136014</v>
      </c>
      <c r="K6" s="31">
        <f>VLOOKUP(A6,'Absolute Total Monosaccharide C'!$E$2:$T$999,4)</f>
        <v>0.019755</v>
      </c>
      <c r="L6" s="31">
        <f>VLOOKUP(A6,'Absolute Total Monosaccharide C'!$E$2:$T$999,5)</f>
        <v>0.084641</v>
      </c>
      <c r="M6" s="31">
        <f>VLOOKUP(A6,'Absolute Total Monosaccharide C'!$E$2:$T$999,6)</f>
        <v>0.01568</v>
      </c>
      <c r="N6" s="100">
        <f>VLOOKUP(A6,'Absolute Total Monosaccharide C'!$E$2:$T$999,7)</f>
        <v>0.021775</v>
      </c>
      <c r="O6" s="31">
        <f>VLOOKUP(A6,'Absolute Total Monosaccharide C'!$E$2:$T$999,8)</f>
        <v>0.005434</v>
      </c>
      <c r="P6" s="31">
        <f>VLOOKUP(A6,'Absolute Total Monosaccharide C'!$E$2:$T$999,9)</f>
        <v>0.002028</v>
      </c>
      <c r="Q6" s="31">
        <f>VLOOKUP(A6,'Absolute Total Monosaccharide C'!$E$2:$T$999,10)</f>
        <v>0</v>
      </c>
      <c r="R6" s="31">
        <f>VLOOKUP(A6,'Absolute Total Monosaccharide C'!$E$2:$T$999,11)</f>
        <v>0.035966</v>
      </c>
      <c r="S6" s="31">
        <f>VLOOKUP(A6,'Absolute Total Monosaccharide C'!$E$2:$T$999,12)</f>
        <v>0</v>
      </c>
      <c r="T6" s="31">
        <f>VLOOKUP(A6,'Absolute Total Monosaccharide C'!$E$2:$T$999,13)</f>
        <v>0</v>
      </c>
      <c r="U6" s="31">
        <f>VLOOKUP(A6,'Absolute Total Monosaccharide C'!$E$2:$T$999,14)</f>
        <v>0.002665</v>
      </c>
      <c r="V6" s="31">
        <f>VLOOKUP(A6,'Absolute Total Monosaccharide C'!$E$2:$T$999,15)</f>
        <v>0</v>
      </c>
      <c r="W6" s="31">
        <f>VLOOKUP(A6,'Absolute Total Monosaccharide C'!$E$2:$T$999,16)</f>
        <v>0</v>
      </c>
      <c r="X6" s="100">
        <f>VLOOKUP(A6,'Absolute Total Monosaccharide C'!$E$2:$T$999,2)</f>
        <v>10.18</v>
      </c>
      <c r="Y6" s="101"/>
    </row>
    <row r="7">
      <c r="A7" s="19" t="s">
        <v>104</v>
      </c>
      <c r="B7" s="8" t="str">
        <f>VLOOKUP(A7,'Food Encyclopedia'!$C$2:$K$999,3)&amp;","&amp;VLOOKUP(A7,'Food Encyclopedia'!$C$2:$K$999,4)&amp;","&amp;VLOOKUP(A7,'Food Encyclopedia'!$C$2:$K$999,5)</f>
        <v>Apple, jazz, flesh only, fresh,Jazz,</v>
      </c>
      <c r="C7" s="31" t="str">
        <f>VLOOKUP(A7,'Food Encyclopedia'!$C$2:$K$999,6)</f>
        <v>Fruits</v>
      </c>
      <c r="D7" s="98">
        <v>30.0</v>
      </c>
      <c r="E7" s="31">
        <f t="shared" si="1"/>
        <v>30000</v>
      </c>
      <c r="F7" s="31">
        <f>(VLOOKUP(A7,'% water content of Food'!A7:F1004,6))</f>
        <v>86.7020936</v>
      </c>
      <c r="G7" s="31">
        <f t="shared" si="2"/>
        <v>26010.62808</v>
      </c>
      <c r="H7" s="31">
        <f t="shared" si="3"/>
        <v>3989.371919</v>
      </c>
      <c r="I7" s="99">
        <f t="shared" si="4"/>
        <v>18.20350407</v>
      </c>
      <c r="J7" s="31">
        <f>VLOOKUP(A7,'Absolute Total Monosaccharide C'!$E$2:$T$999,3)</f>
        <v>0.180385</v>
      </c>
      <c r="K7" s="31">
        <f>VLOOKUP(A7,'Absolute Total Monosaccharide C'!$E$2:$T$999,4)</f>
        <v>0.006612</v>
      </c>
      <c r="L7" s="31">
        <f>VLOOKUP(A7,'Absolute Total Monosaccharide C'!$E$2:$T$999,5)</f>
        <v>0.129998</v>
      </c>
      <c r="M7" s="31">
        <f>VLOOKUP(A7,'Absolute Total Monosaccharide C'!$E$2:$T$999,6)</f>
        <v>0.010307</v>
      </c>
      <c r="N7" s="100">
        <f>VLOOKUP(A7,'Absolute Total Monosaccharide C'!$E$2:$T$999,7)</f>
        <v>0.004563</v>
      </c>
      <c r="O7" s="31">
        <f>VLOOKUP(A7,'Absolute Total Monosaccharide C'!$E$2:$T$999,8)</f>
        <v>0.002291</v>
      </c>
      <c r="P7" s="31">
        <f>VLOOKUP(A7,'Absolute Total Monosaccharide C'!$E$2:$T$999,9)</f>
        <v>0.000813</v>
      </c>
      <c r="Q7" s="31">
        <f>VLOOKUP(A7,'Absolute Total Monosaccharide C'!$E$2:$T$999,10)</f>
        <v>0</v>
      </c>
      <c r="R7" s="31">
        <f>VLOOKUP(A7,'Absolute Total Monosaccharide C'!$E$2:$T$999,11)</f>
        <v>0.013258</v>
      </c>
      <c r="S7" s="31">
        <f>VLOOKUP(A7,'Absolute Total Monosaccharide C'!$E$2:$T$999,12)</f>
        <v>0</v>
      </c>
      <c r="T7" s="31">
        <f>VLOOKUP(A7,'Absolute Total Monosaccharide C'!$E$2:$T$999,13)</f>
        <v>0</v>
      </c>
      <c r="U7" s="31">
        <f>VLOOKUP(A7,'Absolute Total Monosaccharide C'!$E$2:$T$999,14)</f>
        <v>0</v>
      </c>
      <c r="V7" s="31">
        <f>VLOOKUP(A7,'Absolute Total Monosaccharide C'!$E$2:$T$999,15)</f>
        <v>0</v>
      </c>
      <c r="W7" s="31">
        <f>VLOOKUP(A7,'Absolute Total Monosaccharide C'!$E$2:$T$999,16)</f>
        <v>0</v>
      </c>
      <c r="X7" s="100">
        <f>VLOOKUP(A7,'Absolute Total Monosaccharide C'!$E$2:$T$999,2)</f>
        <v>10.17</v>
      </c>
      <c r="Y7" s="101"/>
    </row>
    <row r="8">
      <c r="A8" s="19" t="s">
        <v>106</v>
      </c>
      <c r="B8" s="8" t="str">
        <f>VLOOKUP(A8,'Food Encyclopedia'!$C$2:$K$999,3)&amp;","&amp;VLOOKUP(A8,'Food Encyclopedia'!$C$2:$K$999,4)&amp;","&amp;VLOOKUP(A8,'Food Encyclopedia'!$C$2:$K$999,5)</f>
        <v>Apple, honeyscrisp, whole without seeds, fresh,Chelan Fresh,</v>
      </c>
      <c r="C8" s="31" t="str">
        <f>VLOOKUP(A8,'Food Encyclopedia'!$C$2:$K$999,6)</f>
        <v>Fruits</v>
      </c>
      <c r="D8" s="98">
        <v>30.0</v>
      </c>
      <c r="E8" s="31">
        <f t="shared" si="1"/>
        <v>30000</v>
      </c>
      <c r="F8" s="31">
        <f>(VLOOKUP(A8,'% water content of Food'!A8:F1005,6))</f>
        <v>85.73066289</v>
      </c>
      <c r="G8" s="31">
        <f t="shared" si="2"/>
        <v>25719.19887</v>
      </c>
      <c r="H8" s="31">
        <f t="shared" si="3"/>
        <v>4280.801133</v>
      </c>
      <c r="I8" s="99">
        <f t="shared" si="4"/>
        <v>34.49041473</v>
      </c>
      <c r="J8" s="31">
        <f>VLOOKUP(A8,'Absolute Total Monosaccharide C'!$E$2:$T$999,3)</f>
        <v>0.170306</v>
      </c>
      <c r="K8" s="31">
        <f>VLOOKUP(A8,'Absolute Total Monosaccharide C'!$E$2:$T$999,4)</f>
        <v>0.006955</v>
      </c>
      <c r="L8" s="31">
        <f>VLOOKUP(A8,'Absolute Total Monosaccharide C'!$E$2:$T$999,5)</f>
        <v>0.137532</v>
      </c>
      <c r="M8" s="31">
        <f>VLOOKUP(A8,'Absolute Total Monosaccharide C'!$E$2:$T$999,6)</f>
        <v>0.006377</v>
      </c>
      <c r="N8" s="100">
        <f>VLOOKUP(A8,'Absolute Total Monosaccharide C'!$E$2:$T$999,7)</f>
        <v>0.008057</v>
      </c>
      <c r="O8" s="31">
        <f>VLOOKUP(A8,'Absolute Total Monosaccharide C'!$E$2:$T$999,8)</f>
        <v>0.002388</v>
      </c>
      <c r="P8" s="31">
        <f>VLOOKUP(A8,'Absolute Total Monosaccharide C'!$E$2:$T$999,9)</f>
        <v>0.000804</v>
      </c>
      <c r="Q8" s="31">
        <f>VLOOKUP(A8,'Absolute Total Monosaccharide C'!$E$2:$T$999,10)</f>
        <v>0</v>
      </c>
      <c r="R8" s="31">
        <f>VLOOKUP(A8,'Absolute Total Monosaccharide C'!$E$2:$T$999,11)</f>
        <v>0.010542</v>
      </c>
      <c r="S8" s="31">
        <f>VLOOKUP(A8,'Absolute Total Monosaccharide C'!$E$2:$T$999,12)</f>
        <v>0</v>
      </c>
      <c r="T8" s="31">
        <f>VLOOKUP(A8,'Absolute Total Monosaccharide C'!$E$2:$T$999,13)</f>
        <v>0</v>
      </c>
      <c r="U8" s="31">
        <f>VLOOKUP(A8,'Absolute Total Monosaccharide C'!$E$2:$T$999,14)</f>
        <v>0.000346</v>
      </c>
      <c r="V8" s="31">
        <f>VLOOKUP(A8,'Absolute Total Monosaccharide C'!$E$2:$T$999,15)</f>
        <v>0</v>
      </c>
      <c r="W8" s="31">
        <f>VLOOKUP(A8,'Absolute Total Monosaccharide C'!$E$2:$T$999,16)</f>
        <v>0</v>
      </c>
      <c r="X8" s="100">
        <f>VLOOKUP(A8,'Absolute Total Monosaccharide C'!$E$2:$T$999,2)</f>
        <v>10.29</v>
      </c>
      <c r="Y8" s="101"/>
    </row>
    <row r="9">
      <c r="A9" s="19" t="s">
        <v>109</v>
      </c>
      <c r="B9" s="8" t="str">
        <f>VLOOKUP(A9,'Food Encyclopedia'!$C$2:$K$999,3)&amp;","&amp;VLOOKUP(A9,'Food Encyclopedia'!$C$2:$K$999,4)&amp;","&amp;VLOOKUP(A9,'Food Encyclopedia'!$C$2:$K$999,5)</f>
        <v>Apple, honeyscrisp, peel only, fresh,Chelan Fresh,</v>
      </c>
      <c r="C9" s="31" t="str">
        <f>VLOOKUP(A9,'Food Encyclopedia'!$C$2:$K$999,6)</f>
        <v>Fruits</v>
      </c>
      <c r="D9" s="98">
        <v>30.0</v>
      </c>
      <c r="E9" s="31">
        <f t="shared" si="1"/>
        <v>30000</v>
      </c>
      <c r="F9" s="31">
        <f>(VLOOKUP(A9,'% water content of Food'!A9:F1006,6))</f>
        <v>82.68301284</v>
      </c>
      <c r="G9" s="31">
        <f t="shared" si="2"/>
        <v>24804.90385</v>
      </c>
      <c r="H9" s="31">
        <f t="shared" si="3"/>
        <v>5195.096148</v>
      </c>
      <c r="I9" s="99">
        <f t="shared" si="4"/>
        <v>92.09866451</v>
      </c>
      <c r="J9" s="31">
        <f>VLOOKUP(A9,'Absolute Total Monosaccharide C'!$E$2:$T$999,3)</f>
        <v>0.18104</v>
      </c>
      <c r="K9" s="31">
        <f>VLOOKUP(A9,'Absolute Total Monosaccharide C'!$E$2:$T$999,4)</f>
        <v>0.012947</v>
      </c>
      <c r="L9" s="31">
        <f>VLOOKUP(A9,'Absolute Total Monosaccharide C'!$E$2:$T$999,5)</f>
        <v>0.108158</v>
      </c>
      <c r="M9" s="31">
        <f>VLOOKUP(A9,'Absolute Total Monosaccharide C'!$E$2:$T$999,6)</f>
        <v>0.010709</v>
      </c>
      <c r="N9" s="100">
        <f>VLOOKUP(A9,'Absolute Total Monosaccharide C'!$E$2:$T$999,7)</f>
        <v>0.017728</v>
      </c>
      <c r="O9" s="31">
        <f>VLOOKUP(A9,'Absolute Total Monosaccharide C'!$E$2:$T$999,8)</f>
        <v>0.003311</v>
      </c>
      <c r="P9" s="31">
        <f>VLOOKUP(A9,'Absolute Total Monosaccharide C'!$E$2:$T$999,9)</f>
        <v>0.001578</v>
      </c>
      <c r="Q9" s="31">
        <f>VLOOKUP(A9,'Absolute Total Monosaccharide C'!$E$2:$T$999,10)</f>
        <v>0</v>
      </c>
      <c r="R9" s="31">
        <f>VLOOKUP(A9,'Absolute Total Monosaccharide C'!$E$2:$T$999,11)</f>
        <v>0.022436</v>
      </c>
      <c r="S9" s="31">
        <f>VLOOKUP(A9,'Absolute Total Monosaccharide C'!$E$2:$T$999,12)</f>
        <v>0</v>
      </c>
      <c r="T9" s="31">
        <f>VLOOKUP(A9,'Absolute Total Monosaccharide C'!$E$2:$T$999,13)</f>
        <v>0</v>
      </c>
      <c r="U9" s="31">
        <f>VLOOKUP(A9,'Absolute Total Monosaccharide C'!$E$2:$T$999,14)</f>
        <v>0.001105</v>
      </c>
      <c r="V9" s="31">
        <f>VLOOKUP(A9,'Absolute Total Monosaccharide C'!$E$2:$T$999,15)</f>
        <v>0</v>
      </c>
      <c r="W9" s="31">
        <f>VLOOKUP(A9,'Absolute Total Monosaccharide C'!$E$2:$T$999,16)</f>
        <v>0</v>
      </c>
      <c r="X9" s="100">
        <f>VLOOKUP(A9,'Absolute Total Monosaccharide C'!$E$2:$T$999,2)</f>
        <v>10.27</v>
      </c>
      <c r="Y9" s="101"/>
    </row>
    <row r="10">
      <c r="A10" s="19" t="s">
        <v>111</v>
      </c>
      <c r="B10" s="8" t="str">
        <f>VLOOKUP(A10,'Food Encyclopedia'!$C$2:$K$999,3)&amp;","&amp;VLOOKUP(A10,'Food Encyclopedia'!$C$2:$K$999,4)&amp;","&amp;VLOOKUP(A10,'Food Encyclopedia'!$C$2:$K$999,5)</f>
        <v>Apple, honeyscrisp, flesh only, fresh,Chelan Fresh,</v>
      </c>
      <c r="C10" s="31" t="str">
        <f>VLOOKUP(A10,'Food Encyclopedia'!$C$2:$K$999,6)</f>
        <v>Fruits</v>
      </c>
      <c r="D10" s="98">
        <v>30.0</v>
      </c>
      <c r="E10" s="31">
        <f t="shared" si="1"/>
        <v>30000</v>
      </c>
      <c r="F10" s="31">
        <f>(VLOOKUP(A10,'% water content of Food'!A10:F1007,6))</f>
        <v>86.85736054</v>
      </c>
      <c r="G10" s="31">
        <f t="shared" si="2"/>
        <v>26057.20816</v>
      </c>
      <c r="H10" s="31">
        <f t="shared" si="3"/>
        <v>3942.791838</v>
      </c>
      <c r="I10" s="99">
        <f t="shared" si="4"/>
        <v>23.94063204</v>
      </c>
      <c r="J10" s="31">
        <f>VLOOKUP(A10,'Absolute Total Monosaccharide C'!$E$2:$T$999,3)</f>
        <v>0.154699</v>
      </c>
      <c r="K10" s="31">
        <f>VLOOKUP(A10,'Absolute Total Monosaccharide C'!$E$2:$T$999,4)</f>
        <v>0.006433</v>
      </c>
      <c r="L10" s="31">
        <f>VLOOKUP(A10,'Absolute Total Monosaccharide C'!$E$2:$T$999,5)</f>
        <v>0.156462</v>
      </c>
      <c r="M10" s="31">
        <f>VLOOKUP(A10,'Absolute Total Monosaccharide C'!$E$2:$T$999,6)</f>
        <v>0.006784</v>
      </c>
      <c r="N10" s="100">
        <f>VLOOKUP(A10,'Absolute Total Monosaccharide C'!$E$2:$T$999,7)</f>
        <v>0.006072</v>
      </c>
      <c r="O10" s="31">
        <f>VLOOKUP(A10,'Absolute Total Monosaccharide C'!$E$2:$T$999,8)</f>
        <v>0.002298</v>
      </c>
      <c r="P10" s="31">
        <f>VLOOKUP(A10,'Absolute Total Monosaccharide C'!$E$2:$T$999,9)</f>
        <v>0.000795</v>
      </c>
      <c r="Q10" s="31">
        <f>VLOOKUP(A10,'Absolute Total Monosaccharide C'!$E$2:$T$999,10)</f>
        <v>0</v>
      </c>
      <c r="R10" s="31">
        <f>VLOOKUP(A10,'Absolute Total Monosaccharide C'!$E$2:$T$999,11)</f>
        <v>0.009464</v>
      </c>
      <c r="S10" s="31">
        <f>VLOOKUP(A10,'Absolute Total Monosaccharide C'!$E$2:$T$999,12)</f>
        <v>0</v>
      </c>
      <c r="T10" s="31">
        <f>VLOOKUP(A10,'Absolute Total Monosaccharide C'!$E$2:$T$999,13)</f>
        <v>0</v>
      </c>
      <c r="U10" s="31">
        <f>VLOOKUP(A10,'Absolute Total Monosaccharide C'!$E$2:$T$999,14)</f>
        <v>0</v>
      </c>
      <c r="V10" s="31">
        <f>VLOOKUP(A10,'Absolute Total Monosaccharide C'!$E$2:$T$999,15)</f>
        <v>0</v>
      </c>
      <c r="W10" s="31">
        <f>VLOOKUP(A10,'Absolute Total Monosaccharide C'!$E$2:$T$999,16)</f>
        <v>0</v>
      </c>
      <c r="X10" s="100">
        <f>VLOOKUP(A10,'Absolute Total Monosaccharide C'!$E$2:$T$999,2)</f>
        <v>10.41</v>
      </c>
      <c r="Y10" s="101"/>
    </row>
    <row r="11">
      <c r="A11" s="19" t="s">
        <v>113</v>
      </c>
      <c r="B11" s="8" t="str">
        <f>VLOOKUP(A11,'Food Encyclopedia'!$C$2:$K$999,3)&amp;","&amp;VLOOKUP(A11,'Food Encyclopedia'!$C$2:$K$999,4)&amp;","&amp;VLOOKUP(A11,'Food Encyclopedia'!$C$2:$K$999,5)</f>
        <v>Apple, pink lady, whole without seed, fresh,Washington,</v>
      </c>
      <c r="C11" s="31" t="str">
        <f>VLOOKUP(A11,'Food Encyclopedia'!$C$2:$K$999,6)</f>
        <v>Fruits</v>
      </c>
      <c r="D11" s="98">
        <v>30.0</v>
      </c>
      <c r="E11" s="31">
        <f t="shared" si="1"/>
        <v>30000</v>
      </c>
      <c r="F11" s="31">
        <f>(VLOOKUP(A11,'% water content of Food'!A11:F1008,6))</f>
        <v>84.13546513</v>
      </c>
      <c r="G11" s="31">
        <f t="shared" si="2"/>
        <v>25240.63954</v>
      </c>
      <c r="H11" s="31">
        <f t="shared" si="3"/>
        <v>4759.360462</v>
      </c>
      <c r="I11" s="99">
        <f t="shared" si="4"/>
        <v>73.04666436</v>
      </c>
      <c r="J11" s="31">
        <f>VLOOKUP(A11,'Absolute Total Monosaccharide C'!$E$2:$T$999,3)</f>
        <v>0.171948</v>
      </c>
      <c r="K11" s="31">
        <f>VLOOKUP(A11,'Absolute Total Monosaccharide C'!$E$2:$T$999,4)</f>
        <v>0.010501</v>
      </c>
      <c r="L11" s="31">
        <f>VLOOKUP(A11,'Absolute Total Monosaccharide C'!$E$2:$T$999,5)</f>
        <v>0.133245</v>
      </c>
      <c r="M11" s="31">
        <f>VLOOKUP(A11,'Absolute Total Monosaccharide C'!$E$2:$T$999,6)</f>
        <v>0.009041</v>
      </c>
      <c r="N11" s="100">
        <f>VLOOKUP(A11,'Absolute Total Monosaccharide C'!$E$2:$T$999,7)</f>
        <v>0.015348</v>
      </c>
      <c r="O11" s="31">
        <f>VLOOKUP(A11,'Absolute Total Monosaccharide C'!$E$2:$T$999,8)</f>
        <v>0.002918</v>
      </c>
      <c r="P11" s="31">
        <f>VLOOKUP(A11,'Absolute Total Monosaccharide C'!$E$2:$T$999,9)</f>
        <v>0.001144</v>
      </c>
      <c r="Q11" s="31">
        <f>VLOOKUP(A11,'Absolute Total Monosaccharide C'!$E$2:$T$999,10)</f>
        <v>0</v>
      </c>
      <c r="R11" s="31">
        <f>VLOOKUP(A11,'Absolute Total Monosaccharide C'!$E$2:$T$999,11)</f>
        <v>0.018813</v>
      </c>
      <c r="S11" s="31">
        <f>VLOOKUP(A11,'Absolute Total Monosaccharide C'!$E$2:$T$999,12)</f>
        <v>0</v>
      </c>
      <c r="T11" s="31">
        <f>VLOOKUP(A11,'Absolute Total Monosaccharide C'!$E$2:$T$999,13)</f>
        <v>0</v>
      </c>
      <c r="U11" s="31">
        <f>VLOOKUP(A11,'Absolute Total Monosaccharide C'!$E$2:$T$999,14)</f>
        <v>0.001941</v>
      </c>
      <c r="V11" s="31">
        <f>VLOOKUP(A11,'Absolute Total Monosaccharide C'!$E$2:$T$999,15)</f>
        <v>0</v>
      </c>
      <c r="W11" s="31">
        <f>VLOOKUP(A11,'Absolute Total Monosaccharide C'!$E$2:$T$999,16)</f>
        <v>0</v>
      </c>
      <c r="X11" s="100">
        <f>VLOOKUP(A11,'Absolute Total Monosaccharide C'!$E$2:$T$999,2)</f>
        <v>10.01</v>
      </c>
      <c r="Y11" s="101"/>
    </row>
    <row r="12">
      <c r="A12" s="19" t="s">
        <v>117</v>
      </c>
      <c r="B12" s="8" t="str">
        <f>VLOOKUP(A12,'Food Encyclopedia'!$C$2:$K$999,3)&amp;","&amp;VLOOKUP(A12,'Food Encyclopedia'!$C$2:$K$999,4)&amp;","&amp;VLOOKUP(A12,'Food Encyclopedia'!$C$2:$K$999,5)</f>
        <v>Apple, pink lady, peel only, fresh,Washington,</v>
      </c>
      <c r="C12" s="31" t="str">
        <f>VLOOKUP(A12,'Food Encyclopedia'!$C$2:$K$999,6)</f>
        <v>Fruits</v>
      </c>
      <c r="D12" s="98">
        <v>30.0</v>
      </c>
      <c r="E12" s="31">
        <f t="shared" si="1"/>
        <v>30000</v>
      </c>
      <c r="F12" s="31">
        <f>(VLOOKUP(A12,'% water content of Food'!A12:F1009,6))</f>
        <v>78.57691569</v>
      </c>
      <c r="G12" s="31">
        <f t="shared" si="2"/>
        <v>23573.07471</v>
      </c>
      <c r="H12" s="31">
        <f t="shared" si="3"/>
        <v>6426.925293</v>
      </c>
      <c r="I12" s="99">
        <f t="shared" si="4"/>
        <v>132.0283263</v>
      </c>
      <c r="J12" s="31">
        <f>VLOOKUP(A12,'Absolute Total Monosaccharide C'!$E$2:$T$999,3)</f>
        <v>0.105303</v>
      </c>
      <c r="K12" s="31">
        <f>VLOOKUP(A12,'Absolute Total Monosaccharide C'!$E$2:$T$999,4)</f>
        <v>0.011806</v>
      </c>
      <c r="L12" s="31">
        <f>VLOOKUP(A12,'Absolute Total Monosaccharide C'!$E$2:$T$999,5)</f>
        <v>0.069531</v>
      </c>
      <c r="M12" s="31">
        <f>VLOOKUP(A12,'Absolute Total Monosaccharide C'!$E$2:$T$999,6)</f>
        <v>0.008841</v>
      </c>
      <c r="N12" s="100">
        <f>VLOOKUP(A12,'Absolute Total Monosaccharide C'!$E$2:$T$999,7)</f>
        <v>0.020543</v>
      </c>
      <c r="O12" s="31">
        <f>VLOOKUP(A12,'Absolute Total Monosaccharide C'!$E$2:$T$999,8)</f>
        <v>0.002271</v>
      </c>
      <c r="P12" s="31">
        <f>VLOOKUP(A12,'Absolute Total Monosaccharide C'!$E$2:$T$999,9)</f>
        <v>0.001398</v>
      </c>
      <c r="Q12" s="31">
        <f>VLOOKUP(A12,'Absolute Total Monosaccharide C'!$E$2:$T$999,10)</f>
        <v>0</v>
      </c>
      <c r="R12" s="31">
        <f>VLOOKUP(A12,'Absolute Total Monosaccharide C'!$E$2:$T$999,11)</f>
        <v>0.029755</v>
      </c>
      <c r="S12" s="31">
        <f>VLOOKUP(A12,'Absolute Total Monosaccharide C'!$E$2:$T$999,12)</f>
        <v>0</v>
      </c>
      <c r="T12" s="31">
        <f>VLOOKUP(A12,'Absolute Total Monosaccharide C'!$E$2:$T$999,13)</f>
        <v>0</v>
      </c>
      <c r="U12" s="31">
        <f>VLOOKUP(A12,'Absolute Total Monosaccharide C'!$E$2:$T$999,14)</f>
        <v>0</v>
      </c>
      <c r="V12" s="31">
        <f>VLOOKUP(A12,'Absolute Total Monosaccharide C'!$E$2:$T$999,15)</f>
        <v>0</v>
      </c>
      <c r="W12" s="31">
        <f>VLOOKUP(A12,'Absolute Total Monosaccharide C'!$E$2:$T$999,16)</f>
        <v>0</v>
      </c>
      <c r="X12" s="100">
        <f>VLOOKUP(A12,'Absolute Total Monosaccharide C'!$E$2:$T$999,2)</f>
        <v>10.47</v>
      </c>
      <c r="Y12" s="101"/>
    </row>
    <row r="13">
      <c r="A13" s="19" t="s">
        <v>119</v>
      </c>
      <c r="B13" s="8" t="str">
        <f>VLOOKUP(A13,'Food Encyclopedia'!$C$2:$K$999,3)&amp;","&amp;VLOOKUP(A13,'Food Encyclopedia'!$C$2:$K$999,4)&amp;","&amp;VLOOKUP(A13,'Food Encyclopedia'!$C$2:$K$999,5)</f>
        <v>Apple, pink lady, flesh only, fresh,Washington,</v>
      </c>
      <c r="C13" s="31" t="str">
        <f>VLOOKUP(A13,'Food Encyclopedia'!$C$2:$K$999,6)</f>
        <v>Fruits</v>
      </c>
      <c r="D13" s="98">
        <v>30.0</v>
      </c>
      <c r="E13" s="31">
        <f t="shared" si="1"/>
        <v>30000</v>
      </c>
      <c r="F13" s="31">
        <f>(VLOOKUP(A13,'% water content of Food'!A13:F1010,6))</f>
        <v>84.52351758</v>
      </c>
      <c r="G13" s="31">
        <f t="shared" si="2"/>
        <v>25357.05527</v>
      </c>
      <c r="H13" s="31">
        <f t="shared" si="3"/>
        <v>4642.944725</v>
      </c>
      <c r="I13" s="99">
        <f t="shared" si="4"/>
        <v>71.95635735</v>
      </c>
      <c r="J13" s="31">
        <f>VLOOKUP(A13,'Absolute Total Monosaccharide C'!$E$2:$T$999,3)</f>
        <v>0.185288</v>
      </c>
      <c r="K13" s="31">
        <f>VLOOKUP(A13,'Absolute Total Monosaccharide C'!$E$2:$T$999,4)</f>
        <v>0.01184</v>
      </c>
      <c r="L13" s="31">
        <f>VLOOKUP(A13,'Absolute Total Monosaccharide C'!$E$2:$T$999,5)</f>
        <v>0.153186</v>
      </c>
      <c r="M13" s="31">
        <f>VLOOKUP(A13,'Absolute Total Monosaccharide C'!$E$2:$T$999,6)</f>
        <v>0.009646</v>
      </c>
      <c r="N13" s="100">
        <f>VLOOKUP(A13,'Absolute Total Monosaccharide C'!$E$2:$T$999,7)</f>
        <v>0.015498</v>
      </c>
      <c r="O13" s="31">
        <f>VLOOKUP(A13,'Absolute Total Monosaccharide C'!$E$2:$T$999,8)</f>
        <v>0.003897</v>
      </c>
      <c r="P13" s="31">
        <f>VLOOKUP(A13,'Absolute Total Monosaccharide C'!$E$2:$T$999,9)</f>
        <v>0.001124</v>
      </c>
      <c r="Q13" s="31">
        <f>VLOOKUP(A13,'Absolute Total Monosaccharide C'!$E$2:$T$999,10)</f>
        <v>0</v>
      </c>
      <c r="R13" s="31">
        <f>VLOOKUP(A13,'Absolute Total Monosaccharide C'!$E$2:$T$999,11)</f>
        <v>0.015456</v>
      </c>
      <c r="S13" s="31">
        <f>VLOOKUP(A13,'Absolute Total Monosaccharide C'!$E$2:$T$999,12)</f>
        <v>0</v>
      </c>
      <c r="T13" s="31">
        <f>VLOOKUP(A13,'Absolute Total Monosaccharide C'!$E$2:$T$999,13)</f>
        <v>0</v>
      </c>
      <c r="U13" s="31">
        <f>VLOOKUP(A13,'Absolute Total Monosaccharide C'!$E$2:$T$999,14)</f>
        <v>0</v>
      </c>
      <c r="V13" s="31">
        <f>VLOOKUP(A13,'Absolute Total Monosaccharide C'!$E$2:$T$999,15)</f>
        <v>0</v>
      </c>
      <c r="W13" s="31">
        <f>VLOOKUP(A13,'Absolute Total Monosaccharide C'!$E$2:$T$999,16)</f>
        <v>0</v>
      </c>
      <c r="X13" s="100">
        <f>VLOOKUP(A13,'Absolute Total Monosaccharide C'!$E$2:$T$999,2)</f>
        <v>10.42</v>
      </c>
      <c r="Y13" s="101"/>
    </row>
    <row r="14">
      <c r="A14" s="19" t="s">
        <v>121</v>
      </c>
      <c r="B14" s="8" t="str">
        <f>VLOOKUP(A14,'Food Encyclopedia'!$C$2:$K$999,3)&amp;","&amp;VLOOKUP(A14,'Food Encyclopedia'!$C$2:$K$999,4)&amp;","&amp;VLOOKUP(A14,'Food Encyclopedia'!$C$2:$K$999,5)</f>
        <v>Apple, fuji, whole without seed, fresh,NA,</v>
      </c>
      <c r="C14" s="31" t="str">
        <f>VLOOKUP(A14,'Food Encyclopedia'!$C$2:$K$999,6)</f>
        <v>Fruits</v>
      </c>
      <c r="D14" s="98">
        <v>30.0</v>
      </c>
      <c r="E14" s="31">
        <f t="shared" si="1"/>
        <v>30000</v>
      </c>
      <c r="F14" s="31">
        <f>(VLOOKUP(A14,'% water content of Food'!A14:F1011,6))</f>
        <v>83.81358882</v>
      </c>
      <c r="G14" s="31">
        <f t="shared" si="2"/>
        <v>25144.07665</v>
      </c>
      <c r="H14" s="31">
        <f t="shared" si="3"/>
        <v>4855.923355</v>
      </c>
      <c r="I14" s="99">
        <f t="shared" si="4"/>
        <v>31.52465442</v>
      </c>
      <c r="J14" s="31">
        <f>VLOOKUP(A14,'Absolute Total Monosaccharide C'!$E$2:$T$999,3)</f>
        <v>0.135109</v>
      </c>
      <c r="K14" s="31">
        <f>VLOOKUP(A14,'Absolute Total Monosaccharide C'!$E$2:$T$999,4)</f>
        <v>0.002319</v>
      </c>
      <c r="L14" s="31">
        <f>VLOOKUP(A14,'Absolute Total Monosaccharide C'!$E$2:$T$999,5)</f>
        <v>0.128786</v>
      </c>
      <c r="M14" s="31">
        <f>VLOOKUP(A14,'Absolute Total Monosaccharide C'!$E$2:$T$999,6)</f>
        <v>0.006603</v>
      </c>
      <c r="N14" s="100">
        <f>VLOOKUP(A14,'Absolute Total Monosaccharide C'!$E$2:$T$999,7)</f>
        <v>0.006492</v>
      </c>
      <c r="O14" s="31">
        <f>VLOOKUP(A14,'Absolute Total Monosaccharide C'!$E$2:$T$999,8)</f>
        <v>0.001561</v>
      </c>
      <c r="P14" s="31">
        <f>VLOOKUP(A14,'Absolute Total Monosaccharide C'!$E$2:$T$999,9)</f>
        <v>0.000712</v>
      </c>
      <c r="Q14" s="31">
        <f>VLOOKUP(A14,'Absolute Total Monosaccharide C'!$E$2:$T$999,10)</f>
        <v>0</v>
      </c>
      <c r="R14" s="31">
        <f>VLOOKUP(A14,'Absolute Total Monosaccharide C'!$E$2:$T$999,11)</f>
        <v>0.009451</v>
      </c>
      <c r="S14" s="31">
        <f>VLOOKUP(A14,'Absolute Total Monosaccharide C'!$E$2:$T$999,12)</f>
        <v>0</v>
      </c>
      <c r="T14" s="31">
        <f>VLOOKUP(A14,'Absolute Total Monosaccharide C'!$E$2:$T$999,13)</f>
        <v>0</v>
      </c>
      <c r="U14" s="31">
        <f>VLOOKUP(A14,'Absolute Total Monosaccharide C'!$E$2:$T$999,14)</f>
        <v>0</v>
      </c>
      <c r="V14" s="31">
        <f>VLOOKUP(A14,'Absolute Total Monosaccharide C'!$E$2:$T$999,15)</f>
        <v>0</v>
      </c>
      <c r="W14" s="31">
        <f>VLOOKUP(A14,'Absolute Total Monosaccharide C'!$E$2:$T$999,16)</f>
        <v>0</v>
      </c>
      <c r="X14" s="100">
        <f>VLOOKUP(A14,'Absolute Total Monosaccharide C'!$E$2:$T$999,2)</f>
        <v>10.18</v>
      </c>
      <c r="Y14" s="101"/>
    </row>
    <row r="15">
      <c r="A15" s="19" t="s">
        <v>124</v>
      </c>
      <c r="B15" s="8" t="str">
        <f>VLOOKUP(A15,'Food Encyclopedia'!$C$2:$K$999,3)&amp;","&amp;VLOOKUP(A15,'Food Encyclopedia'!$C$2:$K$999,4)&amp;","&amp;VLOOKUP(A15,'Food Encyclopedia'!$C$2:$K$999,5)</f>
        <v>Apple, fuji, peel only, fresh,NA,</v>
      </c>
      <c r="C15" s="31" t="str">
        <f>VLOOKUP(A15,'Food Encyclopedia'!$C$2:$K$999,6)</f>
        <v>Fruits</v>
      </c>
      <c r="D15" s="98">
        <v>30.0</v>
      </c>
      <c r="E15" s="31">
        <f t="shared" si="1"/>
        <v>30000</v>
      </c>
      <c r="F15" s="31">
        <f>(VLOOKUP(A15,'% water content of Food'!A15:F1012,6))</f>
        <v>77.74184477</v>
      </c>
      <c r="G15" s="31">
        <f t="shared" si="2"/>
        <v>23322.55343</v>
      </c>
      <c r="H15" s="31">
        <f t="shared" si="3"/>
        <v>6677.446569</v>
      </c>
      <c r="I15" s="99">
        <f t="shared" si="4"/>
        <v>182.1807747</v>
      </c>
      <c r="J15" s="31">
        <f>VLOOKUP(A15,'Absolute Total Monosaccharide C'!$E$2:$T$999,3)</f>
        <v>0.189875</v>
      </c>
      <c r="K15" s="31">
        <f>VLOOKUP(A15,'Absolute Total Monosaccharide C'!$E$2:$T$999,4)</f>
        <v>0.02678</v>
      </c>
      <c r="L15" s="31">
        <f>VLOOKUP(A15,'Absolute Total Monosaccharide C'!$E$2:$T$999,5)</f>
        <v>0.196434</v>
      </c>
      <c r="M15" s="31">
        <f>VLOOKUP(A15,'Absolute Total Monosaccharide C'!$E$2:$T$999,6)</f>
        <v>0.017371</v>
      </c>
      <c r="N15" s="100">
        <f>VLOOKUP(A15,'Absolute Total Monosaccharide C'!$E$2:$T$999,7)</f>
        <v>0.027283</v>
      </c>
      <c r="O15" s="31">
        <f>VLOOKUP(A15,'Absolute Total Monosaccharide C'!$E$2:$T$999,8)</f>
        <v>0.003507</v>
      </c>
      <c r="P15" s="31">
        <f>VLOOKUP(A15,'Absolute Total Monosaccharide C'!$E$2:$T$999,9)</f>
        <v>0.002659</v>
      </c>
      <c r="Q15" s="31">
        <f>VLOOKUP(A15,'Absolute Total Monosaccharide C'!$E$2:$T$999,10)</f>
        <v>0</v>
      </c>
      <c r="R15" s="31">
        <f>VLOOKUP(A15,'Absolute Total Monosaccharide C'!$E$2:$T$999,11)</f>
        <v>0.045741</v>
      </c>
      <c r="S15" s="31">
        <f>VLOOKUP(A15,'Absolute Total Monosaccharide C'!$E$2:$T$999,12)</f>
        <v>0</v>
      </c>
      <c r="T15" s="31">
        <f>VLOOKUP(A15,'Absolute Total Monosaccharide C'!$E$2:$T$999,13)</f>
        <v>0</v>
      </c>
      <c r="U15" s="31">
        <f>VLOOKUP(A15,'Absolute Total Monosaccharide C'!$E$2:$T$999,14)</f>
        <v>0.002736</v>
      </c>
      <c r="V15" s="31">
        <f>VLOOKUP(A15,'Absolute Total Monosaccharide C'!$E$2:$T$999,15)</f>
        <v>0.000451</v>
      </c>
      <c r="W15" s="31">
        <f>VLOOKUP(A15,'Absolute Total Monosaccharide C'!$E$2:$T$999,16)</f>
        <v>0</v>
      </c>
      <c r="X15" s="100">
        <f>VLOOKUP(A15,'Absolute Total Monosaccharide C'!$E$2:$T$999,2)</f>
        <v>10.21</v>
      </c>
      <c r="Y15" s="101"/>
    </row>
    <row r="16">
      <c r="A16" s="19" t="s">
        <v>126</v>
      </c>
      <c r="B16" s="8" t="str">
        <f>VLOOKUP(A16,'Food Encyclopedia'!$C$2:$K$999,3)&amp;","&amp;VLOOKUP(A16,'Food Encyclopedia'!$C$2:$K$999,4)&amp;","&amp;VLOOKUP(A16,'Food Encyclopedia'!$C$2:$K$999,5)</f>
        <v>Apple, fuji, flesh only, fresh,NA,</v>
      </c>
      <c r="C16" s="31" t="str">
        <f>VLOOKUP(A16,'Food Encyclopedia'!$C$2:$K$999,6)</f>
        <v>Fruits</v>
      </c>
      <c r="D16" s="98">
        <v>30.0</v>
      </c>
      <c r="E16" s="31">
        <f t="shared" si="1"/>
        <v>30000</v>
      </c>
      <c r="F16" s="31">
        <f>(VLOOKUP(A16,'% water content of Food'!A16:F1013,6))</f>
        <v>83.70953134</v>
      </c>
      <c r="G16" s="31">
        <f t="shared" si="2"/>
        <v>25112.8594</v>
      </c>
      <c r="H16" s="31">
        <f t="shared" si="3"/>
        <v>4887.140599</v>
      </c>
      <c r="I16" s="99">
        <f t="shared" si="4"/>
        <v>39.64448454</v>
      </c>
      <c r="J16" s="31">
        <f>VLOOKUP(A16,'Absolute Total Monosaccharide C'!$E$2:$T$999,3)</f>
        <v>0.179707</v>
      </c>
      <c r="K16" s="31">
        <f>VLOOKUP(A16,'Absolute Total Monosaccharide C'!$E$2:$T$999,4)</f>
        <v>0.008949</v>
      </c>
      <c r="L16" s="31">
        <f>VLOOKUP(A16,'Absolute Total Monosaccharide C'!$E$2:$T$999,5)</f>
        <v>0.183108</v>
      </c>
      <c r="M16" s="31">
        <f>VLOOKUP(A16,'Absolute Total Monosaccharide C'!$E$2:$T$999,6)</f>
        <v>0.011877</v>
      </c>
      <c r="N16" s="100">
        <f>VLOOKUP(A16,'Absolute Total Monosaccharide C'!$E$2:$T$999,7)</f>
        <v>0.008112</v>
      </c>
      <c r="O16" s="31">
        <f>VLOOKUP(A16,'Absolute Total Monosaccharide C'!$E$2:$T$999,8)</f>
        <v>0.002152</v>
      </c>
      <c r="P16" s="31">
        <f>VLOOKUP(A16,'Absolute Total Monosaccharide C'!$E$2:$T$999,9)</f>
        <v>0.000984</v>
      </c>
      <c r="Q16" s="31">
        <f>VLOOKUP(A16,'Absolute Total Monosaccharide C'!$E$2:$T$999,10)</f>
        <v>0</v>
      </c>
      <c r="R16" s="31">
        <f>VLOOKUP(A16,'Absolute Total Monosaccharide C'!$E$2:$T$999,11)</f>
        <v>0.010444</v>
      </c>
      <c r="S16" s="31">
        <f>VLOOKUP(A16,'Absolute Total Monosaccharide C'!$E$2:$T$999,12)</f>
        <v>0</v>
      </c>
      <c r="T16" s="31">
        <f>VLOOKUP(A16,'Absolute Total Monosaccharide C'!$E$2:$T$999,13)</f>
        <v>0</v>
      </c>
      <c r="U16" s="31">
        <f>VLOOKUP(A16,'Absolute Total Monosaccharide C'!$E$2:$T$999,14)</f>
        <v>0</v>
      </c>
      <c r="V16" s="31">
        <f>VLOOKUP(A16,'Absolute Total Monosaccharide C'!$E$2:$T$999,15)</f>
        <v>0</v>
      </c>
      <c r="W16" s="31">
        <f>VLOOKUP(A16,'Absolute Total Monosaccharide C'!$E$2:$T$999,16)</f>
        <v>0</v>
      </c>
      <c r="X16" s="100">
        <f>VLOOKUP(A16,'Absolute Total Monosaccharide C'!$E$2:$T$999,2)</f>
        <v>10.15</v>
      </c>
      <c r="Y16" s="101"/>
    </row>
    <row r="17">
      <c r="A17" s="19" t="s">
        <v>128</v>
      </c>
      <c r="B17" s="8" t="str">
        <f>VLOOKUP(A17,'Food Encyclopedia'!$C$2:$K$999,3)&amp;","&amp;VLOOKUP(A17,'Food Encyclopedia'!$C$2:$K$999,4)&amp;","&amp;VLOOKUP(A17,'Food Encyclopedia'!$C$2:$K$999,5)</f>
        <v>Apple, gala, whole without seed, fresh,NA,</v>
      </c>
      <c r="C17" s="31" t="str">
        <f>VLOOKUP(A17,'Food Encyclopedia'!$C$2:$K$999,6)</f>
        <v>Fruits</v>
      </c>
      <c r="D17" s="98">
        <v>30.0</v>
      </c>
      <c r="E17" s="31">
        <f t="shared" si="1"/>
        <v>30000</v>
      </c>
      <c r="F17" s="31">
        <f>(VLOOKUP(A17,'% water content of Food'!A17:F1014,6))</f>
        <v>85.53789887</v>
      </c>
      <c r="G17" s="31">
        <f t="shared" si="2"/>
        <v>25661.36966</v>
      </c>
      <c r="H17" s="31">
        <f t="shared" si="3"/>
        <v>4338.630339</v>
      </c>
      <c r="I17" s="99">
        <f t="shared" si="4"/>
        <v>49.72504231</v>
      </c>
      <c r="J17" s="31">
        <f>VLOOKUP(A17,'Absolute Total Monosaccharide C'!$E$2:$T$999,3)</f>
        <v>0.176259</v>
      </c>
      <c r="K17" s="31">
        <f>VLOOKUP(A17,'Absolute Total Monosaccharide C'!$E$2:$T$999,4)</f>
        <v>0.011672</v>
      </c>
      <c r="L17" s="31">
        <f>VLOOKUP(A17,'Absolute Total Monosaccharide C'!$E$2:$T$999,5)</f>
        <v>0.161425</v>
      </c>
      <c r="M17" s="31">
        <f>VLOOKUP(A17,'Absolute Total Monosaccharide C'!$E$2:$T$999,6)</f>
        <v>0.01954</v>
      </c>
      <c r="N17" s="100">
        <f>VLOOKUP(A17,'Absolute Total Monosaccharide C'!$E$2:$T$999,7)</f>
        <v>0.011461</v>
      </c>
      <c r="O17" s="31">
        <f>VLOOKUP(A17,'Absolute Total Monosaccharide C'!$E$2:$T$999,8)</f>
        <v>0.004468</v>
      </c>
      <c r="P17" s="31">
        <f>VLOOKUP(A17,'Absolute Total Monosaccharide C'!$E$2:$T$999,9)</f>
        <v>0.001486</v>
      </c>
      <c r="Q17" s="31">
        <f>VLOOKUP(A17,'Absolute Total Monosaccharide C'!$E$2:$T$999,10)</f>
        <v>0</v>
      </c>
      <c r="R17" s="31">
        <f>VLOOKUP(A17,'Absolute Total Monosaccharide C'!$E$2:$T$999,11)</f>
        <v>0.016855</v>
      </c>
      <c r="S17" s="31">
        <f>VLOOKUP(A17,'Absolute Total Monosaccharide C'!$E$2:$T$999,12)</f>
        <v>0</v>
      </c>
      <c r="T17" s="31">
        <f>VLOOKUP(A17,'Absolute Total Monosaccharide C'!$E$2:$T$999,13)</f>
        <v>0</v>
      </c>
      <c r="U17" s="31">
        <f>VLOOKUP(A17,'Absolute Total Monosaccharide C'!$E$2:$T$999,14)</f>
        <v>0</v>
      </c>
      <c r="V17" s="31">
        <f>VLOOKUP(A17,'Absolute Total Monosaccharide C'!$E$2:$T$999,15)</f>
        <v>0</v>
      </c>
      <c r="W17" s="31">
        <f>VLOOKUP(A17,'Absolute Total Monosaccharide C'!$E$2:$T$999,16)</f>
        <v>0</v>
      </c>
      <c r="X17" s="100">
        <f>VLOOKUP(A17,'Absolute Total Monosaccharide C'!$E$2:$T$999,2)</f>
        <v>10.08</v>
      </c>
      <c r="Y17" s="101"/>
    </row>
    <row r="18">
      <c r="A18" s="19" t="s">
        <v>130</v>
      </c>
      <c r="B18" s="8" t="str">
        <f>VLOOKUP(A18,'Food Encyclopedia'!$C$2:$K$999,3)&amp;","&amp;VLOOKUP(A18,'Food Encyclopedia'!$C$2:$K$999,4)&amp;","&amp;VLOOKUP(A18,'Food Encyclopedia'!$C$2:$K$999,5)</f>
        <v>Apple, gala, peel only, fresh,NA,</v>
      </c>
      <c r="C18" s="31" t="str">
        <f>VLOOKUP(A18,'Food Encyclopedia'!$C$2:$K$999,6)</f>
        <v>Fruits</v>
      </c>
      <c r="D18" s="98">
        <v>30.0</v>
      </c>
      <c r="E18" s="31">
        <f t="shared" si="1"/>
        <v>30000</v>
      </c>
      <c r="F18" s="31">
        <f>(VLOOKUP(A18,'% water content of Food'!A18:F1015,6))</f>
        <v>78.81816207</v>
      </c>
      <c r="G18" s="31">
        <f t="shared" si="2"/>
        <v>23645.44862</v>
      </c>
      <c r="H18" s="31">
        <f t="shared" si="3"/>
        <v>6354.55138</v>
      </c>
      <c r="I18" s="99">
        <f t="shared" si="4"/>
        <v>186.2010645</v>
      </c>
      <c r="J18" s="31">
        <f>VLOOKUP(A18,'Absolute Total Monosaccharide C'!$E$2:$T$999,3)</f>
        <v>0.134769</v>
      </c>
      <c r="K18" s="31">
        <f>VLOOKUP(A18,'Absolute Total Monosaccharide C'!$E$2:$T$999,4)</f>
        <v>0.026885</v>
      </c>
      <c r="L18" s="31">
        <f>VLOOKUP(A18,'Absolute Total Monosaccharide C'!$E$2:$T$999,5)</f>
        <v>0.191544</v>
      </c>
      <c r="M18" s="31">
        <f>VLOOKUP(A18,'Absolute Total Monosaccharide C'!$E$2:$T$999,6)</f>
        <v>0.022246</v>
      </c>
      <c r="N18" s="100">
        <f>VLOOKUP(A18,'Absolute Total Monosaccharide C'!$E$2:$T$999,7)</f>
        <v>0.029302</v>
      </c>
      <c r="O18" s="31">
        <f>VLOOKUP(A18,'Absolute Total Monosaccharide C'!$E$2:$T$999,8)</f>
        <v>0.004318</v>
      </c>
      <c r="P18" s="31">
        <f>VLOOKUP(A18,'Absolute Total Monosaccharide C'!$E$2:$T$999,9)</f>
        <v>0.003262</v>
      </c>
      <c r="Q18" s="31">
        <f>VLOOKUP(A18,'Absolute Total Monosaccharide C'!$E$2:$T$999,10)</f>
        <v>0</v>
      </c>
      <c r="R18" s="31">
        <f>VLOOKUP(A18,'Absolute Total Monosaccharide C'!$E$2:$T$999,11)</f>
        <v>0.047595</v>
      </c>
      <c r="S18" s="31">
        <f>VLOOKUP(A18,'Absolute Total Monosaccharide C'!$E$2:$T$999,12)</f>
        <v>0</v>
      </c>
      <c r="T18" s="31">
        <f>VLOOKUP(A18,'Absolute Total Monosaccharide C'!$E$2:$T$999,13)</f>
        <v>0</v>
      </c>
      <c r="U18" s="31">
        <f>VLOOKUP(A18,'Absolute Total Monosaccharide C'!$E$2:$T$999,14)</f>
        <v>0.001138</v>
      </c>
      <c r="V18" s="31">
        <f>VLOOKUP(A18,'Absolute Total Monosaccharide C'!$E$2:$T$999,15)</f>
        <v>0.000461</v>
      </c>
      <c r="W18" s="31">
        <f>VLOOKUP(A18,'Absolute Total Monosaccharide C'!$E$2:$T$999,16)</f>
        <v>0</v>
      </c>
      <c r="X18" s="100">
        <f>VLOOKUP(A18,'Absolute Total Monosaccharide C'!$E$2:$T$999,2)</f>
        <v>10.23</v>
      </c>
      <c r="Y18" s="101"/>
    </row>
    <row r="19">
      <c r="A19" s="19" t="s">
        <v>132</v>
      </c>
      <c r="B19" s="8" t="str">
        <f>VLOOKUP(A19,'Food Encyclopedia'!$C$2:$K$999,3)&amp;","&amp;VLOOKUP(A19,'Food Encyclopedia'!$C$2:$K$999,4)&amp;","&amp;VLOOKUP(A19,'Food Encyclopedia'!$C$2:$K$999,5)</f>
        <v>Apple, gala, flesh only, fresh,NA,</v>
      </c>
      <c r="C19" s="31" t="str">
        <f>VLOOKUP(A19,'Food Encyclopedia'!$C$2:$K$999,6)</f>
        <v>Fruits</v>
      </c>
      <c r="D19" s="98">
        <v>30.0</v>
      </c>
      <c r="E19" s="31">
        <f t="shared" si="1"/>
        <v>30000</v>
      </c>
      <c r="F19" s="31">
        <f>(VLOOKUP(A19,'% water content of Food'!A19:F1016,6))</f>
        <v>85.43968266</v>
      </c>
      <c r="G19" s="31">
        <f t="shared" si="2"/>
        <v>25631.9048</v>
      </c>
      <c r="H19" s="31">
        <f t="shared" si="3"/>
        <v>4368.095203</v>
      </c>
      <c r="I19" s="99">
        <f t="shared" si="4"/>
        <v>39.49631682</v>
      </c>
      <c r="J19" s="31">
        <f>VLOOKUP(A19,'Absolute Total Monosaccharide C'!$E$2:$T$999,3)</f>
        <v>0.217242</v>
      </c>
      <c r="K19" s="31">
        <f>VLOOKUP(A19,'Absolute Total Monosaccharide C'!$E$2:$T$999,4)</f>
        <v>0.011624</v>
      </c>
      <c r="L19" s="31">
        <f>VLOOKUP(A19,'Absolute Total Monosaccharide C'!$E$2:$T$999,5)</f>
        <v>0.153573</v>
      </c>
      <c r="M19" s="31">
        <f>VLOOKUP(A19,'Absolute Total Monosaccharide C'!$E$2:$T$999,6)</f>
        <v>0.01911</v>
      </c>
      <c r="N19" s="100">
        <f>VLOOKUP(A19,'Absolute Total Monosaccharide C'!$E$2:$T$999,7)</f>
        <v>0.009042</v>
      </c>
      <c r="O19" s="31">
        <f>VLOOKUP(A19,'Absolute Total Monosaccharide C'!$E$2:$T$999,8)</f>
        <v>0.004012</v>
      </c>
      <c r="P19" s="31">
        <f>VLOOKUP(A19,'Absolute Total Monosaccharide C'!$E$2:$T$999,9)</f>
        <v>0.001052</v>
      </c>
      <c r="Q19" s="31">
        <f>VLOOKUP(A19,'Absolute Total Monosaccharide C'!$E$2:$T$999,10)</f>
        <v>0</v>
      </c>
      <c r="R19" s="31">
        <f>VLOOKUP(A19,'Absolute Total Monosaccharide C'!$E$2:$T$999,11)</f>
        <v>0.014566</v>
      </c>
      <c r="S19" s="31">
        <f>VLOOKUP(A19,'Absolute Total Monosaccharide C'!$E$2:$T$999,12)</f>
        <v>0</v>
      </c>
      <c r="T19" s="31">
        <f>VLOOKUP(A19,'Absolute Total Monosaccharide C'!$E$2:$T$999,13)</f>
        <v>0</v>
      </c>
      <c r="U19" s="31">
        <f>VLOOKUP(A19,'Absolute Total Monosaccharide C'!$E$2:$T$999,14)</f>
        <v>0</v>
      </c>
      <c r="V19" s="31">
        <f>VLOOKUP(A19,'Absolute Total Monosaccharide C'!$E$2:$T$999,15)</f>
        <v>0</v>
      </c>
      <c r="W19" s="31">
        <f>VLOOKUP(A19,'Absolute Total Monosaccharide C'!$E$2:$T$999,16)</f>
        <v>0</v>
      </c>
      <c r="X19" s="100">
        <f>VLOOKUP(A19,'Absolute Total Monosaccharide C'!$E$2:$T$999,2)</f>
        <v>10.3</v>
      </c>
      <c r="Y19" s="101"/>
    </row>
    <row r="20">
      <c r="A20" s="19" t="s">
        <v>134</v>
      </c>
      <c r="B20" s="8" t="str">
        <f>VLOOKUP(A20,'Food Encyclopedia'!$C$2:$K$999,3)&amp;","&amp;VLOOKUP(A20,'Food Encyclopedia'!$C$2:$K$999,4)&amp;","&amp;VLOOKUP(A20,'Food Encyclopedia'!$C$2:$K$999,5)</f>
        <v>Apple, golden del, whole without seed, fresh,Washington,</v>
      </c>
      <c r="C20" s="31" t="str">
        <f>VLOOKUP(A20,'Food Encyclopedia'!$C$2:$K$999,6)</f>
        <v>Fruits</v>
      </c>
      <c r="D20" s="98">
        <v>30.0</v>
      </c>
      <c r="E20" s="31">
        <f t="shared" si="1"/>
        <v>30000</v>
      </c>
      <c r="F20" s="31">
        <f>(VLOOKUP(A20,'% water content of Food'!A20:F1017,6))</f>
        <v>84.70444955</v>
      </c>
      <c r="G20" s="31">
        <f t="shared" si="2"/>
        <v>25411.33487</v>
      </c>
      <c r="H20" s="31">
        <f t="shared" si="3"/>
        <v>4588.665134</v>
      </c>
      <c r="I20" s="99">
        <f t="shared" si="4"/>
        <v>56.52317712</v>
      </c>
      <c r="J20" s="31">
        <f>VLOOKUP(A20,'Absolute Total Monosaccharide C'!$E$2:$T$999,3)</f>
        <v>0.185029</v>
      </c>
      <c r="K20" s="31">
        <f>VLOOKUP(A20,'Absolute Total Monosaccharide C'!$E$2:$T$999,4)</f>
        <v>0.010274</v>
      </c>
      <c r="L20" s="31">
        <f>VLOOKUP(A20,'Absolute Total Monosaccharide C'!$E$2:$T$999,5)</f>
        <v>0.145972</v>
      </c>
      <c r="M20" s="31">
        <f>VLOOKUP(A20,'Absolute Total Monosaccharide C'!$E$2:$T$999,6)</f>
        <v>0.008105</v>
      </c>
      <c r="N20" s="100">
        <f>VLOOKUP(A20,'Absolute Total Monosaccharide C'!$E$2:$T$999,7)</f>
        <v>0.012318</v>
      </c>
      <c r="O20" s="31">
        <f>VLOOKUP(A20,'Absolute Total Monosaccharide C'!$E$2:$T$999,8)</f>
        <v>0.002121</v>
      </c>
      <c r="P20" s="31">
        <f>VLOOKUP(A20,'Absolute Total Monosaccharide C'!$E$2:$T$999,9)</f>
        <v>0.001165</v>
      </c>
      <c r="Q20" s="31">
        <f>VLOOKUP(A20,'Absolute Total Monosaccharide C'!$E$2:$T$999,10)</f>
        <v>0</v>
      </c>
      <c r="R20" s="31">
        <f>VLOOKUP(A20,'Absolute Total Monosaccharide C'!$E$2:$T$999,11)</f>
        <v>0.017659</v>
      </c>
      <c r="S20" s="31">
        <f>VLOOKUP(A20,'Absolute Total Monosaccharide C'!$E$2:$T$999,12)</f>
        <v>0</v>
      </c>
      <c r="T20" s="31">
        <f>VLOOKUP(A20,'Absolute Total Monosaccharide C'!$E$2:$T$999,13)</f>
        <v>0</v>
      </c>
      <c r="U20" s="31">
        <f>VLOOKUP(A20,'Absolute Total Monosaccharide C'!$E$2:$T$999,14)</f>
        <v>0</v>
      </c>
      <c r="V20" s="31">
        <f>VLOOKUP(A20,'Absolute Total Monosaccharide C'!$E$2:$T$999,15)</f>
        <v>0</v>
      </c>
      <c r="W20" s="31">
        <f>VLOOKUP(A20,'Absolute Total Monosaccharide C'!$E$2:$T$999,16)</f>
        <v>0</v>
      </c>
      <c r="X20" s="100">
        <f>VLOOKUP(A20,'Absolute Total Monosaccharide C'!$E$2:$T$999,2)</f>
        <v>10.07</v>
      </c>
      <c r="Y20" s="101"/>
    </row>
    <row r="21">
      <c r="A21" s="19" t="s">
        <v>136</v>
      </c>
      <c r="B21" s="8" t="str">
        <f>VLOOKUP(A21,'Food Encyclopedia'!$C$2:$K$999,3)&amp;","&amp;VLOOKUP(A21,'Food Encyclopedia'!$C$2:$K$999,4)&amp;","&amp;VLOOKUP(A21,'Food Encyclopedia'!$C$2:$K$999,5)</f>
        <v>Apple, golden del, peel only, fresh,Washington,</v>
      </c>
      <c r="C21" s="31" t="str">
        <f>VLOOKUP(A21,'Food Encyclopedia'!$C$2:$K$999,6)</f>
        <v>Fruits</v>
      </c>
      <c r="D21" s="98">
        <v>30.0</v>
      </c>
      <c r="E21" s="31">
        <f t="shared" si="1"/>
        <v>30000</v>
      </c>
      <c r="F21" s="31">
        <f>(VLOOKUP(A21,'% water content of Food'!A21:F1018,6))</f>
        <v>78.42524418</v>
      </c>
      <c r="G21" s="31">
        <f t="shared" si="2"/>
        <v>23527.57325</v>
      </c>
      <c r="H21" s="31">
        <f t="shared" si="3"/>
        <v>6472.426747</v>
      </c>
      <c r="I21" s="99">
        <f t="shared" si="4"/>
        <v>207.0594041</v>
      </c>
      <c r="J21" s="31">
        <f>VLOOKUP(A21,'Absolute Total Monosaccharide C'!$E$2:$T$999,3)</f>
        <v>0.151513</v>
      </c>
      <c r="K21" s="31">
        <f>VLOOKUP(A21,'Absolute Total Monosaccharide C'!$E$2:$T$999,4)</f>
        <v>0.024831</v>
      </c>
      <c r="L21" s="31">
        <f>VLOOKUP(A21,'Absolute Total Monosaccharide C'!$E$2:$T$999,5)</f>
        <v>0.133894</v>
      </c>
      <c r="M21" s="31">
        <f>VLOOKUP(A21,'Absolute Total Monosaccharide C'!$E$2:$T$999,6)</f>
        <v>0.017289</v>
      </c>
      <c r="N21" s="100">
        <f>VLOOKUP(A21,'Absolute Total Monosaccharide C'!$E$2:$T$999,7)</f>
        <v>0.031991</v>
      </c>
      <c r="O21" s="31">
        <f>VLOOKUP(A21,'Absolute Total Monosaccharide C'!$E$2:$T$999,8)</f>
        <v>0.00406</v>
      </c>
      <c r="P21" s="31">
        <f>VLOOKUP(A21,'Absolute Total Monosaccharide C'!$E$2:$T$999,9)</f>
        <v>0.00235</v>
      </c>
      <c r="Q21" s="31">
        <f>VLOOKUP(A21,'Absolute Total Monosaccharide C'!$E$2:$T$999,10)</f>
        <v>0</v>
      </c>
      <c r="R21" s="31">
        <f>VLOOKUP(A21,'Absolute Total Monosaccharide C'!$E$2:$T$999,11)</f>
        <v>0.035212</v>
      </c>
      <c r="S21" s="31">
        <f>VLOOKUP(A21,'Absolute Total Monosaccharide C'!$E$2:$T$999,12)</f>
        <v>0</v>
      </c>
      <c r="T21" s="31">
        <f>VLOOKUP(A21,'Absolute Total Monosaccharide C'!$E$2:$T$999,13)</f>
        <v>0</v>
      </c>
      <c r="U21" s="31">
        <f>VLOOKUP(A21,'Absolute Total Monosaccharide C'!$E$2:$T$999,14)</f>
        <v>0.003621</v>
      </c>
      <c r="V21" s="31">
        <f>VLOOKUP(A21,'Absolute Total Monosaccharide C'!$E$2:$T$999,15)</f>
        <v>0</v>
      </c>
      <c r="W21" s="31">
        <f>VLOOKUP(A21,'Absolute Total Monosaccharide C'!$E$2:$T$999,16)</f>
        <v>0</v>
      </c>
      <c r="X21" s="100">
        <f>VLOOKUP(A21,'Absolute Total Monosaccharide C'!$E$2:$T$999,2)</f>
        <v>10.26</v>
      </c>
      <c r="Y21" s="101"/>
    </row>
    <row r="22">
      <c r="A22" s="19" t="s">
        <v>138</v>
      </c>
      <c r="B22" s="8" t="str">
        <f>VLOOKUP(A22,'Food Encyclopedia'!$C$2:$K$999,3)&amp;","&amp;VLOOKUP(A22,'Food Encyclopedia'!$C$2:$K$999,4)&amp;","&amp;VLOOKUP(A22,'Food Encyclopedia'!$C$2:$K$999,5)</f>
        <v>Apple, golden del, flesh only, fresh,Washington,</v>
      </c>
      <c r="C22" s="31" t="str">
        <f>VLOOKUP(A22,'Food Encyclopedia'!$C$2:$K$999,6)</f>
        <v>Fruits</v>
      </c>
      <c r="D22" s="98">
        <v>30.0</v>
      </c>
      <c r="E22" s="31">
        <f t="shared" si="1"/>
        <v>30000</v>
      </c>
      <c r="F22" s="31">
        <f>(VLOOKUP(A22,'% water content of Food'!A22:F1019,6))</f>
        <v>85.06958584</v>
      </c>
      <c r="G22" s="31">
        <f t="shared" si="2"/>
        <v>25520.87575</v>
      </c>
      <c r="H22" s="31">
        <f t="shared" si="3"/>
        <v>4479.124248</v>
      </c>
      <c r="I22" s="99">
        <f t="shared" si="4"/>
        <v>55.88603325</v>
      </c>
      <c r="J22" s="31">
        <f>VLOOKUP(A22,'Absolute Total Monosaccharide C'!$E$2:$T$999,3)</f>
        <v>0.163626</v>
      </c>
      <c r="K22" s="31">
        <f>VLOOKUP(A22,'Absolute Total Monosaccharide C'!$E$2:$T$999,4)</f>
        <v>0.010641</v>
      </c>
      <c r="L22" s="31">
        <f>VLOOKUP(A22,'Absolute Total Monosaccharide C'!$E$2:$T$999,5)</f>
        <v>0.092489</v>
      </c>
      <c r="M22" s="31">
        <f>VLOOKUP(A22,'Absolute Total Monosaccharide C'!$E$2:$T$999,6)</f>
        <v>0.008012</v>
      </c>
      <c r="N22" s="100">
        <f>VLOOKUP(A22,'Absolute Total Monosaccharide C'!$E$2:$T$999,7)</f>
        <v>0.012477</v>
      </c>
      <c r="O22" s="31">
        <f>VLOOKUP(A22,'Absolute Total Monosaccharide C'!$E$2:$T$999,8)</f>
        <v>0.004991</v>
      </c>
      <c r="P22" s="31">
        <f>VLOOKUP(A22,'Absolute Total Monosaccharide C'!$E$2:$T$999,9)</f>
        <v>0.00102</v>
      </c>
      <c r="Q22" s="31">
        <f>VLOOKUP(A22,'Absolute Total Monosaccharide C'!$E$2:$T$999,10)</f>
        <v>0</v>
      </c>
      <c r="R22" s="31">
        <f>VLOOKUP(A22,'Absolute Total Monosaccharide C'!$E$2:$T$999,11)</f>
        <v>0.01386</v>
      </c>
      <c r="S22" s="31">
        <f>VLOOKUP(A22,'Absolute Total Monosaccharide C'!$E$2:$T$999,12)</f>
        <v>0</v>
      </c>
      <c r="T22" s="31">
        <f>VLOOKUP(A22,'Absolute Total Monosaccharide C'!$E$2:$T$999,13)</f>
        <v>0</v>
      </c>
      <c r="U22" s="31">
        <f>VLOOKUP(A22,'Absolute Total Monosaccharide C'!$E$2:$T$999,14)</f>
        <v>0</v>
      </c>
      <c r="V22" s="31">
        <f>VLOOKUP(A22,'Absolute Total Monosaccharide C'!$E$2:$T$999,15)</f>
        <v>0</v>
      </c>
      <c r="W22" s="31">
        <f>VLOOKUP(A22,'Absolute Total Monosaccharide C'!$E$2:$T$999,16)</f>
        <v>0</v>
      </c>
      <c r="X22" s="100">
        <f>VLOOKUP(A22,'Absolute Total Monosaccharide C'!$E$2:$T$999,2)</f>
        <v>10.34</v>
      </c>
      <c r="Y22" s="101"/>
    </row>
    <row r="23">
      <c r="A23" s="19" t="s">
        <v>140</v>
      </c>
      <c r="B23" s="8" t="str">
        <f>VLOOKUP(A23,'Food Encyclopedia'!$C$2:$K$999,3)&amp;","&amp;VLOOKUP(A23,'Food Encyclopedia'!$C$2:$K$999,4)&amp;","&amp;VLOOKUP(A23,'Food Encyclopedia'!$C$2:$K$999,5)</f>
        <v>Apple, red delicious, whole without seed, fresh,Washington,</v>
      </c>
      <c r="C23" s="31" t="str">
        <f>VLOOKUP(A23,'Food Encyclopedia'!$C$2:$K$999,6)</f>
        <v>Fruits</v>
      </c>
      <c r="D23" s="98">
        <v>30.0</v>
      </c>
      <c r="E23" s="31">
        <f t="shared" si="1"/>
        <v>30000</v>
      </c>
      <c r="F23" s="31">
        <f>(VLOOKUP(A23,'% water content of Food'!A23:F1020,6))</f>
        <v>81.17950951</v>
      </c>
      <c r="G23" s="31">
        <f t="shared" si="2"/>
        <v>24353.85285</v>
      </c>
      <c r="H23" s="31">
        <f t="shared" si="3"/>
        <v>5646.147146</v>
      </c>
      <c r="I23" s="99">
        <f t="shared" si="4"/>
        <v>85.62382147</v>
      </c>
      <c r="J23" s="31">
        <f>VLOOKUP(A23,'Absolute Total Monosaccharide C'!$E$2:$T$999,3)</f>
        <v>0.179471</v>
      </c>
      <c r="K23" s="31">
        <f>VLOOKUP(A23,'Absolute Total Monosaccharide C'!$E$2:$T$999,4)</f>
        <v>0.015393</v>
      </c>
      <c r="L23" s="31">
        <f>VLOOKUP(A23,'Absolute Total Monosaccharide C'!$E$2:$T$999,5)</f>
        <v>0.110612</v>
      </c>
      <c r="M23" s="31">
        <f>VLOOKUP(A23,'Absolute Total Monosaccharide C'!$E$2:$T$999,6)</f>
        <v>0.009527</v>
      </c>
      <c r="N23" s="100">
        <f>VLOOKUP(A23,'Absolute Total Monosaccharide C'!$E$2:$T$999,7)</f>
        <v>0.015165</v>
      </c>
      <c r="O23" s="31">
        <f>VLOOKUP(A23,'Absolute Total Monosaccharide C'!$E$2:$T$999,8)</f>
        <v>0.001854</v>
      </c>
      <c r="P23" s="31">
        <f>VLOOKUP(A23,'Absolute Total Monosaccharide C'!$E$2:$T$999,9)</f>
        <v>0.00086</v>
      </c>
      <c r="Q23" s="31">
        <f>VLOOKUP(A23,'Absolute Total Monosaccharide C'!$E$2:$T$999,10)</f>
        <v>0</v>
      </c>
      <c r="R23" s="31">
        <f>VLOOKUP(A23,'Absolute Total Monosaccharide C'!$E$2:$T$999,11)</f>
        <v>0.013841</v>
      </c>
      <c r="S23" s="31">
        <f>VLOOKUP(A23,'Absolute Total Monosaccharide C'!$E$2:$T$999,12)</f>
        <v>0</v>
      </c>
      <c r="T23" s="31">
        <f>VLOOKUP(A23,'Absolute Total Monosaccharide C'!$E$2:$T$999,13)</f>
        <v>0</v>
      </c>
      <c r="U23" s="31">
        <f>VLOOKUP(A23,'Absolute Total Monosaccharide C'!$E$2:$T$999,14)</f>
        <v>0.000741</v>
      </c>
      <c r="V23" s="31">
        <f>VLOOKUP(A23,'Absolute Total Monosaccharide C'!$E$2:$T$999,15)</f>
        <v>0</v>
      </c>
      <c r="W23" s="31">
        <f>VLOOKUP(A23,'Absolute Total Monosaccharide C'!$E$2:$T$999,16)</f>
        <v>0</v>
      </c>
      <c r="X23" s="100">
        <f>VLOOKUP(A23,'Absolute Total Monosaccharide C'!$E$2:$T$999,2)</f>
        <v>9.99</v>
      </c>
      <c r="Y23" s="101"/>
    </row>
    <row r="24">
      <c r="A24" s="19" t="s">
        <v>142</v>
      </c>
      <c r="B24" s="8" t="str">
        <f>VLOOKUP(A24,'Food Encyclopedia'!$C$2:$K$999,3)&amp;","&amp;VLOOKUP(A24,'Food Encyclopedia'!$C$2:$K$999,4)&amp;","&amp;VLOOKUP(A24,'Food Encyclopedia'!$C$2:$K$999,5)</f>
        <v>Apple, red delicious, peel only, fresh,Washington,</v>
      </c>
      <c r="C24" s="31" t="str">
        <f>VLOOKUP(A24,'Food Encyclopedia'!$C$2:$K$999,6)</f>
        <v>Fruits</v>
      </c>
      <c r="D24" s="98">
        <v>30.0</v>
      </c>
      <c r="E24" s="31">
        <f t="shared" si="1"/>
        <v>30000</v>
      </c>
      <c r="F24" s="31">
        <f>(VLOOKUP(A24,'% water content of Food'!A24:F1021,6))</f>
        <v>72.95239335</v>
      </c>
      <c r="G24" s="31">
        <f t="shared" si="2"/>
        <v>21885.718</v>
      </c>
      <c r="H24" s="31">
        <f t="shared" si="3"/>
        <v>8114.281995</v>
      </c>
      <c r="I24" s="99">
        <f t="shared" si="4"/>
        <v>375.2855423</v>
      </c>
      <c r="J24" s="31">
        <f>VLOOKUP(A24,'Absolute Total Monosaccharide C'!$E$2:$T$999,3)</f>
        <v>0.15027</v>
      </c>
      <c r="K24" s="31">
        <f>VLOOKUP(A24,'Absolute Total Monosaccharide C'!$E$2:$T$999,4)</f>
        <v>0.03408</v>
      </c>
      <c r="L24" s="31">
        <f>VLOOKUP(A24,'Absolute Total Monosaccharide C'!$E$2:$T$999,5)</f>
        <v>0.067296</v>
      </c>
      <c r="M24" s="31">
        <f>VLOOKUP(A24,'Absolute Total Monosaccharide C'!$E$2:$T$999,6)</f>
        <v>0.017039</v>
      </c>
      <c r="N24" s="100">
        <f>VLOOKUP(A24,'Absolute Total Monosaccharide C'!$E$2:$T$999,7)</f>
        <v>0.04625</v>
      </c>
      <c r="O24" s="31">
        <f>VLOOKUP(A24,'Absolute Total Monosaccharide C'!$E$2:$T$999,8)</f>
        <v>0.004153</v>
      </c>
      <c r="P24" s="31">
        <f>VLOOKUP(A24,'Absolute Total Monosaccharide C'!$E$2:$T$999,9)</f>
        <v>0.002556</v>
      </c>
      <c r="Q24" s="31">
        <f>VLOOKUP(A24,'Absolute Total Monosaccharide C'!$E$2:$T$999,10)</f>
        <v>0</v>
      </c>
      <c r="R24" s="31">
        <f>VLOOKUP(A24,'Absolute Total Monosaccharide C'!$E$2:$T$999,11)</f>
        <v>0.039016</v>
      </c>
      <c r="S24" s="31">
        <f>VLOOKUP(A24,'Absolute Total Monosaccharide C'!$E$2:$T$999,12)</f>
        <v>0</v>
      </c>
      <c r="T24" s="31">
        <f>VLOOKUP(A24,'Absolute Total Monosaccharide C'!$E$2:$T$999,13)</f>
        <v>0</v>
      </c>
      <c r="U24" s="31">
        <f>VLOOKUP(A24,'Absolute Total Monosaccharide C'!$E$2:$T$999,14)</f>
        <v>0.00237</v>
      </c>
      <c r="V24" s="31">
        <f>VLOOKUP(A24,'Absolute Total Monosaccharide C'!$E$2:$T$999,15)</f>
        <v>0</v>
      </c>
      <c r="W24" s="31">
        <f>VLOOKUP(A24,'Absolute Total Monosaccharide C'!$E$2:$T$999,16)</f>
        <v>0</v>
      </c>
      <c r="X24" s="100">
        <f>VLOOKUP(A24,'Absolute Total Monosaccharide C'!$E$2:$T$999,2)</f>
        <v>10.22</v>
      </c>
      <c r="Y24" s="101"/>
    </row>
    <row r="25">
      <c r="A25" s="19" t="s">
        <v>144</v>
      </c>
      <c r="B25" s="8" t="str">
        <f>VLOOKUP(A25,'Food Encyclopedia'!$C$2:$K$999,3)&amp;","&amp;VLOOKUP(A25,'Food Encyclopedia'!$C$2:$K$999,4)&amp;","&amp;VLOOKUP(A25,'Food Encyclopedia'!$C$2:$K$999,5)</f>
        <v>Apple, red delicious, flesh only, fresh,Washington,</v>
      </c>
      <c r="C25" s="31" t="str">
        <f>VLOOKUP(A25,'Food Encyclopedia'!$C$2:$K$999,6)</f>
        <v>Fruits</v>
      </c>
      <c r="D25" s="98">
        <v>30.0</v>
      </c>
      <c r="E25" s="31">
        <f t="shared" si="1"/>
        <v>30000</v>
      </c>
      <c r="F25" s="31">
        <f>(VLOOKUP(A25,'% water content of Food'!A25:F1022,6))</f>
        <v>81.55564612</v>
      </c>
      <c r="G25" s="31">
        <f t="shared" si="2"/>
        <v>24466.69384</v>
      </c>
      <c r="H25" s="31">
        <f t="shared" si="3"/>
        <v>5533.306165</v>
      </c>
      <c r="I25" s="99">
        <f t="shared" si="4"/>
        <v>81.8597314</v>
      </c>
      <c r="J25" s="31">
        <f>VLOOKUP(A25,'Absolute Total Monosaccharide C'!$E$2:$T$999,3)</f>
        <v>0.239477</v>
      </c>
      <c r="K25" s="31">
        <f>VLOOKUP(A25,'Absolute Total Monosaccharide C'!$E$2:$T$999,4)</f>
        <v>0.014585</v>
      </c>
      <c r="L25" s="31">
        <f>VLOOKUP(A25,'Absolute Total Monosaccharide C'!$E$2:$T$999,5)</f>
        <v>0.156563</v>
      </c>
      <c r="M25" s="31">
        <f>VLOOKUP(A25,'Absolute Total Monosaccharide C'!$E$2:$T$999,6)</f>
        <v>0.010469</v>
      </c>
      <c r="N25" s="100">
        <f>VLOOKUP(A25,'Absolute Total Monosaccharide C'!$E$2:$T$999,7)</f>
        <v>0.014794</v>
      </c>
      <c r="O25" s="31">
        <f>VLOOKUP(A25,'Absolute Total Monosaccharide C'!$E$2:$T$999,8)</f>
        <v>0.002247</v>
      </c>
      <c r="P25" s="31">
        <f>VLOOKUP(A25,'Absolute Total Monosaccharide C'!$E$2:$T$999,9)</f>
        <v>0.000944</v>
      </c>
      <c r="Q25" s="31">
        <f>VLOOKUP(A25,'Absolute Total Monosaccharide C'!$E$2:$T$999,10)</f>
        <v>0</v>
      </c>
      <c r="R25" s="31">
        <f>VLOOKUP(A25,'Absolute Total Monosaccharide C'!$E$2:$T$999,11)</f>
        <v>0.013331</v>
      </c>
      <c r="S25" s="31">
        <f>VLOOKUP(A25,'Absolute Total Monosaccharide C'!$E$2:$T$999,12)</f>
        <v>0</v>
      </c>
      <c r="T25" s="31">
        <f>VLOOKUP(A25,'Absolute Total Monosaccharide C'!$E$2:$T$999,13)</f>
        <v>0</v>
      </c>
      <c r="U25" s="31">
        <f>VLOOKUP(A25,'Absolute Total Monosaccharide C'!$E$2:$T$999,14)</f>
        <v>0.000844</v>
      </c>
      <c r="V25" s="31">
        <f>VLOOKUP(A25,'Absolute Total Monosaccharide C'!$E$2:$T$999,15)</f>
        <v>0</v>
      </c>
      <c r="W25" s="31">
        <f>VLOOKUP(A25,'Absolute Total Monosaccharide C'!$E$2:$T$999,16)</f>
        <v>0</v>
      </c>
      <c r="X25" s="100">
        <f>VLOOKUP(A25,'Absolute Total Monosaccharide C'!$E$2:$T$999,2)</f>
        <v>10.4</v>
      </c>
      <c r="Y25" s="101"/>
    </row>
    <row r="26">
      <c r="A26" s="19" t="s">
        <v>146</v>
      </c>
      <c r="B26" s="8" t="str">
        <f>VLOOKUP(A26,'Food Encyclopedia'!$C$2:$K$999,3)&amp;","&amp;VLOOKUP(A26,'Food Encyclopedia'!$C$2:$K$999,4)&amp;","&amp;VLOOKUP(A26,'Food Encyclopedia'!$C$2:$K$999,5)</f>
        <v>Apple, granny smith, whole without seed, fresh,Washington,</v>
      </c>
      <c r="C26" s="31" t="str">
        <f>VLOOKUP(A26,'Food Encyclopedia'!$C$2:$K$999,6)</f>
        <v>Fruits</v>
      </c>
      <c r="D26" s="98">
        <v>30.0</v>
      </c>
      <c r="E26" s="31">
        <f t="shared" si="1"/>
        <v>30000</v>
      </c>
      <c r="F26" s="31">
        <f>(VLOOKUP(A26,'% water content of Food'!A26:F1023,6))</f>
        <v>85.80501539</v>
      </c>
      <c r="G26" s="31">
        <f t="shared" si="2"/>
        <v>25741.50462</v>
      </c>
      <c r="H26" s="31">
        <f t="shared" si="3"/>
        <v>4258.495384</v>
      </c>
      <c r="I26" s="99">
        <f t="shared" si="4"/>
        <v>56.65076409</v>
      </c>
      <c r="J26" s="31">
        <f>VLOOKUP(A26,'Absolute Total Monosaccharide C'!$E$2:$T$999,3)</f>
        <v>0.220683</v>
      </c>
      <c r="K26" s="31">
        <f>VLOOKUP(A26,'Absolute Total Monosaccharide C'!$E$2:$T$999,4)</f>
        <v>0.015297</v>
      </c>
      <c r="L26" s="31">
        <f>VLOOKUP(A26,'Absolute Total Monosaccharide C'!$E$2:$T$999,5)</f>
        <v>0.110965</v>
      </c>
      <c r="M26" s="31">
        <f>VLOOKUP(A26,'Absolute Total Monosaccharide C'!$E$2:$T$999,6)</f>
        <v>0.015883</v>
      </c>
      <c r="N26" s="100">
        <f>VLOOKUP(A26,'Absolute Total Monosaccharide C'!$E$2:$T$999,7)</f>
        <v>0.013303</v>
      </c>
      <c r="O26" s="31">
        <f>VLOOKUP(A26,'Absolute Total Monosaccharide C'!$E$2:$T$999,8)</f>
        <v>0.003743</v>
      </c>
      <c r="P26" s="31">
        <f>VLOOKUP(A26,'Absolute Total Monosaccharide C'!$E$2:$T$999,9)</f>
        <v>0.001238</v>
      </c>
      <c r="Q26" s="31">
        <f>VLOOKUP(A26,'Absolute Total Monosaccharide C'!$E$2:$T$999,10)</f>
        <v>0</v>
      </c>
      <c r="R26" s="31">
        <f>VLOOKUP(A26,'Absolute Total Monosaccharide C'!$E$2:$T$999,11)</f>
        <v>0.021565</v>
      </c>
      <c r="S26" s="31">
        <f>VLOOKUP(A26,'Absolute Total Monosaccharide C'!$E$2:$T$999,12)</f>
        <v>0</v>
      </c>
      <c r="T26" s="31">
        <f>VLOOKUP(A26,'Absolute Total Monosaccharide C'!$E$2:$T$999,13)</f>
        <v>0</v>
      </c>
      <c r="U26" s="31">
        <f>VLOOKUP(A26,'Absolute Total Monosaccharide C'!$E$2:$T$999,14)</f>
        <v>0.002496</v>
      </c>
      <c r="V26" s="31">
        <f>VLOOKUP(A26,'Absolute Total Monosaccharide C'!$E$2:$T$999,15)</f>
        <v>0</v>
      </c>
      <c r="W26" s="31">
        <f>VLOOKUP(A26,'Absolute Total Monosaccharide C'!$E$2:$T$999,16)</f>
        <v>0</v>
      </c>
      <c r="X26" s="100">
        <f>VLOOKUP(A26,'Absolute Total Monosaccharide C'!$E$2:$T$999,2)</f>
        <v>10.12</v>
      </c>
      <c r="Y26" s="101"/>
    </row>
    <row r="27">
      <c r="A27" s="19" t="s">
        <v>148</v>
      </c>
      <c r="B27" s="8" t="str">
        <f>VLOOKUP(A27,'Food Encyclopedia'!$C$2:$K$999,3)&amp;","&amp;VLOOKUP(A27,'Food Encyclopedia'!$C$2:$K$999,4)&amp;","&amp;VLOOKUP(A27,'Food Encyclopedia'!$C$2:$K$999,5)</f>
        <v>Apple, granny smith, peel only, fresh,Washington,</v>
      </c>
      <c r="C27" s="31" t="str">
        <f>VLOOKUP(A27,'Food Encyclopedia'!$C$2:$K$999,6)</f>
        <v>Fruits</v>
      </c>
      <c r="D27" s="98">
        <v>30.0</v>
      </c>
      <c r="E27" s="31">
        <f t="shared" si="1"/>
        <v>30000</v>
      </c>
      <c r="F27" s="31">
        <f>(VLOOKUP(A27,'% water content of Food'!A27:F1024,6))</f>
        <v>79.62006243</v>
      </c>
      <c r="G27" s="31">
        <f t="shared" si="2"/>
        <v>23886.01873</v>
      </c>
      <c r="H27" s="31">
        <f t="shared" si="3"/>
        <v>6113.981272</v>
      </c>
      <c r="I27" s="99">
        <f t="shared" si="4"/>
        <v>234.7524249</v>
      </c>
      <c r="J27" s="31">
        <f>VLOOKUP(A27,'Absolute Total Monosaccharide C'!$E$2:$T$999,3)</f>
        <v>0.180501</v>
      </c>
      <c r="K27" s="31">
        <f>VLOOKUP(A27,'Absolute Total Monosaccharide C'!$E$2:$T$999,4)</f>
        <v>0.025736</v>
      </c>
      <c r="L27" s="31">
        <f>VLOOKUP(A27,'Absolute Total Monosaccharide C'!$E$2:$T$999,5)</f>
        <v>0.071669</v>
      </c>
      <c r="M27" s="31">
        <f>VLOOKUP(A27,'Absolute Total Monosaccharide C'!$E$2:$T$999,6)</f>
        <v>0.022511</v>
      </c>
      <c r="N27" s="100">
        <f>VLOOKUP(A27,'Absolute Total Monosaccharide C'!$E$2:$T$999,7)</f>
        <v>0.038396</v>
      </c>
      <c r="O27" s="31">
        <f>VLOOKUP(A27,'Absolute Total Monosaccharide C'!$E$2:$T$999,8)</f>
        <v>0.005745</v>
      </c>
      <c r="P27" s="31">
        <f>VLOOKUP(A27,'Absolute Total Monosaccharide C'!$E$2:$T$999,9)</f>
        <v>0.002594</v>
      </c>
      <c r="Q27" s="31">
        <f>VLOOKUP(A27,'Absolute Total Monosaccharide C'!$E$2:$T$999,10)</f>
        <v>0</v>
      </c>
      <c r="R27" s="31">
        <f>VLOOKUP(A27,'Absolute Total Monosaccharide C'!$E$2:$T$999,11)</f>
        <v>0.057851</v>
      </c>
      <c r="S27" s="31">
        <f>VLOOKUP(A27,'Absolute Total Monosaccharide C'!$E$2:$T$999,12)</f>
        <v>0</v>
      </c>
      <c r="T27" s="31">
        <f>VLOOKUP(A27,'Absolute Total Monosaccharide C'!$E$2:$T$999,13)</f>
        <v>0</v>
      </c>
      <c r="U27" s="31">
        <f>VLOOKUP(A27,'Absolute Total Monosaccharide C'!$E$2:$T$999,14)</f>
        <v>0.004205</v>
      </c>
      <c r="V27" s="31">
        <f>VLOOKUP(A27,'Absolute Total Monosaccharide C'!$E$2:$T$999,15)</f>
        <v>0</v>
      </c>
      <c r="W27" s="31">
        <f>VLOOKUP(A27,'Absolute Total Monosaccharide C'!$E$2:$T$999,16)</f>
        <v>0</v>
      </c>
      <c r="X27" s="100">
        <f>VLOOKUP(A27,'Absolute Total Monosaccharide C'!$E$2:$T$999,2)</f>
        <v>10.3</v>
      </c>
      <c r="Y27" s="101"/>
    </row>
    <row r="28">
      <c r="A28" s="19" t="s">
        <v>150</v>
      </c>
      <c r="B28" s="8" t="str">
        <f>VLOOKUP(A28,'Food Encyclopedia'!$C$2:$K$999,3)&amp;","&amp;VLOOKUP(A28,'Food Encyclopedia'!$C$2:$K$999,4)&amp;","&amp;VLOOKUP(A28,'Food Encyclopedia'!$C$2:$K$999,5)</f>
        <v>Apple, granny smith, flesh only, fresh,Washington,</v>
      </c>
      <c r="C28" s="31" t="str">
        <f>VLOOKUP(A28,'Food Encyclopedia'!$C$2:$K$999,6)</f>
        <v>Fruits</v>
      </c>
      <c r="D28" s="98">
        <v>30.0</v>
      </c>
      <c r="E28" s="31">
        <f t="shared" si="1"/>
        <v>30000</v>
      </c>
      <c r="F28" s="31">
        <f>(VLOOKUP(A28,'% water content of Food'!A28:F1025,6))</f>
        <v>85.87924682</v>
      </c>
      <c r="G28" s="31">
        <f t="shared" si="2"/>
        <v>25763.77404</v>
      </c>
      <c r="H28" s="31">
        <f t="shared" si="3"/>
        <v>4236.225955</v>
      </c>
      <c r="I28" s="99">
        <f t="shared" si="4"/>
        <v>63.78061798</v>
      </c>
      <c r="J28" s="31">
        <f>VLOOKUP(A28,'Absolute Total Monosaccharide C'!$E$2:$T$999,3)</f>
        <v>0.226733</v>
      </c>
      <c r="K28" s="31">
        <f>VLOOKUP(A28,'Absolute Total Monosaccharide C'!$E$2:$T$999,4)</f>
        <v>0.020942</v>
      </c>
      <c r="L28" s="31">
        <f>VLOOKUP(A28,'Absolute Total Monosaccharide C'!$E$2:$T$999,5)</f>
        <v>0.173688</v>
      </c>
      <c r="M28" s="31">
        <f>VLOOKUP(A28,'Absolute Total Monosaccharide C'!$E$2:$T$999,6)</f>
        <v>0.020781</v>
      </c>
      <c r="N28" s="100">
        <f>VLOOKUP(A28,'Absolute Total Monosaccharide C'!$E$2:$T$999,7)</f>
        <v>0.015056</v>
      </c>
      <c r="O28" s="31">
        <f>VLOOKUP(A28,'Absolute Total Monosaccharide C'!$E$2:$T$999,8)</f>
        <v>0.004203</v>
      </c>
      <c r="P28" s="31">
        <f>VLOOKUP(A28,'Absolute Total Monosaccharide C'!$E$2:$T$999,9)</f>
        <v>0.001486</v>
      </c>
      <c r="Q28" s="31">
        <f>VLOOKUP(A28,'Absolute Total Monosaccharide C'!$E$2:$T$999,10)</f>
        <v>0</v>
      </c>
      <c r="R28" s="31">
        <f>VLOOKUP(A28,'Absolute Total Monosaccharide C'!$E$2:$T$999,11)</f>
        <v>0.025041</v>
      </c>
      <c r="S28" s="31">
        <f>VLOOKUP(A28,'Absolute Total Monosaccharide C'!$E$2:$T$999,12)</f>
        <v>0</v>
      </c>
      <c r="T28" s="31">
        <f>VLOOKUP(A28,'Absolute Total Monosaccharide C'!$E$2:$T$999,13)</f>
        <v>0</v>
      </c>
      <c r="U28" s="31">
        <f>VLOOKUP(A28,'Absolute Total Monosaccharide C'!$E$2:$T$999,14)</f>
        <v>0.002145</v>
      </c>
      <c r="V28" s="31">
        <f>VLOOKUP(A28,'Absolute Total Monosaccharide C'!$E$2:$T$999,15)</f>
        <v>0</v>
      </c>
      <c r="W28" s="31">
        <f>VLOOKUP(A28,'Absolute Total Monosaccharide C'!$E$2:$T$999,16)</f>
        <v>0</v>
      </c>
      <c r="X28" s="100">
        <f>VLOOKUP(A28,'Absolute Total Monosaccharide C'!$E$2:$T$999,2)</f>
        <v>10.3</v>
      </c>
      <c r="Y28" s="101"/>
    </row>
    <row r="29">
      <c r="A29" s="19" t="s">
        <v>152</v>
      </c>
      <c r="B29" s="8" t="str">
        <f>VLOOKUP(A29,'Food Encyclopedia'!$C$2:$K$999,3)&amp;","&amp;VLOOKUP(A29,'Food Encyclopedia'!$C$2:$K$999,4)&amp;","&amp;VLOOKUP(A29,'Food Encyclopedia'!$C$2:$K$999,5)</f>
        <v>Apple, pazazz, whole without seed, fresh,NA,</v>
      </c>
      <c r="C29" s="31" t="str">
        <f>VLOOKUP(A29,'Food Encyclopedia'!$C$2:$K$999,6)</f>
        <v>Fruits</v>
      </c>
      <c r="D29" s="98">
        <v>30.0</v>
      </c>
      <c r="E29" s="31">
        <f t="shared" si="1"/>
        <v>30000</v>
      </c>
      <c r="F29" s="31">
        <f>(VLOOKUP(A29,'% water content of Food'!A29:F1026,6))</f>
        <v>85.46565718</v>
      </c>
      <c r="G29" s="31">
        <f t="shared" si="2"/>
        <v>25639.69715</v>
      </c>
      <c r="H29" s="31">
        <f t="shared" si="3"/>
        <v>4360.302846</v>
      </c>
      <c r="I29" s="99">
        <f t="shared" si="4"/>
        <v>48.2685525</v>
      </c>
      <c r="J29" s="31">
        <f>VLOOKUP(A29,'Absolute Total Monosaccharide C'!$E$2:$T$999,3)</f>
        <v>0.204446</v>
      </c>
      <c r="K29" s="31">
        <f>VLOOKUP(A29,'Absolute Total Monosaccharide C'!$E$2:$T$999,4)</f>
        <v>0.013643</v>
      </c>
      <c r="L29" s="31">
        <f>VLOOKUP(A29,'Absolute Total Monosaccharide C'!$E$2:$T$999,5)</f>
        <v>0.22588</v>
      </c>
      <c r="M29" s="31">
        <f>VLOOKUP(A29,'Absolute Total Monosaccharide C'!$E$2:$T$999,6)</f>
        <v>0.01241</v>
      </c>
      <c r="N29" s="100">
        <f>VLOOKUP(A29,'Absolute Total Monosaccharide C'!$E$2:$T$999,7)</f>
        <v>0.01107</v>
      </c>
      <c r="O29" s="31">
        <f>VLOOKUP(A29,'Absolute Total Monosaccharide C'!$E$2:$T$999,8)</f>
        <v>0.002735</v>
      </c>
      <c r="P29" s="31">
        <f>VLOOKUP(A29,'Absolute Total Monosaccharide C'!$E$2:$T$999,9)</f>
        <v>0.001145</v>
      </c>
      <c r="Q29" s="31">
        <f>VLOOKUP(A29,'Absolute Total Monosaccharide C'!$E$2:$T$999,10)</f>
        <v>0</v>
      </c>
      <c r="R29" s="31">
        <f>VLOOKUP(A29,'Absolute Total Monosaccharide C'!$E$2:$T$999,11)</f>
        <v>0.013788</v>
      </c>
      <c r="S29" s="31">
        <f>VLOOKUP(A29,'Absolute Total Monosaccharide C'!$E$2:$T$999,12)</f>
        <v>0</v>
      </c>
      <c r="T29" s="31">
        <f>VLOOKUP(A29,'Absolute Total Monosaccharide C'!$E$2:$T$999,13)</f>
        <v>0</v>
      </c>
      <c r="U29" s="31">
        <f>VLOOKUP(A29,'Absolute Total Monosaccharide C'!$E$2:$T$999,14)</f>
        <v>0.001623</v>
      </c>
      <c r="V29" s="31">
        <f>VLOOKUP(A29,'Absolute Total Monosaccharide C'!$E$2:$T$999,15)</f>
        <v>0</v>
      </c>
      <c r="W29" s="31">
        <f>VLOOKUP(A29,'Absolute Total Monosaccharide C'!$E$2:$T$999,16)</f>
        <v>0</v>
      </c>
      <c r="X29" s="100">
        <f>VLOOKUP(A29,'Absolute Total Monosaccharide C'!$E$2:$T$999,2)</f>
        <v>10.34</v>
      </c>
      <c r="Y29" s="101"/>
    </row>
    <row r="30">
      <c r="A30" s="19" t="s">
        <v>154</v>
      </c>
      <c r="B30" s="8" t="str">
        <f>VLOOKUP(A30,'Food Encyclopedia'!$C$2:$K$999,3)&amp;","&amp;VLOOKUP(A30,'Food Encyclopedia'!$C$2:$K$999,4)&amp;","&amp;VLOOKUP(A30,'Food Encyclopedia'!$C$2:$K$999,5)</f>
        <v>Apple, pazazz, peel only, fresh,NA,</v>
      </c>
      <c r="C30" s="31" t="str">
        <f>VLOOKUP(A30,'Food Encyclopedia'!$C$2:$K$999,6)</f>
        <v>Fruits</v>
      </c>
      <c r="D30" s="98">
        <v>30.0</v>
      </c>
      <c r="E30" s="31">
        <f t="shared" si="1"/>
        <v>30000</v>
      </c>
      <c r="F30" s="31">
        <f>(VLOOKUP(A30,'% water content of Food'!A30:F1027,6))</f>
        <v>81.07111501</v>
      </c>
      <c r="G30" s="31">
        <f t="shared" si="2"/>
        <v>24321.3345</v>
      </c>
      <c r="H30" s="31">
        <f t="shared" si="3"/>
        <v>5678.665496</v>
      </c>
      <c r="I30" s="99">
        <f t="shared" si="4"/>
        <v>99.84229675</v>
      </c>
      <c r="J30" s="31">
        <f>VLOOKUP(A30,'Absolute Total Monosaccharide C'!$E$2:$T$999,3)</f>
        <v>0.131127</v>
      </c>
      <c r="K30" s="31">
        <f>VLOOKUP(A30,'Absolute Total Monosaccharide C'!$E$2:$T$999,4)</f>
        <v>0.015073</v>
      </c>
      <c r="L30" s="31">
        <f>VLOOKUP(A30,'Absolute Total Monosaccharide C'!$E$2:$T$999,5)</f>
        <v>0.151483</v>
      </c>
      <c r="M30" s="31">
        <f>VLOOKUP(A30,'Absolute Total Monosaccharide C'!$E$2:$T$999,6)</f>
        <v>0.011676</v>
      </c>
      <c r="N30" s="100">
        <f>VLOOKUP(A30,'Absolute Total Monosaccharide C'!$E$2:$T$999,7)</f>
        <v>0.017582</v>
      </c>
      <c r="O30" s="31">
        <f>VLOOKUP(A30,'Absolute Total Monosaccharide C'!$E$2:$T$999,8)</f>
        <v>0.001594</v>
      </c>
      <c r="P30" s="31">
        <f>VLOOKUP(A30,'Absolute Total Monosaccharide C'!$E$2:$T$999,9)</f>
        <v>0.001358</v>
      </c>
      <c r="Q30" s="31">
        <f>VLOOKUP(A30,'Absolute Total Monosaccharide C'!$E$2:$T$999,10)</f>
        <v>0</v>
      </c>
      <c r="R30" s="31">
        <f>VLOOKUP(A30,'Absolute Total Monosaccharide C'!$E$2:$T$999,11)</f>
        <v>0.023851</v>
      </c>
      <c r="S30" s="31">
        <f>VLOOKUP(A30,'Absolute Total Monosaccharide C'!$E$2:$T$999,12)</f>
        <v>0</v>
      </c>
      <c r="T30" s="31">
        <f>VLOOKUP(A30,'Absolute Total Monosaccharide C'!$E$2:$T$999,13)</f>
        <v>0</v>
      </c>
      <c r="U30" s="31">
        <f>VLOOKUP(A30,'Absolute Total Monosaccharide C'!$E$2:$T$999,14)</f>
        <v>0.000237</v>
      </c>
      <c r="V30" s="31">
        <f>VLOOKUP(A30,'Absolute Total Monosaccharide C'!$E$2:$T$999,15)</f>
        <v>0</v>
      </c>
      <c r="W30" s="31">
        <f>VLOOKUP(A30,'Absolute Total Monosaccharide C'!$E$2:$T$999,16)</f>
        <v>0</v>
      </c>
      <c r="X30" s="100">
        <f>VLOOKUP(A30,'Absolute Total Monosaccharide C'!$E$2:$T$999,2)</f>
        <v>10.49</v>
      </c>
      <c r="Y30" s="101"/>
    </row>
    <row r="31">
      <c r="A31" s="19" t="s">
        <v>156</v>
      </c>
      <c r="B31" s="8" t="str">
        <f>VLOOKUP(A31,'Food Encyclopedia'!$C$2:$K$999,3)&amp;","&amp;VLOOKUP(A31,'Food Encyclopedia'!$C$2:$K$999,4)&amp;","&amp;VLOOKUP(A31,'Food Encyclopedia'!$C$2:$K$999,5)</f>
        <v>Apple, pazazz, flesh only, fresh,NA,</v>
      </c>
      <c r="C31" s="31" t="str">
        <f>VLOOKUP(A31,'Food Encyclopedia'!$C$2:$K$999,6)</f>
        <v>Fruits</v>
      </c>
      <c r="D31" s="98">
        <v>30.0</v>
      </c>
      <c r="E31" s="31">
        <f t="shared" si="1"/>
        <v>30000</v>
      </c>
      <c r="F31" s="31">
        <f>(VLOOKUP(A31,'% water content of Food'!A31:F1028,6))</f>
        <v>85.73785021</v>
      </c>
      <c r="G31" s="31">
        <f t="shared" si="2"/>
        <v>25721.35506</v>
      </c>
      <c r="H31" s="31">
        <f t="shared" si="3"/>
        <v>4278.644936</v>
      </c>
      <c r="I31" s="99">
        <f t="shared" si="4"/>
        <v>39.29079644</v>
      </c>
      <c r="J31" s="31">
        <f>VLOOKUP(A31,'Absolute Total Monosaccharide C'!$E$2:$T$999,3)</f>
        <v>0.13717</v>
      </c>
      <c r="K31" s="31">
        <f>VLOOKUP(A31,'Absolute Total Monosaccharide C'!$E$2:$T$999,4)</f>
        <v>0.011532</v>
      </c>
      <c r="L31" s="31">
        <f>VLOOKUP(A31,'Absolute Total Monosaccharide C'!$E$2:$T$999,5)</f>
        <v>0.081428</v>
      </c>
      <c r="M31" s="31">
        <f>VLOOKUP(A31,'Absolute Total Monosaccharide C'!$E$2:$T$999,6)</f>
        <v>0.009032</v>
      </c>
      <c r="N31" s="100">
        <f>VLOOKUP(A31,'Absolute Total Monosaccharide C'!$E$2:$T$999,7)</f>
        <v>0.009183</v>
      </c>
      <c r="O31" s="31">
        <f>VLOOKUP(A31,'Absolute Total Monosaccharide C'!$E$2:$T$999,8)</f>
        <v>0.003272</v>
      </c>
      <c r="P31" s="31">
        <f>VLOOKUP(A31,'Absolute Total Monosaccharide C'!$E$2:$T$999,9)</f>
        <v>0.000977</v>
      </c>
      <c r="Q31" s="31">
        <f>VLOOKUP(A31,'Absolute Total Monosaccharide C'!$E$2:$T$999,10)</f>
        <v>0</v>
      </c>
      <c r="R31" s="31">
        <f>VLOOKUP(A31,'Absolute Total Monosaccharide C'!$E$2:$T$999,11)</f>
        <v>0.010923</v>
      </c>
      <c r="S31" s="31">
        <f>VLOOKUP(A31,'Absolute Total Monosaccharide C'!$E$2:$T$999,12)</f>
        <v>0</v>
      </c>
      <c r="T31" s="31">
        <f>VLOOKUP(A31,'Absolute Total Monosaccharide C'!$E$2:$T$999,13)</f>
        <v>0</v>
      </c>
      <c r="U31" s="31">
        <f>VLOOKUP(A31,'Absolute Total Monosaccharide C'!$E$2:$T$999,14)</f>
        <v>0</v>
      </c>
      <c r="V31" s="31">
        <f>VLOOKUP(A31,'Absolute Total Monosaccharide C'!$E$2:$T$999,15)</f>
        <v>0</v>
      </c>
      <c r="W31" s="31">
        <f>VLOOKUP(A31,'Absolute Total Monosaccharide C'!$E$2:$T$999,16)</f>
        <v>0</v>
      </c>
      <c r="X31" s="100">
        <f>VLOOKUP(A31,'Absolute Total Monosaccharide C'!$E$2:$T$999,2)</f>
        <v>10</v>
      </c>
      <c r="Y31" s="101"/>
    </row>
    <row r="32">
      <c r="A32" s="19" t="s">
        <v>158</v>
      </c>
      <c r="B32" s="8" t="str">
        <f>VLOOKUP(A32,'Food Encyclopedia'!$C$2:$K$999,3)&amp;","&amp;VLOOKUP(A32,'Food Encyclopedia'!$C$2:$K$999,4)&amp;","&amp;VLOOKUP(A32,'Food Encyclopedia'!$C$2:$K$999,5)</f>
        <v>Pear, red d'anjou, whole without seed, fresh,NA,</v>
      </c>
      <c r="C32" s="31" t="str">
        <f>VLOOKUP(A32,'Food Encyclopedia'!$C$2:$K$999,6)</f>
        <v>Fruits</v>
      </c>
      <c r="D32" s="98">
        <v>35.0</v>
      </c>
      <c r="E32" s="31">
        <f t="shared" si="1"/>
        <v>35000</v>
      </c>
      <c r="F32" s="31">
        <f>(VLOOKUP(A32,'% water content of Food'!A32:F1029,6))</f>
        <v>83.61928646</v>
      </c>
      <c r="G32" s="31">
        <f t="shared" si="2"/>
        <v>29266.75026</v>
      </c>
      <c r="H32" s="31">
        <f t="shared" si="3"/>
        <v>5733.249738</v>
      </c>
      <c r="I32" s="99">
        <f t="shared" si="4"/>
        <v>135.8034865</v>
      </c>
      <c r="J32" s="31">
        <f>VLOOKUP(A32,'Absolute Total Monosaccharide C'!$E$2:$T$999,3)</f>
        <v>0.111987</v>
      </c>
      <c r="K32" s="31">
        <f>VLOOKUP(A32,'Absolute Total Monosaccharide C'!$E$2:$T$999,4)</f>
        <v>0.010927</v>
      </c>
      <c r="L32" s="31">
        <f>VLOOKUP(A32,'Absolute Total Monosaccharide C'!$E$2:$T$999,5)</f>
        <v>0.099989</v>
      </c>
      <c r="M32" s="31">
        <f>VLOOKUP(A32,'Absolute Total Monosaccharide C'!$E$2:$T$999,6)</f>
        <v>0.126501</v>
      </c>
      <c r="N32" s="100">
        <f>VLOOKUP(A32,'Absolute Total Monosaccharide C'!$E$2:$T$999,7)</f>
        <v>0.023687</v>
      </c>
      <c r="O32" s="31">
        <f>VLOOKUP(A32,'Absolute Total Monosaccharide C'!$E$2:$T$999,8)</f>
        <v>0.001302</v>
      </c>
      <c r="P32" s="31">
        <f>VLOOKUP(A32,'Absolute Total Monosaccharide C'!$E$2:$T$999,9)</f>
        <v>0.001878</v>
      </c>
      <c r="Q32" s="31">
        <f>VLOOKUP(A32,'Absolute Total Monosaccharide C'!$E$2:$T$999,10)</f>
        <v>0</v>
      </c>
      <c r="R32" s="31">
        <f>VLOOKUP(A32,'Absolute Total Monosaccharide C'!$E$2:$T$999,11)</f>
        <v>0.017168</v>
      </c>
      <c r="S32" s="31">
        <f>VLOOKUP(A32,'Absolute Total Monosaccharide C'!$E$2:$T$999,12)</f>
        <v>0</v>
      </c>
      <c r="T32" s="31">
        <f>VLOOKUP(A32,'Absolute Total Monosaccharide C'!$E$2:$T$999,13)</f>
        <v>0</v>
      </c>
      <c r="U32" s="31">
        <f>VLOOKUP(A32,'Absolute Total Monosaccharide C'!$E$2:$T$999,14)</f>
        <v>0.000518</v>
      </c>
      <c r="V32" s="31">
        <f>VLOOKUP(A32,'Absolute Total Monosaccharide C'!$E$2:$T$999,15)</f>
        <v>0</v>
      </c>
      <c r="W32" s="31">
        <f>VLOOKUP(A32,'Absolute Total Monosaccharide C'!$E$2:$T$999,16)</f>
        <v>0</v>
      </c>
      <c r="X32" s="100">
        <f>VLOOKUP(A32,'Absolute Total Monosaccharide C'!$E$2:$T$999,2)</f>
        <v>10.25</v>
      </c>
      <c r="Y32" s="101"/>
    </row>
    <row r="33">
      <c r="A33" s="19" t="s">
        <v>160</v>
      </c>
      <c r="B33" s="8" t="str">
        <f>VLOOKUP(A33,'Food Encyclopedia'!$C$2:$K$999,3)&amp;","&amp;VLOOKUP(A33,'Food Encyclopedia'!$C$2:$K$999,4)&amp;","&amp;VLOOKUP(A33,'Food Encyclopedia'!$C$2:$K$999,5)</f>
        <v>Pear, red d'anjou, peel only, fresh,NA,</v>
      </c>
      <c r="C33" s="31" t="str">
        <f>VLOOKUP(A33,'Food Encyclopedia'!$C$2:$K$999,6)</f>
        <v>Fruits</v>
      </c>
      <c r="D33" s="98">
        <v>35.0</v>
      </c>
      <c r="E33" s="31">
        <f t="shared" si="1"/>
        <v>35000</v>
      </c>
      <c r="F33" s="31">
        <f>(VLOOKUP(A33,'% water content of Food'!A33:F1030,6))</f>
        <v>77.18420773</v>
      </c>
      <c r="G33" s="31">
        <f t="shared" si="2"/>
        <v>27014.4727</v>
      </c>
      <c r="H33" s="31">
        <f t="shared" si="3"/>
        <v>7985.527296</v>
      </c>
      <c r="I33" s="99">
        <f t="shared" si="4"/>
        <v>284.5642652</v>
      </c>
      <c r="J33" s="31">
        <f>VLOOKUP(A33,'Absolute Total Monosaccharide C'!$E$2:$T$999,3)</f>
        <v>0.074002</v>
      </c>
      <c r="K33" s="31">
        <f>VLOOKUP(A33,'Absolute Total Monosaccharide C'!$E$2:$T$999,4)</f>
        <v>0.02049</v>
      </c>
      <c r="L33" s="31">
        <f>VLOOKUP(A33,'Absolute Total Monosaccharide C'!$E$2:$T$999,5)</f>
        <v>0.059115</v>
      </c>
      <c r="M33" s="31">
        <f>VLOOKUP(A33,'Absolute Total Monosaccharide C'!$E$2:$T$999,6)</f>
        <v>0.14516</v>
      </c>
      <c r="N33" s="100">
        <f>VLOOKUP(A33,'Absolute Total Monosaccharide C'!$E$2:$T$999,7)</f>
        <v>0.035635</v>
      </c>
      <c r="O33" s="31">
        <f>VLOOKUP(A33,'Absolute Total Monosaccharide C'!$E$2:$T$999,8)</f>
        <v>0.003024</v>
      </c>
      <c r="P33" s="31">
        <f>VLOOKUP(A33,'Absolute Total Monosaccharide C'!$E$2:$T$999,9)</f>
        <v>0.003595</v>
      </c>
      <c r="Q33" s="31">
        <f>VLOOKUP(A33,'Absolute Total Monosaccharide C'!$E$2:$T$999,10)</f>
        <v>0</v>
      </c>
      <c r="R33" s="31">
        <f>VLOOKUP(A33,'Absolute Total Monosaccharide C'!$E$2:$T$999,11)</f>
        <v>0.030837</v>
      </c>
      <c r="S33" s="31">
        <f>VLOOKUP(A33,'Absolute Total Monosaccharide C'!$E$2:$T$999,12)</f>
        <v>0</v>
      </c>
      <c r="T33" s="31">
        <f>VLOOKUP(A33,'Absolute Total Monosaccharide C'!$E$2:$T$999,13)</f>
        <v>0</v>
      </c>
      <c r="U33" s="31">
        <f>VLOOKUP(A33,'Absolute Total Monosaccharide C'!$E$2:$T$999,14)</f>
        <v>0.002309</v>
      </c>
      <c r="V33" s="31">
        <f>VLOOKUP(A33,'Absolute Total Monosaccharide C'!$E$2:$T$999,15)</f>
        <v>0</v>
      </c>
      <c r="W33" s="31">
        <f>VLOOKUP(A33,'Absolute Total Monosaccharide C'!$E$2:$T$999,16)</f>
        <v>0</v>
      </c>
      <c r="X33" s="100">
        <f>VLOOKUP(A33,'Absolute Total Monosaccharide C'!$E$2:$T$999,2)</f>
        <v>10.28</v>
      </c>
      <c r="Y33" s="101"/>
    </row>
    <row r="34">
      <c r="A34" s="19" t="s">
        <v>162</v>
      </c>
      <c r="B34" s="8" t="str">
        <f>VLOOKUP(A34,'Food Encyclopedia'!$C$2:$K$999,3)&amp;","&amp;VLOOKUP(A34,'Food Encyclopedia'!$C$2:$K$999,4)&amp;","&amp;VLOOKUP(A34,'Food Encyclopedia'!$C$2:$K$999,5)</f>
        <v>Pear, red d'anjou, flesh only, fresh,NA,</v>
      </c>
      <c r="C34" s="31" t="str">
        <f>VLOOKUP(A34,'Food Encyclopedia'!$C$2:$K$999,6)</f>
        <v>Fruits</v>
      </c>
      <c r="D34" s="98">
        <v>35.0</v>
      </c>
      <c r="E34" s="31">
        <f t="shared" si="1"/>
        <v>35000</v>
      </c>
      <c r="F34" s="31">
        <f>(VLOOKUP(A34,'% water content of Food'!A34:F1031,6))</f>
        <v>84.87525117</v>
      </c>
      <c r="G34" s="31">
        <f t="shared" si="2"/>
        <v>29706.33791</v>
      </c>
      <c r="H34" s="31">
        <f t="shared" si="3"/>
        <v>5293.66209</v>
      </c>
      <c r="I34" s="99">
        <f t="shared" si="4"/>
        <v>65.27085357</v>
      </c>
      <c r="J34" s="31">
        <f>VLOOKUP(A34,'Absolute Total Monosaccharide C'!$E$2:$T$999,3)</f>
        <v>0.11272</v>
      </c>
      <c r="K34" s="31">
        <f>VLOOKUP(A34,'Absolute Total Monosaccharide C'!$E$2:$T$999,4)</f>
        <v>0.009378</v>
      </c>
      <c r="L34" s="31">
        <f>VLOOKUP(A34,'Absolute Total Monosaccharide C'!$E$2:$T$999,5)</f>
        <v>0.130959</v>
      </c>
      <c r="M34" s="31">
        <f>VLOOKUP(A34,'Absolute Total Monosaccharide C'!$E$2:$T$999,6)</f>
        <v>0.045551</v>
      </c>
      <c r="N34" s="100">
        <f>VLOOKUP(A34,'Absolute Total Monosaccharide C'!$E$2:$T$999,7)</f>
        <v>0.01233</v>
      </c>
      <c r="O34" s="31">
        <f>VLOOKUP(A34,'Absolute Total Monosaccharide C'!$E$2:$T$999,8)</f>
        <v>0.002186</v>
      </c>
      <c r="P34" s="31">
        <f>VLOOKUP(A34,'Absolute Total Monosaccharide C'!$E$2:$T$999,9)</f>
        <v>0.001537</v>
      </c>
      <c r="Q34" s="31">
        <f>VLOOKUP(A34,'Absolute Total Monosaccharide C'!$E$2:$T$999,10)</f>
        <v>0</v>
      </c>
      <c r="R34" s="31">
        <f>VLOOKUP(A34,'Absolute Total Monosaccharide C'!$E$2:$T$999,11)</f>
        <v>0.018095</v>
      </c>
      <c r="S34" s="31">
        <f>VLOOKUP(A34,'Absolute Total Monosaccharide C'!$E$2:$T$999,12)</f>
        <v>0</v>
      </c>
      <c r="T34" s="31">
        <f>VLOOKUP(A34,'Absolute Total Monosaccharide C'!$E$2:$T$999,13)</f>
        <v>0</v>
      </c>
      <c r="U34" s="31">
        <f>VLOOKUP(A34,'Absolute Total Monosaccharide C'!$E$2:$T$999,14)</f>
        <v>0</v>
      </c>
      <c r="V34" s="31">
        <f>VLOOKUP(A34,'Absolute Total Monosaccharide C'!$E$2:$T$999,15)</f>
        <v>0</v>
      </c>
      <c r="W34" s="31">
        <f>VLOOKUP(A34,'Absolute Total Monosaccharide C'!$E$2:$T$999,16)</f>
        <v>0</v>
      </c>
      <c r="X34" s="100">
        <f>VLOOKUP(A34,'Absolute Total Monosaccharide C'!$E$2:$T$999,2)</f>
        <v>10.39</v>
      </c>
      <c r="Y34" s="101"/>
    </row>
    <row r="35">
      <c r="A35" s="19" t="s">
        <v>164</v>
      </c>
      <c r="B35" s="8" t="str">
        <f>VLOOKUP(A35,'Food Encyclopedia'!$C$2:$K$999,3)&amp;","&amp;VLOOKUP(A35,'Food Encyclopedia'!$C$2:$K$999,4)&amp;","&amp;VLOOKUP(A35,'Food Encyclopedia'!$C$2:$K$999,5)</f>
        <v>Pear, bartlett, whole without seed, fresh,NA,</v>
      </c>
      <c r="C35" s="31" t="str">
        <f>VLOOKUP(A35,'Food Encyclopedia'!$C$2:$K$999,6)</f>
        <v>Fruits</v>
      </c>
      <c r="D35" s="98">
        <v>35.0</v>
      </c>
      <c r="E35" s="31">
        <f t="shared" si="1"/>
        <v>35000</v>
      </c>
      <c r="F35" s="31">
        <f>(VLOOKUP(A35,'% water content of Food'!A35:F1032,6))</f>
        <v>80.88669051</v>
      </c>
      <c r="G35" s="31">
        <f t="shared" si="2"/>
        <v>28310.34168</v>
      </c>
      <c r="H35" s="31">
        <f t="shared" si="3"/>
        <v>6689.658323</v>
      </c>
      <c r="I35" s="99">
        <f t="shared" si="4"/>
        <v>128.4347501</v>
      </c>
      <c r="J35" s="31">
        <f>VLOOKUP(A35,'Absolute Total Monosaccharide C'!$E$2:$T$999,3)</f>
        <v>0.092602</v>
      </c>
      <c r="K35" s="31">
        <f>VLOOKUP(A35,'Absolute Total Monosaccharide C'!$E$2:$T$999,4)</f>
        <v>0.007223</v>
      </c>
      <c r="L35" s="31">
        <f>VLOOKUP(A35,'Absolute Total Monosaccharide C'!$E$2:$T$999,5)</f>
        <v>0.052774</v>
      </c>
      <c r="M35" s="31">
        <f>VLOOKUP(A35,'Absolute Total Monosaccharide C'!$E$2:$T$999,6)</f>
        <v>0.016301</v>
      </c>
      <c r="N35" s="100">
        <f>VLOOKUP(A35,'Absolute Total Monosaccharide C'!$E$2:$T$999,7)</f>
        <v>0.019199</v>
      </c>
      <c r="O35" s="31">
        <f>VLOOKUP(A35,'Absolute Total Monosaccharide C'!$E$2:$T$999,8)</f>
        <v>0</v>
      </c>
      <c r="P35" s="31">
        <f>VLOOKUP(A35,'Absolute Total Monosaccharide C'!$E$2:$T$999,9)</f>
        <v>0.00106</v>
      </c>
      <c r="Q35" s="31">
        <f>VLOOKUP(A35,'Absolute Total Monosaccharide C'!$E$2:$T$999,10)</f>
        <v>0</v>
      </c>
      <c r="R35" s="31">
        <f>VLOOKUP(A35,'Absolute Total Monosaccharide C'!$E$2:$T$999,11)</f>
        <v>0.014218</v>
      </c>
      <c r="S35" s="31">
        <f>VLOOKUP(A35,'Absolute Total Monosaccharide C'!$E$2:$T$999,12)</f>
        <v>0</v>
      </c>
      <c r="T35" s="31">
        <f>VLOOKUP(A35,'Absolute Total Monosaccharide C'!$E$2:$T$999,13)</f>
        <v>0</v>
      </c>
      <c r="U35" s="31">
        <f>VLOOKUP(A35,'Absolute Total Monosaccharide C'!$E$2:$T$999,14)</f>
        <v>0.00292</v>
      </c>
      <c r="V35" s="31">
        <f>VLOOKUP(A35,'Absolute Total Monosaccharide C'!$E$2:$T$999,15)</f>
        <v>0</v>
      </c>
      <c r="W35" s="31">
        <f>VLOOKUP(A35,'Absolute Total Monosaccharide C'!$E$2:$T$999,16)</f>
        <v>0</v>
      </c>
      <c r="X35" s="100">
        <f>VLOOKUP(A35,'Absolute Total Monosaccharide C'!$E$2:$T$999,2)</f>
        <v>10.21</v>
      </c>
      <c r="Y35" s="101"/>
    </row>
    <row r="36">
      <c r="A36" s="19" t="s">
        <v>167</v>
      </c>
      <c r="B36" s="8" t="str">
        <f>VLOOKUP(A36,'Food Encyclopedia'!$C$2:$K$999,3)&amp;","&amp;VLOOKUP(A36,'Food Encyclopedia'!$C$2:$K$999,4)&amp;","&amp;VLOOKUP(A36,'Food Encyclopedia'!$C$2:$K$999,5)</f>
        <v>Pear, bartlett, peel only, fresh,NA,</v>
      </c>
      <c r="C36" s="31" t="str">
        <f>VLOOKUP(A36,'Food Encyclopedia'!$C$2:$K$999,6)</f>
        <v>Fruits</v>
      </c>
      <c r="D36" s="98">
        <v>35.0</v>
      </c>
      <c r="E36" s="31">
        <f t="shared" si="1"/>
        <v>35000</v>
      </c>
      <c r="F36" s="31">
        <f>(VLOOKUP(A36,'% water content of Food'!A36:F1033,6))</f>
        <v>71.2145986</v>
      </c>
      <c r="G36" s="31">
        <f t="shared" si="2"/>
        <v>24925.10951</v>
      </c>
      <c r="H36" s="31">
        <f t="shared" si="3"/>
        <v>10074.89049</v>
      </c>
      <c r="I36" s="99">
        <f t="shared" si="4"/>
        <v>287.5474495</v>
      </c>
      <c r="J36" s="31">
        <f>VLOOKUP(A36,'Absolute Total Monosaccharide C'!$E$2:$T$999,3)</f>
        <v>0.080581</v>
      </c>
      <c r="K36" s="31">
        <f>VLOOKUP(A36,'Absolute Total Monosaccharide C'!$E$2:$T$999,4)</f>
        <v>0.008359</v>
      </c>
      <c r="L36" s="31">
        <f>VLOOKUP(A36,'Absolute Total Monosaccharide C'!$E$2:$T$999,5)</f>
        <v>0.020731</v>
      </c>
      <c r="M36" s="31">
        <f>VLOOKUP(A36,'Absolute Total Monosaccharide C'!$E$2:$T$999,6)</f>
        <v>0.020886</v>
      </c>
      <c r="N36" s="100">
        <f>VLOOKUP(A36,'Absolute Total Monosaccharide C'!$E$2:$T$999,7)</f>
        <v>0.028541</v>
      </c>
      <c r="O36" s="31">
        <f>VLOOKUP(A36,'Absolute Total Monosaccharide C'!$E$2:$T$999,8)</f>
        <v>0.002669</v>
      </c>
      <c r="P36" s="31">
        <f>VLOOKUP(A36,'Absolute Total Monosaccharide C'!$E$2:$T$999,9)</f>
        <v>0.001323</v>
      </c>
      <c r="Q36" s="31">
        <f>VLOOKUP(A36,'Absolute Total Monosaccharide C'!$E$2:$T$999,10)</f>
        <v>0</v>
      </c>
      <c r="R36" s="31">
        <f>VLOOKUP(A36,'Absolute Total Monosaccharide C'!$E$2:$T$999,11)</f>
        <v>0.016218</v>
      </c>
      <c r="S36" s="31">
        <f>VLOOKUP(A36,'Absolute Total Monosaccharide C'!$E$2:$T$999,12)</f>
        <v>0</v>
      </c>
      <c r="T36" s="31">
        <f>VLOOKUP(A36,'Absolute Total Monosaccharide C'!$E$2:$T$999,13)</f>
        <v>0</v>
      </c>
      <c r="U36" s="31">
        <f>VLOOKUP(A36,'Absolute Total Monosaccharide C'!$E$2:$T$999,14)</f>
        <v>0.00234</v>
      </c>
      <c r="V36" s="31">
        <f>VLOOKUP(A36,'Absolute Total Monosaccharide C'!$E$2:$T$999,15)</f>
        <v>0</v>
      </c>
      <c r="W36" s="31">
        <f>VLOOKUP(A36,'Absolute Total Monosaccharide C'!$E$2:$T$999,16)</f>
        <v>0</v>
      </c>
      <c r="X36" s="100">
        <f>VLOOKUP(A36,'Absolute Total Monosaccharide C'!$E$2:$T$999,2)</f>
        <v>10.44</v>
      </c>
      <c r="Y36" s="101"/>
    </row>
    <row r="37">
      <c r="A37" s="19" t="s">
        <v>169</v>
      </c>
      <c r="B37" s="8" t="str">
        <f>VLOOKUP(A37,'Food Encyclopedia'!$C$2:$K$999,3)&amp;","&amp;VLOOKUP(A37,'Food Encyclopedia'!$C$2:$K$999,4)&amp;","&amp;VLOOKUP(A37,'Food Encyclopedia'!$C$2:$K$999,5)</f>
        <v>Pear, bartlett, flesh only, fresh,NA,</v>
      </c>
      <c r="C37" s="31" t="str">
        <f>VLOOKUP(A37,'Food Encyclopedia'!$C$2:$K$999,6)</f>
        <v>Fruits</v>
      </c>
      <c r="D37" s="98">
        <v>35.0</v>
      </c>
      <c r="E37" s="31">
        <f t="shared" si="1"/>
        <v>35000</v>
      </c>
      <c r="F37" s="31">
        <f>(VLOOKUP(A37,'% water content of Food'!A37:F1034,6))</f>
        <v>82.55358705</v>
      </c>
      <c r="G37" s="31">
        <f t="shared" si="2"/>
        <v>28893.75547</v>
      </c>
      <c r="H37" s="31">
        <f t="shared" si="3"/>
        <v>6106.244532</v>
      </c>
      <c r="I37" s="99">
        <f t="shared" si="4"/>
        <v>86.45831633</v>
      </c>
      <c r="J37" s="31">
        <f>VLOOKUP(A37,'Absolute Total Monosaccharide C'!$E$2:$T$999,3)</f>
        <v>0.153847</v>
      </c>
      <c r="K37" s="31">
        <f>VLOOKUP(A37,'Absolute Total Monosaccharide C'!$E$2:$T$999,4)</f>
        <v>0.005059</v>
      </c>
      <c r="L37" s="31">
        <f>VLOOKUP(A37,'Absolute Total Monosaccharide C'!$E$2:$T$999,5)</f>
        <v>0.208548</v>
      </c>
      <c r="M37" s="31">
        <f>VLOOKUP(A37,'Absolute Total Monosaccharide C'!$E$2:$T$999,6)</f>
        <v>0.008025</v>
      </c>
      <c r="N37" s="100">
        <f>VLOOKUP(A37,'Absolute Total Monosaccharide C'!$E$2:$T$999,7)</f>
        <v>0.014159</v>
      </c>
      <c r="O37" s="31">
        <f>VLOOKUP(A37,'Absolute Total Monosaccharide C'!$E$2:$T$999,8)</f>
        <v>0.001161</v>
      </c>
      <c r="P37" s="31">
        <f>VLOOKUP(A37,'Absolute Total Monosaccharide C'!$E$2:$T$999,9)</f>
        <v>0.000763</v>
      </c>
      <c r="Q37" s="31">
        <f>VLOOKUP(A37,'Absolute Total Monosaccharide C'!$E$2:$T$999,10)</f>
        <v>0</v>
      </c>
      <c r="R37" s="31">
        <f>VLOOKUP(A37,'Absolute Total Monosaccharide C'!$E$2:$T$999,11)</f>
        <v>0.01087</v>
      </c>
      <c r="S37" s="31">
        <f>VLOOKUP(A37,'Absolute Total Monosaccharide C'!$E$2:$T$999,12)</f>
        <v>0</v>
      </c>
      <c r="T37" s="31">
        <f>VLOOKUP(A37,'Absolute Total Monosaccharide C'!$E$2:$T$999,13)</f>
        <v>0</v>
      </c>
      <c r="U37" s="31">
        <f>VLOOKUP(A37,'Absolute Total Monosaccharide C'!$E$2:$T$999,14)</f>
        <v>0</v>
      </c>
      <c r="V37" s="31">
        <f>VLOOKUP(A37,'Absolute Total Monosaccharide C'!$E$2:$T$999,15)</f>
        <v>0</v>
      </c>
      <c r="W37" s="31">
        <f>VLOOKUP(A37,'Absolute Total Monosaccharide C'!$E$2:$T$999,16)</f>
        <v>0</v>
      </c>
      <c r="X37" s="100">
        <f>VLOOKUP(A37,'Absolute Total Monosaccharide C'!$E$2:$T$999,2)</f>
        <v>10.47</v>
      </c>
      <c r="Y37" s="101"/>
    </row>
    <row r="38">
      <c r="A38" s="19" t="s">
        <v>171</v>
      </c>
      <c r="B38" s="8" t="str">
        <f>VLOOKUP(A38,'Food Encyclopedia'!$C$2:$K$999,3)&amp;","&amp;VLOOKUP(A38,'Food Encyclopedia'!$C$2:$K$999,4)&amp;","&amp;VLOOKUP(A38,'Food Encyclopedia'!$C$2:$K$999,5)</f>
        <v>Pear, d'anjou, whole without seed, fresh,NA,</v>
      </c>
      <c r="C38" s="31" t="str">
        <f>VLOOKUP(A38,'Food Encyclopedia'!$C$2:$K$999,6)</f>
        <v>Fruits</v>
      </c>
      <c r="D38" s="98">
        <v>35.0</v>
      </c>
      <c r="E38" s="31">
        <f t="shared" si="1"/>
        <v>35000</v>
      </c>
      <c r="F38" s="31">
        <f>(VLOOKUP(A38,'% water content of Food'!A38:F1035,6))</f>
        <v>84.39457133</v>
      </c>
      <c r="G38" s="31">
        <f t="shared" si="2"/>
        <v>29538.09997</v>
      </c>
      <c r="H38" s="31">
        <f t="shared" si="3"/>
        <v>5461.900033</v>
      </c>
      <c r="I38" s="99">
        <f t="shared" si="4"/>
        <v>63.53282119</v>
      </c>
      <c r="J38" s="31">
        <f>VLOOKUP(A38,'Absolute Total Monosaccharide C'!$E$2:$T$999,3)</f>
        <v>0.134204</v>
      </c>
      <c r="K38" s="31">
        <f>VLOOKUP(A38,'Absolute Total Monosaccharide C'!$E$2:$T$999,4)</f>
        <v>0.006689</v>
      </c>
      <c r="L38" s="31">
        <f>VLOOKUP(A38,'Absolute Total Monosaccharide C'!$E$2:$T$999,5)</f>
        <v>0.115098</v>
      </c>
      <c r="M38" s="31">
        <f>VLOOKUP(A38,'Absolute Total Monosaccharide C'!$E$2:$T$999,6)</f>
        <v>0.016234</v>
      </c>
      <c r="N38" s="100">
        <f>VLOOKUP(A38,'Absolute Total Monosaccharide C'!$E$2:$T$999,7)</f>
        <v>0.011632</v>
      </c>
      <c r="O38" s="31">
        <f>VLOOKUP(A38,'Absolute Total Monosaccharide C'!$E$2:$T$999,8)</f>
        <v>0.001059</v>
      </c>
      <c r="P38" s="31">
        <f>VLOOKUP(A38,'Absolute Total Monosaccharide C'!$E$2:$T$999,9)</f>
        <v>0.001035</v>
      </c>
      <c r="Q38" s="31">
        <f>VLOOKUP(A38,'Absolute Total Monosaccharide C'!$E$2:$T$999,10)</f>
        <v>0</v>
      </c>
      <c r="R38" s="31">
        <f>VLOOKUP(A38,'Absolute Total Monosaccharide C'!$E$2:$T$999,11)</f>
        <v>0.016454</v>
      </c>
      <c r="S38" s="31">
        <f>VLOOKUP(A38,'Absolute Total Monosaccharide C'!$E$2:$T$999,12)</f>
        <v>0</v>
      </c>
      <c r="T38" s="31">
        <f>VLOOKUP(A38,'Absolute Total Monosaccharide C'!$E$2:$T$999,13)</f>
        <v>0</v>
      </c>
      <c r="U38" s="31">
        <f>VLOOKUP(A38,'Absolute Total Monosaccharide C'!$E$2:$T$999,14)</f>
        <v>0.00028</v>
      </c>
      <c r="V38" s="31">
        <f>VLOOKUP(A38,'Absolute Total Monosaccharide C'!$E$2:$T$999,15)</f>
        <v>0</v>
      </c>
      <c r="W38" s="31">
        <f>VLOOKUP(A38,'Absolute Total Monosaccharide C'!$E$2:$T$999,16)</f>
        <v>0</v>
      </c>
      <c r="X38" s="100">
        <f>VLOOKUP(A38,'Absolute Total Monosaccharide C'!$E$2:$T$999,2)</f>
        <v>10.44</v>
      </c>
      <c r="Y38" s="101"/>
    </row>
    <row r="39">
      <c r="A39" s="19" t="s">
        <v>173</v>
      </c>
      <c r="B39" s="8" t="str">
        <f>VLOOKUP(A39,'Food Encyclopedia'!$C$2:$K$999,3)&amp;","&amp;VLOOKUP(A39,'Food Encyclopedia'!$C$2:$K$999,4)&amp;","&amp;VLOOKUP(A39,'Food Encyclopedia'!$C$2:$K$999,5)</f>
        <v>Pear, d'anjou, peel only, fresh,NA,</v>
      </c>
      <c r="C39" s="31" t="str">
        <f>VLOOKUP(A39,'Food Encyclopedia'!$C$2:$K$999,6)</f>
        <v>Fruits</v>
      </c>
      <c r="D39" s="98">
        <v>35.0</v>
      </c>
      <c r="E39" s="31">
        <f t="shared" si="1"/>
        <v>35000</v>
      </c>
      <c r="F39" s="31">
        <f>(VLOOKUP(A39,'% water content of Food'!A39:F1036,6))</f>
        <v>77.42447658</v>
      </c>
      <c r="G39" s="31">
        <f t="shared" si="2"/>
        <v>27098.5668</v>
      </c>
      <c r="H39" s="31">
        <f t="shared" si="3"/>
        <v>7901.433199</v>
      </c>
      <c r="I39" s="99">
        <f t="shared" si="4"/>
        <v>225.3962834</v>
      </c>
      <c r="J39" s="31">
        <f>VLOOKUP(A39,'Absolute Total Monosaccharide C'!$E$2:$T$999,3)</f>
        <v>0.091252</v>
      </c>
      <c r="K39" s="31">
        <f>VLOOKUP(A39,'Absolute Total Monosaccharide C'!$E$2:$T$999,4)</f>
        <v>0.017117</v>
      </c>
      <c r="L39" s="31">
        <f>VLOOKUP(A39,'Absolute Total Monosaccharide C'!$E$2:$T$999,5)</f>
        <v>0.060067</v>
      </c>
      <c r="M39" s="31">
        <f>VLOOKUP(A39,'Absolute Total Monosaccharide C'!$E$2:$T$999,6)</f>
        <v>0.129397</v>
      </c>
      <c r="N39" s="100">
        <f>VLOOKUP(A39,'Absolute Total Monosaccharide C'!$E$2:$T$999,7)</f>
        <v>0.028526</v>
      </c>
      <c r="O39" s="31">
        <f>VLOOKUP(A39,'Absolute Total Monosaccharide C'!$E$2:$T$999,8)</f>
        <v>0.002107</v>
      </c>
      <c r="P39" s="31">
        <f>VLOOKUP(A39,'Absolute Total Monosaccharide C'!$E$2:$T$999,9)</f>
        <v>0.002587</v>
      </c>
      <c r="Q39" s="31">
        <f>VLOOKUP(A39,'Absolute Total Monosaccharide C'!$E$2:$T$999,10)</f>
        <v>0</v>
      </c>
      <c r="R39" s="31">
        <f>VLOOKUP(A39,'Absolute Total Monosaccharide C'!$E$2:$T$999,11)</f>
        <v>0.020143</v>
      </c>
      <c r="S39" s="31">
        <f>VLOOKUP(A39,'Absolute Total Monosaccharide C'!$E$2:$T$999,12)</f>
        <v>0</v>
      </c>
      <c r="T39" s="31">
        <f>VLOOKUP(A39,'Absolute Total Monosaccharide C'!$E$2:$T$999,13)</f>
        <v>0</v>
      </c>
      <c r="U39" s="31">
        <f>VLOOKUP(A39,'Absolute Total Monosaccharide C'!$E$2:$T$999,14)</f>
        <v>0.002822</v>
      </c>
      <c r="V39" s="31">
        <f>VLOOKUP(A39,'Absolute Total Monosaccharide C'!$E$2:$T$999,15)</f>
        <v>0</v>
      </c>
      <c r="W39" s="31">
        <f>VLOOKUP(A39,'Absolute Total Monosaccharide C'!$E$2:$T$999,16)</f>
        <v>0</v>
      </c>
      <c r="X39" s="100">
        <f>VLOOKUP(A39,'Absolute Total Monosaccharide C'!$E$2:$T$999,2)</f>
        <v>10.35</v>
      </c>
      <c r="Y39" s="101"/>
    </row>
    <row r="40">
      <c r="A40" s="19" t="s">
        <v>175</v>
      </c>
      <c r="B40" s="8" t="str">
        <f>VLOOKUP(A40,'Food Encyclopedia'!$C$2:$K$999,3)&amp;","&amp;VLOOKUP(A40,'Food Encyclopedia'!$C$2:$K$999,4)&amp;","&amp;VLOOKUP(A40,'Food Encyclopedia'!$C$2:$K$999,5)</f>
        <v>Pear, d'anjou, flesh only, fresh,NA,</v>
      </c>
      <c r="C40" s="31" t="str">
        <f>VLOOKUP(A40,'Food Encyclopedia'!$C$2:$K$999,6)</f>
        <v>Fruits</v>
      </c>
      <c r="D40" s="98">
        <v>35.0</v>
      </c>
      <c r="E40" s="31">
        <f t="shared" si="1"/>
        <v>35000</v>
      </c>
      <c r="F40" s="31">
        <f>(VLOOKUP(A40,'% water content of Food'!A40:F1037,6))</f>
        <v>85.00323894</v>
      </c>
      <c r="G40" s="31">
        <f t="shared" si="2"/>
        <v>29751.13363</v>
      </c>
      <c r="H40" s="31">
        <f t="shared" si="3"/>
        <v>5248.866372</v>
      </c>
      <c r="I40" s="99">
        <f t="shared" si="4"/>
        <v>110.1369631</v>
      </c>
      <c r="J40" s="31">
        <f>VLOOKUP(A40,'Absolute Total Monosaccharide C'!$E$2:$T$999,3)</f>
        <v>0.333311</v>
      </c>
      <c r="K40" s="31">
        <f>VLOOKUP(A40,'Absolute Total Monosaccharide C'!$E$2:$T$999,4)</f>
        <v>0.036676</v>
      </c>
      <c r="L40" s="31">
        <f>VLOOKUP(A40,'Absolute Total Monosaccharide C'!$E$2:$T$999,5)</f>
        <v>0.104962</v>
      </c>
      <c r="M40" s="31">
        <f>VLOOKUP(A40,'Absolute Total Monosaccharide C'!$E$2:$T$999,6)</f>
        <v>0.003114</v>
      </c>
      <c r="N40" s="100">
        <f>VLOOKUP(A40,'Absolute Total Monosaccharide C'!$E$2:$T$999,7)</f>
        <v>0.020983</v>
      </c>
      <c r="O40" s="31">
        <f>VLOOKUP(A40,'Absolute Total Monosaccharide C'!$E$2:$T$999,8)</f>
        <v>0.000484</v>
      </c>
      <c r="P40" s="31">
        <f>VLOOKUP(A40,'Absolute Total Monosaccharide C'!$E$2:$T$999,9)</f>
        <v>0.00317</v>
      </c>
      <c r="Q40" s="31">
        <f>VLOOKUP(A40,'Absolute Total Monosaccharide C'!$E$2:$T$999,10)</f>
        <v>0</v>
      </c>
      <c r="R40" s="31">
        <f>VLOOKUP(A40,'Absolute Total Monosaccharide C'!$E$2:$T$999,11)</f>
        <v>0.043887</v>
      </c>
      <c r="S40" s="31">
        <f>VLOOKUP(A40,'Absolute Total Monosaccharide C'!$E$2:$T$999,12)</f>
        <v>0</v>
      </c>
      <c r="T40" s="31">
        <f>VLOOKUP(A40,'Absolute Total Monosaccharide C'!$E$2:$T$999,13)</f>
        <v>0</v>
      </c>
      <c r="U40" s="31">
        <f>VLOOKUP(A40,'Absolute Total Monosaccharide C'!$E$2:$T$999,14)</f>
        <v>0.002148</v>
      </c>
      <c r="V40" s="31">
        <f>VLOOKUP(A40,'Absolute Total Monosaccharide C'!$E$2:$T$999,15)</f>
        <v>0</v>
      </c>
      <c r="W40" s="31">
        <f>VLOOKUP(A40,'Absolute Total Monosaccharide C'!$E$2:$T$999,16)</f>
        <v>0.000429</v>
      </c>
      <c r="X40" s="100">
        <f>VLOOKUP(A40,'Absolute Total Monosaccharide C'!$E$2:$T$999,2)</f>
        <v>10.26</v>
      </c>
      <c r="Y40" s="101"/>
    </row>
    <row r="41">
      <c r="A41" s="19" t="s">
        <v>177</v>
      </c>
      <c r="B41" s="8" t="str">
        <f>VLOOKUP(A41,'Food Encyclopedia'!$C$2:$K$999,3)&amp;","&amp;VLOOKUP(A41,'Food Encyclopedia'!$C$2:$K$999,4)&amp;","&amp;VLOOKUP(A41,'Food Encyclopedia'!$C$2:$K$999,5)</f>
        <v>Pear, beurre bosc, whole without seed, fresh,NA,</v>
      </c>
      <c r="C41" s="31" t="str">
        <f>VLOOKUP(A41,'Food Encyclopedia'!$C$2:$K$999,6)</f>
        <v>Fruits</v>
      </c>
      <c r="D41" s="98">
        <v>35.0</v>
      </c>
      <c r="E41" s="31">
        <f t="shared" si="1"/>
        <v>35000</v>
      </c>
      <c r="F41" s="31">
        <f>(VLOOKUP(A41,'% water content of Food'!A41:F1038,6))</f>
        <v>85.48426763</v>
      </c>
      <c r="G41" s="31">
        <f t="shared" si="2"/>
        <v>29919.49367</v>
      </c>
      <c r="H41" s="31">
        <f t="shared" si="3"/>
        <v>5080.506329</v>
      </c>
      <c r="I41" s="99">
        <f t="shared" si="4"/>
        <v>54.21408304</v>
      </c>
      <c r="J41" s="31">
        <f>VLOOKUP(A41,'Absolute Total Monosaccharide C'!$E$2:$T$999,3)</f>
        <v>0.124836</v>
      </c>
      <c r="K41" s="31">
        <f>VLOOKUP(A41,'Absolute Total Monosaccharide C'!$E$2:$T$999,4)</f>
        <v>0.010158</v>
      </c>
      <c r="L41" s="31">
        <f>VLOOKUP(A41,'Absolute Total Monosaccharide C'!$E$2:$T$999,5)</f>
        <v>0.326746</v>
      </c>
      <c r="M41" s="31">
        <f>VLOOKUP(A41,'Absolute Total Monosaccharide C'!$E$2:$T$999,6)</f>
        <v>0.097767</v>
      </c>
      <c r="N41" s="100">
        <f>VLOOKUP(A41,'Absolute Total Monosaccharide C'!$E$2:$T$999,7)</f>
        <v>0.010671</v>
      </c>
      <c r="O41" s="31">
        <f>VLOOKUP(A41,'Absolute Total Monosaccharide C'!$E$2:$T$999,8)</f>
        <v>0.001781</v>
      </c>
      <c r="P41" s="31">
        <f>VLOOKUP(A41,'Absolute Total Monosaccharide C'!$E$2:$T$999,9)</f>
        <v>0.002159</v>
      </c>
      <c r="Q41" s="31">
        <f>VLOOKUP(A41,'Absolute Total Monosaccharide C'!$E$2:$T$999,10)</f>
        <v>0</v>
      </c>
      <c r="R41" s="31">
        <f>VLOOKUP(A41,'Absolute Total Monosaccharide C'!$E$2:$T$999,11)</f>
        <v>0.018381</v>
      </c>
      <c r="S41" s="31">
        <f>VLOOKUP(A41,'Absolute Total Monosaccharide C'!$E$2:$T$999,12)</f>
        <v>0</v>
      </c>
      <c r="T41" s="31">
        <f>VLOOKUP(A41,'Absolute Total Monosaccharide C'!$E$2:$T$999,13)</f>
        <v>0</v>
      </c>
      <c r="U41" s="31">
        <f>VLOOKUP(A41,'Absolute Total Monosaccharide C'!$E$2:$T$999,14)</f>
        <v>0</v>
      </c>
      <c r="V41" s="31">
        <f>VLOOKUP(A41,'Absolute Total Monosaccharide C'!$E$2:$T$999,15)</f>
        <v>0.000358</v>
      </c>
      <c r="W41" s="31">
        <f>VLOOKUP(A41,'Absolute Total Monosaccharide C'!$E$2:$T$999,16)</f>
        <v>0</v>
      </c>
      <c r="X41" s="100">
        <f>VLOOKUP(A41,'Absolute Total Monosaccharide C'!$E$2:$T$999,2)</f>
        <v>10.4</v>
      </c>
      <c r="Y41" s="101"/>
    </row>
    <row r="42">
      <c r="A42" s="19" t="s">
        <v>179</v>
      </c>
      <c r="B42" s="8" t="str">
        <f>VLOOKUP(A42,'Food Encyclopedia'!$C$2:$K$999,3)&amp;","&amp;VLOOKUP(A42,'Food Encyclopedia'!$C$2:$K$999,4)&amp;","&amp;VLOOKUP(A42,'Food Encyclopedia'!$C$2:$K$999,5)</f>
        <v>Pear, beurre bosc, peel only, fresh,NA,</v>
      </c>
      <c r="C42" s="31" t="str">
        <f>VLOOKUP(A42,'Food Encyclopedia'!$C$2:$K$999,6)</f>
        <v>Fruits</v>
      </c>
      <c r="D42" s="98">
        <v>35.0</v>
      </c>
      <c r="E42" s="31">
        <f t="shared" si="1"/>
        <v>35000</v>
      </c>
      <c r="F42" s="31">
        <f>(VLOOKUP(A42,'% water content of Food'!A42:F1039,6))</f>
        <v>78.39041927</v>
      </c>
      <c r="G42" s="31">
        <f t="shared" si="2"/>
        <v>27436.64674</v>
      </c>
      <c r="H42" s="31">
        <f t="shared" si="3"/>
        <v>7563.353256</v>
      </c>
      <c r="I42" s="99">
        <f t="shared" si="4"/>
        <v>123.4414885</v>
      </c>
      <c r="J42" s="31">
        <f>VLOOKUP(A42,'Absolute Total Monosaccharide C'!$E$2:$T$999,3)</f>
        <v>0.115021</v>
      </c>
      <c r="K42" s="31">
        <f>VLOOKUP(A42,'Absolute Total Monosaccharide C'!$E$2:$T$999,4)</f>
        <v>0.010748</v>
      </c>
      <c r="L42" s="31">
        <f>VLOOKUP(A42,'Absolute Total Monosaccharide C'!$E$2:$T$999,5)</f>
        <v>0.077268</v>
      </c>
      <c r="M42" s="31">
        <f>VLOOKUP(A42,'Absolute Total Monosaccharide C'!$E$2:$T$999,6)</f>
        <v>0.044056</v>
      </c>
      <c r="N42" s="100">
        <f>VLOOKUP(A42,'Absolute Total Monosaccharide C'!$E$2:$T$999,7)</f>
        <v>0.016321</v>
      </c>
      <c r="O42" s="31">
        <f>VLOOKUP(A42,'Absolute Total Monosaccharide C'!$E$2:$T$999,8)</f>
        <v>0.001411</v>
      </c>
      <c r="P42" s="31">
        <f>VLOOKUP(A42,'Absolute Total Monosaccharide C'!$E$2:$T$999,9)</f>
        <v>0.001632</v>
      </c>
      <c r="Q42" s="31">
        <f>VLOOKUP(A42,'Absolute Total Monosaccharide C'!$E$2:$T$999,10)</f>
        <v>0</v>
      </c>
      <c r="R42" s="31">
        <f>VLOOKUP(A42,'Absolute Total Monosaccharide C'!$E$2:$T$999,11)</f>
        <v>0.022556</v>
      </c>
      <c r="S42" s="31">
        <f>VLOOKUP(A42,'Absolute Total Monosaccharide C'!$E$2:$T$999,12)</f>
        <v>0</v>
      </c>
      <c r="T42" s="31">
        <f>VLOOKUP(A42,'Absolute Total Monosaccharide C'!$E$2:$T$999,13)</f>
        <v>0</v>
      </c>
      <c r="U42" s="31">
        <f>VLOOKUP(A42,'Absolute Total Monosaccharide C'!$E$2:$T$999,14)</f>
        <v>0.00218</v>
      </c>
      <c r="V42" s="31">
        <f>VLOOKUP(A42,'Absolute Total Monosaccharide C'!$E$2:$T$999,15)</f>
        <v>0</v>
      </c>
      <c r="W42" s="31">
        <f>VLOOKUP(A42,'Absolute Total Monosaccharide C'!$E$2:$T$999,16)</f>
        <v>0</v>
      </c>
      <c r="X42" s="100">
        <f>VLOOKUP(A42,'Absolute Total Monosaccharide C'!$E$2:$T$999,2)</f>
        <v>10.32</v>
      </c>
      <c r="Y42" s="101"/>
    </row>
    <row r="43">
      <c r="A43" s="19" t="s">
        <v>181</v>
      </c>
      <c r="B43" s="8" t="str">
        <f>VLOOKUP(A43,'Food Encyclopedia'!$C$2:$K$999,3)&amp;","&amp;VLOOKUP(A43,'Food Encyclopedia'!$C$2:$K$999,4)&amp;","&amp;VLOOKUP(A43,'Food Encyclopedia'!$C$2:$K$999,5)</f>
        <v>Pear, beurre bosc, flesh only, fresh,NA,</v>
      </c>
      <c r="C43" s="31" t="str">
        <f>VLOOKUP(A43,'Food Encyclopedia'!$C$2:$K$999,6)</f>
        <v>Fruits</v>
      </c>
      <c r="D43" s="98">
        <v>35.0</v>
      </c>
      <c r="E43" s="31">
        <f t="shared" si="1"/>
        <v>35000</v>
      </c>
      <c r="F43" s="31">
        <f>(VLOOKUP(A43,'% water content of Food'!A43:F1040,6))</f>
        <v>85.53059967</v>
      </c>
      <c r="G43" s="31">
        <f t="shared" si="2"/>
        <v>29935.70989</v>
      </c>
      <c r="H43" s="31">
        <f t="shared" si="3"/>
        <v>5064.290114</v>
      </c>
      <c r="I43" s="99">
        <f t="shared" si="4"/>
        <v>36.44263166</v>
      </c>
      <c r="J43" s="31">
        <f>VLOOKUP(A43,'Absolute Total Monosaccharide C'!$E$2:$T$999,3)</f>
        <v>0.113269</v>
      </c>
      <c r="K43" s="31">
        <f>VLOOKUP(A43,'Absolute Total Monosaccharide C'!$E$2:$T$999,4)</f>
        <v>0.00663</v>
      </c>
      <c r="L43" s="31">
        <f>VLOOKUP(A43,'Absolute Total Monosaccharide C'!$E$2:$T$999,5)</f>
        <v>0.127712</v>
      </c>
      <c r="M43" s="31">
        <f>VLOOKUP(A43,'Absolute Total Monosaccharide C'!$E$2:$T$999,6)</f>
        <v>0.019398</v>
      </c>
      <c r="N43" s="100">
        <f>VLOOKUP(A43,'Absolute Total Monosaccharide C'!$E$2:$T$999,7)</f>
        <v>0.007196</v>
      </c>
      <c r="O43" s="31">
        <f>VLOOKUP(A43,'Absolute Total Monosaccharide C'!$E$2:$T$999,8)</f>
        <v>0.001864</v>
      </c>
      <c r="P43" s="31">
        <f>VLOOKUP(A43,'Absolute Total Monosaccharide C'!$E$2:$T$999,9)</f>
        <v>0.000847</v>
      </c>
      <c r="Q43" s="31">
        <f>VLOOKUP(A43,'Absolute Total Monosaccharide C'!$E$2:$T$999,10)</f>
        <v>0</v>
      </c>
      <c r="R43" s="31">
        <f>VLOOKUP(A43,'Absolute Total Monosaccharide C'!$E$2:$T$999,11)</f>
        <v>0.013726</v>
      </c>
      <c r="S43" s="31">
        <f>VLOOKUP(A43,'Absolute Total Monosaccharide C'!$E$2:$T$999,12)</f>
        <v>0</v>
      </c>
      <c r="T43" s="31">
        <f>VLOOKUP(A43,'Absolute Total Monosaccharide C'!$E$2:$T$999,13)</f>
        <v>0</v>
      </c>
      <c r="U43" s="31">
        <f>VLOOKUP(A43,'Absolute Total Monosaccharide C'!$E$2:$T$999,14)</f>
        <v>0.000174</v>
      </c>
      <c r="V43" s="31">
        <f>VLOOKUP(A43,'Absolute Total Monosaccharide C'!$E$2:$T$999,15)</f>
        <v>0</v>
      </c>
      <c r="W43" s="31">
        <f>VLOOKUP(A43,'Absolute Total Monosaccharide C'!$E$2:$T$999,16)</f>
        <v>0</v>
      </c>
      <c r="X43" s="100">
        <f>VLOOKUP(A43,'Absolute Total Monosaccharide C'!$E$2:$T$999,2)</f>
        <v>10.16</v>
      </c>
      <c r="Y43" s="101"/>
    </row>
    <row r="44">
      <c r="A44" s="19" t="s">
        <v>183</v>
      </c>
      <c r="B44" s="8" t="str">
        <f>VLOOKUP(A44,'Food Encyclopedia'!$C$2:$K$999,3)&amp;","&amp;VLOOKUP(A44,'Food Encyclopedia'!$C$2:$K$999,4)&amp;","&amp;VLOOKUP(A44,'Food Encyclopedia'!$C$2:$K$999,5)</f>
        <v>Pear, shingo, whole without seed, fresh,NA,</v>
      </c>
      <c r="C44" s="31" t="str">
        <f>VLOOKUP(A44,'Food Encyclopedia'!$C$2:$K$999,6)</f>
        <v>Fruits</v>
      </c>
      <c r="D44" s="98">
        <v>35.0</v>
      </c>
      <c r="E44" s="31">
        <f t="shared" si="1"/>
        <v>35000</v>
      </c>
      <c r="F44" s="31">
        <f>(VLOOKUP(A44,'% water content of Food'!A44:F1041,6))</f>
        <v>82.45380976</v>
      </c>
      <c r="G44" s="31">
        <f t="shared" si="2"/>
        <v>28858.83342</v>
      </c>
      <c r="H44" s="31">
        <f t="shared" si="3"/>
        <v>6141.166583</v>
      </c>
      <c r="I44" s="99">
        <f t="shared" si="4"/>
        <v>88.96093912</v>
      </c>
      <c r="J44" s="31">
        <f>VLOOKUP(A44,'Absolute Total Monosaccharide C'!$E$2:$T$999,3)</f>
        <v>0.215154</v>
      </c>
      <c r="K44" s="31">
        <f>VLOOKUP(A44,'Absolute Total Monosaccharide C'!$E$2:$T$999,4)</f>
        <v>0.005454</v>
      </c>
      <c r="L44" s="31">
        <f>VLOOKUP(A44,'Absolute Total Monosaccharide C'!$E$2:$T$999,5)</f>
        <v>0.143961</v>
      </c>
      <c r="M44" s="31">
        <f>VLOOKUP(A44,'Absolute Total Monosaccharide C'!$E$2:$T$999,6)</f>
        <v>0.009233</v>
      </c>
      <c r="N44" s="100">
        <f>VLOOKUP(A44,'Absolute Total Monosaccharide C'!$E$2:$T$999,7)</f>
        <v>0.014486</v>
      </c>
      <c r="O44" s="31">
        <f>VLOOKUP(A44,'Absolute Total Monosaccharide C'!$E$2:$T$999,8)</f>
        <v>0.000971</v>
      </c>
      <c r="P44" s="31">
        <f>VLOOKUP(A44,'Absolute Total Monosaccharide C'!$E$2:$T$999,9)</f>
        <v>0.001125</v>
      </c>
      <c r="Q44" s="31">
        <f>VLOOKUP(A44,'Absolute Total Monosaccharide C'!$E$2:$T$999,10)</f>
        <v>0</v>
      </c>
      <c r="R44" s="31">
        <f>VLOOKUP(A44,'Absolute Total Monosaccharide C'!$E$2:$T$999,11)</f>
        <v>0.01402</v>
      </c>
      <c r="S44" s="31">
        <f>VLOOKUP(A44,'Absolute Total Monosaccharide C'!$E$2:$T$999,12)</f>
        <v>0</v>
      </c>
      <c r="T44" s="31">
        <f>VLOOKUP(A44,'Absolute Total Monosaccharide C'!$E$2:$T$999,13)</f>
        <v>0</v>
      </c>
      <c r="U44" s="102">
        <f>VLOOKUP(A44,'Absolute Total Monosaccharide C'!$E$2:$T$999,14)</f>
        <v>0.0000375</v>
      </c>
      <c r="V44" s="31">
        <f>VLOOKUP(A44,'Absolute Total Monosaccharide C'!$E$2:$T$999,15)</f>
        <v>0</v>
      </c>
      <c r="W44" s="31">
        <f>VLOOKUP(A44,'Absolute Total Monosaccharide C'!$E$2:$T$999,16)</f>
        <v>0</v>
      </c>
      <c r="X44" s="100">
        <f>VLOOKUP(A44,'Absolute Total Monosaccharide C'!$E$2:$T$999,2)</f>
        <v>10.05</v>
      </c>
      <c r="Y44" s="101"/>
    </row>
    <row r="45">
      <c r="A45" s="19" t="s">
        <v>185</v>
      </c>
      <c r="B45" s="8" t="str">
        <f>VLOOKUP(A45,'Food Encyclopedia'!$C$2:$K$999,3)&amp;","&amp;VLOOKUP(A45,'Food Encyclopedia'!$C$2:$K$999,4)&amp;","&amp;VLOOKUP(A45,'Food Encyclopedia'!$C$2:$K$999,5)</f>
        <v>Pear, shingo, peel only, fresh,NA,</v>
      </c>
      <c r="C45" s="31" t="str">
        <f>VLOOKUP(A45,'Food Encyclopedia'!$C$2:$K$999,6)</f>
        <v>Fruits</v>
      </c>
      <c r="D45" s="98">
        <v>35.0</v>
      </c>
      <c r="E45" s="31">
        <f t="shared" si="1"/>
        <v>35000</v>
      </c>
      <c r="F45" s="31">
        <f>(VLOOKUP(A45,'% water content of Food'!A45:F1042,6))</f>
        <v>73.62172403</v>
      </c>
      <c r="G45" s="31">
        <f t="shared" si="2"/>
        <v>25767.60341</v>
      </c>
      <c r="H45" s="31">
        <f t="shared" si="3"/>
        <v>9232.39659</v>
      </c>
      <c r="I45" s="99">
        <f t="shared" si="4"/>
        <v>221.2451519</v>
      </c>
      <c r="J45" s="31">
        <f>VLOOKUP(A45,'Absolute Total Monosaccharide C'!$E$2:$T$999,3)</f>
        <v>0.098667</v>
      </c>
      <c r="K45" s="31">
        <f>VLOOKUP(A45,'Absolute Total Monosaccharide C'!$E$2:$T$999,4)</f>
        <v>0.010033</v>
      </c>
      <c r="L45" s="31">
        <f>VLOOKUP(A45,'Absolute Total Monosaccharide C'!$E$2:$T$999,5)</f>
        <v>0.041853</v>
      </c>
      <c r="M45" s="31">
        <f>VLOOKUP(A45,'Absolute Total Monosaccharide C'!$E$2:$T$999,6)</f>
        <v>0.014177</v>
      </c>
      <c r="N45" s="100">
        <f>VLOOKUP(A45,'Absolute Total Monosaccharide C'!$E$2:$T$999,7)</f>
        <v>0.023964</v>
      </c>
      <c r="O45" s="31">
        <f>VLOOKUP(A45,'Absolute Total Monosaccharide C'!$E$2:$T$999,8)</f>
        <v>0.000704</v>
      </c>
      <c r="P45" s="31">
        <f>VLOOKUP(A45,'Absolute Total Monosaccharide C'!$E$2:$T$999,9)</f>
        <v>0.001432</v>
      </c>
      <c r="Q45" s="31">
        <f>VLOOKUP(A45,'Absolute Total Monosaccharide C'!$E$2:$T$999,10)</f>
        <v>0</v>
      </c>
      <c r="R45" s="31">
        <f>VLOOKUP(A45,'Absolute Total Monosaccharide C'!$E$2:$T$999,11)</f>
        <v>0.022916</v>
      </c>
      <c r="S45" s="31">
        <f>VLOOKUP(A45,'Absolute Total Monosaccharide C'!$E$2:$T$999,12)</f>
        <v>0</v>
      </c>
      <c r="T45" s="31">
        <f>VLOOKUP(A45,'Absolute Total Monosaccharide C'!$E$2:$T$999,13)</f>
        <v>0</v>
      </c>
      <c r="U45" s="31">
        <f>VLOOKUP(A45,'Absolute Total Monosaccharide C'!$E$2:$T$999,14)</f>
        <v>0</v>
      </c>
      <c r="V45" s="31">
        <f>VLOOKUP(A45,'Absolute Total Monosaccharide C'!$E$2:$T$999,15)</f>
        <v>0</v>
      </c>
      <c r="W45" s="31">
        <f>VLOOKUP(A45,'Absolute Total Monosaccharide C'!$E$2:$T$999,16)</f>
        <v>0</v>
      </c>
      <c r="X45" s="100">
        <f>VLOOKUP(A45,'Absolute Total Monosaccharide C'!$E$2:$T$999,2)</f>
        <v>10.45</v>
      </c>
      <c r="Y45" s="101"/>
    </row>
    <row r="46">
      <c r="A46" s="19" t="s">
        <v>187</v>
      </c>
      <c r="B46" s="8" t="str">
        <f>VLOOKUP(A46,'Food Encyclopedia'!$C$2:$K$999,3)&amp;","&amp;VLOOKUP(A46,'Food Encyclopedia'!$C$2:$K$999,4)&amp;","&amp;VLOOKUP(A46,'Food Encyclopedia'!$C$2:$K$999,5)</f>
        <v>Pear, shingo, flesh only, fresh,NA,</v>
      </c>
      <c r="C46" s="31" t="str">
        <f>VLOOKUP(A46,'Food Encyclopedia'!$C$2:$K$999,6)</f>
        <v>Fruits</v>
      </c>
      <c r="D46" s="98">
        <v>35.0</v>
      </c>
      <c r="E46" s="31">
        <f t="shared" si="1"/>
        <v>35000</v>
      </c>
      <c r="F46" s="31">
        <f>(VLOOKUP(A46,'% water content of Food'!A46:F1043,6))</f>
        <v>83.5659855</v>
      </c>
      <c r="G46" s="31">
        <f t="shared" si="2"/>
        <v>29248.09493</v>
      </c>
      <c r="H46" s="31">
        <f t="shared" si="3"/>
        <v>5751.905074</v>
      </c>
      <c r="I46" s="99">
        <f t="shared" si="4"/>
        <v>47.48772829</v>
      </c>
      <c r="J46" s="31">
        <f>VLOOKUP(A46,'Absolute Total Monosaccharide C'!$E$2:$T$999,3)</f>
        <v>0.222905</v>
      </c>
      <c r="K46" s="31">
        <f>VLOOKUP(A46,'Absolute Total Monosaccharide C'!$E$2:$T$999,4)</f>
        <v>0.007693</v>
      </c>
      <c r="L46" s="31">
        <f>VLOOKUP(A46,'Absolute Total Monosaccharide C'!$E$2:$T$999,5)</f>
        <v>0.150387</v>
      </c>
      <c r="M46" s="31">
        <f>VLOOKUP(A46,'Absolute Total Monosaccharide C'!$E$2:$T$999,6)</f>
        <v>0.018189</v>
      </c>
      <c r="N46" s="100">
        <f>VLOOKUP(A46,'Absolute Total Monosaccharide C'!$E$2:$T$999,7)</f>
        <v>0.008256</v>
      </c>
      <c r="O46" s="31">
        <f>VLOOKUP(A46,'Absolute Total Monosaccharide C'!$E$2:$T$999,8)</f>
        <v>0.001881</v>
      </c>
      <c r="P46" s="31">
        <f>VLOOKUP(A46,'Absolute Total Monosaccharide C'!$E$2:$T$999,9)</f>
        <v>0.000938</v>
      </c>
      <c r="Q46" s="31">
        <f>VLOOKUP(A46,'Absolute Total Monosaccharide C'!$E$2:$T$999,10)</f>
        <v>0</v>
      </c>
      <c r="R46" s="31">
        <f>VLOOKUP(A46,'Absolute Total Monosaccharide C'!$E$2:$T$999,11)</f>
        <v>0.006349</v>
      </c>
      <c r="S46" s="31">
        <f>VLOOKUP(A46,'Absolute Total Monosaccharide C'!$E$2:$T$999,12)</f>
        <v>0</v>
      </c>
      <c r="T46" s="31">
        <f>VLOOKUP(A46,'Absolute Total Monosaccharide C'!$E$2:$T$999,13)</f>
        <v>0</v>
      </c>
      <c r="U46" s="31">
        <f>VLOOKUP(A46,'Absolute Total Monosaccharide C'!$E$2:$T$999,14)</f>
        <v>0</v>
      </c>
      <c r="V46" s="31">
        <f>VLOOKUP(A46,'Absolute Total Monosaccharide C'!$E$2:$T$999,15)</f>
        <v>0</v>
      </c>
      <c r="W46" s="31">
        <f>VLOOKUP(A46,'Absolute Total Monosaccharide C'!$E$2:$T$999,16)</f>
        <v>0</v>
      </c>
      <c r="X46" s="100">
        <f>VLOOKUP(A46,'Absolute Total Monosaccharide C'!$E$2:$T$999,2)</f>
        <v>10.24</v>
      </c>
      <c r="Y46" s="101"/>
    </row>
    <row r="47">
      <c r="A47" s="19" t="s">
        <v>189</v>
      </c>
      <c r="B47" s="8" t="str">
        <f>VLOOKUP(A47,'Food Encyclopedia'!$C$2:$K$999,3)&amp;","&amp;VLOOKUP(A47,'Food Encyclopedia'!$C$2:$K$999,4)&amp;","&amp;VLOOKUP(A47,'Food Encyclopedia'!$C$2:$K$999,5)</f>
        <v>Banana, plaintain, flesh, fresh,Dole,</v>
      </c>
      <c r="C47" s="31" t="str">
        <f>VLOOKUP(A47,'Food Encyclopedia'!$C$2:$K$999,6)</f>
        <v>Fruits</v>
      </c>
      <c r="D47" s="98">
        <v>58.0</v>
      </c>
      <c r="E47" s="31">
        <f t="shared" si="1"/>
        <v>58000</v>
      </c>
      <c r="F47" s="31">
        <f>(VLOOKUP(A47,'% water content of Food'!A47:F1044,6))</f>
        <v>67.28918384</v>
      </c>
      <c r="G47" s="31">
        <f t="shared" si="2"/>
        <v>39027.72663</v>
      </c>
      <c r="H47" s="31">
        <f t="shared" si="3"/>
        <v>18972.27337</v>
      </c>
      <c r="I47" s="99">
        <f t="shared" si="4"/>
        <v>66.30809544</v>
      </c>
      <c r="J47" s="31">
        <f>VLOOKUP(A47,'Absolute Total Monosaccharide C'!$E$2:$T$999,3)</f>
        <v>0.779704</v>
      </c>
      <c r="K47" s="31">
        <f>VLOOKUP(A47,'Absolute Total Monosaccharide C'!$E$2:$T$999,4)</f>
        <v>0.005718</v>
      </c>
      <c r="L47" s="31">
        <f>VLOOKUP(A47,'Absolute Total Monosaccharide C'!$E$2:$T$999,5)</f>
        <v>0.008291</v>
      </c>
      <c r="M47" s="31">
        <f>VLOOKUP(A47,'Absolute Total Monosaccharide C'!$E$2:$T$999,6)</f>
        <v>0.001677</v>
      </c>
      <c r="N47" s="100">
        <f>VLOOKUP(A47,'Absolute Total Monosaccharide C'!$E$2:$T$999,7)</f>
        <v>0.003495</v>
      </c>
      <c r="O47" s="31">
        <f>VLOOKUP(A47,'Absolute Total Monosaccharide C'!$E$2:$T$999,8)</f>
        <v>0.000854</v>
      </c>
      <c r="P47" s="102">
        <f>VLOOKUP(A47,'Absolute Total Monosaccharide C'!$E$2:$T$999,9)</f>
        <v>0.0000879</v>
      </c>
      <c r="Q47" s="31">
        <f>VLOOKUP(A47,'Absolute Total Monosaccharide C'!$E$2:$T$999,10)</f>
        <v>0</v>
      </c>
      <c r="R47" s="31">
        <f>VLOOKUP(A47,'Absolute Total Monosaccharide C'!$E$2:$T$999,11)</f>
        <v>0.008998</v>
      </c>
      <c r="S47" s="31">
        <f>VLOOKUP(A47,'Absolute Total Monosaccharide C'!$E$2:$T$999,12)</f>
        <v>0</v>
      </c>
      <c r="T47" s="31">
        <f>VLOOKUP(A47,'Absolute Total Monosaccharide C'!$E$2:$T$999,13)</f>
        <v>0</v>
      </c>
      <c r="U47" s="31">
        <f>VLOOKUP(A47,'Absolute Total Monosaccharide C'!$E$2:$T$999,14)</f>
        <v>0</v>
      </c>
      <c r="V47" s="31">
        <f>VLOOKUP(A47,'Absolute Total Monosaccharide C'!$E$2:$T$999,15)</f>
        <v>0</v>
      </c>
      <c r="W47" s="31">
        <f>VLOOKUP(A47,'Absolute Total Monosaccharide C'!$E$2:$T$999,16)</f>
        <v>0.00014</v>
      </c>
      <c r="X47" s="100">
        <f>VLOOKUP(A47,'Absolute Total Monosaccharide C'!$E$2:$T$999,2)</f>
        <v>10.29</v>
      </c>
      <c r="Y47" s="101"/>
    </row>
    <row r="48">
      <c r="A48" s="19" t="s">
        <v>194</v>
      </c>
      <c r="B48" s="8" t="str">
        <f>VLOOKUP(A48,'Food Encyclopedia'!$C$2:$K$999,3)&amp;","&amp;VLOOKUP(A48,'Food Encyclopedia'!$C$2:$K$999,4)&amp;","&amp;VLOOKUP(A48,'Food Encyclopedia'!$C$2:$K$999,5)</f>
        <v>Banana, yellow, peel only, fresh,Dole,</v>
      </c>
      <c r="C48" s="31" t="str">
        <f>VLOOKUP(A48,'Food Encyclopedia'!$C$2:$K$999,6)</f>
        <v>Fruits</v>
      </c>
      <c r="D48" s="98">
        <v>58.0</v>
      </c>
      <c r="E48" s="31">
        <f t="shared" si="1"/>
        <v>58000</v>
      </c>
      <c r="F48" s="31">
        <f>(VLOOKUP(A48,'% water content of Food'!A48:F1045,6))</f>
        <v>89.17971454</v>
      </c>
      <c r="G48" s="31">
        <f t="shared" si="2"/>
        <v>51724.23443</v>
      </c>
      <c r="H48" s="31">
        <f t="shared" si="3"/>
        <v>6275.765565</v>
      </c>
      <c r="I48" s="99">
        <f t="shared" si="4"/>
        <v>117.14344</v>
      </c>
      <c r="J48" s="31">
        <f>VLOOKUP(A48,'Absolute Total Monosaccharide C'!$E$2:$T$999,3)</f>
        <v>0.24232</v>
      </c>
      <c r="K48" s="31">
        <f>VLOOKUP(A48,'Absolute Total Monosaccharide C'!$E$2:$T$999,4)</f>
        <v>0.011098</v>
      </c>
      <c r="L48" s="31">
        <f>VLOOKUP(A48,'Absolute Total Monosaccharide C'!$E$2:$T$999,5)</f>
        <v>0.029814</v>
      </c>
      <c r="M48" s="31">
        <f>VLOOKUP(A48,'Absolute Total Monosaccharide C'!$E$2:$T$999,6)</f>
        <v>0.0119</v>
      </c>
      <c r="N48" s="100">
        <f>VLOOKUP(A48,'Absolute Total Monosaccharide C'!$E$2:$T$999,7)</f>
        <v>0.018666</v>
      </c>
      <c r="O48" s="31">
        <f>VLOOKUP(A48,'Absolute Total Monosaccharide C'!$E$2:$T$999,8)</f>
        <v>0.000812</v>
      </c>
      <c r="P48" s="31">
        <f>VLOOKUP(A48,'Absolute Total Monosaccharide C'!$E$2:$T$999,9)</f>
        <v>0.000789</v>
      </c>
      <c r="Q48" s="31">
        <f>VLOOKUP(A48,'Absolute Total Monosaccharide C'!$E$2:$T$999,10)</f>
        <v>0</v>
      </c>
      <c r="R48" s="31">
        <f>VLOOKUP(A48,'Absolute Total Monosaccharide C'!$E$2:$T$999,11)</f>
        <v>0.024472</v>
      </c>
      <c r="S48" s="31">
        <f>VLOOKUP(A48,'Absolute Total Monosaccharide C'!$E$2:$T$999,12)</f>
        <v>0</v>
      </c>
      <c r="T48" s="31">
        <f>VLOOKUP(A48,'Absolute Total Monosaccharide C'!$E$2:$T$999,13)</f>
        <v>0</v>
      </c>
      <c r="U48" s="31">
        <f>VLOOKUP(A48,'Absolute Total Monosaccharide C'!$E$2:$T$999,14)</f>
        <v>0.00362</v>
      </c>
      <c r="V48" s="31">
        <f>VLOOKUP(A48,'Absolute Total Monosaccharide C'!$E$2:$T$999,15)</f>
        <v>0</v>
      </c>
      <c r="W48" s="31">
        <f>VLOOKUP(A48,'Absolute Total Monosaccharide C'!$E$2:$T$999,16)</f>
        <v>0</v>
      </c>
      <c r="X48" s="100">
        <f>VLOOKUP(A48,'Absolute Total Monosaccharide C'!$E$2:$T$999,2)</f>
        <v>10.23</v>
      </c>
      <c r="Y48" s="101"/>
    </row>
    <row r="49">
      <c r="A49" s="19" t="s">
        <v>197</v>
      </c>
      <c r="B49" s="8" t="str">
        <f>VLOOKUP(A49,'Food Encyclopedia'!$C$2:$K$999,3)&amp;","&amp;VLOOKUP(A49,'Food Encyclopedia'!$C$2:$K$999,4)&amp;","&amp;VLOOKUP(A49,'Food Encyclopedia'!$C$2:$K$999,5)</f>
        <v>Banana, yellow, flesh, fresh,Dole,</v>
      </c>
      <c r="C49" s="31" t="str">
        <f>VLOOKUP(A49,'Food Encyclopedia'!$C$2:$K$999,6)</f>
        <v>Fruits</v>
      </c>
      <c r="D49" s="98">
        <v>58.0</v>
      </c>
      <c r="E49" s="31">
        <f t="shared" si="1"/>
        <v>58000</v>
      </c>
      <c r="F49" s="31">
        <f>(VLOOKUP(A49,'% water content of Food'!A49:F1046,6))</f>
        <v>75.94026961</v>
      </c>
      <c r="G49" s="31">
        <f t="shared" si="2"/>
        <v>44045.35637</v>
      </c>
      <c r="H49" s="31">
        <f t="shared" si="3"/>
        <v>13954.64363</v>
      </c>
      <c r="I49" s="99">
        <f t="shared" si="4"/>
        <v>38.86368251</v>
      </c>
      <c r="J49" s="31">
        <f>VLOOKUP(A49,'Absolute Total Monosaccharide C'!$E$2:$T$999,3)</f>
        <v>0.587824</v>
      </c>
      <c r="K49" s="31">
        <f>VLOOKUP(A49,'Absolute Total Monosaccharide C'!$E$2:$T$999,4)</f>
        <v>0.005101</v>
      </c>
      <c r="L49" s="31">
        <f>VLOOKUP(A49,'Absolute Total Monosaccharide C'!$E$2:$T$999,5)</f>
        <v>0.076219</v>
      </c>
      <c r="M49" s="31">
        <f>VLOOKUP(A49,'Absolute Total Monosaccharide C'!$E$2:$T$999,6)</f>
        <v>0.001678</v>
      </c>
      <c r="N49" s="100">
        <f>VLOOKUP(A49,'Absolute Total Monosaccharide C'!$E$2:$T$999,7)</f>
        <v>0.002785</v>
      </c>
      <c r="O49" s="31">
        <f>VLOOKUP(A49,'Absolute Total Monosaccharide C'!$E$2:$T$999,8)</f>
        <v>0.000512</v>
      </c>
      <c r="P49" s="31">
        <f>VLOOKUP(A49,'Absolute Total Monosaccharide C'!$E$2:$T$999,9)</f>
        <v>0.000127</v>
      </c>
      <c r="Q49" s="31">
        <f>VLOOKUP(A49,'Absolute Total Monosaccharide C'!$E$2:$T$999,10)</f>
        <v>0</v>
      </c>
      <c r="R49" s="31">
        <f>VLOOKUP(A49,'Absolute Total Monosaccharide C'!$E$2:$T$999,11)</f>
        <v>0.010255</v>
      </c>
      <c r="S49" s="31">
        <f>VLOOKUP(A49,'Absolute Total Monosaccharide C'!$E$2:$T$999,12)</f>
        <v>0</v>
      </c>
      <c r="T49" s="31">
        <f>VLOOKUP(A49,'Absolute Total Monosaccharide C'!$E$2:$T$999,13)</f>
        <v>0</v>
      </c>
      <c r="U49" s="31">
        <f>VLOOKUP(A49,'Absolute Total Monosaccharide C'!$E$2:$T$999,14)</f>
        <v>0.003338</v>
      </c>
      <c r="V49" s="31">
        <f>VLOOKUP(A49,'Absolute Total Monosaccharide C'!$E$2:$T$999,15)</f>
        <v>0</v>
      </c>
      <c r="W49" s="31">
        <f>VLOOKUP(A49,'Absolute Total Monosaccharide C'!$E$2:$T$999,16)</f>
        <v>0</v>
      </c>
      <c r="X49" s="100">
        <f>VLOOKUP(A49,'Absolute Total Monosaccharide C'!$E$2:$T$999,2)</f>
        <v>10.47</v>
      </c>
      <c r="Y49" s="101"/>
    </row>
    <row r="50">
      <c r="A50" s="19" t="s">
        <v>199</v>
      </c>
      <c r="B50" s="8" t="str">
        <f>VLOOKUP(A50,'Food Encyclopedia'!$C$2:$K$999,3)&amp;","&amp;VLOOKUP(A50,'Food Encyclopedia'!$C$2:$K$999,4)&amp;","&amp;VLOOKUP(A50,'Food Encyclopedia'!$C$2:$K$999,5)</f>
        <v>Banana, red, flesh, fresh,Dole,</v>
      </c>
      <c r="C50" s="31" t="str">
        <f>VLOOKUP(A50,'Food Encyclopedia'!$C$2:$K$999,6)</f>
        <v>Fruits</v>
      </c>
      <c r="D50" s="98">
        <v>58.0</v>
      </c>
      <c r="E50" s="31">
        <f t="shared" si="1"/>
        <v>58000</v>
      </c>
      <c r="F50" s="31">
        <f>(VLOOKUP(A50,'% water content of Food'!A50:F1047,6))</f>
        <v>73.66676749</v>
      </c>
      <c r="G50" s="31">
        <f t="shared" si="2"/>
        <v>42726.72515</v>
      </c>
      <c r="H50" s="31">
        <f t="shared" si="3"/>
        <v>15273.27485</v>
      </c>
      <c r="I50" s="99">
        <f t="shared" si="4"/>
        <v>69.11156871</v>
      </c>
      <c r="J50" s="31">
        <f>VLOOKUP(A50,'Absolute Total Monosaccharide C'!$E$2:$T$999,3)</f>
        <v>0.513081</v>
      </c>
      <c r="K50" s="31">
        <f>VLOOKUP(A50,'Absolute Total Monosaccharide C'!$E$2:$T$999,4)</f>
        <v>0.005901</v>
      </c>
      <c r="L50" s="31">
        <f>VLOOKUP(A50,'Absolute Total Monosaccharide C'!$E$2:$T$999,5)</f>
        <v>0.031679</v>
      </c>
      <c r="M50" s="31">
        <f>VLOOKUP(A50,'Absolute Total Monosaccharide C'!$E$2:$T$999,6)</f>
        <v>0.003803</v>
      </c>
      <c r="N50" s="100">
        <f>VLOOKUP(A50,'Absolute Total Monosaccharide C'!$E$2:$T$999,7)</f>
        <v>0.004525</v>
      </c>
      <c r="O50" s="31">
        <f>VLOOKUP(A50,'Absolute Total Monosaccharide C'!$E$2:$T$999,8)</f>
        <v>0.000307</v>
      </c>
      <c r="P50" s="31">
        <f>VLOOKUP(A50,'Absolute Total Monosaccharide C'!$E$2:$T$999,9)</f>
        <v>0.000337</v>
      </c>
      <c r="Q50" s="31">
        <f>VLOOKUP(A50,'Absolute Total Monosaccharide C'!$E$2:$T$999,10)</f>
        <v>0</v>
      </c>
      <c r="R50" s="31">
        <f>VLOOKUP(A50,'Absolute Total Monosaccharide C'!$E$2:$T$999,11)</f>
        <v>0.011169</v>
      </c>
      <c r="S50" s="31">
        <f>VLOOKUP(A50,'Absolute Total Monosaccharide C'!$E$2:$T$999,12)</f>
        <v>0</v>
      </c>
      <c r="T50" s="31">
        <f>VLOOKUP(A50,'Absolute Total Monosaccharide C'!$E$2:$T$999,13)</f>
        <v>0</v>
      </c>
      <c r="U50" s="31">
        <f>VLOOKUP(A50,'Absolute Total Monosaccharide C'!$E$2:$T$999,14)</f>
        <v>0.004439</v>
      </c>
      <c r="V50" s="31">
        <f>VLOOKUP(A50,'Absolute Total Monosaccharide C'!$E$2:$T$999,15)</f>
        <v>0</v>
      </c>
      <c r="W50" s="31">
        <f>VLOOKUP(A50,'Absolute Total Monosaccharide C'!$E$2:$T$999,16)</f>
        <v>0</v>
      </c>
      <c r="X50" s="100">
        <f>VLOOKUP(A50,'Absolute Total Monosaccharide C'!$E$2:$T$999,2)</f>
        <v>10.24</v>
      </c>
      <c r="Y50" s="101"/>
    </row>
    <row r="51">
      <c r="A51" s="19" t="s">
        <v>202</v>
      </c>
      <c r="B51" s="8" t="str">
        <f>VLOOKUP(A51,'Food Encyclopedia'!$C$2:$K$999,3)&amp;","&amp;VLOOKUP(A51,'Food Encyclopedia'!$C$2:$K$999,4)&amp;","&amp;VLOOKUP(A51,'Food Encyclopedia'!$C$2:$K$999,5)</f>
        <v>Aprium, interspecifc, whole, fresh,NA,</v>
      </c>
      <c r="C51" s="31" t="str">
        <f>VLOOKUP(A51,'Food Encyclopedia'!$C$2:$K$999,6)</f>
        <v>Fruits</v>
      </c>
      <c r="D51" s="98">
        <v>30.0</v>
      </c>
      <c r="E51" s="31">
        <f t="shared" si="1"/>
        <v>30000</v>
      </c>
      <c r="F51" s="31">
        <f>(VLOOKUP(A51,'% water content of Food'!A51:F1048,6))</f>
        <v>87.93433705</v>
      </c>
      <c r="G51" s="31">
        <f t="shared" si="2"/>
        <v>26380.30111</v>
      </c>
      <c r="H51" s="31">
        <f t="shared" si="3"/>
        <v>3619.698885</v>
      </c>
      <c r="I51" s="99">
        <f t="shared" si="4"/>
        <v>48.6994288</v>
      </c>
      <c r="J51" s="31">
        <f>VLOOKUP(A51,'Absolute Total Monosaccharide C'!$E$2:$T$999,3)</f>
        <v>0.268881</v>
      </c>
      <c r="K51" s="31">
        <f>VLOOKUP(A51,'Absolute Total Monosaccharide C'!$E$2:$T$999,4)</f>
        <v>0.009486</v>
      </c>
      <c r="L51" s="31">
        <f>VLOOKUP(A51,'Absolute Total Monosaccharide C'!$E$2:$T$999,5)</f>
        <v>0.081905</v>
      </c>
      <c r="M51" s="31">
        <f>VLOOKUP(A51,'Absolute Total Monosaccharide C'!$E$2:$T$999,6)</f>
        <v>0.006927</v>
      </c>
      <c r="N51" s="100">
        <f>VLOOKUP(A51,'Absolute Total Monosaccharide C'!$E$2:$T$999,7)</f>
        <v>0.013454</v>
      </c>
      <c r="O51" s="31">
        <f>VLOOKUP(A51,'Absolute Total Monosaccharide C'!$E$2:$T$999,8)</f>
        <v>0.001462</v>
      </c>
      <c r="P51" s="31">
        <f>VLOOKUP(A51,'Absolute Total Monosaccharide C'!$E$2:$T$999,9)</f>
        <v>0.001427</v>
      </c>
      <c r="Q51" s="31">
        <f>VLOOKUP(A51,'Absolute Total Monosaccharide C'!$E$2:$T$999,10)</f>
        <v>0</v>
      </c>
      <c r="R51" s="31">
        <f>VLOOKUP(A51,'Absolute Total Monosaccharide C'!$E$2:$T$999,11)</f>
        <v>0.018524</v>
      </c>
      <c r="S51" s="31">
        <f>VLOOKUP(A51,'Absolute Total Monosaccharide C'!$E$2:$T$999,12)</f>
        <v>0</v>
      </c>
      <c r="T51" s="31">
        <f>VLOOKUP(A51,'Absolute Total Monosaccharide C'!$E$2:$T$999,13)</f>
        <v>0</v>
      </c>
      <c r="U51" s="31">
        <f>VLOOKUP(A51,'Absolute Total Monosaccharide C'!$E$2:$T$999,14)</f>
        <v>0.000821</v>
      </c>
      <c r="V51" s="31">
        <f>VLOOKUP(A51,'Absolute Total Monosaccharide C'!$E$2:$T$999,15)</f>
        <v>0</v>
      </c>
      <c r="W51" s="31">
        <f>VLOOKUP(A51,'Absolute Total Monosaccharide C'!$E$2:$T$999,16)</f>
        <v>0</v>
      </c>
      <c r="X51" s="100">
        <f>VLOOKUP(A51,'Absolute Total Monosaccharide C'!$E$2:$T$999,2)</f>
        <v>10.26</v>
      </c>
      <c r="Y51" s="101"/>
    </row>
    <row r="52">
      <c r="A52" s="19" t="s">
        <v>204</v>
      </c>
      <c r="B52" s="8" t="str">
        <f>VLOOKUP(A52,'Food Encyclopedia'!$C$2:$K$999,3)&amp;","&amp;VLOOKUP(A52,'Food Encyclopedia'!$C$2:$K$999,4)&amp;","&amp;VLOOKUP(A52,'Food Encyclopedia'!$C$2:$K$999,5)</f>
        <v>Apricot, regular, whole, fresh,Blossom Hill,</v>
      </c>
      <c r="C52" s="31" t="str">
        <f>VLOOKUP(A52,'Food Encyclopedia'!$C$2:$K$999,6)</f>
        <v>Fruits</v>
      </c>
      <c r="D52" s="98">
        <v>30.0</v>
      </c>
      <c r="E52" s="31">
        <f t="shared" si="1"/>
        <v>30000</v>
      </c>
      <c r="F52" s="31">
        <f>(VLOOKUP(A52,'% water content of Food'!A52:F1049,6))</f>
        <v>86.14747692</v>
      </c>
      <c r="G52" s="31">
        <f t="shared" si="2"/>
        <v>25844.24308</v>
      </c>
      <c r="H52" s="31">
        <f t="shared" si="3"/>
        <v>4155.756924</v>
      </c>
      <c r="I52" s="99">
        <f t="shared" si="4"/>
        <v>64.48903595</v>
      </c>
      <c r="J52" s="31">
        <f>VLOOKUP(A52,'Absolute Total Monosaccharide C'!$E$2:$T$999,3)</f>
        <v>0.226054</v>
      </c>
      <c r="K52" s="31">
        <f>VLOOKUP(A52,'Absolute Total Monosaccharide C'!$E$2:$T$999,4)</f>
        <v>0.012584</v>
      </c>
      <c r="L52" s="31">
        <f>VLOOKUP(A52,'Absolute Total Monosaccharide C'!$E$2:$T$999,5)</f>
        <v>0.055963</v>
      </c>
      <c r="M52" s="31">
        <f>VLOOKUP(A52,'Absolute Total Monosaccharide C'!$E$2:$T$999,6)</f>
        <v>0.010409</v>
      </c>
      <c r="N52" s="100">
        <f>VLOOKUP(A52,'Absolute Total Monosaccharide C'!$E$2:$T$999,7)</f>
        <v>0.015518</v>
      </c>
      <c r="O52" s="31">
        <f>VLOOKUP(A52,'Absolute Total Monosaccharide C'!$E$2:$T$999,8)</f>
        <v>0.001873</v>
      </c>
      <c r="P52" s="31">
        <f>VLOOKUP(A52,'Absolute Total Monosaccharide C'!$E$2:$T$999,9)</f>
        <v>0.001523</v>
      </c>
      <c r="Q52" s="31">
        <f>VLOOKUP(A52,'Absolute Total Monosaccharide C'!$E$2:$T$999,10)</f>
        <v>0</v>
      </c>
      <c r="R52" s="31">
        <f>VLOOKUP(A52,'Absolute Total Monosaccharide C'!$E$2:$T$999,11)</f>
        <v>0.02128</v>
      </c>
      <c r="S52" s="31">
        <f>VLOOKUP(A52,'Absolute Total Monosaccharide C'!$E$2:$T$999,12)</f>
        <v>0</v>
      </c>
      <c r="T52" s="31">
        <f>VLOOKUP(A52,'Absolute Total Monosaccharide C'!$E$2:$T$999,13)</f>
        <v>0</v>
      </c>
      <c r="U52" s="31">
        <f>VLOOKUP(A52,'Absolute Total Monosaccharide C'!$E$2:$T$999,14)</f>
        <v>0.00065</v>
      </c>
      <c r="V52" s="31">
        <f>VLOOKUP(A52,'Absolute Total Monosaccharide C'!$E$2:$T$999,15)</f>
        <v>0</v>
      </c>
      <c r="W52" s="31">
        <f>VLOOKUP(A52,'Absolute Total Monosaccharide C'!$E$2:$T$999,16)</f>
        <v>0</v>
      </c>
      <c r="X52" s="100">
        <f>VLOOKUP(A52,'Absolute Total Monosaccharide C'!$E$2:$T$999,2)</f>
        <v>10.08</v>
      </c>
      <c r="Y52" s="101"/>
    </row>
    <row r="53">
      <c r="A53" s="19" t="s">
        <v>208</v>
      </c>
      <c r="B53" s="8" t="str">
        <f>VLOOKUP(A53,'Food Encyclopedia'!$C$2:$K$999,3)&amp;","&amp;VLOOKUP(A53,'Food Encyclopedia'!$C$2:$K$999,4)&amp;","&amp;VLOOKUP(A53,'Food Encyclopedia'!$C$2:$K$999,5)</f>
        <v>Plum, black, whole, fresh,NA,</v>
      </c>
      <c r="C53" s="31" t="str">
        <f>VLOOKUP(A53,'Food Encyclopedia'!$C$2:$K$999,6)</f>
        <v>Fruits</v>
      </c>
      <c r="D53" s="98">
        <v>30.0</v>
      </c>
      <c r="E53" s="31">
        <f t="shared" si="1"/>
        <v>30000</v>
      </c>
      <c r="F53" s="31">
        <f>(VLOOKUP(A53,'% water content of Food'!A53:F1050,6))</f>
        <v>84.47842022</v>
      </c>
      <c r="G53" s="31">
        <f t="shared" si="2"/>
        <v>25343.52607</v>
      </c>
      <c r="H53" s="31">
        <f t="shared" si="3"/>
        <v>4656.473935</v>
      </c>
      <c r="I53" s="99">
        <f t="shared" si="4"/>
        <v>57.33982003</v>
      </c>
      <c r="J53" s="31">
        <f>VLOOKUP(A53,'Absolute Total Monosaccharide C'!$E$2:$T$999,3)</f>
        <v>0.232789</v>
      </c>
      <c r="K53" s="31">
        <f>VLOOKUP(A53,'Absolute Total Monosaccharide C'!$E$2:$T$999,4)</f>
        <v>0.023812</v>
      </c>
      <c r="L53" s="31">
        <f>VLOOKUP(A53,'Absolute Total Monosaccharide C'!$E$2:$T$999,5)</f>
        <v>0.09368</v>
      </c>
      <c r="M53" s="31">
        <f>VLOOKUP(A53,'Absolute Total Monosaccharide C'!$E$2:$T$999,6)</f>
        <v>0.005653</v>
      </c>
      <c r="N53" s="100">
        <f>VLOOKUP(A53,'Absolute Total Monosaccharide C'!$E$2:$T$999,7)</f>
        <v>0.012314</v>
      </c>
      <c r="O53" s="31">
        <f>VLOOKUP(A53,'Absolute Total Monosaccharide C'!$E$2:$T$999,8)</f>
        <v>0.001279</v>
      </c>
      <c r="P53" s="31">
        <f>VLOOKUP(A53,'Absolute Total Monosaccharide C'!$E$2:$T$999,9)</f>
        <v>0.001198</v>
      </c>
      <c r="Q53" s="31">
        <f>VLOOKUP(A53,'Absolute Total Monosaccharide C'!$E$2:$T$999,10)</f>
        <v>0</v>
      </c>
      <c r="R53" s="31">
        <f>VLOOKUP(A53,'Absolute Total Monosaccharide C'!$E$2:$T$999,11)</f>
        <v>0.019867</v>
      </c>
      <c r="S53" s="31">
        <f>VLOOKUP(A53,'Absolute Total Monosaccharide C'!$E$2:$T$999,12)</f>
        <v>0</v>
      </c>
      <c r="T53" s="31">
        <f>VLOOKUP(A53,'Absolute Total Monosaccharide C'!$E$2:$T$999,13)</f>
        <v>0</v>
      </c>
      <c r="U53" s="31">
        <f>VLOOKUP(A53,'Absolute Total Monosaccharide C'!$E$2:$T$999,14)</f>
        <v>0</v>
      </c>
      <c r="V53" s="31">
        <f>VLOOKUP(A53,'Absolute Total Monosaccharide C'!$E$2:$T$999,15)</f>
        <v>0</v>
      </c>
      <c r="W53" s="31">
        <f>VLOOKUP(A53,'Absolute Total Monosaccharide C'!$E$2:$T$999,16)</f>
        <v>0.000416</v>
      </c>
      <c r="X53" s="100">
        <f>VLOOKUP(A53,'Absolute Total Monosaccharide C'!$E$2:$T$999,2)</f>
        <v>10.45</v>
      </c>
      <c r="Y53" s="101"/>
    </row>
    <row r="54">
      <c r="A54" s="19" t="s">
        <v>210</v>
      </c>
      <c r="B54" s="8" t="str">
        <f>VLOOKUP(A54,'Food Encyclopedia'!$C$2:$K$999,3)&amp;","&amp;VLOOKUP(A54,'Food Encyclopedia'!$C$2:$K$999,4)&amp;","&amp;VLOOKUP(A54,'Food Encyclopedia'!$C$2:$K$999,5)</f>
        <v>Plum, red, whole, fresh,NA,</v>
      </c>
      <c r="C54" s="31" t="str">
        <f>VLOOKUP(A54,'Food Encyclopedia'!$C$2:$K$999,6)</f>
        <v>Fruits</v>
      </c>
      <c r="D54" s="98">
        <v>30.0</v>
      </c>
      <c r="E54" s="31">
        <f t="shared" si="1"/>
        <v>30000</v>
      </c>
      <c r="F54" s="31">
        <f>(VLOOKUP(A54,'% water content of Food'!A54:F1051,6))</f>
        <v>82.90774503</v>
      </c>
      <c r="G54" s="31">
        <f t="shared" si="2"/>
        <v>24872.32351</v>
      </c>
      <c r="H54" s="31">
        <f t="shared" si="3"/>
        <v>5127.676492</v>
      </c>
      <c r="I54" s="99">
        <f t="shared" si="4"/>
        <v>56.64031453</v>
      </c>
      <c r="J54" s="31">
        <f>VLOOKUP(A54,'Absolute Total Monosaccharide C'!$E$2:$T$999,3)</f>
        <v>0.279454</v>
      </c>
      <c r="K54" s="31">
        <f>VLOOKUP(A54,'Absolute Total Monosaccharide C'!$E$2:$T$999,4)</f>
        <v>0.027807</v>
      </c>
      <c r="L54" s="31">
        <f>VLOOKUP(A54,'Absolute Total Monosaccharide C'!$E$2:$T$999,5)</f>
        <v>0.082288</v>
      </c>
      <c r="M54" s="31">
        <f>VLOOKUP(A54,'Absolute Total Monosaccharide C'!$E$2:$T$999,6)</f>
        <v>0.007266</v>
      </c>
      <c r="N54" s="100">
        <f>VLOOKUP(A54,'Absolute Total Monosaccharide C'!$E$2:$T$999,7)</f>
        <v>0.011046</v>
      </c>
      <c r="O54" s="31">
        <f>VLOOKUP(A54,'Absolute Total Monosaccharide C'!$E$2:$T$999,8)</f>
        <v>0.002012</v>
      </c>
      <c r="P54" s="31">
        <f>VLOOKUP(A54,'Absolute Total Monosaccharide C'!$E$2:$T$999,9)</f>
        <v>0.001497</v>
      </c>
      <c r="Q54" s="31">
        <f>VLOOKUP(A54,'Absolute Total Monosaccharide C'!$E$2:$T$999,10)</f>
        <v>0</v>
      </c>
      <c r="R54" s="31">
        <f>VLOOKUP(A54,'Absolute Total Monosaccharide C'!$E$2:$T$999,11)</f>
        <v>0.01571</v>
      </c>
      <c r="S54" s="31">
        <f>VLOOKUP(A54,'Absolute Total Monosaccharide C'!$E$2:$T$999,12)</f>
        <v>0</v>
      </c>
      <c r="T54" s="31">
        <f>VLOOKUP(A54,'Absolute Total Monosaccharide C'!$E$2:$T$999,13)</f>
        <v>0</v>
      </c>
      <c r="U54" s="31">
        <f>VLOOKUP(A54,'Absolute Total Monosaccharide C'!$E$2:$T$999,14)</f>
        <v>0.001624</v>
      </c>
      <c r="V54" s="31">
        <f>VLOOKUP(A54,'Absolute Total Monosaccharide C'!$E$2:$T$999,15)</f>
        <v>0</v>
      </c>
      <c r="W54" s="31">
        <f>VLOOKUP(A54,'Absolute Total Monosaccharide C'!$E$2:$T$999,16)</f>
        <v>0</v>
      </c>
      <c r="X54" s="100">
        <f>VLOOKUP(A54,'Absolute Total Monosaccharide C'!$E$2:$T$999,2)</f>
        <v>10.01</v>
      </c>
      <c r="Y54" s="101"/>
    </row>
    <row r="55">
      <c r="A55" s="19" t="s">
        <v>213</v>
      </c>
      <c r="B55" s="8" t="str">
        <f>VLOOKUP(A55,'Food Encyclopedia'!$C$2:$K$999,3)&amp;","&amp;VLOOKUP(A55,'Food Encyclopedia'!$C$2:$K$999,4)&amp;","&amp;VLOOKUP(A55,'Food Encyclopedia'!$C$2:$K$999,5)</f>
        <v>Pluot, flavor gator, whole, fresh,Summeripe,</v>
      </c>
      <c r="C55" s="31" t="str">
        <f>VLOOKUP(A55,'Food Encyclopedia'!$C$2:$K$999,6)</f>
        <v>Fruits</v>
      </c>
      <c r="D55" s="98">
        <v>30.0</v>
      </c>
      <c r="E55" s="31">
        <f t="shared" si="1"/>
        <v>30000</v>
      </c>
      <c r="F55" s="31">
        <f>(VLOOKUP(A55,'% water content of Food'!A55:F1052,6))</f>
        <v>86.21130819</v>
      </c>
      <c r="G55" s="31">
        <f t="shared" si="2"/>
        <v>25863.39246</v>
      </c>
      <c r="H55" s="31">
        <f t="shared" si="3"/>
        <v>4136.607542</v>
      </c>
      <c r="I55" s="99">
        <f t="shared" si="4"/>
        <v>46.93808578</v>
      </c>
      <c r="J55" s="31">
        <f>VLOOKUP(A55,'Absolute Total Monosaccharide C'!$E$2:$T$999,3)</f>
        <v>0.279648</v>
      </c>
      <c r="K55" s="31">
        <f>VLOOKUP(A55,'Absolute Total Monosaccharide C'!$E$2:$T$999,4)</f>
        <v>0.024612</v>
      </c>
      <c r="L55" s="31">
        <f>VLOOKUP(A55,'Absolute Total Monosaccharide C'!$E$2:$T$999,5)</f>
        <v>0.080788</v>
      </c>
      <c r="M55" s="31">
        <f>VLOOKUP(A55,'Absolute Total Monosaccharide C'!$E$2:$T$999,6)</f>
        <v>0.006536</v>
      </c>
      <c r="N55" s="100">
        <f>VLOOKUP(A55,'Absolute Total Monosaccharide C'!$E$2:$T$999,7)</f>
        <v>0.011347</v>
      </c>
      <c r="O55" s="31">
        <f>VLOOKUP(A55,'Absolute Total Monosaccharide C'!$E$2:$T$999,8)</f>
        <v>0.001338</v>
      </c>
      <c r="P55" s="31">
        <f>VLOOKUP(A55,'Absolute Total Monosaccharide C'!$E$2:$T$999,9)</f>
        <v>0.001262</v>
      </c>
      <c r="Q55" s="31">
        <f>VLOOKUP(A55,'Absolute Total Monosaccharide C'!$E$2:$T$999,10)</f>
        <v>0</v>
      </c>
      <c r="R55" s="31">
        <f>VLOOKUP(A55,'Absolute Total Monosaccharide C'!$E$2:$T$999,11)</f>
        <v>0.013218</v>
      </c>
      <c r="S55" s="31">
        <f>VLOOKUP(A55,'Absolute Total Monosaccharide C'!$E$2:$T$999,12)</f>
        <v>0</v>
      </c>
      <c r="T55" s="31">
        <f>VLOOKUP(A55,'Absolute Total Monosaccharide C'!$E$2:$T$999,13)</f>
        <v>0</v>
      </c>
      <c r="U55" s="31">
        <f>VLOOKUP(A55,'Absolute Total Monosaccharide C'!$E$2:$T$999,14)</f>
        <v>0.001055</v>
      </c>
      <c r="V55" s="31">
        <f>VLOOKUP(A55,'Absolute Total Monosaccharide C'!$E$2:$T$999,15)</f>
        <v>0</v>
      </c>
      <c r="W55" s="31">
        <f>VLOOKUP(A55,'Absolute Total Monosaccharide C'!$E$2:$T$999,16)</f>
        <v>0</v>
      </c>
      <c r="X55" s="100">
        <f>VLOOKUP(A55,'Absolute Total Monosaccharide C'!$E$2:$T$999,2)</f>
        <v>10.08</v>
      </c>
      <c r="Y55" s="101"/>
    </row>
    <row r="56">
      <c r="A56" s="19" t="s">
        <v>216</v>
      </c>
      <c r="B56" s="8" t="str">
        <f>VLOOKUP(A56,'Food Encyclopedia'!$C$2:$K$999,3)&amp;","&amp;VLOOKUP(A56,'Food Encyclopedia'!$C$2:$K$999,4)&amp;","&amp;VLOOKUP(A56,'Food Encyclopedia'!$C$2:$K$999,5)</f>
        <v>Plum, black, whole, fresh,HGO Farms,</v>
      </c>
      <c r="C56" s="31" t="str">
        <f>VLOOKUP(A56,'Food Encyclopedia'!$C$2:$K$999,6)</f>
        <v>Fruits</v>
      </c>
      <c r="D56" s="98">
        <v>30.0</v>
      </c>
      <c r="E56" s="31">
        <f t="shared" si="1"/>
        <v>30000</v>
      </c>
      <c r="F56" s="31">
        <f>(VLOOKUP(A56,'% water content of Food'!A56:F1053,6))</f>
        <v>84.11215944</v>
      </c>
      <c r="G56" s="31">
        <f t="shared" si="2"/>
        <v>25233.64783</v>
      </c>
      <c r="H56" s="31">
        <f t="shared" si="3"/>
        <v>4766.352168</v>
      </c>
      <c r="I56" s="99">
        <f t="shared" si="4"/>
        <v>61.68612976</v>
      </c>
      <c r="J56" s="31">
        <f>VLOOKUP(A56,'Absolute Total Monosaccharide C'!$E$2:$T$999,3)</f>
        <v>0.222216</v>
      </c>
      <c r="K56" s="31">
        <f>VLOOKUP(A56,'Absolute Total Monosaccharide C'!$E$2:$T$999,4)</f>
        <v>0.023787</v>
      </c>
      <c r="L56" s="31">
        <f>VLOOKUP(A56,'Absolute Total Monosaccharide C'!$E$2:$T$999,5)</f>
        <v>0.075657</v>
      </c>
      <c r="M56" s="31">
        <f>VLOOKUP(A56,'Absolute Total Monosaccharide C'!$E$2:$T$999,6)</f>
        <v>0.007572</v>
      </c>
      <c r="N56" s="100">
        <f>VLOOKUP(A56,'Absolute Total Monosaccharide C'!$E$2:$T$999,7)</f>
        <v>0.012942</v>
      </c>
      <c r="O56" s="31">
        <f>VLOOKUP(A56,'Absolute Total Monosaccharide C'!$E$2:$T$999,8)</f>
        <v>0.001868</v>
      </c>
      <c r="P56" s="31">
        <f>VLOOKUP(A56,'Absolute Total Monosaccharide C'!$E$2:$T$999,9)</f>
        <v>0.001486</v>
      </c>
      <c r="Q56" s="31">
        <f>VLOOKUP(A56,'Absolute Total Monosaccharide C'!$E$2:$T$999,10)</f>
        <v>0</v>
      </c>
      <c r="R56" s="31">
        <f>VLOOKUP(A56,'Absolute Total Monosaccharide C'!$E$2:$T$999,11)</f>
        <v>0.021885</v>
      </c>
      <c r="S56" s="31">
        <f>VLOOKUP(A56,'Absolute Total Monosaccharide C'!$E$2:$T$999,12)</f>
        <v>0</v>
      </c>
      <c r="T56" s="31">
        <f>VLOOKUP(A56,'Absolute Total Monosaccharide C'!$E$2:$T$999,13)</f>
        <v>0</v>
      </c>
      <c r="U56" s="31">
        <f>VLOOKUP(A56,'Absolute Total Monosaccharide C'!$E$2:$T$999,14)</f>
        <v>0.001986</v>
      </c>
      <c r="V56" s="31">
        <f>VLOOKUP(A56,'Absolute Total Monosaccharide C'!$E$2:$T$999,15)</f>
        <v>0</v>
      </c>
      <c r="W56" s="31">
        <f>VLOOKUP(A56,'Absolute Total Monosaccharide C'!$E$2:$T$999,16)</f>
        <v>0</v>
      </c>
      <c r="X56" s="100">
        <f>VLOOKUP(A56,'Absolute Total Monosaccharide C'!$E$2:$T$999,2)</f>
        <v>10.01</v>
      </c>
      <c r="Y56" s="101"/>
    </row>
    <row r="57">
      <c r="A57" s="19" t="s">
        <v>219</v>
      </c>
      <c r="B57" s="8" t="str">
        <f>VLOOKUP(A57,'Food Encyclopedia'!$C$2:$K$999,3)&amp;","&amp;VLOOKUP(A57,'Food Encyclopedia'!$C$2:$K$999,4)&amp;","&amp;VLOOKUP(A57,'Food Encyclopedia'!$C$2:$K$999,5)</f>
        <v>Pluot, plumogranate, whole, fresh,NA,</v>
      </c>
      <c r="C57" s="31" t="str">
        <f>VLOOKUP(A57,'Food Encyclopedia'!$C$2:$K$999,6)</f>
        <v>Fruits</v>
      </c>
      <c r="D57" s="98">
        <v>30.0</v>
      </c>
      <c r="E57" s="31">
        <f t="shared" si="1"/>
        <v>30000</v>
      </c>
      <c r="F57" s="31">
        <f>(VLOOKUP(A57,'% water content of Food'!A57:F1054,6))</f>
        <v>87.33823626</v>
      </c>
      <c r="G57" s="31">
        <f t="shared" si="2"/>
        <v>26201.47088</v>
      </c>
      <c r="H57" s="31">
        <f t="shared" si="3"/>
        <v>3798.529123</v>
      </c>
      <c r="I57" s="99">
        <f t="shared" si="4"/>
        <v>44.85303188</v>
      </c>
      <c r="J57" s="31">
        <f>VLOOKUP(A57,'Absolute Total Monosaccharide C'!$E$2:$T$999,3)</f>
        <v>0.273633</v>
      </c>
      <c r="K57" s="31">
        <f>VLOOKUP(A57,'Absolute Total Monosaccharide C'!$E$2:$T$999,4)</f>
        <v>0.019625</v>
      </c>
      <c r="L57" s="31">
        <f>VLOOKUP(A57,'Absolute Total Monosaccharide C'!$E$2:$T$999,5)</f>
        <v>0.055624</v>
      </c>
      <c r="M57" s="31">
        <f>VLOOKUP(A57,'Absolute Total Monosaccharide C'!$E$2:$T$999,6)</f>
        <v>0.008307</v>
      </c>
      <c r="N57" s="100">
        <f>VLOOKUP(A57,'Absolute Total Monosaccharide C'!$E$2:$T$999,7)</f>
        <v>0.011808</v>
      </c>
      <c r="O57" s="31">
        <f>VLOOKUP(A57,'Absolute Total Monosaccharide C'!$E$2:$T$999,8)</f>
        <v>0.001644</v>
      </c>
      <c r="P57" s="31">
        <f>VLOOKUP(A57,'Absolute Total Monosaccharide C'!$E$2:$T$999,9)</f>
        <v>0.001586</v>
      </c>
      <c r="Q57" s="31">
        <f>VLOOKUP(A57,'Absolute Total Monosaccharide C'!$E$2:$T$999,10)</f>
        <v>0</v>
      </c>
      <c r="R57" s="31">
        <f>VLOOKUP(A57,'Absolute Total Monosaccharide C'!$E$2:$T$999,11)</f>
        <v>0.017111</v>
      </c>
      <c r="S57" s="31">
        <f>VLOOKUP(A57,'Absolute Total Monosaccharide C'!$E$2:$T$999,12)</f>
        <v>0</v>
      </c>
      <c r="T57" s="31">
        <f>VLOOKUP(A57,'Absolute Total Monosaccharide C'!$E$2:$T$999,13)</f>
        <v>0</v>
      </c>
      <c r="U57" s="31">
        <f>VLOOKUP(A57,'Absolute Total Monosaccharide C'!$E$2:$T$999,14)</f>
        <v>0.000655</v>
      </c>
      <c r="V57" s="31">
        <f>VLOOKUP(A57,'Absolute Total Monosaccharide C'!$E$2:$T$999,15)</f>
        <v>0</v>
      </c>
      <c r="W57" s="31">
        <f>VLOOKUP(A57,'Absolute Total Monosaccharide C'!$E$2:$T$999,16)</f>
        <v>0</v>
      </c>
      <c r="X57" s="100">
        <f>VLOOKUP(A57,'Absolute Total Monosaccharide C'!$E$2:$T$999,2)</f>
        <v>10.43</v>
      </c>
      <c r="Y57" s="101"/>
    </row>
    <row r="58">
      <c r="A58" s="19" t="s">
        <v>221</v>
      </c>
      <c r="B58" s="8" t="str">
        <f>VLOOKUP(A58,'Food Encyclopedia'!$C$2:$K$999,3)&amp;","&amp;VLOOKUP(A58,'Food Encyclopedia'!$C$2:$K$999,4)&amp;","&amp;VLOOKUP(A58,'Food Encyclopedia'!$C$2:$K$999,5)</f>
        <v>Nectarine, white, whole, fresh,HGO Farms,</v>
      </c>
      <c r="C58" s="31" t="str">
        <f>VLOOKUP(A58,'Food Encyclopedia'!$C$2:$K$999,6)</f>
        <v>Fruits</v>
      </c>
      <c r="D58" s="98">
        <v>30.0</v>
      </c>
      <c r="E58" s="31">
        <f t="shared" si="1"/>
        <v>30000</v>
      </c>
      <c r="F58" s="31">
        <f>(VLOOKUP(A58,'% water content of Food'!A58:F1055,6))</f>
        <v>85.63628911</v>
      </c>
      <c r="G58" s="31">
        <f t="shared" si="2"/>
        <v>25690.88673</v>
      </c>
      <c r="H58" s="31">
        <f t="shared" si="3"/>
        <v>4309.113268</v>
      </c>
      <c r="I58" s="99">
        <f t="shared" si="4"/>
        <v>85.65224443</v>
      </c>
      <c r="J58" s="31">
        <f>VLOOKUP(A58,'Absolute Total Monosaccharide C'!$E$2:$T$999,3)</f>
        <v>0.313441</v>
      </c>
      <c r="K58" s="31">
        <f>VLOOKUP(A58,'Absolute Total Monosaccharide C'!$E$2:$T$999,4)</f>
        <v>0.015565</v>
      </c>
      <c r="L58" s="31">
        <f>VLOOKUP(A58,'Absolute Total Monosaccharide C'!$E$2:$T$999,5)</f>
        <v>0.121853</v>
      </c>
      <c r="M58" s="31">
        <f>VLOOKUP(A58,'Absolute Total Monosaccharide C'!$E$2:$T$999,6)</f>
        <v>0.010105</v>
      </c>
      <c r="N58" s="100">
        <f>VLOOKUP(A58,'Absolute Total Monosaccharide C'!$E$2:$T$999,7)</f>
        <v>0.019877</v>
      </c>
      <c r="O58" s="31">
        <f>VLOOKUP(A58,'Absolute Total Monosaccharide C'!$E$2:$T$999,8)</f>
        <v>0.002891</v>
      </c>
      <c r="P58" s="31">
        <f>VLOOKUP(A58,'Absolute Total Monosaccharide C'!$E$2:$T$999,9)</f>
        <v>0.001343</v>
      </c>
      <c r="Q58" s="31">
        <f>VLOOKUP(A58,'Absolute Total Monosaccharide C'!$E$2:$T$999,10)</f>
        <v>0</v>
      </c>
      <c r="R58" s="31">
        <f>VLOOKUP(A58,'Absolute Total Monosaccharide C'!$E$2:$T$999,11)</f>
        <v>0.021031</v>
      </c>
      <c r="S58" s="31">
        <f>VLOOKUP(A58,'Absolute Total Monosaccharide C'!$E$2:$T$999,12)</f>
        <v>0</v>
      </c>
      <c r="T58" s="31">
        <f>VLOOKUP(A58,'Absolute Total Monosaccharide C'!$E$2:$T$999,13)</f>
        <v>0</v>
      </c>
      <c r="U58" s="31">
        <f>VLOOKUP(A58,'Absolute Total Monosaccharide C'!$E$2:$T$999,14)</f>
        <v>0.000819</v>
      </c>
      <c r="V58" s="31">
        <f>VLOOKUP(A58,'Absolute Total Monosaccharide C'!$E$2:$T$999,15)</f>
        <v>0</v>
      </c>
      <c r="W58" s="31">
        <f>VLOOKUP(A58,'Absolute Total Monosaccharide C'!$E$2:$T$999,16)</f>
        <v>0</v>
      </c>
      <c r="X58" s="100">
        <f>VLOOKUP(A58,'Absolute Total Monosaccharide C'!$E$2:$T$999,2)</f>
        <v>10.19</v>
      </c>
      <c r="Y58" s="101"/>
    </row>
    <row r="59">
      <c r="A59" s="19" t="s">
        <v>223</v>
      </c>
      <c r="B59" s="8" t="str">
        <f>VLOOKUP(A59,'Food Encyclopedia'!$C$2:$K$999,3)&amp;","&amp;VLOOKUP(A59,'Food Encyclopedia'!$C$2:$K$999,4)&amp;","&amp;VLOOKUP(A59,'Food Encyclopedia'!$C$2:$K$999,5)</f>
        <v>Peach, saturn, white, whole, fresh,Flying Saucer,</v>
      </c>
      <c r="C59" s="31" t="str">
        <f>VLOOKUP(A59,'Food Encyclopedia'!$C$2:$K$999,6)</f>
        <v>Fruits</v>
      </c>
      <c r="D59" s="98">
        <v>40.0</v>
      </c>
      <c r="E59" s="31">
        <f t="shared" si="1"/>
        <v>40000</v>
      </c>
      <c r="F59" s="31">
        <f>(VLOOKUP(A59,'% water content of Food'!A59:F1056,6))</f>
        <v>84.43657568</v>
      </c>
      <c r="G59" s="31">
        <f t="shared" si="2"/>
        <v>33774.63027</v>
      </c>
      <c r="H59" s="31">
        <f t="shared" si="3"/>
        <v>6225.369729</v>
      </c>
      <c r="I59" s="99">
        <f t="shared" si="4"/>
        <v>107.9914887</v>
      </c>
      <c r="J59" s="31">
        <f>VLOOKUP(A59,'Absolute Total Monosaccharide C'!$E$2:$T$999,3)</f>
        <v>0.374468</v>
      </c>
      <c r="K59" s="31">
        <f>VLOOKUP(A59,'Absolute Total Monosaccharide C'!$E$2:$T$999,4)</f>
        <v>0.011659</v>
      </c>
      <c r="L59" s="31">
        <f>VLOOKUP(A59,'Absolute Total Monosaccharide C'!$E$2:$T$999,5)</f>
        <v>0.124167</v>
      </c>
      <c r="M59" s="31">
        <f>VLOOKUP(A59,'Absolute Total Monosaccharide C'!$E$2:$T$999,6)</f>
        <v>0.007456</v>
      </c>
      <c r="N59" s="100">
        <f>VLOOKUP(A59,'Absolute Total Monosaccharide C'!$E$2:$T$999,7)</f>
        <v>0.017347</v>
      </c>
      <c r="O59" s="31">
        <f>VLOOKUP(A59,'Absolute Total Monosaccharide C'!$E$2:$T$999,8)</f>
        <v>0.001967</v>
      </c>
      <c r="P59" s="31">
        <f>VLOOKUP(A59,'Absolute Total Monosaccharide C'!$E$2:$T$999,9)</f>
        <v>0.001349</v>
      </c>
      <c r="Q59" s="31">
        <f>VLOOKUP(A59,'Absolute Total Monosaccharide C'!$E$2:$T$999,10)</f>
        <v>0</v>
      </c>
      <c r="R59" s="31">
        <f>VLOOKUP(A59,'Absolute Total Monosaccharide C'!$E$2:$T$999,11)</f>
        <v>0.021033</v>
      </c>
      <c r="S59" s="31">
        <f>VLOOKUP(A59,'Absolute Total Monosaccharide C'!$E$2:$T$999,12)</f>
        <v>0</v>
      </c>
      <c r="T59" s="31">
        <f>VLOOKUP(A59,'Absolute Total Monosaccharide C'!$E$2:$T$999,13)</f>
        <v>0</v>
      </c>
      <c r="U59" s="31">
        <f>VLOOKUP(A59,'Absolute Total Monosaccharide C'!$E$2:$T$999,14)</f>
        <v>0.000488</v>
      </c>
      <c r="V59" s="31">
        <f>VLOOKUP(A59,'Absolute Total Monosaccharide C'!$E$2:$T$999,15)</f>
        <v>0</v>
      </c>
      <c r="W59" s="31">
        <f>VLOOKUP(A59,'Absolute Total Monosaccharide C'!$E$2:$T$999,16)</f>
        <v>0</v>
      </c>
      <c r="X59" s="100">
        <f>VLOOKUP(A59,'Absolute Total Monosaccharide C'!$E$2:$T$999,2)</f>
        <v>10.32</v>
      </c>
      <c r="Y59" s="101"/>
    </row>
    <row r="60">
      <c r="A60" s="19" t="s">
        <v>226</v>
      </c>
      <c r="B60" s="8" t="str">
        <f>VLOOKUP(A60,'Food Encyclopedia'!$C$2:$K$999,3)&amp;","&amp;VLOOKUP(A60,'Food Encyclopedia'!$C$2:$K$999,4)&amp;","&amp;VLOOKUP(A60,'Food Encyclopedia'!$C$2:$K$999,5)</f>
        <v>Peach, white, whole, fresh,Summeripe,</v>
      </c>
      <c r="C60" s="31" t="str">
        <f>VLOOKUP(A60,'Food Encyclopedia'!$C$2:$K$999,6)</f>
        <v>Fruits</v>
      </c>
      <c r="D60" s="98">
        <v>40.0</v>
      </c>
      <c r="E60" s="31">
        <f t="shared" si="1"/>
        <v>40000</v>
      </c>
      <c r="F60" s="31">
        <f>(VLOOKUP(A60,'% water content of Food'!A60:F1057,6))</f>
        <v>86.14367382</v>
      </c>
      <c r="G60" s="31">
        <f t="shared" si="2"/>
        <v>34457.46953</v>
      </c>
      <c r="H60" s="31">
        <f t="shared" si="3"/>
        <v>5542.530472</v>
      </c>
      <c r="I60" s="99">
        <f t="shared" si="4"/>
        <v>105.1362605</v>
      </c>
      <c r="J60" s="31">
        <f>VLOOKUP(A60,'Absolute Total Monosaccharide C'!$E$2:$T$999,3)</f>
        <v>0.354104</v>
      </c>
      <c r="K60" s="31">
        <f>VLOOKUP(A60,'Absolute Total Monosaccharide C'!$E$2:$T$999,4)</f>
        <v>0.011019</v>
      </c>
      <c r="L60" s="31">
        <f>VLOOKUP(A60,'Absolute Total Monosaccharide C'!$E$2:$T$999,5)</f>
        <v>0.113207</v>
      </c>
      <c r="M60" s="31">
        <f>VLOOKUP(A60,'Absolute Total Monosaccharide C'!$E$2:$T$999,6)</f>
        <v>0.004877</v>
      </c>
      <c r="N60" s="100">
        <f>VLOOKUP(A60,'Absolute Total Monosaccharide C'!$E$2:$T$999,7)</f>
        <v>0.018969</v>
      </c>
      <c r="O60" s="31">
        <f>VLOOKUP(A60,'Absolute Total Monosaccharide C'!$E$2:$T$999,8)</f>
        <v>0.001755</v>
      </c>
      <c r="P60" s="31">
        <f>VLOOKUP(A60,'Absolute Total Monosaccharide C'!$E$2:$T$999,9)</f>
        <v>0.001289</v>
      </c>
      <c r="Q60" s="31">
        <f>VLOOKUP(A60,'Absolute Total Monosaccharide C'!$E$2:$T$999,10)</f>
        <v>0</v>
      </c>
      <c r="R60" s="31">
        <f>VLOOKUP(A60,'Absolute Total Monosaccharide C'!$E$2:$T$999,11)</f>
        <v>0.023433</v>
      </c>
      <c r="S60" s="31">
        <f>VLOOKUP(A60,'Absolute Total Monosaccharide C'!$E$2:$T$999,12)</f>
        <v>0</v>
      </c>
      <c r="T60" s="31">
        <f>VLOOKUP(A60,'Absolute Total Monosaccharide C'!$E$2:$T$999,13)</f>
        <v>0</v>
      </c>
      <c r="U60" s="31">
        <f>VLOOKUP(A60,'Absolute Total Monosaccharide C'!$E$2:$T$999,14)</f>
        <v>0.001108</v>
      </c>
      <c r="V60" s="31">
        <f>VLOOKUP(A60,'Absolute Total Monosaccharide C'!$E$2:$T$999,15)</f>
        <v>0</v>
      </c>
      <c r="W60" s="31">
        <f>VLOOKUP(A60,'Absolute Total Monosaccharide C'!$E$2:$T$999,16)</f>
        <v>0</v>
      </c>
      <c r="X60" s="100">
        <f>VLOOKUP(A60,'Absolute Total Monosaccharide C'!$E$2:$T$999,2)</f>
        <v>10.32</v>
      </c>
      <c r="Y60" s="101"/>
    </row>
    <row r="61">
      <c r="A61" s="19" t="s">
        <v>228</v>
      </c>
      <c r="B61" s="8" t="str">
        <f>VLOOKUP(A61,'Food Encyclopedia'!$C$2:$K$999,3)&amp;","&amp;VLOOKUP(A61,'Food Encyclopedia'!$C$2:$K$999,4)&amp;","&amp;VLOOKUP(A61,'Food Encyclopedia'!$C$2:$K$999,5)</f>
        <v>Nectarine, yellow, whole, fresh,NA,</v>
      </c>
      <c r="C61" s="31" t="str">
        <f>VLOOKUP(A61,'Food Encyclopedia'!$C$2:$K$999,6)</f>
        <v>Fruits</v>
      </c>
      <c r="D61" s="98">
        <v>30.0</v>
      </c>
      <c r="E61" s="31">
        <f t="shared" si="1"/>
        <v>30000</v>
      </c>
      <c r="F61" s="31">
        <f>(VLOOKUP(A61,'% water content of Food'!A61:F1058,6))</f>
        <v>83.40587471</v>
      </c>
      <c r="G61" s="31">
        <f t="shared" si="2"/>
        <v>25021.76241</v>
      </c>
      <c r="H61" s="31">
        <f t="shared" si="3"/>
        <v>4978.237586</v>
      </c>
      <c r="I61" s="99">
        <f t="shared" si="4"/>
        <v>80.88142606</v>
      </c>
      <c r="J61" s="31">
        <f>VLOOKUP(A61,'Absolute Total Monosaccharide C'!$E$2:$T$999,3)</f>
        <v>0.282843</v>
      </c>
      <c r="K61" s="31">
        <f>VLOOKUP(A61,'Absolute Total Monosaccharide C'!$E$2:$T$999,4)</f>
        <v>0.009949</v>
      </c>
      <c r="L61" s="31">
        <f>VLOOKUP(A61,'Absolute Total Monosaccharide C'!$E$2:$T$999,5)</f>
        <v>0.079614</v>
      </c>
      <c r="M61" s="31">
        <f>VLOOKUP(A61,'Absolute Total Monosaccharide C'!$E$2:$T$999,6)</f>
        <v>0.004639</v>
      </c>
      <c r="N61" s="100">
        <f>VLOOKUP(A61,'Absolute Total Monosaccharide C'!$E$2:$T$999,7)</f>
        <v>0.016247</v>
      </c>
      <c r="O61" s="31">
        <f>VLOOKUP(A61,'Absolute Total Monosaccharide C'!$E$2:$T$999,8)</f>
        <v>0.001128</v>
      </c>
      <c r="P61" s="31">
        <f>VLOOKUP(A61,'Absolute Total Monosaccharide C'!$E$2:$T$999,9)</f>
        <v>0.00097</v>
      </c>
      <c r="Q61" s="31">
        <f>VLOOKUP(A61,'Absolute Total Monosaccharide C'!$E$2:$T$999,10)</f>
        <v>0</v>
      </c>
      <c r="R61" s="31">
        <f>VLOOKUP(A61,'Absolute Total Monosaccharide C'!$E$2:$T$999,11)</f>
        <v>0.019892</v>
      </c>
      <c r="S61" s="31">
        <f>VLOOKUP(A61,'Absolute Total Monosaccharide C'!$E$2:$T$999,12)</f>
        <v>0</v>
      </c>
      <c r="T61" s="31">
        <f>VLOOKUP(A61,'Absolute Total Monosaccharide C'!$E$2:$T$999,13)</f>
        <v>0</v>
      </c>
      <c r="U61" s="31">
        <f>VLOOKUP(A61,'Absolute Total Monosaccharide C'!$E$2:$T$999,14)</f>
        <v>0.000582</v>
      </c>
      <c r="V61" s="31">
        <f>VLOOKUP(A61,'Absolute Total Monosaccharide C'!$E$2:$T$999,15)</f>
        <v>0</v>
      </c>
      <c r="W61" s="31">
        <f>VLOOKUP(A61,'Absolute Total Monosaccharide C'!$E$2:$T$999,16)</f>
        <v>0.000482</v>
      </c>
      <c r="X61" s="100">
        <f>VLOOKUP(A61,'Absolute Total Monosaccharide C'!$E$2:$T$999,2)</f>
        <v>10.04</v>
      </c>
      <c r="Y61" s="101"/>
    </row>
    <row r="62">
      <c r="A62" s="19" t="s">
        <v>230</v>
      </c>
      <c r="B62" s="8" t="str">
        <f>VLOOKUP(A62,'Food Encyclopedia'!$C$2:$K$999,3)&amp;","&amp;VLOOKUP(A62,'Food Encyclopedia'!$C$2:$K$999,4)&amp;","&amp;VLOOKUP(A62,'Food Encyclopedia'!$C$2:$K$999,5)</f>
        <v>Peach, yellow, whole, fresh,Prima,</v>
      </c>
      <c r="C62" s="31" t="str">
        <f>VLOOKUP(A62,'Food Encyclopedia'!$C$2:$K$999,6)</f>
        <v>Fruits</v>
      </c>
      <c r="D62" s="98">
        <v>40.0</v>
      </c>
      <c r="E62" s="31">
        <f t="shared" si="1"/>
        <v>40000</v>
      </c>
      <c r="F62" s="31">
        <f>(VLOOKUP(A62,'% water content of Food'!A62:F1059,6))</f>
        <v>90.25344052</v>
      </c>
      <c r="G62" s="31">
        <f t="shared" si="2"/>
        <v>36101.37621</v>
      </c>
      <c r="H62" s="31">
        <f t="shared" si="3"/>
        <v>3898.623791</v>
      </c>
      <c r="I62" s="99">
        <f t="shared" si="4"/>
        <v>56.09729772</v>
      </c>
      <c r="J62" s="31">
        <f>VLOOKUP(A62,'Absolute Total Monosaccharide C'!$E$2:$T$999,3)</f>
        <v>0.305941</v>
      </c>
      <c r="K62" s="31">
        <f>VLOOKUP(A62,'Absolute Total Monosaccharide C'!$E$2:$T$999,4)</f>
        <v>0.014301</v>
      </c>
      <c r="L62" s="31">
        <f>VLOOKUP(A62,'Absolute Total Monosaccharide C'!$E$2:$T$999,5)</f>
        <v>0.131331</v>
      </c>
      <c r="M62" s="31">
        <f>VLOOKUP(A62,'Absolute Total Monosaccharide C'!$E$2:$T$999,6)</f>
        <v>0.011287</v>
      </c>
      <c r="N62" s="100">
        <f>VLOOKUP(A62,'Absolute Total Monosaccharide C'!$E$2:$T$999,7)</f>
        <v>0.014389</v>
      </c>
      <c r="O62" s="31">
        <f>VLOOKUP(A62,'Absolute Total Monosaccharide C'!$E$2:$T$999,8)</f>
        <v>0.002227</v>
      </c>
      <c r="P62" s="31">
        <f>VLOOKUP(A62,'Absolute Total Monosaccharide C'!$E$2:$T$999,9)</f>
        <v>0.001235</v>
      </c>
      <c r="Q62" s="31">
        <f>VLOOKUP(A62,'Absolute Total Monosaccharide C'!$E$2:$T$999,10)</f>
        <v>0</v>
      </c>
      <c r="R62" s="31">
        <f>VLOOKUP(A62,'Absolute Total Monosaccharide C'!$E$2:$T$999,11)</f>
        <v>0.021691</v>
      </c>
      <c r="S62" s="31">
        <f>VLOOKUP(A62,'Absolute Total Monosaccharide C'!$E$2:$T$999,12)</f>
        <v>0</v>
      </c>
      <c r="T62" s="31">
        <f>VLOOKUP(A62,'Absolute Total Monosaccharide C'!$E$2:$T$999,13)</f>
        <v>0</v>
      </c>
      <c r="U62" s="31">
        <f>VLOOKUP(A62,'Absolute Total Monosaccharide C'!$E$2:$T$999,14)</f>
        <v>0.000673</v>
      </c>
      <c r="V62" s="31">
        <f>VLOOKUP(A62,'Absolute Total Monosaccharide C'!$E$2:$T$999,15)</f>
        <v>0</v>
      </c>
      <c r="W62" s="31">
        <f>VLOOKUP(A62,'Absolute Total Monosaccharide C'!$E$2:$T$999,16)</f>
        <v>0.0006</v>
      </c>
      <c r="X62" s="100">
        <f>VLOOKUP(A62,'Absolute Total Monosaccharide C'!$E$2:$T$999,2)</f>
        <v>10.23</v>
      </c>
      <c r="Y62" s="101"/>
    </row>
    <row r="63">
      <c r="A63" s="19" t="s">
        <v>233</v>
      </c>
      <c r="B63" s="8" t="str">
        <f>VLOOKUP(A63,'Food Encyclopedia'!$C$2:$K$999,3)&amp;","&amp;VLOOKUP(A63,'Food Encyclopedia'!$C$2:$K$999,4)&amp;","&amp;VLOOKUP(A63,'Food Encyclopedia'!$C$2:$K$999,5)</f>
        <v>Nectarine, yellow, whole, fresh,NA,</v>
      </c>
      <c r="C63" s="31" t="str">
        <f>VLOOKUP(A63,'Food Encyclopedia'!$C$2:$K$999,6)</f>
        <v>Fruits</v>
      </c>
      <c r="D63" s="98">
        <v>30.0</v>
      </c>
      <c r="E63" s="31">
        <f t="shared" si="1"/>
        <v>30000</v>
      </c>
      <c r="F63" s="31">
        <f>(VLOOKUP(A63,'% water content of Food'!A63:F1060,6))</f>
        <v>87.34617596</v>
      </c>
      <c r="G63" s="31">
        <f t="shared" si="2"/>
        <v>26203.85279</v>
      </c>
      <c r="H63" s="31">
        <f t="shared" si="3"/>
        <v>3796.147211</v>
      </c>
      <c r="I63" s="99">
        <f t="shared" si="4"/>
        <v>59.26165411</v>
      </c>
      <c r="J63" s="31">
        <f>VLOOKUP(A63,'Absolute Total Monosaccharide C'!$E$2:$T$999,3)</f>
        <v>0.353583</v>
      </c>
      <c r="K63" s="31">
        <f>VLOOKUP(A63,'Absolute Total Monosaccharide C'!$E$2:$T$999,4)</f>
        <v>0.012425</v>
      </c>
      <c r="L63" s="31">
        <f>VLOOKUP(A63,'Absolute Total Monosaccharide C'!$E$2:$T$999,5)</f>
        <v>0.153975</v>
      </c>
      <c r="M63" s="31">
        <f>VLOOKUP(A63,'Absolute Total Monosaccharide C'!$E$2:$T$999,6)</f>
        <v>0.007802</v>
      </c>
      <c r="N63" s="100">
        <f>VLOOKUP(A63,'Absolute Total Monosaccharide C'!$E$2:$T$999,7)</f>
        <v>0.015611</v>
      </c>
      <c r="O63" s="31">
        <f>VLOOKUP(A63,'Absolute Total Monosaccharide C'!$E$2:$T$999,8)</f>
        <v>0.001784</v>
      </c>
      <c r="P63" s="31">
        <f>VLOOKUP(A63,'Absolute Total Monosaccharide C'!$E$2:$T$999,9)</f>
        <v>0.001496</v>
      </c>
      <c r="Q63" s="31">
        <f>VLOOKUP(A63,'Absolute Total Monosaccharide C'!$E$2:$T$999,10)</f>
        <v>0</v>
      </c>
      <c r="R63" s="31">
        <f>VLOOKUP(A63,'Absolute Total Monosaccharide C'!$E$2:$T$999,11)</f>
        <v>0.027083</v>
      </c>
      <c r="S63" s="31">
        <f>VLOOKUP(A63,'Absolute Total Monosaccharide C'!$E$2:$T$999,12)</f>
        <v>0</v>
      </c>
      <c r="T63" s="31">
        <f>VLOOKUP(A63,'Absolute Total Monosaccharide C'!$E$2:$T$999,13)</f>
        <v>0</v>
      </c>
      <c r="U63" s="102">
        <f>VLOOKUP(A63,'Absolute Total Monosaccharide C'!$E$2:$T$999,14)</f>
        <v>0.0000213</v>
      </c>
      <c r="V63" s="31">
        <f>VLOOKUP(A63,'Absolute Total Monosaccharide C'!$E$2:$T$999,15)</f>
        <v>0</v>
      </c>
      <c r="W63" s="31">
        <f>VLOOKUP(A63,'Absolute Total Monosaccharide C'!$E$2:$T$999,16)</f>
        <v>0.000504</v>
      </c>
      <c r="X63" s="100">
        <f>VLOOKUP(A63,'Absolute Total Monosaccharide C'!$E$2:$T$999,2)</f>
        <v>10.09</v>
      </c>
      <c r="Y63" s="101"/>
    </row>
    <row r="64">
      <c r="A64" s="19" t="s">
        <v>234</v>
      </c>
      <c r="B64" s="8" t="str">
        <f>VLOOKUP(A64,'Food Encyclopedia'!$C$2:$K$999,3)&amp;","&amp;VLOOKUP(A64,'Food Encyclopedia'!$C$2:$K$999,4)&amp;","&amp;VLOOKUP(A64,'Food Encyclopedia'!$C$2:$K$999,5)</f>
        <v>Nectarine, yellow, peel only, fresh,NA,</v>
      </c>
      <c r="C64" s="31" t="str">
        <f>VLOOKUP(A64,'Food Encyclopedia'!$C$2:$K$999,6)</f>
        <v>Fruits</v>
      </c>
      <c r="D64" s="98">
        <v>30.0</v>
      </c>
      <c r="E64" s="31">
        <f t="shared" si="1"/>
        <v>30000</v>
      </c>
      <c r="F64" s="31">
        <f>(VLOOKUP(A64,'% water content of Food'!A64:F1061,6))</f>
        <v>84.9012023</v>
      </c>
      <c r="G64" s="31">
        <f t="shared" si="2"/>
        <v>25470.36069</v>
      </c>
      <c r="H64" s="31">
        <f t="shared" si="3"/>
        <v>4529.63931</v>
      </c>
      <c r="I64" s="99">
        <f t="shared" si="4"/>
        <v>142.674579</v>
      </c>
      <c r="J64" s="31">
        <f>VLOOKUP(A64,'Absolute Total Monosaccharide C'!$E$2:$T$999,3)</f>
        <v>0.235698</v>
      </c>
      <c r="K64" s="31">
        <f>VLOOKUP(A64,'Absolute Total Monosaccharide C'!$E$2:$T$999,4)</f>
        <v>0.016828</v>
      </c>
      <c r="L64" s="31">
        <f>VLOOKUP(A64,'Absolute Total Monosaccharide C'!$E$2:$T$999,5)</f>
        <v>0.106015</v>
      </c>
      <c r="M64" s="31">
        <f>VLOOKUP(A64,'Absolute Total Monosaccharide C'!$E$2:$T$999,6)</f>
        <v>0.010126</v>
      </c>
      <c r="N64" s="100">
        <f>VLOOKUP(A64,'Absolute Total Monosaccharide C'!$E$2:$T$999,7)</f>
        <v>0.031498</v>
      </c>
      <c r="O64" s="31">
        <f>VLOOKUP(A64,'Absolute Total Monosaccharide C'!$E$2:$T$999,8)</f>
        <v>0.00279</v>
      </c>
      <c r="P64" s="31">
        <f>VLOOKUP(A64,'Absolute Total Monosaccharide C'!$E$2:$T$999,9)</f>
        <v>0.002217</v>
      </c>
      <c r="Q64" s="31">
        <f>VLOOKUP(A64,'Absolute Total Monosaccharide C'!$E$2:$T$999,10)</f>
        <v>0</v>
      </c>
      <c r="R64" s="31">
        <f>VLOOKUP(A64,'Absolute Total Monosaccharide C'!$E$2:$T$999,11)</f>
        <v>0.060396</v>
      </c>
      <c r="S64" s="31">
        <f>VLOOKUP(A64,'Absolute Total Monosaccharide C'!$E$2:$T$999,12)</f>
        <v>0</v>
      </c>
      <c r="T64" s="31">
        <f>VLOOKUP(A64,'Absolute Total Monosaccharide C'!$E$2:$T$999,13)</f>
        <v>0</v>
      </c>
      <c r="U64" s="31">
        <f>VLOOKUP(A64,'Absolute Total Monosaccharide C'!$E$2:$T$999,14)</f>
        <v>0.001848</v>
      </c>
      <c r="V64" s="31">
        <f>VLOOKUP(A64,'Absolute Total Monosaccharide C'!$E$2:$T$999,15)</f>
        <v>0</v>
      </c>
      <c r="W64" s="31">
        <f>VLOOKUP(A64,'Absolute Total Monosaccharide C'!$E$2:$T$999,16)</f>
        <v>0.000694</v>
      </c>
      <c r="X64" s="100">
        <f>VLOOKUP(A64,'Absolute Total Monosaccharide C'!$E$2:$T$999,2)</f>
        <v>10.11</v>
      </c>
      <c r="Y64" s="101"/>
    </row>
    <row r="65">
      <c r="A65" s="19" t="s">
        <v>236</v>
      </c>
      <c r="B65" s="8" t="str">
        <f>VLOOKUP(A65,'Food Encyclopedia'!$C$2:$K$999,3)&amp;","&amp;VLOOKUP(A65,'Food Encyclopedia'!$C$2:$K$999,4)&amp;","&amp;VLOOKUP(A65,'Food Encyclopedia'!$C$2:$K$999,5)</f>
        <v>Nectarine, yellow, flesh only, fresh,NA,</v>
      </c>
      <c r="C65" s="31" t="str">
        <f>VLOOKUP(A65,'Food Encyclopedia'!$C$2:$K$999,6)</f>
        <v>Fruits</v>
      </c>
      <c r="D65" s="98">
        <v>30.0</v>
      </c>
      <c r="E65" s="31">
        <f t="shared" si="1"/>
        <v>30000</v>
      </c>
      <c r="F65" s="31">
        <f>(VLOOKUP(A65,'% water content of Food'!A65:F1062,6))</f>
        <v>88.96288793</v>
      </c>
      <c r="G65" s="31">
        <f t="shared" si="2"/>
        <v>26688.86638</v>
      </c>
      <c r="H65" s="31">
        <f t="shared" si="3"/>
        <v>3311.133621</v>
      </c>
      <c r="I65" s="99">
        <f t="shared" si="4"/>
        <v>42.36264355</v>
      </c>
      <c r="J65" s="31">
        <f>VLOOKUP(A65,'Absolute Total Monosaccharide C'!$E$2:$T$999,3)</f>
        <v>0.352673</v>
      </c>
      <c r="K65" s="31">
        <f>VLOOKUP(A65,'Absolute Total Monosaccharide C'!$E$2:$T$999,4)</f>
        <v>0.009677</v>
      </c>
      <c r="L65" s="31">
        <f>VLOOKUP(A65,'Absolute Total Monosaccharide C'!$E$2:$T$999,5)</f>
        <v>0.153056</v>
      </c>
      <c r="M65" s="31">
        <f>VLOOKUP(A65,'Absolute Total Monosaccharide C'!$E$2:$T$999,6)</f>
        <v>0.007963</v>
      </c>
      <c r="N65" s="100">
        <f>VLOOKUP(A65,'Absolute Total Monosaccharide C'!$E$2:$T$999,7)</f>
        <v>0.012794</v>
      </c>
      <c r="O65" s="31">
        <f>VLOOKUP(A65,'Absolute Total Monosaccharide C'!$E$2:$T$999,8)</f>
        <v>0.001442</v>
      </c>
      <c r="P65" s="31">
        <f>VLOOKUP(A65,'Absolute Total Monosaccharide C'!$E$2:$T$999,9)</f>
        <v>0.000914</v>
      </c>
      <c r="Q65" s="31">
        <f>VLOOKUP(A65,'Absolute Total Monosaccharide C'!$E$2:$T$999,10)</f>
        <v>0</v>
      </c>
      <c r="R65" s="31">
        <f>VLOOKUP(A65,'Absolute Total Monosaccharide C'!$E$2:$T$999,11)</f>
        <v>0.022203</v>
      </c>
      <c r="S65" s="31">
        <f>VLOOKUP(A65,'Absolute Total Monosaccharide C'!$E$2:$T$999,12)</f>
        <v>0</v>
      </c>
      <c r="T65" s="31">
        <f>VLOOKUP(A65,'Absolute Total Monosaccharide C'!$E$2:$T$999,13)</f>
        <v>0</v>
      </c>
      <c r="U65" s="31">
        <f>VLOOKUP(A65,'Absolute Total Monosaccharide C'!$E$2:$T$999,14)</f>
        <v>0.000765</v>
      </c>
      <c r="V65" s="31">
        <f>VLOOKUP(A65,'Absolute Total Monosaccharide C'!$E$2:$T$999,15)</f>
        <v>0</v>
      </c>
      <c r="W65" s="31">
        <f>VLOOKUP(A65,'Absolute Total Monosaccharide C'!$E$2:$T$999,16)</f>
        <v>0.000415</v>
      </c>
      <c r="X65" s="100">
        <f>VLOOKUP(A65,'Absolute Total Monosaccharide C'!$E$2:$T$999,2)</f>
        <v>10.4</v>
      </c>
      <c r="Y65" s="103">
        <v>0.941142052</v>
      </c>
    </row>
    <row r="66">
      <c r="A66" s="19" t="s">
        <v>238</v>
      </c>
      <c r="B66" s="8" t="str">
        <f>VLOOKUP(A66,'Food Encyclopedia'!$C$2:$K$999,3)&amp;","&amp;VLOOKUP(A66,'Food Encyclopedia'!$C$2:$K$999,4)&amp;","&amp;VLOOKUP(A66,'Food Encyclopedia'!$C$2:$K$999,5)</f>
        <v>Peach, yellow, whole, fresh,HGO Farms,</v>
      </c>
      <c r="C66" s="31" t="str">
        <f>VLOOKUP(A66,'Food Encyclopedia'!$C$2:$K$999,6)</f>
        <v>Fruits</v>
      </c>
      <c r="D66" s="98">
        <v>40.0</v>
      </c>
      <c r="E66" s="31">
        <f t="shared" si="1"/>
        <v>40000</v>
      </c>
      <c r="F66" s="31">
        <f>(VLOOKUP(A66,'% water content of Food'!A66:F1063,6))</f>
        <v>83.89448713</v>
      </c>
      <c r="G66" s="31">
        <f t="shared" si="2"/>
        <v>33557.79485</v>
      </c>
      <c r="H66" s="31">
        <f t="shared" si="3"/>
        <v>6442.205149</v>
      </c>
      <c r="I66" s="99">
        <f t="shared" si="4"/>
        <v>95.37684724</v>
      </c>
      <c r="J66" s="31">
        <f>VLOOKUP(A66,'Absolute Total Monosaccharide C'!$E$2:$T$999,3)</f>
        <v>0.350792</v>
      </c>
      <c r="K66" s="31">
        <f>VLOOKUP(A66,'Absolute Total Monosaccharide C'!$E$2:$T$999,4)</f>
        <v>0.012755</v>
      </c>
      <c r="L66" s="31">
        <f>VLOOKUP(A66,'Absolute Total Monosaccharide C'!$E$2:$T$999,5)</f>
        <v>0.14002</v>
      </c>
      <c r="M66" s="31">
        <f>VLOOKUP(A66,'Absolute Total Monosaccharide C'!$E$2:$T$999,6)</f>
        <v>0.006447</v>
      </c>
      <c r="N66" s="100">
        <f>VLOOKUP(A66,'Absolute Total Monosaccharide C'!$E$2:$T$999,7)</f>
        <v>0.014805</v>
      </c>
      <c r="O66" s="31">
        <f>VLOOKUP(A66,'Absolute Total Monosaccharide C'!$E$2:$T$999,8)</f>
        <v>0.002319</v>
      </c>
      <c r="P66" s="31">
        <f>VLOOKUP(A66,'Absolute Total Monosaccharide C'!$E$2:$T$999,9)</f>
        <v>0.000939</v>
      </c>
      <c r="Q66" s="31">
        <f>VLOOKUP(A66,'Absolute Total Monosaccharide C'!$E$2:$T$999,10)</f>
        <v>0</v>
      </c>
      <c r="R66" s="31">
        <f>VLOOKUP(A66,'Absolute Total Monosaccharide C'!$E$2:$T$999,11)</f>
        <v>0.018229</v>
      </c>
      <c r="S66" s="31">
        <f>VLOOKUP(A66,'Absolute Total Monosaccharide C'!$E$2:$T$999,12)</f>
        <v>0</v>
      </c>
      <c r="T66" s="31">
        <f>VLOOKUP(A66,'Absolute Total Monosaccharide C'!$E$2:$T$999,13)</f>
        <v>0</v>
      </c>
      <c r="U66" s="31">
        <f>VLOOKUP(A66,'Absolute Total Monosaccharide C'!$E$2:$T$999,14)</f>
        <v>0.000329</v>
      </c>
      <c r="V66" s="31">
        <f>VLOOKUP(A66,'Absolute Total Monosaccharide C'!$E$2:$T$999,15)</f>
        <v>0</v>
      </c>
      <c r="W66" s="31">
        <f>VLOOKUP(A66,'Absolute Total Monosaccharide C'!$E$2:$T$999,16)</f>
        <v>0.000431</v>
      </c>
      <c r="X66" s="100">
        <f>VLOOKUP(A66,'Absolute Total Monosaccharide C'!$E$2:$T$999,2)</f>
        <v>10.29</v>
      </c>
      <c r="Y66" s="103">
        <v>0.933</v>
      </c>
    </row>
    <row r="67">
      <c r="A67" s="19" t="s">
        <v>239</v>
      </c>
      <c r="B67" s="8" t="str">
        <f>VLOOKUP(A67,'Food Encyclopedia'!$C$2:$K$999,3)&amp;","&amp;VLOOKUP(A67,'Food Encyclopedia'!$C$2:$K$999,4)&amp;","&amp;VLOOKUP(A67,'Food Encyclopedia'!$C$2:$K$999,5)</f>
        <v>Nectarine, white, whole, fresh,Summeripe,</v>
      </c>
      <c r="C67" s="31" t="str">
        <f>VLOOKUP(A67,'Food Encyclopedia'!$C$2:$K$999,6)</f>
        <v>Fruits</v>
      </c>
      <c r="D67" s="98">
        <v>30.0</v>
      </c>
      <c r="E67" s="31">
        <f t="shared" si="1"/>
        <v>30000</v>
      </c>
      <c r="F67" s="31">
        <f>(VLOOKUP(A67,'% water content of Food'!A67:F1064,6))</f>
        <v>86.28726865</v>
      </c>
      <c r="G67" s="31">
        <f t="shared" si="2"/>
        <v>25886.1806</v>
      </c>
      <c r="H67" s="31">
        <f t="shared" si="3"/>
        <v>4113.819404</v>
      </c>
      <c r="I67" s="99">
        <f t="shared" si="4"/>
        <v>58.93046296</v>
      </c>
      <c r="J67" s="31">
        <f>VLOOKUP(A67,'Absolute Total Monosaccharide C'!$E$2:$T$999,3)</f>
        <v>0.38036</v>
      </c>
      <c r="K67" s="31">
        <f>VLOOKUP(A67,'Absolute Total Monosaccharide C'!$E$2:$T$999,4)</f>
        <v>0.010448</v>
      </c>
      <c r="L67" s="31">
        <f>VLOOKUP(A67,'Absolute Total Monosaccharide C'!$E$2:$T$999,5)</f>
        <v>0.169065</v>
      </c>
      <c r="M67" s="31">
        <f>VLOOKUP(A67,'Absolute Total Monosaccharide C'!$E$2:$T$999,6)</f>
        <v>0.004365</v>
      </c>
      <c r="N67" s="100">
        <f>VLOOKUP(A67,'Absolute Total Monosaccharide C'!$E$2:$T$999,7)</f>
        <v>0.014325</v>
      </c>
      <c r="O67" s="31">
        <f>VLOOKUP(A67,'Absolute Total Monosaccharide C'!$E$2:$T$999,8)</f>
        <v>0.001305</v>
      </c>
      <c r="P67" s="31">
        <f>VLOOKUP(A67,'Absolute Total Monosaccharide C'!$E$2:$T$999,9)</f>
        <v>0.00091</v>
      </c>
      <c r="Q67" s="31">
        <f>VLOOKUP(A67,'Absolute Total Monosaccharide C'!$E$2:$T$999,10)</f>
        <v>0</v>
      </c>
      <c r="R67" s="31">
        <f>VLOOKUP(A67,'Absolute Total Monosaccharide C'!$E$2:$T$999,11)</f>
        <v>0.019283</v>
      </c>
      <c r="S67" s="31">
        <f>VLOOKUP(A67,'Absolute Total Monosaccharide C'!$E$2:$T$999,12)</f>
        <v>0</v>
      </c>
      <c r="T67" s="31">
        <f>VLOOKUP(A67,'Absolute Total Monosaccharide C'!$E$2:$T$999,13)</f>
        <v>0</v>
      </c>
      <c r="U67" s="31">
        <f>VLOOKUP(A67,'Absolute Total Monosaccharide C'!$E$2:$T$999,14)</f>
        <v>0.000702</v>
      </c>
      <c r="V67" s="31">
        <f>VLOOKUP(A67,'Absolute Total Monosaccharide C'!$E$2:$T$999,15)</f>
        <v>0</v>
      </c>
      <c r="W67" s="31">
        <f>VLOOKUP(A67,'Absolute Total Monosaccharide C'!$E$2:$T$999,16)</f>
        <v>0.000304</v>
      </c>
      <c r="X67" s="100">
        <f>VLOOKUP(A67,'Absolute Total Monosaccharide C'!$E$2:$T$999,2)</f>
        <v>10.37</v>
      </c>
      <c r="Y67" s="103">
        <v>1.111</v>
      </c>
    </row>
    <row r="68">
      <c r="A68" s="19" t="s">
        <v>240</v>
      </c>
      <c r="B68" s="8" t="str">
        <f>VLOOKUP(A68,'Food Encyclopedia'!$C$2:$K$999,3)&amp;","&amp;VLOOKUP(A68,'Food Encyclopedia'!$C$2:$K$999,4)&amp;","&amp;VLOOKUP(A68,'Food Encyclopedia'!$C$2:$K$999,5)</f>
        <v>Nectarine, yellow, whole, fresh,HGO Farms,</v>
      </c>
      <c r="C68" s="31" t="str">
        <f>VLOOKUP(A68,'Food Encyclopedia'!$C$2:$K$999,6)</f>
        <v>Fruits</v>
      </c>
      <c r="D68" s="98">
        <v>30.0</v>
      </c>
      <c r="E68" s="31">
        <f t="shared" si="1"/>
        <v>30000</v>
      </c>
      <c r="F68" s="31">
        <f>(VLOOKUP(A68,'% water content of Food'!A68:F1065,6))</f>
        <v>81.33633634</v>
      </c>
      <c r="G68" s="31">
        <f t="shared" si="2"/>
        <v>24400.9009</v>
      </c>
      <c r="H68" s="31">
        <f t="shared" si="3"/>
        <v>5599.099099</v>
      </c>
      <c r="I68" s="99">
        <f t="shared" si="4"/>
        <v>100.9797523</v>
      </c>
      <c r="J68" s="31">
        <f>VLOOKUP(A68,'Absolute Total Monosaccharide C'!$E$2:$T$999,3)</f>
        <v>0.346381</v>
      </c>
      <c r="K68" s="31">
        <f>VLOOKUP(A68,'Absolute Total Monosaccharide C'!$E$2:$T$999,4)</f>
        <v>0.009501</v>
      </c>
      <c r="L68" s="31">
        <f>VLOOKUP(A68,'Absolute Total Monosaccharide C'!$E$2:$T$999,5)</f>
        <v>0.094877</v>
      </c>
      <c r="M68" s="31">
        <f>VLOOKUP(A68,'Absolute Total Monosaccharide C'!$E$2:$T$999,6)</f>
        <v>0.003553</v>
      </c>
      <c r="N68" s="100">
        <f>VLOOKUP(A68,'Absolute Total Monosaccharide C'!$E$2:$T$999,7)</f>
        <v>0.018035</v>
      </c>
      <c r="O68" s="31">
        <f>VLOOKUP(A68,'Absolute Total Monosaccharide C'!$E$2:$T$999,8)</f>
        <v>0.001282</v>
      </c>
      <c r="P68" s="31">
        <f>VLOOKUP(A68,'Absolute Total Monosaccharide C'!$E$2:$T$999,9)</f>
        <v>0.00113</v>
      </c>
      <c r="Q68" s="31">
        <f>VLOOKUP(A68,'Absolute Total Monosaccharide C'!$E$2:$T$999,10)</f>
        <v>0</v>
      </c>
      <c r="R68" s="31">
        <f>VLOOKUP(A68,'Absolute Total Monosaccharide C'!$E$2:$T$999,11)</f>
        <v>0.021512</v>
      </c>
      <c r="S68" s="31">
        <f>VLOOKUP(A68,'Absolute Total Monosaccharide C'!$E$2:$T$999,12)</f>
        <v>0</v>
      </c>
      <c r="T68" s="31">
        <f>VLOOKUP(A68,'Absolute Total Monosaccharide C'!$E$2:$T$999,13)</f>
        <v>0</v>
      </c>
      <c r="U68" s="31">
        <f>VLOOKUP(A68,'Absolute Total Monosaccharide C'!$E$2:$T$999,14)</f>
        <v>0.001487</v>
      </c>
      <c r="V68" s="31">
        <f>VLOOKUP(A68,'Absolute Total Monosaccharide C'!$E$2:$T$999,15)</f>
        <v>0</v>
      </c>
      <c r="W68" s="31">
        <f>VLOOKUP(A68,'Absolute Total Monosaccharide C'!$E$2:$T$999,16)</f>
        <v>0.000254</v>
      </c>
      <c r="X68" s="100">
        <f>VLOOKUP(A68,'Absolute Total Monosaccharide C'!$E$2:$T$999,2)</f>
        <v>10.2</v>
      </c>
      <c r="Y68" s="103">
        <v>0.981</v>
      </c>
    </row>
    <row r="69">
      <c r="A69" s="19" t="s">
        <v>241</v>
      </c>
      <c r="B69" s="8" t="str">
        <f>VLOOKUP(A69,'Food Encyclopedia'!$C$2:$K$999,3)&amp;","&amp;VLOOKUP(A69,'Food Encyclopedia'!$C$2:$K$999,4)&amp;","&amp;VLOOKUP(A69,'Food Encyclopedia'!$C$2:$K$999,5)</f>
        <v>Apple, golden del, whole without seed, fresh,Washington,</v>
      </c>
      <c r="C69" s="31" t="str">
        <f>VLOOKUP(A69,'Food Encyclopedia'!$C$2:$K$999,6)</f>
        <v>Fruits</v>
      </c>
      <c r="D69" s="98">
        <v>30.0</v>
      </c>
      <c r="E69" s="31">
        <f t="shared" si="1"/>
        <v>30000</v>
      </c>
      <c r="F69" s="31">
        <f>(VLOOKUP(A69,'% water content of Food'!A69:F1066,6))</f>
        <v>85.27236671</v>
      </c>
      <c r="G69" s="31">
        <f t="shared" si="2"/>
        <v>25581.71001</v>
      </c>
      <c r="H69" s="31">
        <f t="shared" si="3"/>
        <v>4418.289987</v>
      </c>
      <c r="I69" s="99">
        <f t="shared" si="4"/>
        <v>65.50998564</v>
      </c>
      <c r="J69" s="31">
        <f>VLOOKUP(A69,'Absolute Total Monosaccharide C'!$E$2:$T$999,3)</f>
        <v>0.157385</v>
      </c>
      <c r="K69" s="31">
        <f>VLOOKUP(A69,'Absolute Total Monosaccharide C'!$E$2:$T$999,4)</f>
        <v>0.011981</v>
      </c>
      <c r="L69" s="31">
        <f>VLOOKUP(A69,'Absolute Total Monosaccharide C'!$E$2:$T$999,5)</f>
        <v>0.127818</v>
      </c>
      <c r="M69" s="31">
        <f>VLOOKUP(A69,'Absolute Total Monosaccharide C'!$E$2:$T$999,6)</f>
        <v>0.009063</v>
      </c>
      <c r="N69" s="100">
        <f>VLOOKUP(A69,'Absolute Total Monosaccharide C'!$E$2:$T$999,7)</f>
        <v>0.014827</v>
      </c>
      <c r="O69" s="31">
        <f>VLOOKUP(A69,'Absolute Total Monosaccharide C'!$E$2:$T$999,8)</f>
        <v>0.003757</v>
      </c>
      <c r="P69" s="31">
        <f>VLOOKUP(A69,'Absolute Total Monosaccharide C'!$E$2:$T$999,9)</f>
        <v>0.001342</v>
      </c>
      <c r="Q69" s="31">
        <f>VLOOKUP(A69,'Absolute Total Monosaccharide C'!$E$2:$T$999,10)</f>
        <v>0</v>
      </c>
      <c r="R69" s="31">
        <f>VLOOKUP(A69,'Absolute Total Monosaccharide C'!$E$2:$T$999,11)</f>
        <v>0.018405</v>
      </c>
      <c r="S69" s="31">
        <f>VLOOKUP(A69,'Absolute Total Monosaccharide C'!$E$2:$T$999,12)</f>
        <v>0</v>
      </c>
      <c r="T69" s="31">
        <f>VLOOKUP(A69,'Absolute Total Monosaccharide C'!$E$2:$T$999,13)</f>
        <v>0</v>
      </c>
      <c r="U69" s="31">
        <f>VLOOKUP(A69,'Absolute Total Monosaccharide C'!$E$2:$T$999,14)</f>
        <v>0.001718</v>
      </c>
      <c r="V69" s="31">
        <f>VLOOKUP(A69,'Absolute Total Monosaccharide C'!$E$2:$T$999,15)</f>
        <v>0</v>
      </c>
      <c r="W69" s="31">
        <f>VLOOKUP(A69,'Absolute Total Monosaccharide C'!$E$2:$T$999,16)</f>
        <v>0</v>
      </c>
      <c r="X69" s="100">
        <f>VLOOKUP(A69,'Absolute Total Monosaccharide C'!$E$2:$T$999,2)</f>
        <v>10.36</v>
      </c>
      <c r="Y69" s="103">
        <v>1.111</v>
      </c>
    </row>
    <row r="70">
      <c r="A70" s="19" t="s">
        <v>243</v>
      </c>
      <c r="B70" s="8" t="str">
        <f>VLOOKUP(A70,'Food Encyclopedia'!$C$2:$K$999,3)&amp;","&amp;VLOOKUP(A70,'Food Encyclopedia'!$C$2:$K$999,4)&amp;","&amp;VLOOKUP(A70,'Food Encyclopedia'!$C$2:$K$999,5)</f>
        <v>Pear, bartlett, whole without seed, fresh,NA,</v>
      </c>
      <c r="C70" s="31" t="str">
        <f>VLOOKUP(A70,'Food Encyclopedia'!$C$2:$K$999,6)</f>
        <v>Fruits</v>
      </c>
      <c r="D70" s="98">
        <v>35.0</v>
      </c>
      <c r="E70" s="31">
        <f t="shared" si="1"/>
        <v>35000</v>
      </c>
      <c r="F70" s="31">
        <f>(VLOOKUP(A70,'% water content of Food'!A70:F1067,6))</f>
        <v>80.75289415</v>
      </c>
      <c r="G70" s="31">
        <f t="shared" si="2"/>
        <v>28263.51295</v>
      </c>
      <c r="H70" s="31">
        <f t="shared" si="3"/>
        <v>6736.487049</v>
      </c>
      <c r="I70" s="99">
        <f t="shared" si="4"/>
        <v>169.9683047</v>
      </c>
      <c r="J70" s="31">
        <f>VLOOKUP(A70,'Absolute Total Monosaccharide C'!$E$2:$T$999,3)</f>
        <v>0.117018</v>
      </c>
      <c r="K70" s="31">
        <f>VLOOKUP(A70,'Absolute Total Monosaccharide C'!$E$2:$T$999,4)</f>
        <v>0.009613</v>
      </c>
      <c r="L70" s="31">
        <f>VLOOKUP(A70,'Absolute Total Monosaccharide C'!$E$2:$T$999,5)</f>
        <v>0.125295</v>
      </c>
      <c r="M70" s="31">
        <f>VLOOKUP(A70,'Absolute Total Monosaccharide C'!$E$2:$T$999,6)</f>
        <v>0.030806</v>
      </c>
      <c r="N70" s="100">
        <f>VLOOKUP(A70,'Absolute Total Monosaccharide C'!$E$2:$T$999,7)</f>
        <v>0.025231</v>
      </c>
      <c r="O70" s="31">
        <f>VLOOKUP(A70,'Absolute Total Monosaccharide C'!$E$2:$T$999,8)</f>
        <v>0.001897</v>
      </c>
      <c r="P70" s="31">
        <f>VLOOKUP(A70,'Absolute Total Monosaccharide C'!$E$2:$T$999,9)</f>
        <v>0.001427</v>
      </c>
      <c r="Q70" s="31">
        <f>VLOOKUP(A70,'Absolute Total Monosaccharide C'!$E$2:$T$999,10)</f>
        <v>0</v>
      </c>
      <c r="R70" s="31">
        <f>VLOOKUP(A70,'Absolute Total Monosaccharide C'!$E$2:$T$999,11)</f>
        <v>0.014926</v>
      </c>
      <c r="S70" s="31">
        <f>VLOOKUP(A70,'Absolute Total Monosaccharide C'!$E$2:$T$999,12)</f>
        <v>0</v>
      </c>
      <c r="T70" s="31">
        <f>VLOOKUP(A70,'Absolute Total Monosaccharide C'!$E$2:$T$999,13)</f>
        <v>0</v>
      </c>
      <c r="U70" s="31">
        <f>VLOOKUP(A70,'Absolute Total Monosaccharide C'!$E$2:$T$999,14)</f>
        <v>0.002342</v>
      </c>
      <c r="V70" s="31">
        <f>VLOOKUP(A70,'Absolute Total Monosaccharide C'!$E$2:$T$999,15)</f>
        <v>0</v>
      </c>
      <c r="W70" s="31">
        <f>VLOOKUP(A70,'Absolute Total Monosaccharide C'!$E$2:$T$999,16)</f>
        <v>0</v>
      </c>
      <c r="X70" s="100">
        <f>VLOOKUP(A70,'Absolute Total Monosaccharide C'!$E$2:$T$999,2)</f>
        <v>10.03</v>
      </c>
      <c r="Y70" s="103">
        <v>0.783</v>
      </c>
    </row>
    <row r="71">
      <c r="A71" s="19" t="s">
        <v>244</v>
      </c>
      <c r="B71" s="8" t="str">
        <f>VLOOKUP(A71,'Food Encyclopedia'!$C$2:$K$999,3)&amp;","&amp;VLOOKUP(A71,'Food Encyclopedia'!$C$2:$K$999,4)&amp;","&amp;VLOOKUP(A71,'Food Encyclopedia'!$C$2:$K$999,5)</f>
        <v>Apple, honeyscrisp, whole without seeds, fresh,Chelan Fresh,</v>
      </c>
      <c r="C71" s="31" t="str">
        <f>VLOOKUP(A71,'Food Encyclopedia'!$C$2:$K$999,6)</f>
        <v>Fruits</v>
      </c>
      <c r="D71" s="98">
        <v>30.0</v>
      </c>
      <c r="E71" s="31">
        <f t="shared" si="1"/>
        <v>30000</v>
      </c>
      <c r="F71" s="31">
        <f>(VLOOKUP(A71,'% water content of Food'!A71:F1068,6))</f>
        <v>88.12729575</v>
      </c>
      <c r="G71" s="31">
        <f t="shared" si="2"/>
        <v>26438.18872</v>
      </c>
      <c r="H71" s="31">
        <f t="shared" si="3"/>
        <v>3561.811275</v>
      </c>
      <c r="I71" s="99">
        <f t="shared" si="4"/>
        <v>58.71645887</v>
      </c>
      <c r="J71" s="31">
        <f>VLOOKUP(A71,'Absolute Total Monosaccharide C'!$E$2:$T$999,3)</f>
        <v>0.230387</v>
      </c>
      <c r="K71" s="31">
        <f>VLOOKUP(A71,'Absolute Total Monosaccharide C'!$E$2:$T$999,4)</f>
        <v>0.014266</v>
      </c>
      <c r="L71" s="31">
        <f>VLOOKUP(A71,'Absolute Total Monosaccharide C'!$E$2:$T$999,5)</f>
        <v>0.172471</v>
      </c>
      <c r="M71" s="31">
        <f>VLOOKUP(A71,'Absolute Total Monosaccharide C'!$E$2:$T$999,6)</f>
        <v>0.009892</v>
      </c>
      <c r="N71" s="100">
        <f>VLOOKUP(A71,'Absolute Total Monosaccharide C'!$E$2:$T$999,7)</f>
        <v>0.016485</v>
      </c>
      <c r="O71" s="31">
        <f>VLOOKUP(A71,'Absolute Total Monosaccharide C'!$E$2:$T$999,8)</f>
        <v>0.003825</v>
      </c>
      <c r="P71" s="31">
        <f>VLOOKUP(A71,'Absolute Total Monosaccharide C'!$E$2:$T$999,9)</f>
        <v>0.001796</v>
      </c>
      <c r="Q71" s="31">
        <f>VLOOKUP(A71,'Absolute Total Monosaccharide C'!$E$2:$T$999,10)</f>
        <v>0</v>
      </c>
      <c r="R71" s="31">
        <f>VLOOKUP(A71,'Absolute Total Monosaccharide C'!$E$2:$T$999,11)</f>
        <v>0.023063</v>
      </c>
      <c r="S71" s="31">
        <f>VLOOKUP(A71,'Absolute Total Monosaccharide C'!$E$2:$T$999,12)</f>
        <v>0</v>
      </c>
      <c r="T71" s="31">
        <f>VLOOKUP(A71,'Absolute Total Monosaccharide C'!$E$2:$T$999,13)</f>
        <v>0</v>
      </c>
      <c r="U71" s="31">
        <f>VLOOKUP(A71,'Absolute Total Monosaccharide C'!$E$2:$T$999,14)</f>
        <v>0.002902</v>
      </c>
      <c r="V71" s="31">
        <f>VLOOKUP(A71,'Absolute Total Monosaccharide C'!$E$2:$T$999,15)</f>
        <v>0</v>
      </c>
      <c r="W71" s="31">
        <f>VLOOKUP(A71,'Absolute Total Monosaccharide C'!$E$2:$T$999,16)</f>
        <v>0</v>
      </c>
      <c r="X71" s="100">
        <f>VLOOKUP(A71,'Absolute Total Monosaccharide C'!$E$2:$T$999,2)</f>
        <v>10.4</v>
      </c>
      <c r="Y71" s="103">
        <v>1.089</v>
      </c>
    </row>
    <row r="72">
      <c r="A72" s="19" t="s">
        <v>245</v>
      </c>
      <c r="B72" s="8" t="str">
        <f>VLOOKUP(A72,'Food Encyclopedia'!$C$2:$K$999,3)&amp;","&amp;VLOOKUP(A72,'Food Encyclopedia'!$C$2:$K$999,4)&amp;","&amp;VLOOKUP(A72,'Food Encyclopedia'!$C$2:$K$999,5)</f>
        <v>Mango, yellow, flesh, fresh,RCF,</v>
      </c>
      <c r="C72" s="31" t="str">
        <f>VLOOKUP(A72,'Food Encyclopedia'!$C$2:$K$999,6)</f>
        <v>Fruits</v>
      </c>
      <c r="D72" s="98">
        <v>40.0</v>
      </c>
      <c r="E72" s="31">
        <f t="shared" si="1"/>
        <v>40000</v>
      </c>
      <c r="F72" s="31">
        <f>(VLOOKUP(A72,'% water content of Food'!A72:F1069,6))</f>
        <v>76.52722862</v>
      </c>
      <c r="G72" s="31">
        <f t="shared" si="2"/>
        <v>30610.89145</v>
      </c>
      <c r="H72" s="31">
        <f t="shared" si="3"/>
        <v>9389.108553</v>
      </c>
      <c r="I72" s="99">
        <f t="shared" si="4"/>
        <v>268.819567</v>
      </c>
      <c r="J72" s="31">
        <f>VLOOKUP(A72,'Absolute Total Monosaccharide C'!$E$2:$T$999,3)</f>
        <v>0.476902</v>
      </c>
      <c r="K72" s="31">
        <f>VLOOKUP(A72,'Absolute Total Monosaccharide C'!$E$2:$T$999,4)</f>
        <v>0.041161</v>
      </c>
      <c r="L72" s="31">
        <f>VLOOKUP(A72,'Absolute Total Monosaccharide C'!$E$2:$T$999,5)</f>
        <v>0.167722</v>
      </c>
      <c r="M72" s="31">
        <f>VLOOKUP(A72,'Absolute Total Monosaccharide C'!$E$2:$T$999,6)</f>
        <v>0.011355</v>
      </c>
      <c r="N72" s="100">
        <f>VLOOKUP(A72,'Absolute Total Monosaccharide C'!$E$2:$T$999,7)</f>
        <v>0.028631</v>
      </c>
      <c r="O72" s="31">
        <f>VLOOKUP(A72,'Absolute Total Monosaccharide C'!$E$2:$T$999,8)</f>
        <v>0.004838</v>
      </c>
      <c r="P72" s="31">
        <f>VLOOKUP(A72,'Absolute Total Monosaccharide C'!$E$2:$T$999,9)</f>
        <v>0.001859</v>
      </c>
      <c r="Q72" s="31">
        <f>VLOOKUP(A72,'Absolute Total Monosaccharide C'!$E$2:$T$999,10)</f>
        <v>0</v>
      </c>
      <c r="R72" s="31">
        <f>VLOOKUP(A72,'Absolute Total Monosaccharide C'!$E$2:$T$999,11)</f>
        <v>0.020906</v>
      </c>
      <c r="S72" s="31">
        <f>VLOOKUP(A72,'Absolute Total Monosaccharide C'!$E$2:$T$999,12)</f>
        <v>0</v>
      </c>
      <c r="T72" s="31">
        <f>VLOOKUP(A72,'Absolute Total Monosaccharide C'!$E$2:$T$999,13)</f>
        <v>0</v>
      </c>
      <c r="U72" s="31">
        <f>VLOOKUP(A72,'Absolute Total Monosaccharide C'!$E$2:$T$999,14)</f>
        <v>0.004454</v>
      </c>
      <c r="V72" s="31">
        <f>VLOOKUP(A72,'Absolute Total Monosaccharide C'!$E$2:$T$999,15)</f>
        <v>0</v>
      </c>
      <c r="W72" s="31">
        <f>VLOOKUP(A72,'Absolute Total Monosaccharide C'!$E$2:$T$999,16)</f>
        <v>0</v>
      </c>
      <c r="X72" s="100">
        <f>VLOOKUP(A72,'Absolute Total Monosaccharide C'!$E$2:$T$999,2)</f>
        <v>10.22</v>
      </c>
      <c r="Y72" s="103">
        <v>1.043</v>
      </c>
    </row>
    <row r="73">
      <c r="A73" s="19" t="s">
        <v>249</v>
      </c>
      <c r="B73" s="8" t="str">
        <f>VLOOKUP(A73,'Food Encyclopedia'!$C$2:$K$999,3)&amp;","&amp;VLOOKUP(A73,'Food Encyclopedia'!$C$2:$K$999,4)&amp;","&amp;VLOOKUP(A73,'Food Encyclopedia'!$C$2:$K$999,5)</f>
        <v>Mango, red, flesh, fresh,Kuali,</v>
      </c>
      <c r="C73" s="31" t="str">
        <f>VLOOKUP(A73,'Food Encyclopedia'!$C$2:$K$999,6)</f>
        <v>Fruits</v>
      </c>
      <c r="D73" s="98">
        <v>40.0</v>
      </c>
      <c r="E73" s="31">
        <f t="shared" si="1"/>
        <v>40000</v>
      </c>
      <c r="F73" s="31">
        <f>(VLOOKUP(A73,'% water content of Food'!A73:F1070,6))</f>
        <v>88.49905415</v>
      </c>
      <c r="G73" s="31">
        <f t="shared" si="2"/>
        <v>35399.62166</v>
      </c>
      <c r="H73" s="31">
        <f t="shared" si="3"/>
        <v>4600.37834</v>
      </c>
      <c r="I73" s="99">
        <f t="shared" si="4"/>
        <v>89.73037952</v>
      </c>
      <c r="J73" s="31">
        <f>VLOOKUP(A73,'Absolute Total Monosaccharide C'!$E$2:$T$999,3)</f>
        <v>0.14714</v>
      </c>
      <c r="K73" s="31">
        <f>VLOOKUP(A73,'Absolute Total Monosaccharide C'!$E$2:$T$999,4)</f>
        <v>0.011787</v>
      </c>
      <c r="L73" s="31">
        <f>VLOOKUP(A73,'Absolute Total Monosaccharide C'!$E$2:$T$999,5)</f>
        <v>0.056023</v>
      </c>
      <c r="M73" s="31">
        <f>VLOOKUP(A73,'Absolute Total Monosaccharide C'!$E$2:$T$999,6)</f>
        <v>0.011229</v>
      </c>
      <c r="N73" s="100">
        <f>VLOOKUP(A73,'Absolute Total Monosaccharide C'!$E$2:$T$999,7)</f>
        <v>0.019505</v>
      </c>
      <c r="O73" s="31">
        <f>VLOOKUP(A73,'Absolute Total Monosaccharide C'!$E$2:$T$999,8)</f>
        <v>0.004202</v>
      </c>
      <c r="P73" s="31">
        <f>VLOOKUP(A73,'Absolute Total Monosaccharide C'!$E$2:$T$999,9)</f>
        <v>0.001159</v>
      </c>
      <c r="Q73" s="31">
        <f>VLOOKUP(A73,'Absolute Total Monosaccharide C'!$E$2:$T$999,10)</f>
        <v>0</v>
      </c>
      <c r="R73" s="31">
        <f>VLOOKUP(A73,'Absolute Total Monosaccharide C'!$E$2:$T$999,11)</f>
        <v>0.019875</v>
      </c>
      <c r="S73" s="31">
        <f>VLOOKUP(A73,'Absolute Total Monosaccharide C'!$E$2:$T$999,12)</f>
        <v>0</v>
      </c>
      <c r="T73" s="31">
        <f>VLOOKUP(A73,'Absolute Total Monosaccharide C'!$E$2:$T$999,13)</f>
        <v>0</v>
      </c>
      <c r="U73" s="31">
        <f>VLOOKUP(A73,'Absolute Total Monosaccharide C'!$E$2:$T$999,14)</f>
        <v>0.000159</v>
      </c>
      <c r="V73" s="31">
        <f>VLOOKUP(A73,'Absolute Total Monosaccharide C'!$E$2:$T$999,15)</f>
        <v>0</v>
      </c>
      <c r="W73" s="31">
        <f>VLOOKUP(A73,'Absolute Total Monosaccharide C'!$E$2:$T$999,16)</f>
        <v>0</v>
      </c>
      <c r="X73" s="100">
        <f>VLOOKUP(A73,'Absolute Total Monosaccharide C'!$E$2:$T$999,2)</f>
        <v>10.1</v>
      </c>
      <c r="Y73" s="103">
        <v>1.007</v>
      </c>
    </row>
    <row r="74">
      <c r="A74" s="19" t="s">
        <v>252</v>
      </c>
      <c r="B74" s="8" t="str">
        <f>VLOOKUP(A74,'Food Encyclopedia'!$C$2:$K$999,3)&amp;","&amp;VLOOKUP(A74,'Food Encyclopedia'!$C$2:$K$999,4)&amp;","&amp;VLOOKUP(A74,'Food Encyclopedia'!$C$2:$K$999,5)</f>
        <v>Avocado, hass (large), flesh, fresh,NA,</v>
      </c>
      <c r="C74" s="31" t="str">
        <f>VLOOKUP(A74,'Food Encyclopedia'!$C$2:$K$999,6)</f>
        <v>Fruits</v>
      </c>
      <c r="D74" s="98">
        <v>38.0</v>
      </c>
      <c r="E74" s="31">
        <f t="shared" si="1"/>
        <v>38000</v>
      </c>
      <c r="F74" s="31">
        <f>(VLOOKUP(A74,'% water content of Food'!A74:F1071,6))</f>
        <v>56.51638383</v>
      </c>
      <c r="G74" s="31">
        <f t="shared" si="2"/>
        <v>21476.22585</v>
      </c>
      <c r="H74" s="31">
        <f t="shared" si="3"/>
        <v>16523.77415</v>
      </c>
      <c r="I74" s="99">
        <f t="shared" si="4"/>
        <v>194.6170119</v>
      </c>
      <c r="J74" s="31">
        <f>VLOOKUP(A74,'Absolute Total Monosaccharide C'!$E$2:$T$999,3)</f>
        <v>0.021133</v>
      </c>
      <c r="K74" s="31">
        <f>VLOOKUP(A74,'Absolute Total Monosaccharide C'!$E$2:$T$999,4)</f>
        <v>0.004118</v>
      </c>
      <c r="L74" s="31">
        <f>VLOOKUP(A74,'Absolute Total Monosaccharide C'!$E$2:$T$999,5)</f>
        <v>0.030946</v>
      </c>
      <c r="M74" s="31">
        <f>VLOOKUP(A74,'Absolute Total Monosaccharide C'!$E$2:$T$999,6)</f>
        <v>0.003967</v>
      </c>
      <c r="N74" s="100">
        <f>VLOOKUP(A74,'Absolute Total Monosaccharide C'!$E$2:$T$999,7)</f>
        <v>0.011778</v>
      </c>
      <c r="O74" s="31">
        <f>VLOOKUP(A74,'Absolute Total Monosaccharide C'!$E$2:$T$999,8)</f>
        <v>0</v>
      </c>
      <c r="P74" s="31">
        <f>VLOOKUP(A74,'Absolute Total Monosaccharide C'!$E$2:$T$999,9)</f>
        <v>0.00135</v>
      </c>
      <c r="Q74" s="31">
        <f>VLOOKUP(A74,'Absolute Total Monosaccharide C'!$E$2:$T$999,10)</f>
        <v>0</v>
      </c>
      <c r="R74" s="31">
        <f>VLOOKUP(A74,'Absolute Total Monosaccharide C'!$E$2:$T$999,11)</f>
        <v>0.028362</v>
      </c>
      <c r="S74" s="31">
        <f>VLOOKUP(A74,'Absolute Total Monosaccharide C'!$E$2:$T$999,12)</f>
        <v>0</v>
      </c>
      <c r="T74" s="31">
        <f>VLOOKUP(A74,'Absolute Total Monosaccharide C'!$E$2:$T$999,13)</f>
        <v>0</v>
      </c>
      <c r="U74" s="31">
        <f>VLOOKUP(A74,'Absolute Total Monosaccharide C'!$E$2:$T$999,14)</f>
        <v>0.000286</v>
      </c>
      <c r="V74" s="31">
        <f>VLOOKUP(A74,'Absolute Total Monosaccharide C'!$E$2:$T$999,15)</f>
        <v>0</v>
      </c>
      <c r="W74" s="31" t="str">
        <f>VLOOKUP(A74,'Absolute Total Monosaccharide C'!$E$2:$T$999,16)</f>
        <v/>
      </c>
      <c r="X74" s="100">
        <f>VLOOKUP(A74,'Absolute Total Monosaccharide C'!$E$2:$T$999,2)</f>
        <v>9.86</v>
      </c>
      <c r="Y74" s="101"/>
    </row>
    <row r="75">
      <c r="A75" s="19" t="s">
        <v>254</v>
      </c>
      <c r="B75" s="8" t="str">
        <f>VLOOKUP(A75,'Food Encyclopedia'!$C$2:$K$999,3)&amp;","&amp;VLOOKUP(A75,'Food Encyclopedia'!$C$2:$K$999,4)&amp;","&amp;VLOOKUP(A75,'Food Encyclopedia'!$C$2:$K$999,5)</f>
        <v>Avocado, hass (small), flesh, fresh,Calavo,</v>
      </c>
      <c r="C75" s="31" t="str">
        <f>VLOOKUP(A75,'Food Encyclopedia'!$C$2:$K$999,6)</f>
        <v>Fruits</v>
      </c>
      <c r="D75" s="98">
        <v>38.0</v>
      </c>
      <c r="E75" s="31">
        <f t="shared" si="1"/>
        <v>38000</v>
      </c>
      <c r="F75" s="31">
        <f>(VLOOKUP(A75,'% water content of Food'!A75:F1072,6))</f>
        <v>73.00236082</v>
      </c>
      <c r="G75" s="31">
        <f t="shared" si="2"/>
        <v>27740.89711</v>
      </c>
      <c r="H75" s="31">
        <f t="shared" si="3"/>
        <v>10259.10289</v>
      </c>
      <c r="I75" s="99">
        <f t="shared" si="4"/>
        <v>162.1143438</v>
      </c>
      <c r="J75" s="31">
        <f>VLOOKUP(A75,'Absolute Total Monosaccharide C'!$E$2:$T$999,3)</f>
        <v>0.014341</v>
      </c>
      <c r="K75" s="31">
        <f>VLOOKUP(A75,'Absolute Total Monosaccharide C'!$E$2:$T$999,4)</f>
        <v>0.006355</v>
      </c>
      <c r="L75" s="31">
        <f>VLOOKUP(A75,'Absolute Total Monosaccharide C'!$E$2:$T$999,5)</f>
        <v>0.022382</v>
      </c>
      <c r="M75" s="31">
        <f>VLOOKUP(A75,'Absolute Total Monosaccharide C'!$E$2:$T$999,6)</f>
        <v>0.006038</v>
      </c>
      <c r="N75" s="100">
        <f>VLOOKUP(A75,'Absolute Total Monosaccharide C'!$E$2:$T$999,7)</f>
        <v>0.015802</v>
      </c>
      <c r="O75" s="31">
        <f>VLOOKUP(A75,'Absolute Total Monosaccharide C'!$E$2:$T$999,8)</f>
        <v>0</v>
      </c>
      <c r="P75" s="31">
        <f>VLOOKUP(A75,'Absolute Total Monosaccharide C'!$E$2:$T$999,9)</f>
        <v>0.001705</v>
      </c>
      <c r="Q75" s="31">
        <f>VLOOKUP(A75,'Absolute Total Monosaccharide C'!$E$2:$T$999,10)</f>
        <v>0</v>
      </c>
      <c r="R75" s="31">
        <f>VLOOKUP(A75,'Absolute Total Monosaccharide C'!$E$2:$T$999,11)</f>
        <v>0.033979</v>
      </c>
      <c r="S75" s="31">
        <f>VLOOKUP(A75,'Absolute Total Monosaccharide C'!$E$2:$T$999,12)</f>
        <v>0</v>
      </c>
      <c r="T75" s="31">
        <f>VLOOKUP(A75,'Absolute Total Monosaccharide C'!$E$2:$T$999,13)</f>
        <v>0</v>
      </c>
      <c r="U75" s="31">
        <f>VLOOKUP(A75,'Absolute Total Monosaccharide C'!$E$2:$T$999,14)</f>
        <v>0.001095</v>
      </c>
      <c r="V75" s="31">
        <f>VLOOKUP(A75,'Absolute Total Monosaccharide C'!$E$2:$T$999,15)</f>
        <v>0</v>
      </c>
      <c r="W75" s="31" t="str">
        <f>VLOOKUP(A75,'Absolute Total Monosaccharide C'!$E$2:$T$999,16)</f>
        <v/>
      </c>
      <c r="X75" s="100">
        <f>VLOOKUP(A75,'Absolute Total Monosaccharide C'!$E$2:$T$999,2)</f>
        <v>10.48</v>
      </c>
      <c r="Y75" s="101"/>
    </row>
    <row r="76">
      <c r="A76" s="19" t="s">
        <v>257</v>
      </c>
      <c r="B76" s="8" t="str">
        <f>VLOOKUP(A76,'Food Encyclopedia'!$C$2:$K$999,3)&amp;","&amp;VLOOKUP(A76,'Food Encyclopedia'!$C$2:$K$999,4)&amp;","&amp;VLOOKUP(A76,'Food Encyclopedia'!$C$2:$K$999,5)</f>
        <v>Tomato, green house (large), whole, fresh,Good Life Organic,</v>
      </c>
      <c r="C76" s="31" t="str">
        <f>VLOOKUP(A76,'Food Encyclopedia'!$C$2:$K$999,6)</f>
        <v>Vegetables</v>
      </c>
      <c r="D76" s="98">
        <v>60.0</v>
      </c>
      <c r="E76" s="31">
        <f t="shared" si="1"/>
        <v>60000</v>
      </c>
      <c r="F76" s="31">
        <f>(VLOOKUP(A76,'% water content of Food'!A76:F1073,6))</f>
        <v>93.95806388</v>
      </c>
      <c r="G76" s="31">
        <f t="shared" si="2"/>
        <v>56374.83833</v>
      </c>
      <c r="H76" s="31">
        <f t="shared" si="3"/>
        <v>3625.16167</v>
      </c>
      <c r="I76" s="99">
        <f t="shared" si="4"/>
        <v>19.38373945</v>
      </c>
      <c r="J76" s="31">
        <f>VLOOKUP(A76,'Absolute Total Monosaccharide C'!$E$2:$T$999,3)</f>
        <v>0.264106</v>
      </c>
      <c r="K76" s="31">
        <f>VLOOKUP(A76,'Absolute Total Monosaccharide C'!$E$2:$T$999,4)</f>
        <v>0.010576</v>
      </c>
      <c r="L76" s="31">
        <f>VLOOKUP(A76,'Absolute Total Monosaccharide C'!$E$2:$T$999,5)</f>
        <v>0.14207</v>
      </c>
      <c r="M76" s="31">
        <f>VLOOKUP(A76,'Absolute Total Monosaccharide C'!$E$2:$T$999,6)</f>
        <v>0.003569</v>
      </c>
      <c r="N76" s="100">
        <f>VLOOKUP(A76,'Absolute Total Monosaccharide C'!$E$2:$T$999,7)</f>
        <v>0.005347</v>
      </c>
      <c r="O76" s="31">
        <f>VLOOKUP(A76,'Absolute Total Monosaccharide C'!$E$2:$T$999,8)</f>
        <v>0.000634</v>
      </c>
      <c r="P76" s="31">
        <f>VLOOKUP(A76,'Absolute Total Monosaccharide C'!$E$2:$T$999,9)</f>
        <v>0.001548</v>
      </c>
      <c r="Q76" s="31">
        <f>VLOOKUP(A76,'Absolute Total Monosaccharide C'!$E$2:$T$999,10)</f>
        <v>0</v>
      </c>
      <c r="R76" s="31">
        <f>VLOOKUP(A76,'Absolute Total Monosaccharide C'!$E$2:$T$999,11)</f>
        <v>0.03648</v>
      </c>
      <c r="S76" s="31">
        <f>VLOOKUP(A76,'Absolute Total Monosaccharide C'!$E$2:$T$999,12)</f>
        <v>0</v>
      </c>
      <c r="T76" s="31">
        <f>VLOOKUP(A76,'Absolute Total Monosaccharide C'!$E$2:$T$999,13)</f>
        <v>0</v>
      </c>
      <c r="U76" s="31">
        <f>VLOOKUP(A76,'Absolute Total Monosaccharide C'!$E$2:$T$999,14)</f>
        <v>0.012034</v>
      </c>
      <c r="V76" s="31">
        <f>VLOOKUP(A76,'Absolute Total Monosaccharide C'!$E$2:$T$999,15)</f>
        <v>0</v>
      </c>
      <c r="W76" s="31">
        <f>VLOOKUP(A76,'Absolute Total Monosaccharide C'!$E$2:$T$999,16)</f>
        <v>0</v>
      </c>
      <c r="X76" s="100">
        <f>VLOOKUP(A76,'Absolute Total Monosaccharide C'!$E$2:$T$999,2)</f>
        <v>10.43</v>
      </c>
      <c r="Y76" s="103">
        <v>0.77</v>
      </c>
    </row>
    <row r="77">
      <c r="A77" s="19" t="s">
        <v>260</v>
      </c>
      <c r="B77" s="8" t="str">
        <f>VLOOKUP(A77,'Food Encyclopedia'!$C$2:$K$999,3)&amp;","&amp;VLOOKUP(A77,'Food Encyclopedia'!$C$2:$K$999,4)&amp;","&amp;VLOOKUP(A77,'Food Encyclopedia'!$C$2:$K$999,5)</f>
        <v>Tomato, Glorys, whole , fresh,Nature Sweet,</v>
      </c>
      <c r="C77" s="31" t="str">
        <f>VLOOKUP(A77,'Food Encyclopedia'!$C$2:$K$999,6)</f>
        <v>Vegetables</v>
      </c>
      <c r="D77" s="98">
        <v>60.0</v>
      </c>
      <c r="E77" s="31">
        <f t="shared" si="1"/>
        <v>60000</v>
      </c>
      <c r="F77" s="31">
        <f>(VLOOKUP(A77,'% water content of Food'!A77:F1074,6))</f>
        <v>91.47746471</v>
      </c>
      <c r="G77" s="31">
        <f t="shared" si="2"/>
        <v>54886.47883</v>
      </c>
      <c r="H77" s="31">
        <f t="shared" si="3"/>
        <v>5113.521173</v>
      </c>
      <c r="I77" s="99">
        <f t="shared" si="4"/>
        <v>43.89446575</v>
      </c>
      <c r="J77" s="31">
        <f>VLOOKUP(A77,'Absolute Total Monosaccharide C'!$E$2:$T$999,3)</f>
        <v>0.21621</v>
      </c>
      <c r="K77" s="31">
        <f>VLOOKUP(A77,'Absolute Total Monosaccharide C'!$E$2:$T$999,4)</f>
        <v>0.01624</v>
      </c>
      <c r="L77" s="31">
        <f>VLOOKUP(A77,'Absolute Total Monosaccharide C'!$E$2:$T$999,5)</f>
        <v>0.086674</v>
      </c>
      <c r="M77" s="31">
        <f>VLOOKUP(A77,'Absolute Total Monosaccharide C'!$E$2:$T$999,6)</f>
        <v>0.009631</v>
      </c>
      <c r="N77" s="100">
        <f>VLOOKUP(A77,'Absolute Total Monosaccharide C'!$E$2:$T$999,7)</f>
        <v>0.008584</v>
      </c>
      <c r="O77" s="31">
        <f>VLOOKUP(A77,'Absolute Total Monosaccharide C'!$E$2:$T$999,8)</f>
        <v>0.000394</v>
      </c>
      <c r="P77" s="31">
        <f>VLOOKUP(A77,'Absolute Total Monosaccharide C'!$E$2:$T$999,9)</f>
        <v>0.001704</v>
      </c>
      <c r="Q77" s="31">
        <f>VLOOKUP(A77,'Absolute Total Monosaccharide C'!$E$2:$T$999,10)</f>
        <v>0</v>
      </c>
      <c r="R77" s="31">
        <f>VLOOKUP(A77,'Absolute Total Monosaccharide C'!$E$2:$T$999,11)</f>
        <v>0.030933</v>
      </c>
      <c r="S77" s="31">
        <f>VLOOKUP(A77,'Absolute Total Monosaccharide C'!$E$2:$T$999,12)</f>
        <v>0</v>
      </c>
      <c r="T77" s="31">
        <f>VLOOKUP(A77,'Absolute Total Monosaccharide C'!$E$2:$T$999,13)</f>
        <v>0</v>
      </c>
      <c r="U77" s="31">
        <f>VLOOKUP(A77,'Absolute Total Monosaccharide C'!$E$2:$T$999,14)</f>
        <v>0.001555</v>
      </c>
      <c r="V77" s="31">
        <f>VLOOKUP(A77,'Absolute Total Monosaccharide C'!$E$2:$T$999,15)</f>
        <v>0</v>
      </c>
      <c r="W77" s="31">
        <f>VLOOKUP(A77,'Absolute Total Monosaccharide C'!$E$2:$T$999,16)</f>
        <v>0</v>
      </c>
      <c r="X77" s="100">
        <f>VLOOKUP(A77,'Absolute Total Monosaccharide C'!$E$2:$T$999,2)</f>
        <v>10.48</v>
      </c>
      <c r="Y77" s="103">
        <v>0.692430822</v>
      </c>
    </row>
    <row r="78">
      <c r="A78" s="19" t="s">
        <v>263</v>
      </c>
      <c r="B78" s="8" t="str">
        <f>VLOOKUP(A78,'Food Encyclopedia'!$C$2:$K$999,3)&amp;","&amp;VLOOKUP(A78,'Food Encyclopedia'!$C$2:$K$999,4)&amp;","&amp;VLOOKUP(A78,'Food Encyclopedia'!$C$2:$K$999,5)</f>
        <v>Tomato, Twilights, whole , fresh,Nature Sweet,</v>
      </c>
      <c r="C78" s="31" t="str">
        <f>VLOOKUP(A78,'Food Encyclopedia'!$C$2:$K$999,6)</f>
        <v>Vegetables</v>
      </c>
      <c r="D78" s="98">
        <v>60.0</v>
      </c>
      <c r="E78" s="31">
        <f t="shared" si="1"/>
        <v>60000</v>
      </c>
      <c r="F78" s="31">
        <f>(VLOOKUP(A78,'% water content of Food'!A78:F1075,6))</f>
        <v>89.18573849</v>
      </c>
      <c r="G78" s="31">
        <f t="shared" si="2"/>
        <v>53511.44309</v>
      </c>
      <c r="H78" s="31">
        <f t="shared" si="3"/>
        <v>6488.556905</v>
      </c>
      <c r="I78" s="99">
        <f t="shared" si="4"/>
        <v>62.98442188</v>
      </c>
      <c r="J78" s="31">
        <f>VLOOKUP(A78,'Absolute Total Monosaccharide C'!$E$2:$T$999,3)</f>
        <v>0.230019</v>
      </c>
      <c r="K78" s="31">
        <f>VLOOKUP(A78,'Absolute Total Monosaccharide C'!$E$2:$T$999,4)</f>
        <v>0.014886</v>
      </c>
      <c r="L78" s="31">
        <f>VLOOKUP(A78,'Absolute Total Monosaccharide C'!$E$2:$T$999,5)</f>
        <v>0.065679</v>
      </c>
      <c r="M78" s="31">
        <f>VLOOKUP(A78,'Absolute Total Monosaccharide C'!$E$2:$T$999,6)</f>
        <v>0.010555</v>
      </c>
      <c r="N78" s="100">
        <f>VLOOKUP(A78,'Absolute Total Monosaccharide C'!$E$2:$T$999,7)</f>
        <v>0.009707</v>
      </c>
      <c r="O78" s="31">
        <f>VLOOKUP(A78,'Absolute Total Monosaccharide C'!$E$2:$T$999,8)</f>
        <v>0.000781</v>
      </c>
      <c r="P78" s="31">
        <f>VLOOKUP(A78,'Absolute Total Monosaccharide C'!$E$2:$T$999,9)</f>
        <v>0.001382</v>
      </c>
      <c r="Q78" s="31">
        <f>VLOOKUP(A78,'Absolute Total Monosaccharide C'!$E$2:$T$999,10)</f>
        <v>0</v>
      </c>
      <c r="R78" s="31">
        <f>VLOOKUP(A78,'Absolute Total Monosaccharide C'!$E$2:$T$999,11)</f>
        <v>0.026894</v>
      </c>
      <c r="S78" s="31">
        <f>VLOOKUP(A78,'Absolute Total Monosaccharide C'!$E$2:$T$999,12)</f>
        <v>0</v>
      </c>
      <c r="T78" s="31">
        <f>VLOOKUP(A78,'Absolute Total Monosaccharide C'!$E$2:$T$999,13)</f>
        <v>0</v>
      </c>
      <c r="U78" s="31">
        <f>VLOOKUP(A78,'Absolute Total Monosaccharide C'!$E$2:$T$999,14)</f>
        <v>0.003789</v>
      </c>
      <c r="V78" s="31">
        <f>VLOOKUP(A78,'Absolute Total Monosaccharide C'!$E$2:$T$999,15)</f>
        <v>0</v>
      </c>
      <c r="W78" s="31">
        <f>VLOOKUP(A78,'Absolute Total Monosaccharide C'!$E$2:$T$999,16)</f>
        <v>0</v>
      </c>
      <c r="X78" s="100">
        <f>VLOOKUP(A78,'Absolute Total Monosaccharide C'!$E$2:$T$999,2)</f>
        <v>10.39</v>
      </c>
      <c r="Y78" s="103">
        <v>0.768192427</v>
      </c>
    </row>
    <row r="79">
      <c r="A79" s="19" t="s">
        <v>265</v>
      </c>
      <c r="B79" s="8" t="str">
        <f>VLOOKUP(A79,'Food Encyclopedia'!$C$2:$K$999,3)&amp;","&amp;VLOOKUP(A79,'Food Encyclopedia'!$C$2:$K$999,4)&amp;","&amp;VLOOKUP(A79,'Food Encyclopedia'!$C$2:$K$999,5)</f>
        <v>Tomato, Comets, whole , fresh,Nature Sweet,</v>
      </c>
      <c r="C79" s="31" t="str">
        <f>VLOOKUP(A79,'Food Encyclopedia'!$C$2:$K$999,6)</f>
        <v>Vegetables</v>
      </c>
      <c r="D79" s="98">
        <v>60.0</v>
      </c>
      <c r="E79" s="31">
        <f t="shared" si="1"/>
        <v>60000</v>
      </c>
      <c r="F79" s="31">
        <f>(VLOOKUP(A79,'% water content of Food'!A79:F1076,6))</f>
        <v>91.1461921</v>
      </c>
      <c r="G79" s="31">
        <f t="shared" si="2"/>
        <v>54687.71526</v>
      </c>
      <c r="H79" s="31">
        <f t="shared" si="3"/>
        <v>5312.284741</v>
      </c>
      <c r="I79" s="99">
        <f t="shared" si="4"/>
        <v>63.75804146</v>
      </c>
      <c r="J79" s="31">
        <f>VLOOKUP(A79,'Absolute Total Monosaccharide C'!$E$2:$T$999,3)</f>
        <v>0.232985</v>
      </c>
      <c r="K79" s="31">
        <f>VLOOKUP(A79,'Absolute Total Monosaccharide C'!$E$2:$T$999,4)</f>
        <v>0.023823</v>
      </c>
      <c r="L79" s="31">
        <f>VLOOKUP(A79,'Absolute Total Monosaccharide C'!$E$2:$T$999,5)</f>
        <v>0.077408</v>
      </c>
      <c r="M79" s="31">
        <f>VLOOKUP(A79,'Absolute Total Monosaccharide C'!$E$2:$T$999,6)</f>
        <v>0.011228</v>
      </c>
      <c r="N79" s="100">
        <f>VLOOKUP(A79,'Absolute Total Monosaccharide C'!$E$2:$T$999,7)</f>
        <v>0.012002</v>
      </c>
      <c r="O79" s="31">
        <f>VLOOKUP(A79,'Absolute Total Monosaccharide C'!$E$2:$T$999,8)</f>
        <v>0.001001</v>
      </c>
      <c r="P79" s="31">
        <f>VLOOKUP(A79,'Absolute Total Monosaccharide C'!$E$2:$T$999,9)</f>
        <v>0.001658</v>
      </c>
      <c r="Q79" s="31">
        <f>VLOOKUP(A79,'Absolute Total Monosaccharide C'!$E$2:$T$999,10)</f>
        <v>0</v>
      </c>
      <c r="R79" s="31">
        <f>VLOOKUP(A79,'Absolute Total Monosaccharide C'!$E$2:$T$999,11)</f>
        <v>0.025244</v>
      </c>
      <c r="S79" s="31">
        <f>VLOOKUP(A79,'Absolute Total Monosaccharide C'!$E$2:$T$999,12)</f>
        <v>0</v>
      </c>
      <c r="T79" s="31">
        <f>VLOOKUP(A79,'Absolute Total Monosaccharide C'!$E$2:$T$999,13)</f>
        <v>0</v>
      </c>
      <c r="U79" s="31">
        <f>VLOOKUP(A79,'Absolute Total Monosaccharide C'!$E$2:$T$999,14)</f>
        <v>0.020803</v>
      </c>
      <c r="V79" s="31">
        <f>VLOOKUP(A79,'Absolute Total Monosaccharide C'!$E$2:$T$999,15)</f>
        <v>0</v>
      </c>
      <c r="W79" s="31">
        <f>VLOOKUP(A79,'Absolute Total Monosaccharide C'!$E$2:$T$999,16)</f>
        <v>0</v>
      </c>
      <c r="X79" s="100">
        <f>VLOOKUP(A79,'Absolute Total Monosaccharide C'!$E$2:$T$999,2)</f>
        <v>10.15</v>
      </c>
      <c r="Y79" s="103">
        <v>0.820362884</v>
      </c>
    </row>
    <row r="80">
      <c r="A80" s="19" t="s">
        <v>267</v>
      </c>
      <c r="B80" s="8" t="str">
        <f>VLOOKUP(A80,'Food Encyclopedia'!$C$2:$K$999,3)&amp;","&amp;VLOOKUP(A80,'Food Encyclopedia'!$C$2:$K$999,4)&amp;","&amp;VLOOKUP(A80,'Food Encyclopedia'!$C$2:$K$999,5)</f>
        <v>Tomato, Cherubs, whole , fresh,Nature Sweet,</v>
      </c>
      <c r="C80" s="31" t="str">
        <f>VLOOKUP(A80,'Food Encyclopedia'!$C$2:$K$999,6)</f>
        <v>Vegetables</v>
      </c>
      <c r="D80" s="98">
        <v>60.0</v>
      </c>
      <c r="E80" s="31">
        <f t="shared" si="1"/>
        <v>60000</v>
      </c>
      <c r="F80" s="31">
        <f>(VLOOKUP(A80,'% water content of Food'!A80:F1077,6))</f>
        <v>89.45850077</v>
      </c>
      <c r="G80" s="31">
        <f t="shared" si="2"/>
        <v>53675.10046</v>
      </c>
      <c r="H80" s="31">
        <f t="shared" si="3"/>
        <v>6324.899535</v>
      </c>
      <c r="I80" s="99">
        <f t="shared" si="4"/>
        <v>97.82722111</v>
      </c>
      <c r="J80" s="31">
        <f>VLOOKUP(A80,'Absolute Total Monosaccharide C'!$E$2:$T$999,3)</f>
        <v>0.257643</v>
      </c>
      <c r="K80" s="31">
        <f>VLOOKUP(A80,'Absolute Total Monosaccharide C'!$E$2:$T$999,4)</f>
        <v>0.026418</v>
      </c>
      <c r="L80" s="31">
        <f>VLOOKUP(A80,'Absolute Total Monosaccharide C'!$E$2:$T$999,5)</f>
        <v>0.09499</v>
      </c>
      <c r="M80" s="31">
        <f>VLOOKUP(A80,'Absolute Total Monosaccharide C'!$E$2:$T$999,6)</f>
        <v>0.015329</v>
      </c>
      <c r="N80" s="100">
        <f>VLOOKUP(A80,'Absolute Total Monosaccharide C'!$E$2:$T$999,7)</f>
        <v>0.015467</v>
      </c>
      <c r="O80" s="31">
        <f>VLOOKUP(A80,'Absolute Total Monosaccharide C'!$E$2:$T$999,8)</f>
        <v>0.000822</v>
      </c>
      <c r="P80" s="31">
        <f>VLOOKUP(A80,'Absolute Total Monosaccharide C'!$E$2:$T$999,9)</f>
        <v>0.001804</v>
      </c>
      <c r="Q80" s="31">
        <f>VLOOKUP(A80,'Absolute Total Monosaccharide C'!$E$2:$T$999,10)</f>
        <v>0</v>
      </c>
      <c r="R80" s="31">
        <f>VLOOKUP(A80,'Absolute Total Monosaccharide C'!$E$2:$T$999,11)</f>
        <v>0.028072</v>
      </c>
      <c r="S80" s="31">
        <f>VLOOKUP(A80,'Absolute Total Monosaccharide C'!$E$2:$T$999,12)</f>
        <v>0</v>
      </c>
      <c r="T80" s="31">
        <f>VLOOKUP(A80,'Absolute Total Monosaccharide C'!$E$2:$T$999,13)</f>
        <v>0</v>
      </c>
      <c r="U80" s="31">
        <f>VLOOKUP(A80,'Absolute Total Monosaccharide C'!$E$2:$T$999,14)</f>
        <v>0.013303</v>
      </c>
      <c r="V80" s="31">
        <f>VLOOKUP(A80,'Absolute Total Monosaccharide C'!$E$2:$T$999,15)</f>
        <v>0</v>
      </c>
      <c r="W80" s="31">
        <f>VLOOKUP(A80,'Absolute Total Monosaccharide C'!$E$2:$T$999,16)</f>
        <v>0</v>
      </c>
      <c r="X80" s="100">
        <f>VLOOKUP(A80,'Absolute Total Monosaccharide C'!$E$2:$T$999,2)</f>
        <v>10.11</v>
      </c>
      <c r="Y80" s="103">
        <v>0.778087504</v>
      </c>
    </row>
    <row r="81">
      <c r="A81" s="19" t="s">
        <v>269</v>
      </c>
      <c r="B81" s="8" t="str">
        <f>VLOOKUP(A81,'Food Encyclopedia'!$C$2:$K$999,3)&amp;","&amp;VLOOKUP(A81,'Food Encyclopedia'!$C$2:$K$999,4)&amp;","&amp;VLOOKUP(A81,'Food Encyclopedia'!$C$2:$K$999,5)</f>
        <v>Berry, blueberry, whole, fresh,Driscoll's,</v>
      </c>
      <c r="C81" s="31" t="str">
        <f>VLOOKUP(A81,'Food Encyclopedia'!$C$2:$K$999,6)</f>
        <v>Fruits</v>
      </c>
      <c r="D81" s="98">
        <v>40.0</v>
      </c>
      <c r="E81" s="31">
        <f t="shared" si="1"/>
        <v>40000</v>
      </c>
      <c r="F81" s="31">
        <f>(VLOOKUP(A81,'% water content of Food'!A81:F1078,6))</f>
        <v>84.89320806</v>
      </c>
      <c r="G81" s="31">
        <f t="shared" si="2"/>
        <v>33957.28322</v>
      </c>
      <c r="H81" s="31">
        <f t="shared" si="3"/>
        <v>6042.716776</v>
      </c>
      <c r="I81" s="99">
        <f t="shared" si="4"/>
        <v>36.9935121</v>
      </c>
      <c r="J81" s="31">
        <f>VLOOKUP(A81,'Absolute Total Monosaccharide C'!$E$2:$T$999,3)</f>
        <v>0.314256</v>
      </c>
      <c r="K81" s="31">
        <f>VLOOKUP(A81,'Absolute Total Monosaccharide C'!$E$2:$T$999,4)</f>
        <v>0.013949</v>
      </c>
      <c r="L81" s="31">
        <f>VLOOKUP(A81,'Absolute Total Monosaccharide C'!$E$2:$T$999,5)</f>
        <v>0.047288</v>
      </c>
      <c r="M81" s="31">
        <f>VLOOKUP(A81,'Absolute Total Monosaccharide C'!$E$2:$T$999,6)</f>
        <v>0.016792</v>
      </c>
      <c r="N81" s="100">
        <f>VLOOKUP(A81,'Absolute Total Monosaccharide C'!$E$2:$T$999,7)</f>
        <v>0.006122</v>
      </c>
      <c r="O81" s="31">
        <f>VLOOKUP(A81,'Absolute Total Monosaccharide C'!$E$2:$T$999,8)</f>
        <v>0.00246</v>
      </c>
      <c r="P81" s="31">
        <f>VLOOKUP(A81,'Absolute Total Monosaccharide C'!$E$2:$T$999,9)</f>
        <v>0.000707</v>
      </c>
      <c r="Q81" s="31">
        <f>VLOOKUP(A81,'Absolute Total Monosaccharide C'!$E$2:$T$999,10)</f>
        <v>0</v>
      </c>
      <c r="R81" s="31">
        <f>VLOOKUP(A81,'Absolute Total Monosaccharide C'!$E$2:$T$999,11)</f>
        <v>0.013406</v>
      </c>
      <c r="S81" s="31">
        <f>VLOOKUP(A81,'Absolute Total Monosaccharide C'!$E$2:$T$999,12)</f>
        <v>0</v>
      </c>
      <c r="T81" s="31">
        <f>VLOOKUP(A81,'Absolute Total Monosaccharide C'!$E$2:$T$999,13)</f>
        <v>0</v>
      </c>
      <c r="U81" s="31">
        <f>VLOOKUP(A81,'Absolute Total Monosaccharide C'!$E$2:$T$999,14)</f>
        <v>0</v>
      </c>
      <c r="V81" s="31">
        <f>VLOOKUP(A81,'Absolute Total Monosaccharide C'!$E$2:$T$999,15)</f>
        <v>0</v>
      </c>
      <c r="W81" s="31">
        <f>VLOOKUP(A81,'Absolute Total Monosaccharide C'!$E$2:$T$999,16)</f>
        <v>0</v>
      </c>
      <c r="X81" s="100">
        <f>VLOOKUP(A81,'Absolute Total Monosaccharide C'!$E$2:$T$999,2)</f>
        <v>10.1</v>
      </c>
      <c r="Y81" s="103">
        <v>0.979349161</v>
      </c>
    </row>
    <row r="82">
      <c r="A82" s="19" t="s">
        <v>272</v>
      </c>
      <c r="B82" s="8" t="str">
        <f>VLOOKUP(A82,'Food Encyclopedia'!$C$2:$K$999,3)&amp;","&amp;VLOOKUP(A82,'Food Encyclopedia'!$C$2:$K$999,4)&amp;","&amp;VLOOKUP(A82,'Food Encyclopedia'!$C$2:$K$999,5)</f>
        <v>Berry, raspberry, whole, fresh,Driscoll's,</v>
      </c>
      <c r="C82" s="31" t="str">
        <f>VLOOKUP(A82,'Food Encyclopedia'!$C$2:$K$999,6)</f>
        <v>Fruits</v>
      </c>
      <c r="D82" s="98">
        <v>40.0</v>
      </c>
      <c r="E82" s="31">
        <f t="shared" si="1"/>
        <v>40000</v>
      </c>
      <c r="F82" s="31">
        <f>(VLOOKUP(A82,'% water content of Food'!A82:F1079,6))</f>
        <v>82.64616796</v>
      </c>
      <c r="G82" s="31">
        <f t="shared" si="2"/>
        <v>33058.46718</v>
      </c>
      <c r="H82" s="31">
        <f t="shared" si="3"/>
        <v>6941.532817</v>
      </c>
      <c r="I82" s="99">
        <f t="shared" si="4"/>
        <v>57.46200866</v>
      </c>
      <c r="J82" s="31">
        <f>VLOOKUP(A82,'Absolute Total Monosaccharide C'!$E$2:$T$999,3)</f>
        <v>0.306217</v>
      </c>
      <c r="K82" s="31">
        <f>VLOOKUP(A82,'Absolute Total Monosaccharide C'!$E$2:$T$999,4)</f>
        <v>0.012879</v>
      </c>
      <c r="L82" s="31">
        <f>VLOOKUP(A82,'Absolute Total Monosaccharide C'!$E$2:$T$999,5)</f>
        <v>0.261566</v>
      </c>
      <c r="M82" s="31">
        <f>VLOOKUP(A82,'Absolute Total Monosaccharide C'!$E$2:$T$999,6)</f>
        <v>0.009877</v>
      </c>
      <c r="N82" s="100">
        <f>VLOOKUP(A82,'Absolute Total Monosaccharide C'!$E$2:$T$999,7)</f>
        <v>0.008278</v>
      </c>
      <c r="O82" s="31">
        <f>VLOOKUP(A82,'Absolute Total Monosaccharide C'!$E$2:$T$999,8)</f>
        <v>0.001205</v>
      </c>
      <c r="P82" s="31">
        <f>VLOOKUP(A82,'Absolute Total Monosaccharide C'!$E$2:$T$999,9)</f>
        <v>0.001372</v>
      </c>
      <c r="Q82" s="31">
        <f>VLOOKUP(A82,'Absolute Total Monosaccharide C'!$E$2:$T$999,10)</f>
        <v>0</v>
      </c>
      <c r="R82" s="31">
        <f>VLOOKUP(A82,'Absolute Total Monosaccharide C'!$E$2:$T$999,11)</f>
        <v>0.012804</v>
      </c>
      <c r="S82" s="31">
        <f>VLOOKUP(A82,'Absolute Total Monosaccharide C'!$E$2:$T$999,12)</f>
        <v>0</v>
      </c>
      <c r="T82" s="31">
        <f>VLOOKUP(A82,'Absolute Total Monosaccharide C'!$E$2:$T$999,13)</f>
        <v>0</v>
      </c>
      <c r="U82" s="31">
        <f>VLOOKUP(A82,'Absolute Total Monosaccharide C'!$E$2:$T$999,14)</f>
        <v>0.001821</v>
      </c>
      <c r="V82" s="31">
        <f>VLOOKUP(A82,'Absolute Total Monosaccharide C'!$E$2:$T$999,15)</f>
        <v>0.000836</v>
      </c>
      <c r="W82" s="31">
        <f>VLOOKUP(A82,'Absolute Total Monosaccharide C'!$E$2:$T$999,16)</f>
        <v>0</v>
      </c>
      <c r="X82" s="100">
        <f>VLOOKUP(A82,'Absolute Total Monosaccharide C'!$E$2:$T$999,2)</f>
        <v>10.09</v>
      </c>
      <c r="Y82" s="101"/>
    </row>
    <row r="83">
      <c r="A83" s="19" t="s">
        <v>274</v>
      </c>
      <c r="B83" s="8" t="str">
        <f>VLOOKUP(A83,'Food Encyclopedia'!$C$2:$K$999,3)&amp;","&amp;VLOOKUP(A83,'Food Encyclopedia'!$C$2:$K$999,4)&amp;","&amp;VLOOKUP(A83,'Food Encyclopedia'!$C$2:$K$999,5)</f>
        <v>Berry, blackberry, whole, fresh,Driscoll's,</v>
      </c>
      <c r="C83" s="31" t="str">
        <f>VLOOKUP(A83,'Food Encyclopedia'!$C$2:$K$999,6)</f>
        <v>Fruits</v>
      </c>
      <c r="D83" s="98">
        <v>40.0</v>
      </c>
      <c r="E83" s="31">
        <f t="shared" si="1"/>
        <v>40000</v>
      </c>
      <c r="F83" s="31">
        <f>(VLOOKUP(A83,'% water content of Food'!A83:F1080,6))</f>
        <v>84.73511621</v>
      </c>
      <c r="G83" s="31">
        <f t="shared" si="2"/>
        <v>33894.04648</v>
      </c>
      <c r="H83" s="31">
        <f t="shared" si="3"/>
        <v>6105.953515</v>
      </c>
      <c r="I83" s="99">
        <f t="shared" si="4"/>
        <v>132.7373235</v>
      </c>
      <c r="J83" s="31">
        <f>VLOOKUP(A83,'Absolute Total Monosaccharide C'!$E$2:$T$999,3)</f>
        <v>0.260758</v>
      </c>
      <c r="K83" s="31">
        <f>VLOOKUP(A83,'Absolute Total Monosaccharide C'!$E$2:$T$999,4)</f>
        <v>0.01648</v>
      </c>
      <c r="L83" s="31">
        <f>VLOOKUP(A83,'Absolute Total Monosaccharide C'!$E$2:$T$999,5)</f>
        <v>0.096996</v>
      </c>
      <c r="M83" s="31">
        <f>VLOOKUP(A83,'Absolute Total Monosaccharide C'!$E$2:$T$999,6)</f>
        <v>0.009918</v>
      </c>
      <c r="N83" s="100">
        <f>VLOOKUP(A83,'Absolute Total Monosaccharide C'!$E$2:$T$999,7)</f>
        <v>0.021739</v>
      </c>
      <c r="O83" s="31">
        <f>VLOOKUP(A83,'Absolute Total Monosaccharide C'!$E$2:$T$999,8)</f>
        <v>0.002355</v>
      </c>
      <c r="P83" s="31">
        <f>VLOOKUP(A83,'Absolute Total Monosaccharide C'!$E$2:$T$999,9)</f>
        <v>0.00188</v>
      </c>
      <c r="Q83" s="31">
        <f>VLOOKUP(A83,'Absolute Total Monosaccharide C'!$E$2:$T$999,10)</f>
        <v>0</v>
      </c>
      <c r="R83" s="31">
        <f>VLOOKUP(A83,'Absolute Total Monosaccharide C'!$E$2:$T$999,11)</f>
        <v>0.027944</v>
      </c>
      <c r="S83" s="31">
        <f>VLOOKUP(A83,'Absolute Total Monosaccharide C'!$E$2:$T$999,12)</f>
        <v>0</v>
      </c>
      <c r="T83" s="31">
        <f>VLOOKUP(A83,'Absolute Total Monosaccharide C'!$E$2:$T$999,13)</f>
        <v>0</v>
      </c>
      <c r="U83" s="31">
        <f>VLOOKUP(A83,'Absolute Total Monosaccharide C'!$E$2:$T$999,14)</f>
        <v>0.003234</v>
      </c>
      <c r="V83" s="31">
        <f>VLOOKUP(A83,'Absolute Total Monosaccharide C'!$E$2:$T$999,15)</f>
        <v>0</v>
      </c>
      <c r="W83" s="31">
        <f>VLOOKUP(A83,'Absolute Total Monosaccharide C'!$E$2:$T$999,16)</f>
        <v>0</v>
      </c>
      <c r="X83" s="100">
        <f>VLOOKUP(A83,'Absolute Total Monosaccharide C'!$E$2:$T$999,2)</f>
        <v>10.11</v>
      </c>
      <c r="Y83" s="103">
        <v>0.738256517</v>
      </c>
    </row>
    <row r="84">
      <c r="A84" s="19" t="s">
        <v>276</v>
      </c>
      <c r="B84" s="8" t="str">
        <f>VLOOKUP(A84,'Food Encyclopedia'!$C$2:$K$999,3)&amp;","&amp;VLOOKUP(A84,'Food Encyclopedia'!$C$2:$K$999,4)&amp;","&amp;VLOOKUP(A84,'Food Encyclopedia'!$C$2:$K$999,5)</f>
        <v>Berry, strawberry, whole, fresh,Driscoll's,</v>
      </c>
      <c r="C84" s="31" t="str">
        <f>VLOOKUP(A84,'Food Encyclopedia'!$C$2:$K$999,6)</f>
        <v>Fruits</v>
      </c>
      <c r="D84" s="98">
        <v>40.0</v>
      </c>
      <c r="E84" s="31">
        <f t="shared" si="1"/>
        <v>40000</v>
      </c>
      <c r="F84" s="31">
        <f>(VLOOKUP(A84,'% water content of Food'!A84:F1081,6))</f>
        <v>87.49689551</v>
      </c>
      <c r="G84" s="31">
        <f t="shared" si="2"/>
        <v>34998.7582</v>
      </c>
      <c r="H84" s="31">
        <f t="shared" si="3"/>
        <v>5001.241795</v>
      </c>
      <c r="I84" s="99">
        <f t="shared" si="4"/>
        <v>40.21498528</v>
      </c>
      <c r="J84" s="31">
        <f>VLOOKUP(A84,'Absolute Total Monosaccharide C'!$E$2:$T$999,3)</f>
        <v>0.252313</v>
      </c>
      <c r="K84" s="31">
        <f>VLOOKUP(A84,'Absolute Total Monosaccharide C'!$E$2:$T$999,4)</f>
        <v>0.011319</v>
      </c>
      <c r="L84" s="31">
        <f>VLOOKUP(A84,'Absolute Total Monosaccharide C'!$E$2:$T$999,5)</f>
        <v>0.034451</v>
      </c>
      <c r="M84" s="31">
        <f>VLOOKUP(A84,'Absolute Total Monosaccharide C'!$E$2:$T$999,6)</f>
        <v>0.00788</v>
      </c>
      <c r="N84" s="100">
        <f>VLOOKUP(A84,'Absolute Total Monosaccharide C'!$E$2:$T$999,7)</f>
        <v>0.008041</v>
      </c>
      <c r="O84" s="31">
        <f>VLOOKUP(A84,'Absolute Total Monosaccharide C'!$E$2:$T$999,8)</f>
        <v>0.004693</v>
      </c>
      <c r="P84" s="31">
        <f>VLOOKUP(A84,'Absolute Total Monosaccharide C'!$E$2:$T$999,9)</f>
        <v>0.001316</v>
      </c>
      <c r="Q84" s="31">
        <f>VLOOKUP(A84,'Absolute Total Monosaccharide C'!$E$2:$T$999,10)</f>
        <v>0</v>
      </c>
      <c r="R84" s="31">
        <f>VLOOKUP(A84,'Absolute Total Monosaccharide C'!$E$2:$T$999,11)</f>
        <v>0.018801</v>
      </c>
      <c r="S84" s="31">
        <f>VLOOKUP(A84,'Absolute Total Monosaccharide C'!$E$2:$T$999,12)</f>
        <v>0</v>
      </c>
      <c r="T84" s="31">
        <f>VLOOKUP(A84,'Absolute Total Monosaccharide C'!$E$2:$T$999,13)</f>
        <v>0</v>
      </c>
      <c r="U84" s="31">
        <f>VLOOKUP(A84,'Absolute Total Monosaccharide C'!$E$2:$T$999,14)</f>
        <v>0.000191</v>
      </c>
      <c r="V84" s="31">
        <f>VLOOKUP(A84,'Absolute Total Monosaccharide C'!$E$2:$T$999,15)</f>
        <v>0</v>
      </c>
      <c r="W84" s="31">
        <f>VLOOKUP(A84,'Absolute Total Monosaccharide C'!$E$2:$T$999,16)</f>
        <v>0.00056</v>
      </c>
      <c r="X84" s="100">
        <f>VLOOKUP(A84,'Absolute Total Monosaccharide C'!$E$2:$T$999,2)</f>
        <v>10.13</v>
      </c>
      <c r="Y84" s="103">
        <v>0.903758811</v>
      </c>
    </row>
    <row r="85">
      <c r="A85" s="19" t="s">
        <v>278</v>
      </c>
      <c r="B85" s="8" t="str">
        <f>VLOOKUP(A85,'Food Encyclopedia'!$C$2:$K$999,3)&amp;","&amp;VLOOKUP(A85,'Food Encyclopedia'!$C$2:$K$999,4)&amp;","&amp;VLOOKUP(A85,'Food Encyclopedia'!$C$2:$K$999,5)</f>
        <v>Berry, goldenberry, whole, fresh,Melissa's,</v>
      </c>
      <c r="C85" s="31" t="str">
        <f>VLOOKUP(A85,'Food Encyclopedia'!$C$2:$K$999,6)</f>
        <v>Fruits</v>
      </c>
      <c r="D85" s="98">
        <v>40.0</v>
      </c>
      <c r="E85" s="31">
        <f t="shared" si="1"/>
        <v>40000</v>
      </c>
      <c r="F85" s="31">
        <f>(VLOOKUP(A85,'% water content of Food'!A85:F1082,6))</f>
        <v>79.02168061</v>
      </c>
      <c r="G85" s="31">
        <f t="shared" si="2"/>
        <v>31608.67225</v>
      </c>
      <c r="H85" s="31">
        <f t="shared" si="3"/>
        <v>8391.327754</v>
      </c>
      <c r="I85" s="99">
        <f t="shared" si="4"/>
        <v>55.8442862</v>
      </c>
      <c r="J85" s="31">
        <f>VLOOKUP(A85,'Absolute Total Monosaccharide C'!$E$2:$T$999,3)</f>
        <v>0.241102</v>
      </c>
      <c r="K85" s="31">
        <f>VLOOKUP(A85,'Absolute Total Monosaccharide C'!$E$2:$T$999,4)</f>
        <v>0.007636</v>
      </c>
      <c r="L85" s="31">
        <f>VLOOKUP(A85,'Absolute Total Monosaccharide C'!$E$2:$T$999,5)</f>
        <v>0.083939</v>
      </c>
      <c r="M85" s="31">
        <f>VLOOKUP(A85,'Absolute Total Monosaccharide C'!$E$2:$T$999,6)</f>
        <v>0.00382</v>
      </c>
      <c r="N85" s="100">
        <f>VLOOKUP(A85,'Absolute Total Monosaccharide C'!$E$2:$T$999,7)</f>
        <v>0.006655</v>
      </c>
      <c r="O85" s="31">
        <f>VLOOKUP(A85,'Absolute Total Monosaccharide C'!$E$2:$T$999,8)</f>
        <v>0.000281</v>
      </c>
      <c r="P85" s="31">
        <f>VLOOKUP(A85,'Absolute Total Monosaccharide C'!$E$2:$T$999,9)</f>
        <v>0.000817</v>
      </c>
      <c r="Q85" s="31">
        <f>VLOOKUP(A85,'Absolute Total Monosaccharide C'!$E$2:$T$999,10)</f>
        <v>0</v>
      </c>
      <c r="R85" s="31">
        <f>VLOOKUP(A85,'Absolute Total Monosaccharide C'!$E$2:$T$999,11)</f>
        <v>0.011013</v>
      </c>
      <c r="S85" s="31">
        <f>VLOOKUP(A85,'Absolute Total Monosaccharide C'!$E$2:$T$999,12)</f>
        <v>0</v>
      </c>
      <c r="T85" s="31">
        <f>VLOOKUP(A85,'Absolute Total Monosaccharide C'!$E$2:$T$999,13)</f>
        <v>0</v>
      </c>
      <c r="U85" s="31">
        <f>VLOOKUP(A85,'Absolute Total Monosaccharide C'!$E$2:$T$999,14)</f>
        <v>0.00111</v>
      </c>
      <c r="V85" s="31">
        <f>VLOOKUP(A85,'Absolute Total Monosaccharide C'!$E$2:$T$999,15)</f>
        <v>0</v>
      </c>
      <c r="W85" s="31">
        <f>VLOOKUP(A85,'Absolute Total Monosaccharide C'!$E$2:$T$999,16)</f>
        <v>0</v>
      </c>
      <c r="X85" s="100">
        <f>VLOOKUP(A85,'Absolute Total Monosaccharide C'!$E$2:$T$999,2)</f>
        <v>10.39</v>
      </c>
      <c r="Y85" s="103">
        <v>0.56333092</v>
      </c>
    </row>
    <row r="86">
      <c r="A86" s="19" t="s">
        <v>282</v>
      </c>
      <c r="B86" s="8" t="str">
        <f>VLOOKUP(A86,'Food Encyclopedia'!$C$2:$K$999,3)&amp;","&amp;VLOOKUP(A86,'Food Encyclopedia'!$C$2:$K$999,4)&amp;","&amp;VLOOKUP(A86,'Food Encyclopedia'!$C$2:$K$999,5)</f>
        <v>Cherry, sweet, whole, fresh,Organics,</v>
      </c>
      <c r="C86" s="31" t="str">
        <f>VLOOKUP(A86,'Food Encyclopedia'!$C$2:$K$999,6)</f>
        <v>Fruits</v>
      </c>
      <c r="D86" s="98">
        <v>60.0</v>
      </c>
      <c r="E86" s="31">
        <f t="shared" si="1"/>
        <v>60000</v>
      </c>
      <c r="F86" s="31">
        <f>(VLOOKUP(A86,'% water content of Food'!A86:F1083,6))</f>
        <v>78.88849735</v>
      </c>
      <c r="G86" s="31">
        <f t="shared" si="2"/>
        <v>47333.09841</v>
      </c>
      <c r="H86" s="31">
        <f t="shared" si="3"/>
        <v>12666.90159</v>
      </c>
      <c r="I86" s="99">
        <f t="shared" si="4"/>
        <v>118.7142017</v>
      </c>
      <c r="J86" s="31">
        <f>VLOOKUP(A86,'Absolute Total Monosaccharide C'!$E$2:$T$999,3)</f>
        <v>0.318054</v>
      </c>
      <c r="K86" s="31">
        <f>VLOOKUP(A86,'Absolute Total Monosaccharide C'!$E$2:$T$999,4)</f>
        <v>0.007394</v>
      </c>
      <c r="L86" s="31">
        <f>VLOOKUP(A86,'Absolute Total Monosaccharide C'!$E$2:$T$999,5)</f>
        <v>0.20078</v>
      </c>
      <c r="M86" s="31">
        <f>VLOOKUP(A86,'Absolute Total Monosaccharide C'!$E$2:$T$999,6)</f>
        <v>0.00316</v>
      </c>
      <c r="N86" s="100">
        <f>VLOOKUP(A86,'Absolute Total Monosaccharide C'!$E$2:$T$999,7)</f>
        <v>0.009372</v>
      </c>
      <c r="O86" s="31">
        <f>VLOOKUP(A86,'Absolute Total Monosaccharide C'!$E$2:$T$999,8)</f>
        <v>0.00065</v>
      </c>
      <c r="P86" s="31">
        <f>VLOOKUP(A86,'Absolute Total Monosaccharide C'!$E$2:$T$999,9)</f>
        <v>0.003582</v>
      </c>
      <c r="Q86" s="31">
        <f>VLOOKUP(A86,'Absolute Total Monosaccharide C'!$E$2:$T$999,10)</f>
        <v>0</v>
      </c>
      <c r="R86" s="31">
        <f>VLOOKUP(A86,'Absolute Total Monosaccharide C'!$E$2:$T$999,11)</f>
        <v>0.00879</v>
      </c>
      <c r="S86" s="31">
        <f>VLOOKUP(A86,'Absolute Total Monosaccharide C'!$E$2:$T$999,12)</f>
        <v>0</v>
      </c>
      <c r="T86" s="31">
        <f>VLOOKUP(A86,'Absolute Total Monosaccharide C'!$E$2:$T$999,13)</f>
        <v>0</v>
      </c>
      <c r="U86" s="31">
        <f>VLOOKUP(A86,'Absolute Total Monosaccharide C'!$E$2:$T$999,14)</f>
        <v>0</v>
      </c>
      <c r="V86" s="31">
        <f>VLOOKUP(A86,'Absolute Total Monosaccharide C'!$E$2:$T$999,15)</f>
        <v>0.000374</v>
      </c>
      <c r="W86" s="31">
        <f>VLOOKUP(A86,'Absolute Total Monosaccharide C'!$E$2:$T$999,16)</f>
        <v>0</v>
      </c>
      <c r="X86" s="100">
        <f>VLOOKUP(A86,'Absolute Total Monosaccharide C'!$E$2:$T$999,2)</f>
        <v>10.45</v>
      </c>
      <c r="Y86" s="101"/>
    </row>
    <row r="87">
      <c r="A87" s="19" t="s">
        <v>285</v>
      </c>
      <c r="B87" s="8" t="str">
        <f>VLOOKUP(A87,'Food Encyclopedia'!$C$2:$K$999,3)&amp;","&amp;VLOOKUP(A87,'Food Encyclopedia'!$C$2:$K$999,4)&amp;","&amp;VLOOKUP(A87,'Food Encyclopedia'!$C$2:$K$999,5)</f>
        <v>Guava, whole, fresh,Premium Guava,</v>
      </c>
      <c r="C87" s="31" t="str">
        <f>VLOOKUP(A87,'Food Encyclopedia'!$C$2:$K$999,6)</f>
        <v>Fruits</v>
      </c>
      <c r="D87" s="98">
        <v>30.0</v>
      </c>
      <c r="E87" s="31">
        <f t="shared" si="1"/>
        <v>30000</v>
      </c>
      <c r="F87" s="31">
        <f>(VLOOKUP(A87,'% water content of Food'!A87:F1084,6))</f>
        <v>77.80514592</v>
      </c>
      <c r="G87" s="31">
        <f t="shared" si="2"/>
        <v>23341.54378</v>
      </c>
      <c r="H87" s="31">
        <f t="shared" si="3"/>
        <v>6658.456223</v>
      </c>
      <c r="I87" s="99">
        <f t="shared" si="4"/>
        <v>320.7511532</v>
      </c>
      <c r="J87" s="31">
        <f>VLOOKUP(A87,'Absolute Total Monosaccharide C'!$E$2:$T$999,3)</f>
        <v>0.136232</v>
      </c>
      <c r="K87" s="31">
        <f>VLOOKUP(A87,'Absolute Total Monosaccharide C'!$E$2:$T$999,4)</f>
        <v>0.02277</v>
      </c>
      <c r="L87" s="31">
        <f>VLOOKUP(A87,'Absolute Total Monosaccharide C'!$E$2:$T$999,5)</f>
        <v>0.064449</v>
      </c>
      <c r="M87" s="31">
        <f>VLOOKUP(A87,'Absolute Total Monosaccharide C'!$E$2:$T$999,6)</f>
        <v>0.137233</v>
      </c>
      <c r="N87" s="100">
        <f>VLOOKUP(A87,'Absolute Total Monosaccharide C'!$E$2:$T$999,7)</f>
        <v>0.048172</v>
      </c>
      <c r="O87" s="31">
        <f>VLOOKUP(A87,'Absolute Total Monosaccharide C'!$E$2:$T$999,8)</f>
        <v>0.003284</v>
      </c>
      <c r="P87" s="31">
        <f>VLOOKUP(A87,'Absolute Total Monosaccharide C'!$E$2:$T$999,9)</f>
        <v>0.003176</v>
      </c>
      <c r="Q87" s="31">
        <f>VLOOKUP(A87,'Absolute Total Monosaccharide C'!$E$2:$T$999,10)</f>
        <v>0</v>
      </c>
      <c r="R87" s="31">
        <f>VLOOKUP(A87,'Absolute Total Monosaccharide C'!$E$2:$T$999,11)</f>
        <v>0.02606</v>
      </c>
      <c r="S87" s="31">
        <f>VLOOKUP(A87,'Absolute Total Monosaccharide C'!$E$2:$T$999,12)</f>
        <v>0</v>
      </c>
      <c r="T87" s="31">
        <f>VLOOKUP(A87,'Absolute Total Monosaccharide C'!$E$2:$T$999,13)</f>
        <v>0</v>
      </c>
      <c r="U87" s="31">
        <f>VLOOKUP(A87,'Absolute Total Monosaccharide C'!$E$2:$T$999,14)</f>
        <v>0.002345</v>
      </c>
      <c r="V87" s="31">
        <f>VLOOKUP(A87,'Absolute Total Monosaccharide C'!$E$2:$T$999,15)</f>
        <v>0</v>
      </c>
      <c r="W87" s="31">
        <f>VLOOKUP(A87,'Absolute Total Monosaccharide C'!$E$2:$T$999,16)</f>
        <v>0</v>
      </c>
      <c r="X87" s="100">
        <f>VLOOKUP(A87,'Absolute Total Monosaccharide C'!$E$2:$T$999,2)</f>
        <v>10.16</v>
      </c>
      <c r="Y87" s="103">
        <v>0.709709956</v>
      </c>
    </row>
    <row r="88">
      <c r="A88" s="19" t="s">
        <v>288</v>
      </c>
      <c r="B88" s="8" t="str">
        <f>VLOOKUP(A88,'Food Encyclopedia'!$C$2:$K$999,3)&amp;","&amp;VLOOKUP(A88,'Food Encyclopedia'!$C$2:$K$999,4)&amp;","&amp;VLOOKUP(A88,'Food Encyclopedia'!$C$2:$K$999,5)</f>
        <v>Orange, navel, flesh, fresh,Sun Pacific,</v>
      </c>
      <c r="C88" s="31" t="str">
        <f>VLOOKUP(A88,'Food Encyclopedia'!$C$2:$K$999,6)</f>
        <v>Fruits</v>
      </c>
      <c r="D88" s="98">
        <v>60.0</v>
      </c>
      <c r="E88" s="31">
        <f t="shared" si="1"/>
        <v>60000</v>
      </c>
      <c r="F88" s="31">
        <f>(VLOOKUP(A88,'% water content of Food'!A88:F1085,6))</f>
        <v>87.26881384</v>
      </c>
      <c r="G88" s="31">
        <f t="shared" si="2"/>
        <v>52361.2883</v>
      </c>
      <c r="H88" s="31">
        <f t="shared" si="3"/>
        <v>7638.711697</v>
      </c>
      <c r="I88" s="99">
        <f t="shared" si="4"/>
        <v>87.67713286</v>
      </c>
      <c r="J88" s="31">
        <f>VLOOKUP(A88,'Absolute Total Monosaccharide C'!$E$2:$T$999,3)</f>
        <v>0.303144</v>
      </c>
      <c r="K88" s="31">
        <f>VLOOKUP(A88,'Absolute Total Monosaccharide C'!$E$2:$T$999,4)</f>
        <v>0.017473</v>
      </c>
      <c r="L88" s="31">
        <f>VLOOKUP(A88,'Absolute Total Monosaccharide C'!$E$2:$T$999,5)</f>
        <v>0.125565</v>
      </c>
      <c r="M88" s="31">
        <f>VLOOKUP(A88,'Absolute Total Monosaccharide C'!$E$2:$T$999,6)</f>
        <v>0.005637</v>
      </c>
      <c r="N88" s="100">
        <f>VLOOKUP(A88,'Absolute Total Monosaccharide C'!$E$2:$T$999,7)</f>
        <v>0.011478</v>
      </c>
      <c r="O88" s="31">
        <f>VLOOKUP(A88,'Absolute Total Monosaccharide C'!$E$2:$T$999,8)</f>
        <v>0.001831</v>
      </c>
      <c r="P88" s="31">
        <f>VLOOKUP(A88,'Absolute Total Monosaccharide C'!$E$2:$T$999,9)</f>
        <v>0.002999</v>
      </c>
      <c r="Q88" s="31">
        <f>VLOOKUP(A88,'Absolute Total Monosaccharide C'!$E$2:$T$999,10)</f>
        <v>0</v>
      </c>
      <c r="R88" s="31">
        <f>VLOOKUP(A88,'Absolute Total Monosaccharide C'!$E$2:$T$999,11)</f>
        <v>0.028455</v>
      </c>
      <c r="S88" s="31">
        <f>VLOOKUP(A88,'Absolute Total Monosaccharide C'!$E$2:$T$999,12)</f>
        <v>0</v>
      </c>
      <c r="T88" s="31">
        <f>VLOOKUP(A88,'Absolute Total Monosaccharide C'!$E$2:$T$999,13)</f>
        <v>0</v>
      </c>
      <c r="U88" s="31">
        <f>VLOOKUP(A88,'Absolute Total Monosaccharide C'!$E$2:$T$999,14)</f>
        <v>0</v>
      </c>
      <c r="V88" s="31">
        <f>VLOOKUP(A88,'Absolute Total Monosaccharide C'!$E$2:$T$999,15)</f>
        <v>0</v>
      </c>
      <c r="W88" s="31">
        <f>VLOOKUP(A88,'Absolute Total Monosaccharide C'!$E$2:$T$999,16)</f>
        <v>0</v>
      </c>
      <c r="X88" s="100">
        <f>VLOOKUP(A88,'Absolute Total Monosaccharide C'!$E$2:$T$999,2)</f>
        <v>10.27</v>
      </c>
      <c r="Y88" s="103">
        <v>0.80293525</v>
      </c>
    </row>
    <row r="89">
      <c r="A89" s="19" t="s">
        <v>291</v>
      </c>
      <c r="B89" s="8" t="str">
        <f>VLOOKUP(A89,'Food Encyclopedia'!$C$2:$K$999,3)&amp;","&amp;VLOOKUP(A89,'Food Encyclopedia'!$C$2:$K$999,4)&amp;","&amp;VLOOKUP(A89,'Food Encyclopedia'!$C$2:$K$999,5)</f>
        <v>Orange, valencia, flesh, fresh,NA,</v>
      </c>
      <c r="C89" s="31" t="str">
        <f>VLOOKUP(A89,'Food Encyclopedia'!$C$2:$K$999,6)</f>
        <v>Fruits</v>
      </c>
      <c r="D89" s="98">
        <v>60.0</v>
      </c>
      <c r="E89" s="31">
        <f t="shared" si="1"/>
        <v>60000</v>
      </c>
      <c r="F89" s="31">
        <f>(VLOOKUP(A89,'% water content of Food'!A89:F1086,6))</f>
        <v>85.60616357</v>
      </c>
      <c r="G89" s="31">
        <f t="shared" si="2"/>
        <v>51363.69814</v>
      </c>
      <c r="H89" s="31">
        <f t="shared" si="3"/>
        <v>8636.301859</v>
      </c>
      <c r="I89" s="99">
        <f t="shared" si="4"/>
        <v>181.8373356</v>
      </c>
      <c r="J89" s="31">
        <f>VLOOKUP(A89,'Absolute Total Monosaccharide C'!$E$2:$T$999,3)</f>
        <v>0.26248</v>
      </c>
      <c r="K89" s="31">
        <f>VLOOKUP(A89,'Absolute Total Monosaccharide C'!$E$2:$T$999,4)</f>
        <v>0.018984</v>
      </c>
      <c r="L89" s="31">
        <f>VLOOKUP(A89,'Absolute Total Monosaccharide C'!$E$2:$T$999,5)</f>
        <v>0.094764</v>
      </c>
      <c r="M89" s="31">
        <f>VLOOKUP(A89,'Absolute Total Monosaccharide C'!$E$2:$T$999,6)</f>
        <v>0.004128</v>
      </c>
      <c r="N89" s="100">
        <f>VLOOKUP(A89,'Absolute Total Monosaccharide C'!$E$2:$T$999,7)</f>
        <v>0.021055</v>
      </c>
      <c r="O89" s="31">
        <f>VLOOKUP(A89,'Absolute Total Monosaccharide C'!$E$2:$T$999,8)</f>
        <v>0.001408</v>
      </c>
      <c r="P89" s="31">
        <f>VLOOKUP(A89,'Absolute Total Monosaccharide C'!$E$2:$T$999,9)</f>
        <v>0.004401</v>
      </c>
      <c r="Q89" s="31">
        <f>VLOOKUP(A89,'Absolute Total Monosaccharide C'!$E$2:$T$999,10)</f>
        <v>0</v>
      </c>
      <c r="R89" s="31">
        <f>VLOOKUP(A89,'Absolute Total Monosaccharide C'!$E$2:$T$999,11)</f>
        <v>0.051373</v>
      </c>
      <c r="S89" s="31">
        <f>VLOOKUP(A89,'Absolute Total Monosaccharide C'!$E$2:$T$999,12)</f>
        <v>0</v>
      </c>
      <c r="T89" s="31">
        <f>VLOOKUP(A89,'Absolute Total Monosaccharide C'!$E$2:$T$999,13)</f>
        <v>0</v>
      </c>
      <c r="U89" s="31">
        <f>VLOOKUP(A89,'Absolute Total Monosaccharide C'!$E$2:$T$999,14)</f>
        <v>0.002152</v>
      </c>
      <c r="V89" s="31">
        <f>VLOOKUP(A89,'Absolute Total Monosaccharide C'!$E$2:$T$999,15)</f>
        <v>0</v>
      </c>
      <c r="W89" s="31">
        <f>VLOOKUP(A89,'Absolute Total Monosaccharide C'!$E$2:$T$999,16)</f>
        <v>0</v>
      </c>
      <c r="X89" s="100">
        <f>VLOOKUP(A89,'Absolute Total Monosaccharide C'!$E$2:$T$999,2)</f>
        <v>10.31</v>
      </c>
      <c r="Y89" s="103">
        <v>0.793496351</v>
      </c>
    </row>
    <row r="90">
      <c r="A90" s="19" t="s">
        <v>293</v>
      </c>
      <c r="B90" s="8" t="str">
        <f>VLOOKUP(A90,'Food Encyclopedia'!$C$2:$K$999,3)&amp;","&amp;VLOOKUP(A90,'Food Encyclopedia'!$C$2:$K$999,4)&amp;","&amp;VLOOKUP(A90,'Food Encyclopedia'!$C$2:$K$999,5)</f>
        <v>Tangerine, pixie, flesh, fresh,Melissa's,Ojai Pixie</v>
      </c>
      <c r="C90" s="31" t="str">
        <f>VLOOKUP(A90,'Food Encyclopedia'!$C$2:$K$999,6)</f>
        <v>Fruits</v>
      </c>
      <c r="D90" s="98">
        <v>60.0</v>
      </c>
      <c r="E90" s="31">
        <f t="shared" si="1"/>
        <v>60000</v>
      </c>
      <c r="F90" s="31">
        <f>(VLOOKUP(A90,'% water content of Food'!A90:F1087,6))</f>
        <v>77.95017944</v>
      </c>
      <c r="G90" s="31">
        <f t="shared" si="2"/>
        <v>46770.10766</v>
      </c>
      <c r="H90" s="31">
        <f t="shared" si="3"/>
        <v>13229.89234</v>
      </c>
      <c r="I90" s="99">
        <f t="shared" si="4"/>
        <v>108.7629449</v>
      </c>
      <c r="J90" s="31">
        <f>VLOOKUP(A90,'Absolute Total Monosaccharide C'!$E$2:$T$999,3)</f>
        <v>0.343523</v>
      </c>
      <c r="K90" s="31">
        <f>VLOOKUP(A90,'Absolute Total Monosaccharide C'!$E$2:$T$999,4)</f>
        <v>0.011757</v>
      </c>
      <c r="L90" s="31">
        <f>VLOOKUP(A90,'Absolute Total Monosaccharide C'!$E$2:$T$999,5)</f>
        <v>0.102642</v>
      </c>
      <c r="M90" s="31">
        <f>VLOOKUP(A90,'Absolute Total Monosaccharide C'!$E$2:$T$999,6)</f>
        <v>0.002726</v>
      </c>
      <c r="N90" s="100">
        <f>VLOOKUP(A90,'Absolute Total Monosaccharide C'!$E$2:$T$999,7)</f>
        <v>0.008221</v>
      </c>
      <c r="O90" s="31">
        <f>VLOOKUP(A90,'Absolute Total Monosaccharide C'!$E$2:$T$999,8)</f>
        <v>0.000895</v>
      </c>
      <c r="P90" s="31">
        <f>VLOOKUP(A90,'Absolute Total Monosaccharide C'!$E$2:$T$999,9)</f>
        <v>0.004019</v>
      </c>
      <c r="Q90" s="31">
        <f>VLOOKUP(A90,'Absolute Total Monosaccharide C'!$E$2:$T$999,10)</f>
        <v>0</v>
      </c>
      <c r="R90" s="31">
        <f>VLOOKUP(A90,'Absolute Total Monosaccharide C'!$E$2:$T$999,11)</f>
        <v>0.015363</v>
      </c>
      <c r="S90" s="31">
        <f>VLOOKUP(A90,'Absolute Total Monosaccharide C'!$E$2:$T$999,12)</f>
        <v>0</v>
      </c>
      <c r="T90" s="31">
        <f>VLOOKUP(A90,'Absolute Total Monosaccharide C'!$E$2:$T$999,13)</f>
        <v>0</v>
      </c>
      <c r="U90" s="31">
        <f>VLOOKUP(A90,'Absolute Total Monosaccharide C'!$E$2:$T$999,14)</f>
        <v>0.001195</v>
      </c>
      <c r="V90" s="31">
        <f>VLOOKUP(A90,'Absolute Total Monosaccharide C'!$E$2:$T$999,15)</f>
        <v>0</v>
      </c>
      <c r="W90" s="31">
        <f>VLOOKUP(A90,'Absolute Total Monosaccharide C'!$E$2:$T$999,16)</f>
        <v>0</v>
      </c>
      <c r="X90" s="100">
        <f>VLOOKUP(A90,'Absolute Total Monosaccharide C'!$E$2:$T$999,2)</f>
        <v>10.42</v>
      </c>
      <c r="Y90" s="103">
        <v>0.995648375</v>
      </c>
    </row>
    <row r="91">
      <c r="A91" s="19" t="s">
        <v>296</v>
      </c>
      <c r="B91" s="8" t="str">
        <f>VLOOKUP(A91,'Food Encyclopedia'!$C$2:$K$999,3)&amp;","&amp;VLOOKUP(A91,'Food Encyclopedia'!$C$2:$K$999,4)&amp;","&amp;VLOOKUP(A91,'Food Encyclopedia'!$C$2:$K$999,5)</f>
        <v>Grapefruit, deep red, flesh, fresh,Paramount Citrus,</v>
      </c>
      <c r="C91" s="31" t="str">
        <f>VLOOKUP(A91,'Food Encyclopedia'!$C$2:$K$999,6)</f>
        <v>Fruits</v>
      </c>
      <c r="D91" s="98">
        <v>60.0</v>
      </c>
      <c r="E91" s="31">
        <f t="shared" si="1"/>
        <v>60000</v>
      </c>
      <c r="F91" s="31">
        <f>(VLOOKUP(A91,'% water content of Food'!A91:F1088,6))</f>
        <v>87.91759633</v>
      </c>
      <c r="G91" s="31">
        <f t="shared" si="2"/>
        <v>52750.5578</v>
      </c>
      <c r="H91" s="31">
        <f t="shared" si="3"/>
        <v>7249.4422</v>
      </c>
      <c r="I91" s="99">
        <f t="shared" si="4"/>
        <v>59.09020337</v>
      </c>
      <c r="J91" s="31">
        <f>VLOOKUP(A91,'Absolute Total Monosaccharide C'!$E$2:$T$999,3)</f>
        <v>0.307069</v>
      </c>
      <c r="K91" s="31">
        <f>VLOOKUP(A91,'Absolute Total Monosaccharide C'!$E$2:$T$999,4)</f>
        <v>0.014587</v>
      </c>
      <c r="L91" s="31">
        <f>VLOOKUP(A91,'Absolute Total Monosaccharide C'!$E$2:$T$999,5)</f>
        <v>0.073743</v>
      </c>
      <c r="M91" s="31">
        <f>VLOOKUP(A91,'Absolute Total Monosaccharide C'!$E$2:$T$999,6)</f>
        <v>0.0064</v>
      </c>
      <c r="N91" s="100">
        <f>VLOOKUP(A91,'Absolute Total Monosaccharide C'!$E$2:$T$999,7)</f>
        <v>0.008151</v>
      </c>
      <c r="O91" s="31">
        <f>VLOOKUP(A91,'Absolute Total Monosaccharide C'!$E$2:$T$999,8)</f>
        <v>0.002057</v>
      </c>
      <c r="P91" s="31">
        <f>VLOOKUP(A91,'Absolute Total Monosaccharide C'!$E$2:$T$999,9)</f>
        <v>0.003702</v>
      </c>
      <c r="Q91" s="31">
        <f>VLOOKUP(A91,'Absolute Total Monosaccharide C'!$E$2:$T$999,10)</f>
        <v>0</v>
      </c>
      <c r="R91" s="31">
        <f>VLOOKUP(A91,'Absolute Total Monosaccharide C'!$E$2:$T$999,11)</f>
        <v>0.030875</v>
      </c>
      <c r="S91" s="31">
        <f>VLOOKUP(A91,'Absolute Total Monosaccharide C'!$E$2:$T$999,12)</f>
        <v>0</v>
      </c>
      <c r="T91" s="31">
        <f>VLOOKUP(A91,'Absolute Total Monosaccharide C'!$E$2:$T$999,13)</f>
        <v>0</v>
      </c>
      <c r="U91" s="31">
        <f>VLOOKUP(A91,'Absolute Total Monosaccharide C'!$E$2:$T$999,14)</f>
        <v>0.001127</v>
      </c>
      <c r="V91" s="31">
        <f>VLOOKUP(A91,'Absolute Total Monosaccharide C'!$E$2:$T$999,15)</f>
        <v>0</v>
      </c>
      <c r="W91" s="31">
        <f>VLOOKUP(A91,'Absolute Total Monosaccharide C'!$E$2:$T$999,16)</f>
        <v>0</v>
      </c>
      <c r="X91" s="100">
        <f>VLOOKUP(A91,'Absolute Total Monosaccharide C'!$E$2:$T$999,2)</f>
        <v>10.27</v>
      </c>
      <c r="Y91" s="103">
        <v>0.82422092</v>
      </c>
    </row>
    <row r="92">
      <c r="A92" s="19" t="s">
        <v>299</v>
      </c>
      <c r="B92" s="8" t="str">
        <f>VLOOKUP(A92,'Food Encyclopedia'!$C$2:$K$999,3)&amp;","&amp;VLOOKUP(A92,'Food Encyclopedia'!$C$2:$K$999,4)&amp;","&amp;VLOOKUP(A92,'Food Encyclopedia'!$C$2:$K$999,5)</f>
        <v>Kiwi Fruit, regular, flesh, fresh,NA,</v>
      </c>
      <c r="C92" s="31" t="str">
        <f>VLOOKUP(A92,'Food Encyclopedia'!$C$2:$K$999,6)</f>
        <v>Fruits</v>
      </c>
      <c r="D92" s="98">
        <v>30.0</v>
      </c>
      <c r="E92" s="31">
        <f t="shared" si="1"/>
        <v>30000</v>
      </c>
      <c r="F92" s="31">
        <f>(VLOOKUP(A92,'% water content of Food'!A92:F1089,6))</f>
        <v>85.63625089</v>
      </c>
      <c r="G92" s="31">
        <f t="shared" si="2"/>
        <v>25690.87527</v>
      </c>
      <c r="H92" s="31">
        <f t="shared" si="3"/>
        <v>4309.124733</v>
      </c>
      <c r="I92" s="99">
        <f t="shared" si="4"/>
        <v>35.66231629</v>
      </c>
      <c r="J92" s="31">
        <f>VLOOKUP(A92,'Absolute Total Monosaccharide C'!$E$2:$T$999,3)</f>
        <v>0.236395</v>
      </c>
      <c r="K92" s="31">
        <f>VLOOKUP(A92,'Absolute Total Monosaccharide C'!$E$2:$T$999,4)</f>
        <v>0.040807</v>
      </c>
      <c r="L92" s="31">
        <f>VLOOKUP(A92,'Absolute Total Monosaccharide C'!$E$2:$T$999,5)</f>
        <v>0.116707</v>
      </c>
      <c r="M92" s="31">
        <f>VLOOKUP(A92,'Absolute Total Monosaccharide C'!$E$2:$T$999,6)</f>
        <v>0.020297</v>
      </c>
      <c r="N92" s="100">
        <f>VLOOKUP(A92,'Absolute Total Monosaccharide C'!$E$2:$T$999,7)</f>
        <v>0.008276</v>
      </c>
      <c r="O92" s="31">
        <f>VLOOKUP(A92,'Absolute Total Monosaccharide C'!$E$2:$T$999,8)</f>
        <v>0.001836</v>
      </c>
      <c r="P92" s="31">
        <f>VLOOKUP(A92,'Absolute Total Monosaccharide C'!$E$2:$T$999,9)</f>
        <v>0.00206</v>
      </c>
      <c r="Q92" s="31">
        <f>VLOOKUP(A92,'Absolute Total Monosaccharide C'!$E$2:$T$999,10)</f>
        <v>0</v>
      </c>
      <c r="R92" s="31">
        <f>VLOOKUP(A92,'Absolute Total Monosaccharide C'!$E$2:$T$999,11)</f>
        <v>0.031804</v>
      </c>
      <c r="S92" s="31">
        <f>VLOOKUP(A92,'Absolute Total Monosaccharide C'!$E$2:$T$999,12)</f>
        <v>0</v>
      </c>
      <c r="T92" s="31">
        <f>VLOOKUP(A92,'Absolute Total Monosaccharide C'!$E$2:$T$999,13)</f>
        <v>0</v>
      </c>
      <c r="U92" s="31">
        <f>VLOOKUP(A92,'Absolute Total Monosaccharide C'!$E$2:$T$999,14)</f>
        <v>0.003314</v>
      </c>
      <c r="V92" s="31">
        <f>VLOOKUP(A92,'Absolute Total Monosaccharide C'!$E$2:$T$999,15)</f>
        <v>0</v>
      </c>
      <c r="W92" s="31">
        <f>VLOOKUP(A92,'Absolute Total Monosaccharide C'!$E$2:$T$999,16)</f>
        <v>0</v>
      </c>
      <c r="X92" s="100">
        <f>VLOOKUP(A92,'Absolute Total Monosaccharide C'!$E$2:$T$999,2)</f>
        <v>10.46</v>
      </c>
      <c r="Y92" s="103">
        <v>0.691554883</v>
      </c>
    </row>
    <row r="93">
      <c r="A93" s="19" t="s">
        <v>301</v>
      </c>
      <c r="B93" s="8" t="str">
        <f>VLOOKUP(A93,'Food Encyclopedia'!$C$2:$K$999,3)&amp;","&amp;VLOOKUP(A93,'Food Encyclopedia'!$C$2:$K$999,4)&amp;","&amp;VLOOKUP(A93,'Food Encyclopedia'!$C$2:$K$999,5)</f>
        <v>Kiwi Fruit, gold, flesh, fresh,Zespri,</v>
      </c>
      <c r="C93" s="31" t="str">
        <f>VLOOKUP(A93,'Food Encyclopedia'!$C$2:$K$999,6)</f>
        <v>Fruits</v>
      </c>
      <c r="D93" s="98">
        <v>30.0</v>
      </c>
      <c r="E93" s="31">
        <f t="shared" si="1"/>
        <v>30000</v>
      </c>
      <c r="F93" s="31">
        <f>(VLOOKUP(A93,'% water content of Food'!A93:F1090,6))</f>
        <v>76.38734491</v>
      </c>
      <c r="G93" s="31">
        <f t="shared" si="2"/>
        <v>22916.20347</v>
      </c>
      <c r="H93" s="31">
        <f t="shared" si="3"/>
        <v>7083.796527</v>
      </c>
      <c r="I93" s="99">
        <f t="shared" si="4"/>
        <v>18.95623951</v>
      </c>
      <c r="J93" s="31">
        <f>VLOOKUP(A93,'Absolute Total Monosaccharide C'!$E$2:$T$999,3)</f>
        <v>0.390553</v>
      </c>
      <c r="K93" s="31">
        <f>VLOOKUP(A93,'Absolute Total Monosaccharide C'!$E$2:$T$999,4)</f>
        <v>0.007179</v>
      </c>
      <c r="L93" s="31">
        <f>VLOOKUP(A93,'Absolute Total Monosaccharide C'!$E$2:$T$999,5)</f>
        <v>0.171847</v>
      </c>
      <c r="M93" s="31">
        <f>VLOOKUP(A93,'Absolute Total Monosaccharide C'!$E$2:$T$999,6)</f>
        <v>0.001257</v>
      </c>
      <c r="N93" s="100">
        <f>VLOOKUP(A93,'Absolute Total Monosaccharide C'!$E$2:$T$999,7)</f>
        <v>0.002676</v>
      </c>
      <c r="O93" s="31">
        <f>VLOOKUP(A93,'Absolute Total Monosaccharide C'!$E$2:$T$999,8)</f>
        <v>0.000774</v>
      </c>
      <c r="P93" s="31">
        <f>VLOOKUP(A93,'Absolute Total Monosaccharide C'!$E$2:$T$999,9)</f>
        <v>0.000629</v>
      </c>
      <c r="Q93" s="31">
        <f>VLOOKUP(A93,'Absolute Total Monosaccharide C'!$E$2:$T$999,10)</f>
        <v>0</v>
      </c>
      <c r="R93" s="31">
        <f>VLOOKUP(A93,'Absolute Total Monosaccharide C'!$E$2:$T$999,11)</f>
        <v>0.009312</v>
      </c>
      <c r="S93" s="31">
        <f>VLOOKUP(A93,'Absolute Total Monosaccharide C'!$E$2:$T$999,12)</f>
        <v>0</v>
      </c>
      <c r="T93" s="31">
        <f>VLOOKUP(A93,'Absolute Total Monosaccharide C'!$E$2:$T$999,13)</f>
        <v>0</v>
      </c>
      <c r="U93" s="31">
        <f>VLOOKUP(A93,'Absolute Total Monosaccharide C'!$E$2:$T$999,14)</f>
        <v>0.001561</v>
      </c>
      <c r="V93" s="31">
        <f>VLOOKUP(A93,'Absolute Total Monosaccharide C'!$E$2:$T$999,15)</f>
        <v>0</v>
      </c>
      <c r="W93" s="31">
        <f>VLOOKUP(A93,'Absolute Total Monosaccharide C'!$E$2:$T$999,16)</f>
        <v>0</v>
      </c>
      <c r="X93" s="100">
        <f>VLOOKUP(A93,'Absolute Total Monosaccharide C'!$E$2:$T$999,2)</f>
        <v>10.1</v>
      </c>
      <c r="Y93" s="103">
        <v>0.914417328</v>
      </c>
    </row>
    <row r="94">
      <c r="A94" s="19" t="s">
        <v>304</v>
      </c>
      <c r="B94" s="8" t="str">
        <f>VLOOKUP(A94,'Food Encyclopedia'!$C$2:$K$999,3)&amp;","&amp;VLOOKUP(A94,'Food Encyclopedia'!$C$2:$K$999,4)&amp;","&amp;VLOOKUP(A94,'Food Encyclopedia'!$C$2:$K$999,5)</f>
        <v>Melon, cantaloupe, flesh, fresh,NA,</v>
      </c>
      <c r="C94" s="31" t="str">
        <f>VLOOKUP(A94,'Food Encyclopedia'!$C$2:$K$999,6)</f>
        <v>Fruits</v>
      </c>
      <c r="D94" s="98">
        <v>40.0</v>
      </c>
      <c r="E94" s="31">
        <f t="shared" si="1"/>
        <v>40000</v>
      </c>
      <c r="F94" s="31">
        <f>(VLOOKUP(A94,'% water content of Food'!A94:F1091,6))</f>
        <v>88.78482084</v>
      </c>
      <c r="G94" s="31">
        <f t="shared" si="2"/>
        <v>35513.92833</v>
      </c>
      <c r="H94" s="31">
        <f t="shared" si="3"/>
        <v>4486.071666</v>
      </c>
      <c r="I94" s="99">
        <f t="shared" si="4"/>
        <v>23.46664088</v>
      </c>
      <c r="J94" s="31">
        <f>VLOOKUP(A94,'Absolute Total Monosaccharide C'!$E$2:$T$999,3)</f>
        <v>0.148002</v>
      </c>
      <c r="K94" s="31">
        <f>VLOOKUP(A94,'Absolute Total Monosaccharide C'!$E$2:$T$999,4)</f>
        <v>0.010725</v>
      </c>
      <c r="L94" s="31">
        <f>VLOOKUP(A94,'Absolute Total Monosaccharide C'!$E$2:$T$999,5)</f>
        <v>0.061455</v>
      </c>
      <c r="M94" s="31">
        <f>VLOOKUP(A94,'Absolute Total Monosaccharide C'!$E$2:$T$999,6)</f>
        <v>0.002347</v>
      </c>
      <c r="N94" s="100">
        <f>VLOOKUP(A94,'Absolute Total Monosaccharide C'!$E$2:$T$999,7)</f>
        <v>0.005231</v>
      </c>
      <c r="O94" s="31">
        <f>VLOOKUP(A94,'Absolute Total Monosaccharide C'!$E$2:$T$999,8)</f>
        <v>0.000669</v>
      </c>
      <c r="P94" s="31">
        <f>VLOOKUP(A94,'Absolute Total Monosaccharide C'!$E$2:$T$999,9)</f>
        <v>0.000854</v>
      </c>
      <c r="Q94" s="31">
        <f>VLOOKUP(A94,'Absolute Total Monosaccharide C'!$E$2:$T$999,10)</f>
        <v>0</v>
      </c>
      <c r="R94" s="31">
        <f>VLOOKUP(A94,'Absolute Total Monosaccharide C'!$E$2:$T$999,11)</f>
        <v>0.016784</v>
      </c>
      <c r="S94" s="31">
        <f>VLOOKUP(A94,'Absolute Total Monosaccharide C'!$E$2:$T$999,12)</f>
        <v>0</v>
      </c>
      <c r="T94" s="31">
        <f>VLOOKUP(A94,'Absolute Total Monosaccharide C'!$E$2:$T$999,13)</f>
        <v>0</v>
      </c>
      <c r="U94" s="31">
        <f>VLOOKUP(A94,'Absolute Total Monosaccharide C'!$E$2:$T$999,14)</f>
        <v>0.000647</v>
      </c>
      <c r="V94" s="31">
        <f>VLOOKUP(A94,'Absolute Total Monosaccharide C'!$E$2:$T$999,15)</f>
        <v>0</v>
      </c>
      <c r="W94" s="31">
        <f>VLOOKUP(A94,'Absolute Total Monosaccharide C'!$E$2:$T$999,16)</f>
        <v>0</v>
      </c>
      <c r="X94" s="100">
        <f>VLOOKUP(A94,'Absolute Total Monosaccharide C'!$E$2:$T$999,2)</f>
        <v>10.29</v>
      </c>
      <c r="Y94" s="103">
        <v>0.634774607</v>
      </c>
    </row>
    <row r="95">
      <c r="A95" s="19" t="s">
        <v>306</v>
      </c>
      <c r="B95" s="8" t="str">
        <f>VLOOKUP(A95,'Food Encyclopedia'!$C$2:$K$999,3)&amp;","&amp;VLOOKUP(A95,'Food Encyclopedia'!$C$2:$K$999,4)&amp;","&amp;VLOOKUP(A95,'Food Encyclopedia'!$C$2:$K$999,5)</f>
        <v>Melon, Honeydew, flesh, fresh,Goldie Organics,</v>
      </c>
      <c r="C95" s="31" t="str">
        <f>VLOOKUP(A95,'Food Encyclopedia'!$C$2:$K$999,6)</f>
        <v>Fruits</v>
      </c>
      <c r="D95" s="98">
        <v>40.0</v>
      </c>
      <c r="E95" s="31">
        <f t="shared" si="1"/>
        <v>40000</v>
      </c>
      <c r="F95" s="31">
        <f>(VLOOKUP(A95,'% water content of Food'!A95:F1092,6))</f>
        <v>92.10846621</v>
      </c>
      <c r="G95" s="31">
        <f t="shared" si="2"/>
        <v>36843.38648</v>
      </c>
      <c r="H95" s="31">
        <f t="shared" si="3"/>
        <v>3156.613517</v>
      </c>
      <c r="I95" s="99">
        <f t="shared" si="4"/>
        <v>11.92884248</v>
      </c>
      <c r="J95" s="31">
        <f>VLOOKUP(A95,'Absolute Total Monosaccharide C'!$E$2:$T$999,3)</f>
        <v>0.313507</v>
      </c>
      <c r="K95" s="31">
        <f>VLOOKUP(A95,'Absolute Total Monosaccharide C'!$E$2:$T$999,4)</f>
        <v>0.012869</v>
      </c>
      <c r="L95" s="31">
        <f>VLOOKUP(A95,'Absolute Total Monosaccharide C'!$E$2:$T$999,5)</f>
        <v>0.121085</v>
      </c>
      <c r="M95" s="31">
        <f>VLOOKUP(A95,'Absolute Total Monosaccharide C'!$E$2:$T$999,6)</f>
        <v>0.006049</v>
      </c>
      <c r="N95" s="100">
        <f>VLOOKUP(A95,'Absolute Total Monosaccharide C'!$E$2:$T$999,7)</f>
        <v>0.003779</v>
      </c>
      <c r="O95" s="31">
        <f>VLOOKUP(A95,'Absolute Total Monosaccharide C'!$E$2:$T$999,8)</f>
        <v>0.001534</v>
      </c>
      <c r="P95" s="31">
        <f>VLOOKUP(A95,'Absolute Total Monosaccharide C'!$E$2:$T$999,9)</f>
        <v>0.000684</v>
      </c>
      <c r="Q95" s="31">
        <f>VLOOKUP(A95,'Absolute Total Monosaccharide C'!$E$2:$T$999,10)</f>
        <v>0</v>
      </c>
      <c r="R95" s="31">
        <f>VLOOKUP(A95,'Absolute Total Monosaccharide C'!$E$2:$T$999,11)</f>
        <v>0.014842</v>
      </c>
      <c r="S95" s="31">
        <f>VLOOKUP(A95,'Absolute Total Monosaccharide C'!$E$2:$T$999,12)</f>
        <v>0</v>
      </c>
      <c r="T95" s="31">
        <f>VLOOKUP(A95,'Absolute Total Monosaccharide C'!$E$2:$T$999,13)</f>
        <v>0</v>
      </c>
      <c r="U95" s="102">
        <f>VLOOKUP(A95,'Absolute Total Monosaccharide C'!$E$2:$T$999,14)</f>
        <v>0.0000355</v>
      </c>
      <c r="V95" s="31">
        <f>VLOOKUP(A95,'Absolute Total Monosaccharide C'!$E$2:$T$999,15)</f>
        <v>0</v>
      </c>
      <c r="W95" s="31">
        <f>VLOOKUP(A95,'Absolute Total Monosaccharide C'!$E$2:$T$999,16)</f>
        <v>0</v>
      </c>
      <c r="X95" s="100">
        <f>VLOOKUP(A95,'Absolute Total Monosaccharide C'!$E$2:$T$999,2)</f>
        <v>10.46</v>
      </c>
      <c r="Y95" s="103">
        <v>0.969841947</v>
      </c>
    </row>
    <row r="96">
      <c r="A96" s="19" t="s">
        <v>309</v>
      </c>
      <c r="B96" s="8" t="str">
        <f>VLOOKUP(A96,'Food Encyclopedia'!$C$2:$K$999,3)&amp;","&amp;VLOOKUP(A96,'Food Encyclopedia'!$C$2:$K$999,4)&amp;","&amp;VLOOKUP(A96,'Food Encyclopedia'!$C$2:$K$999,5)</f>
        <v>Melon, watermelon, mini seedless, flesh, fresh,Good Life Organics,</v>
      </c>
      <c r="C96" s="31" t="str">
        <f>VLOOKUP(A96,'Food Encyclopedia'!$C$2:$K$999,6)</f>
        <v>Fruits</v>
      </c>
      <c r="D96" s="98">
        <v>40.0</v>
      </c>
      <c r="E96" s="31">
        <f t="shared" si="1"/>
        <v>40000</v>
      </c>
      <c r="F96" s="31">
        <f>(VLOOKUP(A96,'% water content of Food'!A96:F1093,6))</f>
        <v>91.24670601</v>
      </c>
      <c r="G96" s="31">
        <f t="shared" si="2"/>
        <v>36498.6824</v>
      </c>
      <c r="H96" s="31">
        <f t="shared" si="3"/>
        <v>3501.317596</v>
      </c>
      <c r="I96" s="99">
        <f t="shared" si="4"/>
        <v>11.03965438</v>
      </c>
      <c r="J96" s="31">
        <f>VLOOKUP(A96,'Absolute Total Monosaccharide C'!$E$2:$T$999,3)</f>
        <v>0.285856</v>
      </c>
      <c r="K96" s="31">
        <f>VLOOKUP(A96,'Absolute Total Monosaccharide C'!$E$2:$T$999,4)</f>
        <v>0.010152</v>
      </c>
      <c r="L96" s="31">
        <f>VLOOKUP(A96,'Absolute Total Monosaccharide C'!$E$2:$T$999,5)</f>
        <v>0.307955</v>
      </c>
      <c r="M96" s="31">
        <f>VLOOKUP(A96,'Absolute Total Monosaccharide C'!$E$2:$T$999,6)</f>
        <v>0.005851</v>
      </c>
      <c r="N96" s="100">
        <f>VLOOKUP(A96,'Absolute Total Monosaccharide C'!$E$2:$T$999,7)</f>
        <v>0.003153</v>
      </c>
      <c r="O96" s="31">
        <f>VLOOKUP(A96,'Absolute Total Monosaccharide C'!$E$2:$T$999,8)</f>
        <v>0.001038</v>
      </c>
      <c r="P96" s="31">
        <f>VLOOKUP(A96,'Absolute Total Monosaccharide C'!$E$2:$T$999,9)</f>
        <v>0.000266</v>
      </c>
      <c r="Q96" s="31">
        <f>VLOOKUP(A96,'Absolute Total Monosaccharide C'!$E$2:$T$999,10)</f>
        <v>0</v>
      </c>
      <c r="R96" s="31">
        <f>VLOOKUP(A96,'Absolute Total Monosaccharide C'!$E$2:$T$999,11)</f>
        <v>0.009887</v>
      </c>
      <c r="S96" s="31">
        <f>VLOOKUP(A96,'Absolute Total Monosaccharide C'!$E$2:$T$999,12)</f>
        <v>0</v>
      </c>
      <c r="T96" s="31">
        <f>VLOOKUP(A96,'Absolute Total Monosaccharide C'!$E$2:$T$999,13)</f>
        <v>0</v>
      </c>
      <c r="U96" s="31">
        <f>VLOOKUP(A96,'Absolute Total Monosaccharide C'!$E$2:$T$999,14)</f>
        <v>0</v>
      </c>
      <c r="V96" s="31">
        <f>VLOOKUP(A96,'Absolute Total Monosaccharide C'!$E$2:$T$999,15)</f>
        <v>0.000241</v>
      </c>
      <c r="W96" s="31">
        <f>VLOOKUP(A96,'Absolute Total Monosaccharide C'!$E$2:$T$999,16)</f>
        <v>0</v>
      </c>
      <c r="X96" s="100">
        <f>VLOOKUP(A96,'Absolute Total Monosaccharide C'!$E$2:$T$999,2)</f>
        <v>10.01</v>
      </c>
      <c r="Y96" s="101"/>
    </row>
    <row r="97">
      <c r="A97" s="19" t="s">
        <v>312</v>
      </c>
      <c r="B97" s="8" t="str">
        <f>VLOOKUP(A97,'Food Encyclopedia'!$C$2:$K$999,3)&amp;","&amp;VLOOKUP(A97,'Food Encyclopedia'!$C$2:$K$999,4)&amp;","&amp;VLOOKUP(A97,'Food Encyclopedia'!$C$2:$K$999,5)</f>
        <v>Pineapple, gold, flesh, fresh,Del Monte,</v>
      </c>
      <c r="C97" s="31" t="str">
        <f>VLOOKUP(A97,'Food Encyclopedia'!$C$2:$K$999,6)</f>
        <v>Fruits</v>
      </c>
      <c r="D97" s="98">
        <v>30.0</v>
      </c>
      <c r="E97" s="31">
        <f t="shared" si="1"/>
        <v>30000</v>
      </c>
      <c r="F97" s="31">
        <f>(VLOOKUP(A97,'% water content of Food'!A97:F1094,6))</f>
        <v>81.34556281</v>
      </c>
      <c r="G97" s="31">
        <f t="shared" si="2"/>
        <v>24403.66884</v>
      </c>
      <c r="H97" s="31">
        <f t="shared" si="3"/>
        <v>5596.331156</v>
      </c>
      <c r="I97" s="99">
        <f t="shared" si="4"/>
        <v>51.85560449</v>
      </c>
      <c r="J97" s="31">
        <f>VLOOKUP(A97,'Absolute Total Monosaccharide C'!$E$2:$T$999,3)</f>
        <v>0.338129</v>
      </c>
      <c r="K97" s="31">
        <f>VLOOKUP(A97,'Absolute Total Monosaccharide C'!$E$2:$T$999,4)</f>
        <v>0.009534</v>
      </c>
      <c r="L97" s="31">
        <f>VLOOKUP(A97,'Absolute Total Monosaccharide C'!$E$2:$T$999,5)</f>
        <v>0.053245</v>
      </c>
      <c r="M97" s="31">
        <f>VLOOKUP(A97,'Absolute Total Monosaccharide C'!$E$2:$T$999,6)</f>
        <v>0.011002</v>
      </c>
      <c r="N97" s="100">
        <f>VLOOKUP(A97,'Absolute Total Monosaccharide C'!$E$2:$T$999,7)</f>
        <v>0.009266</v>
      </c>
      <c r="O97" s="31">
        <f>VLOOKUP(A97,'Absolute Total Monosaccharide C'!$E$2:$T$999,8)</f>
        <v>0.002925</v>
      </c>
      <c r="P97" s="31">
        <f>VLOOKUP(A97,'Absolute Total Monosaccharide C'!$E$2:$T$999,9)</f>
        <v>0.000161</v>
      </c>
      <c r="Q97" s="31">
        <f>VLOOKUP(A97,'Absolute Total Monosaccharide C'!$E$2:$T$999,10)</f>
        <v>0</v>
      </c>
      <c r="R97" s="31">
        <f>VLOOKUP(A97,'Absolute Total Monosaccharide C'!$E$2:$T$999,11)</f>
        <v>0.001397</v>
      </c>
      <c r="S97" s="31">
        <f>VLOOKUP(A97,'Absolute Total Monosaccharide C'!$E$2:$T$999,12)</f>
        <v>0</v>
      </c>
      <c r="T97" s="31">
        <f>VLOOKUP(A97,'Absolute Total Monosaccharide C'!$E$2:$T$999,13)</f>
        <v>0</v>
      </c>
      <c r="U97" s="31">
        <f>VLOOKUP(A97,'Absolute Total Monosaccharide C'!$E$2:$T$999,14)</f>
        <v>0.00021</v>
      </c>
      <c r="V97" s="31">
        <f>VLOOKUP(A97,'Absolute Total Monosaccharide C'!$E$2:$T$999,15)</f>
        <v>0</v>
      </c>
      <c r="W97" s="31">
        <f>VLOOKUP(A97,'Absolute Total Monosaccharide C'!$E$2:$T$999,16)</f>
        <v>0</v>
      </c>
      <c r="X97" s="100">
        <f>VLOOKUP(A97,'Absolute Total Monosaccharide C'!$E$2:$T$999,2)</f>
        <v>10.31</v>
      </c>
      <c r="Y97" s="103">
        <v>1.166968287</v>
      </c>
    </row>
    <row r="98">
      <c r="A98" s="19" t="s">
        <v>316</v>
      </c>
      <c r="B98" s="8" t="str">
        <f>VLOOKUP(A98,'Food Encyclopedia'!$C$2:$K$999,3)&amp;","&amp;VLOOKUP(A98,'Food Encyclopedia'!$C$2:$K$999,4)&amp;","&amp;VLOOKUP(A98,'Food Encyclopedia'!$C$2:$K$999,5)</f>
        <v>Papaya, tai nung, flesh, fresh,Melissa's,</v>
      </c>
      <c r="C98" s="31" t="str">
        <f>VLOOKUP(A98,'Food Encyclopedia'!$C$2:$K$999,6)</f>
        <v>Fruits</v>
      </c>
      <c r="D98" s="98">
        <v>40.0</v>
      </c>
      <c r="E98" s="31">
        <f t="shared" si="1"/>
        <v>40000</v>
      </c>
      <c r="F98" s="31">
        <f>(VLOOKUP(A98,'% water content of Food'!A98:F1095,6))</f>
        <v>86.97751706</v>
      </c>
      <c r="G98" s="31">
        <f t="shared" si="2"/>
        <v>34791.00683</v>
      </c>
      <c r="H98" s="31">
        <f t="shared" si="3"/>
        <v>5208.993175</v>
      </c>
      <c r="I98" s="99">
        <f t="shared" si="4"/>
        <v>13.08499086</v>
      </c>
      <c r="J98" s="31">
        <f>VLOOKUP(A98,'Absolute Total Monosaccharide C'!$E$2:$T$999,3)</f>
        <v>0.358764</v>
      </c>
      <c r="K98" s="31">
        <f>VLOOKUP(A98,'Absolute Total Monosaccharide C'!$E$2:$T$999,4)</f>
        <v>0.011889</v>
      </c>
      <c r="L98" s="31">
        <f>VLOOKUP(A98,'Absolute Total Monosaccharide C'!$E$2:$T$999,5)</f>
        <v>0.096786</v>
      </c>
      <c r="M98" s="31">
        <f>VLOOKUP(A98,'Absolute Total Monosaccharide C'!$E$2:$T$999,6)</f>
        <v>0.01021</v>
      </c>
      <c r="N98" s="100">
        <f>VLOOKUP(A98,'Absolute Total Monosaccharide C'!$E$2:$T$999,7)</f>
        <v>0.002512</v>
      </c>
      <c r="O98" s="31">
        <f>VLOOKUP(A98,'Absolute Total Monosaccharide C'!$E$2:$T$999,8)</f>
        <v>0.002356</v>
      </c>
      <c r="P98" s="31">
        <f>VLOOKUP(A98,'Absolute Total Monosaccharide C'!$E$2:$T$999,9)</f>
        <v>0.00181</v>
      </c>
      <c r="Q98" s="31">
        <f>VLOOKUP(A98,'Absolute Total Monosaccharide C'!$E$2:$T$999,10)</f>
        <v>0</v>
      </c>
      <c r="R98" s="31">
        <f>VLOOKUP(A98,'Absolute Total Monosaccharide C'!$E$2:$T$999,11)</f>
        <v>0.043175</v>
      </c>
      <c r="S98" s="31">
        <f>VLOOKUP(A98,'Absolute Total Monosaccharide C'!$E$2:$T$999,12)</f>
        <v>0</v>
      </c>
      <c r="T98" s="31">
        <f>VLOOKUP(A98,'Absolute Total Monosaccharide C'!$E$2:$T$999,13)</f>
        <v>0</v>
      </c>
      <c r="U98" s="31">
        <f>VLOOKUP(A98,'Absolute Total Monosaccharide C'!$E$2:$T$999,14)</f>
        <v>0.002601</v>
      </c>
      <c r="V98" s="31">
        <f>VLOOKUP(A98,'Absolute Total Monosaccharide C'!$E$2:$T$999,15)</f>
        <v>0</v>
      </c>
      <c r="W98" s="31">
        <f>VLOOKUP(A98,'Absolute Total Monosaccharide C'!$E$2:$T$999,16)</f>
        <v>0</v>
      </c>
      <c r="X98" s="100">
        <f>VLOOKUP(A98,'Absolute Total Monosaccharide C'!$E$2:$T$999,2)</f>
        <v>10.3</v>
      </c>
      <c r="Y98" s="103">
        <v>1.0273548</v>
      </c>
    </row>
    <row r="99">
      <c r="A99" s="19" t="s">
        <v>318</v>
      </c>
      <c r="B99" s="8" t="str">
        <f>VLOOKUP(A99,'Food Encyclopedia'!$C$2:$K$999,3)&amp;","&amp;VLOOKUP(A99,'Food Encyclopedia'!$C$2:$K$999,4)&amp;","&amp;VLOOKUP(A99,'Food Encyclopedia'!$C$2:$K$999,5)</f>
        <v>Papaya, mexican maradol, flesh, fresh,Imperial Papaya,</v>
      </c>
      <c r="C99" s="31" t="str">
        <f>VLOOKUP(A99,'Food Encyclopedia'!$C$2:$K$999,6)</f>
        <v>Fruits</v>
      </c>
      <c r="D99" s="98">
        <v>40.0</v>
      </c>
      <c r="E99" s="31">
        <f t="shared" si="1"/>
        <v>40000</v>
      </c>
      <c r="F99" s="31">
        <f>(VLOOKUP(A99,'% water content of Food'!A99:F1096,6))</f>
        <v>86.47070459</v>
      </c>
      <c r="G99" s="31">
        <f t="shared" si="2"/>
        <v>34588.28183</v>
      </c>
      <c r="H99" s="31">
        <f t="shared" si="3"/>
        <v>5411.718165</v>
      </c>
      <c r="I99" s="99">
        <f t="shared" si="4"/>
        <v>14.88763667</v>
      </c>
      <c r="J99" s="31">
        <f>VLOOKUP(A99,'Absolute Total Monosaccharide C'!$E$2:$T$999,3)</f>
        <v>0.312956</v>
      </c>
      <c r="K99" s="31">
        <f>VLOOKUP(A99,'Absolute Total Monosaccharide C'!$E$2:$T$999,4)</f>
        <v>0.008764</v>
      </c>
      <c r="L99" s="31">
        <f>VLOOKUP(A99,'Absolute Total Monosaccharide C'!$E$2:$T$999,5)</f>
        <v>0.100901</v>
      </c>
      <c r="M99" s="31">
        <f>VLOOKUP(A99,'Absolute Total Monosaccharide C'!$E$2:$T$999,6)</f>
        <v>0.007044</v>
      </c>
      <c r="N99" s="100">
        <f>VLOOKUP(A99,'Absolute Total Monosaccharide C'!$E$2:$T$999,7)</f>
        <v>0.002751</v>
      </c>
      <c r="O99" s="31">
        <f>VLOOKUP(A99,'Absolute Total Monosaccharide C'!$E$2:$T$999,8)</f>
        <v>0.001547</v>
      </c>
      <c r="P99" s="31">
        <f>VLOOKUP(A99,'Absolute Total Monosaccharide C'!$E$2:$T$999,9)</f>
        <v>0.001345</v>
      </c>
      <c r="Q99" s="31">
        <f>VLOOKUP(A99,'Absolute Total Monosaccharide C'!$E$2:$T$999,10)</f>
        <v>0</v>
      </c>
      <c r="R99" s="31">
        <f>VLOOKUP(A99,'Absolute Total Monosaccharide C'!$E$2:$T$999,11)</f>
        <v>0.036597</v>
      </c>
      <c r="S99" s="31">
        <f>VLOOKUP(A99,'Absolute Total Monosaccharide C'!$E$2:$T$999,12)</f>
        <v>0</v>
      </c>
      <c r="T99" s="31">
        <f>VLOOKUP(A99,'Absolute Total Monosaccharide C'!$E$2:$T$999,13)</f>
        <v>0</v>
      </c>
      <c r="U99" s="31">
        <f>VLOOKUP(A99,'Absolute Total Monosaccharide C'!$E$2:$T$999,14)</f>
        <v>0</v>
      </c>
      <c r="V99" s="31">
        <f>VLOOKUP(A99,'Absolute Total Monosaccharide C'!$E$2:$T$999,15)</f>
        <v>0</v>
      </c>
      <c r="W99" s="31">
        <f>VLOOKUP(A99,'Absolute Total Monosaccharide C'!$E$2:$T$999,16)</f>
        <v>0</v>
      </c>
      <c r="X99" s="100">
        <f>VLOOKUP(A99,'Absolute Total Monosaccharide C'!$E$2:$T$999,2)</f>
        <v>10.24</v>
      </c>
      <c r="Y99" s="103">
        <v>0.98168975</v>
      </c>
    </row>
    <row r="100">
      <c r="A100" s="19" t="s">
        <v>321</v>
      </c>
      <c r="B100" s="8" t="str">
        <f>VLOOKUP(A100,'Food Encyclopedia'!$C$2:$K$999,3)&amp;","&amp;VLOOKUP(A100,'Food Encyclopedia'!$C$2:$K$999,4)&amp;","&amp;VLOOKUP(A100,'Food Encyclopedia'!$C$2:$K$999,5)</f>
        <v>Grape, red seedless, whole, fresh,Awe Sum Organics,</v>
      </c>
      <c r="C100" s="31" t="str">
        <f>VLOOKUP(A100,'Food Encyclopedia'!$C$2:$K$999,6)</f>
        <v>Fruits</v>
      </c>
      <c r="D100" s="98">
        <v>30.0</v>
      </c>
      <c r="E100" s="31">
        <f t="shared" si="1"/>
        <v>30000</v>
      </c>
      <c r="F100" s="31">
        <f>(VLOOKUP(A100,'% water content of Food'!A100:F1097,6))</f>
        <v>83.9885813</v>
      </c>
      <c r="G100" s="31">
        <f t="shared" si="2"/>
        <v>25196.57439</v>
      </c>
      <c r="H100" s="31">
        <f t="shared" si="3"/>
        <v>4803.425609</v>
      </c>
      <c r="I100" s="99">
        <f t="shared" si="4"/>
        <v>21.55777413</v>
      </c>
      <c r="J100" s="31">
        <f>VLOOKUP(A100,'Absolute Total Monosaccharide C'!$E$2:$T$999,3)</f>
        <v>0.354986</v>
      </c>
      <c r="K100" s="31">
        <f>VLOOKUP(A100,'Absolute Total Monosaccharide C'!$E$2:$T$999,4)</f>
        <v>0.010336</v>
      </c>
      <c r="L100" s="31">
        <f>VLOOKUP(A100,'Absolute Total Monosaccharide C'!$E$2:$T$999,5)</f>
        <v>0.256675</v>
      </c>
      <c r="M100" s="31">
        <f>VLOOKUP(A100,'Absolute Total Monosaccharide C'!$E$2:$T$999,6)</f>
        <v>0.006118</v>
      </c>
      <c r="N100" s="100">
        <f>VLOOKUP(A100,'Absolute Total Monosaccharide C'!$E$2:$T$999,7)</f>
        <v>0.004488</v>
      </c>
      <c r="O100" s="31">
        <f>VLOOKUP(A100,'Absolute Total Monosaccharide C'!$E$2:$T$999,8)</f>
        <v>0.001088</v>
      </c>
      <c r="P100" s="31">
        <f>VLOOKUP(A100,'Absolute Total Monosaccharide C'!$E$2:$T$999,9)</f>
        <v>0.000798</v>
      </c>
      <c r="Q100" s="31">
        <f>VLOOKUP(A100,'Absolute Total Monosaccharide C'!$E$2:$T$999,10)</f>
        <v>0</v>
      </c>
      <c r="R100" s="31">
        <f>VLOOKUP(A100,'Absolute Total Monosaccharide C'!$E$2:$T$999,11)</f>
        <v>0.010654</v>
      </c>
      <c r="S100" s="31">
        <f>VLOOKUP(A100,'Absolute Total Monosaccharide C'!$E$2:$T$999,12)</f>
        <v>0</v>
      </c>
      <c r="T100" s="31">
        <f>VLOOKUP(A100,'Absolute Total Monosaccharide C'!$E$2:$T$999,13)</f>
        <v>0</v>
      </c>
      <c r="U100" s="102">
        <f>VLOOKUP(A100,'Absolute Total Monosaccharide C'!$E$2:$T$999,14)</f>
        <v>0.0000438</v>
      </c>
      <c r="V100" s="31">
        <f>VLOOKUP(A100,'Absolute Total Monosaccharide C'!$E$2:$T$999,15)</f>
        <v>0.000403</v>
      </c>
      <c r="W100" s="31">
        <f>VLOOKUP(A100,'Absolute Total Monosaccharide C'!$E$2:$T$999,16)</f>
        <v>0</v>
      </c>
      <c r="X100" s="100">
        <f>VLOOKUP(A100,'Absolute Total Monosaccharide C'!$E$2:$T$999,2)</f>
        <v>10.35</v>
      </c>
      <c r="Y100" s="101"/>
    </row>
    <row r="101">
      <c r="A101" s="19" t="s">
        <v>324</v>
      </c>
      <c r="B101" s="8" t="str">
        <f>VLOOKUP(A101,'Food Encyclopedia'!$C$2:$K$999,3)&amp;","&amp;VLOOKUP(A101,'Food Encyclopedia'!$C$2:$K$999,4)&amp;","&amp;VLOOKUP(A101,'Food Encyclopedia'!$C$2:$K$999,5)</f>
        <v>Grape, red seedless, whole, fresh,Awe Sum Organics,</v>
      </c>
      <c r="C101" s="31" t="str">
        <f>VLOOKUP(A101,'Food Encyclopedia'!$C$2:$K$999,6)</f>
        <v>Fruits</v>
      </c>
      <c r="D101" s="98">
        <v>30.0</v>
      </c>
      <c r="E101" s="31">
        <f t="shared" si="1"/>
        <v>30000</v>
      </c>
      <c r="F101" s="31">
        <f>(VLOOKUP(A101,'% water content of Food'!A101:F1098,6))</f>
        <v>86.56556958</v>
      </c>
      <c r="G101" s="31">
        <f t="shared" si="2"/>
        <v>25969.67087</v>
      </c>
      <c r="H101" s="31">
        <f t="shared" si="3"/>
        <v>4030.329127</v>
      </c>
      <c r="I101" s="99">
        <f t="shared" si="4"/>
        <v>26.59211158</v>
      </c>
      <c r="J101" s="31">
        <f>VLOOKUP(A101,'Absolute Total Monosaccharide C'!$E$2:$T$999,3)</f>
        <v>0.37365</v>
      </c>
      <c r="K101" s="31">
        <f>VLOOKUP(A101,'Absolute Total Monosaccharide C'!$E$2:$T$999,4)</f>
        <v>0.012572</v>
      </c>
      <c r="L101" s="31">
        <f>VLOOKUP(A101,'Absolute Total Monosaccharide C'!$E$2:$T$999,5)</f>
        <v>0.107891</v>
      </c>
      <c r="M101" s="31">
        <f>VLOOKUP(A101,'Absolute Total Monosaccharide C'!$E$2:$T$999,6)</f>
        <v>0.006687</v>
      </c>
      <c r="N101" s="100">
        <f>VLOOKUP(A101,'Absolute Total Monosaccharide C'!$E$2:$T$999,7)</f>
        <v>0.006598</v>
      </c>
      <c r="O101" s="31">
        <f>VLOOKUP(A101,'Absolute Total Monosaccharide C'!$E$2:$T$999,8)</f>
        <v>0.001432</v>
      </c>
      <c r="P101" s="31">
        <f>VLOOKUP(A101,'Absolute Total Monosaccharide C'!$E$2:$T$999,9)</f>
        <v>0.001188</v>
      </c>
      <c r="Q101" s="31">
        <f>VLOOKUP(A101,'Absolute Total Monosaccharide C'!$E$2:$T$999,10)</f>
        <v>0</v>
      </c>
      <c r="R101" s="31">
        <f>VLOOKUP(A101,'Absolute Total Monosaccharide C'!$E$2:$T$999,11)</f>
        <v>0.018116</v>
      </c>
      <c r="S101" s="31">
        <f>VLOOKUP(A101,'Absolute Total Monosaccharide C'!$E$2:$T$999,12)</f>
        <v>0</v>
      </c>
      <c r="T101" s="31">
        <f>VLOOKUP(A101,'Absolute Total Monosaccharide C'!$E$2:$T$999,13)</f>
        <v>0</v>
      </c>
      <c r="U101" s="31">
        <f>VLOOKUP(A101,'Absolute Total Monosaccharide C'!$E$2:$T$999,14)</f>
        <v>0.001914</v>
      </c>
      <c r="V101" s="31">
        <f>VLOOKUP(A101,'Absolute Total Monosaccharide C'!$E$2:$T$999,15)</f>
        <v>0</v>
      </c>
      <c r="W101" s="31">
        <f>VLOOKUP(A101,'Absolute Total Monosaccharide C'!$E$2:$T$999,16)</f>
        <v>0</v>
      </c>
      <c r="X101" s="100">
        <f>VLOOKUP(A101,'Absolute Total Monosaccharide C'!$E$2:$T$999,2)</f>
        <v>10.41</v>
      </c>
      <c r="Y101" s="103">
        <v>0.883134324</v>
      </c>
    </row>
    <row r="102">
      <c r="A102" s="19" t="s">
        <v>325</v>
      </c>
      <c r="B102" s="8" t="str">
        <f>VLOOKUP(A102,'Food Encyclopedia'!$C$2:$K$999,3)&amp;","&amp;VLOOKUP(A102,'Food Encyclopedia'!$C$2:$K$999,4)&amp;","&amp;VLOOKUP(A102,'Food Encyclopedia'!$C$2:$K$999,5)</f>
        <v>Grape, green seedless, whole, fresh,Awe Sum Organics,</v>
      </c>
      <c r="C102" s="31" t="str">
        <f>VLOOKUP(A102,'Food Encyclopedia'!$C$2:$K$999,6)</f>
        <v>Fruits</v>
      </c>
      <c r="D102" s="98">
        <v>30.0</v>
      </c>
      <c r="E102" s="31">
        <f t="shared" si="1"/>
        <v>30000</v>
      </c>
      <c r="F102" s="31">
        <f>(VLOOKUP(A102,'% water content of Food'!A102:F1099,6))</f>
        <v>81.36539923</v>
      </c>
      <c r="G102" s="31">
        <f t="shared" si="2"/>
        <v>24409.61977</v>
      </c>
      <c r="H102" s="31">
        <f t="shared" si="3"/>
        <v>5590.380232</v>
      </c>
      <c r="I102" s="99">
        <f t="shared" si="4"/>
        <v>15.20583423</v>
      </c>
      <c r="J102" s="31">
        <f>VLOOKUP(A102,'Absolute Total Monosaccharide C'!$E$2:$T$999,3)</f>
        <v>0.410893</v>
      </c>
      <c r="K102" s="31">
        <f>VLOOKUP(A102,'Absolute Total Monosaccharide C'!$E$2:$T$999,4)</f>
        <v>0.004934</v>
      </c>
      <c r="L102" s="31">
        <f>VLOOKUP(A102,'Absolute Total Monosaccharide C'!$E$2:$T$999,5)</f>
        <v>0.142311</v>
      </c>
      <c r="M102" s="31">
        <f>VLOOKUP(A102,'Absolute Total Monosaccharide C'!$E$2:$T$999,6)</f>
        <v>0.000909</v>
      </c>
      <c r="N102" s="100">
        <f>VLOOKUP(A102,'Absolute Total Monosaccharide C'!$E$2:$T$999,7)</f>
        <v>0.00272</v>
      </c>
      <c r="O102" s="31">
        <f>VLOOKUP(A102,'Absolute Total Monosaccharide C'!$E$2:$T$999,8)</f>
        <v>0.000391</v>
      </c>
      <c r="P102" s="31">
        <f>VLOOKUP(A102,'Absolute Total Monosaccharide C'!$E$2:$T$999,9)</f>
        <v>0.000428</v>
      </c>
      <c r="Q102" s="31">
        <f>VLOOKUP(A102,'Absolute Total Monosaccharide C'!$E$2:$T$999,10)</f>
        <v>0</v>
      </c>
      <c r="R102" s="31">
        <f>VLOOKUP(A102,'Absolute Total Monosaccharide C'!$E$2:$T$999,11)</f>
        <v>0.005867</v>
      </c>
      <c r="S102" s="31">
        <f>VLOOKUP(A102,'Absolute Total Monosaccharide C'!$E$2:$T$999,12)</f>
        <v>0</v>
      </c>
      <c r="T102" s="31">
        <f>VLOOKUP(A102,'Absolute Total Monosaccharide C'!$E$2:$T$999,13)</f>
        <v>0</v>
      </c>
      <c r="U102" s="102">
        <f>VLOOKUP(A102,'Absolute Total Monosaccharide C'!$E$2:$T$999,14)</f>
        <v>0.0000819</v>
      </c>
      <c r="V102" s="31">
        <f>VLOOKUP(A102,'Absolute Total Monosaccharide C'!$E$2:$T$999,15)</f>
        <v>0</v>
      </c>
      <c r="W102" s="31">
        <f>VLOOKUP(A102,'Absolute Total Monosaccharide C'!$E$2:$T$999,16)</f>
        <v>0</v>
      </c>
      <c r="X102" s="100">
        <f>VLOOKUP(A102,'Absolute Total Monosaccharide C'!$E$2:$T$999,2)</f>
        <v>10.09</v>
      </c>
      <c r="Y102" s="103">
        <v>1.004265738</v>
      </c>
    </row>
    <row r="103">
      <c r="A103" s="19" t="s">
        <v>327</v>
      </c>
      <c r="B103" s="8" t="str">
        <f>VLOOKUP(A103,'Food Encyclopedia'!$C$2:$K$999,3)&amp;","&amp;VLOOKUP(A103,'Food Encyclopedia'!$C$2:$K$999,4)&amp;","&amp;VLOOKUP(A103,'Food Encyclopedia'!$C$2:$K$999,5)</f>
        <v>Grape, green seedless, whole, fresh,Awe Sum Organics,</v>
      </c>
      <c r="C103" s="31" t="str">
        <f>VLOOKUP(A103,'Food Encyclopedia'!$C$2:$K$999,6)</f>
        <v>Fruits</v>
      </c>
      <c r="D103" s="98">
        <v>30.0</v>
      </c>
      <c r="E103" s="31">
        <f t="shared" si="1"/>
        <v>30000</v>
      </c>
      <c r="F103" s="31">
        <f>(VLOOKUP(A103,'% water content of Food'!A103:F1100,6))</f>
        <v>84.11886494</v>
      </c>
      <c r="G103" s="31">
        <f t="shared" si="2"/>
        <v>25235.65948</v>
      </c>
      <c r="H103" s="31">
        <f t="shared" si="3"/>
        <v>4764.340519</v>
      </c>
      <c r="I103" s="99">
        <f t="shared" si="4"/>
        <v>31.90678845</v>
      </c>
      <c r="J103" s="31">
        <f>VLOOKUP(A103,'Absolute Total Monosaccharide C'!$E$2:$T$999,3)</f>
        <v>0.375458</v>
      </c>
      <c r="K103" s="31">
        <f>VLOOKUP(A103,'Absolute Total Monosaccharide C'!$E$2:$T$999,4)</f>
        <v>0.008547</v>
      </c>
      <c r="L103" s="31">
        <f>VLOOKUP(A103,'Absolute Total Monosaccharide C'!$E$2:$T$999,5)</f>
        <v>0.13811</v>
      </c>
      <c r="M103" s="31">
        <f>VLOOKUP(A103,'Absolute Total Monosaccharide C'!$E$2:$T$999,6)</f>
        <v>0.005271</v>
      </c>
      <c r="N103" s="100">
        <f>VLOOKUP(A103,'Absolute Total Monosaccharide C'!$E$2:$T$999,7)</f>
        <v>0.006697</v>
      </c>
      <c r="O103" s="31">
        <f>VLOOKUP(A103,'Absolute Total Monosaccharide C'!$E$2:$T$999,8)</f>
        <v>0.001121</v>
      </c>
      <c r="P103" s="31">
        <f>VLOOKUP(A103,'Absolute Total Monosaccharide C'!$E$2:$T$999,9)</f>
        <v>0.001056</v>
      </c>
      <c r="Q103" s="31">
        <f>VLOOKUP(A103,'Absolute Total Monosaccharide C'!$E$2:$T$999,10)</f>
        <v>0</v>
      </c>
      <c r="R103" s="31">
        <f>VLOOKUP(A103,'Absolute Total Monosaccharide C'!$E$2:$T$999,11)</f>
        <v>0.01257</v>
      </c>
      <c r="S103" s="31">
        <f>VLOOKUP(A103,'Absolute Total Monosaccharide C'!$E$2:$T$999,12)</f>
        <v>0</v>
      </c>
      <c r="T103" s="31">
        <f>VLOOKUP(A103,'Absolute Total Monosaccharide C'!$E$2:$T$999,13)</f>
        <v>0</v>
      </c>
      <c r="U103" s="31">
        <f>VLOOKUP(A103,'Absolute Total Monosaccharide C'!$E$2:$T$999,14)</f>
        <v>0.003118</v>
      </c>
      <c r="V103" s="31">
        <f>VLOOKUP(A103,'Absolute Total Monosaccharide C'!$E$2:$T$999,15)</f>
        <v>0</v>
      </c>
      <c r="W103" s="31">
        <f>VLOOKUP(A103,'Absolute Total Monosaccharide C'!$E$2:$T$999,16)</f>
        <v>0</v>
      </c>
      <c r="X103" s="100">
        <f>VLOOKUP(A103,'Absolute Total Monosaccharide C'!$E$2:$T$999,2)</f>
        <v>10.1</v>
      </c>
      <c r="Y103" s="103">
        <v>0.908721553</v>
      </c>
    </row>
    <row r="104">
      <c r="A104" s="19" t="s">
        <v>328</v>
      </c>
      <c r="B104" s="8" t="str">
        <f>VLOOKUP(A104,'Food Encyclopedia'!$C$2:$K$999,3)&amp;","&amp;VLOOKUP(A104,'Food Encyclopedia'!$C$2:$K$999,4)&amp;","&amp;VLOOKUP(A104,'Food Encyclopedia'!$C$2:$K$999,5)</f>
        <v>Jicama, NA, flesh, fresh,Melissa's,</v>
      </c>
      <c r="C104" s="31" t="str">
        <f>VLOOKUP(A104,'Food Encyclopedia'!$C$2:$K$999,6)</f>
        <v>Vegetables</v>
      </c>
      <c r="D104" s="98">
        <v>50.0</v>
      </c>
      <c r="E104" s="31">
        <f t="shared" si="1"/>
        <v>50000</v>
      </c>
      <c r="F104" s="31">
        <f>(VLOOKUP(A104,'% water content of Food'!A104:F1101,6))</f>
        <v>91.1670825</v>
      </c>
      <c r="G104" s="31">
        <f t="shared" si="2"/>
        <v>45583.54125</v>
      </c>
      <c r="H104" s="31">
        <f t="shared" si="3"/>
        <v>4416.458749</v>
      </c>
      <c r="I104" s="99">
        <f t="shared" si="4"/>
        <v>36.09130089</v>
      </c>
      <c r="J104" s="31">
        <f>VLOOKUP(A104,'Absolute Total Monosaccharide C'!$E$2:$T$999,3)</f>
        <v>0.525358</v>
      </c>
      <c r="K104" s="31">
        <f>VLOOKUP(A104,'Absolute Total Monosaccharide C'!$E$2:$T$999,4)</f>
        <v>0.009984</v>
      </c>
      <c r="L104" s="31">
        <f>VLOOKUP(A104,'Absolute Total Monosaccharide C'!$E$2:$T$999,5)</f>
        <v>0.064023</v>
      </c>
      <c r="M104" s="31">
        <f>VLOOKUP(A104,'Absolute Total Monosaccharide C'!$E$2:$T$999,6)</f>
        <v>0.002739</v>
      </c>
      <c r="N104" s="100">
        <f>VLOOKUP(A104,'Absolute Total Monosaccharide C'!$E$2:$T$999,7)</f>
        <v>0.008172</v>
      </c>
      <c r="O104" s="31">
        <f>VLOOKUP(A104,'Absolute Total Monosaccharide C'!$E$2:$T$999,8)</f>
        <v>0.000686</v>
      </c>
      <c r="P104" s="31">
        <f>VLOOKUP(A104,'Absolute Total Monosaccharide C'!$E$2:$T$999,9)</f>
        <v>0.00138</v>
      </c>
      <c r="Q104" s="31">
        <f>VLOOKUP(A104,'Absolute Total Monosaccharide C'!$E$2:$T$999,10)</f>
        <v>0</v>
      </c>
      <c r="R104" s="31">
        <f>VLOOKUP(A104,'Absolute Total Monosaccharide C'!$E$2:$T$999,11)</f>
        <v>0.021158</v>
      </c>
      <c r="S104" s="31">
        <f>VLOOKUP(A104,'Absolute Total Monosaccharide C'!$E$2:$T$999,12)</f>
        <v>0</v>
      </c>
      <c r="T104" s="31">
        <f>VLOOKUP(A104,'Absolute Total Monosaccharide C'!$E$2:$T$999,13)</f>
        <v>0</v>
      </c>
      <c r="U104" s="31">
        <f>VLOOKUP(A104,'Absolute Total Monosaccharide C'!$E$2:$T$999,14)</f>
        <v>0</v>
      </c>
      <c r="V104" s="31">
        <f>VLOOKUP(A104,'Absolute Total Monosaccharide C'!$E$2:$T$999,15)</f>
        <v>0</v>
      </c>
      <c r="W104" s="31">
        <f>VLOOKUP(A104,'Absolute Total Monosaccharide C'!$E$2:$T$999,16)</f>
        <v>0</v>
      </c>
      <c r="X104" s="100">
        <f>VLOOKUP(A104,'Absolute Total Monosaccharide C'!$E$2:$T$999,2)</f>
        <v>10.18</v>
      </c>
      <c r="Y104" s="103">
        <v>1.076761767</v>
      </c>
    </row>
    <row r="105">
      <c r="A105" s="19" t="s">
        <v>330</v>
      </c>
      <c r="B105" s="8" t="str">
        <f>VLOOKUP(A105,'Food Encyclopedia'!$C$2:$K$999,3)&amp;","&amp;VLOOKUP(A105,'Food Encyclopedia'!$C$2:$K$999,4)&amp;","&amp;VLOOKUP(A105,'Food Encyclopedia'!$C$2:$K$999,5)</f>
        <v>Beet, NA, root, peeled &amp; steamed,Organics,</v>
      </c>
      <c r="C105" s="31" t="str">
        <f>VLOOKUP(A105,'Food Encyclopedia'!$C$2:$K$999,6)</f>
        <v>Vegetables</v>
      </c>
      <c r="D105" s="98">
        <v>40.0</v>
      </c>
      <c r="E105" s="31">
        <f t="shared" si="1"/>
        <v>40000</v>
      </c>
      <c r="F105" s="31">
        <f>(VLOOKUP(A105,'% water content of Food'!A105:F1102,6))</f>
        <v>85.43400518</v>
      </c>
      <c r="G105" s="31">
        <f t="shared" si="2"/>
        <v>34173.60207</v>
      </c>
      <c r="H105" s="31">
        <f t="shared" si="3"/>
        <v>5826.397926</v>
      </c>
      <c r="I105" s="99">
        <f t="shared" si="4"/>
        <v>180.8222596</v>
      </c>
      <c r="J105" s="31">
        <f>VLOOKUP(A105,'Absolute Total Monosaccharide C'!$E$2:$T$999,3)</f>
        <v>0.277641</v>
      </c>
      <c r="K105" s="31">
        <f>VLOOKUP(A105,'Absolute Total Monosaccharide C'!$E$2:$T$999,4)</f>
        <v>0.017453</v>
      </c>
      <c r="L105" s="31">
        <f>VLOOKUP(A105,'Absolute Total Monosaccharide C'!$E$2:$T$999,5)</f>
        <v>0.026163</v>
      </c>
      <c r="M105" s="31">
        <f>VLOOKUP(A105,'Absolute Total Monosaccharide C'!$E$2:$T$999,6)</f>
        <v>0.00225</v>
      </c>
      <c r="N105" s="100">
        <f>VLOOKUP(A105,'Absolute Total Monosaccharide C'!$E$2:$T$999,7)</f>
        <v>0.031035</v>
      </c>
      <c r="O105" s="31">
        <f>VLOOKUP(A105,'Absolute Total Monosaccharide C'!$E$2:$T$999,8)</f>
        <v>0.003328</v>
      </c>
      <c r="P105" s="31">
        <f>VLOOKUP(A105,'Absolute Total Monosaccharide C'!$E$2:$T$999,9)</f>
        <v>0.001756</v>
      </c>
      <c r="Q105" s="31">
        <f>VLOOKUP(A105,'Absolute Total Monosaccharide C'!$E$2:$T$999,10)</f>
        <v>0</v>
      </c>
      <c r="R105" s="31">
        <f>VLOOKUP(A105,'Absolute Total Monosaccharide C'!$E$2:$T$999,11)</f>
        <v>0.01314</v>
      </c>
      <c r="S105" s="31">
        <f>VLOOKUP(A105,'Absolute Total Monosaccharide C'!$E$2:$T$999,12)</f>
        <v>0</v>
      </c>
      <c r="T105" s="31">
        <f>VLOOKUP(A105,'Absolute Total Monosaccharide C'!$E$2:$T$999,13)</f>
        <v>0</v>
      </c>
      <c r="U105" s="31">
        <f>VLOOKUP(A105,'Absolute Total Monosaccharide C'!$E$2:$T$999,14)</f>
        <v>0.001026</v>
      </c>
      <c r="V105" s="31">
        <f>VLOOKUP(A105,'Absolute Total Monosaccharide C'!$E$2:$T$999,15)</f>
        <v>0</v>
      </c>
      <c r="W105" s="31">
        <f>VLOOKUP(A105,'Absolute Total Monosaccharide C'!$E$2:$T$999,16)</f>
        <v>0.000339</v>
      </c>
      <c r="X105" s="100">
        <f>VLOOKUP(A105,'Absolute Total Monosaccharide C'!$E$2:$T$999,2)</f>
        <v>10.06</v>
      </c>
      <c r="Y105" s="103">
        <v>0.915765814</v>
      </c>
    </row>
    <row r="106">
      <c r="A106" s="19" t="s">
        <v>334</v>
      </c>
      <c r="B106" s="8" t="str">
        <f>VLOOKUP(A106,'Food Encyclopedia'!$C$2:$K$999,3)&amp;","&amp;VLOOKUP(A106,'Food Encyclopedia'!$C$2:$K$999,4)&amp;","&amp;VLOOKUP(A106,'Food Encyclopedia'!$C$2:$K$999,5)</f>
        <v>Lemon, NA, juice, fresh,Paramount Citrus,</v>
      </c>
      <c r="C106" s="31" t="str">
        <f>VLOOKUP(A106,'Food Encyclopedia'!$C$2:$K$999,6)</f>
        <v>Fruits</v>
      </c>
      <c r="D106" s="98">
        <v>10.0</v>
      </c>
      <c r="E106" s="31">
        <f t="shared" si="1"/>
        <v>10000</v>
      </c>
      <c r="F106" s="31">
        <f>(VLOOKUP(A106,'% water content of Food'!A106:F1103,6))</f>
        <v>94.15588188</v>
      </c>
      <c r="G106" s="31">
        <f t="shared" si="2"/>
        <v>9415.588188</v>
      </c>
      <c r="H106" s="31">
        <f t="shared" si="3"/>
        <v>584.4118117</v>
      </c>
      <c r="I106" s="99">
        <f t="shared" si="4"/>
        <v>0</v>
      </c>
      <c r="J106" s="31" t="str">
        <f>VLOOKUP(A106,'Absolute Total Monosaccharide C'!$E$2:$T$999,3)</f>
        <v/>
      </c>
      <c r="K106" s="31" t="str">
        <f>VLOOKUP(A106,'Absolute Total Monosaccharide C'!$E$2:$T$999,4)</f>
        <v/>
      </c>
      <c r="L106" s="31" t="str">
        <f>VLOOKUP(A106,'Absolute Total Monosaccharide C'!$E$2:$T$999,5)</f>
        <v/>
      </c>
      <c r="M106" s="31" t="str">
        <f>VLOOKUP(A106,'Absolute Total Monosaccharide C'!$E$2:$T$999,6)</f>
        <v/>
      </c>
      <c r="N106" s="100" t="str">
        <f>VLOOKUP(A106,'Absolute Total Monosaccharide C'!$E$2:$T$999,7)</f>
        <v/>
      </c>
      <c r="O106" s="31" t="str">
        <f>VLOOKUP(A106,'Absolute Total Monosaccharide C'!$E$2:$T$999,8)</f>
        <v/>
      </c>
      <c r="P106" s="31" t="str">
        <f>VLOOKUP(A106,'Absolute Total Monosaccharide C'!$E$2:$T$999,9)</f>
        <v/>
      </c>
      <c r="Q106" s="31" t="str">
        <f>VLOOKUP(A106,'Absolute Total Monosaccharide C'!$E$2:$T$999,10)</f>
        <v/>
      </c>
      <c r="R106" s="31" t="str">
        <f>VLOOKUP(A106,'Absolute Total Monosaccharide C'!$E$2:$T$999,11)</f>
        <v/>
      </c>
      <c r="S106" s="31" t="str">
        <f>VLOOKUP(A106,'Absolute Total Monosaccharide C'!$E$2:$T$999,12)</f>
        <v/>
      </c>
      <c r="T106" s="31" t="str">
        <f>VLOOKUP(A106,'Absolute Total Monosaccharide C'!$E$2:$T$999,13)</f>
        <v/>
      </c>
      <c r="U106" s="31" t="str">
        <f>VLOOKUP(A106,'Absolute Total Monosaccharide C'!$E$2:$T$999,14)</f>
        <v/>
      </c>
      <c r="V106" s="31" t="str">
        <f>VLOOKUP(A106,'Absolute Total Monosaccharide C'!$E$2:$T$999,15)</f>
        <v/>
      </c>
      <c r="W106" s="31" t="str">
        <f>VLOOKUP(A106,'Absolute Total Monosaccharide C'!$E$2:$T$999,16)</f>
        <v/>
      </c>
      <c r="X106" s="100" t="str">
        <f>VLOOKUP(A106,'Absolute Total Monosaccharide C'!$E$2:$T$999,2)</f>
        <v/>
      </c>
      <c r="Y106" s="101"/>
    </row>
    <row r="107">
      <c r="A107" s="19" t="s">
        <v>336</v>
      </c>
      <c r="B107" s="8" t="str">
        <f>VLOOKUP(A107,'Food Encyclopedia'!$C$2:$K$999,3)&amp;","&amp;VLOOKUP(A107,'Food Encyclopedia'!$C$2:$K$999,4)&amp;","&amp;VLOOKUP(A107,'Food Encyclopedia'!$C$2:$K$999,5)</f>
        <v>Lime, regular, juice, fresh,Susie,</v>
      </c>
      <c r="C107" s="31" t="str">
        <f>VLOOKUP(A107,'Food Encyclopedia'!$C$2:$K$999,6)</f>
        <v>Fruits</v>
      </c>
      <c r="D107" s="98">
        <v>10.0</v>
      </c>
      <c r="E107" s="31">
        <f t="shared" si="1"/>
        <v>10000</v>
      </c>
      <c r="F107" s="31">
        <f>(VLOOKUP(A107,'% water content of Food'!A107:F1104,6))</f>
        <v>92.25723483</v>
      </c>
      <c r="G107" s="31">
        <f t="shared" si="2"/>
        <v>9225.723483</v>
      </c>
      <c r="H107" s="31">
        <f t="shared" si="3"/>
        <v>774.2765169</v>
      </c>
      <c r="I107" s="99">
        <f t="shared" si="4"/>
        <v>0</v>
      </c>
      <c r="J107" s="31" t="str">
        <f>VLOOKUP(A107,'Absolute Total Monosaccharide C'!$E$2:$T$999,3)</f>
        <v/>
      </c>
      <c r="K107" s="31" t="str">
        <f>VLOOKUP(A107,'Absolute Total Monosaccharide C'!$E$2:$T$999,4)</f>
        <v/>
      </c>
      <c r="L107" s="31" t="str">
        <f>VLOOKUP(A107,'Absolute Total Monosaccharide C'!$E$2:$T$999,5)</f>
        <v/>
      </c>
      <c r="M107" s="31" t="str">
        <f>VLOOKUP(A107,'Absolute Total Monosaccharide C'!$E$2:$T$999,6)</f>
        <v/>
      </c>
      <c r="N107" s="100" t="str">
        <f>VLOOKUP(A107,'Absolute Total Monosaccharide C'!$E$2:$T$999,7)</f>
        <v/>
      </c>
      <c r="O107" s="31" t="str">
        <f>VLOOKUP(A107,'Absolute Total Monosaccharide C'!$E$2:$T$999,8)</f>
        <v/>
      </c>
      <c r="P107" s="31" t="str">
        <f>VLOOKUP(A107,'Absolute Total Monosaccharide C'!$E$2:$T$999,9)</f>
        <v/>
      </c>
      <c r="Q107" s="31" t="str">
        <f>VLOOKUP(A107,'Absolute Total Monosaccharide C'!$E$2:$T$999,10)</f>
        <v/>
      </c>
      <c r="R107" s="31" t="str">
        <f>VLOOKUP(A107,'Absolute Total Monosaccharide C'!$E$2:$T$999,11)</f>
        <v/>
      </c>
      <c r="S107" s="31" t="str">
        <f>VLOOKUP(A107,'Absolute Total Monosaccharide C'!$E$2:$T$999,12)</f>
        <v/>
      </c>
      <c r="T107" s="31" t="str">
        <f>VLOOKUP(A107,'Absolute Total Monosaccharide C'!$E$2:$T$999,13)</f>
        <v/>
      </c>
      <c r="U107" s="31" t="str">
        <f>VLOOKUP(A107,'Absolute Total Monosaccharide C'!$E$2:$T$999,14)</f>
        <v/>
      </c>
      <c r="V107" s="31" t="str">
        <f>VLOOKUP(A107,'Absolute Total Monosaccharide C'!$E$2:$T$999,15)</f>
        <v/>
      </c>
      <c r="W107" s="31" t="str">
        <f>VLOOKUP(A107,'Absolute Total Monosaccharide C'!$E$2:$T$999,16)</f>
        <v/>
      </c>
      <c r="X107" s="100" t="str">
        <f>VLOOKUP(A107,'Absolute Total Monosaccharide C'!$E$2:$T$999,2)</f>
        <v/>
      </c>
      <c r="Y107" s="101"/>
    </row>
    <row r="108">
      <c r="A108" s="19" t="s">
        <v>339</v>
      </c>
      <c r="B108" s="8" t="str">
        <f>VLOOKUP(A108,'Food Encyclopedia'!$C$2:$K$999,3)&amp;","&amp;VLOOKUP(A108,'Food Encyclopedia'!$C$2:$K$999,4)&amp;","&amp;VLOOKUP(A108,'Food Encyclopedia'!$C$2:$K$999,5)</f>
        <v>Beet, bunch, root flesh, fresh,Cal-Organics Farms,</v>
      </c>
      <c r="C108" s="31" t="str">
        <f>VLOOKUP(A108,'Food Encyclopedia'!$C$2:$K$999,6)</f>
        <v>Vegetables</v>
      </c>
      <c r="D108" s="98">
        <v>40.0</v>
      </c>
      <c r="E108" s="31">
        <f t="shared" si="1"/>
        <v>40000</v>
      </c>
      <c r="F108" s="31">
        <f>(VLOOKUP(A108,'% water content of Food'!A108:F1105,6))</f>
        <v>85.39675483</v>
      </c>
      <c r="G108" s="31">
        <f t="shared" si="2"/>
        <v>34158.70193</v>
      </c>
      <c r="H108" s="31">
        <f t="shared" si="3"/>
        <v>5841.298066</v>
      </c>
      <c r="I108" s="99">
        <f t="shared" si="4"/>
        <v>198.3996888</v>
      </c>
      <c r="J108" s="31">
        <f>VLOOKUP(A108,'Absolute Total Monosaccharide C'!$E$2:$T$999,3)</f>
        <v>0.270581</v>
      </c>
      <c r="K108" s="31">
        <f>VLOOKUP(A108,'Absolute Total Monosaccharide C'!$E$2:$T$999,4)</f>
        <v>0.013615</v>
      </c>
      <c r="L108" s="31">
        <f>VLOOKUP(A108,'Absolute Total Monosaccharide C'!$E$2:$T$999,5)</f>
        <v>0.025392</v>
      </c>
      <c r="M108" s="31">
        <f>VLOOKUP(A108,'Absolute Total Monosaccharide C'!$E$2:$T$999,6)</f>
        <v>0.001337</v>
      </c>
      <c r="N108" s="100">
        <f>VLOOKUP(A108,'Absolute Total Monosaccharide C'!$E$2:$T$999,7)</f>
        <v>0.033965</v>
      </c>
      <c r="O108" s="31">
        <f>VLOOKUP(A108,'Absolute Total Monosaccharide C'!$E$2:$T$999,8)</f>
        <v>0.003329</v>
      </c>
      <c r="P108" s="31">
        <f>VLOOKUP(A108,'Absolute Total Monosaccharide C'!$E$2:$T$999,9)</f>
        <v>0.001651</v>
      </c>
      <c r="Q108" s="31">
        <f>VLOOKUP(A108,'Absolute Total Monosaccharide C'!$E$2:$T$999,10)</f>
        <v>0</v>
      </c>
      <c r="R108" s="31">
        <f>VLOOKUP(A108,'Absolute Total Monosaccharide C'!$E$2:$T$999,11)</f>
        <v>0.007324</v>
      </c>
      <c r="S108" s="31">
        <f>VLOOKUP(A108,'Absolute Total Monosaccharide C'!$E$2:$T$999,12)</f>
        <v>0</v>
      </c>
      <c r="T108" s="31">
        <f>VLOOKUP(A108,'Absolute Total Monosaccharide C'!$E$2:$T$999,13)</f>
        <v>0</v>
      </c>
      <c r="U108" s="31">
        <f>VLOOKUP(A108,'Absolute Total Monosaccharide C'!$E$2:$T$999,14)</f>
        <v>0</v>
      </c>
      <c r="V108" s="31">
        <f>VLOOKUP(A108,'Absolute Total Monosaccharide C'!$E$2:$T$999,15)</f>
        <v>0</v>
      </c>
      <c r="W108" s="31">
        <f>VLOOKUP(A108,'Absolute Total Monosaccharide C'!$E$2:$T$999,16)</f>
        <v>0.000352</v>
      </c>
      <c r="X108" s="100">
        <f>VLOOKUP(A108,'Absolute Total Monosaccharide C'!$E$2:$T$999,2)</f>
        <v>10.19</v>
      </c>
      <c r="Y108" s="103">
        <v>0.846499054</v>
      </c>
    </row>
    <row r="109">
      <c r="A109" s="19" t="s">
        <v>342</v>
      </c>
      <c r="B109" s="8" t="str">
        <f>VLOOKUP(A109,'Food Encyclopedia'!$C$2:$K$999,3)&amp;","&amp;VLOOKUP(A109,'Food Encyclopedia'!$C$2:$K$999,4)&amp;","&amp;VLOOKUP(A109,'Food Encyclopedia'!$C$2:$K$999,5)</f>
        <v>Beet, bunch, root flesh, fresh,Cal-Organics Farms,</v>
      </c>
      <c r="C109" s="31" t="str">
        <f>VLOOKUP(A109,'Food Encyclopedia'!$C$2:$K$999,6)</f>
        <v>Vegetables</v>
      </c>
      <c r="D109" s="98">
        <v>40.0</v>
      </c>
      <c r="E109" s="31">
        <f t="shared" si="1"/>
        <v>40000</v>
      </c>
      <c r="F109" s="31">
        <f>(VLOOKUP(A109,'% water content of Food'!A109:F1106,6))</f>
        <v>84.91328025</v>
      </c>
      <c r="G109" s="31">
        <f t="shared" si="2"/>
        <v>33965.3121</v>
      </c>
      <c r="H109" s="31">
        <f t="shared" si="3"/>
        <v>6034.6879</v>
      </c>
      <c r="I109" s="99">
        <f t="shared" si="4"/>
        <v>218.3289735</v>
      </c>
      <c r="J109" s="31">
        <f>VLOOKUP(A109,'Absolute Total Monosaccharide C'!$E$2:$T$999,3)</f>
        <v>0.268562</v>
      </c>
      <c r="K109" s="31">
        <f>VLOOKUP(A109,'Absolute Total Monosaccharide C'!$E$2:$T$999,4)</f>
        <v>0.015271</v>
      </c>
      <c r="L109" s="31">
        <f>VLOOKUP(A109,'Absolute Total Monosaccharide C'!$E$2:$T$999,5)</f>
        <v>0.024935</v>
      </c>
      <c r="M109" s="31">
        <f>VLOOKUP(A109,'Absolute Total Monosaccharide C'!$E$2:$T$999,6)</f>
        <v>0.003325</v>
      </c>
      <c r="N109" s="100">
        <f>VLOOKUP(A109,'Absolute Total Monosaccharide C'!$E$2:$T$999,7)</f>
        <v>0.036179</v>
      </c>
      <c r="O109" s="31">
        <f>VLOOKUP(A109,'Absolute Total Monosaccharide C'!$E$2:$T$999,8)</f>
        <v>0.002821</v>
      </c>
      <c r="P109" s="31">
        <f>VLOOKUP(A109,'Absolute Total Monosaccharide C'!$E$2:$T$999,9)</f>
        <v>0.002103</v>
      </c>
      <c r="Q109" s="31">
        <f>VLOOKUP(A109,'Absolute Total Monosaccharide C'!$E$2:$T$999,10)</f>
        <v>0</v>
      </c>
      <c r="R109" s="31">
        <f>VLOOKUP(A109,'Absolute Total Monosaccharide C'!$E$2:$T$999,11)</f>
        <v>0.010329</v>
      </c>
      <c r="S109" s="31">
        <f>VLOOKUP(A109,'Absolute Total Monosaccharide C'!$E$2:$T$999,12)</f>
        <v>0</v>
      </c>
      <c r="T109" s="31">
        <f>VLOOKUP(A109,'Absolute Total Monosaccharide C'!$E$2:$T$999,13)</f>
        <v>0</v>
      </c>
      <c r="U109" s="31">
        <f>VLOOKUP(A109,'Absolute Total Monosaccharide C'!$E$2:$T$999,14)</f>
        <v>0.000467</v>
      </c>
      <c r="V109" s="31">
        <f>VLOOKUP(A109,'Absolute Total Monosaccharide C'!$E$2:$T$999,15)</f>
        <v>0</v>
      </c>
      <c r="W109" s="31">
        <f>VLOOKUP(A109,'Absolute Total Monosaccharide C'!$E$2:$T$999,16)</f>
        <v>0.000369</v>
      </c>
      <c r="X109" s="100">
        <f>VLOOKUP(A109,'Absolute Total Monosaccharide C'!$E$2:$T$999,2)</f>
        <v>10.13</v>
      </c>
      <c r="Y109" s="103">
        <v>0.843562399</v>
      </c>
    </row>
    <row r="110">
      <c r="A110" s="19" t="s">
        <v>344</v>
      </c>
      <c r="B110" s="8" t="str">
        <f>VLOOKUP(A110,'Food Encyclopedia'!$C$2:$K$999,3)&amp;","&amp;VLOOKUP(A110,'Food Encyclopedia'!$C$2:$K$999,4)&amp;","&amp;VLOOKUP(A110,'Food Encyclopedia'!$C$2:$K$999,5)</f>
        <v>Beet, loose, root flesh, fresh,NA,</v>
      </c>
      <c r="C110" s="31" t="str">
        <f>VLOOKUP(A110,'Food Encyclopedia'!$C$2:$K$999,6)</f>
        <v>Vegetables</v>
      </c>
      <c r="D110" s="98">
        <v>40.0</v>
      </c>
      <c r="E110" s="31">
        <f t="shared" si="1"/>
        <v>40000</v>
      </c>
      <c r="F110" s="31">
        <f>(VLOOKUP(A110,'% water content of Food'!A110:F1107,6))</f>
        <v>87.27414596</v>
      </c>
      <c r="G110" s="31">
        <f t="shared" si="2"/>
        <v>34909.65838</v>
      </c>
      <c r="H110" s="31">
        <f t="shared" si="3"/>
        <v>5090.341616</v>
      </c>
      <c r="I110" s="99">
        <f t="shared" si="4"/>
        <v>210.4194514</v>
      </c>
      <c r="J110" s="31">
        <f>VLOOKUP(A110,'Absolute Total Monosaccharide C'!$E$2:$T$999,3)</f>
        <v>0.232503</v>
      </c>
      <c r="K110" s="31">
        <f>VLOOKUP(A110,'Absolute Total Monosaccharide C'!$E$2:$T$999,4)</f>
        <v>0.019231</v>
      </c>
      <c r="L110" s="31">
        <f>VLOOKUP(A110,'Absolute Total Monosaccharide C'!$E$2:$T$999,5)</f>
        <v>0.02125</v>
      </c>
      <c r="M110" s="31">
        <f>VLOOKUP(A110,'Absolute Total Monosaccharide C'!$E$2:$T$999,6)</f>
        <v>0.008473</v>
      </c>
      <c r="N110" s="100">
        <f>VLOOKUP(A110,'Absolute Total Monosaccharide C'!$E$2:$T$999,7)</f>
        <v>0.041337</v>
      </c>
      <c r="O110" s="31">
        <f>VLOOKUP(A110,'Absolute Total Monosaccharide C'!$E$2:$T$999,8)</f>
        <v>0.0021</v>
      </c>
      <c r="P110" s="31">
        <f>VLOOKUP(A110,'Absolute Total Monosaccharide C'!$E$2:$T$999,9)</f>
        <v>0.003248</v>
      </c>
      <c r="Q110" s="31">
        <f>VLOOKUP(A110,'Absolute Total Monosaccharide C'!$E$2:$T$999,10)</f>
        <v>0</v>
      </c>
      <c r="R110" s="31">
        <f>VLOOKUP(A110,'Absolute Total Monosaccharide C'!$E$2:$T$999,11)</f>
        <v>0.017561</v>
      </c>
      <c r="S110" s="31">
        <f>VLOOKUP(A110,'Absolute Total Monosaccharide C'!$E$2:$T$999,12)</f>
        <v>0</v>
      </c>
      <c r="T110" s="31">
        <f>VLOOKUP(A110,'Absolute Total Monosaccharide C'!$E$2:$T$999,13)</f>
        <v>0</v>
      </c>
      <c r="U110" s="31">
        <f>VLOOKUP(A110,'Absolute Total Monosaccharide C'!$E$2:$T$999,14)</f>
        <v>0.002096</v>
      </c>
      <c r="V110" s="31">
        <f>VLOOKUP(A110,'Absolute Total Monosaccharide C'!$E$2:$T$999,15)</f>
        <v>0</v>
      </c>
      <c r="W110" s="31">
        <f>VLOOKUP(A110,'Absolute Total Monosaccharide C'!$E$2:$T$999,16)</f>
        <v>0.00038</v>
      </c>
      <c r="X110" s="100">
        <f>VLOOKUP(A110,'Absolute Total Monosaccharide C'!$E$2:$T$999,2)</f>
        <v>10.18</v>
      </c>
      <c r="Y110" s="103">
        <v>0.64389407</v>
      </c>
    </row>
    <row r="111">
      <c r="A111" s="19" t="s">
        <v>346</v>
      </c>
      <c r="B111" s="8" t="str">
        <f>VLOOKUP(A111,'Food Encyclopedia'!$C$2:$K$999,3)&amp;","&amp;VLOOKUP(A111,'Food Encyclopedia'!$C$2:$K$999,4)&amp;","&amp;VLOOKUP(A111,'Food Encyclopedia'!$C$2:$K$999,5)</f>
        <v>Kale, NA, leaves, fresh,Organics,</v>
      </c>
      <c r="C111" s="31" t="str">
        <f>VLOOKUP(A111,'Food Encyclopedia'!$C$2:$K$999,6)</f>
        <v>Vegetables</v>
      </c>
      <c r="D111" s="98">
        <v>40.0</v>
      </c>
      <c r="E111" s="31">
        <f t="shared" si="1"/>
        <v>40000</v>
      </c>
      <c r="F111" s="31">
        <f>(VLOOKUP(A111,'% water content of Food'!A111:F1108,6))</f>
        <v>87.71573744</v>
      </c>
      <c r="G111" s="31">
        <f t="shared" si="2"/>
        <v>35086.29498</v>
      </c>
      <c r="H111" s="31">
        <f t="shared" si="3"/>
        <v>4913.705023</v>
      </c>
      <c r="I111" s="99">
        <f t="shared" si="4"/>
        <v>133.529934</v>
      </c>
      <c r="J111" s="31">
        <f>VLOOKUP(A111,'Absolute Total Monosaccharide C'!$E$2:$T$999,3)</f>
        <v>0.074003</v>
      </c>
      <c r="K111" s="31">
        <f>VLOOKUP(A111,'Absolute Total Monosaccharide C'!$E$2:$T$999,4)</f>
        <v>0.042083</v>
      </c>
      <c r="L111" s="31">
        <f>VLOOKUP(A111,'Absolute Total Monosaccharide C'!$E$2:$T$999,5)</f>
        <v>0</v>
      </c>
      <c r="M111" s="31">
        <f>VLOOKUP(A111,'Absolute Total Monosaccharide C'!$E$2:$T$999,6)</f>
        <v>0.033443</v>
      </c>
      <c r="N111" s="100">
        <f>VLOOKUP(A111,'Absolute Total Monosaccharide C'!$E$2:$T$999,7)</f>
        <v>0.027175</v>
      </c>
      <c r="O111" s="31">
        <f>VLOOKUP(A111,'Absolute Total Monosaccharide C'!$E$2:$T$999,8)</f>
        <v>0.005886</v>
      </c>
      <c r="P111" s="31">
        <f>VLOOKUP(A111,'Absolute Total Monosaccharide C'!$E$2:$T$999,9)</f>
        <v>0.005753</v>
      </c>
      <c r="Q111" s="31">
        <f>VLOOKUP(A111,'Absolute Total Monosaccharide C'!$E$2:$T$999,10)</f>
        <v>0</v>
      </c>
      <c r="R111" s="31">
        <f>VLOOKUP(A111,'Absolute Total Monosaccharide C'!$E$2:$T$999,11)</f>
        <v>0.051465</v>
      </c>
      <c r="S111" s="31">
        <f>VLOOKUP(A111,'Absolute Total Monosaccharide C'!$E$2:$T$999,12)</f>
        <v>0</v>
      </c>
      <c r="T111" s="31">
        <f>VLOOKUP(A111,'Absolute Total Monosaccharide C'!$E$2:$T$999,13)</f>
        <v>0</v>
      </c>
      <c r="U111" s="31">
        <f>VLOOKUP(A111,'Absolute Total Monosaccharide C'!$E$2:$T$999,14)</f>
        <v>0.014856</v>
      </c>
      <c r="V111" s="31">
        <f>VLOOKUP(A111,'Absolute Total Monosaccharide C'!$E$2:$T$999,15)</f>
        <v>0</v>
      </c>
      <c r="W111" s="31">
        <f>VLOOKUP(A111,'Absolute Total Monosaccharide C'!$E$2:$T$999,16)</f>
        <v>0.00161</v>
      </c>
      <c r="X111" s="100">
        <f>VLOOKUP(A111,'Absolute Total Monosaccharide C'!$E$2:$T$999,2)</f>
        <v>10.2</v>
      </c>
      <c r="Y111" s="103">
        <v>0.308747447</v>
      </c>
    </row>
    <row r="112">
      <c r="A112" s="19" t="s">
        <v>348</v>
      </c>
      <c r="B112" s="8" t="str">
        <f>VLOOKUP(A112,'Food Encyclopedia'!$C$2:$K$999,3)&amp;","&amp;VLOOKUP(A112,'Food Encyclopedia'!$C$2:$K$999,4)&amp;","&amp;VLOOKUP(A112,'Food Encyclopedia'!$C$2:$K$999,5)</f>
        <v>Kale, NA, leaves, fresh,Ratto Bros,</v>
      </c>
      <c r="C112" s="31" t="str">
        <f>VLOOKUP(A112,'Food Encyclopedia'!$C$2:$K$999,6)</f>
        <v>Vegetables</v>
      </c>
      <c r="D112" s="98">
        <v>40.0</v>
      </c>
      <c r="E112" s="31">
        <f t="shared" si="1"/>
        <v>40000</v>
      </c>
      <c r="F112" s="31">
        <f>(VLOOKUP(A112,'% water content of Food'!A112:F1109,6))</f>
        <v>86.61266281</v>
      </c>
      <c r="G112" s="31">
        <f t="shared" si="2"/>
        <v>34645.06512</v>
      </c>
      <c r="H112" s="31">
        <f t="shared" si="3"/>
        <v>5354.934878</v>
      </c>
      <c r="I112" s="99">
        <f t="shared" si="4"/>
        <v>302.8108575</v>
      </c>
      <c r="J112" s="31">
        <f>VLOOKUP(A112,'Absolute Total Monosaccharide C'!$E$2:$T$999,3)</f>
        <v>0.119421</v>
      </c>
      <c r="K112" s="31">
        <f>VLOOKUP(A112,'Absolute Total Monosaccharide C'!$E$2:$T$999,4)</f>
        <v>0.060376</v>
      </c>
      <c r="L112" s="31">
        <f>VLOOKUP(A112,'Absolute Total Monosaccharide C'!$E$2:$T$999,5)</f>
        <v>0.02165</v>
      </c>
      <c r="M112" s="31">
        <f>VLOOKUP(A112,'Absolute Total Monosaccharide C'!$E$2:$T$999,6)</f>
        <v>0.054851</v>
      </c>
      <c r="N112" s="100">
        <f>VLOOKUP(A112,'Absolute Total Monosaccharide C'!$E$2:$T$999,7)</f>
        <v>0.056548</v>
      </c>
      <c r="O112" s="31">
        <f>VLOOKUP(A112,'Absolute Total Monosaccharide C'!$E$2:$T$999,8)</f>
        <v>0.008625</v>
      </c>
      <c r="P112" s="31">
        <f>VLOOKUP(A112,'Absolute Total Monosaccharide C'!$E$2:$T$999,9)</f>
        <v>0.007492</v>
      </c>
      <c r="Q112" s="31">
        <f>VLOOKUP(A112,'Absolute Total Monosaccharide C'!$E$2:$T$999,10)</f>
        <v>0</v>
      </c>
      <c r="R112" s="31">
        <f>VLOOKUP(A112,'Absolute Total Monosaccharide C'!$E$2:$T$999,11)</f>
        <v>0.076576</v>
      </c>
      <c r="S112" s="31">
        <f>VLOOKUP(A112,'Absolute Total Monosaccharide C'!$E$2:$T$999,12)</f>
        <v>0</v>
      </c>
      <c r="T112" s="31">
        <f>VLOOKUP(A112,'Absolute Total Monosaccharide C'!$E$2:$T$999,13)</f>
        <v>0</v>
      </c>
      <c r="U112" s="31">
        <f>VLOOKUP(A112,'Absolute Total Monosaccharide C'!$E$2:$T$999,14)</f>
        <v>0.017576</v>
      </c>
      <c r="V112" s="31">
        <f>VLOOKUP(A112,'Absolute Total Monosaccharide C'!$E$2:$T$999,15)</f>
        <v>0</v>
      </c>
      <c r="W112" s="31">
        <f>VLOOKUP(A112,'Absolute Total Monosaccharide C'!$E$2:$T$999,16)</f>
        <v>0</v>
      </c>
      <c r="X112" s="100">
        <f>VLOOKUP(A112,'Absolute Total Monosaccharide C'!$E$2:$T$999,2)</f>
        <v>10.05</v>
      </c>
      <c r="Y112" s="103">
        <v>0.344265822</v>
      </c>
    </row>
    <row r="113">
      <c r="A113" s="19" t="s">
        <v>350</v>
      </c>
      <c r="B113" s="8" t="str">
        <f>VLOOKUP(A113,'Food Encyclopedia'!$C$2:$K$999,3)&amp;","&amp;VLOOKUP(A113,'Food Encyclopedia'!$C$2:$K$999,4)&amp;","&amp;VLOOKUP(A113,'Food Encyclopedia'!$C$2:$K$999,5)</f>
        <v>Kale, lacinato, leaves and stalk, fresh,Ratto Bros,</v>
      </c>
      <c r="C113" s="31" t="str">
        <f>VLOOKUP(A113,'Food Encyclopedia'!$C$2:$K$999,6)</f>
        <v>Vegetables</v>
      </c>
      <c r="D113" s="98">
        <v>40.0</v>
      </c>
      <c r="E113" s="31">
        <f t="shared" si="1"/>
        <v>40000</v>
      </c>
      <c r="F113" s="31">
        <f>(VLOOKUP(A113,'% water content of Food'!A113:F1110,6))</f>
        <v>84.24084316</v>
      </c>
      <c r="G113" s="31">
        <f t="shared" si="2"/>
        <v>33696.33726</v>
      </c>
      <c r="H113" s="31">
        <f t="shared" si="3"/>
        <v>6303.662736</v>
      </c>
      <c r="I113" s="99">
        <f t="shared" si="4"/>
        <v>206.0163055</v>
      </c>
      <c r="J113" s="31">
        <f>VLOOKUP(A113,'Absolute Total Monosaccharide C'!$E$2:$T$999,3)</f>
        <v>0.055955</v>
      </c>
      <c r="K113" s="31">
        <f>VLOOKUP(A113,'Absolute Total Monosaccharide C'!$E$2:$T$999,4)</f>
        <v>0.032567</v>
      </c>
      <c r="L113" s="31">
        <f>VLOOKUP(A113,'Absolute Total Monosaccharide C'!$E$2:$T$999,5)</f>
        <v>0</v>
      </c>
      <c r="M113" s="31">
        <f>VLOOKUP(A113,'Absolute Total Monosaccharide C'!$E$2:$T$999,6)</f>
        <v>0.011214</v>
      </c>
      <c r="N113" s="100">
        <f>VLOOKUP(A113,'Absolute Total Monosaccharide C'!$E$2:$T$999,7)</f>
        <v>0.032682</v>
      </c>
      <c r="O113" s="31">
        <f>VLOOKUP(A113,'Absolute Total Monosaccharide C'!$E$2:$T$999,8)</f>
        <v>0.003181</v>
      </c>
      <c r="P113" s="31">
        <f>VLOOKUP(A113,'Absolute Total Monosaccharide C'!$E$2:$T$999,9)</f>
        <v>0.006032</v>
      </c>
      <c r="Q113" s="31">
        <f>VLOOKUP(A113,'Absolute Total Monosaccharide C'!$E$2:$T$999,10)</f>
        <v>0</v>
      </c>
      <c r="R113" s="31">
        <f>VLOOKUP(A113,'Absolute Total Monosaccharide C'!$E$2:$T$999,11)</f>
        <v>0.047037</v>
      </c>
      <c r="S113" s="31">
        <f>VLOOKUP(A113,'Absolute Total Monosaccharide C'!$E$2:$T$999,12)</f>
        <v>0</v>
      </c>
      <c r="T113" s="31">
        <f>VLOOKUP(A113,'Absolute Total Monosaccharide C'!$E$2:$T$999,13)</f>
        <v>0</v>
      </c>
      <c r="U113" s="31">
        <f>VLOOKUP(A113,'Absolute Total Monosaccharide C'!$E$2:$T$999,14)</f>
        <v>0.00855</v>
      </c>
      <c r="V113" s="31">
        <f>VLOOKUP(A113,'Absolute Total Monosaccharide C'!$E$2:$T$999,15)</f>
        <v>0</v>
      </c>
      <c r="W113" s="31">
        <f>VLOOKUP(A113,'Absolute Total Monosaccharide C'!$E$2:$T$999,16)</f>
        <v>0.002011</v>
      </c>
      <c r="X113" s="100">
        <f>VLOOKUP(A113,'Absolute Total Monosaccharide C'!$E$2:$T$999,2)</f>
        <v>10.35</v>
      </c>
      <c r="Y113" s="103">
        <v>0.193479478</v>
      </c>
    </row>
    <row r="114">
      <c r="A114" s="19" t="s">
        <v>352</v>
      </c>
      <c r="B114" s="8" t="str">
        <f>VLOOKUP(A114,'Food Encyclopedia'!$C$2:$K$999,3)&amp;","&amp;VLOOKUP(A114,'Food Encyclopedia'!$C$2:$K$999,4)&amp;","&amp;VLOOKUP(A114,'Food Encyclopedia'!$C$2:$K$999,5)</f>
        <v>Kale, lacinato, leaves and stalk, fresh,Cal-Organic,</v>
      </c>
      <c r="C114" s="31" t="str">
        <f>VLOOKUP(A114,'Food Encyclopedia'!$C$2:$K$999,6)</f>
        <v>Vegetables</v>
      </c>
      <c r="D114" s="98">
        <v>40.0</v>
      </c>
      <c r="E114" s="31">
        <f t="shared" si="1"/>
        <v>40000</v>
      </c>
      <c r="F114" s="31">
        <f>(VLOOKUP(A114,'% water content of Food'!A114:F1111,6))</f>
        <v>83.45906189</v>
      </c>
      <c r="G114" s="31">
        <f t="shared" si="2"/>
        <v>33383.62475</v>
      </c>
      <c r="H114" s="31">
        <f t="shared" si="3"/>
        <v>6616.375246</v>
      </c>
      <c r="I114" s="99">
        <f t="shared" si="4"/>
        <v>254.783378</v>
      </c>
      <c r="J114" s="31">
        <f>VLOOKUP(A114,'Absolute Total Monosaccharide C'!$E$2:$T$999,3)</f>
        <v>0.086319</v>
      </c>
      <c r="K114" s="31">
        <f>VLOOKUP(A114,'Absolute Total Monosaccharide C'!$E$2:$T$999,4)</f>
        <v>0.054486</v>
      </c>
      <c r="L114" s="31">
        <f>VLOOKUP(A114,'Absolute Total Monosaccharide C'!$E$2:$T$999,5)</f>
        <v>0</v>
      </c>
      <c r="M114" s="31">
        <f>VLOOKUP(A114,'Absolute Total Monosaccharide C'!$E$2:$T$999,6)</f>
        <v>0.025981</v>
      </c>
      <c r="N114" s="100">
        <f>VLOOKUP(A114,'Absolute Total Monosaccharide C'!$E$2:$T$999,7)</f>
        <v>0.038508</v>
      </c>
      <c r="O114" s="31">
        <f>VLOOKUP(A114,'Absolute Total Monosaccharide C'!$E$2:$T$999,8)</f>
        <v>0.004802</v>
      </c>
      <c r="P114" s="31">
        <f>VLOOKUP(A114,'Absolute Total Monosaccharide C'!$E$2:$T$999,9)</f>
        <v>0.005658</v>
      </c>
      <c r="Q114" s="31">
        <f>VLOOKUP(A114,'Absolute Total Monosaccharide C'!$E$2:$T$999,10)</f>
        <v>0</v>
      </c>
      <c r="R114" s="31">
        <f>VLOOKUP(A114,'Absolute Total Monosaccharide C'!$E$2:$T$999,11)</f>
        <v>0.045667</v>
      </c>
      <c r="S114" s="31">
        <f>VLOOKUP(A114,'Absolute Total Monosaccharide C'!$E$2:$T$999,12)</f>
        <v>0</v>
      </c>
      <c r="T114" s="31">
        <f>VLOOKUP(A114,'Absolute Total Monosaccharide C'!$E$2:$T$999,13)</f>
        <v>0</v>
      </c>
      <c r="U114" s="31">
        <f>VLOOKUP(A114,'Absolute Total Monosaccharide C'!$E$2:$T$999,14)</f>
        <v>0.015959</v>
      </c>
      <c r="V114" s="31">
        <f>VLOOKUP(A114,'Absolute Total Monosaccharide C'!$E$2:$T$999,15)</f>
        <v>0</v>
      </c>
      <c r="W114" s="31">
        <f>VLOOKUP(A114,'Absolute Total Monosaccharide C'!$E$2:$T$999,16)</f>
        <v>0.002182</v>
      </c>
      <c r="X114" s="100">
        <f>VLOOKUP(A114,'Absolute Total Monosaccharide C'!$E$2:$T$999,2)</f>
        <v>10.34</v>
      </c>
      <c r="Y114" s="103">
        <v>0.247818688</v>
      </c>
    </row>
    <row r="115">
      <c r="A115" s="19" t="s">
        <v>354</v>
      </c>
      <c r="B115" s="8" t="str">
        <f>VLOOKUP(A115,'Food Encyclopedia'!$C$2:$K$999,3)&amp;","&amp;VLOOKUP(A115,'Food Encyclopedia'!$C$2:$K$999,4)&amp;","&amp;VLOOKUP(A115,'Food Encyclopedia'!$C$2:$K$999,5)</f>
        <v>Chard, red, leaves and stalk, fresh,Cal-Organic,</v>
      </c>
      <c r="C115" s="31" t="str">
        <f>VLOOKUP(A115,'Food Encyclopedia'!$C$2:$K$999,6)</f>
        <v>Vegetables</v>
      </c>
      <c r="D115" s="98">
        <v>40.0</v>
      </c>
      <c r="E115" s="31">
        <f t="shared" si="1"/>
        <v>40000</v>
      </c>
      <c r="F115" s="31">
        <f>(VLOOKUP(A115,'% water content of Food'!A115:F1112,6))</f>
        <v>88.70653715</v>
      </c>
      <c r="G115" s="31">
        <f t="shared" si="2"/>
        <v>35482.61486</v>
      </c>
      <c r="H115" s="31">
        <f t="shared" si="3"/>
        <v>4517.38514</v>
      </c>
      <c r="I115" s="99">
        <f t="shared" si="4"/>
        <v>260.3188361</v>
      </c>
      <c r="J115" s="31">
        <f>VLOOKUP(A115,'Absolute Total Monosaccharide C'!$E$2:$T$999,3)</f>
        <v>0.065778</v>
      </c>
      <c r="K115" s="31">
        <f>VLOOKUP(A115,'Absolute Total Monosaccharide C'!$E$2:$T$999,4)</f>
        <v>0.023004</v>
      </c>
      <c r="L115" s="31">
        <f>VLOOKUP(A115,'Absolute Total Monosaccharide C'!$E$2:$T$999,5)</f>
        <v>0</v>
      </c>
      <c r="M115" s="31">
        <f>VLOOKUP(A115,'Absolute Total Monosaccharide C'!$E$2:$T$999,6)</f>
        <v>0.010946</v>
      </c>
      <c r="N115" s="100">
        <f>VLOOKUP(A115,'Absolute Total Monosaccharide C'!$E$2:$T$999,7)</f>
        <v>0.057626</v>
      </c>
      <c r="O115" s="31">
        <f>VLOOKUP(A115,'Absolute Total Monosaccharide C'!$E$2:$T$999,8)</f>
        <v>0.001754</v>
      </c>
      <c r="P115" s="31">
        <f>VLOOKUP(A115,'Absolute Total Monosaccharide C'!$E$2:$T$999,9)</f>
        <v>0.007905</v>
      </c>
      <c r="Q115" s="31">
        <f>VLOOKUP(A115,'Absolute Total Monosaccharide C'!$E$2:$T$999,10)</f>
        <v>0</v>
      </c>
      <c r="R115" s="31">
        <f>VLOOKUP(A115,'Absolute Total Monosaccharide C'!$E$2:$T$999,11)</f>
        <v>0.017055</v>
      </c>
      <c r="S115" s="31">
        <f>VLOOKUP(A115,'Absolute Total Monosaccharide C'!$E$2:$T$999,12)</f>
        <v>0</v>
      </c>
      <c r="T115" s="31">
        <f>VLOOKUP(A115,'Absolute Total Monosaccharide C'!$E$2:$T$999,13)</f>
        <v>0</v>
      </c>
      <c r="U115" s="31">
        <f>VLOOKUP(A115,'Absolute Total Monosaccharide C'!$E$2:$T$999,14)</f>
        <v>0.004835</v>
      </c>
      <c r="V115" s="31">
        <f>VLOOKUP(A115,'Absolute Total Monosaccharide C'!$E$2:$T$999,15)</f>
        <v>0</v>
      </c>
      <c r="W115" s="31">
        <f>VLOOKUP(A115,'Absolute Total Monosaccharide C'!$E$2:$T$999,16)</f>
        <v>0.000759</v>
      </c>
      <c r="X115" s="100">
        <f>VLOOKUP(A115,'Absolute Total Monosaccharide C'!$E$2:$T$999,2)</f>
        <v>10.13</v>
      </c>
      <c r="Y115" s="103">
        <v>0.289301098</v>
      </c>
    </row>
    <row r="116">
      <c r="A116" s="19" t="s">
        <v>356</v>
      </c>
      <c r="B116" s="8" t="str">
        <f>VLOOKUP(A116,'Food Encyclopedia'!$C$2:$K$999,3)&amp;","&amp;VLOOKUP(A116,'Food Encyclopedia'!$C$2:$K$999,4)&amp;","&amp;VLOOKUP(A116,'Food Encyclopedia'!$C$2:$K$999,5)</f>
        <v>Chard, rainbow (red stalk, green leaves), leaves and stalk, fresh,Cal-Organic,</v>
      </c>
      <c r="C116" s="31" t="str">
        <f>VLOOKUP(A116,'Food Encyclopedia'!$C$2:$K$999,6)</f>
        <v>Vegetables</v>
      </c>
      <c r="D116" s="98">
        <v>40.0</v>
      </c>
      <c r="E116" s="31">
        <f t="shared" si="1"/>
        <v>40000</v>
      </c>
      <c r="F116" s="31">
        <f>(VLOOKUP(A116,'% water content of Food'!A116:F1113,6))</f>
        <v>91.0602523</v>
      </c>
      <c r="G116" s="31">
        <f t="shared" si="2"/>
        <v>36424.10092</v>
      </c>
      <c r="H116" s="31">
        <f t="shared" si="3"/>
        <v>3575.899079</v>
      </c>
      <c r="I116" s="99">
        <f t="shared" si="4"/>
        <v>156.3740667</v>
      </c>
      <c r="J116" s="31">
        <f>VLOOKUP(A116,'Absolute Total Monosaccharide C'!$E$2:$T$999,3)</f>
        <v>0.127095</v>
      </c>
      <c r="K116" s="31">
        <f>VLOOKUP(A116,'Absolute Total Monosaccharide C'!$E$2:$T$999,4)</f>
        <v>0.034013</v>
      </c>
      <c r="L116" s="31">
        <f>VLOOKUP(A116,'Absolute Total Monosaccharide C'!$E$2:$T$999,5)</f>
        <v>0</v>
      </c>
      <c r="M116" s="31">
        <f>VLOOKUP(A116,'Absolute Total Monosaccharide C'!$E$2:$T$999,6)</f>
        <v>0.013859</v>
      </c>
      <c r="N116" s="100">
        <f>VLOOKUP(A116,'Absolute Total Monosaccharide C'!$E$2:$T$999,7)</f>
        <v>0.04373</v>
      </c>
      <c r="O116" s="31">
        <f>VLOOKUP(A116,'Absolute Total Monosaccharide C'!$E$2:$T$999,8)</f>
        <v>0.002293</v>
      </c>
      <c r="P116" s="31">
        <f>VLOOKUP(A116,'Absolute Total Monosaccharide C'!$E$2:$T$999,9)</f>
        <v>0.006345</v>
      </c>
      <c r="Q116" s="31">
        <f>VLOOKUP(A116,'Absolute Total Monosaccharide C'!$E$2:$T$999,10)</f>
        <v>0</v>
      </c>
      <c r="R116" s="31">
        <f>VLOOKUP(A116,'Absolute Total Monosaccharide C'!$E$2:$T$999,11)</f>
        <v>0.017616</v>
      </c>
      <c r="S116" s="31">
        <f>VLOOKUP(A116,'Absolute Total Monosaccharide C'!$E$2:$T$999,12)</f>
        <v>0</v>
      </c>
      <c r="T116" s="31">
        <f>VLOOKUP(A116,'Absolute Total Monosaccharide C'!$E$2:$T$999,13)</f>
        <v>0</v>
      </c>
      <c r="U116" s="31">
        <f>VLOOKUP(A116,'Absolute Total Monosaccharide C'!$E$2:$T$999,14)</f>
        <v>0.005143</v>
      </c>
      <c r="V116" s="31">
        <f>VLOOKUP(A116,'Absolute Total Monosaccharide C'!$E$2:$T$999,15)</f>
        <v>0</v>
      </c>
      <c r="W116" s="31">
        <f>VLOOKUP(A116,'Absolute Total Monosaccharide C'!$E$2:$T$999,16)</f>
        <v>0.000999</v>
      </c>
      <c r="X116" s="100">
        <f>VLOOKUP(A116,'Absolute Total Monosaccharide C'!$E$2:$T$999,2)</f>
        <v>10.24</v>
      </c>
      <c r="Y116" s="103">
        <v>0.313159305</v>
      </c>
    </row>
    <row r="117">
      <c r="A117" s="19" t="s">
        <v>358</v>
      </c>
      <c r="B117" s="8" t="str">
        <f>VLOOKUP(A117,'Food Encyclopedia'!$C$2:$K$999,3)&amp;","&amp;VLOOKUP(A117,'Food Encyclopedia'!$C$2:$K$999,4)&amp;","&amp;VLOOKUP(A117,'Food Encyclopedia'!$C$2:$K$999,5)</f>
        <v>Chard, green, leaves and stalk, fresh,Cal-Organic,</v>
      </c>
      <c r="C117" s="31" t="str">
        <f>VLOOKUP(A117,'Food Encyclopedia'!$C$2:$K$999,6)</f>
        <v>Vegetables</v>
      </c>
      <c r="D117" s="98">
        <v>40.0</v>
      </c>
      <c r="E117" s="31">
        <f t="shared" si="1"/>
        <v>40000</v>
      </c>
      <c r="F117" s="31">
        <f>(VLOOKUP(A117,'% water content of Food'!A117:F1114,6))</f>
        <v>86.86904956</v>
      </c>
      <c r="G117" s="31">
        <f t="shared" si="2"/>
        <v>34747.61982</v>
      </c>
      <c r="H117" s="31">
        <f t="shared" si="3"/>
        <v>5252.380175</v>
      </c>
      <c r="I117" s="99">
        <f t="shared" si="4"/>
        <v>339.5873878</v>
      </c>
      <c r="J117" s="31">
        <f>VLOOKUP(A117,'Absolute Total Monosaccharide C'!$E$2:$T$999,3)</f>
        <v>0.074886</v>
      </c>
      <c r="K117" s="31">
        <f>VLOOKUP(A117,'Absolute Total Monosaccharide C'!$E$2:$T$999,4)</f>
        <v>0.035702</v>
      </c>
      <c r="L117" s="31">
        <f>VLOOKUP(A117,'Absolute Total Monosaccharide C'!$E$2:$T$999,5)</f>
        <v>0</v>
      </c>
      <c r="M117" s="31">
        <f>VLOOKUP(A117,'Absolute Total Monosaccharide C'!$E$2:$T$999,6)</f>
        <v>0.027169</v>
      </c>
      <c r="N117" s="100">
        <f>VLOOKUP(A117,'Absolute Total Monosaccharide C'!$E$2:$T$999,7)</f>
        <v>0.064654</v>
      </c>
      <c r="O117" s="31">
        <f>VLOOKUP(A117,'Absolute Total Monosaccharide C'!$E$2:$T$999,8)</f>
        <v>0.003081</v>
      </c>
      <c r="P117" s="31">
        <f>VLOOKUP(A117,'Absolute Total Monosaccharide C'!$E$2:$T$999,9)</f>
        <v>0.006897</v>
      </c>
      <c r="Q117" s="31">
        <f>VLOOKUP(A117,'Absolute Total Monosaccharide C'!$E$2:$T$999,10)</f>
        <v>0</v>
      </c>
      <c r="R117" s="31">
        <f>VLOOKUP(A117,'Absolute Total Monosaccharide C'!$E$2:$T$999,11)</f>
        <v>0.018991</v>
      </c>
      <c r="S117" s="31">
        <f>VLOOKUP(A117,'Absolute Total Monosaccharide C'!$E$2:$T$999,12)</f>
        <v>0</v>
      </c>
      <c r="T117" s="31">
        <f>VLOOKUP(A117,'Absolute Total Monosaccharide C'!$E$2:$T$999,13)</f>
        <v>0</v>
      </c>
      <c r="U117" s="31">
        <f>VLOOKUP(A117,'Absolute Total Monosaccharide C'!$E$2:$T$999,14)</f>
        <v>0.001652</v>
      </c>
      <c r="V117" s="31">
        <f>VLOOKUP(A117,'Absolute Total Monosaccharide C'!$E$2:$T$999,15)</f>
        <v>0</v>
      </c>
      <c r="W117" s="31">
        <f>VLOOKUP(A117,'Absolute Total Monosaccharide C'!$E$2:$T$999,16)</f>
        <v>0.001403</v>
      </c>
      <c r="X117" s="100">
        <f>VLOOKUP(A117,'Absolute Total Monosaccharide C'!$E$2:$T$999,2)</f>
        <v>10.03</v>
      </c>
      <c r="Y117" s="103">
        <v>0.331187032</v>
      </c>
    </row>
    <row r="118">
      <c r="A118" s="19" t="s">
        <v>360</v>
      </c>
      <c r="B118" s="8" t="str">
        <f>VLOOKUP(A118,'Food Encyclopedia'!$C$2:$K$999,3)&amp;","&amp;VLOOKUP(A118,'Food Encyclopedia'!$C$2:$K$999,4)&amp;","&amp;VLOOKUP(A118,'Food Encyclopedia'!$C$2:$K$999,5)</f>
        <v>Chard, red, leaves and stalk, fresh,Ratto Bros,</v>
      </c>
      <c r="C118" s="31" t="str">
        <f>VLOOKUP(A118,'Food Encyclopedia'!$C$2:$K$999,6)</f>
        <v>Vegetables</v>
      </c>
      <c r="D118" s="98">
        <v>40.0</v>
      </c>
      <c r="E118" s="31">
        <f t="shared" si="1"/>
        <v>40000</v>
      </c>
      <c r="F118" s="31">
        <f>(VLOOKUP(A118,'% water content of Food'!A118:F1115,6))</f>
        <v>86.10387738</v>
      </c>
      <c r="G118" s="31">
        <f t="shared" si="2"/>
        <v>34441.55095</v>
      </c>
      <c r="H118" s="31">
        <f t="shared" si="3"/>
        <v>5558.449046</v>
      </c>
      <c r="I118" s="99">
        <f t="shared" si="4"/>
        <v>316.3758028</v>
      </c>
      <c r="J118" s="31">
        <f>VLOOKUP(A118,'Absolute Total Monosaccharide C'!$E$2:$T$999,3)</f>
        <v>0.083842</v>
      </c>
      <c r="K118" s="31">
        <f>VLOOKUP(A118,'Absolute Total Monosaccharide C'!$E$2:$T$999,4)</f>
        <v>0.025426</v>
      </c>
      <c r="L118" s="31">
        <f>VLOOKUP(A118,'Absolute Total Monosaccharide C'!$E$2:$T$999,5)</f>
        <v>0</v>
      </c>
      <c r="M118" s="31">
        <f>VLOOKUP(A118,'Absolute Total Monosaccharide C'!$E$2:$T$999,6)</f>
        <v>0.017286</v>
      </c>
      <c r="N118" s="100">
        <f>VLOOKUP(A118,'Absolute Total Monosaccharide C'!$E$2:$T$999,7)</f>
        <v>0.056918</v>
      </c>
      <c r="O118" s="31">
        <f>VLOOKUP(A118,'Absolute Total Monosaccharide C'!$E$2:$T$999,8)</f>
        <v>0.001508</v>
      </c>
      <c r="P118" s="31">
        <f>VLOOKUP(A118,'Absolute Total Monosaccharide C'!$E$2:$T$999,9)</f>
        <v>0.004746</v>
      </c>
      <c r="Q118" s="31">
        <f>VLOOKUP(A118,'Absolute Total Monosaccharide C'!$E$2:$T$999,10)</f>
        <v>0</v>
      </c>
      <c r="R118" s="31">
        <f>VLOOKUP(A118,'Absolute Total Monosaccharide C'!$E$2:$T$999,11)</f>
        <v>0.014955</v>
      </c>
      <c r="S118" s="31">
        <f>VLOOKUP(A118,'Absolute Total Monosaccharide C'!$E$2:$T$999,12)</f>
        <v>0</v>
      </c>
      <c r="T118" s="31">
        <f>VLOOKUP(A118,'Absolute Total Monosaccharide C'!$E$2:$T$999,13)</f>
        <v>0</v>
      </c>
      <c r="U118" s="31">
        <f>VLOOKUP(A118,'Absolute Total Monosaccharide C'!$E$2:$T$999,14)</f>
        <v>0.003972</v>
      </c>
      <c r="V118" s="31">
        <f>VLOOKUP(A118,'Absolute Total Monosaccharide C'!$E$2:$T$999,15)</f>
        <v>0</v>
      </c>
      <c r="W118" s="31">
        <f>VLOOKUP(A118,'Absolute Total Monosaccharide C'!$E$2:$T$999,16)</f>
        <v>0.001836</v>
      </c>
      <c r="X118" s="100">
        <f>VLOOKUP(A118,'Absolute Total Monosaccharide C'!$E$2:$T$999,2)</f>
        <v>10.2</v>
      </c>
      <c r="Y118" s="103">
        <v>0.274907843</v>
      </c>
    </row>
    <row r="119">
      <c r="A119" s="19" t="s">
        <v>361</v>
      </c>
      <c r="B119" s="8" t="str">
        <f>VLOOKUP(A119,'Food Encyclopedia'!$C$2:$K$999,3)&amp;","&amp;VLOOKUP(A119,'Food Encyclopedia'!$C$2:$K$999,4)&amp;","&amp;VLOOKUP(A119,'Food Encyclopedia'!$C$2:$K$999,5)</f>
        <v>Kale, red, leaves and stalk, fresh,Ratto Bros,</v>
      </c>
      <c r="C119" s="31" t="str">
        <f>VLOOKUP(A119,'Food Encyclopedia'!$C$2:$K$999,6)</f>
        <v>Vegetables</v>
      </c>
      <c r="D119" s="98">
        <v>40.0</v>
      </c>
      <c r="E119" s="31">
        <f t="shared" si="1"/>
        <v>40000</v>
      </c>
      <c r="F119" s="31">
        <f>(VLOOKUP(A119,'% water content of Food'!A119:F1116,6))</f>
        <v>88.26075168</v>
      </c>
      <c r="G119" s="31">
        <f t="shared" si="2"/>
        <v>35304.30067</v>
      </c>
      <c r="H119" s="31">
        <f t="shared" si="3"/>
        <v>4695.699328</v>
      </c>
      <c r="I119" s="99">
        <f t="shared" si="4"/>
        <v>129.3946907</v>
      </c>
      <c r="J119" s="31">
        <f>VLOOKUP(A119,'Absolute Total Monosaccharide C'!$E$2:$T$999,3)</f>
        <v>0.028634</v>
      </c>
      <c r="K119" s="31">
        <f>VLOOKUP(A119,'Absolute Total Monosaccharide C'!$E$2:$T$999,4)</f>
        <v>0.035903</v>
      </c>
      <c r="L119" s="31">
        <f>VLOOKUP(A119,'Absolute Total Monosaccharide C'!$E$2:$T$999,5)</f>
        <v>0</v>
      </c>
      <c r="M119" s="31">
        <f>VLOOKUP(A119,'Absolute Total Monosaccharide C'!$E$2:$T$999,6)</f>
        <v>0.028368</v>
      </c>
      <c r="N119" s="100">
        <f>VLOOKUP(A119,'Absolute Total Monosaccharide C'!$E$2:$T$999,7)</f>
        <v>0.027556</v>
      </c>
      <c r="O119" s="31">
        <f>VLOOKUP(A119,'Absolute Total Monosaccharide C'!$E$2:$T$999,8)</f>
        <v>0.004795</v>
      </c>
      <c r="P119" s="31">
        <f>VLOOKUP(A119,'Absolute Total Monosaccharide C'!$E$2:$T$999,9)</f>
        <v>0.004857</v>
      </c>
      <c r="Q119" s="31">
        <f>VLOOKUP(A119,'Absolute Total Monosaccharide C'!$E$2:$T$999,10)</f>
        <v>0</v>
      </c>
      <c r="R119" s="31">
        <f>VLOOKUP(A119,'Absolute Total Monosaccharide C'!$E$2:$T$999,11)</f>
        <v>0.055376</v>
      </c>
      <c r="S119" s="31">
        <f>VLOOKUP(A119,'Absolute Total Monosaccharide C'!$E$2:$T$999,12)</f>
        <v>0</v>
      </c>
      <c r="T119" s="31">
        <f>VLOOKUP(A119,'Absolute Total Monosaccharide C'!$E$2:$T$999,13)</f>
        <v>0</v>
      </c>
      <c r="U119" s="31">
        <f>VLOOKUP(A119,'Absolute Total Monosaccharide C'!$E$2:$T$999,14)</f>
        <v>0.007014</v>
      </c>
      <c r="V119" s="31">
        <f>VLOOKUP(A119,'Absolute Total Monosaccharide C'!$E$2:$T$999,15)</f>
        <v>0</v>
      </c>
      <c r="W119" s="31">
        <f>VLOOKUP(A119,'Absolute Total Monosaccharide C'!$E$2:$T$999,16)</f>
        <v>0.003482</v>
      </c>
      <c r="X119" s="100">
        <f>VLOOKUP(A119,'Absolute Total Monosaccharide C'!$E$2:$T$999,2)</f>
        <v>10.11</v>
      </c>
      <c r="Y119" s="103">
        <v>0.199969176</v>
      </c>
    </row>
    <row r="120">
      <c r="A120" s="19" t="s">
        <v>363</v>
      </c>
      <c r="B120" s="8" t="str">
        <f>VLOOKUP(A120,'Food Encyclopedia'!$C$2:$K$999,3)&amp;","&amp;VLOOKUP(A120,'Food Encyclopedia'!$C$2:$K$999,4)&amp;","&amp;VLOOKUP(A120,'Food Encyclopedia'!$C$2:$K$999,5)</f>
        <v>Collard greens, NA, leaves and stalk, fresh,Cal-Organic,</v>
      </c>
      <c r="C120" s="31" t="str">
        <f>VLOOKUP(A120,'Food Encyclopedia'!$C$2:$K$999,6)</f>
        <v>Vegetables</v>
      </c>
      <c r="D120" s="98">
        <v>80.0</v>
      </c>
      <c r="E120" s="31">
        <f t="shared" si="1"/>
        <v>80000</v>
      </c>
      <c r="F120" s="31">
        <f>(VLOOKUP(A120,'% water content of Food'!A120:F1117,6))</f>
        <v>87.70346589</v>
      </c>
      <c r="G120" s="31">
        <f t="shared" si="2"/>
        <v>70162.77272</v>
      </c>
      <c r="H120" s="31">
        <f t="shared" si="3"/>
        <v>9837.227285</v>
      </c>
      <c r="I120" s="99">
        <f t="shared" si="4"/>
        <v>285.9780344</v>
      </c>
      <c r="J120" s="31">
        <f>VLOOKUP(A120,'Absolute Total Monosaccharide C'!$E$2:$T$999,3)</f>
        <v>0.036848</v>
      </c>
      <c r="K120" s="31">
        <f>VLOOKUP(A120,'Absolute Total Monosaccharide C'!$E$2:$T$999,4)</f>
        <v>0.03382</v>
      </c>
      <c r="L120" s="31">
        <f>VLOOKUP(A120,'Absolute Total Monosaccharide C'!$E$2:$T$999,5)</f>
        <v>0.003055</v>
      </c>
      <c r="M120" s="31">
        <f>VLOOKUP(A120,'Absolute Total Monosaccharide C'!$E$2:$T$999,6)</f>
        <v>0.021116</v>
      </c>
      <c r="N120" s="100">
        <f>VLOOKUP(A120,'Absolute Total Monosaccharide C'!$E$2:$T$999,7)</f>
        <v>0.029071</v>
      </c>
      <c r="O120" s="31">
        <f>VLOOKUP(A120,'Absolute Total Monosaccharide C'!$E$2:$T$999,8)</f>
        <v>0.003187</v>
      </c>
      <c r="P120" s="31">
        <f>VLOOKUP(A120,'Absolute Total Monosaccharide C'!$E$2:$T$999,9)</f>
        <v>0.004244</v>
      </c>
      <c r="Q120" s="31">
        <f>VLOOKUP(A120,'Absolute Total Monosaccharide C'!$E$2:$T$999,10)</f>
        <v>0</v>
      </c>
      <c r="R120" s="31">
        <f>VLOOKUP(A120,'Absolute Total Monosaccharide C'!$E$2:$T$999,11)</f>
        <v>0.041183</v>
      </c>
      <c r="S120" s="31">
        <f>VLOOKUP(A120,'Absolute Total Monosaccharide C'!$E$2:$T$999,12)</f>
        <v>0</v>
      </c>
      <c r="T120" s="31">
        <f>VLOOKUP(A120,'Absolute Total Monosaccharide C'!$E$2:$T$999,13)</f>
        <v>0</v>
      </c>
      <c r="U120" s="31">
        <f>VLOOKUP(A120,'Absolute Total Monosaccharide C'!$E$2:$T$999,14)</f>
        <v>0.004419</v>
      </c>
      <c r="V120" s="31">
        <f>VLOOKUP(A120,'Absolute Total Monosaccharide C'!$E$2:$T$999,15)</f>
        <v>0</v>
      </c>
      <c r="W120" s="31">
        <f>VLOOKUP(A120,'Absolute Total Monosaccharide C'!$E$2:$T$999,16)</f>
        <v>0.002097</v>
      </c>
      <c r="X120" s="100">
        <f>VLOOKUP(A120,'Absolute Total Monosaccharide C'!$E$2:$T$999,2)</f>
        <v>10.19</v>
      </c>
      <c r="Y120" s="103">
        <v>0.251466657</v>
      </c>
    </row>
    <row r="121">
      <c r="A121" s="19" t="s">
        <v>365</v>
      </c>
      <c r="B121" s="8" t="str">
        <f>VLOOKUP(A121,'Food Encyclopedia'!$C$2:$K$999,3)&amp;","&amp;VLOOKUP(A121,'Food Encyclopedia'!$C$2:$K$999,4)&amp;","&amp;VLOOKUP(A121,'Food Encyclopedia'!$C$2:$K$999,5)</f>
        <v>Collard greens, NA, leaves, fresh,Signature Farms,</v>
      </c>
      <c r="C121" s="31" t="str">
        <f>VLOOKUP(A121,'Food Encyclopedia'!$C$2:$K$999,6)</f>
        <v>Vegetables</v>
      </c>
      <c r="D121" s="98">
        <v>80.0</v>
      </c>
      <c r="E121" s="31">
        <f t="shared" si="1"/>
        <v>80000</v>
      </c>
      <c r="F121" s="31">
        <f>(VLOOKUP(A121,'% water content of Food'!A121:F1118,6))</f>
        <v>89.48195036</v>
      </c>
      <c r="G121" s="31">
        <f t="shared" si="2"/>
        <v>71585.56029</v>
      </c>
      <c r="H121" s="31">
        <f t="shared" si="3"/>
        <v>8414.439712</v>
      </c>
      <c r="I121" s="99">
        <f t="shared" si="4"/>
        <v>232.2974371</v>
      </c>
      <c r="J121" s="31">
        <f>VLOOKUP(A121,'Absolute Total Monosaccharide C'!$E$2:$T$999,3)</f>
        <v>0.033496</v>
      </c>
      <c r="K121" s="31">
        <f>VLOOKUP(A121,'Absolute Total Monosaccharide C'!$E$2:$T$999,4)</f>
        <v>0.036548</v>
      </c>
      <c r="L121" s="31">
        <f>VLOOKUP(A121,'Absolute Total Monosaccharide C'!$E$2:$T$999,5)</f>
        <v>0.009333</v>
      </c>
      <c r="M121" s="31">
        <f>VLOOKUP(A121,'Absolute Total Monosaccharide C'!$E$2:$T$999,6)</f>
        <v>0.026022</v>
      </c>
      <c r="N121" s="100">
        <f>VLOOKUP(A121,'Absolute Total Monosaccharide C'!$E$2:$T$999,7)</f>
        <v>0.027607</v>
      </c>
      <c r="O121" s="31">
        <f>VLOOKUP(A121,'Absolute Total Monosaccharide C'!$E$2:$T$999,8)</f>
        <v>0.00415</v>
      </c>
      <c r="P121" s="31">
        <f>VLOOKUP(A121,'Absolute Total Monosaccharide C'!$E$2:$T$999,9)</f>
        <v>0.004778</v>
      </c>
      <c r="Q121" s="31">
        <f>VLOOKUP(A121,'Absolute Total Monosaccharide C'!$E$2:$T$999,10)</f>
        <v>0</v>
      </c>
      <c r="R121" s="31">
        <f>VLOOKUP(A121,'Absolute Total Monosaccharide C'!$E$2:$T$999,11)</f>
        <v>0.041013</v>
      </c>
      <c r="S121" s="31">
        <f>VLOOKUP(A121,'Absolute Total Monosaccharide C'!$E$2:$T$999,12)</f>
        <v>0</v>
      </c>
      <c r="T121" s="31">
        <f>VLOOKUP(A121,'Absolute Total Monosaccharide C'!$E$2:$T$999,13)</f>
        <v>0</v>
      </c>
      <c r="U121" s="31">
        <f>VLOOKUP(A121,'Absolute Total Monosaccharide C'!$E$2:$T$999,14)</f>
        <v>0.004324</v>
      </c>
      <c r="V121" s="31">
        <f>VLOOKUP(A121,'Absolute Total Monosaccharide C'!$E$2:$T$999,15)</f>
        <v>0</v>
      </c>
      <c r="W121" s="31">
        <f>VLOOKUP(A121,'Absolute Total Monosaccharide C'!$E$2:$T$999,16)</f>
        <v>0.00149</v>
      </c>
      <c r="X121" s="100">
        <f>VLOOKUP(A121,'Absolute Total Monosaccharide C'!$E$2:$T$999,2)</f>
        <v>10.38</v>
      </c>
      <c r="Y121" s="103">
        <v>0.234671013</v>
      </c>
    </row>
    <row r="122">
      <c r="A122" s="19" t="s">
        <v>369</v>
      </c>
      <c r="B122" s="8" t="str">
        <f>VLOOKUP(A122,'Food Encyclopedia'!$C$2:$K$999,3)&amp;","&amp;VLOOKUP(A122,'Food Encyclopedia'!$C$2:$K$999,4)&amp;","&amp;VLOOKUP(A122,'Food Encyclopedia'!$C$2:$K$999,5)</f>
        <v>Mustard, curly, leaves, fresh,Cut N Clean Greens,</v>
      </c>
      <c r="C122" s="31" t="str">
        <f>VLOOKUP(A122,'Food Encyclopedia'!$C$2:$K$999,6)</f>
        <v>Vegetables</v>
      </c>
      <c r="D122" s="98">
        <v>30.0</v>
      </c>
      <c r="E122" s="31">
        <f t="shared" si="1"/>
        <v>30000</v>
      </c>
      <c r="F122" s="31">
        <f>(VLOOKUP(A122,'% water content of Food'!A122:F1119,6))</f>
        <v>89.29336753</v>
      </c>
      <c r="G122" s="31">
        <f t="shared" si="2"/>
        <v>26788.01026</v>
      </c>
      <c r="H122" s="31">
        <f t="shared" si="3"/>
        <v>3211.989742</v>
      </c>
      <c r="I122" s="99">
        <f t="shared" si="4"/>
        <v>96.6005915</v>
      </c>
      <c r="J122" s="31">
        <f>VLOOKUP(A122,'Absolute Total Monosaccharide C'!$E$2:$T$999,3)</f>
        <v>0.054188</v>
      </c>
      <c r="K122" s="31">
        <f>VLOOKUP(A122,'Absolute Total Monosaccharide C'!$E$2:$T$999,4)</f>
        <v>0.036561</v>
      </c>
      <c r="L122" s="31">
        <f>VLOOKUP(A122,'Absolute Total Monosaccharide C'!$E$2:$T$999,5)</f>
        <v>0.009553</v>
      </c>
      <c r="M122" s="31">
        <f>VLOOKUP(A122,'Absolute Total Monosaccharide C'!$E$2:$T$999,6)</f>
        <v>0.035987</v>
      </c>
      <c r="N122" s="100">
        <f>VLOOKUP(A122,'Absolute Total Monosaccharide C'!$E$2:$T$999,7)</f>
        <v>0.030075</v>
      </c>
      <c r="O122" s="31">
        <f>VLOOKUP(A122,'Absolute Total Monosaccharide C'!$E$2:$T$999,8)</f>
        <v>0.004531</v>
      </c>
      <c r="P122" s="31">
        <f>VLOOKUP(A122,'Absolute Total Monosaccharide C'!$E$2:$T$999,9)</f>
        <v>0.005272</v>
      </c>
      <c r="Q122" s="31">
        <f>VLOOKUP(A122,'Absolute Total Monosaccharide C'!$E$2:$T$999,10)</f>
        <v>0</v>
      </c>
      <c r="R122" s="31">
        <f>VLOOKUP(A122,'Absolute Total Monosaccharide C'!$E$2:$T$999,11)</f>
        <v>0.047886</v>
      </c>
      <c r="S122" s="31">
        <f>VLOOKUP(A122,'Absolute Total Monosaccharide C'!$E$2:$T$999,12)</f>
        <v>0</v>
      </c>
      <c r="T122" s="31">
        <f>VLOOKUP(A122,'Absolute Total Monosaccharide C'!$E$2:$T$999,13)</f>
        <v>0</v>
      </c>
      <c r="U122" s="31">
        <f>VLOOKUP(A122,'Absolute Total Monosaccharide C'!$E$2:$T$999,14)</f>
        <v>0.004234</v>
      </c>
      <c r="V122" s="31">
        <f>VLOOKUP(A122,'Absolute Total Monosaccharide C'!$E$2:$T$999,15)</f>
        <v>0</v>
      </c>
      <c r="W122" s="31">
        <f>VLOOKUP(A122,'Absolute Total Monosaccharide C'!$E$2:$T$999,16)</f>
        <v>0.002818</v>
      </c>
      <c r="X122" s="100">
        <f>VLOOKUP(A122,'Absolute Total Monosaccharide C'!$E$2:$T$999,2)</f>
        <v>10.4</v>
      </c>
      <c r="Y122" s="103">
        <v>0.260770796</v>
      </c>
    </row>
    <row r="123">
      <c r="A123" s="19" t="s">
        <v>372</v>
      </c>
      <c r="B123" s="8" t="str">
        <f>VLOOKUP(A123,'Food Encyclopedia'!$C$2:$K$999,3)&amp;","&amp;VLOOKUP(A123,'Food Encyclopedia'!$C$2:$K$999,4)&amp;","&amp;VLOOKUP(A123,'Food Encyclopedia'!$C$2:$K$999,5)</f>
        <v>Spinach, NA, leaves, fresh,Cooking with Spinach,</v>
      </c>
      <c r="C123" s="31" t="str">
        <f>VLOOKUP(A123,'Food Encyclopedia'!$C$2:$K$999,6)</f>
        <v>Vegetables</v>
      </c>
      <c r="D123" s="98">
        <v>30.0</v>
      </c>
      <c r="E123" s="31">
        <f t="shared" si="1"/>
        <v>30000</v>
      </c>
      <c r="F123" s="31">
        <f>(VLOOKUP(A123,'% water content of Food'!A123:F1120,6))</f>
        <v>92.29728405</v>
      </c>
      <c r="G123" s="31">
        <f t="shared" si="2"/>
        <v>27689.18521</v>
      </c>
      <c r="H123" s="31">
        <f t="shared" si="3"/>
        <v>2310.814786</v>
      </c>
      <c r="I123" s="99">
        <f t="shared" si="4"/>
        <v>49.72180175</v>
      </c>
      <c r="J123" s="31">
        <f>VLOOKUP(A123,'Absolute Total Monosaccharide C'!$E$2:$T$999,3)</f>
        <v>0.01433</v>
      </c>
      <c r="K123" s="31">
        <f>VLOOKUP(A123,'Absolute Total Monosaccharide C'!$E$2:$T$999,4)</f>
        <v>0.030837</v>
      </c>
      <c r="L123" s="31">
        <f>VLOOKUP(A123,'Absolute Total Monosaccharide C'!$E$2:$T$999,5)</f>
        <v>0</v>
      </c>
      <c r="M123" s="31">
        <f>VLOOKUP(A123,'Absolute Total Monosaccharide C'!$E$2:$T$999,6)</f>
        <v>0.011489</v>
      </c>
      <c r="N123" s="100">
        <f>VLOOKUP(A123,'Absolute Total Monosaccharide C'!$E$2:$T$999,7)</f>
        <v>0.021517</v>
      </c>
      <c r="O123" s="31">
        <f>VLOOKUP(A123,'Absolute Total Monosaccharide C'!$E$2:$T$999,8)</f>
        <v>0.001643</v>
      </c>
      <c r="P123" s="31">
        <f>VLOOKUP(A123,'Absolute Total Monosaccharide C'!$E$2:$T$999,9)</f>
        <v>0.00434</v>
      </c>
      <c r="Q123" s="31">
        <f>VLOOKUP(A123,'Absolute Total Monosaccharide C'!$E$2:$T$999,10)</f>
        <v>0</v>
      </c>
      <c r="R123" s="31">
        <f>VLOOKUP(A123,'Absolute Total Monosaccharide C'!$E$2:$T$999,11)</f>
        <v>0.01881</v>
      </c>
      <c r="S123" s="31">
        <f>VLOOKUP(A123,'Absolute Total Monosaccharide C'!$E$2:$T$999,12)</f>
        <v>0</v>
      </c>
      <c r="T123" s="31">
        <f>VLOOKUP(A123,'Absolute Total Monosaccharide C'!$E$2:$T$999,13)</f>
        <v>0</v>
      </c>
      <c r="U123" s="31">
        <f>VLOOKUP(A123,'Absolute Total Monosaccharide C'!$E$2:$T$999,14)</f>
        <v>0.00026</v>
      </c>
      <c r="V123" s="31">
        <f>VLOOKUP(A123,'Absolute Total Monosaccharide C'!$E$2:$T$999,15)</f>
        <v>0</v>
      </c>
      <c r="W123" s="31">
        <f>VLOOKUP(A123,'Absolute Total Monosaccharide C'!$E$2:$T$999,16)</f>
        <v>0.003434</v>
      </c>
      <c r="X123" s="100">
        <f>VLOOKUP(A123,'Absolute Total Monosaccharide C'!$E$2:$T$999,2)</f>
        <v>10.28</v>
      </c>
      <c r="Y123" s="103">
        <v>0.144059485</v>
      </c>
    </row>
    <row r="124">
      <c r="A124" s="19" t="s">
        <v>375</v>
      </c>
      <c r="B124" s="8" t="str">
        <f>VLOOKUP(A124,'Food Encyclopedia'!$C$2:$K$999,3)&amp;","&amp;VLOOKUP(A124,'Food Encyclopedia'!$C$2:$K$999,4)&amp;","&amp;VLOOKUP(A124,'Food Encyclopedia'!$C$2:$K$999,5)</f>
        <v>Bok Choy, baby, leaves and stalk, fresh,NA,</v>
      </c>
      <c r="C124" s="31" t="str">
        <f>VLOOKUP(A124,'Food Encyclopedia'!$C$2:$K$999,6)</f>
        <v>Vegetables</v>
      </c>
      <c r="D124" s="98">
        <v>20.0</v>
      </c>
      <c r="E124" s="31">
        <f t="shared" si="1"/>
        <v>20000</v>
      </c>
      <c r="F124" s="31">
        <f>(VLOOKUP(A124,'% water content of Food'!A124:F1121,6))</f>
        <v>94.46525587</v>
      </c>
      <c r="G124" s="31">
        <f t="shared" si="2"/>
        <v>18893.05117</v>
      </c>
      <c r="H124" s="31">
        <f t="shared" si="3"/>
        <v>1106.948826</v>
      </c>
      <c r="I124" s="99">
        <f t="shared" si="4"/>
        <v>12.7276976</v>
      </c>
      <c r="J124" s="31">
        <f>VLOOKUP(A124,'Absolute Total Monosaccharide C'!$E$2:$T$999,3)</f>
        <v>0.098522</v>
      </c>
      <c r="K124" s="31">
        <f>VLOOKUP(A124,'Absolute Total Monosaccharide C'!$E$2:$T$999,4)</f>
        <v>0.020632</v>
      </c>
      <c r="L124" s="31">
        <f>VLOOKUP(A124,'Absolute Total Monosaccharide C'!$E$2:$T$999,5)</f>
        <v>0.01934</v>
      </c>
      <c r="M124" s="31">
        <f>VLOOKUP(A124,'Absolute Total Monosaccharide C'!$E$2:$T$999,6)</f>
        <v>0.0196</v>
      </c>
      <c r="N124" s="100">
        <f>VLOOKUP(A124,'Absolute Total Monosaccharide C'!$E$2:$T$999,7)</f>
        <v>0.011498</v>
      </c>
      <c r="O124" s="31">
        <f>VLOOKUP(A124,'Absolute Total Monosaccharide C'!$E$2:$T$999,8)</f>
        <v>0.003232</v>
      </c>
      <c r="P124" s="31">
        <f>VLOOKUP(A124,'Absolute Total Monosaccharide C'!$E$2:$T$999,9)</f>
        <v>0.004942</v>
      </c>
      <c r="Q124" s="31">
        <f>VLOOKUP(A124,'Absolute Total Monosaccharide C'!$E$2:$T$999,10)</f>
        <v>0</v>
      </c>
      <c r="R124" s="31">
        <f>VLOOKUP(A124,'Absolute Total Monosaccharide C'!$E$2:$T$999,11)</f>
        <v>0.051259</v>
      </c>
      <c r="S124" s="31">
        <f>VLOOKUP(A124,'Absolute Total Monosaccharide C'!$E$2:$T$999,12)</f>
        <v>0</v>
      </c>
      <c r="T124" s="31">
        <f>VLOOKUP(A124,'Absolute Total Monosaccharide C'!$E$2:$T$999,13)</f>
        <v>0</v>
      </c>
      <c r="U124" s="31">
        <f>VLOOKUP(A124,'Absolute Total Monosaccharide C'!$E$2:$T$999,14)</f>
        <v>0.003444</v>
      </c>
      <c r="V124" s="31">
        <f>VLOOKUP(A124,'Absolute Total Monosaccharide C'!$E$2:$T$999,15)</f>
        <v>0</v>
      </c>
      <c r="W124" s="31">
        <f>VLOOKUP(A124,'Absolute Total Monosaccharide C'!$E$2:$T$999,16)</f>
        <v>0.00153</v>
      </c>
      <c r="X124" s="100">
        <f>VLOOKUP(A124,'Absolute Total Monosaccharide C'!$E$2:$T$999,2)</f>
        <v>10.04</v>
      </c>
      <c r="Y124" s="101"/>
    </row>
    <row r="125">
      <c r="A125" s="19" t="s">
        <v>378</v>
      </c>
      <c r="B125" s="8" t="str">
        <f>VLOOKUP(A125,'Food Encyclopedia'!$C$2:$K$999,3)&amp;","&amp;VLOOKUP(A125,'Food Encyclopedia'!$C$2:$K$999,4)&amp;","&amp;VLOOKUP(A125,'Food Encyclopedia'!$C$2:$K$999,5)</f>
        <v>Lettuce, iceberg, leaves, fresh,NA,</v>
      </c>
      <c r="C125" s="31" t="str">
        <f>VLOOKUP(A125,'Food Encyclopedia'!$C$2:$K$999,6)</f>
        <v>Vegetables</v>
      </c>
      <c r="D125" s="98">
        <v>20.0</v>
      </c>
      <c r="E125" s="31">
        <f t="shared" si="1"/>
        <v>20000</v>
      </c>
      <c r="F125" s="31">
        <f>(VLOOKUP(A125,'% water content of Food'!A125:F1122,6))</f>
        <v>94.96467132</v>
      </c>
      <c r="G125" s="31">
        <f t="shared" si="2"/>
        <v>18992.93426</v>
      </c>
      <c r="H125" s="31">
        <f t="shared" si="3"/>
        <v>1007.065735</v>
      </c>
      <c r="I125" s="99">
        <f t="shared" si="4"/>
        <v>8.763486027</v>
      </c>
      <c r="J125" s="31">
        <f>VLOOKUP(A125,'Absolute Total Monosaccharide C'!$E$2:$T$999,3)</f>
        <v>0.118397</v>
      </c>
      <c r="K125" s="31">
        <f>VLOOKUP(A125,'Absolute Total Monosaccharide C'!$E$2:$T$999,4)</f>
        <v>0.020955</v>
      </c>
      <c r="L125" s="31">
        <f>VLOOKUP(A125,'Absolute Total Monosaccharide C'!$E$2:$T$999,5)</f>
        <v>0</v>
      </c>
      <c r="M125" s="31">
        <f>VLOOKUP(A125,'Absolute Total Monosaccharide C'!$E$2:$T$999,6)</f>
        <v>0.025164</v>
      </c>
      <c r="N125" s="100">
        <f>VLOOKUP(A125,'Absolute Total Monosaccharide C'!$E$2:$T$999,7)</f>
        <v>0.008702</v>
      </c>
      <c r="O125" s="31">
        <f>VLOOKUP(A125,'Absolute Total Monosaccharide C'!$E$2:$T$999,8)</f>
        <v>0.00455</v>
      </c>
      <c r="P125" s="31">
        <f>VLOOKUP(A125,'Absolute Total Monosaccharide C'!$E$2:$T$999,9)</f>
        <v>0.003707</v>
      </c>
      <c r="Q125" s="31">
        <f>VLOOKUP(A125,'Absolute Total Monosaccharide C'!$E$2:$T$999,10)</f>
        <v>0</v>
      </c>
      <c r="R125" s="31">
        <f>VLOOKUP(A125,'Absolute Total Monosaccharide C'!$E$2:$T$999,11)</f>
        <v>0.034567</v>
      </c>
      <c r="S125" s="31">
        <f>VLOOKUP(A125,'Absolute Total Monosaccharide C'!$E$2:$T$999,12)</f>
        <v>0</v>
      </c>
      <c r="T125" s="31">
        <f>VLOOKUP(A125,'Absolute Total Monosaccharide C'!$E$2:$T$999,13)</f>
        <v>0</v>
      </c>
      <c r="U125" s="31">
        <f>VLOOKUP(A125,'Absolute Total Monosaccharide C'!$E$2:$T$999,14)</f>
        <v>0.004576</v>
      </c>
      <c r="V125" s="31">
        <f>VLOOKUP(A125,'Absolute Total Monosaccharide C'!$E$2:$T$999,15)</f>
        <v>0</v>
      </c>
      <c r="W125" s="31">
        <f>VLOOKUP(A125,'Absolute Total Monosaccharide C'!$E$2:$T$999,16)</f>
        <v>0.001808</v>
      </c>
      <c r="X125" s="100">
        <f>VLOOKUP(A125,'Absolute Total Monosaccharide C'!$E$2:$T$999,2)</f>
        <v>9.94</v>
      </c>
      <c r="Y125" s="103">
        <v>0.463824751</v>
      </c>
    </row>
    <row r="126">
      <c r="A126" s="19" t="s">
        <v>381</v>
      </c>
      <c r="B126" s="8" t="str">
        <f>VLOOKUP(A126,'Food Encyclopedia'!$C$2:$K$999,3)&amp;","&amp;VLOOKUP(A126,'Food Encyclopedia'!$C$2:$K$999,4)&amp;","&amp;VLOOKUP(A126,'Food Encyclopedia'!$C$2:$K$999,5)</f>
        <v>Spinach, NA, leaves, fresh,Cooking with Spinach,</v>
      </c>
      <c r="C126" s="31" t="str">
        <f>VLOOKUP(A126,'Food Encyclopedia'!$C$2:$K$999,6)</f>
        <v>Vegetables</v>
      </c>
      <c r="D126" s="98">
        <v>30.0</v>
      </c>
      <c r="E126" s="31">
        <f t="shared" si="1"/>
        <v>30000</v>
      </c>
      <c r="F126" s="31">
        <f>(VLOOKUP(A126,'% water content of Food'!A126:F1123,6))</f>
        <v>91.40767368</v>
      </c>
      <c r="G126" s="31">
        <f t="shared" si="2"/>
        <v>27422.3021</v>
      </c>
      <c r="H126" s="31">
        <f t="shared" si="3"/>
        <v>2577.697896</v>
      </c>
      <c r="I126" s="99">
        <f t="shared" si="4"/>
        <v>40.89775481</v>
      </c>
      <c r="J126" s="31">
        <f>VLOOKUP(A126,'Absolute Total Monosaccharide C'!$E$2:$T$999,3)</f>
        <v>0.000481</v>
      </c>
      <c r="K126" s="31">
        <f>VLOOKUP(A126,'Absolute Total Monosaccharide C'!$E$2:$T$999,4)</f>
        <v>0.014724</v>
      </c>
      <c r="L126" s="31">
        <f>VLOOKUP(A126,'Absolute Total Monosaccharide C'!$E$2:$T$999,5)</f>
        <v>0</v>
      </c>
      <c r="M126" s="31">
        <f>VLOOKUP(A126,'Absolute Total Monosaccharide C'!$E$2:$T$999,6)</f>
        <v>0.005464</v>
      </c>
      <c r="N126" s="100">
        <f>VLOOKUP(A126,'Absolute Total Monosaccharide C'!$E$2:$T$999,7)</f>
        <v>0.015866</v>
      </c>
      <c r="O126" s="31">
        <f>VLOOKUP(A126,'Absolute Total Monosaccharide C'!$E$2:$T$999,8)</f>
        <v>0.001873</v>
      </c>
      <c r="P126" s="31">
        <f>VLOOKUP(A126,'Absolute Total Monosaccharide C'!$E$2:$T$999,9)</f>
        <v>0.004174</v>
      </c>
      <c r="Q126" s="31">
        <f>VLOOKUP(A126,'Absolute Total Monosaccharide C'!$E$2:$T$999,10)</f>
        <v>0</v>
      </c>
      <c r="R126" s="31">
        <f>VLOOKUP(A126,'Absolute Total Monosaccharide C'!$E$2:$T$999,11)</f>
        <v>0.018659</v>
      </c>
      <c r="S126" s="31">
        <f>VLOOKUP(A126,'Absolute Total Monosaccharide C'!$E$2:$T$999,12)</f>
        <v>0</v>
      </c>
      <c r="T126" s="31">
        <f>VLOOKUP(A126,'Absolute Total Monosaccharide C'!$E$2:$T$999,13)</f>
        <v>0</v>
      </c>
      <c r="U126" s="31">
        <f>VLOOKUP(A126,'Absolute Total Monosaccharide C'!$E$2:$T$999,14)</f>
        <v>0.002123</v>
      </c>
      <c r="V126" s="31">
        <f>VLOOKUP(A126,'Absolute Total Monosaccharide C'!$E$2:$T$999,15)</f>
        <v>0</v>
      </c>
      <c r="W126" s="31">
        <f>VLOOKUP(A126,'Absolute Total Monosaccharide C'!$E$2:$T$999,16)</f>
        <v>0.001219</v>
      </c>
      <c r="X126" s="100">
        <f>VLOOKUP(A126,'Absolute Total Monosaccharide C'!$E$2:$T$999,2)</f>
        <v>10.15</v>
      </c>
      <c r="Y126" s="103">
        <v>0.037084419</v>
      </c>
    </row>
    <row r="127">
      <c r="A127" s="19" t="s">
        <v>382</v>
      </c>
      <c r="B127" s="8" t="str">
        <f>VLOOKUP(A127,'Food Encyclopedia'!$C$2:$K$999,3)&amp;","&amp;VLOOKUP(A127,'Food Encyclopedia'!$C$2:$K$999,4)&amp;","&amp;VLOOKUP(A127,'Food Encyclopedia'!$C$2:$K$999,5)</f>
        <v>Brussel Sprout, NA, whole, fresh,Signature Farms,</v>
      </c>
      <c r="C127" s="31" t="str">
        <f>VLOOKUP(A127,'Food Encyclopedia'!$C$2:$K$999,6)</f>
        <v>Vegetables</v>
      </c>
      <c r="D127" s="98">
        <v>30.0</v>
      </c>
      <c r="E127" s="31">
        <f t="shared" si="1"/>
        <v>30000</v>
      </c>
      <c r="F127" s="31">
        <f>(VLOOKUP(A127,'% water content of Food'!A127:F1124,6))</f>
        <v>80.69823166</v>
      </c>
      <c r="G127" s="31">
        <f t="shared" si="2"/>
        <v>24209.4695</v>
      </c>
      <c r="H127" s="31">
        <f t="shared" si="3"/>
        <v>5790.530501</v>
      </c>
      <c r="I127" s="99">
        <f t="shared" si="4"/>
        <v>253.5441685</v>
      </c>
      <c r="J127" s="31">
        <f>VLOOKUP(A127,'Absolute Total Monosaccharide C'!$E$2:$T$999,3)</f>
        <v>0.232556</v>
      </c>
      <c r="K127" s="31">
        <f>VLOOKUP(A127,'Absolute Total Monosaccharide C'!$E$2:$T$999,4)</f>
        <v>0.032396</v>
      </c>
      <c r="L127" s="31">
        <f>VLOOKUP(A127,'Absolute Total Monosaccharide C'!$E$2:$T$999,5)</f>
        <v>0.01857</v>
      </c>
      <c r="M127" s="31">
        <f>VLOOKUP(A127,'Absolute Total Monosaccharide C'!$E$2:$T$999,6)</f>
        <v>0.017549</v>
      </c>
      <c r="N127" s="100">
        <f>VLOOKUP(A127,'Absolute Total Monosaccharide C'!$E$2:$T$999,7)</f>
        <v>0.043786</v>
      </c>
      <c r="O127" s="31">
        <f>VLOOKUP(A127,'Absolute Total Monosaccharide C'!$E$2:$T$999,8)</f>
        <v>0.004887</v>
      </c>
      <c r="P127" s="31">
        <f>VLOOKUP(A127,'Absolute Total Monosaccharide C'!$E$2:$T$999,9)</f>
        <v>0.003623</v>
      </c>
      <c r="Q127" s="31">
        <f>VLOOKUP(A127,'Absolute Total Monosaccharide C'!$E$2:$T$999,10)</f>
        <v>0</v>
      </c>
      <c r="R127" s="31">
        <f>VLOOKUP(A127,'Absolute Total Monosaccharide C'!$E$2:$T$999,11)</f>
        <v>0.035249</v>
      </c>
      <c r="S127" s="31">
        <f>VLOOKUP(A127,'Absolute Total Monosaccharide C'!$E$2:$T$999,12)</f>
        <v>0</v>
      </c>
      <c r="T127" s="31">
        <f>VLOOKUP(A127,'Absolute Total Monosaccharide C'!$E$2:$T$999,13)</f>
        <v>0</v>
      </c>
      <c r="U127" s="31">
        <f>VLOOKUP(A127,'Absolute Total Monosaccharide C'!$E$2:$T$999,14)</f>
        <v>0.005956</v>
      </c>
      <c r="V127" s="31">
        <f>VLOOKUP(A127,'Absolute Total Monosaccharide C'!$E$2:$T$999,15)</f>
        <v>0</v>
      </c>
      <c r="W127" s="31">
        <f>VLOOKUP(A127,'Absolute Total Monosaccharide C'!$E$2:$T$999,16)</f>
        <v>0.001149</v>
      </c>
      <c r="X127" s="100">
        <f>VLOOKUP(A127,'Absolute Total Monosaccharide C'!$E$2:$T$999,2)</f>
        <v>10.07</v>
      </c>
      <c r="Y127" s="103">
        <v>0.710340201</v>
      </c>
    </row>
    <row r="128">
      <c r="A128" s="19" t="s">
        <v>385</v>
      </c>
      <c r="B128" s="8" t="str">
        <f>VLOOKUP(A128,'Food Encyclopedia'!$C$2:$K$999,3)&amp;","&amp;VLOOKUP(A128,'Food Encyclopedia'!$C$2:$K$999,4)&amp;","&amp;VLOOKUP(A128,'Food Encyclopedia'!$C$2:$K$999,5)</f>
        <v>Broccoli, crowns, florets and stalk, fresh,NA,</v>
      </c>
      <c r="C128" s="31" t="str">
        <f>VLOOKUP(A128,'Food Encyclopedia'!$C$2:$K$999,6)</f>
        <v>Vegetables</v>
      </c>
      <c r="D128" s="98">
        <v>30.0</v>
      </c>
      <c r="E128" s="31">
        <f t="shared" si="1"/>
        <v>30000</v>
      </c>
      <c r="F128" s="31">
        <f>(VLOOKUP(A128,'% water content of Food'!A128:F1125,6))</f>
        <v>89.61954818</v>
      </c>
      <c r="G128" s="31">
        <f t="shared" si="2"/>
        <v>26885.86445</v>
      </c>
      <c r="H128" s="31">
        <f t="shared" si="3"/>
        <v>3114.135545</v>
      </c>
      <c r="I128" s="99">
        <f t="shared" si="4"/>
        <v>111.8597488</v>
      </c>
      <c r="J128" s="31">
        <f>VLOOKUP(A128,'Absolute Total Monosaccharide C'!$E$2:$T$999,3)</f>
        <v>0.090832</v>
      </c>
      <c r="K128" s="31">
        <f>VLOOKUP(A128,'Absolute Total Monosaccharide C'!$E$2:$T$999,4)</f>
        <v>0.031702</v>
      </c>
      <c r="L128" s="31">
        <f>VLOOKUP(A128,'Absolute Total Monosaccharide C'!$E$2:$T$999,5)</f>
        <v>0</v>
      </c>
      <c r="M128" s="31">
        <f>VLOOKUP(A128,'Absolute Total Monosaccharide C'!$E$2:$T$999,6)</f>
        <v>0.015169</v>
      </c>
      <c r="N128" s="100">
        <f>VLOOKUP(A128,'Absolute Total Monosaccharide C'!$E$2:$T$999,7)</f>
        <v>0.03592</v>
      </c>
      <c r="O128" s="31">
        <f>VLOOKUP(A128,'Absolute Total Monosaccharide C'!$E$2:$T$999,8)</f>
        <v>0.003562</v>
      </c>
      <c r="P128" s="31">
        <f>VLOOKUP(A128,'Absolute Total Monosaccharide C'!$E$2:$T$999,9)</f>
        <v>0.00394</v>
      </c>
      <c r="Q128" s="31">
        <f>VLOOKUP(A128,'Absolute Total Monosaccharide C'!$E$2:$T$999,10)</f>
        <v>0</v>
      </c>
      <c r="R128" s="31">
        <f>VLOOKUP(A128,'Absolute Total Monosaccharide C'!$E$2:$T$999,11)</f>
        <v>0.030295</v>
      </c>
      <c r="S128" s="31">
        <f>VLOOKUP(A128,'Absolute Total Monosaccharide C'!$E$2:$T$999,12)</f>
        <v>0</v>
      </c>
      <c r="T128" s="31">
        <f>VLOOKUP(A128,'Absolute Total Monosaccharide C'!$E$2:$T$999,13)</f>
        <v>0</v>
      </c>
      <c r="U128" s="31">
        <f>VLOOKUP(A128,'Absolute Total Monosaccharide C'!$E$2:$T$999,14)</f>
        <v>0.005937</v>
      </c>
      <c r="V128" s="31">
        <f>VLOOKUP(A128,'Absolute Total Monosaccharide C'!$E$2:$T$999,15)</f>
        <v>0</v>
      </c>
      <c r="W128" s="31">
        <f>VLOOKUP(A128,'Absolute Total Monosaccharide C'!$E$2:$T$999,16)</f>
        <v>0.004201</v>
      </c>
      <c r="X128" s="100">
        <f>VLOOKUP(A128,'Absolute Total Monosaccharide C'!$E$2:$T$999,2)</f>
        <v>10.38</v>
      </c>
      <c r="Y128" s="103">
        <v>0.335099121</v>
      </c>
    </row>
    <row r="129">
      <c r="A129" s="19" t="s">
        <v>387</v>
      </c>
      <c r="B129" s="8" t="str">
        <f>VLOOKUP(A129,'Food Encyclopedia'!$C$2:$K$999,3)&amp;","&amp;VLOOKUP(A129,'Food Encyclopedia'!$C$2:$K$999,4)&amp;","&amp;VLOOKUP(A129,'Food Encyclopedia'!$C$2:$K$999,5)</f>
        <v>Cauliflower, NA (small), florets and stalk, fresh,NA,</v>
      </c>
      <c r="C129" s="31" t="str">
        <f>VLOOKUP(A129,'Food Encyclopedia'!$C$2:$K$999,6)</f>
        <v>Vegetables</v>
      </c>
      <c r="D129" s="98">
        <v>30.0</v>
      </c>
      <c r="E129" s="31">
        <f t="shared" si="1"/>
        <v>30000</v>
      </c>
      <c r="F129" s="31">
        <f>(VLOOKUP(A129,'% water content of Food'!A129:F1126,6))</f>
        <v>91.56652463</v>
      </c>
      <c r="G129" s="31">
        <f t="shared" si="2"/>
        <v>27469.95739</v>
      </c>
      <c r="H129" s="31">
        <f t="shared" si="3"/>
        <v>2530.04261</v>
      </c>
      <c r="I129" s="99">
        <f t="shared" si="4"/>
        <v>76.9993168</v>
      </c>
      <c r="J129" s="31">
        <f>VLOOKUP(A129,'Absolute Total Monosaccharide C'!$E$2:$T$999,3)</f>
        <v>0.107814</v>
      </c>
      <c r="K129" s="31">
        <f>VLOOKUP(A129,'Absolute Total Monosaccharide C'!$E$2:$T$999,4)</f>
        <v>0.023816</v>
      </c>
      <c r="L129" s="31">
        <f>VLOOKUP(A129,'Absolute Total Monosaccharide C'!$E$2:$T$999,5)</f>
        <v>0</v>
      </c>
      <c r="M129" s="31">
        <f>VLOOKUP(A129,'Absolute Total Monosaccharide C'!$E$2:$T$999,6)</f>
        <v>0.011197</v>
      </c>
      <c r="N129" s="100">
        <f>VLOOKUP(A129,'Absolute Total Monosaccharide C'!$E$2:$T$999,7)</f>
        <v>0.030434</v>
      </c>
      <c r="O129" s="31">
        <f>VLOOKUP(A129,'Absolute Total Monosaccharide C'!$E$2:$T$999,8)</f>
        <v>0.003267</v>
      </c>
      <c r="P129" s="31">
        <f>VLOOKUP(A129,'Absolute Total Monosaccharide C'!$E$2:$T$999,9)</f>
        <v>0.003209</v>
      </c>
      <c r="Q129" s="31">
        <f>VLOOKUP(A129,'Absolute Total Monosaccharide C'!$E$2:$T$999,10)</f>
        <v>0</v>
      </c>
      <c r="R129" s="31">
        <f>VLOOKUP(A129,'Absolute Total Monosaccharide C'!$E$2:$T$999,11)</f>
        <v>0.022403</v>
      </c>
      <c r="S129" s="31">
        <f>VLOOKUP(A129,'Absolute Total Monosaccharide C'!$E$2:$T$999,12)</f>
        <v>0</v>
      </c>
      <c r="T129" s="31">
        <f>VLOOKUP(A129,'Absolute Total Monosaccharide C'!$E$2:$T$999,13)</f>
        <v>0</v>
      </c>
      <c r="U129" s="31">
        <f>VLOOKUP(A129,'Absolute Total Monosaccharide C'!$E$2:$T$999,14)</f>
        <v>0.003448</v>
      </c>
      <c r="V129" s="31">
        <f>VLOOKUP(A129,'Absolute Total Monosaccharide C'!$E$2:$T$999,15)</f>
        <v>0</v>
      </c>
      <c r="W129" s="31">
        <f>VLOOKUP(A129,'Absolute Total Monosaccharide C'!$E$2:$T$999,16)</f>
        <v>0.002855</v>
      </c>
      <c r="X129" s="100">
        <f>VLOOKUP(A129,'Absolute Total Monosaccharide C'!$E$2:$T$999,2)</f>
        <v>10.41</v>
      </c>
      <c r="Y129" s="103">
        <v>0.497530054</v>
      </c>
    </row>
    <row r="130">
      <c r="A130" s="19" t="s">
        <v>389</v>
      </c>
      <c r="B130" s="8" t="str">
        <f>VLOOKUP(A130,'Food Encyclopedia'!$C$2:$K$999,3)&amp;","&amp;VLOOKUP(A130,'Food Encyclopedia'!$C$2:$K$999,4)&amp;","&amp;VLOOKUP(A130,'Food Encyclopedia'!$C$2:$K$999,5)</f>
        <v>Celery, NA, stalk, fresh,Signature Farms,</v>
      </c>
      <c r="C130" s="31" t="str">
        <f>VLOOKUP(A130,'Food Encyclopedia'!$C$2:$K$999,6)</f>
        <v>Vegetables</v>
      </c>
      <c r="D130" s="98">
        <v>20.0</v>
      </c>
      <c r="E130" s="31">
        <f t="shared" si="1"/>
        <v>20000</v>
      </c>
      <c r="F130" s="31">
        <f>(VLOOKUP(A130,'% water content of Food'!A130:F1127,6))</f>
        <v>95.17188223</v>
      </c>
      <c r="G130" s="31">
        <f t="shared" si="2"/>
        <v>19034.37645</v>
      </c>
      <c r="H130" s="31">
        <f t="shared" si="3"/>
        <v>965.6235548</v>
      </c>
      <c r="I130" s="99">
        <f t="shared" si="4"/>
        <v>22.32425096</v>
      </c>
      <c r="J130" s="31">
        <f>VLOOKUP(A130,'Absolute Total Monosaccharide C'!$E$2:$T$999,3)</f>
        <v>0.136339</v>
      </c>
      <c r="K130" s="31">
        <f>VLOOKUP(A130,'Absolute Total Monosaccharide C'!$E$2:$T$999,4)</f>
        <v>0.031817</v>
      </c>
      <c r="L130" s="31">
        <f>VLOOKUP(A130,'Absolute Total Monosaccharide C'!$E$2:$T$999,5)</f>
        <v>0</v>
      </c>
      <c r="M130" s="31">
        <f>VLOOKUP(A130,'Absolute Total Monosaccharide C'!$E$2:$T$999,6)</f>
        <v>0.020124</v>
      </c>
      <c r="N130" s="100">
        <f>VLOOKUP(A130,'Absolute Total Monosaccharide C'!$E$2:$T$999,7)</f>
        <v>0.023119</v>
      </c>
      <c r="O130" s="31">
        <f>VLOOKUP(A130,'Absolute Total Monosaccharide C'!$E$2:$T$999,8)</f>
        <v>0.003693</v>
      </c>
      <c r="P130" s="31">
        <f>VLOOKUP(A130,'Absolute Total Monosaccharide C'!$E$2:$T$999,9)</f>
        <v>0.003358</v>
      </c>
      <c r="Q130" s="31">
        <f>VLOOKUP(A130,'Absolute Total Monosaccharide C'!$E$2:$T$999,10)</f>
        <v>0</v>
      </c>
      <c r="R130" s="31">
        <f>VLOOKUP(A130,'Absolute Total Monosaccharide C'!$E$2:$T$999,11)</f>
        <v>0.038257</v>
      </c>
      <c r="S130" s="31">
        <f>VLOOKUP(A130,'Absolute Total Monosaccharide C'!$E$2:$T$999,12)</f>
        <v>0</v>
      </c>
      <c r="T130" s="31">
        <f>VLOOKUP(A130,'Absolute Total Monosaccharide C'!$E$2:$T$999,13)</f>
        <v>0</v>
      </c>
      <c r="U130" s="31">
        <f>VLOOKUP(A130,'Absolute Total Monosaccharide C'!$E$2:$T$999,14)</f>
        <v>0.006365</v>
      </c>
      <c r="V130" s="31">
        <f>VLOOKUP(A130,'Absolute Total Monosaccharide C'!$E$2:$T$999,15)</f>
        <v>0</v>
      </c>
      <c r="W130" s="31">
        <f>VLOOKUP(A130,'Absolute Total Monosaccharide C'!$E$2:$T$999,16)</f>
        <v>0.000777</v>
      </c>
      <c r="X130" s="100">
        <f>VLOOKUP(A130,'Absolute Total Monosaccharide C'!$E$2:$T$999,2)</f>
        <v>10.34</v>
      </c>
      <c r="Y130" s="103">
        <v>0.514449964</v>
      </c>
    </row>
    <row r="131">
      <c r="A131" s="19" t="s">
        <v>391</v>
      </c>
      <c r="B131" s="8" t="str">
        <f>VLOOKUP(A131,'Food Encyclopedia'!$C$2:$K$999,3)&amp;","&amp;VLOOKUP(A131,'Food Encyclopedia'!$C$2:$K$999,4)&amp;","&amp;VLOOKUP(A131,'Food Encyclopedia'!$C$2:$K$999,5)</f>
        <v>Pea, snow, whole, fresh,Green Giant Fresh,</v>
      </c>
      <c r="C131" s="31" t="str">
        <f>VLOOKUP(A131,'Food Encyclopedia'!$C$2:$K$999,6)</f>
        <v>Beans, Peas, Legumes, Nuts, Seeds</v>
      </c>
      <c r="D131" s="98">
        <v>40.0</v>
      </c>
      <c r="E131" s="31">
        <f t="shared" si="1"/>
        <v>40000</v>
      </c>
      <c r="F131" s="31">
        <f>(VLOOKUP(A131,'% water content of Food'!A131:F1128,6))</f>
        <v>85.59368723</v>
      </c>
      <c r="G131" s="31">
        <f t="shared" si="2"/>
        <v>34237.47489</v>
      </c>
      <c r="H131" s="31">
        <f t="shared" si="3"/>
        <v>5762.52511</v>
      </c>
      <c r="I131" s="99">
        <f t="shared" si="4"/>
        <v>99.46694592</v>
      </c>
      <c r="J131" s="31">
        <f>VLOOKUP(A131,'Absolute Total Monosaccharide C'!$E$2:$T$999,3)</f>
        <v>0.378481</v>
      </c>
      <c r="K131" s="31">
        <f>VLOOKUP(A131,'Absolute Total Monosaccharide C'!$E$2:$T$999,4)</f>
        <v>0.030871</v>
      </c>
      <c r="L131" s="31">
        <f>VLOOKUP(A131,'Absolute Total Monosaccharide C'!$E$2:$T$999,5)</f>
        <v>0.029108</v>
      </c>
      <c r="M131" s="31">
        <f>VLOOKUP(A131,'Absolute Total Monosaccharide C'!$E$2:$T$999,6)</f>
        <v>0.015862</v>
      </c>
      <c r="N131" s="100">
        <f>VLOOKUP(A131,'Absolute Total Monosaccharide C'!$E$2:$T$999,7)</f>
        <v>0.017261</v>
      </c>
      <c r="O131" s="31">
        <f>VLOOKUP(A131,'Absolute Total Monosaccharide C'!$E$2:$T$999,8)</f>
        <v>0.001876</v>
      </c>
      <c r="P131" s="31">
        <f>VLOOKUP(A131,'Absolute Total Monosaccharide C'!$E$2:$T$999,9)</f>
        <v>0.002139</v>
      </c>
      <c r="Q131" s="31">
        <f>VLOOKUP(A131,'Absolute Total Monosaccharide C'!$E$2:$T$999,10)</f>
        <v>0</v>
      </c>
      <c r="R131" s="31">
        <f>VLOOKUP(A131,'Absolute Total Monosaccharide C'!$E$2:$T$999,11)</f>
        <v>0.022399</v>
      </c>
      <c r="S131" s="31">
        <f>VLOOKUP(A131,'Absolute Total Monosaccharide C'!$E$2:$T$999,12)</f>
        <v>0</v>
      </c>
      <c r="T131" s="31">
        <f>VLOOKUP(A131,'Absolute Total Monosaccharide C'!$E$2:$T$999,13)</f>
        <v>0</v>
      </c>
      <c r="U131" s="102">
        <f>VLOOKUP(A131,'Absolute Total Monosaccharide C'!$E$2:$T$999,14)</f>
        <v>0.0000955</v>
      </c>
      <c r="V131" s="31">
        <f>VLOOKUP(A131,'Absolute Total Monosaccharide C'!$E$2:$T$999,15)</f>
        <v>0</v>
      </c>
      <c r="W131" s="31">
        <f>VLOOKUP(A131,'Absolute Total Monosaccharide C'!$E$2:$T$999,16)</f>
        <v>0.001418</v>
      </c>
      <c r="X131" s="100">
        <f>VLOOKUP(A131,'Absolute Total Monosaccharide C'!$E$2:$T$999,2)</f>
        <v>10.33</v>
      </c>
      <c r="Y131" s="103">
        <v>0.493470321</v>
      </c>
    </row>
    <row r="132">
      <c r="A132" s="19" t="s">
        <v>394</v>
      </c>
      <c r="B132" s="8" t="str">
        <f>VLOOKUP(A132,'Food Encyclopedia'!$C$2:$K$999,3)&amp;","&amp;VLOOKUP(A132,'Food Encyclopedia'!$C$2:$K$999,4)&amp;","&amp;VLOOKUP(A132,'Food Encyclopedia'!$C$2:$K$999,5)</f>
        <v>Pea, snow, whole, fresh,Green Giant Fresh,</v>
      </c>
      <c r="C132" s="31" t="str">
        <f>VLOOKUP(A132,'Food Encyclopedia'!$C$2:$K$999,6)</f>
        <v>Beans, Peas, Legumes, Nuts, Seeds</v>
      </c>
      <c r="D132" s="98">
        <v>40.0</v>
      </c>
      <c r="E132" s="31">
        <f t="shared" si="1"/>
        <v>40000</v>
      </c>
      <c r="F132" s="31">
        <f>(VLOOKUP(A132,'% water content of Food'!A132:F1129,6))</f>
        <v>84.91629956</v>
      </c>
      <c r="G132" s="31">
        <f t="shared" si="2"/>
        <v>33966.51982</v>
      </c>
      <c r="H132" s="31">
        <f t="shared" si="3"/>
        <v>6033.480176</v>
      </c>
      <c r="I132" s="99">
        <f t="shared" si="4"/>
        <v>94.31536211</v>
      </c>
      <c r="J132" s="31">
        <f>VLOOKUP(A132,'Absolute Total Monosaccharide C'!$E$2:$T$999,3)</f>
        <v>0.371883</v>
      </c>
      <c r="K132" s="31">
        <f>VLOOKUP(A132,'Absolute Total Monosaccharide C'!$E$2:$T$999,4)</f>
        <v>0.026218</v>
      </c>
      <c r="L132" s="31">
        <f>VLOOKUP(A132,'Absolute Total Monosaccharide C'!$E$2:$T$999,5)</f>
        <v>0.019538</v>
      </c>
      <c r="M132" s="31">
        <f>VLOOKUP(A132,'Absolute Total Monosaccharide C'!$E$2:$T$999,6)</f>
        <v>0.004233</v>
      </c>
      <c r="N132" s="100">
        <f>VLOOKUP(A132,'Absolute Total Monosaccharide C'!$E$2:$T$999,7)</f>
        <v>0.015632</v>
      </c>
      <c r="O132" s="31">
        <f>VLOOKUP(A132,'Absolute Total Monosaccharide C'!$E$2:$T$999,8)</f>
        <v>0.000882</v>
      </c>
      <c r="P132" s="31">
        <f>VLOOKUP(A132,'Absolute Total Monosaccharide C'!$E$2:$T$999,9)</f>
        <v>0.001834</v>
      </c>
      <c r="Q132" s="31">
        <f>VLOOKUP(A132,'Absolute Total Monosaccharide C'!$E$2:$T$999,10)</f>
        <v>0</v>
      </c>
      <c r="R132" s="31">
        <f>VLOOKUP(A132,'Absolute Total Monosaccharide C'!$E$2:$T$999,11)</f>
        <v>0.021516</v>
      </c>
      <c r="S132" s="31">
        <f>VLOOKUP(A132,'Absolute Total Monosaccharide C'!$E$2:$T$999,12)</f>
        <v>0</v>
      </c>
      <c r="T132" s="31">
        <f>VLOOKUP(A132,'Absolute Total Monosaccharide C'!$E$2:$T$999,13)</f>
        <v>0</v>
      </c>
      <c r="U132" s="31">
        <f>VLOOKUP(A132,'Absolute Total Monosaccharide C'!$E$2:$T$999,14)</f>
        <v>0</v>
      </c>
      <c r="V132" s="31">
        <f>VLOOKUP(A132,'Absolute Total Monosaccharide C'!$E$2:$T$999,15)</f>
        <v>0</v>
      </c>
      <c r="W132" s="31">
        <f>VLOOKUP(A132,'Absolute Total Monosaccharide C'!$E$2:$T$999,16)</f>
        <v>0.001148</v>
      </c>
      <c r="X132" s="100">
        <f>VLOOKUP(A132,'Absolute Total Monosaccharide C'!$E$2:$T$999,2)</f>
        <v>10.49</v>
      </c>
      <c r="Y132" s="103">
        <v>0.713028548</v>
      </c>
    </row>
    <row r="133">
      <c r="A133" s="19" t="s">
        <v>395</v>
      </c>
      <c r="B133" s="8" t="str">
        <f>VLOOKUP(A133,'Food Encyclopedia'!$C$2:$K$999,3)&amp;","&amp;VLOOKUP(A133,'Food Encyclopedia'!$C$2:$K$999,4)&amp;","&amp;VLOOKUP(A133,'Food Encyclopedia'!$C$2:$K$999,5)</f>
        <v>Bean, green, whole, fresh,Green Giant Fresh,</v>
      </c>
      <c r="C133" s="31" t="str">
        <f>VLOOKUP(A133,'Food Encyclopedia'!$C$2:$K$999,6)</f>
        <v>Vegetables</v>
      </c>
      <c r="D133" s="98">
        <v>40.0</v>
      </c>
      <c r="E133" s="31">
        <f t="shared" si="1"/>
        <v>40000</v>
      </c>
      <c r="F133" s="31">
        <f>(VLOOKUP(A133,'% water content of Food'!A133:F1130,6))</f>
        <v>88.54057473</v>
      </c>
      <c r="G133" s="31">
        <f t="shared" si="2"/>
        <v>35416.22989</v>
      </c>
      <c r="H133" s="31">
        <f t="shared" si="3"/>
        <v>4583.770107</v>
      </c>
      <c r="I133" s="99">
        <f t="shared" si="4"/>
        <v>109.3091657</v>
      </c>
      <c r="J133" s="31">
        <f>VLOOKUP(A133,'Absolute Total Monosaccharide C'!$E$2:$T$999,3)</f>
        <v>0.223215</v>
      </c>
      <c r="K133" s="31">
        <f>VLOOKUP(A133,'Absolute Total Monosaccharide C'!$E$2:$T$999,4)</f>
        <v>0.042336</v>
      </c>
      <c r="L133" s="31">
        <f>VLOOKUP(A133,'Absolute Total Monosaccharide C'!$E$2:$T$999,5)</f>
        <v>0</v>
      </c>
      <c r="M133" s="31">
        <f>VLOOKUP(A133,'Absolute Total Monosaccharide C'!$E$2:$T$999,6)</f>
        <v>0.027476</v>
      </c>
      <c r="N133" s="100">
        <f>VLOOKUP(A133,'Absolute Total Monosaccharide C'!$E$2:$T$999,7)</f>
        <v>0.023847</v>
      </c>
      <c r="O133" s="31">
        <f>VLOOKUP(A133,'Absolute Total Monosaccharide C'!$E$2:$T$999,8)</f>
        <v>0.004023</v>
      </c>
      <c r="P133" s="31">
        <f>VLOOKUP(A133,'Absolute Total Monosaccharide C'!$E$2:$T$999,9)</f>
        <v>0.003506</v>
      </c>
      <c r="Q133" s="31">
        <f>VLOOKUP(A133,'Absolute Total Monosaccharide C'!$E$2:$T$999,10)</f>
        <v>0</v>
      </c>
      <c r="R133" s="31">
        <f>VLOOKUP(A133,'Absolute Total Monosaccharide C'!$E$2:$T$999,11)</f>
        <v>0.042685</v>
      </c>
      <c r="S133" s="31">
        <f>VLOOKUP(A133,'Absolute Total Monosaccharide C'!$E$2:$T$999,12)</f>
        <v>0</v>
      </c>
      <c r="T133" s="31">
        <f>VLOOKUP(A133,'Absolute Total Monosaccharide C'!$E$2:$T$999,13)</f>
        <v>0</v>
      </c>
      <c r="U133" s="31">
        <f>VLOOKUP(A133,'Absolute Total Monosaccharide C'!$E$2:$T$999,14)</f>
        <v>0.017834</v>
      </c>
      <c r="V133" s="31">
        <f>VLOOKUP(A133,'Absolute Total Monosaccharide C'!$E$2:$T$999,15)</f>
        <v>0</v>
      </c>
      <c r="W133" s="31">
        <f>VLOOKUP(A133,'Absolute Total Monosaccharide C'!$E$2:$T$999,16)</f>
        <v>0.00239</v>
      </c>
      <c r="X133" s="100">
        <f>VLOOKUP(A133,'Absolute Total Monosaccharide C'!$E$2:$T$999,2)</f>
        <v>10.3</v>
      </c>
      <c r="Y133" s="103">
        <v>0.564063041</v>
      </c>
    </row>
    <row r="134">
      <c r="A134" s="19" t="s">
        <v>397</v>
      </c>
      <c r="B134" s="8" t="str">
        <f>VLOOKUP(A134,'Food Encyclopedia'!$C$2:$K$999,3)&amp;","&amp;VLOOKUP(A134,'Food Encyclopedia'!$C$2:$K$999,4)&amp;","&amp;VLOOKUP(A134,'Food Encyclopedia'!$C$2:$K$999,5)</f>
        <v>Bean, french green, whole, fresh,Earth Exotics,</v>
      </c>
      <c r="C134" s="31" t="str">
        <f>VLOOKUP(A134,'Food Encyclopedia'!$C$2:$K$999,6)</f>
        <v>Vegetables</v>
      </c>
      <c r="D134" s="98">
        <v>40.0</v>
      </c>
      <c r="E134" s="31">
        <f t="shared" si="1"/>
        <v>40000</v>
      </c>
      <c r="F134" s="31">
        <f>(VLOOKUP(A134,'% water content of Food'!A134:F1131,6))</f>
        <v>92.61381193</v>
      </c>
      <c r="G134" s="31">
        <f t="shared" si="2"/>
        <v>37045.52477</v>
      </c>
      <c r="H134" s="31">
        <f t="shared" si="3"/>
        <v>2954.475229</v>
      </c>
      <c r="I134" s="99">
        <f t="shared" si="4"/>
        <v>65.122543</v>
      </c>
      <c r="J134" s="31">
        <f>VLOOKUP(A134,'Absolute Total Monosaccharide C'!$E$2:$T$999,3)</f>
        <v>0.103455</v>
      </c>
      <c r="K134" s="31">
        <f>VLOOKUP(A134,'Absolute Total Monosaccharide C'!$E$2:$T$999,4)</f>
        <v>0.051353</v>
      </c>
      <c r="L134" s="31">
        <f>VLOOKUP(A134,'Absolute Total Monosaccharide C'!$E$2:$T$999,5)</f>
        <v>0</v>
      </c>
      <c r="M134" s="31">
        <f>VLOOKUP(A134,'Absolute Total Monosaccharide C'!$E$2:$T$999,6)</f>
        <v>0.022375</v>
      </c>
      <c r="N134" s="100">
        <f>VLOOKUP(A134,'Absolute Total Monosaccharide C'!$E$2:$T$999,7)</f>
        <v>0.022042</v>
      </c>
      <c r="O134" s="31">
        <f>VLOOKUP(A134,'Absolute Total Monosaccharide C'!$E$2:$T$999,8)</f>
        <v>0.006332</v>
      </c>
      <c r="P134" s="31">
        <f>VLOOKUP(A134,'Absolute Total Monosaccharide C'!$E$2:$T$999,9)</f>
        <v>0.003452</v>
      </c>
      <c r="Q134" s="31">
        <f>VLOOKUP(A134,'Absolute Total Monosaccharide C'!$E$2:$T$999,10)</f>
        <v>0</v>
      </c>
      <c r="R134" s="31">
        <f>VLOOKUP(A134,'Absolute Total Monosaccharide C'!$E$2:$T$999,11)</f>
        <v>0.04457</v>
      </c>
      <c r="S134" s="31">
        <f>VLOOKUP(A134,'Absolute Total Monosaccharide C'!$E$2:$T$999,12)</f>
        <v>0</v>
      </c>
      <c r="T134" s="31">
        <f>VLOOKUP(A134,'Absolute Total Monosaccharide C'!$E$2:$T$999,13)</f>
        <v>0</v>
      </c>
      <c r="U134" s="31">
        <f>VLOOKUP(A134,'Absolute Total Monosaccharide C'!$E$2:$T$999,14)</f>
        <v>0.008928</v>
      </c>
      <c r="V134" s="31">
        <f>VLOOKUP(A134,'Absolute Total Monosaccharide C'!$E$2:$T$999,15)</f>
        <v>0</v>
      </c>
      <c r="W134" s="31">
        <f>VLOOKUP(A134,'Absolute Total Monosaccharide C'!$E$2:$T$999,16)</f>
        <v>0.00251</v>
      </c>
      <c r="X134" s="100">
        <f>VLOOKUP(A134,'Absolute Total Monosaccharide C'!$E$2:$T$999,2)</f>
        <v>10.25</v>
      </c>
      <c r="Y134" s="103">
        <v>0.452891992</v>
      </c>
    </row>
    <row r="135">
      <c r="A135" s="19" t="s">
        <v>400</v>
      </c>
      <c r="B135" s="8" t="str">
        <f>VLOOKUP(A135,'Food Encyclopedia'!$C$2:$K$999,3)&amp;","&amp;VLOOKUP(A135,'Food Encyclopedia'!$C$2:$K$999,4)&amp;","&amp;VLOOKUP(A135,'Food Encyclopedia'!$C$2:$K$999,5)</f>
        <v>Pea, sugar snap, whole, fresh,Organics,</v>
      </c>
      <c r="C135" s="31" t="str">
        <f>VLOOKUP(A135,'Food Encyclopedia'!$C$2:$K$999,6)</f>
        <v>Beans, Peas, Legumes, Nuts, Seeds</v>
      </c>
      <c r="D135" s="98">
        <v>40.0</v>
      </c>
      <c r="E135" s="31">
        <f t="shared" si="1"/>
        <v>40000</v>
      </c>
      <c r="F135" s="31">
        <f>(VLOOKUP(A135,'% water content of Food'!A135:F1132,6))</f>
        <v>85.59602957</v>
      </c>
      <c r="G135" s="31">
        <f t="shared" si="2"/>
        <v>34238.41183</v>
      </c>
      <c r="H135" s="31">
        <f t="shared" si="3"/>
        <v>5761.588171</v>
      </c>
      <c r="I135" s="99">
        <f t="shared" si="4"/>
        <v>102.8673952</v>
      </c>
      <c r="J135" s="31">
        <f>VLOOKUP(A135,'Absolute Total Monosaccharide C'!$E$2:$T$999,3)</f>
        <v>0.25714</v>
      </c>
      <c r="K135" s="31">
        <f>VLOOKUP(A135,'Absolute Total Monosaccharide C'!$E$2:$T$999,4)</f>
        <v>0.031675</v>
      </c>
      <c r="L135" s="31">
        <f>VLOOKUP(A135,'Absolute Total Monosaccharide C'!$E$2:$T$999,5)</f>
        <v>0</v>
      </c>
      <c r="M135" s="31">
        <f>VLOOKUP(A135,'Absolute Total Monosaccharide C'!$E$2:$T$999,6)</f>
        <v>0.008313</v>
      </c>
      <c r="N135" s="100">
        <f>VLOOKUP(A135,'Absolute Total Monosaccharide C'!$E$2:$T$999,7)</f>
        <v>0.017854</v>
      </c>
      <c r="O135" s="31">
        <f>VLOOKUP(A135,'Absolute Total Monosaccharide C'!$E$2:$T$999,8)</f>
        <v>0.002185</v>
      </c>
      <c r="P135" s="31">
        <f>VLOOKUP(A135,'Absolute Total Monosaccharide C'!$E$2:$T$999,9)</f>
        <v>0.002539</v>
      </c>
      <c r="Q135" s="31">
        <f>VLOOKUP(A135,'Absolute Total Monosaccharide C'!$E$2:$T$999,10)</f>
        <v>0</v>
      </c>
      <c r="R135" s="31">
        <f>VLOOKUP(A135,'Absolute Total Monosaccharide C'!$E$2:$T$999,11)</f>
        <v>0.025253</v>
      </c>
      <c r="S135" s="31">
        <f>VLOOKUP(A135,'Absolute Total Monosaccharide C'!$E$2:$T$999,12)</f>
        <v>0</v>
      </c>
      <c r="T135" s="31">
        <f>VLOOKUP(A135,'Absolute Total Monosaccharide C'!$E$2:$T$999,13)</f>
        <v>0</v>
      </c>
      <c r="U135" s="31">
        <f>VLOOKUP(A135,'Absolute Total Monosaccharide C'!$E$2:$T$999,14)</f>
        <v>0.00105</v>
      </c>
      <c r="V135" s="31">
        <f>VLOOKUP(A135,'Absolute Total Monosaccharide C'!$E$2:$T$999,15)</f>
        <v>0</v>
      </c>
      <c r="W135" s="31">
        <f>VLOOKUP(A135,'Absolute Total Monosaccharide C'!$E$2:$T$999,16)</f>
        <v>0.001839</v>
      </c>
      <c r="X135" s="100">
        <f>VLOOKUP(A135,'Absolute Total Monosaccharide C'!$E$2:$T$999,2)</f>
        <v>10.46</v>
      </c>
      <c r="Y135" s="103">
        <v>0.531991489</v>
      </c>
    </row>
    <row r="136">
      <c r="A136" s="19" t="s">
        <v>402</v>
      </c>
      <c r="B136" s="8" t="str">
        <f>VLOOKUP(A136,'Food Encyclopedia'!$C$2:$K$999,3)&amp;","&amp;VLOOKUP(A136,'Food Encyclopedia'!$C$2:$K$999,4)&amp;","&amp;VLOOKUP(A136,'Food Encyclopedia'!$C$2:$K$999,5)</f>
        <v>Carrot, baby, flesh, peeled,Organics,</v>
      </c>
      <c r="C136" s="31" t="str">
        <f>VLOOKUP(A136,'Food Encyclopedia'!$C$2:$K$999,6)</f>
        <v>Vegetables</v>
      </c>
      <c r="D136" s="98">
        <v>70.0</v>
      </c>
      <c r="E136" s="31">
        <f t="shared" si="1"/>
        <v>70000</v>
      </c>
      <c r="F136" s="31">
        <f>(VLOOKUP(A136,'% water content of Food'!A136:F1133,6))</f>
        <v>89.48699067</v>
      </c>
      <c r="G136" s="31">
        <f t="shared" si="2"/>
        <v>62640.89347</v>
      </c>
      <c r="H136" s="31">
        <f t="shared" si="3"/>
        <v>7359.106529</v>
      </c>
      <c r="I136" s="99">
        <f t="shared" si="4"/>
        <v>159.5527887</v>
      </c>
      <c r="J136" s="31">
        <f>VLOOKUP(A136,'Absolute Total Monosaccharide C'!$E$2:$T$999,3)</f>
        <v>0.245477</v>
      </c>
      <c r="K136" s="31">
        <f>VLOOKUP(A136,'Absolute Total Monosaccharide C'!$E$2:$T$999,4)</f>
        <v>0.035955</v>
      </c>
      <c r="L136" s="31">
        <f>VLOOKUP(A136,'Absolute Total Monosaccharide C'!$E$2:$T$999,5)</f>
        <v>0.024085</v>
      </c>
      <c r="M136" s="31">
        <f>VLOOKUP(A136,'Absolute Total Monosaccharide C'!$E$2:$T$999,6)</f>
        <v>0.005045</v>
      </c>
      <c r="N136" s="100">
        <f>VLOOKUP(A136,'Absolute Total Monosaccharide C'!$E$2:$T$999,7)</f>
        <v>0.021681</v>
      </c>
      <c r="O136" s="31">
        <f>VLOOKUP(A136,'Absolute Total Monosaccharide C'!$E$2:$T$999,8)</f>
        <v>0.003849</v>
      </c>
      <c r="P136" s="31">
        <f>VLOOKUP(A136,'Absolute Total Monosaccharide C'!$E$2:$T$999,9)</f>
        <v>0.0035</v>
      </c>
      <c r="Q136" s="31">
        <f>VLOOKUP(A136,'Absolute Total Monosaccharide C'!$E$2:$T$999,10)</f>
        <v>0</v>
      </c>
      <c r="R136" s="31">
        <f>VLOOKUP(A136,'Absolute Total Monosaccharide C'!$E$2:$T$999,11)</f>
        <v>0.041219</v>
      </c>
      <c r="S136" s="31">
        <f>VLOOKUP(A136,'Absolute Total Monosaccharide C'!$E$2:$T$999,12)</f>
        <v>0</v>
      </c>
      <c r="T136" s="31">
        <f>VLOOKUP(A136,'Absolute Total Monosaccharide C'!$E$2:$T$999,13)</f>
        <v>0</v>
      </c>
      <c r="U136" s="31">
        <f>VLOOKUP(A136,'Absolute Total Monosaccharide C'!$E$2:$T$999,14)</f>
        <v>0.004775</v>
      </c>
      <c r="V136" s="31">
        <f>VLOOKUP(A136,'Absolute Total Monosaccharide C'!$E$2:$T$999,15)</f>
        <v>0</v>
      </c>
      <c r="W136" s="31">
        <f>VLOOKUP(A136,'Absolute Total Monosaccharide C'!$E$2:$T$999,16)</f>
        <v>0.000431</v>
      </c>
      <c r="X136" s="100">
        <f>VLOOKUP(A136,'Absolute Total Monosaccharide C'!$E$2:$T$999,2)</f>
        <v>10.32</v>
      </c>
      <c r="Y136" s="103">
        <v>1.09816866</v>
      </c>
    </row>
    <row r="137">
      <c r="A137" s="19" t="s">
        <v>404</v>
      </c>
      <c r="B137" s="8" t="str">
        <f>VLOOKUP(A137,'Food Encyclopedia'!$C$2:$K$999,3)&amp;","&amp;VLOOKUP(A137,'Food Encyclopedia'!$C$2:$K$999,4)&amp;","&amp;VLOOKUP(A137,'Food Encyclopedia'!$C$2:$K$999,5)</f>
        <v>Carrot, baby, flesh, peeled,Organics,</v>
      </c>
      <c r="C137" s="31" t="str">
        <f>VLOOKUP(A137,'Food Encyclopedia'!$C$2:$K$999,6)</f>
        <v>Vegetables</v>
      </c>
      <c r="D137" s="98">
        <v>70.0</v>
      </c>
      <c r="E137" s="31">
        <f t="shared" si="1"/>
        <v>70000</v>
      </c>
      <c r="F137" s="31">
        <f>(VLOOKUP(A137,'% water content of Food'!A137:F1134,6))</f>
        <v>89.75106068</v>
      </c>
      <c r="G137" s="31">
        <f t="shared" si="2"/>
        <v>62825.74247</v>
      </c>
      <c r="H137" s="31">
        <f t="shared" si="3"/>
        <v>7174.257527</v>
      </c>
      <c r="I137" s="99">
        <f t="shared" si="4"/>
        <v>167.8561034</v>
      </c>
      <c r="J137" s="31">
        <f>VLOOKUP(A137,'Absolute Total Monosaccharide C'!$E$2:$T$999,3)</f>
        <v>0.216091</v>
      </c>
      <c r="K137" s="31">
        <f>VLOOKUP(A137,'Absolute Total Monosaccharide C'!$E$2:$T$999,4)</f>
        <v>0.029694</v>
      </c>
      <c r="L137" s="31">
        <f>VLOOKUP(A137,'Absolute Total Monosaccharide C'!$E$2:$T$999,5)</f>
        <v>0.002821</v>
      </c>
      <c r="M137" s="31">
        <f>VLOOKUP(A137,'Absolute Total Monosaccharide C'!$E$2:$T$999,6)</f>
        <v>0.00759</v>
      </c>
      <c r="N137" s="100">
        <f>VLOOKUP(A137,'Absolute Total Monosaccharide C'!$E$2:$T$999,7)</f>
        <v>0.023397</v>
      </c>
      <c r="O137" s="31">
        <f>VLOOKUP(A137,'Absolute Total Monosaccharide C'!$E$2:$T$999,8)</f>
        <v>0.00234</v>
      </c>
      <c r="P137" s="31">
        <f>VLOOKUP(A137,'Absolute Total Monosaccharide C'!$E$2:$T$999,9)</f>
        <v>0.003902</v>
      </c>
      <c r="Q137" s="31">
        <f>VLOOKUP(A137,'Absolute Total Monosaccharide C'!$E$2:$T$999,10)</f>
        <v>0</v>
      </c>
      <c r="R137" s="31">
        <f>VLOOKUP(A137,'Absolute Total Monosaccharide C'!$E$2:$T$999,11)</f>
        <v>0.035386</v>
      </c>
      <c r="S137" s="31">
        <f>VLOOKUP(A137,'Absolute Total Monosaccharide C'!$E$2:$T$999,12)</f>
        <v>0</v>
      </c>
      <c r="T137" s="31">
        <f>VLOOKUP(A137,'Absolute Total Monosaccharide C'!$E$2:$T$999,13)</f>
        <v>0</v>
      </c>
      <c r="U137" s="31">
        <f>VLOOKUP(A137,'Absolute Total Monosaccharide C'!$E$2:$T$999,14)</f>
        <v>0.004069</v>
      </c>
      <c r="V137" s="31">
        <f>VLOOKUP(A137,'Absolute Total Monosaccharide C'!$E$2:$T$999,15)</f>
        <v>0</v>
      </c>
      <c r="W137" s="31">
        <f>VLOOKUP(A137,'Absolute Total Monosaccharide C'!$E$2:$T$999,16)</f>
        <v>0.000811</v>
      </c>
      <c r="X137" s="100">
        <f>VLOOKUP(A137,'Absolute Total Monosaccharide C'!$E$2:$T$999,2)</f>
        <v>10.26</v>
      </c>
      <c r="Y137" s="103">
        <v>0.99305539</v>
      </c>
    </row>
    <row r="138">
      <c r="A138" s="19" t="s">
        <v>405</v>
      </c>
      <c r="B138" s="8" t="str">
        <f>VLOOKUP(A138,'Food Encyclopedia'!$C$2:$K$999,3)&amp;","&amp;VLOOKUP(A138,'Food Encyclopedia'!$C$2:$K$999,4)&amp;","&amp;VLOOKUP(A138,'Food Encyclopedia'!$C$2:$K$999,5)</f>
        <v>Carrot, baby, rainbow (white), peeled,Organics,</v>
      </c>
      <c r="C138" s="31" t="str">
        <f>VLOOKUP(A138,'Food Encyclopedia'!$C$2:$K$999,6)</f>
        <v>Vegetables</v>
      </c>
      <c r="D138" s="98">
        <v>70.0</v>
      </c>
      <c r="E138" s="31">
        <f t="shared" si="1"/>
        <v>70000</v>
      </c>
      <c r="F138" s="31">
        <f>(VLOOKUP(A138,'% water content of Food'!A138:F1135,6))</f>
        <v>90.11188076</v>
      </c>
      <c r="G138" s="31">
        <f t="shared" si="2"/>
        <v>63078.31653</v>
      </c>
      <c r="H138" s="31">
        <f t="shared" si="3"/>
        <v>6921.683468</v>
      </c>
      <c r="I138" s="99">
        <f t="shared" si="4"/>
        <v>221.1547085</v>
      </c>
      <c r="J138" s="31">
        <f>VLOOKUP(A138,'Absolute Total Monosaccharide C'!$E$2:$T$999,3)</f>
        <v>0.25493</v>
      </c>
      <c r="K138" s="31">
        <f>VLOOKUP(A138,'Absolute Total Monosaccharide C'!$E$2:$T$999,4)</f>
        <v>0.036216</v>
      </c>
      <c r="L138" s="31">
        <f>VLOOKUP(A138,'Absolute Total Monosaccharide C'!$E$2:$T$999,5)</f>
        <v>0.033444</v>
      </c>
      <c r="M138" s="31">
        <f>VLOOKUP(A138,'Absolute Total Monosaccharide C'!$E$2:$T$999,6)</f>
        <v>0.007691</v>
      </c>
      <c r="N138" s="100">
        <f>VLOOKUP(A138,'Absolute Total Monosaccharide C'!$E$2:$T$999,7)</f>
        <v>0.031951</v>
      </c>
      <c r="O138" s="31">
        <f>VLOOKUP(A138,'Absolute Total Monosaccharide C'!$E$2:$T$999,8)</f>
        <v>0.002185</v>
      </c>
      <c r="P138" s="31">
        <f>VLOOKUP(A138,'Absolute Total Monosaccharide C'!$E$2:$T$999,9)</f>
        <v>0.003723</v>
      </c>
      <c r="Q138" s="31">
        <f>VLOOKUP(A138,'Absolute Total Monosaccharide C'!$E$2:$T$999,10)</f>
        <v>0</v>
      </c>
      <c r="R138" s="31">
        <f>VLOOKUP(A138,'Absolute Total Monosaccharide C'!$E$2:$T$999,11)</f>
        <v>0.046625</v>
      </c>
      <c r="S138" s="31">
        <f>VLOOKUP(A138,'Absolute Total Monosaccharide C'!$E$2:$T$999,12)</f>
        <v>0</v>
      </c>
      <c r="T138" s="31">
        <f>VLOOKUP(A138,'Absolute Total Monosaccharide C'!$E$2:$T$999,13)</f>
        <v>0</v>
      </c>
      <c r="U138" s="31">
        <f>VLOOKUP(A138,'Absolute Total Monosaccharide C'!$E$2:$T$999,14)</f>
        <v>0.004103</v>
      </c>
      <c r="V138" s="31">
        <f>VLOOKUP(A138,'Absolute Total Monosaccharide C'!$E$2:$T$999,15)</f>
        <v>0</v>
      </c>
      <c r="W138" s="31">
        <f>VLOOKUP(A138,'Absolute Total Monosaccharide C'!$E$2:$T$999,16)</f>
        <v>0.000804</v>
      </c>
      <c r="X138" s="100">
        <f>VLOOKUP(A138,'Absolute Total Monosaccharide C'!$E$2:$T$999,2)</f>
        <v>10.21</v>
      </c>
      <c r="Y138" s="103">
        <v>0.845807914</v>
      </c>
    </row>
    <row r="139">
      <c r="A139" s="19" t="s">
        <v>407</v>
      </c>
      <c r="B139" s="8" t="str">
        <f>VLOOKUP(A139,'Food Encyclopedia'!$C$2:$K$999,3)&amp;","&amp;VLOOKUP(A139,'Food Encyclopedia'!$C$2:$K$999,4)&amp;","&amp;VLOOKUP(A139,'Food Encyclopedia'!$C$2:$K$999,5)</f>
        <v>Carrot, baby, rainbow (yellow), peeled,Organics,</v>
      </c>
      <c r="C139" s="31" t="str">
        <f>VLOOKUP(A139,'Food Encyclopedia'!$C$2:$K$999,6)</f>
        <v>Vegetables</v>
      </c>
      <c r="D139" s="98">
        <v>70.0</v>
      </c>
      <c r="E139" s="31">
        <f t="shared" si="1"/>
        <v>70000</v>
      </c>
      <c r="F139" s="31">
        <f>(VLOOKUP(A139,'% water content of Food'!A139:F1136,6))</f>
        <v>88.86027616</v>
      </c>
      <c r="G139" s="31">
        <f t="shared" si="2"/>
        <v>62202.19331</v>
      </c>
      <c r="H139" s="31">
        <f t="shared" si="3"/>
        <v>7797.806686</v>
      </c>
      <c r="I139" s="99">
        <f t="shared" si="4"/>
        <v>198.2124482</v>
      </c>
      <c r="J139" s="31">
        <f>VLOOKUP(A139,'Absolute Total Monosaccharide C'!$E$2:$T$999,3)</f>
        <v>0.32468</v>
      </c>
      <c r="K139" s="31">
        <f>VLOOKUP(A139,'Absolute Total Monosaccharide C'!$E$2:$T$999,4)</f>
        <v>0.038564</v>
      </c>
      <c r="L139" s="31">
        <f>VLOOKUP(A139,'Absolute Total Monosaccharide C'!$E$2:$T$999,5)</f>
        <v>0.023752</v>
      </c>
      <c r="M139" s="31">
        <f>VLOOKUP(A139,'Absolute Total Monosaccharide C'!$E$2:$T$999,6)</f>
        <v>0.006506</v>
      </c>
      <c r="N139" s="100">
        <f>VLOOKUP(A139,'Absolute Total Monosaccharide C'!$E$2:$T$999,7)</f>
        <v>0.025419</v>
      </c>
      <c r="O139" s="31">
        <f>VLOOKUP(A139,'Absolute Total Monosaccharide C'!$E$2:$T$999,8)</f>
        <v>0.004769</v>
      </c>
      <c r="P139" s="31">
        <f>VLOOKUP(A139,'Absolute Total Monosaccharide C'!$E$2:$T$999,9)</f>
        <v>0.003723</v>
      </c>
      <c r="Q139" s="31">
        <f>VLOOKUP(A139,'Absolute Total Monosaccharide C'!$E$2:$T$999,10)</f>
        <v>0</v>
      </c>
      <c r="R139" s="31">
        <f>VLOOKUP(A139,'Absolute Total Monosaccharide C'!$E$2:$T$999,11)</f>
        <v>0.046428</v>
      </c>
      <c r="S139" s="31">
        <f>VLOOKUP(A139,'Absolute Total Monosaccharide C'!$E$2:$T$999,12)</f>
        <v>0</v>
      </c>
      <c r="T139" s="31">
        <f>VLOOKUP(A139,'Absolute Total Monosaccharide C'!$E$2:$T$999,13)</f>
        <v>0</v>
      </c>
      <c r="U139" s="31">
        <f>VLOOKUP(A139,'Absolute Total Monosaccharide C'!$E$2:$T$999,14)</f>
        <v>0.003734</v>
      </c>
      <c r="V139" s="31">
        <f>VLOOKUP(A139,'Absolute Total Monosaccharide C'!$E$2:$T$999,15)</f>
        <v>0</v>
      </c>
      <c r="W139" s="31">
        <f>VLOOKUP(A139,'Absolute Total Monosaccharide C'!$E$2:$T$999,16)</f>
        <v>0.000465</v>
      </c>
      <c r="X139" s="100">
        <f>VLOOKUP(A139,'Absolute Total Monosaccharide C'!$E$2:$T$999,2)</f>
        <v>10.27</v>
      </c>
      <c r="Y139" s="103">
        <v>0.992088443</v>
      </c>
    </row>
    <row r="140">
      <c r="A140" s="19" t="s">
        <v>409</v>
      </c>
      <c r="B140" s="8" t="str">
        <f>VLOOKUP(A140,'Food Encyclopedia'!$C$2:$K$999,3)&amp;","&amp;VLOOKUP(A140,'Food Encyclopedia'!$C$2:$K$999,4)&amp;","&amp;VLOOKUP(A140,'Food Encyclopedia'!$C$2:$K$999,5)</f>
        <v>Carrot, baby, rainbow (purple), peeled,Organics,</v>
      </c>
      <c r="C140" s="31" t="str">
        <f>VLOOKUP(A140,'Food Encyclopedia'!$C$2:$K$999,6)</f>
        <v>Vegetables</v>
      </c>
      <c r="D140" s="98">
        <v>70.0</v>
      </c>
      <c r="E140" s="31">
        <f t="shared" si="1"/>
        <v>70000</v>
      </c>
      <c r="F140" s="31">
        <f>(VLOOKUP(A140,'% water content of Food'!A140:F1137,6))</f>
        <v>88.38214236</v>
      </c>
      <c r="G140" s="31">
        <f t="shared" si="2"/>
        <v>61867.49965</v>
      </c>
      <c r="H140" s="31">
        <f t="shared" si="3"/>
        <v>8132.500348</v>
      </c>
      <c r="I140" s="99">
        <f t="shared" si="4"/>
        <v>183.4041479</v>
      </c>
      <c r="J140" s="31">
        <f>VLOOKUP(A140,'Absolute Total Monosaccharide C'!$E$2:$T$999,3)</f>
        <v>0.326013</v>
      </c>
      <c r="K140" s="31">
        <f>VLOOKUP(A140,'Absolute Total Monosaccharide C'!$E$2:$T$999,4)</f>
        <v>0.037625</v>
      </c>
      <c r="L140" s="31">
        <f>VLOOKUP(A140,'Absolute Total Monosaccharide C'!$E$2:$T$999,5)</f>
        <v>0.069041</v>
      </c>
      <c r="M140" s="31">
        <f>VLOOKUP(A140,'Absolute Total Monosaccharide C'!$E$2:$T$999,6)</f>
        <v>0.007622</v>
      </c>
      <c r="N140" s="100">
        <f>VLOOKUP(A140,'Absolute Total Monosaccharide C'!$E$2:$T$999,7)</f>
        <v>0.022552</v>
      </c>
      <c r="O140" s="31">
        <f>VLOOKUP(A140,'Absolute Total Monosaccharide C'!$E$2:$T$999,8)</f>
        <v>0.001537</v>
      </c>
      <c r="P140" s="31">
        <f>VLOOKUP(A140,'Absolute Total Monosaccharide C'!$E$2:$T$999,9)</f>
        <v>0.003364</v>
      </c>
      <c r="Q140" s="31">
        <f>VLOOKUP(A140,'Absolute Total Monosaccharide C'!$E$2:$T$999,10)</f>
        <v>0</v>
      </c>
      <c r="R140" s="31">
        <f>VLOOKUP(A140,'Absolute Total Monosaccharide C'!$E$2:$T$999,11)</f>
        <v>0.038017</v>
      </c>
      <c r="S140" s="31">
        <f>VLOOKUP(A140,'Absolute Total Monosaccharide C'!$E$2:$T$999,12)</f>
        <v>0</v>
      </c>
      <c r="T140" s="31">
        <f>VLOOKUP(A140,'Absolute Total Monosaccharide C'!$E$2:$T$999,13)</f>
        <v>0</v>
      </c>
      <c r="U140" s="31">
        <f>VLOOKUP(A140,'Absolute Total Monosaccharide C'!$E$2:$T$999,14)</f>
        <v>0.004287</v>
      </c>
      <c r="V140" s="31">
        <f>VLOOKUP(A140,'Absolute Total Monosaccharide C'!$E$2:$T$999,15)</f>
        <v>0</v>
      </c>
      <c r="W140" s="31">
        <f>VLOOKUP(A140,'Absolute Total Monosaccharide C'!$E$2:$T$999,16)</f>
        <v>0.00039</v>
      </c>
      <c r="X140" s="100">
        <f>VLOOKUP(A140,'Absolute Total Monosaccharide C'!$E$2:$T$999,2)</f>
        <v>10.35</v>
      </c>
      <c r="Y140" s="103">
        <v>0.966368626</v>
      </c>
    </row>
    <row r="141">
      <c r="A141" s="19" t="s">
        <v>411</v>
      </c>
      <c r="B141" s="8" t="str">
        <f>VLOOKUP(A141,'Food Encyclopedia'!$C$2:$K$999,3)&amp;","&amp;VLOOKUP(A141,'Food Encyclopedia'!$C$2:$K$999,4)&amp;","&amp;VLOOKUP(A141,'Food Encyclopedia'!$C$2:$K$999,5)</f>
        <v>Carrot, NA, whole, fresh,Organics,</v>
      </c>
      <c r="C141" s="31" t="str">
        <f>VLOOKUP(A141,'Food Encyclopedia'!$C$2:$K$999,6)</f>
        <v>Vegetables</v>
      </c>
      <c r="D141" s="98">
        <v>70.0</v>
      </c>
      <c r="E141" s="31">
        <f t="shared" si="1"/>
        <v>70000</v>
      </c>
      <c r="F141" s="31">
        <f>(VLOOKUP(A141,'% water content of Food'!A141:F1138,6))</f>
        <v>87.11377947</v>
      </c>
      <c r="G141" s="31">
        <f t="shared" si="2"/>
        <v>60979.64563</v>
      </c>
      <c r="H141" s="31">
        <f t="shared" si="3"/>
        <v>9020.354371</v>
      </c>
      <c r="I141" s="99">
        <f t="shared" si="4"/>
        <v>222.8207937</v>
      </c>
      <c r="J141" s="31">
        <f>VLOOKUP(A141,'Absolute Total Monosaccharide C'!$E$2:$T$999,3)</f>
        <v>0.257517</v>
      </c>
      <c r="K141" s="31">
        <f>VLOOKUP(A141,'Absolute Total Monosaccharide C'!$E$2:$T$999,4)</f>
        <v>0.045775</v>
      </c>
      <c r="L141" s="31">
        <f>VLOOKUP(A141,'Absolute Total Monosaccharide C'!$E$2:$T$999,5)</f>
        <v>0.026102</v>
      </c>
      <c r="M141" s="31">
        <f>VLOOKUP(A141,'Absolute Total Monosaccharide C'!$E$2:$T$999,6)</f>
        <v>0.004168</v>
      </c>
      <c r="N141" s="100">
        <f>VLOOKUP(A141,'Absolute Total Monosaccharide C'!$E$2:$T$999,7)</f>
        <v>0.024702</v>
      </c>
      <c r="O141" s="31">
        <f>VLOOKUP(A141,'Absolute Total Monosaccharide C'!$E$2:$T$999,8)</f>
        <v>0.003298</v>
      </c>
      <c r="P141" s="31">
        <f>VLOOKUP(A141,'Absolute Total Monosaccharide C'!$E$2:$T$999,9)</f>
        <v>0.002976</v>
      </c>
      <c r="Q141" s="31">
        <f>VLOOKUP(A141,'Absolute Total Monosaccharide C'!$E$2:$T$999,10)</f>
        <v>0</v>
      </c>
      <c r="R141" s="31">
        <f>VLOOKUP(A141,'Absolute Total Monosaccharide C'!$E$2:$T$999,11)</f>
        <v>0.040755</v>
      </c>
      <c r="S141" s="31">
        <f>VLOOKUP(A141,'Absolute Total Monosaccharide C'!$E$2:$T$999,12)</f>
        <v>0</v>
      </c>
      <c r="T141" s="31">
        <f>VLOOKUP(A141,'Absolute Total Monosaccharide C'!$E$2:$T$999,13)</f>
        <v>0</v>
      </c>
      <c r="U141" s="31">
        <f>VLOOKUP(A141,'Absolute Total Monosaccharide C'!$E$2:$T$999,14)</f>
        <v>0.005754</v>
      </c>
      <c r="V141" s="31">
        <f>VLOOKUP(A141,'Absolute Total Monosaccharide C'!$E$2:$T$999,15)</f>
        <v>0</v>
      </c>
      <c r="W141" s="31">
        <f>VLOOKUP(A141,'Absolute Total Monosaccharide C'!$E$2:$T$999,16)</f>
        <v>0.000531</v>
      </c>
      <c r="X141" s="100">
        <f>VLOOKUP(A141,'Absolute Total Monosaccharide C'!$E$2:$T$999,2)</f>
        <v>10.49</v>
      </c>
      <c r="Y141" s="103">
        <v>0.981300465</v>
      </c>
    </row>
    <row r="142">
      <c r="A142" s="19" t="s">
        <v>413</v>
      </c>
      <c r="B142" s="8" t="str">
        <f>VLOOKUP(A142,'Food Encyclopedia'!$C$2:$K$999,3)&amp;","&amp;VLOOKUP(A142,'Food Encyclopedia'!$C$2:$K$999,4)&amp;","&amp;VLOOKUP(A142,'Food Encyclopedia'!$C$2:$K$999,5)</f>
        <v>Carrot, NA, flesh, fresh,Organics,</v>
      </c>
      <c r="C142" s="31" t="str">
        <f>VLOOKUP(A142,'Food Encyclopedia'!$C$2:$K$999,6)</f>
        <v>Vegetables</v>
      </c>
      <c r="D142" s="98">
        <v>70.0</v>
      </c>
      <c r="E142" s="31">
        <f t="shared" si="1"/>
        <v>70000</v>
      </c>
      <c r="F142" s="31">
        <f>(VLOOKUP(A142,'% water content of Food'!A142:F1139,6))</f>
        <v>87.52550277</v>
      </c>
      <c r="G142" s="31">
        <f t="shared" si="2"/>
        <v>61267.85194</v>
      </c>
      <c r="H142" s="31">
        <f t="shared" si="3"/>
        <v>8732.148062</v>
      </c>
      <c r="I142" s="99">
        <f t="shared" si="4"/>
        <v>213.728056</v>
      </c>
      <c r="J142" s="31">
        <f>VLOOKUP(A142,'Absolute Total Monosaccharide C'!$E$2:$T$999,3)</f>
        <v>0.124975</v>
      </c>
      <c r="K142" s="31">
        <f>VLOOKUP(A142,'Absolute Total Monosaccharide C'!$E$2:$T$999,4)</f>
        <v>0.041519</v>
      </c>
      <c r="L142" s="31">
        <f>VLOOKUP(A142,'Absolute Total Monosaccharide C'!$E$2:$T$999,5)</f>
        <v>0.05647</v>
      </c>
      <c r="M142" s="31">
        <f>VLOOKUP(A142,'Absolute Total Monosaccharide C'!$E$2:$T$999,6)</f>
        <v>0.006213</v>
      </c>
      <c r="N142" s="100">
        <f>VLOOKUP(A142,'Absolute Total Monosaccharide C'!$E$2:$T$999,7)</f>
        <v>0.024476</v>
      </c>
      <c r="O142" s="31">
        <f>VLOOKUP(A142,'Absolute Total Monosaccharide C'!$E$2:$T$999,8)</f>
        <v>0.001523</v>
      </c>
      <c r="P142" s="31">
        <f>VLOOKUP(A142,'Absolute Total Monosaccharide C'!$E$2:$T$999,9)</f>
        <v>0.003187</v>
      </c>
      <c r="Q142" s="31">
        <f>VLOOKUP(A142,'Absolute Total Monosaccharide C'!$E$2:$T$999,10)</f>
        <v>0</v>
      </c>
      <c r="R142" s="31">
        <f>VLOOKUP(A142,'Absolute Total Monosaccharide C'!$E$2:$T$999,11)</f>
        <v>0.034963</v>
      </c>
      <c r="S142" s="31">
        <f>VLOOKUP(A142,'Absolute Total Monosaccharide C'!$E$2:$T$999,12)</f>
        <v>0</v>
      </c>
      <c r="T142" s="31">
        <f>VLOOKUP(A142,'Absolute Total Monosaccharide C'!$E$2:$T$999,13)</f>
        <v>0</v>
      </c>
      <c r="U142" s="31">
        <f>VLOOKUP(A142,'Absolute Total Monosaccharide C'!$E$2:$T$999,14)</f>
        <v>0.001997</v>
      </c>
      <c r="V142" s="31">
        <f>VLOOKUP(A142,'Absolute Total Monosaccharide C'!$E$2:$T$999,15)</f>
        <v>0</v>
      </c>
      <c r="W142" s="31">
        <f>VLOOKUP(A142,'Absolute Total Monosaccharide C'!$E$2:$T$999,16)</f>
        <v>0.001158</v>
      </c>
      <c r="X142" s="100">
        <f>VLOOKUP(A142,'Absolute Total Monosaccharide C'!$E$2:$T$999,2)</f>
        <v>10.4</v>
      </c>
      <c r="Y142" s="103">
        <v>0.504370951</v>
      </c>
    </row>
    <row r="143">
      <c r="A143" s="19" t="s">
        <v>415</v>
      </c>
      <c r="B143" s="8" t="str">
        <f>VLOOKUP(A143,'Food Encyclopedia'!$C$2:$K$999,3)&amp;","&amp;VLOOKUP(A143,'Food Encyclopedia'!$C$2:$K$999,4)&amp;","&amp;VLOOKUP(A143,'Food Encyclopedia'!$C$2:$K$999,5)</f>
        <v>Bell pepper, green, whole without seed, fresh,Pam Pak,</v>
      </c>
      <c r="C143" s="31" t="str">
        <f>VLOOKUP(A143,'Food Encyclopedia'!$C$2:$K$999,6)</f>
        <v>Vegetables</v>
      </c>
      <c r="D143" s="98">
        <v>23.0</v>
      </c>
      <c r="E143" s="31">
        <f t="shared" si="1"/>
        <v>23000</v>
      </c>
      <c r="F143" s="31">
        <f>(VLOOKUP(A143,'% water content of Food'!A143:F1140,6))</f>
        <v>93.57148931</v>
      </c>
      <c r="G143" s="31">
        <f t="shared" si="2"/>
        <v>21521.44254</v>
      </c>
      <c r="H143" s="31">
        <f t="shared" si="3"/>
        <v>1478.557459</v>
      </c>
      <c r="I143" s="99">
        <f t="shared" si="4"/>
        <v>12.93885632</v>
      </c>
      <c r="J143" s="31">
        <f>VLOOKUP(A143,'Absolute Total Monosaccharide C'!$E$2:$T$999,3)</f>
        <v>0.208052</v>
      </c>
      <c r="K143" s="31">
        <f>VLOOKUP(A143,'Absolute Total Monosaccharide C'!$E$2:$T$999,4)</f>
        <v>0.027355</v>
      </c>
      <c r="L143" s="31">
        <f>VLOOKUP(A143,'Absolute Total Monosaccharide C'!$E$2:$T$999,5)</f>
        <v>0.011045</v>
      </c>
      <c r="M143" s="31">
        <f>VLOOKUP(A143,'Absolute Total Monosaccharide C'!$E$2:$T$999,6)</f>
        <v>0.008961</v>
      </c>
      <c r="N143" s="100">
        <f>VLOOKUP(A143,'Absolute Total Monosaccharide C'!$E$2:$T$999,7)</f>
        <v>0.008751</v>
      </c>
      <c r="O143" s="31">
        <f>VLOOKUP(A143,'Absolute Total Monosaccharide C'!$E$2:$T$999,8)</f>
        <v>0.003918</v>
      </c>
      <c r="P143" s="31">
        <f>VLOOKUP(A143,'Absolute Total Monosaccharide C'!$E$2:$T$999,9)</f>
        <v>0.003129</v>
      </c>
      <c r="Q143" s="31">
        <f>VLOOKUP(A143,'Absolute Total Monosaccharide C'!$E$2:$T$999,10)</f>
        <v>0</v>
      </c>
      <c r="R143" s="31">
        <f>VLOOKUP(A143,'Absolute Total Monosaccharide C'!$E$2:$T$999,11)</f>
        <v>0.039184</v>
      </c>
      <c r="S143" s="31">
        <f>VLOOKUP(A143,'Absolute Total Monosaccharide C'!$E$2:$T$999,12)</f>
        <v>0</v>
      </c>
      <c r="T143" s="31">
        <f>VLOOKUP(A143,'Absolute Total Monosaccharide C'!$E$2:$T$999,13)</f>
        <v>0</v>
      </c>
      <c r="U143" s="31">
        <f>VLOOKUP(A143,'Absolute Total Monosaccharide C'!$E$2:$T$999,14)</f>
        <v>0.002244</v>
      </c>
      <c r="V143" s="31">
        <f>VLOOKUP(A143,'Absolute Total Monosaccharide C'!$E$2:$T$999,15)</f>
        <v>0</v>
      </c>
      <c r="W143" s="31">
        <f>VLOOKUP(A143,'Absolute Total Monosaccharide C'!$E$2:$T$999,16)</f>
        <v>0.000426</v>
      </c>
      <c r="X143" s="100">
        <f>VLOOKUP(A143,'Absolute Total Monosaccharide C'!$E$2:$T$999,2)</f>
        <v>10</v>
      </c>
      <c r="Y143" s="103">
        <v>0.672066031</v>
      </c>
    </row>
    <row r="144">
      <c r="A144" s="19" t="s">
        <v>419</v>
      </c>
      <c r="B144" s="8" t="str">
        <f>VLOOKUP(A144,'Food Encyclopedia'!$C$2:$K$999,3)&amp;","&amp;VLOOKUP(A144,'Food Encyclopedia'!$C$2:$K$999,4)&amp;","&amp;VLOOKUP(A144,'Food Encyclopedia'!$C$2:$K$999,5)</f>
        <v>Bell pepper, red, whole without seed, fresh,Windset Farms,</v>
      </c>
      <c r="C144" s="31" t="str">
        <f>VLOOKUP(A144,'Food Encyclopedia'!$C$2:$K$999,6)</f>
        <v>Vegetables</v>
      </c>
      <c r="D144" s="98">
        <v>23.0</v>
      </c>
      <c r="E144" s="31">
        <f t="shared" si="1"/>
        <v>23000</v>
      </c>
      <c r="F144" s="31">
        <f>(VLOOKUP(A144,'% water content of Food'!A144:F1141,6))</f>
        <v>92.42154407</v>
      </c>
      <c r="G144" s="31">
        <f t="shared" si="2"/>
        <v>21256.95513</v>
      </c>
      <c r="H144" s="31">
        <f t="shared" si="3"/>
        <v>1743.044865</v>
      </c>
      <c r="I144" s="99">
        <f t="shared" si="4"/>
        <v>5.422612575</v>
      </c>
      <c r="J144" s="31">
        <f>VLOOKUP(A144,'Absolute Total Monosaccharide C'!$E$2:$T$999,3)</f>
        <v>0.217437</v>
      </c>
      <c r="K144" s="31">
        <f>VLOOKUP(A144,'Absolute Total Monosaccharide C'!$E$2:$T$999,4)</f>
        <v>0.005655</v>
      </c>
      <c r="L144" s="31">
        <f>VLOOKUP(A144,'Absolute Total Monosaccharide C'!$E$2:$T$999,5)</f>
        <v>0.007207</v>
      </c>
      <c r="M144" s="31">
        <f>VLOOKUP(A144,'Absolute Total Monosaccharide C'!$E$2:$T$999,6)</f>
        <v>0.001775</v>
      </c>
      <c r="N144" s="100">
        <f>VLOOKUP(A144,'Absolute Total Monosaccharide C'!$E$2:$T$999,7)</f>
        <v>0.003111</v>
      </c>
      <c r="O144" s="31">
        <f>VLOOKUP(A144,'Absolute Total Monosaccharide C'!$E$2:$T$999,8)</f>
        <v>0.004278</v>
      </c>
      <c r="P144" s="31">
        <f>VLOOKUP(A144,'Absolute Total Monosaccharide C'!$E$2:$T$999,9)</f>
        <v>0.002474</v>
      </c>
      <c r="Q144" s="31">
        <f>VLOOKUP(A144,'Absolute Total Monosaccharide C'!$E$2:$T$999,10)</f>
        <v>0</v>
      </c>
      <c r="R144" s="31">
        <f>VLOOKUP(A144,'Absolute Total Monosaccharide C'!$E$2:$T$999,11)</f>
        <v>0.03155</v>
      </c>
      <c r="S144" s="31">
        <f>VLOOKUP(A144,'Absolute Total Monosaccharide C'!$E$2:$T$999,12)</f>
        <v>0</v>
      </c>
      <c r="T144" s="31">
        <f>VLOOKUP(A144,'Absolute Total Monosaccharide C'!$E$2:$T$999,13)</f>
        <v>0</v>
      </c>
      <c r="U144" s="31">
        <f>VLOOKUP(A144,'Absolute Total Monosaccharide C'!$E$2:$T$999,14)</f>
        <v>0</v>
      </c>
      <c r="V144" s="31">
        <f>VLOOKUP(A144,'Absolute Total Monosaccharide C'!$E$2:$T$999,15)</f>
        <v>0</v>
      </c>
      <c r="W144" s="31">
        <f>VLOOKUP(A144,'Absolute Total Monosaccharide C'!$E$2:$T$999,16)</f>
        <v>0.000238</v>
      </c>
      <c r="X144" s="100">
        <f>VLOOKUP(A144,'Absolute Total Monosaccharide C'!$E$2:$T$999,2)</f>
        <v>10.24</v>
      </c>
      <c r="Y144" s="103">
        <v>0.991573937</v>
      </c>
    </row>
    <row r="145">
      <c r="A145" s="19" t="s">
        <v>423</v>
      </c>
      <c r="B145" s="8" t="str">
        <f>VLOOKUP(A145,'Food Encyclopedia'!$C$2:$K$999,3)&amp;","&amp;VLOOKUP(A145,'Food Encyclopedia'!$C$2:$K$999,4)&amp;","&amp;VLOOKUP(A145,'Food Encyclopedia'!$C$2:$K$999,5)</f>
        <v>Bell pepper, yellow, whole without seed, fresh,Fresh Republic,</v>
      </c>
      <c r="C145" s="31" t="str">
        <f>VLOOKUP(A145,'Food Encyclopedia'!$C$2:$K$999,6)</f>
        <v>Vegetables</v>
      </c>
      <c r="D145" s="98">
        <v>23.0</v>
      </c>
      <c r="E145" s="31">
        <f t="shared" si="1"/>
        <v>23000</v>
      </c>
      <c r="F145" s="31">
        <f>(VLOOKUP(A145,'% water content of Food'!A145:F1142,6))</f>
        <v>91.14677245</v>
      </c>
      <c r="G145" s="31">
        <f t="shared" si="2"/>
        <v>20963.75766</v>
      </c>
      <c r="H145" s="31">
        <f t="shared" si="3"/>
        <v>2036.242337</v>
      </c>
      <c r="I145" s="99">
        <f t="shared" si="4"/>
        <v>6.127053191</v>
      </c>
      <c r="J145" s="31">
        <f>VLOOKUP(A145,'Absolute Total Monosaccharide C'!$E$2:$T$999,3)</f>
        <v>0.222249</v>
      </c>
      <c r="K145" s="31">
        <f>VLOOKUP(A145,'Absolute Total Monosaccharide C'!$E$2:$T$999,4)</f>
        <v>0.005943</v>
      </c>
      <c r="L145" s="31">
        <f>VLOOKUP(A145,'Absolute Total Monosaccharide C'!$E$2:$T$999,5)</f>
        <v>0.01745</v>
      </c>
      <c r="M145" s="31">
        <f>VLOOKUP(A145,'Absolute Total Monosaccharide C'!$E$2:$T$999,6)</f>
        <v>0.00202</v>
      </c>
      <c r="N145" s="100">
        <f>VLOOKUP(A145,'Absolute Total Monosaccharide C'!$E$2:$T$999,7)</f>
        <v>0.003009</v>
      </c>
      <c r="O145" s="31">
        <f>VLOOKUP(A145,'Absolute Total Monosaccharide C'!$E$2:$T$999,8)</f>
        <v>0.002874</v>
      </c>
      <c r="P145" s="31">
        <f>VLOOKUP(A145,'Absolute Total Monosaccharide C'!$E$2:$T$999,9)</f>
        <v>0.0018</v>
      </c>
      <c r="Q145" s="31">
        <f>VLOOKUP(A145,'Absolute Total Monosaccharide C'!$E$2:$T$999,10)</f>
        <v>0</v>
      </c>
      <c r="R145" s="31">
        <f>VLOOKUP(A145,'Absolute Total Monosaccharide C'!$E$2:$T$999,11)</f>
        <v>0.025324</v>
      </c>
      <c r="S145" s="31">
        <f>VLOOKUP(A145,'Absolute Total Monosaccharide C'!$E$2:$T$999,12)</f>
        <v>0</v>
      </c>
      <c r="T145" s="31">
        <f>VLOOKUP(A145,'Absolute Total Monosaccharide C'!$E$2:$T$999,13)</f>
        <v>0</v>
      </c>
      <c r="U145" s="31">
        <f>VLOOKUP(A145,'Absolute Total Monosaccharide C'!$E$2:$T$999,14)</f>
        <v>0</v>
      </c>
      <c r="V145" s="31">
        <f>VLOOKUP(A145,'Absolute Total Monosaccharide C'!$E$2:$T$999,15)</f>
        <v>0</v>
      </c>
      <c r="W145" s="31">
        <f>VLOOKUP(A145,'Absolute Total Monosaccharide C'!$E$2:$T$999,16)</f>
        <v>0.000352</v>
      </c>
      <c r="X145" s="100">
        <f>VLOOKUP(A145,'Absolute Total Monosaccharide C'!$E$2:$T$999,2)</f>
        <v>10.02</v>
      </c>
      <c r="Y145" s="103">
        <v>0.744143247</v>
      </c>
    </row>
    <row r="146">
      <c r="A146" s="19" t="s">
        <v>426</v>
      </c>
      <c r="B146" s="8" t="str">
        <f>VLOOKUP(A146,'Food Encyclopedia'!$C$2:$K$999,3)&amp;","&amp;VLOOKUP(A146,'Food Encyclopedia'!$C$2:$K$999,4)&amp;","&amp;VLOOKUP(A146,'Food Encyclopedia'!$C$2:$K$999,5)</f>
        <v>Bell pepper, orange, whole without seed, fresh,Fresh Republic,</v>
      </c>
      <c r="C146" s="31" t="str">
        <f>VLOOKUP(A146,'Food Encyclopedia'!$C$2:$K$999,6)</f>
        <v>Vegetables</v>
      </c>
      <c r="D146" s="98">
        <v>23.0</v>
      </c>
      <c r="E146" s="31">
        <f t="shared" si="1"/>
        <v>23000</v>
      </c>
      <c r="F146" s="31">
        <f>(VLOOKUP(A146,'% water content of Food'!A146:F1143,6))</f>
        <v>90.99886352</v>
      </c>
      <c r="G146" s="31">
        <f t="shared" si="2"/>
        <v>20929.73861</v>
      </c>
      <c r="H146" s="31">
        <f t="shared" si="3"/>
        <v>2070.261391</v>
      </c>
      <c r="I146" s="99">
        <f t="shared" si="4"/>
        <v>6.074146921</v>
      </c>
      <c r="J146" s="31">
        <f>VLOOKUP(A146,'Absolute Total Monosaccharide C'!$E$2:$T$999,3)</f>
        <v>0.264483</v>
      </c>
      <c r="K146" s="31">
        <f>VLOOKUP(A146,'Absolute Total Monosaccharide C'!$E$2:$T$999,4)</f>
        <v>0.006991</v>
      </c>
      <c r="L146" s="31">
        <f>VLOOKUP(A146,'Absolute Total Monosaccharide C'!$E$2:$T$999,5)</f>
        <v>0.015671</v>
      </c>
      <c r="M146" s="31">
        <f>VLOOKUP(A146,'Absolute Total Monosaccharide C'!$E$2:$T$999,6)</f>
        <v>0.00221</v>
      </c>
      <c r="N146" s="100">
        <f>VLOOKUP(A146,'Absolute Total Monosaccharide C'!$E$2:$T$999,7)</f>
        <v>0.002934</v>
      </c>
      <c r="O146" s="31">
        <f>VLOOKUP(A146,'Absolute Total Monosaccharide C'!$E$2:$T$999,8)</f>
        <v>0.003841</v>
      </c>
      <c r="P146" s="31">
        <f>VLOOKUP(A146,'Absolute Total Monosaccharide C'!$E$2:$T$999,9)</f>
        <v>0.002118</v>
      </c>
      <c r="Q146" s="31">
        <f>VLOOKUP(A146,'Absolute Total Monosaccharide C'!$E$2:$T$999,10)</f>
        <v>0</v>
      </c>
      <c r="R146" s="31">
        <f>VLOOKUP(A146,'Absolute Total Monosaccharide C'!$E$2:$T$999,11)</f>
        <v>0.027159</v>
      </c>
      <c r="S146" s="31">
        <f>VLOOKUP(A146,'Absolute Total Monosaccharide C'!$E$2:$T$999,12)</f>
        <v>0</v>
      </c>
      <c r="T146" s="31">
        <f>VLOOKUP(A146,'Absolute Total Monosaccharide C'!$E$2:$T$999,13)</f>
        <v>0</v>
      </c>
      <c r="U146" s="31">
        <f>VLOOKUP(A146,'Absolute Total Monosaccharide C'!$E$2:$T$999,14)</f>
        <v>0.000959</v>
      </c>
      <c r="V146" s="31">
        <f>VLOOKUP(A146,'Absolute Total Monosaccharide C'!$E$2:$T$999,15)</f>
        <v>0</v>
      </c>
      <c r="W146" s="31">
        <f>VLOOKUP(A146,'Absolute Total Monosaccharide C'!$E$2:$T$999,16)</f>
        <v>0.000329</v>
      </c>
      <c r="X146" s="100">
        <f>VLOOKUP(A146,'Absolute Total Monosaccharide C'!$E$2:$T$999,2)</f>
        <v>10.14</v>
      </c>
      <c r="Y146" s="103">
        <v>0.769884345</v>
      </c>
    </row>
    <row r="147">
      <c r="A147" s="19" t="s">
        <v>428</v>
      </c>
      <c r="B147" s="8" t="str">
        <f>VLOOKUP(A147,'Food Encyclopedia'!$C$2:$K$999,3)&amp;","&amp;VLOOKUP(A147,'Food Encyclopedia'!$C$2:$K$999,4)&amp;","&amp;VLOOKUP(A147,'Food Encyclopedia'!$C$2:$K$999,5)</f>
        <v>Squash, butternut, flesh, fresh,Nature's Partner,</v>
      </c>
      <c r="C147" s="31" t="str">
        <f>VLOOKUP(A147,'Food Encyclopedia'!$C$2:$K$999,6)</f>
        <v>Vegetables</v>
      </c>
      <c r="D147" s="98">
        <v>80.0</v>
      </c>
      <c r="E147" s="31">
        <f t="shared" si="1"/>
        <v>80000</v>
      </c>
      <c r="F147" s="31">
        <f>(VLOOKUP(A147,'% water content of Food'!A147:F1144,6))</f>
        <v>89.60999545</v>
      </c>
      <c r="G147" s="31">
        <f t="shared" si="2"/>
        <v>71687.99636</v>
      </c>
      <c r="H147" s="31">
        <f t="shared" si="3"/>
        <v>8312.003642</v>
      </c>
      <c r="I147" s="99">
        <f t="shared" si="4"/>
        <v>30.38868532</v>
      </c>
      <c r="J147" s="31">
        <f>VLOOKUP(A147,'Absolute Total Monosaccharide C'!$E$2:$T$999,3)</f>
        <v>0.330637</v>
      </c>
      <c r="K147" s="31">
        <f>VLOOKUP(A147,'Absolute Total Monosaccharide C'!$E$2:$T$999,4)</f>
        <v>0.026911</v>
      </c>
      <c r="L147" s="31">
        <f>VLOOKUP(A147,'Absolute Total Monosaccharide C'!$E$2:$T$999,5)</f>
        <v>0.060655</v>
      </c>
      <c r="M147" s="31">
        <f>VLOOKUP(A147,'Absolute Total Monosaccharide C'!$E$2:$T$999,6)</f>
        <v>0.005029</v>
      </c>
      <c r="N147" s="100">
        <f>VLOOKUP(A147,'Absolute Total Monosaccharide C'!$E$2:$T$999,7)</f>
        <v>0.003656</v>
      </c>
      <c r="O147" s="31">
        <f>VLOOKUP(A147,'Absolute Total Monosaccharide C'!$E$2:$T$999,8)</f>
        <v>0.00132</v>
      </c>
      <c r="P147" s="31">
        <f>VLOOKUP(A147,'Absolute Total Monosaccharide C'!$E$2:$T$999,9)</f>
        <v>0.002014</v>
      </c>
      <c r="Q147" s="31">
        <f>VLOOKUP(A147,'Absolute Total Monosaccharide C'!$E$2:$T$999,10)</f>
        <v>0</v>
      </c>
      <c r="R147" s="31">
        <f>VLOOKUP(A147,'Absolute Total Monosaccharide C'!$E$2:$T$999,11)</f>
        <v>0.028887</v>
      </c>
      <c r="S147" s="31">
        <f>VLOOKUP(A147,'Absolute Total Monosaccharide C'!$E$2:$T$999,12)</f>
        <v>0</v>
      </c>
      <c r="T147" s="31">
        <f>VLOOKUP(A147,'Absolute Total Monosaccharide C'!$E$2:$T$999,13)</f>
        <v>0</v>
      </c>
      <c r="U147" s="31">
        <f>VLOOKUP(A147,'Absolute Total Monosaccharide C'!$E$2:$T$999,14)</f>
        <v>0.003371</v>
      </c>
      <c r="V147" s="31">
        <f>VLOOKUP(A147,'Absolute Total Monosaccharide C'!$E$2:$T$999,15)</f>
        <v>0</v>
      </c>
      <c r="W147" s="31">
        <f>VLOOKUP(A147,'Absolute Total Monosaccharide C'!$E$2:$T$999,16)</f>
        <v>0.000715</v>
      </c>
      <c r="X147" s="100">
        <f>VLOOKUP(A147,'Absolute Total Monosaccharide C'!$E$2:$T$999,2)</f>
        <v>10.41</v>
      </c>
      <c r="Y147" s="103">
        <v>1.032588605</v>
      </c>
    </row>
    <row r="148">
      <c r="A148" s="19" t="s">
        <v>431</v>
      </c>
      <c r="B148" s="8" t="str">
        <f>VLOOKUP(A148,'Food Encyclopedia'!$C$2:$K$999,3)&amp;","&amp;VLOOKUP(A148,'Food Encyclopedia'!$C$2:$K$999,4)&amp;","&amp;VLOOKUP(A148,'Food Encyclopedia'!$C$2:$K$999,5)</f>
        <v>Squash, butternut, flesh, fresh,Nature's Partner,</v>
      </c>
      <c r="C148" s="31" t="str">
        <f>VLOOKUP(A148,'Food Encyclopedia'!$C$2:$K$999,6)</f>
        <v>Vegetables</v>
      </c>
      <c r="D148" s="98">
        <v>80.0</v>
      </c>
      <c r="E148" s="31">
        <f t="shared" si="1"/>
        <v>80000</v>
      </c>
      <c r="F148" s="31">
        <f>(VLOOKUP(A148,'% water content of Food'!A148:F1145,6))</f>
        <v>89.33485654</v>
      </c>
      <c r="G148" s="31">
        <f t="shared" si="2"/>
        <v>71467.88523</v>
      </c>
      <c r="H148" s="31">
        <f t="shared" si="3"/>
        <v>8532.114771</v>
      </c>
      <c r="I148" s="99">
        <f t="shared" si="4"/>
        <v>30.75827375</v>
      </c>
      <c r="J148" s="31">
        <f>VLOOKUP(A148,'Absolute Total Monosaccharide C'!$E$2:$T$999,3)</f>
        <v>0.293787</v>
      </c>
      <c r="K148" s="31">
        <f>VLOOKUP(A148,'Absolute Total Monosaccharide C'!$E$2:$T$999,4)</f>
        <v>0.02821</v>
      </c>
      <c r="L148" s="31">
        <f>VLOOKUP(A148,'Absolute Total Monosaccharide C'!$E$2:$T$999,5)</f>
        <v>0.012462</v>
      </c>
      <c r="M148" s="31">
        <f>VLOOKUP(A148,'Absolute Total Monosaccharide C'!$E$2:$T$999,6)</f>
        <v>0.005911</v>
      </c>
      <c r="N148" s="100">
        <f>VLOOKUP(A148,'Absolute Total Monosaccharide C'!$E$2:$T$999,7)</f>
        <v>0.003605</v>
      </c>
      <c r="O148" s="31">
        <f>VLOOKUP(A148,'Absolute Total Monosaccharide C'!$E$2:$T$999,8)</f>
        <v>0.002474</v>
      </c>
      <c r="P148" s="31">
        <f>VLOOKUP(A148,'Absolute Total Monosaccharide C'!$E$2:$T$999,9)</f>
        <v>0.001823</v>
      </c>
      <c r="Q148" s="31">
        <f>VLOOKUP(A148,'Absolute Total Monosaccharide C'!$E$2:$T$999,10)</f>
        <v>0</v>
      </c>
      <c r="R148" s="31">
        <f>VLOOKUP(A148,'Absolute Total Monosaccharide C'!$E$2:$T$999,11)</f>
        <v>0.028065</v>
      </c>
      <c r="S148" s="31">
        <f>VLOOKUP(A148,'Absolute Total Monosaccharide C'!$E$2:$T$999,12)</f>
        <v>0</v>
      </c>
      <c r="T148" s="31">
        <f>VLOOKUP(A148,'Absolute Total Monosaccharide C'!$E$2:$T$999,13)</f>
        <v>0</v>
      </c>
      <c r="U148" s="31">
        <f>VLOOKUP(A148,'Absolute Total Monosaccharide C'!$E$2:$T$999,14)</f>
        <v>0.005365</v>
      </c>
      <c r="V148" s="31">
        <f>VLOOKUP(A148,'Absolute Total Monosaccharide C'!$E$2:$T$999,15)</f>
        <v>0</v>
      </c>
      <c r="W148" s="31">
        <f>VLOOKUP(A148,'Absolute Total Monosaccharide C'!$E$2:$T$999,16)</f>
        <v>0.000536</v>
      </c>
      <c r="X148" s="100">
        <f>VLOOKUP(A148,'Absolute Total Monosaccharide C'!$E$2:$T$999,2)</f>
        <v>10.28</v>
      </c>
      <c r="Y148" s="103">
        <v>0.96613355</v>
      </c>
    </row>
    <row r="149">
      <c r="A149" s="19" t="s">
        <v>433</v>
      </c>
      <c r="B149" s="8" t="str">
        <f>VLOOKUP(A149,'Food Encyclopedia'!$C$2:$K$999,3)&amp;","&amp;VLOOKUP(A149,'Food Encyclopedia'!$C$2:$K$999,4)&amp;","&amp;VLOOKUP(A149,'Food Encyclopedia'!$C$2:$K$999,5)</f>
        <v>Squash, spaghetti, flesh, fresh,Riverbend Fresh,</v>
      </c>
      <c r="C149" s="31" t="str">
        <f>VLOOKUP(A149,'Food Encyclopedia'!$C$2:$K$999,6)</f>
        <v>Vegetables</v>
      </c>
      <c r="D149" s="98">
        <v>80.0</v>
      </c>
      <c r="E149" s="31">
        <f t="shared" si="1"/>
        <v>80000</v>
      </c>
      <c r="F149" s="31">
        <f>(VLOOKUP(A149,'% water content of Food'!A149:F1146,6))</f>
        <v>92.97190536</v>
      </c>
      <c r="G149" s="31">
        <f t="shared" si="2"/>
        <v>74377.52429</v>
      </c>
      <c r="H149" s="31">
        <f t="shared" si="3"/>
        <v>5622.475714</v>
      </c>
      <c r="I149" s="99">
        <f t="shared" si="4"/>
        <v>27.78627498</v>
      </c>
      <c r="J149" s="31">
        <f>VLOOKUP(A149,'Absolute Total Monosaccharide C'!$E$2:$T$999,3)</f>
        <v>0.245119</v>
      </c>
      <c r="K149" s="31">
        <f>VLOOKUP(A149,'Absolute Total Monosaccharide C'!$E$2:$T$999,4)</f>
        <v>0.021162</v>
      </c>
      <c r="L149" s="31">
        <f>VLOOKUP(A149,'Absolute Total Monosaccharide C'!$E$2:$T$999,5)</f>
        <v>0.015875</v>
      </c>
      <c r="M149" s="31">
        <f>VLOOKUP(A149,'Absolute Total Monosaccharide C'!$E$2:$T$999,6)</f>
        <v>0.009017</v>
      </c>
      <c r="N149" s="100">
        <f>VLOOKUP(A149,'Absolute Total Monosaccharide C'!$E$2:$T$999,7)</f>
        <v>0.004942</v>
      </c>
      <c r="O149" s="31">
        <f>VLOOKUP(A149,'Absolute Total Monosaccharide C'!$E$2:$T$999,8)</f>
        <v>0.002841</v>
      </c>
      <c r="P149" s="31">
        <f>VLOOKUP(A149,'Absolute Total Monosaccharide C'!$E$2:$T$999,9)</f>
        <v>0.003232</v>
      </c>
      <c r="Q149" s="31">
        <f>VLOOKUP(A149,'Absolute Total Monosaccharide C'!$E$2:$T$999,10)</f>
        <v>0</v>
      </c>
      <c r="R149" s="31">
        <f>VLOOKUP(A149,'Absolute Total Monosaccharide C'!$E$2:$T$999,11)</f>
        <v>0.035936</v>
      </c>
      <c r="S149" s="31">
        <f>VLOOKUP(A149,'Absolute Total Monosaccharide C'!$E$2:$T$999,12)</f>
        <v>0</v>
      </c>
      <c r="T149" s="31">
        <f>VLOOKUP(A149,'Absolute Total Monosaccharide C'!$E$2:$T$999,13)</f>
        <v>0</v>
      </c>
      <c r="U149" s="31">
        <f>VLOOKUP(A149,'Absolute Total Monosaccharide C'!$E$2:$T$999,14)</f>
        <v>0.005118</v>
      </c>
      <c r="V149" s="31">
        <f>VLOOKUP(A149,'Absolute Total Monosaccharide C'!$E$2:$T$999,15)</f>
        <v>0</v>
      </c>
      <c r="W149" s="31">
        <f>VLOOKUP(A149,'Absolute Total Monosaccharide C'!$E$2:$T$999,16)</f>
        <v>0.000908</v>
      </c>
      <c r="X149" s="100">
        <f>VLOOKUP(A149,'Absolute Total Monosaccharide C'!$E$2:$T$999,2)</f>
        <v>10.31</v>
      </c>
      <c r="Y149" s="103">
        <v>0.920283653</v>
      </c>
    </row>
    <row r="150">
      <c r="A150" s="19" t="s">
        <v>436</v>
      </c>
      <c r="B150" s="8" t="str">
        <f>VLOOKUP(A150,'Food Encyclopedia'!$C$2:$K$999,3)&amp;","&amp;VLOOKUP(A150,'Food Encyclopedia'!$C$2:$K$999,4)&amp;","&amp;VLOOKUP(A150,'Food Encyclopedia'!$C$2:$K$999,5)</f>
        <v>Squash, yellow neck, whole, fresh,NA,</v>
      </c>
      <c r="C150" s="31" t="str">
        <f>VLOOKUP(A150,'Food Encyclopedia'!$C$2:$K$999,6)</f>
        <v>Vegetables</v>
      </c>
      <c r="D150" s="98">
        <v>80.0</v>
      </c>
      <c r="E150" s="31">
        <f t="shared" si="1"/>
        <v>80000</v>
      </c>
      <c r="F150" s="31">
        <f>(VLOOKUP(A150,'% water content of Food'!A150:F1147,6))</f>
        <v>92.76993855</v>
      </c>
      <c r="G150" s="31">
        <f t="shared" si="2"/>
        <v>74215.95084</v>
      </c>
      <c r="H150" s="31">
        <f t="shared" si="3"/>
        <v>5784.04916</v>
      </c>
      <c r="I150" s="99">
        <f t="shared" si="4"/>
        <v>62.86683032</v>
      </c>
      <c r="J150" s="31">
        <f>VLOOKUP(A150,'Absolute Total Monosaccharide C'!$E$2:$T$999,3)</f>
        <v>0.242101</v>
      </c>
      <c r="K150" s="31">
        <f>VLOOKUP(A150,'Absolute Total Monosaccharide C'!$E$2:$T$999,4)</f>
        <v>0.034165</v>
      </c>
      <c r="L150" s="31">
        <f>VLOOKUP(A150,'Absolute Total Monosaccharide C'!$E$2:$T$999,5)</f>
        <v>0</v>
      </c>
      <c r="M150" s="31">
        <f>VLOOKUP(A150,'Absolute Total Monosaccharide C'!$E$2:$T$999,6)</f>
        <v>0.011467</v>
      </c>
      <c r="N150" s="100">
        <f>VLOOKUP(A150,'Absolute Total Monosaccharide C'!$E$2:$T$999,7)</f>
        <v>0.010869</v>
      </c>
      <c r="O150" s="31">
        <f>VLOOKUP(A150,'Absolute Total Monosaccharide C'!$E$2:$T$999,8)</f>
        <v>0.003216</v>
      </c>
      <c r="P150" s="31">
        <f>VLOOKUP(A150,'Absolute Total Monosaccharide C'!$E$2:$T$999,9)</f>
        <v>0.0022</v>
      </c>
      <c r="Q150" s="31">
        <f>VLOOKUP(A150,'Absolute Total Monosaccharide C'!$E$2:$T$999,10)</f>
        <v>0</v>
      </c>
      <c r="R150" s="31">
        <f>VLOOKUP(A150,'Absolute Total Monosaccharide C'!$E$2:$T$999,11)</f>
        <v>0.02197</v>
      </c>
      <c r="S150" s="31">
        <f>VLOOKUP(A150,'Absolute Total Monosaccharide C'!$E$2:$T$999,12)</f>
        <v>0</v>
      </c>
      <c r="T150" s="31">
        <f>VLOOKUP(A150,'Absolute Total Monosaccharide C'!$E$2:$T$999,13)</f>
        <v>0</v>
      </c>
      <c r="U150" s="31">
        <f>VLOOKUP(A150,'Absolute Total Monosaccharide C'!$E$2:$T$999,14)</f>
        <v>0.00298</v>
      </c>
      <c r="V150" s="31">
        <f>VLOOKUP(A150,'Absolute Total Monosaccharide C'!$E$2:$T$999,15)</f>
        <v>0</v>
      </c>
      <c r="W150" s="31">
        <f>VLOOKUP(A150,'Absolute Total Monosaccharide C'!$E$2:$T$999,16)</f>
        <v>0.001506</v>
      </c>
      <c r="X150" s="100">
        <f>VLOOKUP(A150,'Absolute Total Monosaccharide C'!$E$2:$T$999,2)</f>
        <v>10.37</v>
      </c>
      <c r="Y150" s="103">
        <v>0.822623454</v>
      </c>
    </row>
    <row r="151">
      <c r="A151" s="19" t="s">
        <v>438</v>
      </c>
      <c r="B151" s="8" t="str">
        <f>VLOOKUP(A151,'Food Encyclopedia'!$C$2:$K$999,3)&amp;","&amp;VLOOKUP(A151,'Food Encyclopedia'!$C$2:$K$999,4)&amp;","&amp;VLOOKUP(A151,'Food Encyclopedia'!$C$2:$K$999,5)</f>
        <v>Squash, zucchini, green, whole, fresh,NA,</v>
      </c>
      <c r="C151" s="31" t="str">
        <f>VLOOKUP(A151,'Food Encyclopedia'!$C$2:$K$999,6)</f>
        <v>Vegetables</v>
      </c>
      <c r="D151" s="98">
        <v>80.0</v>
      </c>
      <c r="E151" s="31">
        <f t="shared" si="1"/>
        <v>80000</v>
      </c>
      <c r="F151" s="31">
        <f>(VLOOKUP(A151,'% water content of Food'!A151:F1148,6))</f>
        <v>93.80151261</v>
      </c>
      <c r="G151" s="31">
        <f t="shared" si="2"/>
        <v>75041.21009</v>
      </c>
      <c r="H151" s="31">
        <f t="shared" si="3"/>
        <v>4958.789913</v>
      </c>
      <c r="I151" s="99">
        <f t="shared" si="4"/>
        <v>49.72674525</v>
      </c>
      <c r="J151" s="31">
        <f>VLOOKUP(A151,'Absolute Total Monosaccharide C'!$E$2:$T$999,3)</f>
        <v>0.135498</v>
      </c>
      <c r="K151" s="31">
        <f>VLOOKUP(A151,'Absolute Total Monosaccharide C'!$E$2:$T$999,4)</f>
        <v>0.020043</v>
      </c>
      <c r="L151" s="31">
        <f>VLOOKUP(A151,'Absolute Total Monosaccharide C'!$E$2:$T$999,5)</f>
        <v>0</v>
      </c>
      <c r="M151" s="31">
        <f>VLOOKUP(A151,'Absolute Total Monosaccharide C'!$E$2:$T$999,6)</f>
        <v>0.011417</v>
      </c>
      <c r="N151" s="100">
        <f>VLOOKUP(A151,'Absolute Total Monosaccharide C'!$E$2:$T$999,7)</f>
        <v>0.010028</v>
      </c>
      <c r="O151" s="31">
        <f>VLOOKUP(A151,'Absolute Total Monosaccharide C'!$E$2:$T$999,8)</f>
        <v>0.002494</v>
      </c>
      <c r="P151" s="31">
        <f>VLOOKUP(A151,'Absolute Total Monosaccharide C'!$E$2:$T$999,9)</f>
        <v>0.002363</v>
      </c>
      <c r="Q151" s="31">
        <f>VLOOKUP(A151,'Absolute Total Monosaccharide C'!$E$2:$T$999,10)</f>
        <v>0</v>
      </c>
      <c r="R151" s="31">
        <f>VLOOKUP(A151,'Absolute Total Monosaccharide C'!$E$2:$T$999,11)</f>
        <v>0.021927</v>
      </c>
      <c r="S151" s="31">
        <f>VLOOKUP(A151,'Absolute Total Monosaccharide C'!$E$2:$T$999,12)</f>
        <v>0</v>
      </c>
      <c r="T151" s="31">
        <f>VLOOKUP(A151,'Absolute Total Monosaccharide C'!$E$2:$T$999,13)</f>
        <v>0</v>
      </c>
      <c r="U151" s="31">
        <f>VLOOKUP(A151,'Absolute Total Monosaccharide C'!$E$2:$T$999,14)</f>
        <v>0.002542</v>
      </c>
      <c r="V151" s="31">
        <f>VLOOKUP(A151,'Absolute Total Monosaccharide C'!$E$2:$T$999,15)</f>
        <v>0</v>
      </c>
      <c r="W151" s="31">
        <f>VLOOKUP(A151,'Absolute Total Monosaccharide C'!$E$2:$T$999,16)</f>
        <v>0.002471</v>
      </c>
      <c r="X151" s="100">
        <f>VLOOKUP(A151,'Absolute Total Monosaccharide C'!$E$2:$T$999,2)</f>
        <v>10.09</v>
      </c>
      <c r="Y151" s="103">
        <v>0.451972594</v>
      </c>
    </row>
    <row r="152">
      <c r="A152" s="19" t="s">
        <v>440</v>
      </c>
      <c r="B152" s="8" t="str">
        <f>VLOOKUP(A152,'Food Encyclopedia'!$C$2:$K$999,3)&amp;","&amp;VLOOKUP(A152,'Food Encyclopedia'!$C$2:$K$999,4)&amp;","&amp;VLOOKUP(A152,'Food Encyclopedia'!$C$2:$K$999,5)</f>
        <v>Squash, mexican/gray, whole, fresh,NA,</v>
      </c>
      <c r="C152" s="31" t="str">
        <f>VLOOKUP(A152,'Food Encyclopedia'!$C$2:$K$999,6)</f>
        <v>Vegetables</v>
      </c>
      <c r="D152" s="98">
        <v>80.0</v>
      </c>
      <c r="E152" s="31">
        <f t="shared" si="1"/>
        <v>80000</v>
      </c>
      <c r="F152" s="31">
        <f>(VLOOKUP(A152,'% water content of Food'!A152:F1149,6))</f>
        <v>93.45597528</v>
      </c>
      <c r="G152" s="31">
        <f t="shared" si="2"/>
        <v>74764.78023</v>
      </c>
      <c r="H152" s="31">
        <f t="shared" si="3"/>
        <v>5235.219773</v>
      </c>
      <c r="I152" s="99">
        <f t="shared" si="4"/>
        <v>64.3670271</v>
      </c>
      <c r="J152" s="31">
        <f>VLOOKUP(A152,'Absolute Total Monosaccharide C'!$E$2:$T$999,3)</f>
        <v>0.167473</v>
      </c>
      <c r="K152" s="31">
        <f>VLOOKUP(A152,'Absolute Total Monosaccharide C'!$E$2:$T$999,4)</f>
        <v>0.029127</v>
      </c>
      <c r="L152" s="31">
        <f>VLOOKUP(A152,'Absolute Total Monosaccharide C'!$E$2:$T$999,5)</f>
        <v>0</v>
      </c>
      <c r="M152" s="31">
        <f>VLOOKUP(A152,'Absolute Total Monosaccharide C'!$E$2:$T$999,6)</f>
        <v>0.012476</v>
      </c>
      <c r="N152" s="100">
        <f>VLOOKUP(A152,'Absolute Total Monosaccharide C'!$E$2:$T$999,7)</f>
        <v>0.012295</v>
      </c>
      <c r="O152" s="31">
        <f>VLOOKUP(A152,'Absolute Total Monosaccharide C'!$E$2:$T$999,8)</f>
        <v>0.003317</v>
      </c>
      <c r="P152" s="31">
        <f>VLOOKUP(A152,'Absolute Total Monosaccharide C'!$E$2:$T$999,9)</f>
        <v>0.002384</v>
      </c>
      <c r="Q152" s="31">
        <f>VLOOKUP(A152,'Absolute Total Monosaccharide C'!$E$2:$T$999,10)</f>
        <v>0</v>
      </c>
      <c r="R152" s="31">
        <f>VLOOKUP(A152,'Absolute Total Monosaccharide C'!$E$2:$T$999,11)</f>
        <v>0.023191</v>
      </c>
      <c r="S152" s="31">
        <f>VLOOKUP(A152,'Absolute Total Monosaccharide C'!$E$2:$T$999,12)</f>
        <v>0</v>
      </c>
      <c r="T152" s="31">
        <f>VLOOKUP(A152,'Absolute Total Monosaccharide C'!$E$2:$T$999,13)</f>
        <v>0</v>
      </c>
      <c r="U152" s="31">
        <f>VLOOKUP(A152,'Absolute Total Monosaccharide C'!$E$2:$T$999,14)</f>
        <v>0.001996</v>
      </c>
      <c r="V152" s="31">
        <f>VLOOKUP(A152,'Absolute Total Monosaccharide C'!$E$2:$T$999,15)</f>
        <v>0</v>
      </c>
      <c r="W152" s="31">
        <f>VLOOKUP(A152,'Absolute Total Monosaccharide C'!$E$2:$T$999,16)</f>
        <v>0.002088</v>
      </c>
      <c r="X152" s="100">
        <f>VLOOKUP(A152,'Absolute Total Monosaccharide C'!$E$2:$T$999,2)</f>
        <v>10.44</v>
      </c>
      <c r="Y152" s="103">
        <v>0.609440965</v>
      </c>
    </row>
    <row r="153">
      <c r="A153" s="19" t="s">
        <v>442</v>
      </c>
      <c r="B153" s="8" t="str">
        <f>VLOOKUP(A153,'Food Encyclopedia'!$C$2:$K$999,3)&amp;","&amp;VLOOKUP(A153,'Food Encyclopedia'!$C$2:$K$999,4)&amp;","&amp;VLOOKUP(A153,'Food Encyclopedia'!$C$2:$K$999,5)</f>
        <v>Corn, sweet white, kernels, fresh,NA,</v>
      </c>
      <c r="C153" s="31" t="str">
        <f>VLOOKUP(A153,'Food Encyclopedia'!$C$2:$K$999,6)</f>
        <v>Vegetables</v>
      </c>
      <c r="D153" s="98">
        <v>40.0</v>
      </c>
      <c r="E153" s="31">
        <f t="shared" si="1"/>
        <v>40000</v>
      </c>
      <c r="F153" s="31">
        <f>(VLOOKUP(A153,'% water content of Food'!A153:F1150,6))</f>
        <v>77.52191175</v>
      </c>
      <c r="G153" s="31">
        <f t="shared" si="2"/>
        <v>31008.7647</v>
      </c>
      <c r="H153" s="31">
        <f t="shared" si="3"/>
        <v>8991.235299</v>
      </c>
      <c r="I153" s="99">
        <f t="shared" si="4"/>
        <v>224.2054434</v>
      </c>
      <c r="J153" s="31">
        <f>VLOOKUP(A153,'Absolute Total Monosaccharide C'!$E$2:$T$999,3)</f>
        <v>0.399284</v>
      </c>
      <c r="K153" s="31">
        <f>VLOOKUP(A153,'Absolute Total Monosaccharide C'!$E$2:$T$999,4)</f>
        <v>0.012696</v>
      </c>
      <c r="L153" s="31">
        <f>VLOOKUP(A153,'Absolute Total Monosaccharide C'!$E$2:$T$999,5)</f>
        <v>0.00597</v>
      </c>
      <c r="M153" s="31">
        <f>VLOOKUP(A153,'Absolute Total Monosaccharide C'!$E$2:$T$999,6)</f>
        <v>0.031439</v>
      </c>
      <c r="N153" s="100">
        <f>VLOOKUP(A153,'Absolute Total Monosaccharide C'!$E$2:$T$999,7)</f>
        <v>0.024936</v>
      </c>
      <c r="O153" s="31">
        <f>VLOOKUP(A153,'Absolute Total Monosaccharide C'!$E$2:$T$999,8)</f>
        <v>0.001009</v>
      </c>
      <c r="P153" s="31">
        <f>VLOOKUP(A153,'Absolute Total Monosaccharide C'!$E$2:$T$999,9)</f>
        <v>0.000389</v>
      </c>
      <c r="Q153" s="31">
        <f>VLOOKUP(A153,'Absolute Total Monosaccharide C'!$E$2:$T$999,10)</f>
        <v>0</v>
      </c>
      <c r="R153" s="31">
        <f>VLOOKUP(A153,'Absolute Total Monosaccharide C'!$E$2:$T$999,11)</f>
        <v>0.001129</v>
      </c>
      <c r="S153" s="31">
        <f>VLOOKUP(A153,'Absolute Total Monosaccharide C'!$E$2:$T$999,12)</f>
        <v>0</v>
      </c>
      <c r="T153" s="31">
        <f>VLOOKUP(A153,'Absolute Total Monosaccharide C'!$E$2:$T$999,13)</f>
        <v>0</v>
      </c>
      <c r="U153" s="31">
        <f>VLOOKUP(A153,'Absolute Total Monosaccharide C'!$E$2:$T$999,14)</f>
        <v>0.00165</v>
      </c>
      <c r="V153" s="31">
        <f>VLOOKUP(A153,'Absolute Total Monosaccharide C'!$E$2:$T$999,15)</f>
        <v>0</v>
      </c>
      <c r="W153" s="31">
        <f>VLOOKUP(A153,'Absolute Total Monosaccharide C'!$E$2:$T$999,16)</f>
        <v>0</v>
      </c>
      <c r="X153" s="100">
        <f>VLOOKUP(A153,'Absolute Total Monosaccharide C'!$E$2:$T$999,2)</f>
        <v>10.22</v>
      </c>
      <c r="Y153" s="103">
        <v>0.695303661</v>
      </c>
    </row>
    <row r="154">
      <c r="A154" s="19" t="s">
        <v>444</v>
      </c>
      <c r="B154" s="8" t="str">
        <f>VLOOKUP(A154,'Food Encyclopedia'!$C$2:$K$999,3)&amp;","&amp;VLOOKUP(A154,'Food Encyclopedia'!$C$2:$K$999,4)&amp;","&amp;VLOOKUP(A154,'Food Encyclopedia'!$C$2:$K$999,5)</f>
        <v>Potato, boomer gold, whole, fresh,The little potato company,</v>
      </c>
      <c r="C154" s="31" t="str">
        <f>VLOOKUP(A154,'Food Encyclopedia'!$C$2:$K$999,6)</f>
        <v>Vegetables</v>
      </c>
      <c r="D154" s="98">
        <v>70.0</v>
      </c>
      <c r="E154" s="31">
        <f t="shared" si="1"/>
        <v>70000</v>
      </c>
      <c r="F154" s="31">
        <f>(VLOOKUP(A154,'% water content of Food'!A154:F1151,6))</f>
        <v>77.54570511</v>
      </c>
      <c r="G154" s="31">
        <f t="shared" si="2"/>
        <v>54281.99358</v>
      </c>
      <c r="H154" s="31">
        <f t="shared" si="3"/>
        <v>15718.00642</v>
      </c>
      <c r="I154" s="99">
        <f t="shared" si="4"/>
        <v>81.34068324</v>
      </c>
      <c r="J154" s="31">
        <f>VLOOKUP(A154,'Absolute Total Monosaccharide C'!$E$2:$T$999,3)</f>
        <v>0.867379</v>
      </c>
      <c r="K154" s="31">
        <f>VLOOKUP(A154,'Absolute Total Monosaccharide C'!$E$2:$T$999,4)</f>
        <v>0.031716</v>
      </c>
      <c r="L154" s="31">
        <f>VLOOKUP(A154,'Absolute Total Monosaccharide C'!$E$2:$T$999,5)</f>
        <v>0</v>
      </c>
      <c r="M154" s="31">
        <f>VLOOKUP(A154,'Absolute Total Monosaccharide C'!$E$2:$T$999,6)</f>
        <v>0.003401</v>
      </c>
      <c r="N154" s="100">
        <f>VLOOKUP(A154,'Absolute Total Monosaccharide C'!$E$2:$T$999,7)</f>
        <v>0.005175</v>
      </c>
      <c r="O154" s="31">
        <f>VLOOKUP(A154,'Absolute Total Monosaccharide C'!$E$2:$T$999,8)</f>
        <v>0.000427</v>
      </c>
      <c r="P154" s="31">
        <f>VLOOKUP(A154,'Absolute Total Monosaccharide C'!$E$2:$T$999,9)</f>
        <v>0.001044</v>
      </c>
      <c r="Q154" s="31">
        <f>VLOOKUP(A154,'Absolute Total Monosaccharide C'!$E$2:$T$999,10)</f>
        <v>0</v>
      </c>
      <c r="R154" s="31">
        <f>VLOOKUP(A154,'Absolute Total Monosaccharide C'!$E$2:$T$999,11)</f>
        <v>0.00497</v>
      </c>
      <c r="S154" s="31">
        <f>VLOOKUP(A154,'Absolute Total Monosaccharide C'!$E$2:$T$999,12)</f>
        <v>0</v>
      </c>
      <c r="T154" s="31">
        <f>VLOOKUP(A154,'Absolute Total Monosaccharide C'!$E$2:$T$999,13)</f>
        <v>0</v>
      </c>
      <c r="U154" s="31">
        <f>VLOOKUP(A154,'Absolute Total Monosaccharide C'!$E$2:$T$999,14)</f>
        <v>0.001118</v>
      </c>
      <c r="V154" s="31">
        <f>VLOOKUP(A154,'Absolute Total Monosaccharide C'!$E$2:$T$999,15)</f>
        <v>0</v>
      </c>
      <c r="W154" s="31">
        <f>VLOOKUP(A154,'Absolute Total Monosaccharide C'!$E$2:$T$999,16)</f>
        <v>0.00025</v>
      </c>
      <c r="X154" s="100">
        <f>VLOOKUP(A154,'Absolute Total Monosaccharide C'!$E$2:$T$999,2)</f>
        <v>10.14</v>
      </c>
      <c r="Y154" s="103">
        <v>0.82055405</v>
      </c>
    </row>
    <row r="155">
      <c r="A155" s="19" t="s">
        <v>447</v>
      </c>
      <c r="B155" s="8" t="str">
        <f>VLOOKUP(A155,'Food Encyclopedia'!$C$2:$K$999,3)&amp;","&amp;VLOOKUP(A155,'Food Encyclopedia'!$C$2:$K$999,4)&amp;","&amp;VLOOKUP(A155,'Food Encyclopedia'!$C$2:$K$999,5)</f>
        <v>Potato, boomer gold, flesh, fresh,The little potato company,</v>
      </c>
      <c r="C155" s="31" t="str">
        <f>VLOOKUP(A155,'Food Encyclopedia'!$C$2:$K$999,6)</f>
        <v>Vegetables</v>
      </c>
      <c r="D155" s="98">
        <v>70.0</v>
      </c>
      <c r="E155" s="31">
        <f t="shared" si="1"/>
        <v>70000</v>
      </c>
      <c r="F155" s="31">
        <f>(VLOOKUP(A155,'% water content of Food'!A155:F1152,6))</f>
        <v>76.95226616</v>
      </c>
      <c r="G155" s="31">
        <f t="shared" si="2"/>
        <v>53866.58631</v>
      </c>
      <c r="H155" s="31">
        <f t="shared" si="3"/>
        <v>16133.41369</v>
      </c>
      <c r="I155" s="99">
        <f t="shared" si="4"/>
        <v>80.74773552</v>
      </c>
      <c r="J155" s="31">
        <f>VLOOKUP(A155,'Absolute Total Monosaccharide C'!$E$2:$T$999,3)</f>
        <v>0.892638</v>
      </c>
      <c r="K155" s="31">
        <f>VLOOKUP(A155,'Absolute Total Monosaccharide C'!$E$2:$T$999,4)</f>
        <v>0.029411</v>
      </c>
      <c r="L155" s="31">
        <f>VLOOKUP(A155,'Absolute Total Monosaccharide C'!$E$2:$T$999,5)</f>
        <v>0</v>
      </c>
      <c r="M155" s="31">
        <f>VLOOKUP(A155,'Absolute Total Monosaccharide C'!$E$2:$T$999,6)</f>
        <v>0.004007</v>
      </c>
      <c r="N155" s="100">
        <f>VLOOKUP(A155,'Absolute Total Monosaccharide C'!$E$2:$T$999,7)</f>
        <v>0.005005</v>
      </c>
      <c r="O155" s="31">
        <f>VLOOKUP(A155,'Absolute Total Monosaccharide C'!$E$2:$T$999,8)</f>
        <v>0.000528</v>
      </c>
      <c r="P155" s="31">
        <f>VLOOKUP(A155,'Absolute Total Monosaccharide C'!$E$2:$T$999,9)</f>
        <v>0.000842</v>
      </c>
      <c r="Q155" s="31">
        <f>VLOOKUP(A155,'Absolute Total Monosaccharide C'!$E$2:$T$999,10)</f>
        <v>0</v>
      </c>
      <c r="R155" s="31">
        <f>VLOOKUP(A155,'Absolute Total Monosaccharide C'!$E$2:$T$999,11)</f>
        <v>0.005619</v>
      </c>
      <c r="S155" s="31">
        <f>VLOOKUP(A155,'Absolute Total Monosaccharide C'!$E$2:$T$999,12)</f>
        <v>0</v>
      </c>
      <c r="T155" s="31">
        <f>VLOOKUP(A155,'Absolute Total Monosaccharide C'!$E$2:$T$999,13)</f>
        <v>0</v>
      </c>
      <c r="U155" s="31">
        <f>VLOOKUP(A155,'Absolute Total Monosaccharide C'!$E$2:$T$999,14)</f>
        <v>0.002857</v>
      </c>
      <c r="V155" s="31">
        <f>VLOOKUP(A155,'Absolute Total Monosaccharide C'!$E$2:$T$999,15)</f>
        <v>0</v>
      </c>
      <c r="W155" s="31">
        <f>VLOOKUP(A155,'Absolute Total Monosaccharide C'!$E$2:$T$999,16)</f>
        <v>0.000478</v>
      </c>
      <c r="X155" s="100">
        <f>VLOOKUP(A155,'Absolute Total Monosaccharide C'!$E$2:$T$999,2)</f>
        <v>10.05</v>
      </c>
      <c r="Y155" s="103">
        <v>1.0521484</v>
      </c>
    </row>
    <row r="156">
      <c r="A156" s="19" t="s">
        <v>449</v>
      </c>
      <c r="B156" s="8" t="str">
        <f>VLOOKUP(A156,'Food Encyclopedia'!$C$2:$K$999,3)&amp;","&amp;VLOOKUP(A156,'Food Encyclopedia'!$C$2:$K$999,4)&amp;","&amp;VLOOKUP(A156,'Food Encyclopedia'!$C$2:$K$999,5)</f>
        <v>Potato, blushing belle, whole, fresh,The little potato company,</v>
      </c>
      <c r="C156" s="31" t="str">
        <f>VLOOKUP(A156,'Food Encyclopedia'!$C$2:$K$999,6)</f>
        <v>Vegetables</v>
      </c>
      <c r="D156" s="98">
        <v>70.0</v>
      </c>
      <c r="E156" s="31">
        <f t="shared" si="1"/>
        <v>70000</v>
      </c>
      <c r="F156" s="31">
        <f>(VLOOKUP(A156,'% water content of Food'!A156:F1153,6))</f>
        <v>84.11731083</v>
      </c>
      <c r="G156" s="31">
        <f t="shared" si="2"/>
        <v>58882.11758</v>
      </c>
      <c r="H156" s="31">
        <f t="shared" si="3"/>
        <v>11117.88242</v>
      </c>
      <c r="I156" s="99">
        <f t="shared" si="4"/>
        <v>64.25024251</v>
      </c>
      <c r="J156" s="31">
        <f>VLOOKUP(A156,'Absolute Total Monosaccharide C'!$E$2:$T$999,3)</f>
        <v>0.541396</v>
      </c>
      <c r="K156" s="31">
        <f>VLOOKUP(A156,'Absolute Total Monosaccharide C'!$E$2:$T$999,4)</f>
        <v>0.023153</v>
      </c>
      <c r="L156" s="31">
        <f>VLOOKUP(A156,'Absolute Total Monosaccharide C'!$E$2:$T$999,5)</f>
        <v>0.004235</v>
      </c>
      <c r="M156" s="31">
        <f>VLOOKUP(A156,'Absolute Total Monosaccharide C'!$E$2:$T$999,6)</f>
        <v>0.00331</v>
      </c>
      <c r="N156" s="100">
        <f>VLOOKUP(A156,'Absolute Total Monosaccharide C'!$E$2:$T$999,7)</f>
        <v>0.005779</v>
      </c>
      <c r="O156" s="31">
        <f>VLOOKUP(A156,'Absolute Total Monosaccharide C'!$E$2:$T$999,8)</f>
        <v>0.000301</v>
      </c>
      <c r="P156" s="31">
        <f>VLOOKUP(A156,'Absolute Total Monosaccharide C'!$E$2:$T$999,9)</f>
        <v>0.001343</v>
      </c>
      <c r="Q156" s="31">
        <f>VLOOKUP(A156,'Absolute Total Monosaccharide C'!$E$2:$T$999,10)</f>
        <v>0</v>
      </c>
      <c r="R156" s="31">
        <f>VLOOKUP(A156,'Absolute Total Monosaccharide C'!$E$2:$T$999,11)</f>
        <v>0.008342</v>
      </c>
      <c r="S156" s="31">
        <f>VLOOKUP(A156,'Absolute Total Monosaccharide C'!$E$2:$T$999,12)</f>
        <v>0</v>
      </c>
      <c r="T156" s="31">
        <f>VLOOKUP(A156,'Absolute Total Monosaccharide C'!$E$2:$T$999,13)</f>
        <v>0</v>
      </c>
      <c r="U156" s="31">
        <f>VLOOKUP(A156,'Absolute Total Monosaccharide C'!$E$2:$T$999,14)</f>
        <v>0</v>
      </c>
      <c r="V156" s="31">
        <f>VLOOKUP(A156,'Absolute Total Monosaccharide C'!$E$2:$T$999,15)</f>
        <v>0</v>
      </c>
      <c r="W156" s="31">
        <f>VLOOKUP(A156,'Absolute Total Monosaccharide C'!$E$2:$T$999,16)</f>
        <v>0.000572</v>
      </c>
      <c r="X156" s="100">
        <f>VLOOKUP(A156,'Absolute Total Monosaccharide C'!$E$2:$T$999,2)</f>
        <v>9.99</v>
      </c>
      <c r="Y156" s="103">
        <v>0.982490717</v>
      </c>
    </row>
    <row r="157">
      <c r="A157" s="19" t="s">
        <v>451</v>
      </c>
      <c r="B157" s="8" t="str">
        <f>VLOOKUP(A157,'Food Encyclopedia'!$C$2:$K$999,3)&amp;","&amp;VLOOKUP(A157,'Food Encyclopedia'!$C$2:$K$999,4)&amp;","&amp;VLOOKUP(A157,'Food Encyclopedia'!$C$2:$K$999,5)</f>
        <v>Potato, blushing belle, flesh, fresh,The little potato company,</v>
      </c>
      <c r="C157" s="31" t="str">
        <f>VLOOKUP(A157,'Food Encyclopedia'!$C$2:$K$999,6)</f>
        <v>Vegetables</v>
      </c>
      <c r="D157" s="98">
        <v>70.0</v>
      </c>
      <c r="E157" s="31">
        <f t="shared" si="1"/>
        <v>70000</v>
      </c>
      <c r="F157" s="31">
        <f>(VLOOKUP(A157,'% water content of Food'!A157:F1154,6))</f>
        <v>83.32559171</v>
      </c>
      <c r="G157" s="31">
        <f t="shared" si="2"/>
        <v>58327.91419</v>
      </c>
      <c r="H157" s="31">
        <f t="shared" si="3"/>
        <v>11672.08581</v>
      </c>
      <c r="I157" s="99">
        <f t="shared" si="4"/>
        <v>74.11774486</v>
      </c>
      <c r="J157" s="31">
        <f>VLOOKUP(A157,'Absolute Total Monosaccharide C'!$E$2:$T$999,3)</f>
        <v>0.805211</v>
      </c>
      <c r="K157" s="31">
        <f>VLOOKUP(A157,'Absolute Total Monosaccharide C'!$E$2:$T$999,4)</f>
        <v>0.036989</v>
      </c>
      <c r="L157" s="31">
        <f>VLOOKUP(A157,'Absolute Total Monosaccharide C'!$E$2:$T$999,5)</f>
        <v>0.010645</v>
      </c>
      <c r="M157" s="31">
        <f>VLOOKUP(A157,'Absolute Total Monosaccharide C'!$E$2:$T$999,6)</f>
        <v>0.003563</v>
      </c>
      <c r="N157" s="100">
        <f>VLOOKUP(A157,'Absolute Total Monosaccharide C'!$E$2:$T$999,7)</f>
        <v>0.00635</v>
      </c>
      <c r="O157" s="102">
        <f>VLOOKUP(A157,'Absolute Total Monosaccharide C'!$E$2:$T$999,8)</f>
        <v>0.0000255</v>
      </c>
      <c r="P157" s="31">
        <f>VLOOKUP(A157,'Absolute Total Monosaccharide C'!$E$2:$T$999,9)</f>
        <v>0.001251</v>
      </c>
      <c r="Q157" s="31">
        <f>VLOOKUP(A157,'Absolute Total Monosaccharide C'!$E$2:$T$999,10)</f>
        <v>0</v>
      </c>
      <c r="R157" s="31">
        <f>VLOOKUP(A157,'Absolute Total Monosaccharide C'!$E$2:$T$999,11)</f>
        <v>0.008965</v>
      </c>
      <c r="S157" s="31">
        <f>VLOOKUP(A157,'Absolute Total Monosaccharide C'!$E$2:$T$999,12)</f>
        <v>0</v>
      </c>
      <c r="T157" s="31">
        <f>VLOOKUP(A157,'Absolute Total Monosaccharide C'!$E$2:$T$999,13)</f>
        <v>0</v>
      </c>
      <c r="U157" s="31">
        <f>VLOOKUP(A157,'Absolute Total Monosaccharide C'!$E$2:$T$999,14)</f>
        <v>0.000508</v>
      </c>
      <c r="V157" s="31">
        <f>VLOOKUP(A157,'Absolute Total Monosaccharide C'!$E$2:$T$999,15)</f>
        <v>0</v>
      </c>
      <c r="W157" s="31">
        <f>VLOOKUP(A157,'Absolute Total Monosaccharide C'!$E$2:$T$999,16)</f>
        <v>0.000538</v>
      </c>
      <c r="X157" s="100">
        <f>VLOOKUP(A157,'Absolute Total Monosaccharide C'!$E$2:$T$999,2)</f>
        <v>10.44</v>
      </c>
      <c r="Y157" s="103">
        <v>0.75111671</v>
      </c>
    </row>
    <row r="158">
      <c r="A158" s="19" t="s">
        <v>453</v>
      </c>
      <c r="B158" s="8" t="str">
        <f>VLOOKUP(A158,'Food Encyclopedia'!$C$2:$K$999,3)&amp;","&amp;VLOOKUP(A158,'Food Encyclopedia'!$C$2:$K$999,4)&amp;","&amp;VLOOKUP(A158,'Food Encyclopedia'!$C$2:$K$999,5)</f>
        <v>Potato, sweet, whole, flesh,Valperdo Farms,</v>
      </c>
      <c r="C158" s="31" t="str">
        <f>VLOOKUP(A158,'Food Encyclopedia'!$C$2:$K$999,6)</f>
        <v>Vegetables</v>
      </c>
      <c r="D158" s="98">
        <v>70.0</v>
      </c>
      <c r="E158" s="31">
        <f t="shared" si="1"/>
        <v>70000</v>
      </c>
      <c r="F158" s="31">
        <f>(VLOOKUP(A158,'% water content of Food'!A158:F1155,6))</f>
        <v>81.65396956</v>
      </c>
      <c r="G158" s="31">
        <f t="shared" si="2"/>
        <v>57157.77869</v>
      </c>
      <c r="H158" s="31">
        <f t="shared" si="3"/>
        <v>12842.22131</v>
      </c>
      <c r="I158" s="99">
        <f t="shared" si="4"/>
        <v>124.4282823</v>
      </c>
      <c r="J158" s="31">
        <f>VLOOKUP(A158,'Absolute Total Monosaccharide C'!$E$2:$T$999,3)</f>
        <v>0.340607</v>
      </c>
      <c r="K158" s="31">
        <f>VLOOKUP(A158,'Absolute Total Monosaccharide C'!$E$2:$T$999,4)</f>
        <v>0.017969</v>
      </c>
      <c r="L158" s="31">
        <f>VLOOKUP(A158,'Absolute Total Monosaccharide C'!$E$2:$T$999,5)</f>
        <v>0.065814</v>
      </c>
      <c r="M158" s="31">
        <f>VLOOKUP(A158,'Absolute Total Monosaccharide C'!$E$2:$T$999,6)</f>
        <v>0.002648</v>
      </c>
      <c r="N158" s="100">
        <f>VLOOKUP(A158,'Absolute Total Monosaccharide C'!$E$2:$T$999,7)</f>
        <v>0.009689</v>
      </c>
      <c r="O158" s="31">
        <f>VLOOKUP(A158,'Absolute Total Monosaccharide C'!$E$2:$T$999,8)</f>
        <v>0.000482</v>
      </c>
      <c r="P158" s="31">
        <f>VLOOKUP(A158,'Absolute Total Monosaccharide C'!$E$2:$T$999,9)</f>
        <v>0.002366</v>
      </c>
      <c r="Q158" s="31">
        <f>VLOOKUP(A158,'Absolute Total Monosaccharide C'!$E$2:$T$999,10)</f>
        <v>0</v>
      </c>
      <c r="R158" s="31">
        <f>VLOOKUP(A158,'Absolute Total Monosaccharide C'!$E$2:$T$999,11)</f>
        <v>0.025925</v>
      </c>
      <c r="S158" s="31">
        <f>VLOOKUP(A158,'Absolute Total Monosaccharide C'!$E$2:$T$999,12)</f>
        <v>0</v>
      </c>
      <c r="T158" s="31">
        <f>VLOOKUP(A158,'Absolute Total Monosaccharide C'!$E$2:$T$999,13)</f>
        <v>0</v>
      </c>
      <c r="U158" s="31">
        <f>VLOOKUP(A158,'Absolute Total Monosaccharide C'!$E$2:$T$999,14)</f>
        <v>0</v>
      </c>
      <c r="V158" s="31">
        <f>VLOOKUP(A158,'Absolute Total Monosaccharide C'!$E$2:$T$999,15)</f>
        <v>0</v>
      </c>
      <c r="W158" s="31">
        <f>VLOOKUP(A158,'Absolute Total Monosaccharide C'!$E$2:$T$999,16)</f>
        <v>0.00045</v>
      </c>
      <c r="X158" s="100">
        <f>VLOOKUP(A158,'Absolute Total Monosaccharide C'!$E$2:$T$999,2)</f>
        <v>10.38</v>
      </c>
      <c r="Y158" s="103">
        <v>1.576677759</v>
      </c>
    </row>
    <row r="159">
      <c r="A159" s="19" t="s">
        <v>456</v>
      </c>
      <c r="B159" s="8" t="str">
        <f>VLOOKUP(A159,'Food Encyclopedia'!$C$2:$K$999,3)&amp;","&amp;VLOOKUP(A159,'Food Encyclopedia'!$C$2:$K$999,4)&amp;","&amp;VLOOKUP(A159,'Food Encyclopedia'!$C$2:$K$999,5)</f>
        <v>Potato, sweet, flesh, fresh,Valperdo Farms,</v>
      </c>
      <c r="C159" s="31" t="str">
        <f>VLOOKUP(A159,'Food Encyclopedia'!$C$2:$K$999,6)</f>
        <v>Vegetables</v>
      </c>
      <c r="D159" s="98">
        <v>70.0</v>
      </c>
      <c r="E159" s="31">
        <f t="shared" si="1"/>
        <v>70000</v>
      </c>
      <c r="F159" s="31">
        <f>(VLOOKUP(A159,'% water content of Food'!A159:F1156,6))</f>
        <v>82.09025043</v>
      </c>
      <c r="G159" s="31">
        <f t="shared" si="2"/>
        <v>57463.1753</v>
      </c>
      <c r="H159" s="31">
        <f t="shared" si="3"/>
        <v>12536.8247</v>
      </c>
      <c r="I159" s="99">
        <f t="shared" si="4"/>
        <v>108.0925026</v>
      </c>
      <c r="J159" s="31">
        <f>VLOOKUP(A159,'Absolute Total Monosaccharide C'!$E$2:$T$999,3)</f>
        <v>0.31824</v>
      </c>
      <c r="K159" s="31">
        <f>VLOOKUP(A159,'Absolute Total Monosaccharide C'!$E$2:$T$999,4)</f>
        <v>0.02241</v>
      </c>
      <c r="L159" s="31">
        <f>VLOOKUP(A159,'Absolute Total Monosaccharide C'!$E$2:$T$999,5)</f>
        <v>0.003018</v>
      </c>
      <c r="M159" s="31">
        <f>VLOOKUP(A159,'Absolute Total Monosaccharide C'!$E$2:$T$999,6)</f>
        <v>0.001936</v>
      </c>
      <c r="N159" s="100">
        <f>VLOOKUP(A159,'Absolute Total Monosaccharide C'!$E$2:$T$999,7)</f>
        <v>0.008622</v>
      </c>
      <c r="O159" s="31">
        <f>VLOOKUP(A159,'Absolute Total Monosaccharide C'!$E$2:$T$999,8)</f>
        <v>0.001022</v>
      </c>
      <c r="P159" s="31">
        <f>VLOOKUP(A159,'Absolute Total Monosaccharide C'!$E$2:$T$999,9)</f>
        <v>0.00277</v>
      </c>
      <c r="Q159" s="31">
        <f>VLOOKUP(A159,'Absolute Total Monosaccharide C'!$E$2:$T$999,10)</f>
        <v>0</v>
      </c>
      <c r="R159" s="31">
        <f>VLOOKUP(A159,'Absolute Total Monosaccharide C'!$E$2:$T$999,11)</f>
        <v>0.021712</v>
      </c>
      <c r="S159" s="31">
        <f>VLOOKUP(A159,'Absolute Total Monosaccharide C'!$E$2:$T$999,12)</f>
        <v>0</v>
      </c>
      <c r="T159" s="31">
        <f>VLOOKUP(A159,'Absolute Total Monosaccharide C'!$E$2:$T$999,13)</f>
        <v>0</v>
      </c>
      <c r="U159" s="31">
        <f>VLOOKUP(A159,'Absolute Total Monosaccharide C'!$E$2:$T$999,14)</f>
        <v>0</v>
      </c>
      <c r="V159" s="31">
        <f>VLOOKUP(A159,'Absolute Total Monosaccharide C'!$E$2:$T$999,15)</f>
        <v>0</v>
      </c>
      <c r="W159" s="31">
        <f>VLOOKUP(A159,'Absolute Total Monosaccharide C'!$E$2:$T$999,16)</f>
        <v>0.000395</v>
      </c>
      <c r="X159" s="100">
        <f>VLOOKUP(A159,'Absolute Total Monosaccharide C'!$E$2:$T$999,2)</f>
        <v>10.16</v>
      </c>
      <c r="Y159" s="103">
        <v>1.03615976</v>
      </c>
    </row>
    <row r="160">
      <c r="A160" s="19" t="s">
        <v>458</v>
      </c>
      <c r="B160" s="8" t="str">
        <f>VLOOKUP(A160,'Food Encyclopedia'!$C$2:$K$999,3)&amp;","&amp;VLOOKUP(A160,'Food Encyclopedia'!$C$2:$K$999,4)&amp;","&amp;VLOOKUP(A160,'Food Encyclopedia'!$C$2:$K$999,5)</f>
        <v>Potato, sweet, flesh, fresh,Valperdo Farms,</v>
      </c>
      <c r="C160" s="31" t="str">
        <f>VLOOKUP(A160,'Food Encyclopedia'!$C$2:$K$999,6)</f>
        <v>Vegetables</v>
      </c>
      <c r="D160" s="98">
        <v>70.0</v>
      </c>
      <c r="E160" s="31">
        <f t="shared" si="1"/>
        <v>70000</v>
      </c>
      <c r="F160" s="31">
        <f>(VLOOKUP(A160,'% water content of Food'!A160:F1157,6))</f>
        <v>81.07732559</v>
      </c>
      <c r="G160" s="31">
        <f t="shared" si="2"/>
        <v>56754.12791</v>
      </c>
      <c r="H160" s="31">
        <f t="shared" si="3"/>
        <v>13245.87209</v>
      </c>
      <c r="I160" s="99">
        <f t="shared" si="4"/>
        <v>112.3779788</v>
      </c>
      <c r="J160" s="31">
        <f>VLOOKUP(A160,'Absolute Total Monosaccharide C'!$E$2:$T$999,3)</f>
        <v>0.338909</v>
      </c>
      <c r="K160" s="31">
        <f>VLOOKUP(A160,'Absolute Total Monosaccharide C'!$E$2:$T$999,4)</f>
        <v>0.017906</v>
      </c>
      <c r="L160" s="31">
        <f>VLOOKUP(A160,'Absolute Total Monosaccharide C'!$E$2:$T$999,5)</f>
        <v>0.006698</v>
      </c>
      <c r="M160" s="31">
        <f>VLOOKUP(A160,'Absolute Total Monosaccharide C'!$E$2:$T$999,6)</f>
        <v>0.002165</v>
      </c>
      <c r="N160" s="100">
        <f>VLOOKUP(A160,'Absolute Total Monosaccharide C'!$E$2:$T$999,7)</f>
        <v>0.008484</v>
      </c>
      <c r="O160" s="31">
        <f>VLOOKUP(A160,'Absolute Total Monosaccharide C'!$E$2:$T$999,8)</f>
        <v>0.001155</v>
      </c>
      <c r="P160" s="31">
        <f>VLOOKUP(A160,'Absolute Total Monosaccharide C'!$E$2:$T$999,9)</f>
        <v>0.002044</v>
      </c>
      <c r="Q160" s="31">
        <f>VLOOKUP(A160,'Absolute Total Monosaccharide C'!$E$2:$T$999,10)</f>
        <v>0</v>
      </c>
      <c r="R160" s="31">
        <f>VLOOKUP(A160,'Absolute Total Monosaccharide C'!$E$2:$T$999,11)</f>
        <v>0.02151</v>
      </c>
      <c r="S160" s="31">
        <f>VLOOKUP(A160,'Absolute Total Monosaccharide C'!$E$2:$T$999,12)</f>
        <v>0</v>
      </c>
      <c r="T160" s="31">
        <f>VLOOKUP(A160,'Absolute Total Monosaccharide C'!$E$2:$T$999,13)</f>
        <v>0</v>
      </c>
      <c r="U160" s="102">
        <f>VLOOKUP(A160,'Absolute Total Monosaccharide C'!$E$2:$T$999,14)</f>
        <v>0.0000407</v>
      </c>
      <c r="V160" s="31">
        <f>VLOOKUP(A160,'Absolute Total Monosaccharide C'!$E$2:$T$999,15)</f>
        <v>0</v>
      </c>
      <c r="W160" s="31">
        <f>VLOOKUP(A160,'Absolute Total Monosaccharide C'!$E$2:$T$999,16)</f>
        <v>0.000449</v>
      </c>
      <c r="X160" s="100">
        <f>VLOOKUP(A160,'Absolute Total Monosaccharide C'!$E$2:$T$999,2)</f>
        <v>10.33</v>
      </c>
      <c r="Y160" s="103">
        <v>1.155886534</v>
      </c>
    </row>
    <row r="161">
      <c r="A161" s="19" t="s">
        <v>459</v>
      </c>
      <c r="B161" s="8" t="str">
        <f>VLOOKUP(A161,'Food Encyclopedia'!$C$2:$K$999,3)&amp;","&amp;VLOOKUP(A161,'Food Encyclopedia'!$C$2:$K$999,4)&amp;","&amp;VLOOKUP(A161,'Food Encyclopedia'!$C$2:$K$999,5)</f>
        <v>Potato, mini medley (purple), whole, fresh,Signature Farms,</v>
      </c>
      <c r="C161" s="31" t="str">
        <f>VLOOKUP(A161,'Food Encyclopedia'!$C$2:$K$999,6)</f>
        <v>Vegetables</v>
      </c>
      <c r="D161" s="98">
        <v>70.0</v>
      </c>
      <c r="E161" s="31">
        <f t="shared" si="1"/>
        <v>70000</v>
      </c>
      <c r="F161" s="31">
        <f>(VLOOKUP(A161,'% water content of Food'!A161:F1158,6))</f>
        <v>80.09998868</v>
      </c>
      <c r="G161" s="31">
        <f t="shared" si="2"/>
        <v>56069.99208</v>
      </c>
      <c r="H161" s="31">
        <f t="shared" si="3"/>
        <v>13930.00792</v>
      </c>
      <c r="I161" s="99">
        <f t="shared" si="4"/>
        <v>54.1738008</v>
      </c>
      <c r="J161" s="31">
        <f>VLOOKUP(A161,'Absolute Total Monosaccharide C'!$E$2:$T$999,3)</f>
        <v>0.708393</v>
      </c>
      <c r="K161" s="31">
        <f>VLOOKUP(A161,'Absolute Total Monosaccharide C'!$E$2:$T$999,4)</f>
        <v>0.023906</v>
      </c>
      <c r="L161" s="31">
        <f>VLOOKUP(A161,'Absolute Total Monosaccharide C'!$E$2:$T$999,5)</f>
        <v>0</v>
      </c>
      <c r="M161" s="31">
        <f>VLOOKUP(A161,'Absolute Total Monosaccharide C'!$E$2:$T$999,6)</f>
        <v>0.000652</v>
      </c>
      <c r="N161" s="100">
        <f>VLOOKUP(A161,'Absolute Total Monosaccharide C'!$E$2:$T$999,7)</f>
        <v>0.003889</v>
      </c>
      <c r="O161" s="31">
        <f>VLOOKUP(A161,'Absolute Total Monosaccharide C'!$E$2:$T$999,8)</f>
        <v>0.001383</v>
      </c>
      <c r="P161" s="31">
        <f>VLOOKUP(A161,'Absolute Total Monosaccharide C'!$E$2:$T$999,9)</f>
        <v>0.001285</v>
      </c>
      <c r="Q161" s="31">
        <f>VLOOKUP(A161,'Absolute Total Monosaccharide C'!$E$2:$T$999,10)</f>
        <v>0</v>
      </c>
      <c r="R161" s="31">
        <f>VLOOKUP(A161,'Absolute Total Monosaccharide C'!$E$2:$T$999,11)</f>
        <v>0.007256</v>
      </c>
      <c r="S161" s="31">
        <f>VLOOKUP(A161,'Absolute Total Monosaccharide C'!$E$2:$T$999,12)</f>
        <v>0</v>
      </c>
      <c r="T161" s="31">
        <f>VLOOKUP(A161,'Absolute Total Monosaccharide C'!$E$2:$T$999,13)</f>
        <v>0</v>
      </c>
      <c r="U161" s="31">
        <f>VLOOKUP(A161,'Absolute Total Monosaccharide C'!$E$2:$T$999,14)</f>
        <v>0</v>
      </c>
      <c r="V161" s="31">
        <f>VLOOKUP(A161,'Absolute Total Monosaccharide C'!$E$2:$T$999,15)</f>
        <v>0</v>
      </c>
      <c r="W161" s="31">
        <f>VLOOKUP(A161,'Absolute Total Monosaccharide C'!$E$2:$T$999,16)</f>
        <v>0.000352</v>
      </c>
      <c r="X161" s="100">
        <f>VLOOKUP(A161,'Absolute Total Monosaccharide C'!$E$2:$T$999,2)</f>
        <v>10.39</v>
      </c>
      <c r="Y161" s="103">
        <v>0.934551365</v>
      </c>
    </row>
    <row r="162">
      <c r="A162" s="19" t="s">
        <v>461</v>
      </c>
      <c r="B162" s="8" t="str">
        <f>VLOOKUP(A162,'Food Encyclopedia'!$C$2:$K$999,3)&amp;","&amp;VLOOKUP(A162,'Food Encyclopedia'!$C$2:$K$999,4)&amp;","&amp;VLOOKUP(A162,'Food Encyclopedia'!$C$2:$K$999,5)</f>
        <v>Potato, mini medley (purple), flesh, fresh,Signature Farms,</v>
      </c>
      <c r="C162" s="31" t="str">
        <f>VLOOKUP(A162,'Food Encyclopedia'!$C$2:$K$999,6)</f>
        <v>Vegetables</v>
      </c>
      <c r="D162" s="98">
        <v>70.0</v>
      </c>
      <c r="E162" s="31">
        <f t="shared" si="1"/>
        <v>70000</v>
      </c>
      <c r="F162" s="31">
        <f>(VLOOKUP(A162,'% water content of Food'!A162:F1159,6))</f>
        <v>78.35845416</v>
      </c>
      <c r="G162" s="31">
        <f t="shared" si="2"/>
        <v>54850.91791</v>
      </c>
      <c r="H162" s="31">
        <f t="shared" si="3"/>
        <v>15149.08209</v>
      </c>
      <c r="I162" s="99">
        <f t="shared" si="4"/>
        <v>51.1584502</v>
      </c>
      <c r="J162" s="31">
        <f>VLOOKUP(A162,'Absolute Total Monosaccharide C'!$E$2:$T$999,3)</f>
        <v>0.741433</v>
      </c>
      <c r="K162" s="31">
        <f>VLOOKUP(A162,'Absolute Total Monosaccharide C'!$E$2:$T$999,4)</f>
        <v>0.025329</v>
      </c>
      <c r="L162" s="31">
        <f>VLOOKUP(A162,'Absolute Total Monosaccharide C'!$E$2:$T$999,5)</f>
        <v>0</v>
      </c>
      <c r="M162" s="31">
        <f>VLOOKUP(A162,'Absolute Total Monosaccharide C'!$E$2:$T$999,6)</f>
        <v>0.000766</v>
      </c>
      <c r="N162" s="100">
        <f>VLOOKUP(A162,'Absolute Total Monosaccharide C'!$E$2:$T$999,7)</f>
        <v>0.003377</v>
      </c>
      <c r="O162" s="31">
        <f>VLOOKUP(A162,'Absolute Total Monosaccharide C'!$E$2:$T$999,8)</f>
        <v>0.000444</v>
      </c>
      <c r="P162" s="31">
        <f>VLOOKUP(A162,'Absolute Total Monosaccharide C'!$E$2:$T$999,9)</f>
        <v>0.001226</v>
      </c>
      <c r="Q162" s="31">
        <f>VLOOKUP(A162,'Absolute Total Monosaccharide C'!$E$2:$T$999,10)</f>
        <v>0</v>
      </c>
      <c r="R162" s="31">
        <f>VLOOKUP(A162,'Absolute Total Monosaccharide C'!$E$2:$T$999,11)</f>
        <v>0.006271</v>
      </c>
      <c r="S162" s="31">
        <f>VLOOKUP(A162,'Absolute Total Monosaccharide C'!$E$2:$T$999,12)</f>
        <v>0</v>
      </c>
      <c r="T162" s="31">
        <f>VLOOKUP(A162,'Absolute Total Monosaccharide C'!$E$2:$T$999,13)</f>
        <v>0</v>
      </c>
      <c r="U162" s="31">
        <f>VLOOKUP(A162,'Absolute Total Monosaccharide C'!$E$2:$T$999,14)</f>
        <v>0</v>
      </c>
      <c r="V162" s="31">
        <f>VLOOKUP(A162,'Absolute Total Monosaccharide C'!$E$2:$T$999,15)</f>
        <v>0</v>
      </c>
      <c r="W162" s="31">
        <f>VLOOKUP(A162,'Absolute Total Monosaccharide C'!$E$2:$T$999,16)</f>
        <v>0.000192</v>
      </c>
      <c r="X162" s="100">
        <f>VLOOKUP(A162,'Absolute Total Monosaccharide C'!$E$2:$T$999,2)</f>
        <v>10.33</v>
      </c>
      <c r="Y162" s="103">
        <v>0.845025683</v>
      </c>
    </row>
    <row r="163">
      <c r="A163" s="19" t="s">
        <v>463</v>
      </c>
      <c r="B163" s="8" t="str">
        <f>VLOOKUP(A163,'Food Encyclopedia'!$C$2:$K$999,3)&amp;","&amp;VLOOKUP(A163,'Food Encyclopedia'!$C$2:$K$999,4)&amp;","&amp;VLOOKUP(A163,'Food Encyclopedia'!$C$2:$K$999,5)</f>
        <v>Potato, mini medley (red), whole, fresh,Signature Farms,</v>
      </c>
      <c r="C163" s="31" t="str">
        <f>VLOOKUP(A163,'Food Encyclopedia'!$C$2:$K$999,6)</f>
        <v>Vegetables</v>
      </c>
      <c r="D163" s="98">
        <v>70.0</v>
      </c>
      <c r="E163" s="31">
        <f t="shared" si="1"/>
        <v>70000</v>
      </c>
      <c r="F163" s="31">
        <f>(VLOOKUP(A163,'% water content of Food'!A163:F1160,6))</f>
        <v>80.62678314</v>
      </c>
      <c r="G163" s="31">
        <f t="shared" si="2"/>
        <v>56438.7482</v>
      </c>
      <c r="H163" s="31">
        <f t="shared" si="3"/>
        <v>13561.2518</v>
      </c>
      <c r="I163" s="99">
        <f t="shared" si="4"/>
        <v>57.85230018</v>
      </c>
      <c r="J163" s="31">
        <f>VLOOKUP(A163,'Absolute Total Monosaccharide C'!$E$2:$T$999,3)</f>
        <v>0.580921</v>
      </c>
      <c r="K163" s="31">
        <f>VLOOKUP(A163,'Absolute Total Monosaccharide C'!$E$2:$T$999,4)</f>
        <v>0.01878</v>
      </c>
      <c r="L163" s="31">
        <f>VLOOKUP(A163,'Absolute Total Monosaccharide C'!$E$2:$T$999,5)</f>
        <v>0.00404</v>
      </c>
      <c r="M163" s="31">
        <f>VLOOKUP(A163,'Absolute Total Monosaccharide C'!$E$2:$T$999,6)</f>
        <v>0.002073</v>
      </c>
      <c r="N163" s="100">
        <f>VLOOKUP(A163,'Absolute Total Monosaccharide C'!$E$2:$T$999,7)</f>
        <v>0.004266</v>
      </c>
      <c r="O163" s="31">
        <f>VLOOKUP(A163,'Absolute Total Monosaccharide C'!$E$2:$T$999,8)</f>
        <v>0.000119</v>
      </c>
      <c r="P163" s="31">
        <f>VLOOKUP(A163,'Absolute Total Monosaccharide C'!$E$2:$T$999,9)</f>
        <v>0.000878</v>
      </c>
      <c r="Q163" s="31">
        <f>VLOOKUP(A163,'Absolute Total Monosaccharide C'!$E$2:$T$999,10)</f>
        <v>0</v>
      </c>
      <c r="R163" s="31">
        <f>VLOOKUP(A163,'Absolute Total Monosaccharide C'!$E$2:$T$999,11)</f>
        <v>0.006648</v>
      </c>
      <c r="S163" s="31">
        <f>VLOOKUP(A163,'Absolute Total Monosaccharide C'!$E$2:$T$999,12)</f>
        <v>0</v>
      </c>
      <c r="T163" s="31">
        <f>VLOOKUP(A163,'Absolute Total Monosaccharide C'!$E$2:$T$999,13)</f>
        <v>0</v>
      </c>
      <c r="U163" s="31">
        <f>VLOOKUP(A163,'Absolute Total Monosaccharide C'!$E$2:$T$999,14)</f>
        <v>0</v>
      </c>
      <c r="V163" s="31">
        <f>VLOOKUP(A163,'Absolute Total Monosaccharide C'!$E$2:$T$999,15)</f>
        <v>0</v>
      </c>
      <c r="W163" s="31">
        <f>VLOOKUP(A163,'Absolute Total Monosaccharide C'!$E$2:$T$999,16)</f>
        <v>0.000268</v>
      </c>
      <c r="X163" s="100">
        <f>VLOOKUP(A163,'Absolute Total Monosaccharide C'!$E$2:$T$999,2)</f>
        <v>10.34</v>
      </c>
      <c r="Y163" s="103">
        <v>0.71094988</v>
      </c>
    </row>
    <row r="164">
      <c r="A164" s="19" t="s">
        <v>465</v>
      </c>
      <c r="B164" s="8" t="str">
        <f>VLOOKUP(A164,'Food Encyclopedia'!$C$2:$K$999,3)&amp;","&amp;VLOOKUP(A164,'Food Encyclopedia'!$C$2:$K$999,4)&amp;","&amp;VLOOKUP(A164,'Food Encyclopedia'!$C$2:$K$999,5)</f>
        <v>Potato, mini medley (red), flesh, fresh,Signature Farms,</v>
      </c>
      <c r="C164" s="31" t="str">
        <f>VLOOKUP(A164,'Food Encyclopedia'!$C$2:$K$999,6)</f>
        <v>Vegetables</v>
      </c>
      <c r="D164" s="98">
        <v>70.0</v>
      </c>
      <c r="E164" s="31">
        <f t="shared" si="1"/>
        <v>70000</v>
      </c>
      <c r="F164" s="31">
        <f>(VLOOKUP(A164,'% water content of Food'!A164:F1161,6))</f>
        <v>77.79396741</v>
      </c>
      <c r="G164" s="31">
        <f t="shared" si="2"/>
        <v>54455.77719</v>
      </c>
      <c r="H164" s="31">
        <f t="shared" si="3"/>
        <v>15544.22281</v>
      </c>
      <c r="I164" s="99">
        <f t="shared" si="4"/>
        <v>60.03178851</v>
      </c>
      <c r="J164" s="31">
        <f>VLOOKUP(A164,'Absolute Total Monosaccharide C'!$E$2:$T$999,3)</f>
        <v>0.749244</v>
      </c>
      <c r="K164" s="31">
        <f>VLOOKUP(A164,'Absolute Total Monosaccharide C'!$E$2:$T$999,4)</f>
        <v>0.017226</v>
      </c>
      <c r="L164" s="31">
        <f>VLOOKUP(A164,'Absolute Total Monosaccharide C'!$E$2:$T$999,5)</f>
        <v>0</v>
      </c>
      <c r="M164" s="31">
        <f>VLOOKUP(A164,'Absolute Total Monosaccharide C'!$E$2:$T$999,6)</f>
        <v>0.001444</v>
      </c>
      <c r="N164" s="100">
        <f>VLOOKUP(A164,'Absolute Total Monosaccharide C'!$E$2:$T$999,7)</f>
        <v>0.003862</v>
      </c>
      <c r="O164" s="31">
        <f>VLOOKUP(A164,'Absolute Total Monosaccharide C'!$E$2:$T$999,8)</f>
        <v>0.000311</v>
      </c>
      <c r="P164" s="31">
        <f>VLOOKUP(A164,'Absolute Total Monosaccharide C'!$E$2:$T$999,9)</f>
        <v>0.000701</v>
      </c>
      <c r="Q164" s="31">
        <f>VLOOKUP(A164,'Absolute Total Monosaccharide C'!$E$2:$T$999,10)</f>
        <v>0</v>
      </c>
      <c r="R164" s="31">
        <f>VLOOKUP(A164,'Absolute Total Monosaccharide C'!$E$2:$T$999,11)</f>
        <v>0.0057</v>
      </c>
      <c r="S164" s="31">
        <f>VLOOKUP(A164,'Absolute Total Monosaccharide C'!$E$2:$T$999,12)</f>
        <v>0</v>
      </c>
      <c r="T164" s="31">
        <f>VLOOKUP(A164,'Absolute Total Monosaccharide C'!$E$2:$T$999,13)</f>
        <v>0</v>
      </c>
      <c r="U164" s="31">
        <f>VLOOKUP(A164,'Absolute Total Monosaccharide C'!$E$2:$T$999,14)</f>
        <v>0.000298</v>
      </c>
      <c r="V164" s="31">
        <f>VLOOKUP(A164,'Absolute Total Monosaccharide C'!$E$2:$T$999,15)</f>
        <v>0</v>
      </c>
      <c r="W164" s="31">
        <f>VLOOKUP(A164,'Absolute Total Monosaccharide C'!$E$2:$T$999,16)</f>
        <v>0.000318</v>
      </c>
      <c r="X164" s="100">
        <f>VLOOKUP(A164,'Absolute Total Monosaccharide C'!$E$2:$T$999,2)</f>
        <v>10.32</v>
      </c>
      <c r="Y164" s="103">
        <v>1.232439809</v>
      </c>
    </row>
    <row r="165">
      <c r="A165" s="19" t="s">
        <v>467</v>
      </c>
      <c r="B165" s="8" t="str">
        <f>VLOOKUP(A165,'Food Encyclopedia'!$C$2:$K$999,3)&amp;","&amp;VLOOKUP(A165,'Food Encyclopedia'!$C$2:$K$999,4)&amp;","&amp;VLOOKUP(A165,'Food Encyclopedia'!$C$2:$K$999,5)</f>
        <v>Potato, mini medley (yellow), whole, fresh,Signature Farms,</v>
      </c>
      <c r="C165" s="31" t="str">
        <f>VLOOKUP(A165,'Food Encyclopedia'!$C$2:$K$999,6)</f>
        <v>Vegetables</v>
      </c>
      <c r="D165" s="98">
        <v>70.0</v>
      </c>
      <c r="E165" s="31">
        <f t="shared" si="1"/>
        <v>70000</v>
      </c>
      <c r="F165" s="31">
        <f>(VLOOKUP(A165,'% water content of Food'!A165:F1162,6))</f>
        <v>85.56373057</v>
      </c>
      <c r="G165" s="31">
        <f t="shared" si="2"/>
        <v>59894.6114</v>
      </c>
      <c r="H165" s="31">
        <f t="shared" si="3"/>
        <v>10105.3886</v>
      </c>
      <c r="I165" s="99">
        <f t="shared" si="4"/>
        <v>48.95050238</v>
      </c>
      <c r="J165" s="31">
        <f>VLOOKUP(A165,'Absolute Total Monosaccharide C'!$E$2:$T$999,3)</f>
        <v>0.520405</v>
      </c>
      <c r="K165" s="31">
        <f>VLOOKUP(A165,'Absolute Total Monosaccharide C'!$E$2:$T$999,4)</f>
        <v>0.030321</v>
      </c>
      <c r="L165" s="31">
        <f>VLOOKUP(A165,'Absolute Total Monosaccharide C'!$E$2:$T$999,5)</f>
        <v>0</v>
      </c>
      <c r="M165" s="31">
        <f>VLOOKUP(A165,'Absolute Total Monosaccharide C'!$E$2:$T$999,6)</f>
        <v>0.001339</v>
      </c>
      <c r="N165" s="100">
        <f>VLOOKUP(A165,'Absolute Total Monosaccharide C'!$E$2:$T$999,7)</f>
        <v>0.004844</v>
      </c>
      <c r="O165" s="31">
        <f>VLOOKUP(A165,'Absolute Total Monosaccharide C'!$E$2:$T$999,8)</f>
        <v>0.000358</v>
      </c>
      <c r="P165" s="31">
        <f>VLOOKUP(A165,'Absolute Total Monosaccharide C'!$E$2:$T$999,9)</f>
        <v>0.001009</v>
      </c>
      <c r="Q165" s="31">
        <f>VLOOKUP(A165,'Absolute Total Monosaccharide C'!$E$2:$T$999,10)</f>
        <v>0</v>
      </c>
      <c r="R165" s="31">
        <f>VLOOKUP(A165,'Absolute Total Monosaccharide C'!$E$2:$T$999,11)</f>
        <v>0.009405</v>
      </c>
      <c r="S165" s="31">
        <f>VLOOKUP(A165,'Absolute Total Monosaccharide C'!$E$2:$T$999,12)</f>
        <v>0</v>
      </c>
      <c r="T165" s="31">
        <f>VLOOKUP(A165,'Absolute Total Monosaccharide C'!$E$2:$T$999,13)</f>
        <v>0</v>
      </c>
      <c r="U165" s="31">
        <f>VLOOKUP(A165,'Absolute Total Monosaccharide C'!$E$2:$T$999,14)</f>
        <v>0.000224</v>
      </c>
      <c r="V165" s="31">
        <f>VLOOKUP(A165,'Absolute Total Monosaccharide C'!$E$2:$T$999,15)</f>
        <v>0</v>
      </c>
      <c r="W165" s="31">
        <f>VLOOKUP(A165,'Absolute Total Monosaccharide C'!$E$2:$T$999,16)</f>
        <v>0.000398</v>
      </c>
      <c r="X165" s="100">
        <f>VLOOKUP(A165,'Absolute Total Monosaccharide C'!$E$2:$T$999,2)</f>
        <v>10.33</v>
      </c>
      <c r="Y165" s="103">
        <v>0.868764148</v>
      </c>
    </row>
    <row r="166">
      <c r="A166" s="19" t="s">
        <v>469</v>
      </c>
      <c r="B166" s="8" t="str">
        <f>VLOOKUP(A166,'Food Encyclopedia'!$C$2:$K$999,3)&amp;","&amp;VLOOKUP(A166,'Food Encyclopedia'!$C$2:$K$999,4)&amp;","&amp;VLOOKUP(A166,'Food Encyclopedia'!$C$2:$K$999,5)</f>
        <v>Potato, mini medley (yellow), flesh, fresh,Signature Farms,</v>
      </c>
      <c r="C166" s="31" t="str">
        <f>VLOOKUP(A166,'Food Encyclopedia'!$C$2:$K$999,6)</f>
        <v>Vegetables</v>
      </c>
      <c r="D166" s="98">
        <v>70.0</v>
      </c>
      <c r="E166" s="31">
        <f t="shared" si="1"/>
        <v>70000</v>
      </c>
      <c r="F166" s="31">
        <f>(VLOOKUP(A166,'% water content of Food'!A166:F1163,6))</f>
        <v>82.50909487</v>
      </c>
      <c r="G166" s="31">
        <f t="shared" si="2"/>
        <v>57756.36641</v>
      </c>
      <c r="H166" s="31">
        <f t="shared" si="3"/>
        <v>12243.63359</v>
      </c>
      <c r="I166" s="99">
        <f t="shared" si="4"/>
        <v>47.02779661</v>
      </c>
      <c r="J166" s="31">
        <f>VLOOKUP(A166,'Absolute Total Monosaccharide C'!$E$2:$T$999,3)</f>
        <v>0.588277</v>
      </c>
      <c r="K166" s="31">
        <f>VLOOKUP(A166,'Absolute Total Monosaccharide C'!$E$2:$T$999,4)</f>
        <v>0.021967</v>
      </c>
      <c r="L166" s="31">
        <f>VLOOKUP(A166,'Absolute Total Monosaccharide C'!$E$2:$T$999,5)</f>
        <v>0</v>
      </c>
      <c r="M166" s="31">
        <f>VLOOKUP(A166,'Absolute Total Monosaccharide C'!$E$2:$T$999,6)</f>
        <v>0.000813</v>
      </c>
      <c r="N166" s="100">
        <f>VLOOKUP(A166,'Absolute Total Monosaccharide C'!$E$2:$T$999,7)</f>
        <v>0.003841</v>
      </c>
      <c r="O166" s="31">
        <f>VLOOKUP(A166,'Absolute Total Monosaccharide C'!$E$2:$T$999,8)</f>
        <v>0.001072</v>
      </c>
      <c r="P166" s="31">
        <f>VLOOKUP(A166,'Absolute Total Monosaccharide C'!$E$2:$T$999,9)</f>
        <v>0.000813</v>
      </c>
      <c r="Q166" s="31">
        <f>VLOOKUP(A166,'Absolute Total Monosaccharide C'!$E$2:$T$999,10)</f>
        <v>0</v>
      </c>
      <c r="R166" s="31">
        <f>VLOOKUP(A166,'Absolute Total Monosaccharide C'!$E$2:$T$999,11)</f>
        <v>0.006516</v>
      </c>
      <c r="S166" s="31">
        <f>VLOOKUP(A166,'Absolute Total Monosaccharide C'!$E$2:$T$999,12)</f>
        <v>0</v>
      </c>
      <c r="T166" s="31">
        <f>VLOOKUP(A166,'Absolute Total Monosaccharide C'!$E$2:$T$999,13)</f>
        <v>0</v>
      </c>
      <c r="U166" s="102">
        <f>VLOOKUP(A166,'Absolute Total Monosaccharide C'!$E$2:$T$999,14)</f>
        <v>0.0000281</v>
      </c>
      <c r="V166" s="31">
        <f>VLOOKUP(A166,'Absolute Total Monosaccharide C'!$E$2:$T$999,15)</f>
        <v>0</v>
      </c>
      <c r="W166" s="31">
        <f>VLOOKUP(A166,'Absolute Total Monosaccharide C'!$E$2:$T$999,16)</f>
        <v>0.000368</v>
      </c>
      <c r="X166" s="100">
        <f>VLOOKUP(A166,'Absolute Total Monosaccharide C'!$E$2:$T$999,2)</f>
        <v>10.38</v>
      </c>
      <c r="Y166" s="103">
        <v>1.088445991</v>
      </c>
    </row>
    <row r="167">
      <c r="A167" s="19" t="s">
        <v>471</v>
      </c>
      <c r="B167" s="8" t="str">
        <f>VLOOKUP(A167,'Food Encyclopedia'!$C$2:$K$999,3)&amp;","&amp;VLOOKUP(A167,'Food Encyclopedia'!$C$2:$K$999,4)&amp;","&amp;VLOOKUP(A167,'Food Encyclopedia'!$C$2:$K$999,5)</f>
        <v>Potato, russet, whole, fresh,NA,</v>
      </c>
      <c r="C167" s="31" t="str">
        <f>VLOOKUP(A167,'Food Encyclopedia'!$C$2:$K$999,6)</f>
        <v>Vegetables</v>
      </c>
      <c r="D167" s="98">
        <v>70.0</v>
      </c>
      <c r="E167" s="31">
        <f t="shared" si="1"/>
        <v>70000</v>
      </c>
      <c r="F167" s="31">
        <f>(VLOOKUP(A167,'% water content of Food'!A167:F1164,6))</f>
        <v>77.25827549</v>
      </c>
      <c r="G167" s="31">
        <f t="shared" si="2"/>
        <v>54080.79284</v>
      </c>
      <c r="H167" s="31">
        <f t="shared" si="3"/>
        <v>15919.20716</v>
      </c>
      <c r="I167" s="99">
        <f t="shared" si="4"/>
        <v>84.89713177</v>
      </c>
      <c r="J167" s="31">
        <f>VLOOKUP(A167,'Absolute Total Monosaccharide C'!$E$2:$T$999,3)</f>
        <v>0.699766</v>
      </c>
      <c r="K167" s="31">
        <f>VLOOKUP(A167,'Absolute Total Monosaccharide C'!$E$2:$T$999,4)</f>
        <v>0.026151</v>
      </c>
      <c r="L167" s="31">
        <f>VLOOKUP(A167,'Absolute Total Monosaccharide C'!$E$2:$T$999,5)</f>
        <v>0</v>
      </c>
      <c r="M167" s="31">
        <f>VLOOKUP(A167,'Absolute Total Monosaccharide C'!$E$2:$T$999,6)</f>
        <v>0.001412</v>
      </c>
      <c r="N167" s="100">
        <f>VLOOKUP(A167,'Absolute Total Monosaccharide C'!$E$2:$T$999,7)</f>
        <v>0.005333</v>
      </c>
      <c r="O167" s="31">
        <f>VLOOKUP(A167,'Absolute Total Monosaccharide C'!$E$2:$T$999,8)</f>
        <v>0.000857</v>
      </c>
      <c r="P167" s="31">
        <f>VLOOKUP(A167,'Absolute Total Monosaccharide C'!$E$2:$T$999,9)</f>
        <v>0.000773</v>
      </c>
      <c r="Q167" s="31">
        <f>VLOOKUP(A167,'Absolute Total Monosaccharide C'!$E$2:$T$999,10)</f>
        <v>0</v>
      </c>
      <c r="R167" s="31">
        <f>VLOOKUP(A167,'Absolute Total Monosaccharide C'!$E$2:$T$999,11)</f>
        <v>0.00681</v>
      </c>
      <c r="S167" s="31">
        <f>VLOOKUP(A167,'Absolute Total Monosaccharide C'!$E$2:$T$999,12)</f>
        <v>0</v>
      </c>
      <c r="T167" s="31">
        <f>VLOOKUP(A167,'Absolute Total Monosaccharide C'!$E$2:$T$999,13)</f>
        <v>0</v>
      </c>
      <c r="U167" s="31">
        <f>VLOOKUP(A167,'Absolute Total Monosaccharide C'!$E$2:$T$999,14)</f>
        <v>0</v>
      </c>
      <c r="V167" s="31">
        <f>VLOOKUP(A167,'Absolute Total Monosaccharide C'!$E$2:$T$999,15)</f>
        <v>0</v>
      </c>
      <c r="W167" s="31">
        <f>VLOOKUP(A167,'Absolute Total Monosaccharide C'!$E$2:$T$999,16)</f>
        <v>0.000348</v>
      </c>
      <c r="X167" s="100">
        <f>VLOOKUP(A167,'Absolute Total Monosaccharide C'!$E$2:$T$999,2)</f>
        <v>10.35</v>
      </c>
      <c r="Y167" s="103">
        <v>1.398476404</v>
      </c>
    </row>
    <row r="168">
      <c r="A168" s="19" t="s">
        <v>473</v>
      </c>
      <c r="B168" s="8" t="str">
        <f>VLOOKUP(A168,'Food Encyclopedia'!$C$2:$K$999,3)&amp;","&amp;VLOOKUP(A168,'Food Encyclopedia'!$C$2:$K$999,4)&amp;","&amp;VLOOKUP(A168,'Food Encyclopedia'!$C$2:$K$999,5)</f>
        <v>Potato, russet, flesh, fresh,NA,</v>
      </c>
      <c r="C168" s="31" t="str">
        <f>VLOOKUP(A168,'Food Encyclopedia'!$C$2:$K$999,6)</f>
        <v>Vegetables</v>
      </c>
      <c r="D168" s="98">
        <v>70.0</v>
      </c>
      <c r="E168" s="31">
        <f t="shared" si="1"/>
        <v>70000</v>
      </c>
      <c r="F168" s="31">
        <f>(VLOOKUP(A168,'% water content of Food'!A168:F1165,6))</f>
        <v>76.62957598</v>
      </c>
      <c r="G168" s="31">
        <f t="shared" si="2"/>
        <v>53640.70319</v>
      </c>
      <c r="H168" s="31">
        <f t="shared" si="3"/>
        <v>16359.29681</v>
      </c>
      <c r="I168" s="99">
        <f t="shared" si="4"/>
        <v>55.89971721</v>
      </c>
      <c r="J168" s="31">
        <f>VLOOKUP(A168,'Absolute Total Monosaccharide C'!$E$2:$T$999,3)</f>
        <v>0.575303</v>
      </c>
      <c r="K168" s="31">
        <f>VLOOKUP(A168,'Absolute Total Monosaccharide C'!$E$2:$T$999,4)</f>
        <v>0.023683</v>
      </c>
      <c r="L168" s="31">
        <f>VLOOKUP(A168,'Absolute Total Monosaccharide C'!$E$2:$T$999,5)</f>
        <v>0</v>
      </c>
      <c r="M168" s="31">
        <f>VLOOKUP(A168,'Absolute Total Monosaccharide C'!$E$2:$T$999,6)</f>
        <v>0.002049</v>
      </c>
      <c r="N168" s="100">
        <f>VLOOKUP(A168,'Absolute Total Monosaccharide C'!$E$2:$T$999,7)</f>
        <v>0.003417</v>
      </c>
      <c r="O168" s="31">
        <f>VLOOKUP(A168,'Absolute Total Monosaccharide C'!$E$2:$T$999,8)</f>
        <v>0.000829</v>
      </c>
      <c r="P168" s="31">
        <f>VLOOKUP(A168,'Absolute Total Monosaccharide C'!$E$2:$T$999,9)</f>
        <v>0.000544</v>
      </c>
      <c r="Q168" s="31">
        <f>VLOOKUP(A168,'Absolute Total Monosaccharide C'!$E$2:$T$999,10)</f>
        <v>0</v>
      </c>
      <c r="R168" s="31">
        <f>VLOOKUP(A168,'Absolute Total Monosaccharide C'!$E$2:$T$999,11)</f>
        <v>0.003582</v>
      </c>
      <c r="S168" s="31">
        <f>VLOOKUP(A168,'Absolute Total Monosaccharide C'!$E$2:$T$999,12)</f>
        <v>0</v>
      </c>
      <c r="T168" s="31">
        <f>VLOOKUP(A168,'Absolute Total Monosaccharide C'!$E$2:$T$999,13)</f>
        <v>0</v>
      </c>
      <c r="U168" s="31">
        <f>VLOOKUP(A168,'Absolute Total Monosaccharide C'!$E$2:$T$999,14)</f>
        <v>0</v>
      </c>
      <c r="V168" s="31">
        <f>VLOOKUP(A168,'Absolute Total Monosaccharide C'!$E$2:$T$999,15)</f>
        <v>0</v>
      </c>
      <c r="W168" s="31">
        <f>VLOOKUP(A168,'Absolute Total Monosaccharide C'!$E$2:$T$999,16)</f>
        <v>0.000182</v>
      </c>
      <c r="X168" s="100">
        <f>VLOOKUP(A168,'Absolute Total Monosaccharide C'!$E$2:$T$999,2)</f>
        <v>10.07</v>
      </c>
      <c r="Y168" s="103">
        <v>1.190369032</v>
      </c>
    </row>
    <row r="169">
      <c r="A169" s="19" t="s">
        <v>475</v>
      </c>
      <c r="B169" s="8" t="str">
        <f>VLOOKUP(A169,'Food Encyclopedia'!$C$2:$K$999,3)&amp;","&amp;VLOOKUP(A169,'Food Encyclopedia'!$C$2:$K$999,4)&amp;","&amp;VLOOKUP(A169,'Food Encyclopedia'!$C$2:$K$999,5)</f>
        <v>Yam, garnet, whole, fresh,A.V. Thomas,</v>
      </c>
      <c r="C169" s="31" t="str">
        <f>VLOOKUP(A169,'Food Encyclopedia'!$C$2:$K$999,6)</f>
        <v>Vegetables</v>
      </c>
      <c r="D169" s="98">
        <v>70.0</v>
      </c>
      <c r="E169" s="31">
        <f t="shared" si="1"/>
        <v>70000</v>
      </c>
      <c r="F169" s="31">
        <f>(VLOOKUP(A169,'% water content of Food'!A169:F1166,6))</f>
        <v>79.52424981</v>
      </c>
      <c r="G169" s="31">
        <f t="shared" si="2"/>
        <v>55666.97487</v>
      </c>
      <c r="H169" s="31">
        <f t="shared" si="3"/>
        <v>14333.02513</v>
      </c>
      <c r="I169" s="99">
        <f t="shared" si="4"/>
        <v>123.6080087</v>
      </c>
      <c r="J169" s="31">
        <f>VLOOKUP(A169,'Absolute Total Monosaccharide C'!$E$2:$T$999,3)</f>
        <v>0.377035</v>
      </c>
      <c r="K169" s="31">
        <f>VLOOKUP(A169,'Absolute Total Monosaccharide C'!$E$2:$T$999,4)</f>
        <v>0.017296</v>
      </c>
      <c r="L169" s="31">
        <f>VLOOKUP(A169,'Absolute Total Monosaccharide C'!$E$2:$T$999,5)</f>
        <v>0</v>
      </c>
      <c r="M169" s="31">
        <f>VLOOKUP(A169,'Absolute Total Monosaccharide C'!$E$2:$T$999,6)</f>
        <v>0.005192</v>
      </c>
      <c r="N169" s="100">
        <f>VLOOKUP(A169,'Absolute Total Monosaccharide C'!$E$2:$T$999,7)</f>
        <v>0.008624</v>
      </c>
      <c r="O169" s="31">
        <f>VLOOKUP(A169,'Absolute Total Monosaccharide C'!$E$2:$T$999,8)</f>
        <v>0.001686</v>
      </c>
      <c r="P169" s="31">
        <f>VLOOKUP(A169,'Absolute Total Monosaccharide C'!$E$2:$T$999,9)</f>
        <v>0.00186</v>
      </c>
      <c r="Q169" s="31">
        <f>VLOOKUP(A169,'Absolute Total Monosaccharide C'!$E$2:$T$999,10)</f>
        <v>0</v>
      </c>
      <c r="R169" s="31">
        <f>VLOOKUP(A169,'Absolute Total Monosaccharide C'!$E$2:$T$999,11)</f>
        <v>0.013581</v>
      </c>
      <c r="S169" s="31">
        <f>VLOOKUP(A169,'Absolute Total Monosaccharide C'!$E$2:$T$999,12)</f>
        <v>0</v>
      </c>
      <c r="T169" s="31">
        <f>VLOOKUP(A169,'Absolute Total Monosaccharide C'!$E$2:$T$999,13)</f>
        <v>0</v>
      </c>
      <c r="U169" s="102">
        <f>VLOOKUP(A169,'Absolute Total Monosaccharide C'!$E$2:$T$999,14)</f>
        <v>0.00002</v>
      </c>
      <c r="V169" s="31">
        <f>VLOOKUP(A169,'Absolute Total Monosaccharide C'!$E$2:$T$999,15)</f>
        <v>0</v>
      </c>
      <c r="W169" s="31">
        <f>VLOOKUP(A169,'Absolute Total Monosaccharide C'!$E$2:$T$999,16)</f>
        <v>0.000476</v>
      </c>
      <c r="X169" s="100">
        <f>VLOOKUP(A169,'Absolute Total Monosaccharide C'!$E$2:$T$999,2)</f>
        <v>10.06</v>
      </c>
      <c r="Y169" s="103">
        <v>1.218249367</v>
      </c>
    </row>
    <row r="170">
      <c r="A170" s="104" t="s">
        <v>478</v>
      </c>
      <c r="B170" s="8" t="str">
        <f>VLOOKUP(A170,'Food Encyclopedia'!$C$2:$K$999,3)&amp;","&amp;VLOOKUP(A170,'Food Encyclopedia'!$C$2:$K$999,4)&amp;","&amp;VLOOKUP(A170,'Food Encyclopedia'!$C$2:$K$999,5)</f>
        <v>Yam, garnet, flesh, fresh,A.V. Thomas,</v>
      </c>
      <c r="C170" s="31" t="str">
        <f>VLOOKUP(A170,'Food Encyclopedia'!$C$2:$K$999,6)</f>
        <v>Vegetables</v>
      </c>
      <c r="D170" s="98">
        <v>70.0</v>
      </c>
      <c r="E170" s="31">
        <f t="shared" si="1"/>
        <v>70000</v>
      </c>
      <c r="F170" s="31">
        <f>(VLOOKUP(A170,'% water content of Food'!A170:F1167,6))</f>
        <v>80.21876925</v>
      </c>
      <c r="G170" s="31">
        <f t="shared" si="2"/>
        <v>56153.13847</v>
      </c>
      <c r="H170" s="31">
        <f t="shared" si="3"/>
        <v>13846.86153</v>
      </c>
      <c r="I170" s="99">
        <f t="shared" si="4"/>
        <v>124.5802132</v>
      </c>
      <c r="J170" s="31">
        <f>VLOOKUP(A170,'Absolute Total Monosaccharide C'!$E$2:$T$999,3)</f>
        <v>0.380637</v>
      </c>
      <c r="K170" s="31">
        <f>VLOOKUP(A170,'Absolute Total Monosaccharide C'!$E$2:$T$999,4)</f>
        <v>0.020609</v>
      </c>
      <c r="L170" s="31">
        <f>VLOOKUP(A170,'Absolute Total Monosaccharide C'!$E$2:$T$999,5)</f>
        <v>0</v>
      </c>
      <c r="M170" s="31">
        <f>VLOOKUP(A170,'Absolute Total Monosaccharide C'!$E$2:$T$999,6)</f>
        <v>0.002476</v>
      </c>
      <c r="N170" s="100">
        <f>VLOOKUP(A170,'Absolute Total Monosaccharide C'!$E$2:$T$999,7)</f>
        <v>0.008997</v>
      </c>
      <c r="O170" s="31">
        <f>VLOOKUP(A170,'Absolute Total Monosaccharide C'!$E$2:$T$999,8)</f>
        <v>0.002365</v>
      </c>
      <c r="P170" s="31">
        <f>VLOOKUP(A170,'Absolute Total Monosaccharide C'!$E$2:$T$999,9)</f>
        <v>0.001763</v>
      </c>
      <c r="Q170" s="31">
        <f>VLOOKUP(A170,'Absolute Total Monosaccharide C'!$E$2:$T$999,10)</f>
        <v>0</v>
      </c>
      <c r="R170" s="31">
        <f>VLOOKUP(A170,'Absolute Total Monosaccharide C'!$E$2:$T$999,11)</f>
        <v>0.012919</v>
      </c>
      <c r="S170" s="31">
        <f>VLOOKUP(A170,'Absolute Total Monosaccharide C'!$E$2:$T$999,12)</f>
        <v>0</v>
      </c>
      <c r="T170" s="31">
        <f>VLOOKUP(A170,'Absolute Total Monosaccharide C'!$E$2:$T$999,13)</f>
        <v>0</v>
      </c>
      <c r="U170" s="31">
        <f>VLOOKUP(A170,'Absolute Total Monosaccharide C'!$E$2:$T$999,14)</f>
        <v>0</v>
      </c>
      <c r="V170" s="31">
        <f>VLOOKUP(A170,'Absolute Total Monosaccharide C'!$E$2:$T$999,15)</f>
        <v>0</v>
      </c>
      <c r="W170" s="31">
        <f>VLOOKUP(A170,'Absolute Total Monosaccharide C'!$E$2:$T$999,16)</f>
        <v>0.00041</v>
      </c>
      <c r="X170" s="100">
        <f>VLOOKUP(A170,'Absolute Total Monosaccharide C'!$E$2:$T$999,2)</f>
        <v>10.4</v>
      </c>
      <c r="Y170" s="103">
        <v>0.873021849</v>
      </c>
    </row>
    <row r="171">
      <c r="A171" s="104" t="s">
        <v>480</v>
      </c>
      <c r="B171" s="8" t="str">
        <f>VLOOKUP(A171,'Food Encyclopedia'!$C$2:$K$999,3)&amp;","&amp;VLOOKUP(A171,'Food Encyclopedia'!$C$2:$K$999,4)&amp;","&amp;VLOOKUP(A171,'Food Encyclopedia'!$C$2:$K$999,5)</f>
        <v>Yam, garnet, flesh, fresh,A.V. Thomas,</v>
      </c>
      <c r="C171" s="31" t="str">
        <f>VLOOKUP(A171,'Food Encyclopedia'!$C$2:$K$999,6)</f>
        <v>Vegetables</v>
      </c>
      <c r="D171" s="98">
        <v>70.0</v>
      </c>
      <c r="E171" s="31">
        <f t="shared" si="1"/>
        <v>70000</v>
      </c>
      <c r="F171" s="31">
        <f>(VLOOKUP(A171,'% water content of Food'!A171:F1168,6))</f>
        <v>81.34842358</v>
      </c>
      <c r="G171" s="31">
        <f t="shared" si="2"/>
        <v>56943.89651</v>
      </c>
      <c r="H171" s="31">
        <f t="shared" si="3"/>
        <v>13056.10349</v>
      </c>
      <c r="I171" s="99">
        <f t="shared" si="4"/>
        <v>144.4657852</v>
      </c>
      <c r="J171" s="31">
        <f>VLOOKUP(A171,'Absolute Total Monosaccharide C'!$E$2:$T$999,3)</f>
        <v>0.441614</v>
      </c>
      <c r="K171" s="31">
        <f>VLOOKUP(A171,'Absolute Total Monosaccharide C'!$E$2:$T$999,4)</f>
        <v>0.025351</v>
      </c>
      <c r="L171" s="31">
        <f>VLOOKUP(A171,'Absolute Total Monosaccharide C'!$E$2:$T$999,5)</f>
        <v>0.081184</v>
      </c>
      <c r="M171" s="31">
        <f>VLOOKUP(A171,'Absolute Total Monosaccharide C'!$E$2:$T$999,6)</f>
        <v>0.006931</v>
      </c>
      <c r="N171" s="100">
        <f>VLOOKUP(A171,'Absolute Total Monosaccharide C'!$E$2:$T$999,7)</f>
        <v>0.011065</v>
      </c>
      <c r="O171" s="31">
        <f>VLOOKUP(A171,'Absolute Total Monosaccharide C'!$E$2:$T$999,8)</f>
        <v>0.000345</v>
      </c>
      <c r="P171" s="31">
        <f>VLOOKUP(A171,'Absolute Total Monosaccharide C'!$E$2:$T$999,9)</f>
        <v>0.00171</v>
      </c>
      <c r="Q171" s="31">
        <f>VLOOKUP(A171,'Absolute Total Monosaccharide C'!$E$2:$T$999,10)</f>
        <v>0</v>
      </c>
      <c r="R171" s="31">
        <f>VLOOKUP(A171,'Absolute Total Monosaccharide C'!$E$2:$T$999,11)</f>
        <v>0.015764</v>
      </c>
      <c r="S171" s="31">
        <f>VLOOKUP(A171,'Absolute Total Monosaccharide C'!$E$2:$T$999,12)</f>
        <v>0</v>
      </c>
      <c r="T171" s="31">
        <f>VLOOKUP(A171,'Absolute Total Monosaccharide C'!$E$2:$T$999,13)</f>
        <v>0</v>
      </c>
      <c r="U171" s="31">
        <f>VLOOKUP(A171,'Absolute Total Monosaccharide C'!$E$2:$T$999,14)</f>
        <v>0</v>
      </c>
      <c r="V171" s="31">
        <f>VLOOKUP(A171,'Absolute Total Monosaccharide C'!$E$2:$T$999,15)</f>
        <v>0</v>
      </c>
      <c r="W171" s="31">
        <f>VLOOKUP(A171,'Absolute Total Monosaccharide C'!$E$2:$T$999,16)</f>
        <v>0.000494</v>
      </c>
      <c r="X171" s="100">
        <f>VLOOKUP(A171,'Absolute Total Monosaccharide C'!$E$2:$T$999,2)</f>
        <v>10.42</v>
      </c>
      <c r="Y171" s="103">
        <v>1.099956649</v>
      </c>
    </row>
    <row r="172">
      <c r="A172" s="19" t="s">
        <v>482</v>
      </c>
      <c r="B172" s="8" t="str">
        <f>VLOOKUP(A172,'Food Encyclopedia'!$C$2:$K$999,3)&amp;","&amp;VLOOKUP(A172,'Food Encyclopedia'!$C$2:$K$999,4)&amp;","&amp;VLOOKUP(A172,'Food Encyclopedia'!$C$2:$K$999,5)</f>
        <v>Yam, sweet white, flesh, fresh,NA,</v>
      </c>
      <c r="C172" s="31" t="str">
        <f>VLOOKUP(A172,'Food Encyclopedia'!$C$2:$K$999,6)</f>
        <v>Vegetables</v>
      </c>
      <c r="D172" s="98">
        <v>70.0</v>
      </c>
      <c r="E172" s="31">
        <f t="shared" si="1"/>
        <v>70000</v>
      </c>
      <c r="F172" s="31">
        <f>(VLOOKUP(A172,'% water content of Food'!A172:F1169,6))</f>
        <v>70.79662095</v>
      </c>
      <c r="G172" s="31">
        <f t="shared" si="2"/>
        <v>49557.63466</v>
      </c>
      <c r="H172" s="31">
        <f t="shared" si="3"/>
        <v>20442.36534</v>
      </c>
      <c r="I172" s="99">
        <f t="shared" si="4"/>
        <v>198.5975793</v>
      </c>
      <c r="J172" s="31">
        <f>VLOOKUP(A172,'Absolute Total Monosaccharide C'!$E$2:$T$999,3)</f>
        <v>0.844038</v>
      </c>
      <c r="K172" s="31">
        <f>VLOOKUP(A172,'Absolute Total Monosaccharide C'!$E$2:$T$999,4)</f>
        <v>0.019865</v>
      </c>
      <c r="L172" s="31">
        <f>VLOOKUP(A172,'Absolute Total Monosaccharide C'!$E$2:$T$999,5)</f>
        <v>0.014939</v>
      </c>
      <c r="M172" s="31">
        <f>VLOOKUP(A172,'Absolute Total Monosaccharide C'!$E$2:$T$999,6)</f>
        <v>0.005912</v>
      </c>
      <c r="N172" s="100">
        <f>VLOOKUP(A172,'Absolute Total Monosaccharide C'!$E$2:$T$999,7)</f>
        <v>0.009715</v>
      </c>
      <c r="O172" s="102">
        <f>VLOOKUP(A172,'Absolute Total Monosaccharide C'!$E$2:$T$999,8)</f>
        <v>0.0000315</v>
      </c>
      <c r="P172" s="31">
        <f>VLOOKUP(A172,'Absolute Total Monosaccharide C'!$E$2:$T$999,9)</f>
        <v>0.001584</v>
      </c>
      <c r="Q172" s="31">
        <f>VLOOKUP(A172,'Absolute Total Monosaccharide C'!$E$2:$T$999,10)</f>
        <v>0</v>
      </c>
      <c r="R172" s="31">
        <f>VLOOKUP(A172,'Absolute Total Monosaccharide C'!$E$2:$T$999,11)</f>
        <v>0.014411</v>
      </c>
      <c r="S172" s="31">
        <f>VLOOKUP(A172,'Absolute Total Monosaccharide C'!$E$2:$T$999,12)</f>
        <v>0</v>
      </c>
      <c r="T172" s="31">
        <f>VLOOKUP(A172,'Absolute Total Monosaccharide C'!$E$2:$T$999,13)</f>
        <v>0</v>
      </c>
      <c r="U172" s="31">
        <f>VLOOKUP(A172,'Absolute Total Monosaccharide C'!$E$2:$T$999,14)</f>
        <v>0</v>
      </c>
      <c r="V172" s="31">
        <f>VLOOKUP(A172,'Absolute Total Monosaccharide C'!$E$2:$T$999,15)</f>
        <v>0</v>
      </c>
      <c r="W172" s="31">
        <f>VLOOKUP(A172,'Absolute Total Monosaccharide C'!$E$2:$T$999,16)</f>
        <v>0.000281</v>
      </c>
      <c r="X172" s="100">
        <f>VLOOKUP(A172,'Absolute Total Monosaccharide C'!$E$2:$T$999,2)</f>
        <v>10.49</v>
      </c>
      <c r="Y172" s="103">
        <v>1.23955393</v>
      </c>
    </row>
    <row r="173">
      <c r="A173" s="19" t="s">
        <v>484</v>
      </c>
      <c r="B173" s="8" t="str">
        <f>VLOOKUP(A173,'Food Encyclopedia'!$C$2:$K$999,3)&amp;","&amp;VLOOKUP(A173,'Food Encyclopedia'!$C$2:$K$999,4)&amp;","&amp;VLOOKUP(A173,'Food Encyclopedia'!$C$2:$K$999,5)</f>
        <v>Yam, sweet red, whole, fresh,NA,</v>
      </c>
      <c r="C173" s="31" t="str">
        <f>VLOOKUP(A173,'Food Encyclopedia'!$C$2:$K$999,6)</f>
        <v>Vegetables</v>
      </c>
      <c r="D173" s="98">
        <v>70.0</v>
      </c>
      <c r="E173" s="31">
        <f t="shared" si="1"/>
        <v>70000</v>
      </c>
      <c r="F173" s="31">
        <f>(VLOOKUP(A173,'% water content of Food'!A173:F1170,6))</f>
        <v>81.4164758</v>
      </c>
      <c r="G173" s="31">
        <f t="shared" si="2"/>
        <v>56991.53306</v>
      </c>
      <c r="H173" s="31">
        <f t="shared" si="3"/>
        <v>13008.46694</v>
      </c>
      <c r="I173" s="99">
        <f t="shared" si="4"/>
        <v>160.8757107</v>
      </c>
      <c r="J173" s="31">
        <f>VLOOKUP(A173,'Absolute Total Monosaccharide C'!$E$2:$T$999,3)</f>
        <v>0.484315</v>
      </c>
      <c r="K173" s="31">
        <f>VLOOKUP(A173,'Absolute Total Monosaccharide C'!$E$2:$T$999,4)</f>
        <v>0.023677</v>
      </c>
      <c r="L173" s="31">
        <f>VLOOKUP(A173,'Absolute Total Monosaccharide C'!$E$2:$T$999,5)</f>
        <v>0.008127</v>
      </c>
      <c r="M173" s="31">
        <f>VLOOKUP(A173,'Absolute Total Monosaccharide C'!$E$2:$T$999,6)</f>
        <v>0.014089</v>
      </c>
      <c r="N173" s="100">
        <f>VLOOKUP(A173,'Absolute Total Monosaccharide C'!$E$2:$T$999,7)</f>
        <v>0.012367</v>
      </c>
      <c r="O173" s="31">
        <f>VLOOKUP(A173,'Absolute Total Monosaccharide C'!$E$2:$T$999,8)</f>
        <v>0.001245</v>
      </c>
      <c r="P173" s="31">
        <f>VLOOKUP(A173,'Absolute Total Monosaccharide C'!$E$2:$T$999,9)</f>
        <v>0.002793</v>
      </c>
      <c r="Q173" s="31">
        <f>VLOOKUP(A173,'Absolute Total Monosaccharide C'!$E$2:$T$999,10)</f>
        <v>0</v>
      </c>
      <c r="R173" s="31">
        <f>VLOOKUP(A173,'Absolute Total Monosaccharide C'!$E$2:$T$999,11)</f>
        <v>0.022417</v>
      </c>
      <c r="S173" s="31">
        <f>VLOOKUP(A173,'Absolute Total Monosaccharide C'!$E$2:$T$999,12)</f>
        <v>0</v>
      </c>
      <c r="T173" s="31">
        <f>VLOOKUP(A173,'Absolute Total Monosaccharide C'!$E$2:$T$999,13)</f>
        <v>0</v>
      </c>
      <c r="U173" s="31">
        <f>VLOOKUP(A173,'Absolute Total Monosaccharide C'!$E$2:$T$999,14)</f>
        <v>0.000264</v>
      </c>
      <c r="V173" s="31">
        <f>VLOOKUP(A173,'Absolute Total Monosaccharide C'!$E$2:$T$999,15)</f>
        <v>0</v>
      </c>
      <c r="W173" s="31">
        <f>VLOOKUP(A173,'Absolute Total Monosaccharide C'!$E$2:$T$999,16)</f>
        <v>0.000469</v>
      </c>
      <c r="X173" s="100">
        <f>VLOOKUP(A173,'Absolute Total Monosaccharide C'!$E$2:$T$999,2)</f>
        <v>10.44</v>
      </c>
      <c r="Y173" s="103">
        <v>1.103441915</v>
      </c>
    </row>
    <row r="174">
      <c r="A174" s="19" t="s">
        <v>486</v>
      </c>
      <c r="B174" s="8" t="str">
        <f>VLOOKUP(A174,'Food Encyclopedia'!$C$2:$K$999,3)&amp;","&amp;VLOOKUP(A174,'Food Encyclopedia'!$C$2:$K$999,4)&amp;","&amp;VLOOKUP(A174,'Food Encyclopedia'!$C$2:$K$999,5)</f>
        <v>Yam, sweet red, flesh, fresh,NA,</v>
      </c>
      <c r="C174" s="31" t="str">
        <f>VLOOKUP(A174,'Food Encyclopedia'!$C$2:$K$999,6)</f>
        <v>Vegetables</v>
      </c>
      <c r="D174" s="98">
        <v>70.0</v>
      </c>
      <c r="E174" s="31">
        <f t="shared" si="1"/>
        <v>70000</v>
      </c>
      <c r="F174" s="31">
        <f>(VLOOKUP(A174,'% water content of Food'!A174:F1171,6))</f>
        <v>79.66276758</v>
      </c>
      <c r="G174" s="31">
        <f t="shared" si="2"/>
        <v>55763.9373</v>
      </c>
      <c r="H174" s="31">
        <f t="shared" si="3"/>
        <v>14236.0627</v>
      </c>
      <c r="I174" s="99">
        <f t="shared" si="4"/>
        <v>138.4884179</v>
      </c>
      <c r="J174" s="31">
        <f>VLOOKUP(A174,'Absolute Total Monosaccharide C'!$E$2:$T$999,3)</f>
        <v>0.412248</v>
      </c>
      <c r="K174" s="31">
        <f>VLOOKUP(A174,'Absolute Total Monosaccharide C'!$E$2:$T$999,4)</f>
        <v>0.018301</v>
      </c>
      <c r="L174" s="31">
        <f>VLOOKUP(A174,'Absolute Total Monosaccharide C'!$E$2:$T$999,5)</f>
        <v>0</v>
      </c>
      <c r="M174" s="31">
        <f>VLOOKUP(A174,'Absolute Total Monosaccharide C'!$E$2:$T$999,6)</f>
        <v>0.007924</v>
      </c>
      <c r="N174" s="100">
        <f>VLOOKUP(A174,'Absolute Total Monosaccharide C'!$E$2:$T$999,7)</f>
        <v>0.009728</v>
      </c>
      <c r="O174" s="31">
        <f>VLOOKUP(A174,'Absolute Total Monosaccharide C'!$E$2:$T$999,8)</f>
        <v>0.001429</v>
      </c>
      <c r="P174" s="31">
        <f>VLOOKUP(A174,'Absolute Total Monosaccharide C'!$E$2:$T$999,9)</f>
        <v>0.002426</v>
      </c>
      <c r="Q174" s="31">
        <f>VLOOKUP(A174,'Absolute Total Monosaccharide C'!$E$2:$T$999,10)</f>
        <v>0</v>
      </c>
      <c r="R174" s="31">
        <f>VLOOKUP(A174,'Absolute Total Monosaccharide C'!$E$2:$T$999,11)</f>
        <v>0.021249</v>
      </c>
      <c r="S174" s="31">
        <f>VLOOKUP(A174,'Absolute Total Monosaccharide C'!$E$2:$T$999,12)</f>
        <v>0</v>
      </c>
      <c r="T174" s="31">
        <f>VLOOKUP(A174,'Absolute Total Monosaccharide C'!$E$2:$T$999,13)</f>
        <v>0</v>
      </c>
      <c r="U174" s="31">
        <f>VLOOKUP(A174,'Absolute Total Monosaccharide C'!$E$2:$T$999,14)</f>
        <v>0.000588</v>
      </c>
      <c r="V174" s="31">
        <f>VLOOKUP(A174,'Absolute Total Monosaccharide C'!$E$2:$T$999,15)</f>
        <v>0</v>
      </c>
      <c r="W174" s="31">
        <f>VLOOKUP(A174,'Absolute Total Monosaccharide C'!$E$2:$T$999,16)</f>
        <v>0.000394</v>
      </c>
      <c r="X174" s="100">
        <f>VLOOKUP(A174,'Absolute Total Monosaccharide C'!$E$2:$T$999,2)</f>
        <v>10.31</v>
      </c>
      <c r="Y174" s="103">
        <v>0.987106813</v>
      </c>
    </row>
    <row r="175">
      <c r="A175" s="19" t="s">
        <v>488</v>
      </c>
      <c r="B175" s="8" t="str">
        <f>VLOOKUP(A175,'Food Encyclopedia'!$C$2:$K$999,3)&amp;","&amp;VLOOKUP(A175,'Food Encyclopedia'!$C$2:$K$999,4)&amp;","&amp;VLOOKUP(A175,'Food Encyclopedia'!$C$2:$K$999,5)</f>
        <v>Yam, sweet goldern, flesh, fresh,NA,</v>
      </c>
      <c r="C175" s="31" t="str">
        <f>VLOOKUP(A175,'Food Encyclopedia'!$C$2:$K$999,6)</f>
        <v>Vegetables</v>
      </c>
      <c r="D175" s="98">
        <v>70.0</v>
      </c>
      <c r="E175" s="31">
        <f t="shared" si="1"/>
        <v>70000</v>
      </c>
      <c r="F175" s="31">
        <f>(VLOOKUP(A175,'% water content of Food'!A175:F1172,6))</f>
        <v>79.18855002</v>
      </c>
      <c r="G175" s="31">
        <f t="shared" si="2"/>
        <v>55431.98501</v>
      </c>
      <c r="H175" s="31">
        <f t="shared" si="3"/>
        <v>14568.01499</v>
      </c>
      <c r="I175" s="99">
        <f t="shared" si="4"/>
        <v>127.280747</v>
      </c>
      <c r="J175" s="31">
        <f>VLOOKUP(A175,'Absolute Total Monosaccharide C'!$E$2:$T$999,3)</f>
        <v>0.499209</v>
      </c>
      <c r="K175" s="31">
        <f>VLOOKUP(A175,'Absolute Total Monosaccharide C'!$E$2:$T$999,4)</f>
        <v>0.016382</v>
      </c>
      <c r="L175" s="31">
        <f>VLOOKUP(A175,'Absolute Total Monosaccharide C'!$E$2:$T$999,5)</f>
        <v>0</v>
      </c>
      <c r="M175" s="31">
        <f>VLOOKUP(A175,'Absolute Total Monosaccharide C'!$E$2:$T$999,6)</f>
        <v>0.006276</v>
      </c>
      <c r="N175" s="100">
        <f>VLOOKUP(A175,'Absolute Total Monosaccharide C'!$E$2:$T$999,7)</f>
        <v>0.008737</v>
      </c>
      <c r="O175" s="31">
        <f>VLOOKUP(A175,'Absolute Total Monosaccharide C'!$E$2:$T$999,8)</f>
        <v>0.001067</v>
      </c>
      <c r="P175" s="31">
        <f>VLOOKUP(A175,'Absolute Total Monosaccharide C'!$E$2:$T$999,9)</f>
        <v>0.002009</v>
      </c>
      <c r="Q175" s="31">
        <f>VLOOKUP(A175,'Absolute Total Monosaccharide C'!$E$2:$T$999,10)</f>
        <v>0</v>
      </c>
      <c r="R175" s="31">
        <f>VLOOKUP(A175,'Absolute Total Monosaccharide C'!$E$2:$T$999,11)</f>
        <v>0.016142</v>
      </c>
      <c r="S175" s="31">
        <f>VLOOKUP(A175,'Absolute Total Monosaccharide C'!$E$2:$T$999,12)</f>
        <v>0</v>
      </c>
      <c r="T175" s="31">
        <f>VLOOKUP(A175,'Absolute Total Monosaccharide C'!$E$2:$T$999,13)</f>
        <v>0</v>
      </c>
      <c r="U175" s="31">
        <f>VLOOKUP(A175,'Absolute Total Monosaccharide C'!$E$2:$T$999,14)</f>
        <v>0.000355</v>
      </c>
      <c r="V175" s="31">
        <f>VLOOKUP(A175,'Absolute Total Monosaccharide C'!$E$2:$T$999,15)</f>
        <v>0</v>
      </c>
      <c r="W175" s="31">
        <f>VLOOKUP(A175,'Absolute Total Monosaccharide C'!$E$2:$T$999,16)</f>
        <v>0.000379</v>
      </c>
      <c r="X175" s="100">
        <f>VLOOKUP(A175,'Absolute Total Monosaccharide C'!$E$2:$T$999,2)</f>
        <v>10.33</v>
      </c>
      <c r="Y175" s="103">
        <v>1.065454287</v>
      </c>
    </row>
    <row r="176">
      <c r="A176" s="19" t="s">
        <v>490</v>
      </c>
      <c r="B176" s="8" t="str">
        <f>VLOOKUP(A176,'Food Encyclopedia'!$C$2:$K$999,3)&amp;","&amp;VLOOKUP(A176,'Food Encyclopedia'!$C$2:$K$999,4)&amp;","&amp;VLOOKUP(A176,'Food Encyclopedia'!$C$2:$K$999,5)</f>
        <v>Mushroom, baby bella, whole, fresh,organics,</v>
      </c>
      <c r="C176" s="31" t="str">
        <f>VLOOKUP(A176,'Food Encyclopedia'!$C$2:$K$999,6)</f>
        <v>Vegetables</v>
      </c>
      <c r="D176" s="98">
        <v>20.0</v>
      </c>
      <c r="E176" s="31">
        <f t="shared" si="1"/>
        <v>20000</v>
      </c>
      <c r="F176" s="31">
        <f>(VLOOKUP(A176,'% water content of Food'!A176:F1173,6))</f>
        <v>90.61215814</v>
      </c>
      <c r="G176" s="31">
        <f t="shared" si="2"/>
        <v>18122.43163</v>
      </c>
      <c r="H176" s="31">
        <f t="shared" si="3"/>
        <v>1877.568372</v>
      </c>
      <c r="I176" s="99">
        <f t="shared" si="4"/>
        <v>2.192999858</v>
      </c>
      <c r="J176" s="31">
        <f>VLOOKUP(A176,'Absolute Total Monosaccharide C'!$E$2:$T$999,3)</f>
        <v>0.136565</v>
      </c>
      <c r="K176" s="31">
        <f>VLOOKUP(A176,'Absolute Total Monosaccharide C'!$E$2:$T$999,4)</f>
        <v>0.012222</v>
      </c>
      <c r="L176" s="31">
        <f>VLOOKUP(A176,'Absolute Total Monosaccharide C'!$E$2:$T$999,5)</f>
        <v>0</v>
      </c>
      <c r="M176" s="31">
        <f>VLOOKUP(A176,'Absolute Total Monosaccharide C'!$E$2:$T$999,6)</f>
        <v>0.007204</v>
      </c>
      <c r="N176" s="100">
        <f>VLOOKUP(A176,'Absolute Total Monosaccharide C'!$E$2:$T$999,7)</f>
        <v>0.001168</v>
      </c>
      <c r="O176" s="31">
        <f>VLOOKUP(A176,'Absolute Total Monosaccharide C'!$E$2:$T$999,8)</f>
        <v>0.00203</v>
      </c>
      <c r="P176" s="31">
        <f>VLOOKUP(A176,'Absolute Total Monosaccharide C'!$E$2:$T$999,9)</f>
        <v>0.000118</v>
      </c>
      <c r="Q176" s="31">
        <f>VLOOKUP(A176,'Absolute Total Monosaccharide C'!$E$2:$T$999,10)</f>
        <v>0.001447</v>
      </c>
      <c r="R176" s="31">
        <f>VLOOKUP(A176,'Absolute Total Monosaccharide C'!$E$2:$T$999,11)</f>
        <v>0</v>
      </c>
      <c r="S176" s="31">
        <f>VLOOKUP(A176,'Absolute Total Monosaccharide C'!$E$2:$T$999,12)</f>
        <v>0</v>
      </c>
      <c r="T176" s="31">
        <f>VLOOKUP(A176,'Absolute Total Monosaccharide C'!$E$2:$T$999,13)</f>
        <v>0</v>
      </c>
      <c r="U176" s="31">
        <f>VLOOKUP(A176,'Absolute Total Monosaccharide C'!$E$2:$T$999,14)</f>
        <v>0.009741</v>
      </c>
      <c r="V176" s="31">
        <f>VLOOKUP(A176,'Absolute Total Monosaccharide C'!$E$2:$T$999,15)</f>
        <v>0</v>
      </c>
      <c r="W176" s="31">
        <f>VLOOKUP(A176,'Absolute Total Monosaccharide C'!$E$2:$T$999,16)</f>
        <v>0.003769</v>
      </c>
      <c r="X176" s="100">
        <f>VLOOKUP(A176,'Absolute Total Monosaccharide C'!$E$2:$T$999,2)</f>
        <v>10.17</v>
      </c>
      <c r="Y176" s="103">
        <v>0.127690292</v>
      </c>
    </row>
    <row r="177">
      <c r="A177" s="19" t="s">
        <v>493</v>
      </c>
      <c r="B177" s="8" t="str">
        <f>VLOOKUP(A177,'Food Encyclopedia'!$C$2:$K$999,3)&amp;","&amp;VLOOKUP(A177,'Food Encyclopedia'!$C$2:$K$999,4)&amp;","&amp;VLOOKUP(A177,'Food Encyclopedia'!$C$2:$K$999,5)</f>
        <v>Mushroom, baby bella, whole, fresh,organics,</v>
      </c>
      <c r="C177" s="31" t="str">
        <f>VLOOKUP(A177,'Food Encyclopedia'!$C$2:$K$999,6)</f>
        <v>Vegetables</v>
      </c>
      <c r="D177" s="98">
        <v>20.0</v>
      </c>
      <c r="E177" s="31">
        <f t="shared" si="1"/>
        <v>20000</v>
      </c>
      <c r="F177" s="31">
        <f>(VLOOKUP(A177,'% water content of Food'!A177:F1174,6))</f>
        <v>90.31610869</v>
      </c>
      <c r="G177" s="31">
        <f t="shared" si="2"/>
        <v>18063.22174</v>
      </c>
      <c r="H177" s="31">
        <f t="shared" si="3"/>
        <v>1936.778262</v>
      </c>
      <c r="I177" s="99">
        <f t="shared" si="4"/>
        <v>1.731479766</v>
      </c>
      <c r="J177" s="31">
        <f>VLOOKUP(A177,'Absolute Total Monosaccharide C'!$E$2:$T$999,3)</f>
        <v>0.178928</v>
      </c>
      <c r="K177" s="31">
        <f>VLOOKUP(A177,'Absolute Total Monosaccharide C'!$E$2:$T$999,4)</f>
        <v>0.016146</v>
      </c>
      <c r="L177" s="31">
        <f>VLOOKUP(A177,'Absolute Total Monosaccharide C'!$E$2:$T$999,5)</f>
        <v>0</v>
      </c>
      <c r="M177" s="31">
        <f>VLOOKUP(A177,'Absolute Total Monosaccharide C'!$E$2:$T$999,6)</f>
        <v>0.008692</v>
      </c>
      <c r="N177" s="100">
        <f>VLOOKUP(A177,'Absolute Total Monosaccharide C'!$E$2:$T$999,7)</f>
        <v>0.000894</v>
      </c>
      <c r="O177" s="31">
        <f>VLOOKUP(A177,'Absolute Total Monosaccharide C'!$E$2:$T$999,8)</f>
        <v>0.003253</v>
      </c>
      <c r="P177" s="31">
        <f>VLOOKUP(A177,'Absolute Total Monosaccharide C'!$E$2:$T$999,9)</f>
        <v>0.000117</v>
      </c>
      <c r="Q177" s="31">
        <f>VLOOKUP(A177,'Absolute Total Monosaccharide C'!$E$2:$T$999,10)</f>
        <v>0.002028</v>
      </c>
      <c r="R177" s="31">
        <f>VLOOKUP(A177,'Absolute Total Monosaccharide C'!$E$2:$T$999,11)</f>
        <v>0</v>
      </c>
      <c r="S177" s="31">
        <f>VLOOKUP(A177,'Absolute Total Monosaccharide C'!$E$2:$T$999,12)</f>
        <v>0</v>
      </c>
      <c r="T177" s="31">
        <f>VLOOKUP(A177,'Absolute Total Monosaccharide C'!$E$2:$T$999,13)</f>
        <v>0</v>
      </c>
      <c r="U177" s="31">
        <f>VLOOKUP(A177,'Absolute Total Monosaccharide C'!$E$2:$T$999,14)</f>
        <v>0.012518</v>
      </c>
      <c r="V177" s="31">
        <f>VLOOKUP(A177,'Absolute Total Monosaccharide C'!$E$2:$T$999,15)</f>
        <v>0</v>
      </c>
      <c r="W177" s="31">
        <f>VLOOKUP(A177,'Absolute Total Monosaccharide C'!$E$2:$T$999,16)</f>
        <v>0.004029</v>
      </c>
      <c r="X177" s="100">
        <f>VLOOKUP(A177,'Absolute Total Monosaccharide C'!$E$2:$T$999,2)</f>
        <v>10.43</v>
      </c>
      <c r="Y177" s="103">
        <v>0.114804319</v>
      </c>
    </row>
    <row r="178">
      <c r="A178" s="19" t="s">
        <v>494</v>
      </c>
      <c r="B178" s="8" t="str">
        <f>VLOOKUP(A178,'Food Encyclopedia'!$C$2:$K$999,3)&amp;","&amp;VLOOKUP(A178,'Food Encyclopedia'!$C$2:$K$999,4)&amp;","&amp;VLOOKUP(A178,'Food Encyclopedia'!$C$2:$K$999,5)</f>
        <v>Mushroom, crimini, whole, fresh,organics,</v>
      </c>
      <c r="C178" s="31" t="str">
        <f>VLOOKUP(A178,'Food Encyclopedia'!$C$2:$K$999,6)</f>
        <v>Vegetables</v>
      </c>
      <c r="D178" s="98">
        <v>20.0</v>
      </c>
      <c r="E178" s="31">
        <f t="shared" si="1"/>
        <v>20000</v>
      </c>
      <c r="F178" s="31">
        <f>(VLOOKUP(A178,'% water content of Food'!A178:F1175,6))</f>
        <v>92.23671867</v>
      </c>
      <c r="G178" s="31">
        <f t="shared" si="2"/>
        <v>18447.34373</v>
      </c>
      <c r="H178" s="31">
        <f t="shared" si="3"/>
        <v>1552.656267</v>
      </c>
      <c r="I178" s="99">
        <f t="shared" si="4"/>
        <v>2.380222057</v>
      </c>
      <c r="J178" s="31">
        <f>VLOOKUP(A178,'Absolute Total Monosaccharide C'!$E$2:$T$999,3)</f>
        <v>0.084981</v>
      </c>
      <c r="K178" s="31">
        <f>VLOOKUP(A178,'Absolute Total Monosaccharide C'!$E$2:$T$999,4)</f>
        <v>0.010983</v>
      </c>
      <c r="L178" s="31">
        <f>VLOOKUP(A178,'Absolute Total Monosaccharide C'!$E$2:$T$999,5)</f>
        <v>0</v>
      </c>
      <c r="M178" s="31">
        <f>VLOOKUP(A178,'Absolute Total Monosaccharide C'!$E$2:$T$999,6)</f>
        <v>0.008873</v>
      </c>
      <c r="N178" s="100">
        <f>VLOOKUP(A178,'Absolute Total Monosaccharide C'!$E$2:$T$999,7)</f>
        <v>0.001533</v>
      </c>
      <c r="O178" s="31">
        <f>VLOOKUP(A178,'Absolute Total Monosaccharide C'!$E$2:$T$999,8)</f>
        <v>0.00222</v>
      </c>
      <c r="P178" s="31">
        <f>VLOOKUP(A178,'Absolute Total Monosaccharide C'!$E$2:$T$999,9)</f>
        <v>0.000209</v>
      </c>
      <c r="Q178" s="31">
        <f>VLOOKUP(A178,'Absolute Total Monosaccharide C'!$E$2:$T$999,10)</f>
        <v>0.00116</v>
      </c>
      <c r="R178" s="31">
        <f>VLOOKUP(A178,'Absolute Total Monosaccharide C'!$E$2:$T$999,11)</f>
        <v>0</v>
      </c>
      <c r="S178" s="31">
        <f>VLOOKUP(A178,'Absolute Total Monosaccharide C'!$E$2:$T$999,12)</f>
        <v>0</v>
      </c>
      <c r="T178" s="31">
        <f>VLOOKUP(A178,'Absolute Total Monosaccharide C'!$E$2:$T$999,13)</f>
        <v>0</v>
      </c>
      <c r="U178" s="31">
        <f>VLOOKUP(A178,'Absolute Total Monosaccharide C'!$E$2:$T$999,14)</f>
        <v>0.00613</v>
      </c>
      <c r="V178" s="31">
        <f>VLOOKUP(A178,'Absolute Total Monosaccharide C'!$E$2:$T$999,15)</f>
        <v>0</v>
      </c>
      <c r="W178" s="31">
        <f>VLOOKUP(A178,'Absolute Total Monosaccharide C'!$E$2:$T$999,16)</f>
        <v>0.00237</v>
      </c>
      <c r="X178" s="100">
        <f>VLOOKUP(A178,'Absolute Total Monosaccharide C'!$E$2:$T$999,2)</f>
        <v>10.31</v>
      </c>
      <c r="Y178" s="103">
        <v>0.127466507</v>
      </c>
    </row>
    <row r="179">
      <c r="A179" s="19" t="s">
        <v>496</v>
      </c>
      <c r="B179" s="8" t="str">
        <f>VLOOKUP(A179,'Food Encyclopedia'!$C$2:$K$999,3)&amp;","&amp;VLOOKUP(A179,'Food Encyclopedia'!$C$2:$K$999,4)&amp;","&amp;VLOOKUP(A179,'Food Encyclopedia'!$C$2:$K$999,5)</f>
        <v>Mushroom, white, whole, fresh,organics,</v>
      </c>
      <c r="C179" s="31" t="str">
        <f>VLOOKUP(A179,'Food Encyclopedia'!$C$2:$K$999,6)</f>
        <v>Vegetables</v>
      </c>
      <c r="D179" s="98">
        <v>20.0</v>
      </c>
      <c r="E179" s="31">
        <f t="shared" si="1"/>
        <v>20000</v>
      </c>
      <c r="F179" s="31">
        <f>(VLOOKUP(A179,'% water content of Food'!A179:F1176,6))</f>
        <v>92.07033327</v>
      </c>
      <c r="G179" s="31">
        <f t="shared" si="2"/>
        <v>18414.06665</v>
      </c>
      <c r="H179" s="31">
        <f t="shared" si="3"/>
        <v>1585.933345</v>
      </c>
      <c r="I179" s="99">
        <f t="shared" si="4"/>
        <v>1.928494948</v>
      </c>
      <c r="J179" s="31">
        <f>VLOOKUP(A179,'Absolute Total Monosaccharide C'!$E$2:$T$999,3)</f>
        <v>0.117555</v>
      </c>
      <c r="K179" s="31">
        <f>VLOOKUP(A179,'Absolute Total Monosaccharide C'!$E$2:$T$999,4)</f>
        <v>0.016159</v>
      </c>
      <c r="L179" s="31">
        <f>VLOOKUP(A179,'Absolute Total Monosaccharide C'!$E$2:$T$999,5)</f>
        <v>0</v>
      </c>
      <c r="M179" s="31">
        <f>VLOOKUP(A179,'Absolute Total Monosaccharide C'!$E$2:$T$999,6)</f>
        <v>0.006856</v>
      </c>
      <c r="N179" s="100">
        <f>VLOOKUP(A179,'Absolute Total Monosaccharide C'!$E$2:$T$999,7)</f>
        <v>0.001216</v>
      </c>
      <c r="O179" s="31">
        <f>VLOOKUP(A179,'Absolute Total Monosaccharide C'!$E$2:$T$999,8)</f>
        <v>0.002341</v>
      </c>
      <c r="P179" s="31">
        <f>VLOOKUP(A179,'Absolute Total Monosaccharide C'!$E$2:$T$999,9)</f>
        <v>0.00015</v>
      </c>
      <c r="Q179" s="31">
        <f>VLOOKUP(A179,'Absolute Total Monosaccharide C'!$E$2:$T$999,10)</f>
        <v>0.00159</v>
      </c>
      <c r="R179" s="31">
        <f>VLOOKUP(A179,'Absolute Total Monosaccharide C'!$E$2:$T$999,11)</f>
        <v>0</v>
      </c>
      <c r="S179" s="31">
        <f>VLOOKUP(A179,'Absolute Total Monosaccharide C'!$E$2:$T$999,12)</f>
        <v>0</v>
      </c>
      <c r="T179" s="31">
        <f>VLOOKUP(A179,'Absolute Total Monosaccharide C'!$E$2:$T$999,13)</f>
        <v>0</v>
      </c>
      <c r="U179" s="31">
        <f>VLOOKUP(A179,'Absolute Total Monosaccharide C'!$E$2:$T$999,14)</f>
        <v>0.008738</v>
      </c>
      <c r="V179" s="31">
        <f>VLOOKUP(A179,'Absolute Total Monosaccharide C'!$E$2:$T$999,15)</f>
        <v>0</v>
      </c>
      <c r="W179" s="31">
        <f>VLOOKUP(A179,'Absolute Total Monosaccharide C'!$E$2:$T$999,16)</f>
        <v>0.002556</v>
      </c>
      <c r="X179" s="100">
        <f>VLOOKUP(A179,'Absolute Total Monosaccharide C'!$E$2:$T$999,2)</f>
        <v>10.43</v>
      </c>
      <c r="Y179" s="103">
        <v>0.105847799</v>
      </c>
    </row>
    <row r="180">
      <c r="A180" s="19" t="s">
        <v>498</v>
      </c>
      <c r="B180" s="8" t="str">
        <f>VLOOKUP(A180,'Food Encyclopedia'!$C$2:$K$999,3)&amp;","&amp;VLOOKUP(A180,'Food Encyclopedia'!$C$2:$K$999,4)&amp;","&amp;VLOOKUP(A180,'Food Encyclopedia'!$C$2:$K$999,5)</f>
        <v>Mushroom, shiitake, whole, fresh,Signature Farms,</v>
      </c>
      <c r="C180" s="31" t="str">
        <f>VLOOKUP(A180,'Food Encyclopedia'!$C$2:$K$999,6)</f>
        <v>Vegetables</v>
      </c>
      <c r="D180" s="98">
        <v>20.0</v>
      </c>
      <c r="E180" s="31">
        <f t="shared" si="1"/>
        <v>20000</v>
      </c>
      <c r="F180" s="31">
        <f>(VLOOKUP(A180,'% water content of Food'!A180:F1177,6))</f>
        <v>90.17893851</v>
      </c>
      <c r="G180" s="31">
        <f t="shared" si="2"/>
        <v>18035.7877</v>
      </c>
      <c r="H180" s="31">
        <f t="shared" si="3"/>
        <v>1964.212299</v>
      </c>
      <c r="I180" s="99">
        <f t="shared" si="4"/>
        <v>3.032743789</v>
      </c>
      <c r="J180" s="31">
        <f>VLOOKUP(A180,'Absolute Total Monosaccharide C'!$E$2:$T$999,3)</f>
        <v>0.586926</v>
      </c>
      <c r="K180" s="31">
        <f>VLOOKUP(A180,'Absolute Total Monosaccharide C'!$E$2:$T$999,4)</f>
        <v>0.020782</v>
      </c>
      <c r="L180" s="31">
        <f>VLOOKUP(A180,'Absolute Total Monosaccharide C'!$E$2:$T$999,5)</f>
        <v>0</v>
      </c>
      <c r="M180" s="31">
        <f>VLOOKUP(A180,'Absolute Total Monosaccharide C'!$E$2:$T$999,6)</f>
        <v>0.014314</v>
      </c>
      <c r="N180" s="100">
        <f>VLOOKUP(A180,'Absolute Total Monosaccharide C'!$E$2:$T$999,7)</f>
        <v>0.001544</v>
      </c>
      <c r="O180" s="31">
        <f>VLOOKUP(A180,'Absolute Total Monosaccharide C'!$E$2:$T$999,8)</f>
        <v>0.007043</v>
      </c>
      <c r="P180" s="102">
        <f>VLOOKUP(A180,'Absolute Total Monosaccharide C'!$E$2:$T$999,9)</f>
        <v>0.0000828</v>
      </c>
      <c r="Q180" s="31">
        <f>VLOOKUP(A180,'Absolute Total Monosaccharide C'!$E$2:$T$999,10)</f>
        <v>0.003058</v>
      </c>
      <c r="R180" s="31">
        <f>VLOOKUP(A180,'Absolute Total Monosaccharide C'!$E$2:$T$999,11)</f>
        <v>0</v>
      </c>
      <c r="S180" s="31">
        <f>VLOOKUP(A180,'Absolute Total Monosaccharide C'!$E$2:$T$999,12)</f>
        <v>0</v>
      </c>
      <c r="T180" s="31">
        <f>VLOOKUP(A180,'Absolute Total Monosaccharide C'!$E$2:$T$999,13)</f>
        <v>0</v>
      </c>
      <c r="U180" s="31">
        <f>VLOOKUP(A180,'Absolute Total Monosaccharide C'!$E$2:$T$999,14)</f>
        <v>0.043321</v>
      </c>
      <c r="V180" s="31">
        <f>VLOOKUP(A180,'Absolute Total Monosaccharide C'!$E$2:$T$999,15)</f>
        <v>0</v>
      </c>
      <c r="W180" s="31">
        <f>VLOOKUP(A180,'Absolute Total Monosaccharide C'!$E$2:$T$999,16)</f>
        <v>0.002031</v>
      </c>
      <c r="X180" s="100">
        <f>VLOOKUP(A180,'Absolute Total Monosaccharide C'!$E$2:$T$999,2)</f>
        <v>10.35</v>
      </c>
      <c r="Y180" s="103">
        <v>0.682057504</v>
      </c>
    </row>
    <row r="181">
      <c r="A181" s="19" t="s">
        <v>500</v>
      </c>
      <c r="B181" s="8" t="str">
        <f>VLOOKUP(A181,'Food Encyclopedia'!$C$2:$K$999,3)&amp;","&amp;VLOOKUP(A181,'Food Encyclopedia'!$C$2:$K$999,4)&amp;","&amp;VLOOKUP(A181,'Food Encyclopedia'!$C$2:$K$999,5)</f>
        <v>Mushroom, oyster, whole, fresh,Monterey Mushrooms,</v>
      </c>
      <c r="C181" s="31" t="str">
        <f>VLOOKUP(A181,'Food Encyclopedia'!$C$2:$K$999,6)</f>
        <v>Vegetables</v>
      </c>
      <c r="D181" s="98">
        <v>20.0</v>
      </c>
      <c r="E181" s="31">
        <f t="shared" si="1"/>
        <v>20000</v>
      </c>
      <c r="F181" s="31">
        <f>(VLOOKUP(A181,'% water content of Food'!A181:F1178,6))</f>
        <v>87.26912196</v>
      </c>
      <c r="G181" s="31">
        <f t="shared" si="2"/>
        <v>17453.82439</v>
      </c>
      <c r="H181" s="31">
        <f t="shared" si="3"/>
        <v>2546.175608</v>
      </c>
      <c r="I181" s="99">
        <f t="shared" si="4"/>
        <v>4.198643578</v>
      </c>
      <c r="J181" s="31">
        <f>VLOOKUP(A181,'Absolute Total Monosaccharide C'!$E$2:$T$999,3)</f>
        <v>0.574948</v>
      </c>
      <c r="K181" s="31">
        <f>VLOOKUP(A181,'Absolute Total Monosaccharide C'!$E$2:$T$999,4)</f>
        <v>0.014592</v>
      </c>
      <c r="L181" s="31">
        <f>VLOOKUP(A181,'Absolute Total Monosaccharide C'!$E$2:$T$999,5)</f>
        <v>0</v>
      </c>
      <c r="M181" s="31">
        <f>VLOOKUP(A181,'Absolute Total Monosaccharide C'!$E$2:$T$999,6)</f>
        <v>0.011478</v>
      </c>
      <c r="N181" s="100">
        <f>VLOOKUP(A181,'Absolute Total Monosaccharide C'!$E$2:$T$999,7)</f>
        <v>0.001649</v>
      </c>
      <c r="O181" s="31">
        <f>VLOOKUP(A181,'Absolute Total Monosaccharide C'!$E$2:$T$999,8)</f>
        <v>0.004554</v>
      </c>
      <c r="P181" s="31">
        <f>VLOOKUP(A181,'Absolute Total Monosaccharide C'!$E$2:$T$999,9)</f>
        <v>0.000125</v>
      </c>
      <c r="Q181" s="31">
        <f>VLOOKUP(A181,'Absolute Total Monosaccharide C'!$E$2:$T$999,10)</f>
        <v>0.003203</v>
      </c>
      <c r="R181" s="102">
        <f>VLOOKUP(A181,'Absolute Total Monosaccharide C'!$E$2:$T$999,11)</f>
        <v>0.000000659</v>
      </c>
      <c r="S181" s="31">
        <f>VLOOKUP(A181,'Absolute Total Monosaccharide C'!$E$2:$T$999,12)</f>
        <v>0</v>
      </c>
      <c r="T181" s="31">
        <f>VLOOKUP(A181,'Absolute Total Monosaccharide C'!$E$2:$T$999,13)</f>
        <v>0</v>
      </c>
      <c r="U181" s="31">
        <f>VLOOKUP(A181,'Absolute Total Monosaccharide C'!$E$2:$T$999,14)</f>
        <v>0.019374</v>
      </c>
      <c r="V181" s="31">
        <f>VLOOKUP(A181,'Absolute Total Monosaccharide C'!$E$2:$T$999,15)</f>
        <v>0</v>
      </c>
      <c r="W181" s="31">
        <f>VLOOKUP(A181,'Absolute Total Monosaccharide C'!$E$2:$T$999,16)</f>
        <v>0.002098</v>
      </c>
      <c r="X181" s="100">
        <f>VLOOKUP(A181,'Absolute Total Monosaccharide C'!$E$2:$T$999,2)</f>
        <v>10.11</v>
      </c>
      <c r="Y181" s="103">
        <v>0.775633872</v>
      </c>
    </row>
    <row r="182">
      <c r="A182" s="19" t="s">
        <v>503</v>
      </c>
      <c r="B182" s="8" t="str">
        <f>VLOOKUP(A182,'Food Encyclopedia'!$C$2:$K$999,3)&amp;","&amp;VLOOKUP(A182,'Food Encyclopedia'!$C$2:$K$999,4)&amp;","&amp;VLOOKUP(A182,'Food Encyclopedia'!$C$2:$K$999,5)</f>
        <v>Mushroom, bunapi, whole, fresh,Hokto Kinoko Company,</v>
      </c>
      <c r="C182" s="31" t="str">
        <f>VLOOKUP(A182,'Food Encyclopedia'!$C$2:$K$999,6)</f>
        <v>Vegetables</v>
      </c>
      <c r="D182" s="98">
        <v>20.0</v>
      </c>
      <c r="E182" s="31">
        <f t="shared" si="1"/>
        <v>20000</v>
      </c>
      <c r="F182" s="31">
        <f>(VLOOKUP(A182,'% water content of Food'!A182:F1179,6))</f>
        <v>91.07399483</v>
      </c>
      <c r="G182" s="31">
        <f t="shared" si="2"/>
        <v>18214.79897</v>
      </c>
      <c r="H182" s="31">
        <f t="shared" si="3"/>
        <v>1785.201035</v>
      </c>
      <c r="I182" s="99">
        <f t="shared" si="4"/>
        <v>1.433516431</v>
      </c>
      <c r="J182" s="31">
        <f>VLOOKUP(A182,'Absolute Total Monosaccharide C'!$E$2:$T$999,3)</f>
        <v>0.315048</v>
      </c>
      <c r="K182" s="31">
        <f>VLOOKUP(A182,'Absolute Total Monosaccharide C'!$E$2:$T$999,4)</f>
        <v>0.01533</v>
      </c>
      <c r="L182" s="31">
        <f>VLOOKUP(A182,'Absolute Total Monosaccharide C'!$E$2:$T$999,5)</f>
        <v>0</v>
      </c>
      <c r="M182" s="31">
        <f>VLOOKUP(A182,'Absolute Total Monosaccharide C'!$E$2:$T$999,6)</f>
        <v>0.01299</v>
      </c>
      <c r="N182" s="100">
        <f>VLOOKUP(A182,'Absolute Total Monosaccharide C'!$E$2:$T$999,7)</f>
        <v>0.000803</v>
      </c>
      <c r="O182" s="31">
        <f>VLOOKUP(A182,'Absolute Total Monosaccharide C'!$E$2:$T$999,8)</f>
        <v>0.006487</v>
      </c>
      <c r="P182" s="102">
        <f>VLOOKUP(A182,'Absolute Total Monosaccharide C'!$E$2:$T$999,9)</f>
        <v>0.0000944</v>
      </c>
      <c r="Q182" s="31">
        <f>VLOOKUP(A182,'Absolute Total Monosaccharide C'!$E$2:$T$999,10)</f>
        <v>0.003231</v>
      </c>
      <c r="R182" s="102">
        <f>VLOOKUP(A182,'Absolute Total Monosaccharide C'!$E$2:$T$999,11)</f>
        <v>0.0000428</v>
      </c>
      <c r="S182" s="31">
        <f>VLOOKUP(A182,'Absolute Total Monosaccharide C'!$E$2:$T$999,12)</f>
        <v>0</v>
      </c>
      <c r="T182" s="31">
        <f>VLOOKUP(A182,'Absolute Total Monosaccharide C'!$E$2:$T$999,13)</f>
        <v>0</v>
      </c>
      <c r="U182" s="31">
        <f>VLOOKUP(A182,'Absolute Total Monosaccharide C'!$E$2:$T$999,14)</f>
        <v>0.012472</v>
      </c>
      <c r="V182" s="31">
        <f>VLOOKUP(A182,'Absolute Total Monosaccharide C'!$E$2:$T$999,15)</f>
        <v>0</v>
      </c>
      <c r="W182" s="31">
        <f>VLOOKUP(A182,'Absolute Total Monosaccharide C'!$E$2:$T$999,16)</f>
        <v>0.003151</v>
      </c>
      <c r="X182" s="100">
        <f>VLOOKUP(A182,'Absolute Total Monosaccharide C'!$E$2:$T$999,2)</f>
        <v>10.3</v>
      </c>
      <c r="Y182" s="103">
        <v>0.540255434</v>
      </c>
    </row>
    <row r="183">
      <c r="A183" s="19" t="s">
        <v>506</v>
      </c>
      <c r="B183" s="8" t="str">
        <f>VLOOKUP(A183,'Food Encyclopedia'!$C$2:$K$999,3)&amp;","&amp;VLOOKUP(A183,'Food Encyclopedia'!$C$2:$K$999,4)&amp;","&amp;VLOOKUP(A183,'Food Encyclopedia'!$C$2:$K$999,5)</f>
        <v>Mushroom, bunashimeiji (beech), whole, fresh,Hokto Kinoko Company,</v>
      </c>
      <c r="C183" s="31" t="str">
        <f>VLOOKUP(A183,'Food Encyclopedia'!$C$2:$K$999,6)</f>
        <v>Vegetables</v>
      </c>
      <c r="D183" s="98">
        <v>20.0</v>
      </c>
      <c r="E183" s="31">
        <f t="shared" si="1"/>
        <v>20000</v>
      </c>
      <c r="F183" s="31">
        <f>(VLOOKUP(A183,'% water content of Food'!A183:F1180,6))</f>
        <v>87.3259345</v>
      </c>
      <c r="G183" s="31">
        <f t="shared" si="2"/>
        <v>17465.1869</v>
      </c>
      <c r="H183" s="31">
        <f t="shared" si="3"/>
        <v>2534.813099</v>
      </c>
      <c r="I183" s="99">
        <f t="shared" si="4"/>
        <v>2.588044174</v>
      </c>
      <c r="J183" s="31">
        <f>VLOOKUP(A183,'Absolute Total Monosaccharide C'!$E$2:$T$999,3)</f>
        <v>0.236241</v>
      </c>
      <c r="K183" s="31">
        <f>VLOOKUP(A183,'Absolute Total Monosaccharide C'!$E$2:$T$999,4)</f>
        <v>0.01528</v>
      </c>
      <c r="L183" s="31">
        <f>VLOOKUP(A183,'Absolute Total Monosaccharide C'!$E$2:$T$999,5)</f>
        <v>0.006328</v>
      </c>
      <c r="M183" s="31">
        <f>VLOOKUP(A183,'Absolute Total Monosaccharide C'!$E$2:$T$999,6)</f>
        <v>0.008803</v>
      </c>
      <c r="N183" s="100">
        <f>VLOOKUP(A183,'Absolute Total Monosaccharide C'!$E$2:$T$999,7)</f>
        <v>0.001021</v>
      </c>
      <c r="O183" s="31">
        <f>VLOOKUP(A183,'Absolute Total Monosaccharide C'!$E$2:$T$999,8)</f>
        <v>0.005348</v>
      </c>
      <c r="P183" s="31">
        <f>VLOOKUP(A183,'Absolute Total Monosaccharide C'!$E$2:$T$999,9)</f>
        <v>0.000168</v>
      </c>
      <c r="Q183" s="31">
        <f>VLOOKUP(A183,'Absolute Total Monosaccharide C'!$E$2:$T$999,10)</f>
        <v>0.001465</v>
      </c>
      <c r="R183" s="31">
        <f>VLOOKUP(A183,'Absolute Total Monosaccharide C'!$E$2:$T$999,11)</f>
        <v>0</v>
      </c>
      <c r="S183" s="31">
        <f>VLOOKUP(A183,'Absolute Total Monosaccharide C'!$E$2:$T$999,12)</f>
        <v>0</v>
      </c>
      <c r="T183" s="31">
        <f>VLOOKUP(A183,'Absolute Total Monosaccharide C'!$E$2:$T$999,13)</f>
        <v>0</v>
      </c>
      <c r="U183" s="31">
        <f>VLOOKUP(A183,'Absolute Total Monosaccharide C'!$E$2:$T$999,14)</f>
        <v>0.006274</v>
      </c>
      <c r="V183" s="31">
        <f>VLOOKUP(A183,'Absolute Total Monosaccharide C'!$E$2:$T$999,15)</f>
        <v>0</v>
      </c>
      <c r="W183" s="31">
        <f>VLOOKUP(A183,'Absolute Total Monosaccharide C'!$E$2:$T$999,16)</f>
        <v>0.00381</v>
      </c>
      <c r="X183" s="100">
        <f>VLOOKUP(A183,'Absolute Total Monosaccharide C'!$E$2:$T$999,2)</f>
        <v>10.3</v>
      </c>
      <c r="Y183" s="103">
        <v>0.370201105</v>
      </c>
    </row>
    <row r="184">
      <c r="A184" s="19" t="s">
        <v>508</v>
      </c>
      <c r="B184" s="8" t="str">
        <f>VLOOKUP(A184,'Food Encyclopedia'!$C$2:$K$999,3)&amp;","&amp;VLOOKUP(A184,'Food Encyclopedia'!$C$2:$K$999,4)&amp;","&amp;VLOOKUP(A184,'Food Encyclopedia'!$C$2:$K$999,5)</f>
        <v>Turnip, purple top, flesh, fresh,NA,</v>
      </c>
      <c r="C184" s="31" t="str">
        <f>VLOOKUP(A184,'Food Encyclopedia'!$C$2:$K$999,6)</f>
        <v>Vegetables</v>
      </c>
      <c r="D184" s="98">
        <v>40.0</v>
      </c>
      <c r="E184" s="31">
        <f t="shared" si="1"/>
        <v>40000</v>
      </c>
      <c r="F184" s="31">
        <f>(VLOOKUP(A184,'% water content of Food'!A184:F1181,6))</f>
        <v>94.03336185</v>
      </c>
      <c r="G184" s="31">
        <f t="shared" si="2"/>
        <v>37613.34474</v>
      </c>
      <c r="H184" s="31">
        <f t="shared" si="3"/>
        <v>2386.655261</v>
      </c>
      <c r="I184" s="99">
        <f t="shared" si="4"/>
        <v>34.33919589</v>
      </c>
      <c r="J184" s="31">
        <f>VLOOKUP(A184,'Absolute Total Monosaccharide C'!$E$2:$T$999,3)</f>
        <v>0.337178</v>
      </c>
      <c r="K184" s="31">
        <f>VLOOKUP(A184,'Absolute Total Monosaccharide C'!$E$2:$T$999,4)</f>
        <v>0.025558</v>
      </c>
      <c r="L184" s="31">
        <f>VLOOKUP(A184,'Absolute Total Monosaccharide C'!$E$2:$T$999,5)</f>
        <v>0.107928</v>
      </c>
      <c r="M184" s="31">
        <f>VLOOKUP(A184,'Absolute Total Monosaccharide C'!$E$2:$T$999,6)</f>
        <v>0.016337</v>
      </c>
      <c r="N184" s="100">
        <f>VLOOKUP(A184,'Absolute Total Monosaccharide C'!$E$2:$T$999,7)</f>
        <v>0.014388</v>
      </c>
      <c r="O184" s="31">
        <f>VLOOKUP(A184,'Absolute Total Monosaccharide C'!$E$2:$T$999,8)</f>
        <v>0.003364</v>
      </c>
      <c r="P184" s="31">
        <f>VLOOKUP(A184,'Absolute Total Monosaccharide C'!$E$2:$T$999,9)</f>
        <v>0.003388</v>
      </c>
      <c r="Q184" s="31">
        <f>VLOOKUP(A184,'Absolute Total Monosaccharide C'!$E$2:$T$999,10)</f>
        <v>0</v>
      </c>
      <c r="R184" s="31">
        <f>VLOOKUP(A184,'Absolute Total Monosaccharide C'!$E$2:$T$999,11)</f>
        <v>0.039289</v>
      </c>
      <c r="S184" s="31">
        <f>VLOOKUP(A184,'Absolute Total Monosaccharide C'!$E$2:$T$999,12)</f>
        <v>0</v>
      </c>
      <c r="T184" s="31">
        <f>VLOOKUP(A184,'Absolute Total Monosaccharide C'!$E$2:$T$999,13)</f>
        <v>0</v>
      </c>
      <c r="U184" s="31">
        <f>VLOOKUP(A184,'Absolute Total Monosaccharide C'!$E$2:$T$999,14)</f>
        <v>0.006676</v>
      </c>
      <c r="V184" s="31">
        <f>VLOOKUP(A184,'Absolute Total Monosaccharide C'!$E$2:$T$999,15)</f>
        <v>0</v>
      </c>
      <c r="W184" s="31">
        <f>VLOOKUP(A184,'Absolute Total Monosaccharide C'!$E$2:$T$999,16)</f>
        <v>0.001099</v>
      </c>
      <c r="X184" s="100">
        <f>VLOOKUP(A184,'Absolute Total Monosaccharide C'!$E$2:$T$999,2)</f>
        <v>10.23</v>
      </c>
      <c r="Y184" s="103">
        <v>0.686633819</v>
      </c>
    </row>
    <row r="185">
      <c r="A185" s="19" t="s">
        <v>510</v>
      </c>
      <c r="B185" s="8" t="str">
        <f>VLOOKUP(A185,'Food Encyclopedia'!$C$2:$K$999,3)&amp;","&amp;VLOOKUP(A185,'Food Encyclopedia'!$C$2:$K$999,4)&amp;","&amp;VLOOKUP(A185,'Food Encyclopedia'!$C$2:$K$999,5)</f>
        <v>Cucumber, English, whole, fresh,Big Taste,</v>
      </c>
      <c r="C185" s="31" t="str">
        <f>VLOOKUP(A185,'Food Encyclopedia'!$C$2:$K$999,6)</f>
        <v>Vegetables</v>
      </c>
      <c r="D185" s="98">
        <v>80.0</v>
      </c>
      <c r="E185" s="31">
        <f t="shared" si="1"/>
        <v>80000</v>
      </c>
      <c r="F185" s="31">
        <f>(VLOOKUP(A185,'% water content of Food'!A185:F1182,6))</f>
        <v>95.90630169</v>
      </c>
      <c r="G185" s="31">
        <f t="shared" si="2"/>
        <v>76725.04135</v>
      </c>
      <c r="H185" s="31">
        <f t="shared" si="3"/>
        <v>3274.958647</v>
      </c>
      <c r="I185" s="99">
        <f t="shared" si="4"/>
        <v>35.62827512</v>
      </c>
      <c r="J185" s="31">
        <f>VLOOKUP(A185,'Absolute Total Monosaccharide C'!$E$2:$T$999,3)</f>
        <v>0.062325</v>
      </c>
      <c r="K185" s="31">
        <f>VLOOKUP(A185,'Absolute Total Monosaccharide C'!$E$2:$T$999,4)</f>
        <v>0.04365</v>
      </c>
      <c r="L185" s="31">
        <f>VLOOKUP(A185,'Absolute Total Monosaccharide C'!$E$2:$T$999,5)</f>
        <v>0</v>
      </c>
      <c r="M185" s="31">
        <f>VLOOKUP(A185,'Absolute Total Monosaccharide C'!$E$2:$T$999,6)</f>
        <v>0.033184</v>
      </c>
      <c r="N185" s="100">
        <f>VLOOKUP(A185,'Absolute Total Monosaccharide C'!$E$2:$T$999,7)</f>
        <v>0.010879</v>
      </c>
      <c r="O185" s="31">
        <f>VLOOKUP(A185,'Absolute Total Monosaccharide C'!$E$2:$T$999,8)</f>
        <v>0.005453</v>
      </c>
      <c r="P185" s="31">
        <f>VLOOKUP(A185,'Absolute Total Monosaccharide C'!$E$2:$T$999,9)</f>
        <v>0.00287</v>
      </c>
      <c r="Q185" s="31">
        <f>VLOOKUP(A185,'Absolute Total Monosaccharide C'!$E$2:$T$999,10)</f>
        <v>0</v>
      </c>
      <c r="R185" s="31">
        <f>VLOOKUP(A185,'Absolute Total Monosaccharide C'!$E$2:$T$999,11)</f>
        <v>0.037654</v>
      </c>
      <c r="S185" s="31">
        <f>VLOOKUP(A185,'Absolute Total Monosaccharide C'!$E$2:$T$999,12)</f>
        <v>0</v>
      </c>
      <c r="T185" s="31">
        <f>VLOOKUP(A185,'Absolute Total Monosaccharide C'!$E$2:$T$999,13)</f>
        <v>0</v>
      </c>
      <c r="U185" s="31">
        <f>VLOOKUP(A185,'Absolute Total Monosaccharide C'!$E$2:$T$999,14)</f>
        <v>0.009675</v>
      </c>
      <c r="V185" s="31">
        <f>VLOOKUP(A185,'Absolute Total Monosaccharide C'!$E$2:$T$999,15)</f>
        <v>0</v>
      </c>
      <c r="W185" s="31">
        <f>VLOOKUP(A185,'Absolute Total Monosaccharide C'!$E$2:$T$999,16)</f>
        <v>0</v>
      </c>
      <c r="X185" s="100">
        <f>VLOOKUP(A185,'Absolute Total Monosaccharide C'!$E$2:$T$999,2)</f>
        <v>10.31</v>
      </c>
      <c r="Y185" s="103">
        <v>0.270173594</v>
      </c>
    </row>
    <row r="186">
      <c r="A186" s="19" t="s">
        <v>513</v>
      </c>
      <c r="B186" s="8" t="str">
        <f>VLOOKUP(A186,'Food Encyclopedia'!$C$2:$K$999,3)&amp;","&amp;VLOOKUP(A186,'Food Encyclopedia'!$C$2:$K$999,4)&amp;","&amp;VLOOKUP(A186,'Food Encyclopedia'!$C$2:$K$999,5)</f>
        <v>Cucumber, English, whole, fresh,Big Taste,</v>
      </c>
      <c r="C186" s="31" t="str">
        <f>VLOOKUP(A186,'Food Encyclopedia'!$C$2:$K$999,6)</f>
        <v>Vegetables</v>
      </c>
      <c r="D186" s="98">
        <v>80.0</v>
      </c>
      <c r="E186" s="31">
        <f t="shared" si="1"/>
        <v>80000</v>
      </c>
      <c r="F186" s="31">
        <f>(VLOOKUP(A186,'% water content of Food'!A186:F1183,6))</f>
        <v>95.69975917</v>
      </c>
      <c r="G186" s="31">
        <f t="shared" si="2"/>
        <v>76559.80733</v>
      </c>
      <c r="H186" s="31">
        <f t="shared" si="3"/>
        <v>3440.192668</v>
      </c>
      <c r="I186" s="99">
        <f t="shared" si="4"/>
        <v>39.54501472</v>
      </c>
      <c r="J186" s="31">
        <f>VLOOKUP(A186,'Absolute Total Monosaccharide C'!$E$2:$T$999,3)</f>
        <v>0.223642</v>
      </c>
      <c r="K186" s="31">
        <f>VLOOKUP(A186,'Absolute Total Monosaccharide C'!$E$2:$T$999,4)</f>
        <v>0.038965</v>
      </c>
      <c r="L186" s="31">
        <f>VLOOKUP(A186,'Absolute Total Monosaccharide C'!$E$2:$T$999,5)</f>
        <v>0.023406</v>
      </c>
      <c r="M186" s="31">
        <f>VLOOKUP(A186,'Absolute Total Monosaccharide C'!$E$2:$T$999,6)</f>
        <v>0.024238</v>
      </c>
      <c r="N186" s="100">
        <f>VLOOKUP(A186,'Absolute Total Monosaccharide C'!$E$2:$T$999,7)</f>
        <v>0.011495</v>
      </c>
      <c r="O186" s="31">
        <f>VLOOKUP(A186,'Absolute Total Monosaccharide C'!$E$2:$T$999,8)</f>
        <v>0.004718</v>
      </c>
      <c r="P186" s="31">
        <f>VLOOKUP(A186,'Absolute Total Monosaccharide C'!$E$2:$T$999,9)</f>
        <v>0.002091</v>
      </c>
      <c r="Q186" s="31">
        <f>VLOOKUP(A186,'Absolute Total Monosaccharide C'!$E$2:$T$999,10)</f>
        <v>0</v>
      </c>
      <c r="R186" s="31">
        <f>VLOOKUP(A186,'Absolute Total Monosaccharide C'!$E$2:$T$999,11)</f>
        <v>0.028192</v>
      </c>
      <c r="S186" s="31">
        <f>VLOOKUP(A186,'Absolute Total Monosaccharide C'!$E$2:$T$999,12)</f>
        <v>0</v>
      </c>
      <c r="T186" s="31">
        <f>VLOOKUP(A186,'Absolute Total Monosaccharide C'!$E$2:$T$999,13)</f>
        <v>0</v>
      </c>
      <c r="U186" s="31">
        <f>VLOOKUP(A186,'Absolute Total Monosaccharide C'!$E$2:$T$999,14)</f>
        <v>0.004772</v>
      </c>
      <c r="V186" s="31">
        <f>VLOOKUP(A186,'Absolute Total Monosaccharide C'!$E$2:$T$999,15)</f>
        <v>0</v>
      </c>
      <c r="W186" s="31">
        <f>VLOOKUP(A186,'Absolute Total Monosaccharide C'!$E$2:$T$999,16)</f>
        <v>0.001973</v>
      </c>
      <c r="X186" s="100">
        <f>VLOOKUP(A186,'Absolute Total Monosaccharide C'!$E$2:$T$999,2)</f>
        <v>10.44</v>
      </c>
      <c r="Y186" s="103">
        <v>0.852899547</v>
      </c>
    </row>
    <row r="187">
      <c r="A187" s="19" t="s">
        <v>514</v>
      </c>
      <c r="B187" s="8" t="str">
        <f>VLOOKUP(A187,'Food Encyclopedia'!$C$2:$K$999,3)&amp;","&amp;VLOOKUP(A187,'Food Encyclopedia'!$C$2:$K$999,4)&amp;","&amp;VLOOKUP(A187,'Food Encyclopedia'!$C$2:$K$999,5)</f>
        <v>Cucumber, mini, whole, fresh,Signature Farms,</v>
      </c>
      <c r="C187" s="31" t="str">
        <f>VLOOKUP(A187,'Food Encyclopedia'!$C$2:$K$999,6)</f>
        <v>Vegetables</v>
      </c>
      <c r="D187" s="98">
        <v>80.0</v>
      </c>
      <c r="E187" s="31">
        <f t="shared" si="1"/>
        <v>80000</v>
      </c>
      <c r="F187" s="31">
        <f>(VLOOKUP(A187,'% water content of Food'!A187:F1184,6))</f>
        <v>94.65218639</v>
      </c>
      <c r="G187" s="31">
        <f t="shared" si="2"/>
        <v>75721.74911</v>
      </c>
      <c r="H187" s="31">
        <f t="shared" si="3"/>
        <v>4278.250885</v>
      </c>
      <c r="I187" s="99">
        <f t="shared" si="4"/>
        <v>58.07297751</v>
      </c>
      <c r="J187" s="31">
        <f>VLOOKUP(A187,'Absolute Total Monosaccharide C'!$E$2:$T$999,3)</f>
        <v>0.194707</v>
      </c>
      <c r="K187" s="31">
        <f>VLOOKUP(A187,'Absolute Total Monosaccharide C'!$E$2:$T$999,4)</f>
        <v>0.040627</v>
      </c>
      <c r="L187" s="31">
        <f>VLOOKUP(A187,'Absolute Total Monosaccharide C'!$E$2:$T$999,5)</f>
        <v>0.025488</v>
      </c>
      <c r="M187" s="31">
        <f>VLOOKUP(A187,'Absolute Total Monosaccharide C'!$E$2:$T$999,6)</f>
        <v>0.020337</v>
      </c>
      <c r="N187" s="100">
        <f>VLOOKUP(A187,'Absolute Total Monosaccharide C'!$E$2:$T$999,7)</f>
        <v>0.013574</v>
      </c>
      <c r="O187" s="31">
        <f>VLOOKUP(A187,'Absolute Total Monosaccharide C'!$E$2:$T$999,8)</f>
        <v>0.00372</v>
      </c>
      <c r="P187" s="31">
        <f>VLOOKUP(A187,'Absolute Total Monosaccharide C'!$E$2:$T$999,9)</f>
        <v>0.002479</v>
      </c>
      <c r="Q187" s="31">
        <f>VLOOKUP(A187,'Absolute Total Monosaccharide C'!$E$2:$T$999,10)</f>
        <v>0</v>
      </c>
      <c r="R187" s="31">
        <f>VLOOKUP(A187,'Absolute Total Monosaccharide C'!$E$2:$T$999,11)</f>
        <v>0.024877</v>
      </c>
      <c r="S187" s="31">
        <f>VLOOKUP(A187,'Absolute Total Monosaccharide C'!$E$2:$T$999,12)</f>
        <v>0</v>
      </c>
      <c r="T187" s="31">
        <f>VLOOKUP(A187,'Absolute Total Monosaccharide C'!$E$2:$T$999,13)</f>
        <v>0</v>
      </c>
      <c r="U187" s="31">
        <f>VLOOKUP(A187,'Absolute Total Monosaccharide C'!$E$2:$T$999,14)</f>
        <v>0.005015</v>
      </c>
      <c r="V187" s="31">
        <f>VLOOKUP(A187,'Absolute Total Monosaccharide C'!$E$2:$T$999,15)</f>
        <v>0</v>
      </c>
      <c r="W187" s="31">
        <f>VLOOKUP(A187,'Absolute Total Monosaccharide C'!$E$2:$T$999,16)</f>
        <v>0.002464</v>
      </c>
      <c r="X187" s="100">
        <f>VLOOKUP(A187,'Absolute Total Monosaccharide C'!$E$2:$T$999,2)</f>
        <v>10.23</v>
      </c>
      <c r="Y187" s="103">
        <v>0.831598347</v>
      </c>
    </row>
    <row r="188">
      <c r="A188" s="19" t="s">
        <v>516</v>
      </c>
      <c r="B188" s="8" t="str">
        <f>VLOOKUP(A188,'Food Encyclopedia'!$C$2:$K$999,3)&amp;","&amp;VLOOKUP(A188,'Food Encyclopedia'!$C$2:$K$999,4)&amp;","&amp;VLOOKUP(A188,'Food Encyclopedia'!$C$2:$K$999,5)</f>
        <v>Cucumber, green, flesh, fresh,NA,</v>
      </c>
      <c r="C188" s="31" t="str">
        <f>VLOOKUP(A188,'Food Encyclopedia'!$C$2:$K$999,6)</f>
        <v>Vegetables</v>
      </c>
      <c r="D188" s="98">
        <v>80.0</v>
      </c>
      <c r="E188" s="31">
        <f t="shared" si="1"/>
        <v>80000</v>
      </c>
      <c r="F188" s="31">
        <f>(VLOOKUP(A188,'% water content of Food'!A188:F1185,6))</f>
        <v>95.38335949</v>
      </c>
      <c r="G188" s="31">
        <f t="shared" si="2"/>
        <v>76306.68759</v>
      </c>
      <c r="H188" s="31">
        <f t="shared" si="3"/>
        <v>3693.31241</v>
      </c>
      <c r="I188" s="99">
        <f t="shared" si="4"/>
        <v>34.69497678</v>
      </c>
      <c r="J188" s="31">
        <f>VLOOKUP(A188,'Absolute Total Monosaccharide C'!$E$2:$T$999,3)</f>
        <v>0.268888</v>
      </c>
      <c r="K188" s="31">
        <f>VLOOKUP(A188,'Absolute Total Monosaccharide C'!$E$2:$T$999,4)</f>
        <v>0.034165</v>
      </c>
      <c r="L188" s="31">
        <f>VLOOKUP(A188,'Absolute Total Monosaccharide C'!$E$2:$T$999,5)</f>
        <v>0.023915</v>
      </c>
      <c r="M188" s="31">
        <f>VLOOKUP(A188,'Absolute Total Monosaccharide C'!$E$2:$T$999,6)</f>
        <v>0.019328</v>
      </c>
      <c r="N188" s="100">
        <f>VLOOKUP(A188,'Absolute Total Monosaccharide C'!$E$2:$T$999,7)</f>
        <v>0.009394</v>
      </c>
      <c r="O188" s="31">
        <f>VLOOKUP(A188,'Absolute Total Monosaccharide C'!$E$2:$T$999,8)</f>
        <v>0.005206</v>
      </c>
      <c r="P188" s="31">
        <f>VLOOKUP(A188,'Absolute Total Monosaccharide C'!$E$2:$T$999,9)</f>
        <v>0.001378</v>
      </c>
      <c r="Q188" s="31">
        <f>VLOOKUP(A188,'Absolute Total Monosaccharide C'!$E$2:$T$999,10)</f>
        <v>0</v>
      </c>
      <c r="R188" s="31">
        <f>VLOOKUP(A188,'Absolute Total Monosaccharide C'!$E$2:$T$999,11)</f>
        <v>0.019501</v>
      </c>
      <c r="S188" s="31">
        <f>VLOOKUP(A188,'Absolute Total Monosaccharide C'!$E$2:$T$999,12)</f>
        <v>0</v>
      </c>
      <c r="T188" s="31">
        <f>VLOOKUP(A188,'Absolute Total Monosaccharide C'!$E$2:$T$999,13)</f>
        <v>0</v>
      </c>
      <c r="U188" s="31">
        <f>VLOOKUP(A188,'Absolute Total Monosaccharide C'!$E$2:$T$999,14)</f>
        <v>0.004961</v>
      </c>
      <c r="V188" s="31">
        <f>VLOOKUP(A188,'Absolute Total Monosaccharide C'!$E$2:$T$999,15)</f>
        <v>0</v>
      </c>
      <c r="W188" s="31">
        <f>VLOOKUP(A188,'Absolute Total Monosaccharide C'!$E$2:$T$999,16)</f>
        <v>0.001427</v>
      </c>
      <c r="X188" s="100">
        <f>VLOOKUP(A188,'Absolute Total Monosaccharide C'!$E$2:$T$999,2)</f>
        <v>10.006</v>
      </c>
      <c r="Y188" s="103">
        <v>0.796532696</v>
      </c>
    </row>
    <row r="189">
      <c r="A189" s="19" t="s">
        <v>518</v>
      </c>
      <c r="B189" s="8" t="str">
        <f>VLOOKUP(A189,'Food Encyclopedia'!$C$2:$K$999,3)&amp;","&amp;VLOOKUP(A189,'Food Encyclopedia'!$C$2:$K$999,4)&amp;","&amp;VLOOKUP(A189,'Food Encyclopedia'!$C$2:$K$999,5)</f>
        <v>Cucumber, green, whole, fresh,NA,</v>
      </c>
      <c r="C189" s="31" t="str">
        <f>VLOOKUP(A189,'Food Encyclopedia'!$C$2:$K$999,6)</f>
        <v>Vegetables</v>
      </c>
      <c r="D189" s="98">
        <v>80.0</v>
      </c>
      <c r="E189" s="31">
        <f t="shared" si="1"/>
        <v>80000</v>
      </c>
      <c r="F189" s="31">
        <f>(VLOOKUP(A189,'% water content of Food'!A189:F1186,6))</f>
        <v>95.00241097</v>
      </c>
      <c r="G189" s="31">
        <f t="shared" si="2"/>
        <v>76001.92877</v>
      </c>
      <c r="H189" s="31">
        <f t="shared" si="3"/>
        <v>3998.071227</v>
      </c>
      <c r="I189" s="99">
        <f t="shared" si="4"/>
        <v>40.01669491</v>
      </c>
      <c r="J189" s="31">
        <f>VLOOKUP(A189,'Absolute Total Monosaccharide C'!$E$2:$T$999,3)</f>
        <v>0.185582</v>
      </c>
      <c r="K189" s="31">
        <f>VLOOKUP(A189,'Absolute Total Monosaccharide C'!$E$2:$T$999,4)</f>
        <v>0.028812</v>
      </c>
      <c r="L189" s="31">
        <f>VLOOKUP(A189,'Absolute Total Monosaccharide C'!$E$2:$T$999,5)</f>
        <v>0</v>
      </c>
      <c r="M189" s="31">
        <f>VLOOKUP(A189,'Absolute Total Monosaccharide C'!$E$2:$T$999,6)</f>
        <v>0.012551</v>
      </c>
      <c r="N189" s="100">
        <f>VLOOKUP(A189,'Absolute Total Monosaccharide C'!$E$2:$T$999,7)</f>
        <v>0.010009</v>
      </c>
      <c r="O189" s="31">
        <f>VLOOKUP(A189,'Absolute Total Monosaccharide C'!$E$2:$T$999,8)</f>
        <v>0.003713</v>
      </c>
      <c r="P189" s="31">
        <f>VLOOKUP(A189,'Absolute Total Monosaccharide C'!$E$2:$T$999,9)</f>
        <v>0.001665</v>
      </c>
      <c r="Q189" s="31">
        <f>VLOOKUP(A189,'Absolute Total Monosaccharide C'!$E$2:$T$999,10)</f>
        <v>0</v>
      </c>
      <c r="R189" s="31">
        <f>VLOOKUP(A189,'Absolute Total Monosaccharide C'!$E$2:$T$999,11)</f>
        <v>0.022866</v>
      </c>
      <c r="S189" s="31">
        <f>VLOOKUP(A189,'Absolute Total Monosaccharide C'!$E$2:$T$999,12)</f>
        <v>0</v>
      </c>
      <c r="T189" s="31">
        <f>VLOOKUP(A189,'Absolute Total Monosaccharide C'!$E$2:$T$999,13)</f>
        <v>0</v>
      </c>
      <c r="U189" s="31">
        <f>VLOOKUP(A189,'Absolute Total Monosaccharide C'!$E$2:$T$999,14)</f>
        <v>0.00272</v>
      </c>
      <c r="V189" s="31">
        <f>VLOOKUP(A189,'Absolute Total Monosaccharide C'!$E$2:$T$999,15)</f>
        <v>0</v>
      </c>
      <c r="W189" s="31">
        <f>VLOOKUP(A189,'Absolute Total Monosaccharide C'!$E$2:$T$999,16)</f>
        <v>0.001413</v>
      </c>
      <c r="X189" s="100">
        <f>VLOOKUP(A189,'Absolute Total Monosaccharide C'!$E$2:$T$999,2)</f>
        <v>10.37</v>
      </c>
      <c r="Y189" s="101"/>
    </row>
    <row r="190">
      <c r="A190" s="19" t="s">
        <v>520</v>
      </c>
      <c r="B190" s="8" t="str">
        <f>VLOOKUP(A190,'Food Encyclopedia'!$C$2:$K$999,3)&amp;","&amp;VLOOKUP(A190,'Food Encyclopedia'!$C$2:$K$999,4)&amp;","&amp;VLOOKUP(A190,'Food Encyclopedia'!$C$2:$K$999,5)</f>
        <v>Potato, mini medley (red), flesh, fresh,Signature Farms,</v>
      </c>
      <c r="C190" s="31" t="str">
        <f>VLOOKUP(A190,'Food Encyclopedia'!$C$2:$K$999,6)</f>
        <v>Vegetables</v>
      </c>
      <c r="D190" s="98">
        <v>70.0</v>
      </c>
      <c r="E190" s="31">
        <f t="shared" si="1"/>
        <v>70000</v>
      </c>
      <c r="F190" s="31">
        <f>(VLOOKUP(A190,'% water content of Food'!A190:F1187,6))</f>
        <v>0</v>
      </c>
      <c r="G190" s="31">
        <f t="shared" si="2"/>
        <v>0</v>
      </c>
      <c r="H190" s="31">
        <f t="shared" si="3"/>
        <v>70000</v>
      </c>
      <c r="I190" s="99">
        <f t="shared" si="4"/>
        <v>0</v>
      </c>
      <c r="J190" s="31" t="str">
        <f>VLOOKUP(A190,'Absolute Total Monosaccharide C'!$E$2:$T$999,3)</f>
        <v/>
      </c>
      <c r="K190" s="31" t="str">
        <f>VLOOKUP(A190,'Absolute Total Monosaccharide C'!$E$2:$T$999,4)</f>
        <v/>
      </c>
      <c r="L190" s="31" t="str">
        <f>VLOOKUP(A190,'Absolute Total Monosaccharide C'!$E$2:$T$999,5)</f>
        <v/>
      </c>
      <c r="M190" s="31" t="str">
        <f>VLOOKUP(A190,'Absolute Total Monosaccharide C'!$E$2:$T$999,6)</f>
        <v/>
      </c>
      <c r="N190" s="100" t="str">
        <f>VLOOKUP(A190,'Absolute Total Monosaccharide C'!$E$2:$T$999,7)</f>
        <v/>
      </c>
      <c r="O190" s="31" t="str">
        <f>VLOOKUP(A190,'Absolute Total Monosaccharide C'!$E$2:$T$999,8)</f>
        <v/>
      </c>
      <c r="P190" s="31" t="str">
        <f>VLOOKUP(A190,'Absolute Total Monosaccharide C'!$E$2:$T$999,9)</f>
        <v/>
      </c>
      <c r="Q190" s="31" t="str">
        <f>VLOOKUP(A190,'Absolute Total Monosaccharide C'!$E$2:$T$999,10)</f>
        <v/>
      </c>
      <c r="R190" s="31" t="str">
        <f>VLOOKUP(A190,'Absolute Total Monosaccharide C'!$E$2:$T$999,11)</f>
        <v/>
      </c>
      <c r="S190" s="31" t="str">
        <f>VLOOKUP(A190,'Absolute Total Monosaccharide C'!$E$2:$T$999,12)</f>
        <v/>
      </c>
      <c r="T190" s="105" t="str">
        <f>VLOOKUP(A190,'Absolute Total Monosaccharide C'!$E$2:$T$999,13)</f>
        <v/>
      </c>
      <c r="U190" s="31" t="str">
        <f>VLOOKUP(A190,'Absolute Total Monosaccharide C'!$E$2:$T$999,14)</f>
        <v/>
      </c>
      <c r="V190" s="31" t="str">
        <f>VLOOKUP(A190,'Absolute Total Monosaccharide C'!$E$2:$T$999,15)</f>
        <v/>
      </c>
      <c r="W190" s="31" t="str">
        <f>VLOOKUP(A190,'Absolute Total Monosaccharide C'!$E$2:$T$999,16)</f>
        <v/>
      </c>
      <c r="X190" s="100" t="str">
        <f>VLOOKUP(A190,'Absolute Total Monosaccharide C'!$E$2:$T$999,2)</f>
        <v/>
      </c>
      <c r="Y190" s="101"/>
    </row>
    <row r="191">
      <c r="A191" s="19" t="s">
        <v>522</v>
      </c>
      <c r="B191" s="8" t="str">
        <f>VLOOKUP(A191,'Food Encyclopedia'!$C$2:$K$999,3)&amp;","&amp;VLOOKUP(A191,'Food Encyclopedia'!$C$2:$K$999,4)&amp;","&amp;VLOOKUP(A191,'Food Encyclopedia'!$C$2:$K$999,5)</f>
        <v>Potato, blushing belle, flesh, fresh,The little potato company,</v>
      </c>
      <c r="C191" s="31" t="str">
        <f>VLOOKUP(A191,'Food Encyclopedia'!$C$2:$K$999,6)</f>
        <v>Vegetables</v>
      </c>
      <c r="D191" s="98">
        <v>70.0</v>
      </c>
      <c r="E191" s="31">
        <f t="shared" si="1"/>
        <v>70000</v>
      </c>
      <c r="F191" s="31">
        <f>(VLOOKUP(A191,'% water content of Food'!A191:F1188,6))</f>
        <v>0</v>
      </c>
      <c r="G191" s="31">
        <f t="shared" si="2"/>
        <v>0</v>
      </c>
      <c r="H191" s="31">
        <f t="shared" si="3"/>
        <v>70000</v>
      </c>
      <c r="I191" s="99">
        <f t="shared" si="4"/>
        <v>0</v>
      </c>
      <c r="J191" s="31" t="str">
        <f>VLOOKUP(A191,'Absolute Total Monosaccharide C'!$E$2:$T$999,3)</f>
        <v/>
      </c>
      <c r="K191" s="31" t="str">
        <f>VLOOKUP(A191,'Absolute Total Monosaccharide C'!$E$2:$T$999,4)</f>
        <v/>
      </c>
      <c r="L191" s="31" t="str">
        <f>VLOOKUP(A191,'Absolute Total Monosaccharide C'!$E$2:$T$999,5)</f>
        <v/>
      </c>
      <c r="M191" s="31" t="str">
        <f>VLOOKUP(A191,'Absolute Total Monosaccharide C'!$E$2:$T$999,6)</f>
        <v/>
      </c>
      <c r="N191" s="100" t="str">
        <f>VLOOKUP(A191,'Absolute Total Monosaccharide C'!$E$2:$T$999,7)</f>
        <v/>
      </c>
      <c r="O191" s="31" t="str">
        <f>VLOOKUP(A191,'Absolute Total Monosaccharide C'!$E$2:$T$999,8)</f>
        <v/>
      </c>
      <c r="P191" s="31" t="str">
        <f>VLOOKUP(A191,'Absolute Total Monosaccharide C'!$E$2:$T$999,9)</f>
        <v/>
      </c>
      <c r="Q191" s="31" t="str">
        <f>VLOOKUP(A191,'Absolute Total Monosaccharide C'!$E$2:$T$999,10)</f>
        <v/>
      </c>
      <c r="R191" s="31" t="str">
        <f>VLOOKUP(A191,'Absolute Total Monosaccharide C'!$E$2:$T$999,11)</f>
        <v/>
      </c>
      <c r="S191" s="31" t="str">
        <f>VLOOKUP(A191,'Absolute Total Monosaccharide C'!$E$2:$T$999,12)</f>
        <v/>
      </c>
      <c r="T191" s="105" t="str">
        <f>VLOOKUP(A191,'Absolute Total Monosaccharide C'!$E$2:$T$999,13)</f>
        <v/>
      </c>
      <c r="U191" s="31" t="str">
        <f>VLOOKUP(A191,'Absolute Total Monosaccharide C'!$E$2:$T$999,14)</f>
        <v/>
      </c>
      <c r="V191" s="31" t="str">
        <f>VLOOKUP(A191,'Absolute Total Monosaccharide C'!$E$2:$T$999,15)</f>
        <v/>
      </c>
      <c r="W191" s="31" t="str">
        <f>VLOOKUP(A191,'Absolute Total Monosaccharide C'!$E$2:$T$999,16)</f>
        <v/>
      </c>
      <c r="X191" s="100" t="str">
        <f>VLOOKUP(A191,'Absolute Total Monosaccharide C'!$E$2:$T$999,2)</f>
        <v/>
      </c>
      <c r="Y191" s="101"/>
    </row>
    <row r="192">
      <c r="A192" s="19" t="s">
        <v>523</v>
      </c>
      <c r="B192" s="8" t="str">
        <f>VLOOKUP(A192,'Food Encyclopedia'!$C$2:$K$999,3)&amp;","&amp;VLOOKUP(A192,'Food Encyclopedia'!$C$2:$K$999,4)&amp;","&amp;VLOOKUP(A192,'Food Encyclopedia'!$C$2:$K$999,5)</f>
        <v>Potato, sweet, flesh, fresh,Valperdo Farms,</v>
      </c>
      <c r="C192" s="31" t="str">
        <f>VLOOKUP(A192,'Food Encyclopedia'!$C$2:$K$999,6)</f>
        <v>Vegetables</v>
      </c>
      <c r="D192" s="98">
        <v>70.0</v>
      </c>
      <c r="E192" s="31">
        <f t="shared" si="1"/>
        <v>70000</v>
      </c>
      <c r="F192" s="31">
        <f>(VLOOKUP(A192,'% water content of Food'!A192:F1189,6))</f>
        <v>0</v>
      </c>
      <c r="G192" s="31">
        <f t="shared" si="2"/>
        <v>0</v>
      </c>
      <c r="H192" s="31">
        <f t="shared" si="3"/>
        <v>70000</v>
      </c>
      <c r="I192" s="99">
        <f t="shared" si="4"/>
        <v>0</v>
      </c>
      <c r="J192" s="31" t="str">
        <f>VLOOKUP(A192,'Absolute Total Monosaccharide C'!$E$2:$T$999,3)</f>
        <v/>
      </c>
      <c r="K192" s="31" t="str">
        <f>VLOOKUP(A192,'Absolute Total Monosaccharide C'!$E$2:$T$999,4)</f>
        <v/>
      </c>
      <c r="L192" s="31" t="str">
        <f>VLOOKUP(A192,'Absolute Total Monosaccharide C'!$E$2:$T$999,5)</f>
        <v/>
      </c>
      <c r="M192" s="31" t="str">
        <f>VLOOKUP(A192,'Absolute Total Monosaccharide C'!$E$2:$T$999,6)</f>
        <v/>
      </c>
      <c r="N192" s="100" t="str">
        <f>VLOOKUP(A192,'Absolute Total Monosaccharide C'!$E$2:$T$999,7)</f>
        <v/>
      </c>
      <c r="O192" s="31" t="str">
        <f>VLOOKUP(A192,'Absolute Total Monosaccharide C'!$E$2:$T$999,8)</f>
        <v/>
      </c>
      <c r="P192" s="31" t="str">
        <f>VLOOKUP(A192,'Absolute Total Monosaccharide C'!$E$2:$T$999,9)</f>
        <v/>
      </c>
      <c r="Q192" s="31" t="str">
        <f>VLOOKUP(A192,'Absolute Total Monosaccharide C'!$E$2:$T$999,10)</f>
        <v/>
      </c>
      <c r="R192" s="31" t="str">
        <f>VLOOKUP(A192,'Absolute Total Monosaccharide C'!$E$2:$T$999,11)</f>
        <v/>
      </c>
      <c r="S192" s="31" t="str">
        <f>VLOOKUP(A192,'Absolute Total Monosaccharide C'!$E$2:$T$999,12)</f>
        <v/>
      </c>
      <c r="T192" s="105" t="str">
        <f>VLOOKUP(A192,'Absolute Total Monosaccharide C'!$E$2:$T$999,13)</f>
        <v/>
      </c>
      <c r="U192" s="31" t="str">
        <f>VLOOKUP(A192,'Absolute Total Monosaccharide C'!$E$2:$T$999,14)</f>
        <v/>
      </c>
      <c r="V192" s="31" t="str">
        <f>VLOOKUP(A192,'Absolute Total Monosaccharide C'!$E$2:$T$999,15)</f>
        <v/>
      </c>
      <c r="W192" s="31" t="str">
        <f>VLOOKUP(A192,'Absolute Total Monosaccharide C'!$E$2:$T$999,16)</f>
        <v/>
      </c>
      <c r="X192" s="100" t="str">
        <f>VLOOKUP(A192,'Absolute Total Monosaccharide C'!$E$2:$T$999,2)</f>
        <v/>
      </c>
      <c r="Y192" s="101"/>
    </row>
    <row r="193">
      <c r="A193" s="19" t="s">
        <v>524</v>
      </c>
      <c r="B193" s="8" t="str">
        <f>VLOOKUP(A193,'Food Encyclopedia'!$C$2:$K$999,3)&amp;","&amp;VLOOKUP(A193,'Food Encyclopedia'!$C$2:$K$999,4)&amp;","&amp;VLOOKUP(A193,'Food Encyclopedia'!$C$2:$K$999,5)</f>
        <v>Bread, double fiber, whole, fresh,Oroweat,Whole Grains Double Fiber</v>
      </c>
      <c r="C193" s="31" t="str">
        <f>VLOOKUP(A193,'Food Encyclopedia'!$C$2:$K$999,6)</f>
        <v>Grain Products</v>
      </c>
      <c r="D193" s="98">
        <v>50.0</v>
      </c>
      <c r="E193" s="31">
        <f t="shared" si="1"/>
        <v>50000</v>
      </c>
      <c r="F193" s="31">
        <f>(VLOOKUP(A193,'% water content of Food'!A193:F1190,6))</f>
        <v>27.15155214</v>
      </c>
      <c r="G193" s="31">
        <f t="shared" si="2"/>
        <v>13575.77607</v>
      </c>
      <c r="H193" s="31">
        <f t="shared" si="3"/>
        <v>36424.22393</v>
      </c>
      <c r="I193" s="99">
        <f t="shared" si="4"/>
        <v>590.3273972</v>
      </c>
      <c r="J193" s="31">
        <f>VLOOKUP(A193,'Absolute Total Monosaccharide C'!$E$2:$T$999,3)</f>
        <v>0.480123</v>
      </c>
      <c r="K193" s="31">
        <f>VLOOKUP(A193,'Absolute Total Monosaccharide C'!$E$2:$T$999,4)</f>
        <v>0.002882</v>
      </c>
      <c r="L193" s="31">
        <f>VLOOKUP(A193,'Absolute Total Monosaccharide C'!$E$2:$T$999,5)</f>
        <v>0.004751</v>
      </c>
      <c r="M193" s="31">
        <f>VLOOKUP(A193,'Absolute Total Monosaccharide C'!$E$2:$T$999,6)</f>
        <v>0.019953</v>
      </c>
      <c r="N193" s="100">
        <f>VLOOKUP(A193,'Absolute Total Monosaccharide C'!$E$2:$T$999,7)</f>
        <v>0.016207</v>
      </c>
      <c r="O193" s="31">
        <f>VLOOKUP(A193,'Absolute Total Monosaccharide C'!$E$2:$T$999,8)</f>
        <v>0.001419</v>
      </c>
      <c r="P193" s="102">
        <f>VLOOKUP(A193,'Absolute Total Monosaccharide C'!$E$2:$T$999,9)</f>
        <v>0.0000707</v>
      </c>
      <c r="Q193" s="31">
        <f>VLOOKUP(A193,'Absolute Total Monosaccharide C'!$E$2:$T$999,10)</f>
        <v>0.000201</v>
      </c>
      <c r="R193" s="31">
        <f>VLOOKUP(A193,'Absolute Total Monosaccharide C'!$E$2:$T$999,11)</f>
        <v>0.000154</v>
      </c>
      <c r="S193" s="31">
        <f>VLOOKUP(A193,'Absolute Total Monosaccharide C'!$E$2:$T$999,12)</f>
        <v>0</v>
      </c>
      <c r="T193" s="31">
        <f>VLOOKUP(A193,'Absolute Total Monosaccharide C'!$E$2:$T$999,13)</f>
        <v>0</v>
      </c>
      <c r="U193" s="31">
        <f>VLOOKUP(A193,'Absolute Total Monosaccharide C'!$E$2:$T$999,14)</f>
        <v>0.001972</v>
      </c>
      <c r="V193" s="31">
        <f>VLOOKUP(A193,'Absolute Total Monosaccharide C'!$E$2:$T$999,15)</f>
        <v>0</v>
      </c>
      <c r="W193" s="31">
        <f>VLOOKUP(A193,'Absolute Total Monosaccharide C'!$E$2:$T$999,16)</f>
        <v>0.000527</v>
      </c>
      <c r="X193" s="100">
        <f>VLOOKUP(A193,'Absolute Total Monosaccharide C'!$E$2:$T$999,2)</f>
        <v>10.25</v>
      </c>
      <c r="Y193" s="101"/>
    </row>
    <row r="194">
      <c r="A194" s="19" t="s">
        <v>528</v>
      </c>
      <c r="B194" s="8" t="str">
        <f>VLOOKUP(A194,'Food Encyclopedia'!$C$2:$K$999,3)&amp;","&amp;VLOOKUP(A194,'Food Encyclopedia'!$C$2:$K$999,4)&amp;","&amp;VLOOKUP(A194,'Food Encyclopedia'!$C$2:$K$999,5)</f>
        <v>Bread, buttermilk, whole, fresh,Oroweat,Country Buttermilk</v>
      </c>
      <c r="C194" s="31" t="str">
        <f>VLOOKUP(A194,'Food Encyclopedia'!$C$2:$K$999,6)</f>
        <v>Grain Products</v>
      </c>
      <c r="D194" s="98">
        <v>50.0</v>
      </c>
      <c r="E194" s="31">
        <f t="shared" si="1"/>
        <v>50000</v>
      </c>
      <c r="F194" s="31">
        <f>(VLOOKUP(A194,'% water content of Food'!A194:F1191,6))</f>
        <v>26.0023266</v>
      </c>
      <c r="G194" s="31">
        <f t="shared" si="2"/>
        <v>13001.1633</v>
      </c>
      <c r="H194" s="31">
        <f t="shared" si="3"/>
        <v>36998.8367</v>
      </c>
      <c r="I194" s="99">
        <f t="shared" si="4"/>
        <v>269.9435126</v>
      </c>
      <c r="J194" s="31">
        <f>VLOOKUP(A194,'Absolute Total Monosaccharide C'!$E$2:$T$999,3)</f>
        <v>0.632806</v>
      </c>
      <c r="K194" s="31">
        <f>VLOOKUP(A194,'Absolute Total Monosaccharide C'!$E$2:$T$999,4)</f>
        <v>0.015887</v>
      </c>
      <c r="L194" s="31">
        <f>VLOOKUP(A194,'Absolute Total Monosaccharide C'!$E$2:$T$999,5)</f>
        <v>0.004067</v>
      </c>
      <c r="M194" s="31">
        <f>VLOOKUP(A194,'Absolute Total Monosaccharide C'!$E$2:$T$999,6)</f>
        <v>0.005587</v>
      </c>
      <c r="N194" s="100">
        <f>VLOOKUP(A194,'Absolute Total Monosaccharide C'!$E$2:$T$999,7)</f>
        <v>0.007296</v>
      </c>
      <c r="O194" s="31">
        <f>VLOOKUP(A194,'Absolute Total Monosaccharide C'!$E$2:$T$999,8)</f>
        <v>0.000749</v>
      </c>
      <c r="P194" s="102">
        <f>VLOOKUP(A194,'Absolute Total Monosaccharide C'!$E$2:$T$999,9)</f>
        <v>0.0000247</v>
      </c>
      <c r="Q194" s="31">
        <f>VLOOKUP(A194,'Absolute Total Monosaccharide C'!$E$2:$T$999,10)</f>
        <v>0</v>
      </c>
      <c r="R194" s="102">
        <f>VLOOKUP(A194,'Absolute Total Monosaccharide C'!$E$2:$T$999,11)</f>
        <v>0.0000486</v>
      </c>
      <c r="S194" s="31">
        <f>VLOOKUP(A194,'Absolute Total Monosaccharide C'!$E$2:$T$999,12)</f>
        <v>0</v>
      </c>
      <c r="T194" s="31">
        <f>VLOOKUP(A194,'Absolute Total Monosaccharide C'!$E$2:$T$999,13)</f>
        <v>0</v>
      </c>
      <c r="U194" s="31">
        <f>VLOOKUP(A194,'Absolute Total Monosaccharide C'!$E$2:$T$999,14)</f>
        <v>0.00243</v>
      </c>
      <c r="V194" s="31">
        <f>VLOOKUP(A194,'Absolute Total Monosaccharide C'!$E$2:$T$999,15)</f>
        <v>0</v>
      </c>
      <c r="W194" s="31">
        <f>VLOOKUP(A194,'Absolute Total Monosaccharide C'!$E$2:$T$999,16)</f>
        <v>0.000449</v>
      </c>
      <c r="X194" s="100">
        <f>VLOOKUP(A194,'Absolute Total Monosaccharide C'!$E$2:$T$999,2)</f>
        <v>10.21</v>
      </c>
      <c r="Y194" s="101"/>
    </row>
    <row r="195">
      <c r="A195" s="19" t="s">
        <v>531</v>
      </c>
      <c r="B195" s="8" t="str">
        <f>VLOOKUP(A195,'Food Encyclopedia'!$C$2:$K$999,3)&amp;","&amp;VLOOKUP(A195,'Food Encyclopedia'!$C$2:$K$999,4)&amp;","&amp;VLOOKUP(A195,'Food Encyclopedia'!$C$2:$K$999,5)</f>
        <v>Bread, white, whole, fresh,Oroweat,Country White </v>
      </c>
      <c r="C195" s="31" t="str">
        <f>VLOOKUP(A195,'Food Encyclopedia'!$C$2:$K$999,6)</f>
        <v>Grain Products</v>
      </c>
      <c r="D195" s="98">
        <v>50.0</v>
      </c>
      <c r="E195" s="31">
        <f t="shared" si="1"/>
        <v>50000</v>
      </c>
      <c r="F195" s="31">
        <f>(VLOOKUP(A195,'% water content of Food'!A195:F1192,6))</f>
        <v>28.88166939</v>
      </c>
      <c r="G195" s="31">
        <f t="shared" si="2"/>
        <v>14440.8347</v>
      </c>
      <c r="H195" s="31">
        <f t="shared" si="3"/>
        <v>35559.1653</v>
      </c>
      <c r="I195" s="99">
        <f t="shared" si="4"/>
        <v>498.7172934</v>
      </c>
      <c r="J195" s="31">
        <f>VLOOKUP(A195,'Absolute Total Monosaccharide C'!$E$2:$T$999,3)</f>
        <v>0.620434</v>
      </c>
      <c r="K195" s="31">
        <f>VLOOKUP(A195,'Absolute Total Monosaccharide C'!$E$2:$T$999,4)</f>
        <v>0.000133</v>
      </c>
      <c r="L195" s="31">
        <f>VLOOKUP(A195,'Absolute Total Monosaccharide C'!$E$2:$T$999,5)</f>
        <v>0.004382</v>
      </c>
      <c r="M195" s="31">
        <f>VLOOKUP(A195,'Absolute Total Monosaccharide C'!$E$2:$T$999,6)</f>
        <v>0.005552</v>
      </c>
      <c r="N195" s="100">
        <f>VLOOKUP(A195,'Absolute Total Monosaccharide C'!$E$2:$T$999,7)</f>
        <v>0.014025</v>
      </c>
      <c r="O195" s="31">
        <f>VLOOKUP(A195,'Absolute Total Monosaccharide C'!$E$2:$T$999,8)</f>
        <v>0.000974</v>
      </c>
      <c r="P195" s="102">
        <f>VLOOKUP(A195,'Absolute Total Monosaccharide C'!$E$2:$T$999,9)</f>
        <v>0.0000215</v>
      </c>
      <c r="Q195" s="102">
        <f>VLOOKUP(A195,'Absolute Total Monosaccharide C'!$E$2:$T$999,10)</f>
        <v>0.0000572</v>
      </c>
      <c r="R195" s="102">
        <f>VLOOKUP(A195,'Absolute Total Monosaccharide C'!$E$2:$T$999,11)</f>
        <v>0.0000352</v>
      </c>
      <c r="S195" s="31">
        <f>VLOOKUP(A195,'Absolute Total Monosaccharide C'!$E$2:$T$999,12)</f>
        <v>0</v>
      </c>
      <c r="T195" s="31">
        <f>VLOOKUP(A195,'Absolute Total Monosaccharide C'!$E$2:$T$999,13)</f>
        <v>0</v>
      </c>
      <c r="U195" s="31">
        <f>VLOOKUP(A195,'Absolute Total Monosaccharide C'!$E$2:$T$999,14)</f>
        <v>0.002277</v>
      </c>
      <c r="V195" s="31">
        <f>VLOOKUP(A195,'Absolute Total Monosaccharide C'!$E$2:$T$999,15)</f>
        <v>0</v>
      </c>
      <c r="W195" s="31">
        <f>VLOOKUP(A195,'Absolute Total Monosaccharide C'!$E$2:$T$999,16)</f>
        <v>0.000386</v>
      </c>
      <c r="X195" s="100">
        <f>VLOOKUP(A195,'Absolute Total Monosaccharide C'!$E$2:$T$999,2)</f>
        <v>10.3</v>
      </c>
      <c r="Y195" s="101"/>
    </row>
    <row r="196">
      <c r="A196" s="19" t="s">
        <v>534</v>
      </c>
      <c r="B196" s="8" t="str">
        <f>VLOOKUP(A196,'Food Encyclopedia'!$C$2:$K$999,3)&amp;","&amp;VLOOKUP(A196,'Food Encyclopedia'!$C$2:$K$999,4)&amp;","&amp;VLOOKUP(A196,'Food Encyclopedia'!$C$2:$K$999,5)</f>
        <v>Bread, whole grain, whole, fresh,Oroweat,Whole Grains 12 Grain</v>
      </c>
      <c r="C196" s="31" t="str">
        <f>VLOOKUP(A196,'Food Encyclopedia'!$C$2:$K$999,6)</f>
        <v>Grain Products</v>
      </c>
      <c r="D196" s="98">
        <v>50.0</v>
      </c>
      <c r="E196" s="31">
        <f t="shared" si="1"/>
        <v>50000</v>
      </c>
      <c r="F196" s="31">
        <f>(VLOOKUP(A196,'% water content of Food'!A196:F1193,6))</f>
        <v>26.86143374</v>
      </c>
      <c r="G196" s="31">
        <f t="shared" si="2"/>
        <v>13430.71687</v>
      </c>
      <c r="H196" s="31">
        <f t="shared" si="3"/>
        <v>36569.28313</v>
      </c>
      <c r="I196" s="99">
        <f t="shared" si="4"/>
        <v>976.5095675</v>
      </c>
      <c r="J196" s="31">
        <f>VLOOKUP(A196,'Absolute Total Monosaccharide C'!$E$2:$T$999,3)</f>
        <v>0.415367</v>
      </c>
      <c r="K196" s="31">
        <f>VLOOKUP(A196,'Absolute Total Monosaccharide C'!$E$2:$T$999,4)</f>
        <v>0.006656</v>
      </c>
      <c r="L196" s="31">
        <f>VLOOKUP(A196,'Absolute Total Monosaccharide C'!$E$2:$T$999,5)</f>
        <v>0.003307</v>
      </c>
      <c r="M196" s="31">
        <f>VLOOKUP(A196,'Absolute Total Monosaccharide C'!$E$2:$T$999,6)</f>
        <v>0.014151</v>
      </c>
      <c r="N196" s="100">
        <f>VLOOKUP(A196,'Absolute Total Monosaccharide C'!$E$2:$T$999,7)</f>
        <v>0.026703</v>
      </c>
      <c r="O196" s="31">
        <f>VLOOKUP(A196,'Absolute Total Monosaccharide C'!$E$2:$T$999,8)</f>
        <v>0.001566</v>
      </c>
      <c r="P196" s="31">
        <f>VLOOKUP(A196,'Absolute Total Monosaccharide C'!$E$2:$T$999,9)</f>
        <v>0.000179</v>
      </c>
      <c r="Q196" s="31">
        <f>VLOOKUP(A196,'Absolute Total Monosaccharide C'!$E$2:$T$999,10)</f>
        <v>0.000174</v>
      </c>
      <c r="R196" s="31">
        <f>VLOOKUP(A196,'Absolute Total Monosaccharide C'!$E$2:$T$999,11)</f>
        <v>0.000328</v>
      </c>
      <c r="S196" s="31">
        <f>VLOOKUP(A196,'Absolute Total Monosaccharide C'!$E$2:$T$999,12)</f>
        <v>0</v>
      </c>
      <c r="T196" s="31">
        <f>VLOOKUP(A196,'Absolute Total Monosaccharide C'!$E$2:$T$999,13)</f>
        <v>0</v>
      </c>
      <c r="U196" s="31">
        <f>VLOOKUP(A196,'Absolute Total Monosaccharide C'!$E$2:$T$999,14)</f>
        <v>0.002106</v>
      </c>
      <c r="V196" s="31">
        <f>VLOOKUP(A196,'Absolute Total Monosaccharide C'!$E$2:$T$999,15)</f>
        <v>0</v>
      </c>
      <c r="W196" s="31">
        <f>VLOOKUP(A196,'Absolute Total Monosaccharide C'!$E$2:$T$999,16)</f>
        <v>0.00049</v>
      </c>
      <c r="X196" s="100">
        <f>VLOOKUP(A196,'Absolute Total Monosaccharide C'!$E$2:$T$999,2)</f>
        <v>10.3</v>
      </c>
      <c r="Y196" s="101"/>
    </row>
    <row r="197">
      <c r="A197" s="19" t="s">
        <v>537</v>
      </c>
      <c r="B197" s="8" t="str">
        <f>VLOOKUP(A197,'Food Encyclopedia'!$C$2:$K$999,3)&amp;","&amp;VLOOKUP(A197,'Food Encyclopedia'!$C$2:$K$999,4)&amp;","&amp;VLOOKUP(A197,'Food Encyclopedia'!$C$2:$K$999,5)</f>
        <v>Bread, whole grain, inside only, fresh,Oroweat,Whole Grains 12 Grain</v>
      </c>
      <c r="C197" s="31" t="str">
        <f>VLOOKUP(A197,'Food Encyclopedia'!$C$2:$K$999,6)</f>
        <v>Grain Products</v>
      </c>
      <c r="D197" s="98">
        <v>50.0</v>
      </c>
      <c r="E197" s="31">
        <f t="shared" si="1"/>
        <v>50000</v>
      </c>
      <c r="F197" s="31">
        <f>(VLOOKUP(A197,'% water content of Food'!A197:F1194,6))</f>
        <v>26.54153896</v>
      </c>
      <c r="G197" s="31">
        <f t="shared" si="2"/>
        <v>13270.76948</v>
      </c>
      <c r="H197" s="31">
        <f t="shared" si="3"/>
        <v>36729.23052</v>
      </c>
      <c r="I197" s="99">
        <f t="shared" si="4"/>
        <v>999.4390916</v>
      </c>
      <c r="J197" s="31">
        <f>VLOOKUP(A197,'Absolute Total Monosaccharide C'!$E$2:$T$999,3)</f>
        <v>0.443123</v>
      </c>
      <c r="K197" s="31">
        <f>VLOOKUP(A197,'Absolute Total Monosaccharide C'!$E$2:$T$999,4)</f>
        <v>0.005851</v>
      </c>
      <c r="L197" s="31">
        <f>VLOOKUP(A197,'Absolute Total Monosaccharide C'!$E$2:$T$999,5)</f>
        <v>0.004092</v>
      </c>
      <c r="M197" s="31">
        <f>VLOOKUP(A197,'Absolute Total Monosaccharide C'!$E$2:$T$999,6)</f>
        <v>0.014475</v>
      </c>
      <c r="N197" s="100">
        <f>VLOOKUP(A197,'Absolute Total Monosaccharide C'!$E$2:$T$999,7)</f>
        <v>0.027211</v>
      </c>
      <c r="O197" s="31">
        <f>VLOOKUP(A197,'Absolute Total Monosaccharide C'!$E$2:$T$999,8)</f>
        <v>0.001056</v>
      </c>
      <c r="P197" s="31">
        <f>VLOOKUP(A197,'Absolute Total Monosaccharide C'!$E$2:$T$999,9)</f>
        <v>0.00016</v>
      </c>
      <c r="Q197" s="31">
        <f>VLOOKUP(A197,'Absolute Total Monosaccharide C'!$E$2:$T$999,10)</f>
        <v>0.000113</v>
      </c>
      <c r="R197" s="31">
        <f>VLOOKUP(A197,'Absolute Total Monosaccharide C'!$E$2:$T$999,11)</f>
        <v>0.000289</v>
      </c>
      <c r="S197" s="31">
        <f>VLOOKUP(A197,'Absolute Total Monosaccharide C'!$E$2:$T$999,12)</f>
        <v>0</v>
      </c>
      <c r="T197" s="31">
        <f>VLOOKUP(A197,'Absolute Total Monosaccharide C'!$E$2:$T$999,13)</f>
        <v>0</v>
      </c>
      <c r="U197" s="31">
        <f>VLOOKUP(A197,'Absolute Total Monosaccharide C'!$E$2:$T$999,14)</f>
        <v>0.002006</v>
      </c>
      <c r="V197" s="31">
        <f>VLOOKUP(A197,'Absolute Total Monosaccharide C'!$E$2:$T$999,15)</f>
        <v>0</v>
      </c>
      <c r="W197" s="31">
        <f>VLOOKUP(A197,'Absolute Total Monosaccharide C'!$E$2:$T$999,16)</f>
        <v>0.000554</v>
      </c>
      <c r="X197" s="100">
        <f>VLOOKUP(A197,'Absolute Total Monosaccharide C'!$E$2:$T$999,2)</f>
        <v>10.2</v>
      </c>
      <c r="Y197" s="101"/>
    </row>
    <row r="198">
      <c r="A198" s="19" t="s">
        <v>539</v>
      </c>
      <c r="B198" s="8" t="str">
        <f>VLOOKUP(A198,'Food Encyclopedia'!$C$2:$K$999,3)&amp;","&amp;VLOOKUP(A198,'Food Encyclopedia'!$C$2:$K$999,4)&amp;","&amp;VLOOKUP(A198,'Food Encyclopedia'!$C$2:$K$999,5)</f>
        <v>Bread, whole grain, crust only, fresh,Oroweat,Whole Grains 12 Grain</v>
      </c>
      <c r="C198" s="31" t="str">
        <f>VLOOKUP(A198,'Food Encyclopedia'!$C$2:$K$999,6)</f>
        <v>Grain Products</v>
      </c>
      <c r="D198" s="98">
        <v>50.0</v>
      </c>
      <c r="E198" s="31">
        <f t="shared" si="1"/>
        <v>50000</v>
      </c>
      <c r="F198" s="31">
        <f>(VLOOKUP(A198,'% water content of Food'!A198:F1195,6))</f>
        <v>14.99123296</v>
      </c>
      <c r="G198" s="31">
        <f t="shared" si="2"/>
        <v>7495.61648</v>
      </c>
      <c r="H198" s="31">
        <f t="shared" si="3"/>
        <v>42504.38352</v>
      </c>
      <c r="I198" s="99">
        <f t="shared" si="4"/>
        <v>1412.718195</v>
      </c>
      <c r="J198" s="31">
        <f>VLOOKUP(A198,'Absolute Total Monosaccharide C'!$E$2:$T$999,3)</f>
        <v>0.431909</v>
      </c>
      <c r="K198" s="31">
        <f>VLOOKUP(A198,'Absolute Total Monosaccharide C'!$E$2:$T$999,4)</f>
        <v>0.002785</v>
      </c>
      <c r="L198" s="31">
        <f>VLOOKUP(A198,'Absolute Total Monosaccharide C'!$E$2:$T$999,5)</f>
        <v>0.003799</v>
      </c>
      <c r="M198" s="31">
        <f>VLOOKUP(A198,'Absolute Total Monosaccharide C'!$E$2:$T$999,6)</f>
        <v>0.017313</v>
      </c>
      <c r="N198" s="100">
        <f>VLOOKUP(A198,'Absolute Total Monosaccharide C'!$E$2:$T$999,7)</f>
        <v>0.033237</v>
      </c>
      <c r="O198" s="31">
        <f>VLOOKUP(A198,'Absolute Total Monosaccharide C'!$E$2:$T$999,8)</f>
        <v>0.000747</v>
      </c>
      <c r="P198" s="31">
        <f>VLOOKUP(A198,'Absolute Total Monosaccharide C'!$E$2:$T$999,9)</f>
        <v>0.000182</v>
      </c>
      <c r="Q198" s="31">
        <f>VLOOKUP(A198,'Absolute Total Monosaccharide C'!$E$2:$T$999,10)</f>
        <v>0.000188</v>
      </c>
      <c r="R198" s="31">
        <f>VLOOKUP(A198,'Absolute Total Monosaccharide C'!$E$2:$T$999,11)</f>
        <v>0.000354</v>
      </c>
      <c r="S198" s="31">
        <f>VLOOKUP(A198,'Absolute Total Monosaccharide C'!$E$2:$T$999,12)</f>
        <v>0</v>
      </c>
      <c r="T198" s="31">
        <f>VLOOKUP(A198,'Absolute Total Monosaccharide C'!$E$2:$T$999,13)</f>
        <v>0</v>
      </c>
      <c r="U198" s="31">
        <f>VLOOKUP(A198,'Absolute Total Monosaccharide C'!$E$2:$T$999,14)</f>
        <v>0.002634</v>
      </c>
      <c r="V198" s="31">
        <f>VLOOKUP(A198,'Absolute Total Monosaccharide C'!$E$2:$T$999,15)</f>
        <v>0</v>
      </c>
      <c r="W198" s="31">
        <f>VLOOKUP(A198,'Absolute Total Monosaccharide C'!$E$2:$T$999,16)</f>
        <v>0.00054</v>
      </c>
      <c r="X198" s="100">
        <f>VLOOKUP(A198,'Absolute Total Monosaccharide C'!$E$2:$T$999,2)</f>
        <v>10.07</v>
      </c>
      <c r="Y198" s="101"/>
    </row>
    <row r="199">
      <c r="A199" s="19" t="s">
        <v>541</v>
      </c>
      <c r="B199" s="8" t="str">
        <f>VLOOKUP(A199,'Food Encyclopedia'!$C$2:$K$999,3)&amp;","&amp;VLOOKUP(A199,'Food Encyclopedia'!$C$2:$K$999,4)&amp;","&amp;VLOOKUP(A199,'Food Encyclopedia'!$C$2:$K$999,5)</f>
        <v>Bread, oatnut, whole, fresh,Oroweat,3-Seed Oatnut </v>
      </c>
      <c r="C199" s="31" t="str">
        <f>VLOOKUP(A199,'Food Encyclopedia'!$C$2:$K$999,6)</f>
        <v>Grain Products</v>
      </c>
      <c r="D199" s="98">
        <v>50.0</v>
      </c>
      <c r="E199" s="31">
        <f t="shared" si="1"/>
        <v>50000</v>
      </c>
      <c r="F199" s="31">
        <f>(VLOOKUP(A199,'% water content of Food'!A199:F1196,6))</f>
        <v>20.71291676</v>
      </c>
      <c r="G199" s="31">
        <f t="shared" si="2"/>
        <v>10356.45838</v>
      </c>
      <c r="H199" s="31">
        <f t="shared" si="3"/>
        <v>39643.54162</v>
      </c>
      <c r="I199" s="99">
        <f t="shared" si="4"/>
        <v>456.0196593</v>
      </c>
      <c r="J199" s="31">
        <f>VLOOKUP(A199,'Absolute Total Monosaccharide C'!$E$2:$T$999,3)</f>
        <v>0.474636</v>
      </c>
      <c r="K199" s="31">
        <f>VLOOKUP(A199,'Absolute Total Monosaccharide C'!$E$2:$T$999,4)</f>
        <v>0.004789</v>
      </c>
      <c r="L199" s="31">
        <f>VLOOKUP(A199,'Absolute Total Monosaccharide C'!$E$2:$T$999,5)</f>
        <v>0.006193</v>
      </c>
      <c r="M199" s="31">
        <f>VLOOKUP(A199,'Absolute Total Monosaccharide C'!$E$2:$T$999,6)</f>
        <v>0.00497</v>
      </c>
      <c r="N199" s="100">
        <f>VLOOKUP(A199,'Absolute Total Monosaccharide C'!$E$2:$T$999,7)</f>
        <v>0.011503</v>
      </c>
      <c r="O199" s="31">
        <f>VLOOKUP(A199,'Absolute Total Monosaccharide C'!$E$2:$T$999,8)</f>
        <v>0.001243</v>
      </c>
      <c r="P199" s="102">
        <f>VLOOKUP(A199,'Absolute Total Monosaccharide C'!$E$2:$T$999,9)</f>
        <v>0.0000861</v>
      </c>
      <c r="Q199" s="102">
        <f>VLOOKUP(A199,'Absolute Total Monosaccharide C'!$E$2:$T$999,10)</f>
        <v>0.0000482</v>
      </c>
      <c r="R199" s="31">
        <f>VLOOKUP(A199,'Absolute Total Monosaccharide C'!$E$2:$T$999,11)</f>
        <v>0.000282</v>
      </c>
      <c r="S199" s="31">
        <f>VLOOKUP(A199,'Absolute Total Monosaccharide C'!$E$2:$T$999,12)</f>
        <v>0</v>
      </c>
      <c r="T199" s="31">
        <f>VLOOKUP(A199,'Absolute Total Monosaccharide C'!$E$2:$T$999,13)</f>
        <v>0</v>
      </c>
      <c r="U199" s="31">
        <f>VLOOKUP(A199,'Absolute Total Monosaccharide C'!$E$2:$T$999,14)</f>
        <v>0.003251</v>
      </c>
      <c r="V199" s="31">
        <f>VLOOKUP(A199,'Absolute Total Monosaccharide C'!$E$2:$T$999,15)</f>
        <v>0</v>
      </c>
      <c r="W199" s="31">
        <f>VLOOKUP(A199,'Absolute Total Monosaccharide C'!$E$2:$T$999,16)</f>
        <v>0.000557</v>
      </c>
      <c r="X199" s="100">
        <f>VLOOKUP(A199,'Absolute Total Monosaccharide C'!$E$2:$T$999,2)</f>
        <v>10.29</v>
      </c>
      <c r="Y199" s="101"/>
    </row>
    <row r="200">
      <c r="A200" s="19" t="s">
        <v>544</v>
      </c>
      <c r="B200" s="8" t="str">
        <f>VLOOKUP(A200,'Food Encyclopedia'!$C$2:$K$999,3)&amp;","&amp;VLOOKUP(A200,'Food Encyclopedia'!$C$2:$K$999,4)&amp;","&amp;VLOOKUP(A200,'Food Encyclopedia'!$C$2:$K$999,5)</f>
        <v>Bread, potato, whole, fresh,Oroweat,Country Potato</v>
      </c>
      <c r="C200" s="31" t="str">
        <f>VLOOKUP(A200,'Food Encyclopedia'!$C$2:$K$999,6)</f>
        <v>Grain Products</v>
      </c>
      <c r="D200" s="98">
        <v>50.0</v>
      </c>
      <c r="E200" s="31">
        <f t="shared" si="1"/>
        <v>50000</v>
      </c>
      <c r="F200" s="31">
        <f>(VLOOKUP(A200,'% water content of Food'!A200:F1197,6))</f>
        <v>26.38132458</v>
      </c>
      <c r="G200" s="31">
        <f t="shared" si="2"/>
        <v>13190.66229</v>
      </c>
      <c r="H200" s="31">
        <f t="shared" si="3"/>
        <v>36809.33771</v>
      </c>
      <c r="I200" s="99">
        <f t="shared" si="4"/>
        <v>309.0511994</v>
      </c>
      <c r="J200" s="31">
        <f>VLOOKUP(A200,'Absolute Total Monosaccharide C'!$E$2:$T$999,3)</f>
        <v>0.654739</v>
      </c>
      <c r="K200" s="31">
        <f>VLOOKUP(A200,'Absolute Total Monosaccharide C'!$E$2:$T$999,4)</f>
        <v>0.005789</v>
      </c>
      <c r="L200" s="31">
        <f>VLOOKUP(A200,'Absolute Total Monosaccharide C'!$E$2:$T$999,5)</f>
        <v>0.006411</v>
      </c>
      <c r="M200" s="31">
        <f>VLOOKUP(A200,'Absolute Total Monosaccharide C'!$E$2:$T$999,6)</f>
        <v>0.005904</v>
      </c>
      <c r="N200" s="100">
        <f>VLOOKUP(A200,'Absolute Total Monosaccharide C'!$E$2:$T$999,7)</f>
        <v>0.008396</v>
      </c>
      <c r="O200" s="31">
        <f>VLOOKUP(A200,'Absolute Total Monosaccharide C'!$E$2:$T$999,8)</f>
        <v>0.000573</v>
      </c>
      <c r="P200" s="102">
        <f>VLOOKUP(A200,'Absolute Total Monosaccharide C'!$E$2:$T$999,9)</f>
        <v>0.0000528</v>
      </c>
      <c r="Q200" s="102">
        <f>VLOOKUP(A200,'Absolute Total Monosaccharide C'!$E$2:$T$999,10)</f>
        <v>0.0000437</v>
      </c>
      <c r="R200" s="31">
        <f>VLOOKUP(A200,'Absolute Total Monosaccharide C'!$E$2:$T$999,11)</f>
        <v>0.000156</v>
      </c>
      <c r="S200" s="31">
        <f>VLOOKUP(A200,'Absolute Total Monosaccharide C'!$E$2:$T$999,12)</f>
        <v>0</v>
      </c>
      <c r="T200" s="31">
        <f>VLOOKUP(A200,'Absolute Total Monosaccharide C'!$E$2:$T$999,13)</f>
        <v>0</v>
      </c>
      <c r="U200" s="31">
        <f>VLOOKUP(A200,'Absolute Total Monosaccharide C'!$E$2:$T$999,14)</f>
        <v>0.002125</v>
      </c>
      <c r="V200" s="31">
        <f>VLOOKUP(A200,'Absolute Total Monosaccharide C'!$E$2:$T$999,15)</f>
        <v>0</v>
      </c>
      <c r="W200" s="31">
        <f>VLOOKUP(A200,'Absolute Total Monosaccharide C'!$E$2:$T$999,16)</f>
        <v>0.000448</v>
      </c>
      <c r="X200" s="100">
        <f>VLOOKUP(A200,'Absolute Total Monosaccharide C'!$E$2:$T$999,2)</f>
        <v>10.04</v>
      </c>
      <c r="Y200" s="101"/>
    </row>
    <row r="201">
      <c r="A201" s="19" t="s">
        <v>547</v>
      </c>
      <c r="B201" s="8" t="str">
        <f>VLOOKUP(A201,'Food Encyclopedia'!$C$2:$K$999,3)&amp;","&amp;VLOOKUP(A201,'Food Encyclopedia'!$C$2:$K$999,4)&amp;","&amp;VLOOKUP(A201,'Food Encyclopedia'!$C$2:$K$999,5)</f>
        <v>Bread, English muffin, whole, fresh,Oroweat,Extra Crisp</v>
      </c>
      <c r="C201" s="31" t="str">
        <f>VLOOKUP(A201,'Food Encyclopedia'!$C$2:$K$999,6)</f>
        <v>Grain Products</v>
      </c>
      <c r="D201" s="98">
        <v>50.0</v>
      </c>
      <c r="E201" s="31">
        <f t="shared" si="1"/>
        <v>50000</v>
      </c>
      <c r="F201" s="31">
        <f>(VLOOKUP(A201,'% water content of Food'!A201:F1198,6))</f>
        <v>36.14148995</v>
      </c>
      <c r="G201" s="31">
        <f t="shared" si="2"/>
        <v>18070.74497</v>
      </c>
      <c r="H201" s="31">
        <f t="shared" si="3"/>
        <v>31929.25503</v>
      </c>
      <c r="I201" s="99">
        <f t="shared" si="4"/>
        <v>321.3679518</v>
      </c>
      <c r="J201" s="31">
        <f>VLOOKUP(A201,'Absolute Total Monosaccharide C'!$E$2:$T$999,3)</f>
        <v>0.694196</v>
      </c>
      <c r="K201" s="31">
        <f>VLOOKUP(A201,'Absolute Total Monosaccharide C'!$E$2:$T$999,4)</f>
        <v>0.001279</v>
      </c>
      <c r="L201" s="31">
        <f>VLOOKUP(A201,'Absolute Total Monosaccharide C'!$E$2:$T$999,5)</f>
        <v>0.006236</v>
      </c>
      <c r="M201" s="31">
        <f>VLOOKUP(A201,'Absolute Total Monosaccharide C'!$E$2:$T$999,6)</f>
        <v>0.005527</v>
      </c>
      <c r="N201" s="100">
        <f>VLOOKUP(A201,'Absolute Total Monosaccharide C'!$E$2:$T$999,7)</f>
        <v>0.010065</v>
      </c>
      <c r="O201" s="31">
        <f>VLOOKUP(A201,'Absolute Total Monosaccharide C'!$E$2:$T$999,8)</f>
        <v>0.00062</v>
      </c>
      <c r="P201" s="102">
        <f>VLOOKUP(A201,'Absolute Total Monosaccharide C'!$E$2:$T$999,9)</f>
        <v>0.0000308</v>
      </c>
      <c r="Q201" s="102">
        <f>VLOOKUP(A201,'Absolute Total Monosaccharide C'!$E$2:$T$999,10)</f>
        <v>0.000033</v>
      </c>
      <c r="R201" s="31">
        <f>VLOOKUP(A201,'Absolute Total Monosaccharide C'!$E$2:$T$999,11)</f>
        <v>0</v>
      </c>
      <c r="S201" s="31">
        <f>VLOOKUP(A201,'Absolute Total Monosaccharide C'!$E$2:$T$999,12)</f>
        <v>0</v>
      </c>
      <c r="T201" s="31">
        <f>VLOOKUP(A201,'Absolute Total Monosaccharide C'!$E$2:$T$999,13)</f>
        <v>0</v>
      </c>
      <c r="U201" s="31">
        <f>VLOOKUP(A201,'Absolute Total Monosaccharide C'!$E$2:$T$999,14)</f>
        <v>0.00284</v>
      </c>
      <c r="V201" s="31">
        <f>VLOOKUP(A201,'Absolute Total Monosaccharide C'!$E$2:$T$999,15)</f>
        <v>0</v>
      </c>
      <c r="W201" s="31">
        <f>VLOOKUP(A201,'Absolute Total Monosaccharide C'!$E$2:$T$999,16)</f>
        <v>0.000496</v>
      </c>
      <c r="X201" s="100">
        <f>VLOOKUP(A201,'Absolute Total Monosaccharide C'!$E$2:$T$999,2)</f>
        <v>10.26</v>
      </c>
      <c r="Y201" s="101"/>
    </row>
    <row r="202">
      <c r="A202" s="19" t="s">
        <v>550</v>
      </c>
      <c r="B202" s="8" t="str">
        <f>VLOOKUP(A202,'Food Encyclopedia'!$C$2:$K$999,3)&amp;","&amp;VLOOKUP(A202,'Food Encyclopedia'!$C$2:$K$999,4)&amp;","&amp;VLOOKUP(A202,'Food Encyclopedia'!$C$2:$K$999,5)</f>
        <v>Bread, English muffin, whole, fresh,Oroweat,Whole Grains 100% whole wheat</v>
      </c>
      <c r="C202" s="31" t="str">
        <f>VLOOKUP(A202,'Food Encyclopedia'!$C$2:$K$999,6)</f>
        <v>Grain Products</v>
      </c>
      <c r="D202" s="98">
        <v>50.0</v>
      </c>
      <c r="E202" s="31">
        <f t="shared" si="1"/>
        <v>50000</v>
      </c>
      <c r="F202" s="31">
        <f>(VLOOKUP(A202,'% water content of Food'!A202:F1199,6))</f>
        <v>28.53597248</v>
      </c>
      <c r="G202" s="31">
        <f t="shared" si="2"/>
        <v>14267.98624</v>
      </c>
      <c r="H202" s="31">
        <f t="shared" si="3"/>
        <v>35732.01376</v>
      </c>
      <c r="I202" s="99">
        <f t="shared" si="4"/>
        <v>316.4784459</v>
      </c>
      <c r="J202" s="31">
        <f>VLOOKUP(A202,'Absolute Total Monosaccharide C'!$E$2:$T$999,3)</f>
        <v>0.460957</v>
      </c>
      <c r="K202" s="31">
        <f>VLOOKUP(A202,'Absolute Total Monosaccharide C'!$E$2:$T$999,4)</f>
        <v>0.001515</v>
      </c>
      <c r="L202" s="31">
        <f>VLOOKUP(A202,'Absolute Total Monosaccharide C'!$E$2:$T$999,5)</f>
        <v>0.006944</v>
      </c>
      <c r="M202" s="31">
        <f>VLOOKUP(A202,'Absolute Total Monosaccharide C'!$E$2:$T$999,6)</f>
        <v>0.00826</v>
      </c>
      <c r="N202" s="100">
        <f>VLOOKUP(A202,'Absolute Total Monosaccharide C'!$E$2:$T$999,7)</f>
        <v>0.008857</v>
      </c>
      <c r="O202" s="31">
        <f>VLOOKUP(A202,'Absolute Total Monosaccharide C'!$E$2:$T$999,8)</f>
        <v>0.001316</v>
      </c>
      <c r="P202" s="102">
        <f>VLOOKUP(A202,'Absolute Total Monosaccharide C'!$E$2:$T$999,9)</f>
        <v>0.0000469</v>
      </c>
      <c r="Q202" s="102">
        <f>VLOOKUP(A202,'Absolute Total Monosaccharide C'!$E$2:$T$999,10)</f>
        <v>0.0000641</v>
      </c>
      <c r="R202" s="31">
        <f>VLOOKUP(A202,'Absolute Total Monosaccharide C'!$E$2:$T$999,11)</f>
        <v>0</v>
      </c>
      <c r="S202" s="31">
        <f>VLOOKUP(A202,'Absolute Total Monosaccharide C'!$E$2:$T$999,12)</f>
        <v>0</v>
      </c>
      <c r="T202" s="31">
        <f>VLOOKUP(A202,'Absolute Total Monosaccharide C'!$E$2:$T$999,13)</f>
        <v>0</v>
      </c>
      <c r="U202" s="31">
        <f>VLOOKUP(A202,'Absolute Total Monosaccharide C'!$E$2:$T$999,14)</f>
        <v>0.001951</v>
      </c>
      <c r="V202" s="31">
        <f>VLOOKUP(A202,'Absolute Total Monosaccharide C'!$E$2:$T$999,15)</f>
        <v>0</v>
      </c>
      <c r="W202" s="31">
        <f>VLOOKUP(A202,'Absolute Total Monosaccharide C'!$E$2:$T$999,16)</f>
        <v>0.00052</v>
      </c>
      <c r="X202" s="100">
        <f>VLOOKUP(A202,'Absolute Total Monosaccharide C'!$E$2:$T$999,2)</f>
        <v>10.31</v>
      </c>
      <c r="Y202" s="101"/>
    </row>
    <row r="203">
      <c r="A203" s="19" t="s">
        <v>552</v>
      </c>
      <c r="B203" s="8" t="str">
        <f>VLOOKUP(A203,'Food Encyclopedia'!$C$2:$K$999,3)&amp;","&amp;VLOOKUP(A203,'Food Encyclopedia'!$C$2:$K$999,4)&amp;","&amp;VLOOKUP(A203,'Food Encyclopedia'!$C$2:$K$999,5)</f>
        <v>Bread, English muffin, whole, fresh,Oroweat,Double Fiber</v>
      </c>
      <c r="C203" s="31" t="str">
        <f>VLOOKUP(A203,'Food Encyclopedia'!$C$2:$K$999,6)</f>
        <v>Grain Products</v>
      </c>
      <c r="D203" s="98">
        <v>50.0</v>
      </c>
      <c r="E203" s="31">
        <f t="shared" si="1"/>
        <v>50000</v>
      </c>
      <c r="F203" s="31">
        <f>(VLOOKUP(A203,'% water content of Food'!A203:F1200,6))</f>
        <v>31.9538892</v>
      </c>
      <c r="G203" s="31">
        <f t="shared" si="2"/>
        <v>15976.9446</v>
      </c>
      <c r="H203" s="31">
        <f t="shared" si="3"/>
        <v>34023.0554</v>
      </c>
      <c r="I203" s="99">
        <f t="shared" si="4"/>
        <v>452.2684754</v>
      </c>
      <c r="J203" s="31">
        <f>VLOOKUP(A203,'Absolute Total Monosaccharide C'!$E$2:$T$999,3)</f>
        <v>0.504118</v>
      </c>
      <c r="K203" s="31">
        <f>VLOOKUP(A203,'Absolute Total Monosaccharide C'!$E$2:$T$999,4)</f>
        <v>0.001618</v>
      </c>
      <c r="L203" s="31">
        <f>VLOOKUP(A203,'Absolute Total Monosaccharide C'!$E$2:$T$999,5)</f>
        <v>0.008027</v>
      </c>
      <c r="M203" s="31">
        <f>VLOOKUP(A203,'Absolute Total Monosaccharide C'!$E$2:$T$999,6)</f>
        <v>0.013571</v>
      </c>
      <c r="N203" s="100">
        <f>VLOOKUP(A203,'Absolute Total Monosaccharide C'!$E$2:$T$999,7)</f>
        <v>0.013293</v>
      </c>
      <c r="O203" s="31">
        <f>VLOOKUP(A203,'Absolute Total Monosaccharide C'!$E$2:$T$999,8)</f>
        <v>0.001233</v>
      </c>
      <c r="P203" s="102">
        <f>VLOOKUP(A203,'Absolute Total Monosaccharide C'!$E$2:$T$999,9)</f>
        <v>0.0000534</v>
      </c>
      <c r="Q203" s="31">
        <f>VLOOKUP(A203,'Absolute Total Monosaccharide C'!$E$2:$T$999,10)</f>
        <v>0.000101</v>
      </c>
      <c r="R203" s="31">
        <f>VLOOKUP(A203,'Absolute Total Monosaccharide C'!$E$2:$T$999,11)</f>
        <v>0</v>
      </c>
      <c r="S203" s="31">
        <f>VLOOKUP(A203,'Absolute Total Monosaccharide C'!$E$2:$T$999,12)</f>
        <v>0</v>
      </c>
      <c r="T203" s="31">
        <f>VLOOKUP(A203,'Absolute Total Monosaccharide C'!$E$2:$T$999,13)</f>
        <v>0</v>
      </c>
      <c r="U203" s="31">
        <f>VLOOKUP(A203,'Absolute Total Monosaccharide C'!$E$2:$T$999,14)</f>
        <v>0.001865</v>
      </c>
      <c r="V203" s="31">
        <f>VLOOKUP(A203,'Absolute Total Monosaccharide C'!$E$2:$T$999,15)</f>
        <v>0</v>
      </c>
      <c r="W203" s="31">
        <f>VLOOKUP(A203,'Absolute Total Monosaccharide C'!$E$2:$T$999,16)</f>
        <v>0.000509</v>
      </c>
      <c r="X203" s="100">
        <f>VLOOKUP(A203,'Absolute Total Monosaccharide C'!$E$2:$T$999,2)</f>
        <v>10.2</v>
      </c>
      <c r="Y203" s="101"/>
    </row>
    <row r="204">
      <c r="A204" s="19" t="s">
        <v>554</v>
      </c>
      <c r="B204" s="8" t="str">
        <f>VLOOKUP(A204,'Food Encyclopedia'!$C$2:$K$999,3)&amp;","&amp;VLOOKUP(A204,'Food Encyclopedia'!$C$2:$K$999,4)&amp;","&amp;VLOOKUP(A204,'Food Encyclopedia'!$C$2:$K$999,5)</f>
        <v>Bread, English muffin, whole, fresh,Thomas,Original</v>
      </c>
      <c r="C204" s="31" t="str">
        <f>VLOOKUP(A204,'Food Encyclopedia'!$C$2:$K$999,6)</f>
        <v>Grain Products</v>
      </c>
      <c r="D204" s="98">
        <v>50.0</v>
      </c>
      <c r="E204" s="31">
        <f t="shared" si="1"/>
        <v>50000</v>
      </c>
      <c r="F204" s="31">
        <f>(VLOOKUP(A204,'% water content of Food'!A204:F1201,6))</f>
        <v>27.89522152</v>
      </c>
      <c r="G204" s="31">
        <f t="shared" si="2"/>
        <v>13947.61076</v>
      </c>
      <c r="H204" s="31">
        <f t="shared" si="3"/>
        <v>36052.38924</v>
      </c>
      <c r="I204" s="99">
        <f t="shared" si="4"/>
        <v>274.899468</v>
      </c>
      <c r="J204" s="31">
        <f>VLOOKUP(A204,'Absolute Total Monosaccharide C'!$E$2:$T$999,3)</f>
        <v>0.635319</v>
      </c>
      <c r="K204" s="31">
        <f>VLOOKUP(A204,'Absolute Total Monosaccharide C'!$E$2:$T$999,4)</f>
        <v>0.002058</v>
      </c>
      <c r="L204" s="31">
        <f>VLOOKUP(A204,'Absolute Total Monosaccharide C'!$E$2:$T$999,5)</f>
        <v>0.007306</v>
      </c>
      <c r="M204" s="31">
        <f>VLOOKUP(A204,'Absolute Total Monosaccharide C'!$E$2:$T$999,6)</f>
        <v>0.005679</v>
      </c>
      <c r="N204" s="100">
        <f>VLOOKUP(A204,'Absolute Total Monosaccharide C'!$E$2:$T$999,7)</f>
        <v>0.007625</v>
      </c>
      <c r="O204" s="31">
        <f>VLOOKUP(A204,'Absolute Total Monosaccharide C'!$E$2:$T$999,8)</f>
        <v>0.000855</v>
      </c>
      <c r="P204" s="102">
        <f>VLOOKUP(A204,'Absolute Total Monosaccharide C'!$E$2:$T$999,9)</f>
        <v>0.0000168</v>
      </c>
      <c r="Q204" s="102">
        <f>VLOOKUP(A204,'Absolute Total Monosaccharide C'!$E$2:$T$999,10)</f>
        <v>0.0000367</v>
      </c>
      <c r="R204" s="31">
        <f>VLOOKUP(A204,'Absolute Total Monosaccharide C'!$E$2:$T$999,11)</f>
        <v>0</v>
      </c>
      <c r="S204" s="31">
        <f>VLOOKUP(A204,'Absolute Total Monosaccharide C'!$E$2:$T$999,12)</f>
        <v>0</v>
      </c>
      <c r="T204" s="31">
        <f>VLOOKUP(A204,'Absolute Total Monosaccharide C'!$E$2:$T$999,13)</f>
        <v>0</v>
      </c>
      <c r="U204" s="31">
        <f>VLOOKUP(A204,'Absolute Total Monosaccharide C'!$E$2:$T$999,14)</f>
        <v>0.001696</v>
      </c>
      <c r="V204" s="31">
        <f>VLOOKUP(A204,'Absolute Total Monosaccharide C'!$E$2:$T$999,15)</f>
        <v>0</v>
      </c>
      <c r="W204" s="31">
        <f>VLOOKUP(A204,'Absolute Total Monosaccharide C'!$E$2:$T$999,16)</f>
        <v>0.000295</v>
      </c>
      <c r="X204" s="100">
        <f>VLOOKUP(A204,'Absolute Total Monosaccharide C'!$E$2:$T$999,2)</f>
        <v>10.32</v>
      </c>
      <c r="Y204" s="101"/>
    </row>
    <row r="205">
      <c r="A205" s="19" t="s">
        <v>557</v>
      </c>
      <c r="B205" s="8" t="str">
        <f>VLOOKUP(A205,'Food Encyclopedia'!$C$2:$K$999,3)&amp;","&amp;VLOOKUP(A205,'Food Encyclopedia'!$C$2:$K$999,4)&amp;","&amp;VLOOKUP(A205,'Food Encyclopedia'!$C$2:$K$999,5)</f>
        <v>Bread, English muffin, whole, fresh,Thomas,Light Multi Grain</v>
      </c>
      <c r="C205" s="31" t="str">
        <f>VLOOKUP(A205,'Food Encyclopedia'!$C$2:$K$999,6)</f>
        <v>Grain Products</v>
      </c>
      <c r="D205" s="98">
        <v>50.0</v>
      </c>
      <c r="E205" s="31">
        <f t="shared" si="1"/>
        <v>50000</v>
      </c>
      <c r="F205" s="31">
        <f>(VLOOKUP(A205,'% water content of Food'!A205:F1202,6))</f>
        <v>31.75574984</v>
      </c>
      <c r="G205" s="31">
        <f t="shared" si="2"/>
        <v>15877.87492</v>
      </c>
      <c r="H205" s="31">
        <f t="shared" si="3"/>
        <v>34122.12508</v>
      </c>
      <c r="I205" s="99">
        <f t="shared" si="4"/>
        <v>229.7783903</v>
      </c>
      <c r="J205" s="31">
        <f>VLOOKUP(A205,'Absolute Total Monosaccharide C'!$E$2:$T$999,3)</f>
        <v>0.53864</v>
      </c>
      <c r="K205" s="31">
        <f>VLOOKUP(A205,'Absolute Total Monosaccharide C'!$E$2:$T$999,4)</f>
        <v>0.003367</v>
      </c>
      <c r="L205" s="31">
        <f>VLOOKUP(A205,'Absolute Total Monosaccharide C'!$E$2:$T$999,5)</f>
        <v>0.003519</v>
      </c>
      <c r="M205" s="31">
        <f>VLOOKUP(A205,'Absolute Total Monosaccharide C'!$E$2:$T$999,6)</f>
        <v>0.007101</v>
      </c>
      <c r="N205" s="100">
        <f>VLOOKUP(A205,'Absolute Total Monosaccharide C'!$E$2:$T$999,7)</f>
        <v>0.006734</v>
      </c>
      <c r="O205" s="31">
        <f>VLOOKUP(A205,'Absolute Total Monosaccharide C'!$E$2:$T$999,8)</f>
        <v>0.000266</v>
      </c>
      <c r="P205" s="102">
        <f>VLOOKUP(A205,'Absolute Total Monosaccharide C'!$E$2:$T$999,9)</f>
        <v>0.0000242</v>
      </c>
      <c r="Q205" s="31">
        <f>VLOOKUP(A205,'Absolute Total Monosaccharide C'!$E$2:$T$999,10)</f>
        <v>0</v>
      </c>
      <c r="R205" s="31">
        <f>VLOOKUP(A205,'Absolute Total Monosaccharide C'!$E$2:$T$999,11)</f>
        <v>0</v>
      </c>
      <c r="S205" s="31">
        <f>VLOOKUP(A205,'Absolute Total Monosaccharide C'!$E$2:$T$999,12)</f>
        <v>0</v>
      </c>
      <c r="T205" s="31">
        <f>VLOOKUP(A205,'Absolute Total Monosaccharide C'!$E$2:$T$999,13)</f>
        <v>0</v>
      </c>
      <c r="U205" s="31">
        <f>VLOOKUP(A205,'Absolute Total Monosaccharide C'!$E$2:$T$999,14)</f>
        <v>0.001827</v>
      </c>
      <c r="V205" s="31">
        <f>VLOOKUP(A205,'Absolute Total Monosaccharide C'!$E$2:$T$999,15)</f>
        <v>0</v>
      </c>
      <c r="W205" s="31">
        <f>VLOOKUP(A205,'Absolute Total Monosaccharide C'!$E$2:$T$999,16)</f>
        <v>0.000411</v>
      </c>
      <c r="X205" s="100">
        <f>VLOOKUP(A205,'Absolute Total Monosaccharide C'!$E$2:$T$999,2)</f>
        <v>10.29</v>
      </c>
      <c r="Y205" s="101"/>
    </row>
    <row r="206">
      <c r="A206" s="19" t="s">
        <v>559</v>
      </c>
      <c r="B206" s="8" t="str">
        <f>VLOOKUP(A206,'Food Encyclopedia'!$C$2:$K$999,3)&amp;","&amp;VLOOKUP(A206,'Food Encyclopedia'!$C$2:$K$999,4)&amp;","&amp;VLOOKUP(A206,'Food Encyclopedia'!$C$2:$K$999,5)</f>
        <v>Tortillas, flour, whole, fresh,Guerrero,Tortillas de Harina Caseras</v>
      </c>
      <c r="C206" s="31" t="str">
        <f>VLOOKUP(A206,'Food Encyclopedia'!$C$2:$K$999,6)</f>
        <v>Grain Products</v>
      </c>
      <c r="D206" s="98">
        <v>50.0</v>
      </c>
      <c r="E206" s="31">
        <f t="shared" si="1"/>
        <v>50000</v>
      </c>
      <c r="F206" s="31">
        <f>(VLOOKUP(A206,'% water content of Food'!A206:F1203,6))</f>
        <v>31.21818446</v>
      </c>
      <c r="G206" s="31">
        <f t="shared" si="2"/>
        <v>15609.09223</v>
      </c>
      <c r="H206" s="31">
        <f t="shared" si="3"/>
        <v>34390.90777</v>
      </c>
      <c r="I206" s="99">
        <f t="shared" si="4"/>
        <v>259.8576991</v>
      </c>
      <c r="J206" s="31">
        <f>VLOOKUP(A206,'Absolute Total Monosaccharide C'!$E$2:$T$999,3)</f>
        <v>0.530457</v>
      </c>
      <c r="K206" s="31">
        <f>VLOOKUP(A206,'Absolute Total Monosaccharide C'!$E$2:$T$999,4)</f>
        <v>0.00324</v>
      </c>
      <c r="L206" s="31">
        <f>VLOOKUP(A206,'Absolute Total Monosaccharide C'!$E$2:$T$999,5)</f>
        <v>0.003744</v>
      </c>
      <c r="M206" s="31">
        <f>VLOOKUP(A206,'Absolute Total Monosaccharide C'!$E$2:$T$999,6)</f>
        <v>0.005655</v>
      </c>
      <c r="N206" s="100">
        <f>VLOOKUP(A206,'Absolute Total Monosaccharide C'!$E$2:$T$999,7)</f>
        <v>0.007556</v>
      </c>
      <c r="O206" s="31">
        <f>VLOOKUP(A206,'Absolute Total Monosaccharide C'!$E$2:$T$999,8)</f>
        <v>0.000495</v>
      </c>
      <c r="P206" s="102">
        <f>VLOOKUP(A206,'Absolute Total Monosaccharide C'!$E$2:$T$999,9)</f>
        <v>0.0000174</v>
      </c>
      <c r="Q206" s="31">
        <f>VLOOKUP(A206,'Absolute Total Monosaccharide C'!$E$2:$T$999,10)</f>
        <v>0</v>
      </c>
      <c r="R206" s="31">
        <f>VLOOKUP(A206,'Absolute Total Monosaccharide C'!$E$2:$T$999,11)</f>
        <v>0</v>
      </c>
      <c r="S206" s="31">
        <f>VLOOKUP(A206,'Absolute Total Monosaccharide C'!$E$2:$T$999,12)</f>
        <v>0</v>
      </c>
      <c r="T206" s="31">
        <f>VLOOKUP(A206,'Absolute Total Monosaccharide C'!$E$2:$T$999,13)</f>
        <v>0</v>
      </c>
      <c r="U206" s="31">
        <f>VLOOKUP(A206,'Absolute Total Monosaccharide C'!$E$2:$T$999,14)</f>
        <v>0.002387</v>
      </c>
      <c r="V206" s="31">
        <f>VLOOKUP(A206,'Absolute Total Monosaccharide C'!$E$2:$T$999,15)</f>
        <v>0</v>
      </c>
      <c r="W206" s="31">
        <f>VLOOKUP(A206,'Absolute Total Monosaccharide C'!$E$2:$T$999,16)</f>
        <v>0.000337</v>
      </c>
      <c r="X206" s="100">
        <f>VLOOKUP(A206,'Absolute Total Monosaccharide C'!$E$2:$T$999,2)</f>
        <v>10.11</v>
      </c>
      <c r="Y206" s="101"/>
    </row>
    <row r="207">
      <c r="A207" s="19" t="s">
        <v>563</v>
      </c>
      <c r="B207" s="8" t="str">
        <f>VLOOKUP(A207,'Food Encyclopedia'!$C$2:$K$999,3)&amp;","&amp;VLOOKUP(A207,'Food Encyclopedia'!$C$2:$K$999,4)&amp;","&amp;VLOOKUP(A207,'Food Encyclopedia'!$C$2:$K$999,5)</f>
        <v>Tortillas, yellow corn, whole, fresh,La Tortilla Factory,Handmade Style Tortilla</v>
      </c>
      <c r="C207" s="31" t="str">
        <f>VLOOKUP(A207,'Food Encyclopedia'!$C$2:$K$999,6)</f>
        <v>Grain Products</v>
      </c>
      <c r="D207" s="98">
        <v>50.0</v>
      </c>
      <c r="E207" s="31">
        <f t="shared" si="1"/>
        <v>50000</v>
      </c>
      <c r="F207" s="31">
        <f>(VLOOKUP(A207,'% water content of Food'!A207:F1204,6))</f>
        <v>41.63927829</v>
      </c>
      <c r="G207" s="31">
        <f t="shared" si="2"/>
        <v>20819.63914</v>
      </c>
      <c r="H207" s="31">
        <f t="shared" si="3"/>
        <v>29180.36086</v>
      </c>
      <c r="I207" s="99">
        <f t="shared" si="4"/>
        <v>329.4170937</v>
      </c>
      <c r="J207" s="31">
        <f>VLOOKUP(A207,'Absolute Total Monosaccharide C'!$E$2:$T$999,3)</f>
        <v>0.481409</v>
      </c>
      <c r="K207" s="31">
        <f>VLOOKUP(A207,'Absolute Total Monosaccharide C'!$E$2:$T$999,4)</f>
        <v>0.007475</v>
      </c>
      <c r="L207" s="31">
        <f>VLOOKUP(A207,'Absolute Total Monosaccharide C'!$E$2:$T$999,5)</f>
        <v>0.002679</v>
      </c>
      <c r="M207" s="31">
        <f>VLOOKUP(A207,'Absolute Total Monosaccharide C'!$E$2:$T$999,6)</f>
        <v>0.007627</v>
      </c>
      <c r="N207" s="100">
        <f>VLOOKUP(A207,'Absolute Total Monosaccharide C'!$E$2:$T$999,7)</f>
        <v>0.011289</v>
      </c>
      <c r="O207" s="31">
        <f>VLOOKUP(A207,'Absolute Total Monosaccharide C'!$E$2:$T$999,8)</f>
        <v>0.000218</v>
      </c>
      <c r="P207" s="102">
        <f>VLOOKUP(A207,'Absolute Total Monosaccharide C'!$E$2:$T$999,9)</f>
        <v>0.000069</v>
      </c>
      <c r="Q207" s="31">
        <f>VLOOKUP(A207,'Absolute Total Monosaccharide C'!$E$2:$T$999,10)</f>
        <v>0</v>
      </c>
      <c r="R207" s="31">
        <f>VLOOKUP(A207,'Absolute Total Monosaccharide C'!$E$2:$T$999,11)</f>
        <v>0.000182</v>
      </c>
      <c r="S207" s="31">
        <f>VLOOKUP(A207,'Absolute Total Monosaccharide C'!$E$2:$T$999,12)</f>
        <v>0</v>
      </c>
      <c r="T207" s="31">
        <f>VLOOKUP(A207,'Absolute Total Monosaccharide C'!$E$2:$T$999,13)</f>
        <v>0</v>
      </c>
      <c r="U207" s="31">
        <f>VLOOKUP(A207,'Absolute Total Monosaccharide C'!$E$2:$T$999,14)</f>
        <v>0.003075</v>
      </c>
      <c r="V207" s="31">
        <f>VLOOKUP(A207,'Absolute Total Monosaccharide C'!$E$2:$T$999,15)</f>
        <v>0</v>
      </c>
      <c r="W207" s="31">
        <f>VLOOKUP(A207,'Absolute Total Monosaccharide C'!$E$2:$T$999,16)</f>
        <v>0.000416</v>
      </c>
      <c r="X207" s="100">
        <f>VLOOKUP(A207,'Absolute Total Monosaccharide C'!$E$2:$T$999,2)</f>
        <v>10.3</v>
      </c>
      <c r="Y207" s="101"/>
    </row>
    <row r="208">
      <c r="A208" s="19" t="s">
        <v>567</v>
      </c>
      <c r="B208" s="8" t="str">
        <f>VLOOKUP(A208,'Food Encyclopedia'!$C$2:$K$999,3)&amp;","&amp;VLOOKUP(A208,'Food Encyclopedia'!$C$2:$K$999,4)&amp;","&amp;VLOOKUP(A208,'Food Encyclopedia'!$C$2:$K$999,5)</f>
        <v>Tortillas, white corn, whole, fresh,La Tortilla Factory,Handmade Style Tortilla</v>
      </c>
      <c r="C208" s="31" t="str">
        <f>VLOOKUP(A208,'Food Encyclopedia'!$C$2:$K$999,6)</f>
        <v>Grain Products</v>
      </c>
      <c r="D208" s="98">
        <v>50.0</v>
      </c>
      <c r="E208" s="31">
        <f t="shared" si="1"/>
        <v>50000</v>
      </c>
      <c r="F208" s="31">
        <f>(VLOOKUP(A208,'% water content of Food'!A208:F1205,6))</f>
        <v>42.66217653</v>
      </c>
      <c r="G208" s="31">
        <f t="shared" si="2"/>
        <v>21331.08827</v>
      </c>
      <c r="H208" s="31">
        <f t="shared" si="3"/>
        <v>28668.91173</v>
      </c>
      <c r="I208" s="99">
        <f t="shared" si="4"/>
        <v>322.6686016</v>
      </c>
      <c r="J208" s="31">
        <f>VLOOKUP(A208,'Absolute Total Monosaccharide C'!$E$2:$T$999,3)</f>
        <v>0.532845</v>
      </c>
      <c r="K208" s="31">
        <f>VLOOKUP(A208,'Absolute Total Monosaccharide C'!$E$2:$T$999,4)</f>
        <v>0.007805</v>
      </c>
      <c r="L208" s="31">
        <f>VLOOKUP(A208,'Absolute Total Monosaccharide C'!$E$2:$T$999,5)</f>
        <v>0.00306</v>
      </c>
      <c r="M208" s="31">
        <f>VLOOKUP(A208,'Absolute Total Monosaccharide C'!$E$2:$T$999,6)</f>
        <v>0.006599</v>
      </c>
      <c r="N208" s="100">
        <f>VLOOKUP(A208,'Absolute Total Monosaccharide C'!$E$2:$T$999,7)</f>
        <v>0.011255</v>
      </c>
      <c r="O208" s="31">
        <f>VLOOKUP(A208,'Absolute Total Monosaccharide C'!$E$2:$T$999,8)</f>
        <v>0.000536</v>
      </c>
      <c r="P208" s="102">
        <f>VLOOKUP(A208,'Absolute Total Monosaccharide C'!$E$2:$T$999,9)</f>
        <v>0.0000755</v>
      </c>
      <c r="Q208" s="31">
        <f>VLOOKUP(A208,'Absolute Total Monosaccharide C'!$E$2:$T$999,10)</f>
        <v>0</v>
      </c>
      <c r="R208" s="31">
        <f>VLOOKUP(A208,'Absolute Total Monosaccharide C'!$E$2:$T$999,11)</f>
        <v>0.000184</v>
      </c>
      <c r="S208" s="31">
        <f>VLOOKUP(A208,'Absolute Total Monosaccharide C'!$E$2:$T$999,12)</f>
        <v>0</v>
      </c>
      <c r="T208" s="31">
        <f>VLOOKUP(A208,'Absolute Total Monosaccharide C'!$E$2:$T$999,13)</f>
        <v>0</v>
      </c>
      <c r="U208" s="31">
        <f>VLOOKUP(A208,'Absolute Total Monosaccharide C'!$E$2:$T$999,14)</f>
        <v>0.002799</v>
      </c>
      <c r="V208" s="31">
        <f>VLOOKUP(A208,'Absolute Total Monosaccharide C'!$E$2:$T$999,15)</f>
        <v>0</v>
      </c>
      <c r="W208" s="31">
        <f>VLOOKUP(A208,'Absolute Total Monosaccharide C'!$E$2:$T$999,16)</f>
        <v>0.00038</v>
      </c>
      <c r="X208" s="100">
        <f>VLOOKUP(A208,'Absolute Total Monosaccharide C'!$E$2:$T$999,2)</f>
        <v>10.41</v>
      </c>
      <c r="Y208" s="101"/>
    </row>
    <row r="209">
      <c r="A209" s="19" t="s">
        <v>569</v>
      </c>
      <c r="B209" s="8" t="str">
        <f>VLOOKUP(A209,'Food Encyclopedia'!$C$2:$K$999,3)&amp;","&amp;VLOOKUP(A209,'Food Encyclopedia'!$C$2:$K$999,4)&amp;","&amp;VLOOKUP(A209,'Food Encyclopedia'!$C$2:$K$999,5)</f>
        <v>Tortillas, whole wheat, whole, fresh,Guerrero,Tortillas de Harina Integral</v>
      </c>
      <c r="C209" s="31" t="str">
        <f>VLOOKUP(A209,'Food Encyclopedia'!$C$2:$K$999,6)</f>
        <v>Grain Products</v>
      </c>
      <c r="D209" s="98">
        <v>50.0</v>
      </c>
      <c r="E209" s="31">
        <f t="shared" si="1"/>
        <v>50000</v>
      </c>
      <c r="F209" s="31">
        <f>(VLOOKUP(A209,'% water content of Food'!A209:F1206,6))</f>
        <v>30.82906618</v>
      </c>
      <c r="G209" s="31">
        <f t="shared" si="2"/>
        <v>15414.53309</v>
      </c>
      <c r="H209" s="31">
        <f t="shared" si="3"/>
        <v>34585.46691</v>
      </c>
      <c r="I209" s="99">
        <f t="shared" si="4"/>
        <v>568.8271743</v>
      </c>
      <c r="J209" s="31">
        <f>VLOOKUP(A209,'Absolute Total Monosaccharide C'!$E$2:$T$999,3)</f>
        <v>0.44264</v>
      </c>
      <c r="K209" s="31">
        <f>VLOOKUP(A209,'Absolute Total Monosaccharide C'!$E$2:$T$999,4)</f>
        <v>0</v>
      </c>
      <c r="L209" s="31">
        <f>VLOOKUP(A209,'Absolute Total Monosaccharide C'!$E$2:$T$999,5)</f>
        <v>0.002832</v>
      </c>
      <c r="M209" s="31">
        <f>VLOOKUP(A209,'Absolute Total Monosaccharide C'!$E$2:$T$999,6)</f>
        <v>0.014015</v>
      </c>
      <c r="N209" s="100">
        <f>VLOOKUP(A209,'Absolute Total Monosaccharide C'!$E$2:$T$999,7)</f>
        <v>0.016447</v>
      </c>
      <c r="O209" s="31">
        <f>VLOOKUP(A209,'Absolute Total Monosaccharide C'!$E$2:$T$999,8)</f>
        <v>0.000401</v>
      </c>
      <c r="P209" s="102">
        <f>VLOOKUP(A209,'Absolute Total Monosaccharide C'!$E$2:$T$999,9)</f>
        <v>0.0000579</v>
      </c>
      <c r="Q209" s="31">
        <f>VLOOKUP(A209,'Absolute Total Monosaccharide C'!$E$2:$T$999,10)</f>
        <v>0</v>
      </c>
      <c r="R209" s="102">
        <f>VLOOKUP(A209,'Absolute Total Monosaccharide C'!$E$2:$T$999,11)</f>
        <v>0.0000921</v>
      </c>
      <c r="S209" s="31">
        <f>VLOOKUP(A209,'Absolute Total Monosaccharide C'!$E$2:$T$999,12)</f>
        <v>0</v>
      </c>
      <c r="T209" s="31">
        <f>VLOOKUP(A209,'Absolute Total Monosaccharide C'!$E$2:$T$999,13)</f>
        <v>0</v>
      </c>
      <c r="U209" s="31">
        <f>VLOOKUP(A209,'Absolute Total Monosaccharide C'!$E$2:$T$999,14)</f>
        <v>0.000842</v>
      </c>
      <c r="V209" s="31">
        <f>VLOOKUP(A209,'Absolute Total Monosaccharide C'!$E$2:$T$999,15)</f>
        <v>0</v>
      </c>
      <c r="W209" s="31">
        <f>VLOOKUP(A209,'Absolute Total Monosaccharide C'!$E$2:$T$999,16)</f>
        <v>0.000443</v>
      </c>
      <c r="X209" s="100">
        <f>VLOOKUP(A209,'Absolute Total Monosaccharide C'!$E$2:$T$999,2)</f>
        <v>10.24</v>
      </c>
      <c r="Y209" s="101"/>
    </row>
    <row r="210">
      <c r="A210" s="19" t="s">
        <v>572</v>
      </c>
      <c r="B210" s="8" t="str">
        <f>VLOOKUP(A210,'Food Encyclopedia'!$C$2:$K$999,3)&amp;","&amp;VLOOKUP(A210,'Food Encyclopedia'!$C$2:$K$999,4)&amp;","&amp;VLOOKUP(A210,'Food Encyclopedia'!$C$2:$K$999,5)</f>
        <v>Jam, strawberry, NA, jar,Smuckers,Sugar Free Strawberry Preserves</v>
      </c>
      <c r="C210" s="31" t="str">
        <f>VLOOKUP(A210,'Food Encyclopedia'!$C$2:$K$999,6)</f>
        <v>Fruits</v>
      </c>
      <c r="D210" s="98">
        <v>6.0</v>
      </c>
      <c r="E210" s="31">
        <f t="shared" si="1"/>
        <v>6000</v>
      </c>
      <c r="F210" s="31">
        <f>(VLOOKUP(A210,'% water content of Food'!A210:F1207,6))</f>
        <v>72.75619077</v>
      </c>
      <c r="G210" s="31">
        <f t="shared" si="2"/>
        <v>4365.371446</v>
      </c>
      <c r="H210" s="31">
        <f t="shared" si="3"/>
        <v>1634.628554</v>
      </c>
      <c r="I210" s="99">
        <f t="shared" si="4"/>
        <v>4.016282357</v>
      </c>
      <c r="J210" s="31">
        <f>VLOOKUP(A210,'Absolute Total Monosaccharide C'!$E$2:$T$999,3)</f>
        <v>0.712419</v>
      </c>
      <c r="K210" s="31">
        <f>VLOOKUP(A210,'Absolute Total Monosaccharide C'!$E$2:$T$999,4)</f>
        <v>0.012431</v>
      </c>
      <c r="L210" s="31">
        <f>VLOOKUP(A210,'Absolute Total Monosaccharide C'!$E$2:$T$999,5)</f>
        <v>0</v>
      </c>
      <c r="M210" s="31">
        <f>VLOOKUP(A210,'Absolute Total Monosaccharide C'!$E$2:$T$999,6)</f>
        <v>0.000644</v>
      </c>
      <c r="N210" s="100">
        <f>VLOOKUP(A210,'Absolute Total Monosaccharide C'!$E$2:$T$999,7)</f>
        <v>0.002457</v>
      </c>
      <c r="O210" s="31">
        <f>VLOOKUP(A210,'Absolute Total Monosaccharide C'!$E$2:$T$999,8)</f>
        <v>0</v>
      </c>
      <c r="P210" s="31">
        <f>VLOOKUP(A210,'Absolute Total Monosaccharide C'!$E$2:$T$999,9)</f>
        <v>0.000661</v>
      </c>
      <c r="Q210" s="31">
        <f>VLOOKUP(A210,'Absolute Total Monosaccharide C'!$E$2:$T$999,10)</f>
        <v>0</v>
      </c>
      <c r="R210" s="31">
        <f>VLOOKUP(A210,'Absolute Total Monosaccharide C'!$E$2:$T$999,11)</f>
        <v>0.011414</v>
      </c>
      <c r="S210" s="31">
        <f>VLOOKUP(A210,'Absolute Total Monosaccharide C'!$E$2:$T$999,12)</f>
        <v>0</v>
      </c>
      <c r="T210" s="31">
        <f>VLOOKUP(A210,'Absolute Total Monosaccharide C'!$E$2:$T$999,13)</f>
        <v>0</v>
      </c>
      <c r="U210" s="31">
        <f>VLOOKUP(A210,'Absolute Total Monosaccharide C'!$E$2:$T$999,14)</f>
        <v>0.008949</v>
      </c>
      <c r="V210" s="31">
        <f>VLOOKUP(A210,'Absolute Total Monosaccharide C'!$E$2:$T$999,15)</f>
        <v>0</v>
      </c>
      <c r="W210" s="31">
        <f>VLOOKUP(A210,'Absolute Total Monosaccharide C'!$E$2:$T$999,16)</f>
        <v>0.000135</v>
      </c>
      <c r="X210" s="100">
        <f>VLOOKUP(A210,'Absolute Total Monosaccharide C'!$E$2:$T$999,2)</f>
        <v>10.16</v>
      </c>
      <c r="Y210" s="101"/>
    </row>
    <row r="211">
      <c r="A211" s="19" t="s">
        <v>576</v>
      </c>
      <c r="B211" s="8" t="str">
        <f>VLOOKUP(A211,'Food Encyclopedia'!$C$2:$K$999,3)&amp;","&amp;VLOOKUP(A211,'Food Encyclopedia'!$C$2:$K$999,4)&amp;","&amp;VLOOKUP(A211,'Food Encyclopedia'!$C$2:$K$999,5)</f>
        <v>Jam, strawberry, NA, jar,Smuckers,Strawberry Preserves</v>
      </c>
      <c r="C211" s="31" t="str">
        <f>VLOOKUP(A211,'Food Encyclopedia'!$C$2:$K$999,6)</f>
        <v>Fruits</v>
      </c>
      <c r="D211" s="98">
        <v>6.0</v>
      </c>
      <c r="E211" s="31">
        <f t="shared" si="1"/>
        <v>6000</v>
      </c>
      <c r="F211" s="31">
        <f>(VLOOKUP(A211,'% water content of Food'!A211:F1208,6))</f>
        <v>29.61270557</v>
      </c>
      <c r="G211" s="31">
        <f t="shared" si="2"/>
        <v>1776.762334</v>
      </c>
      <c r="H211" s="31">
        <f t="shared" si="3"/>
        <v>4223.237666</v>
      </c>
      <c r="I211" s="99">
        <f t="shared" si="4"/>
        <v>4.421729836</v>
      </c>
      <c r="J211" s="31">
        <f>VLOOKUP(A211,'Absolute Total Monosaccharide C'!$E$2:$T$999,3)</f>
        <v>0.730814</v>
      </c>
      <c r="K211" s="31">
        <f>VLOOKUP(A211,'Absolute Total Monosaccharide C'!$E$2:$T$999,4)</f>
        <v>0.001248</v>
      </c>
      <c r="L211" s="31">
        <f>VLOOKUP(A211,'Absolute Total Monosaccharide C'!$E$2:$T$999,5)</f>
        <v>0.095885</v>
      </c>
      <c r="M211" s="31">
        <f>VLOOKUP(A211,'Absolute Total Monosaccharide C'!$E$2:$T$999,6)</f>
        <v>0.000691</v>
      </c>
      <c r="N211" s="100">
        <f>VLOOKUP(A211,'Absolute Total Monosaccharide C'!$E$2:$T$999,7)</f>
        <v>0.001047</v>
      </c>
      <c r="O211" s="31">
        <f>VLOOKUP(A211,'Absolute Total Monosaccharide C'!$E$2:$T$999,8)</f>
        <v>0</v>
      </c>
      <c r="P211" s="31">
        <f>VLOOKUP(A211,'Absolute Total Monosaccharide C'!$E$2:$T$999,9)</f>
        <v>0.000129</v>
      </c>
      <c r="Q211" s="31">
        <f>VLOOKUP(A211,'Absolute Total Monosaccharide C'!$E$2:$T$999,10)</f>
        <v>0.000301</v>
      </c>
      <c r="R211" s="31">
        <f>VLOOKUP(A211,'Absolute Total Monosaccharide C'!$E$2:$T$999,11)</f>
        <v>0.002007</v>
      </c>
      <c r="S211" s="31">
        <f>VLOOKUP(A211,'Absolute Total Monosaccharide C'!$E$2:$T$999,12)</f>
        <v>0.000867</v>
      </c>
      <c r="T211" s="31">
        <f>VLOOKUP(A211,'Absolute Total Monosaccharide C'!$E$2:$T$999,13)</f>
        <v>0.000349</v>
      </c>
      <c r="U211" s="31">
        <f>VLOOKUP(A211,'Absolute Total Monosaccharide C'!$E$2:$T$999,14)</f>
        <v>0</v>
      </c>
      <c r="V211" s="31">
        <f>VLOOKUP(A211,'Absolute Total Monosaccharide C'!$E$2:$T$999,15)</f>
        <v>0</v>
      </c>
      <c r="W211" s="31">
        <f>VLOOKUP(A211,'Absolute Total Monosaccharide C'!$E$2:$T$999,16)</f>
        <v>0.000197</v>
      </c>
      <c r="X211" s="100">
        <f>VLOOKUP(A211,'Absolute Total Monosaccharide C'!$E$2:$T$999,2)</f>
        <v>10.02</v>
      </c>
      <c r="Y211" s="101"/>
    </row>
    <row r="212">
      <c r="A212" s="19" t="s">
        <v>578</v>
      </c>
      <c r="B212" s="8" t="str">
        <f>VLOOKUP(A212,'Food Encyclopedia'!$C$2:$K$999,3)&amp;","&amp;VLOOKUP(A212,'Food Encyclopedia'!$C$2:$K$999,4)&amp;","&amp;VLOOKUP(A212,'Food Encyclopedia'!$C$2:$K$999,5)</f>
        <v>Jam, Raspberry, NA, jar,Bonne Maman,Raspberry preserves</v>
      </c>
      <c r="C212" s="31" t="str">
        <f>VLOOKUP(A212,'Food Encyclopedia'!$C$2:$K$999,6)</f>
        <v>Fruits</v>
      </c>
      <c r="D212" s="98">
        <v>6.0</v>
      </c>
      <c r="E212" s="31">
        <f t="shared" si="1"/>
        <v>6000</v>
      </c>
      <c r="F212" s="31">
        <f>(VLOOKUP(A212,'% water content of Food'!A212:F1209,6))</f>
        <v>30.62281192</v>
      </c>
      <c r="G212" s="31">
        <f t="shared" si="2"/>
        <v>1837.368715</v>
      </c>
      <c r="H212" s="31">
        <f t="shared" si="3"/>
        <v>4162.631285</v>
      </c>
      <c r="I212" s="99">
        <f t="shared" si="4"/>
        <v>5.040946486</v>
      </c>
      <c r="J212" s="31">
        <f>VLOOKUP(A212,'Absolute Total Monosaccharide C'!$E$2:$T$999,3)</f>
        <v>0.39138</v>
      </c>
      <c r="K212" s="31">
        <f>VLOOKUP(A212,'Absolute Total Monosaccharide C'!$E$2:$T$999,4)</f>
        <v>0.000861</v>
      </c>
      <c r="L212" s="31">
        <f>VLOOKUP(A212,'Absolute Total Monosaccharide C'!$E$2:$T$999,5)</f>
        <v>0.156967</v>
      </c>
      <c r="M212" s="31">
        <f>VLOOKUP(A212,'Absolute Total Monosaccharide C'!$E$2:$T$999,6)</f>
        <v>0.001547</v>
      </c>
      <c r="N212" s="100">
        <f>VLOOKUP(A212,'Absolute Total Monosaccharide C'!$E$2:$T$999,7)</f>
        <v>0.001211</v>
      </c>
      <c r="O212" s="31">
        <f>VLOOKUP(A212,'Absolute Total Monosaccharide C'!$E$2:$T$999,8)</f>
        <v>0</v>
      </c>
      <c r="P212" s="31">
        <f>VLOOKUP(A212,'Absolute Total Monosaccharide C'!$E$2:$T$999,9)</f>
        <v>0.000259</v>
      </c>
      <c r="Q212" s="31">
        <f>VLOOKUP(A212,'Absolute Total Monosaccharide C'!$E$2:$T$999,10)</f>
        <v>0</v>
      </c>
      <c r="R212" s="31">
        <f>VLOOKUP(A212,'Absolute Total Monosaccharide C'!$E$2:$T$999,11)</f>
        <v>0.003756</v>
      </c>
      <c r="S212" s="31">
        <f>VLOOKUP(A212,'Absolute Total Monosaccharide C'!$E$2:$T$999,12)</f>
        <v>0</v>
      </c>
      <c r="T212" s="31">
        <f>VLOOKUP(A212,'Absolute Total Monosaccharide C'!$E$2:$T$999,13)</f>
        <v>0</v>
      </c>
      <c r="U212" s="31">
        <f>VLOOKUP(A212,'Absolute Total Monosaccharide C'!$E$2:$T$999,14)</f>
        <v>0</v>
      </c>
      <c r="V212" s="31">
        <f>VLOOKUP(A212,'Absolute Total Monosaccharide C'!$E$2:$T$999,15)</f>
        <v>0</v>
      </c>
      <c r="W212" s="31">
        <f>VLOOKUP(A212,'Absolute Total Monosaccharide C'!$E$2:$T$999,16)</f>
        <v>0.000187</v>
      </c>
      <c r="X212" s="100">
        <f>VLOOKUP(A212,'Absolute Total Monosaccharide C'!$E$2:$T$999,2)</f>
        <v>10.71</v>
      </c>
      <c r="Y212" s="101"/>
    </row>
    <row r="213">
      <c r="A213" s="19" t="s">
        <v>582</v>
      </c>
      <c r="B213" s="8" t="str">
        <f>VLOOKUP(A213,'Food Encyclopedia'!$C$2:$K$999,3)&amp;","&amp;VLOOKUP(A213,'Food Encyclopedia'!$C$2:$K$999,4)&amp;","&amp;VLOOKUP(A213,'Food Encyclopedia'!$C$2:$K$999,5)</f>
        <v>Jam, Orange, NA, jar,Bonne Maman,Orange preserves</v>
      </c>
      <c r="C213" s="31" t="str">
        <f>VLOOKUP(A213,'Food Encyclopedia'!$C$2:$K$999,6)</f>
        <v>Sugars, Sweets, and Beverages</v>
      </c>
      <c r="D213" s="98">
        <v>6.0</v>
      </c>
      <c r="E213" s="31">
        <f t="shared" si="1"/>
        <v>6000</v>
      </c>
      <c r="F213" s="31">
        <f>(VLOOKUP(A213,'% water content of Food'!A213:F1210,6))</f>
        <v>27.88088483</v>
      </c>
      <c r="G213" s="31">
        <f t="shared" si="2"/>
        <v>1672.85309</v>
      </c>
      <c r="H213" s="31">
        <f t="shared" si="3"/>
        <v>4327.14691</v>
      </c>
      <c r="I213" s="99">
        <f t="shared" si="4"/>
        <v>5.032471856</v>
      </c>
      <c r="J213" s="31">
        <f>VLOOKUP(A213,'Absolute Total Monosaccharide C'!$E$2:$T$999,3)</f>
        <v>0.453731</v>
      </c>
      <c r="K213" s="31">
        <f>VLOOKUP(A213,'Absolute Total Monosaccharide C'!$E$2:$T$999,4)</f>
        <v>0.001757</v>
      </c>
      <c r="L213" s="31">
        <f>VLOOKUP(A213,'Absolute Total Monosaccharide C'!$E$2:$T$999,5)</f>
        <v>0.184139</v>
      </c>
      <c r="M213" s="31">
        <f>VLOOKUP(A213,'Absolute Total Monosaccharide C'!$E$2:$T$999,6)</f>
        <v>0.000881</v>
      </c>
      <c r="N213" s="100">
        <f>VLOOKUP(A213,'Absolute Total Monosaccharide C'!$E$2:$T$999,7)</f>
        <v>0.001163</v>
      </c>
      <c r="O213" s="31">
        <f>VLOOKUP(A213,'Absolute Total Monosaccharide C'!$E$2:$T$999,8)</f>
        <v>0</v>
      </c>
      <c r="P213" s="31">
        <f>VLOOKUP(A213,'Absolute Total Monosaccharide C'!$E$2:$T$999,9)</f>
        <v>0.000635</v>
      </c>
      <c r="Q213" s="31">
        <f>VLOOKUP(A213,'Absolute Total Monosaccharide C'!$E$2:$T$999,10)</f>
        <v>0</v>
      </c>
      <c r="R213" s="31">
        <f>VLOOKUP(A213,'Absolute Total Monosaccharide C'!$E$2:$T$999,11)</f>
        <v>0.003231</v>
      </c>
      <c r="S213" s="31">
        <f>VLOOKUP(A213,'Absolute Total Monosaccharide C'!$E$2:$T$999,12)</f>
        <v>0.000809</v>
      </c>
      <c r="T213" s="31">
        <f>VLOOKUP(A213,'Absolute Total Monosaccharide C'!$E$2:$T$999,13)</f>
        <v>0.000326</v>
      </c>
      <c r="U213" s="31">
        <f>VLOOKUP(A213,'Absolute Total Monosaccharide C'!$E$2:$T$999,14)</f>
        <v>0</v>
      </c>
      <c r="V213" s="31">
        <f>VLOOKUP(A213,'Absolute Total Monosaccharide C'!$E$2:$T$999,15)</f>
        <v>0</v>
      </c>
      <c r="W213" s="31">
        <f>VLOOKUP(A213,'Absolute Total Monosaccharide C'!$E$2:$T$999,16)</f>
        <v>0.000151</v>
      </c>
      <c r="X213" s="100">
        <f>VLOOKUP(A213,'Absolute Total Monosaccharide C'!$E$2:$T$999,2)</f>
        <v>10.41</v>
      </c>
      <c r="Y213" s="101"/>
    </row>
    <row r="214">
      <c r="A214" s="19" t="s">
        <v>585</v>
      </c>
      <c r="B214" s="8" t="str">
        <f>VLOOKUP(A214,'Food Encyclopedia'!$C$2:$K$999,3)&amp;","&amp;VLOOKUP(A214,'Food Encyclopedia'!$C$2:$K$999,4)&amp;","&amp;VLOOKUP(A214,'Food Encyclopedia'!$C$2:$K$999,5)</f>
        <v>Jam, fig, NA, jar,Bonne Maman,Fig preserves</v>
      </c>
      <c r="C214" s="31" t="str">
        <f>VLOOKUP(A214,'Food Encyclopedia'!$C$2:$K$999,6)</f>
        <v>Fruits</v>
      </c>
      <c r="D214" s="98">
        <v>6.0</v>
      </c>
      <c r="E214" s="31">
        <f t="shared" si="1"/>
        <v>6000</v>
      </c>
      <c r="F214" s="31">
        <f>(VLOOKUP(A214,'% water content of Food'!A214:F1211,6))</f>
        <v>31.15507468</v>
      </c>
      <c r="G214" s="31">
        <f t="shared" si="2"/>
        <v>1869.304481</v>
      </c>
      <c r="H214" s="31">
        <f t="shared" si="3"/>
        <v>4130.695519</v>
      </c>
      <c r="I214" s="99">
        <f t="shared" si="4"/>
        <v>4.188525257</v>
      </c>
      <c r="J214" s="31">
        <f>VLOOKUP(A214,'Absolute Total Monosaccharide C'!$E$2:$T$999,3)</f>
        <v>0.499031</v>
      </c>
      <c r="K214" s="31">
        <f>VLOOKUP(A214,'Absolute Total Monosaccharide C'!$E$2:$T$999,4)</f>
        <v>0.000559</v>
      </c>
      <c r="L214" s="31">
        <f>VLOOKUP(A214,'Absolute Total Monosaccharide C'!$E$2:$T$999,5)</f>
        <v>0.197588</v>
      </c>
      <c r="M214" s="31">
        <f>VLOOKUP(A214,'Absolute Total Monosaccharide C'!$E$2:$T$999,6)</f>
        <v>0.000337</v>
      </c>
      <c r="N214" s="100">
        <f>VLOOKUP(A214,'Absolute Total Monosaccharide C'!$E$2:$T$999,7)</f>
        <v>0.001014</v>
      </c>
      <c r="O214" s="31">
        <f>VLOOKUP(A214,'Absolute Total Monosaccharide C'!$E$2:$T$999,8)</f>
        <v>0</v>
      </c>
      <c r="P214" s="31">
        <f>VLOOKUP(A214,'Absolute Total Monosaccharide C'!$E$2:$T$999,9)</f>
        <v>0.000313</v>
      </c>
      <c r="Q214" s="31">
        <f>VLOOKUP(A214,'Absolute Total Monosaccharide C'!$E$2:$T$999,10)</f>
        <v>0</v>
      </c>
      <c r="R214" s="31">
        <f>VLOOKUP(A214,'Absolute Total Monosaccharide C'!$E$2:$T$999,11)</f>
        <v>0.004084</v>
      </c>
      <c r="S214" s="31">
        <f>VLOOKUP(A214,'Absolute Total Monosaccharide C'!$E$2:$T$999,12)</f>
        <v>0.000561</v>
      </c>
      <c r="T214" s="31">
        <f>VLOOKUP(A214,'Absolute Total Monosaccharide C'!$E$2:$T$999,13)</f>
        <v>0.000226</v>
      </c>
      <c r="U214" s="31">
        <f>VLOOKUP(A214,'Absolute Total Monosaccharide C'!$E$2:$T$999,14)</f>
        <v>0</v>
      </c>
      <c r="V214" s="31">
        <f>VLOOKUP(A214,'Absolute Total Monosaccharide C'!$E$2:$T$999,15)</f>
        <v>0</v>
      </c>
      <c r="W214" s="31">
        <f>VLOOKUP(A214,'Absolute Total Monosaccharide C'!$E$2:$T$999,16)</f>
        <v>0.000193</v>
      </c>
      <c r="X214" s="100">
        <f>VLOOKUP(A214,'Absolute Total Monosaccharide C'!$E$2:$T$999,2)</f>
        <v>11</v>
      </c>
      <c r="Y214" s="101"/>
    </row>
    <row r="215">
      <c r="A215" s="19" t="s">
        <v>588</v>
      </c>
      <c r="B215" s="8" t="str">
        <f>VLOOKUP(A215,'Food Encyclopedia'!$C$2:$K$999,3)&amp;","&amp;VLOOKUP(A215,'Food Encyclopedia'!$C$2:$K$999,4)&amp;","&amp;VLOOKUP(A215,'Food Encyclopedia'!$C$2:$K$999,5)</f>
        <v>Jam, strawberry, NA, jar,Bonne Maman,Strawberry preserves</v>
      </c>
      <c r="C215" s="31" t="str">
        <f>VLOOKUP(A215,'Food Encyclopedia'!$C$2:$K$999,6)</f>
        <v>Fruits</v>
      </c>
      <c r="D215" s="98">
        <v>6.0</v>
      </c>
      <c r="E215" s="31">
        <f t="shared" si="1"/>
        <v>6000</v>
      </c>
      <c r="F215" s="31">
        <f>(VLOOKUP(A215,'% water content of Food'!A215:F1212,6))</f>
        <v>28.88148055</v>
      </c>
      <c r="G215" s="31">
        <f t="shared" si="2"/>
        <v>1732.888833</v>
      </c>
      <c r="H215" s="31">
        <f t="shared" si="3"/>
        <v>4267.111167</v>
      </c>
      <c r="I215" s="99">
        <f t="shared" si="4"/>
        <v>2.756553814</v>
      </c>
      <c r="J215" s="31">
        <f>VLOOKUP(A215,'Absolute Total Monosaccharide C'!$E$2:$T$999,3)</f>
        <v>0.425817</v>
      </c>
      <c r="K215" s="31">
        <f>VLOOKUP(A215,'Absolute Total Monosaccharide C'!$E$2:$T$999,4)</f>
        <v>0.000646</v>
      </c>
      <c r="L215" s="31">
        <f>VLOOKUP(A215,'Absolute Total Monosaccharide C'!$E$2:$T$999,5)</f>
        <v>0.172787</v>
      </c>
      <c r="M215" s="31">
        <f>VLOOKUP(A215,'Absolute Total Monosaccharide C'!$E$2:$T$999,6)</f>
        <v>0.000712</v>
      </c>
      <c r="N215" s="100">
        <f>VLOOKUP(A215,'Absolute Total Monosaccharide C'!$E$2:$T$999,7)</f>
        <v>0.000646</v>
      </c>
      <c r="O215" s="31">
        <f>VLOOKUP(A215,'Absolute Total Monosaccharide C'!$E$2:$T$999,8)</f>
        <v>0</v>
      </c>
      <c r="P215" s="31">
        <f>VLOOKUP(A215,'Absolute Total Monosaccharide C'!$E$2:$T$999,9)</f>
        <v>0.000171</v>
      </c>
      <c r="Q215" s="31">
        <f>VLOOKUP(A215,'Absolute Total Monosaccharide C'!$E$2:$T$999,10)</f>
        <v>0</v>
      </c>
      <c r="R215" s="31">
        <f>VLOOKUP(A215,'Absolute Total Monosaccharide C'!$E$2:$T$999,11)</f>
        <v>0.000985</v>
      </c>
      <c r="S215" s="31">
        <f>VLOOKUP(A215,'Absolute Total Monosaccharide C'!$E$2:$T$999,12)</f>
        <v>0.00038</v>
      </c>
      <c r="T215" s="31">
        <f>VLOOKUP(A215,'Absolute Total Monosaccharide C'!$E$2:$T$999,13)</f>
        <v>0.000153</v>
      </c>
      <c r="U215" s="31">
        <f>VLOOKUP(A215,'Absolute Total Monosaccharide C'!$E$2:$T$999,14)</f>
        <v>0</v>
      </c>
      <c r="V215" s="31">
        <f>VLOOKUP(A215,'Absolute Total Monosaccharide C'!$E$2:$T$999,15)</f>
        <v>0</v>
      </c>
      <c r="W215" s="31">
        <f>VLOOKUP(A215,'Absolute Total Monosaccharide C'!$E$2:$T$999,16)</f>
        <v>0.000136</v>
      </c>
      <c r="X215" s="100">
        <f>VLOOKUP(A215,'Absolute Total Monosaccharide C'!$E$2:$T$999,2)</f>
        <v>11.09</v>
      </c>
      <c r="Y215" s="101"/>
    </row>
    <row r="216">
      <c r="A216" s="19" t="s">
        <v>590</v>
      </c>
      <c r="B216" s="8" t="str">
        <f>VLOOKUP(A216,'Food Encyclopedia'!$C$2:$K$999,3)&amp;","&amp;VLOOKUP(A216,'Food Encyclopedia'!$C$2:$K$999,4)&amp;","&amp;VLOOKUP(A216,'Food Encyclopedia'!$C$2:$K$999,5)</f>
        <v>Jam, plum, NA, jar,Bonne Maman,Plum preserves</v>
      </c>
      <c r="C216" s="31" t="str">
        <f>VLOOKUP(A216,'Food Encyclopedia'!$C$2:$K$999,6)</f>
        <v>Fruits</v>
      </c>
      <c r="D216" s="98">
        <v>6.0</v>
      </c>
      <c r="E216" s="31">
        <f t="shared" si="1"/>
        <v>6000</v>
      </c>
      <c r="F216" s="31">
        <f>(VLOOKUP(A216,'% water content of Food'!A216:F1213,6))</f>
        <v>27.67763719</v>
      </c>
      <c r="G216" s="31">
        <f t="shared" si="2"/>
        <v>1660.658231</v>
      </c>
      <c r="H216" s="31">
        <f t="shared" si="3"/>
        <v>4339.341769</v>
      </c>
      <c r="I216" s="99">
        <f t="shared" si="4"/>
        <v>3.124326074</v>
      </c>
      <c r="J216" s="31">
        <f>VLOOKUP(A216,'Absolute Total Monosaccharide C'!$E$2:$T$999,3)</f>
        <v>0.425354</v>
      </c>
      <c r="K216" s="31">
        <f>VLOOKUP(A216,'Absolute Total Monosaccharide C'!$E$2:$T$999,4)</f>
        <v>0.000823</v>
      </c>
      <c r="L216" s="31">
        <f>VLOOKUP(A216,'Absolute Total Monosaccharide C'!$E$2:$T$999,5)</f>
        <v>0.143484</v>
      </c>
      <c r="M216" s="31">
        <f>VLOOKUP(A216,'Absolute Total Monosaccharide C'!$E$2:$T$999,6)</f>
        <v>0.000446</v>
      </c>
      <c r="N216" s="100">
        <f>VLOOKUP(A216,'Absolute Total Monosaccharide C'!$E$2:$T$999,7)</f>
        <v>0.00072</v>
      </c>
      <c r="O216" s="31">
        <f>VLOOKUP(A216,'Absolute Total Monosaccharide C'!$E$2:$T$999,8)</f>
        <v>0</v>
      </c>
      <c r="P216" s="31">
        <f>VLOOKUP(A216,'Absolute Total Monosaccharide C'!$E$2:$T$999,9)</f>
        <v>0.000174</v>
      </c>
      <c r="Q216" s="31">
        <f>VLOOKUP(A216,'Absolute Total Monosaccharide C'!$E$2:$T$999,10)</f>
        <v>0</v>
      </c>
      <c r="R216" s="31">
        <f>VLOOKUP(A216,'Absolute Total Monosaccharide C'!$E$2:$T$999,11)</f>
        <v>0.001056</v>
      </c>
      <c r="S216" s="31">
        <f>VLOOKUP(A216,'Absolute Total Monosaccharide C'!$E$2:$T$999,12)</f>
        <v>0.000692</v>
      </c>
      <c r="T216" s="31">
        <f>VLOOKUP(A216,'Absolute Total Monosaccharide C'!$E$2:$T$999,13)</f>
        <v>0.000279</v>
      </c>
      <c r="U216" s="31">
        <f>VLOOKUP(A216,'Absolute Total Monosaccharide C'!$E$2:$T$999,14)</f>
        <v>0</v>
      </c>
      <c r="V216" s="31">
        <f>VLOOKUP(A216,'Absolute Total Monosaccharide C'!$E$2:$T$999,15)</f>
        <v>0</v>
      </c>
      <c r="W216" s="102">
        <f>VLOOKUP(A216,'Absolute Total Monosaccharide C'!$E$2:$T$999,16)</f>
        <v>0.0000875</v>
      </c>
      <c r="X216" s="100">
        <f>VLOOKUP(A216,'Absolute Total Monosaccharide C'!$E$2:$T$999,2)</f>
        <v>11.02</v>
      </c>
      <c r="Y216" s="101"/>
    </row>
    <row r="217">
      <c r="A217" s="19" t="s">
        <v>593</v>
      </c>
      <c r="B217" s="8" t="str">
        <f>VLOOKUP(A217,'Food Encyclopedia'!$C$2:$K$999,3)&amp;","&amp;VLOOKUP(A217,'Food Encyclopedia'!$C$2:$K$999,4)&amp;","&amp;VLOOKUP(A217,'Food Encyclopedia'!$C$2:$K$999,5)</f>
        <v>Jam, mango-peach, NA, jar,Bonne Maman,Mango-Peach preserves</v>
      </c>
      <c r="C217" s="31" t="str">
        <f>VLOOKUP(A217,'Food Encyclopedia'!$C$2:$K$999,6)</f>
        <v>Fruits</v>
      </c>
      <c r="D217" s="98">
        <v>6.0</v>
      </c>
      <c r="E217" s="31">
        <f t="shared" si="1"/>
        <v>6000</v>
      </c>
      <c r="F217" s="31">
        <f>(VLOOKUP(A217,'% water content of Food'!A217:F1214,6))</f>
        <v>27.48395663</v>
      </c>
      <c r="G217" s="31">
        <f t="shared" si="2"/>
        <v>1649.037398</v>
      </c>
      <c r="H217" s="31">
        <f t="shared" si="3"/>
        <v>4350.962602</v>
      </c>
      <c r="I217" s="99">
        <f t="shared" si="4"/>
        <v>8.018824076</v>
      </c>
      <c r="J217" s="31">
        <f>VLOOKUP(A217,'Absolute Total Monosaccharide C'!$E$2:$T$999,3)</f>
        <v>0.398282</v>
      </c>
      <c r="K217" s="31">
        <f>VLOOKUP(A217,'Absolute Total Monosaccharide C'!$E$2:$T$999,4)</f>
        <v>0.001291</v>
      </c>
      <c r="L217" s="31">
        <f>VLOOKUP(A217,'Absolute Total Monosaccharide C'!$E$2:$T$999,5)</f>
        <v>0.161318</v>
      </c>
      <c r="M217" s="31">
        <f>VLOOKUP(A217,'Absolute Total Monosaccharide C'!$E$2:$T$999,6)</f>
        <v>0.000786</v>
      </c>
      <c r="N217" s="100">
        <f>VLOOKUP(A217,'Absolute Total Monosaccharide C'!$E$2:$T$999,7)</f>
        <v>0.001843</v>
      </c>
      <c r="O217" s="31">
        <f>VLOOKUP(A217,'Absolute Total Monosaccharide C'!$E$2:$T$999,8)</f>
        <v>0</v>
      </c>
      <c r="P217" s="31">
        <f>VLOOKUP(A217,'Absolute Total Monosaccharide C'!$E$2:$T$999,9)</f>
        <v>0.000225</v>
      </c>
      <c r="Q217" s="31">
        <f>VLOOKUP(A217,'Absolute Total Monosaccharide C'!$E$2:$T$999,10)</f>
        <v>0</v>
      </c>
      <c r="R217" s="31">
        <f>VLOOKUP(A217,'Absolute Total Monosaccharide C'!$E$2:$T$999,11)</f>
        <v>0.003665</v>
      </c>
      <c r="S217" s="31">
        <f>VLOOKUP(A217,'Absolute Total Monosaccharide C'!$E$2:$T$999,12)</f>
        <v>0</v>
      </c>
      <c r="T217" s="31">
        <f>VLOOKUP(A217,'Absolute Total Monosaccharide C'!$E$2:$T$999,13)</f>
        <v>0</v>
      </c>
      <c r="U217" s="31">
        <f>VLOOKUP(A217,'Absolute Total Monosaccharide C'!$E$2:$T$999,14)</f>
        <v>0</v>
      </c>
      <c r="V217" s="31">
        <f>VLOOKUP(A217,'Absolute Total Monosaccharide C'!$E$2:$T$999,15)</f>
        <v>0</v>
      </c>
      <c r="W217" s="31">
        <f>VLOOKUP(A217,'Absolute Total Monosaccharide C'!$E$2:$T$999,16)</f>
        <v>0.000121</v>
      </c>
      <c r="X217" s="100">
        <f>VLOOKUP(A217,'Absolute Total Monosaccharide C'!$E$2:$T$999,2)</f>
        <v>11.01</v>
      </c>
      <c r="Y217" s="101"/>
    </row>
    <row r="218">
      <c r="A218" s="19" t="s">
        <v>596</v>
      </c>
      <c r="B218" s="8" t="str">
        <f>VLOOKUP(A218,'Food Encyclopedia'!$C$2:$K$999,3)&amp;","&amp;VLOOKUP(A218,'Food Encyclopedia'!$C$2:$K$999,4)&amp;","&amp;VLOOKUP(A218,'Food Encyclopedia'!$C$2:$K$999,5)</f>
        <v>Spread, peanut, NA, jar,Skippy,Creamy Peanut Butter</v>
      </c>
      <c r="C218" s="31" t="str">
        <f>VLOOKUP(A218,'Food Encyclopedia'!$C$2:$K$999,6)</f>
        <v>Beans, Peas, Legumes, Nuts, Seeds</v>
      </c>
      <c r="D218" s="98">
        <v>5.0</v>
      </c>
      <c r="E218" s="31">
        <f t="shared" si="1"/>
        <v>5000</v>
      </c>
      <c r="F218" s="31">
        <f>(VLOOKUP(A218,'% water content of Food'!A218:F1215,6))</f>
        <v>0.4979779558</v>
      </c>
      <c r="G218" s="31">
        <f t="shared" si="2"/>
        <v>24.89889779</v>
      </c>
      <c r="H218" s="31">
        <f t="shared" si="3"/>
        <v>4975.101102</v>
      </c>
      <c r="I218" s="99">
        <f t="shared" si="4"/>
        <v>91.27320482</v>
      </c>
      <c r="J218" s="31">
        <f>VLOOKUP(A218,'Absolute Total Monosaccharide C'!$E$2:$T$999,3)</f>
        <v>0.058723</v>
      </c>
      <c r="K218" s="31">
        <f>VLOOKUP(A218,'Absolute Total Monosaccharide C'!$E$2:$T$999,4)</f>
        <v>0.002237</v>
      </c>
      <c r="L218" s="31">
        <f>VLOOKUP(A218,'Absolute Total Monosaccharide C'!$E$2:$T$999,5)</f>
        <v>0.002676</v>
      </c>
      <c r="M218" s="31">
        <f>VLOOKUP(A218,'Absolute Total Monosaccharide C'!$E$2:$T$999,6)</f>
        <v>0.00251</v>
      </c>
      <c r="N218" s="100">
        <f>VLOOKUP(A218,'Absolute Total Monosaccharide C'!$E$2:$T$999,7)</f>
        <v>0.018346</v>
      </c>
      <c r="O218" s="31">
        <f>VLOOKUP(A218,'Absolute Total Monosaccharide C'!$E$2:$T$999,8)</f>
        <v>0.000829</v>
      </c>
      <c r="P218" s="31">
        <f>VLOOKUP(A218,'Absolute Total Monosaccharide C'!$E$2:$T$999,9)</f>
        <v>0.000473</v>
      </c>
      <c r="Q218" s="102">
        <f>VLOOKUP(A218,'Absolute Total Monosaccharide C'!$E$2:$T$999,10)</f>
        <v>0.0000763</v>
      </c>
      <c r="R218" s="31">
        <f>VLOOKUP(A218,'Absolute Total Monosaccharide C'!$E$2:$T$999,11)</f>
        <v>0.001274</v>
      </c>
      <c r="S218" s="31">
        <f>VLOOKUP(A218,'Absolute Total Monosaccharide C'!$E$2:$T$999,12)</f>
        <v>0</v>
      </c>
      <c r="T218" s="31">
        <f>VLOOKUP(A218,'Absolute Total Monosaccharide C'!$E$2:$T$999,13)</f>
        <v>0</v>
      </c>
      <c r="U218" s="31">
        <f>VLOOKUP(A218,'Absolute Total Monosaccharide C'!$E$2:$T$999,14)</f>
        <v>0.000586</v>
      </c>
      <c r="V218" s="31">
        <f>VLOOKUP(A218,'Absolute Total Monosaccharide C'!$E$2:$T$999,15)</f>
        <v>0</v>
      </c>
      <c r="W218" s="31">
        <f>VLOOKUP(A218,'Absolute Total Monosaccharide C'!$E$2:$T$999,16)</f>
        <v>0.000386</v>
      </c>
      <c r="X218" s="100">
        <f>VLOOKUP(A218,'Absolute Total Monosaccharide C'!$E$2:$T$999,2)</f>
        <v>10</v>
      </c>
      <c r="Y218" s="101"/>
    </row>
    <row r="219">
      <c r="A219" s="19" t="s">
        <v>600</v>
      </c>
      <c r="B219" s="8" t="str">
        <f>VLOOKUP(A219,'Food Encyclopedia'!$C$2:$K$999,3)&amp;","&amp;VLOOKUP(A219,'Food Encyclopedia'!$C$2:$K$999,4)&amp;","&amp;VLOOKUP(A219,'Food Encyclopedia'!$C$2:$K$999,5)</f>
        <v>Spread, peanut, NA, jar,Laura Scudder's,Old-Fashioned Peanut Butter Smooth</v>
      </c>
      <c r="C219" s="31" t="str">
        <f>VLOOKUP(A219,'Food Encyclopedia'!$C$2:$K$999,6)</f>
        <v>Beans, Peas, Legumes, Nuts, Seeds</v>
      </c>
      <c r="D219" s="98">
        <v>5.0</v>
      </c>
      <c r="E219" s="31">
        <f t="shared" si="1"/>
        <v>5000</v>
      </c>
      <c r="F219" s="31">
        <f>(VLOOKUP(A219,'% water content of Food'!A219:F1216,6))</f>
        <v>0.0565664184</v>
      </c>
      <c r="G219" s="31">
        <f t="shared" si="2"/>
        <v>2.82832092</v>
      </c>
      <c r="H219" s="31">
        <f t="shared" si="3"/>
        <v>4997.171679</v>
      </c>
      <c r="I219" s="99">
        <f t="shared" si="4"/>
        <v>75.91703215</v>
      </c>
      <c r="J219" s="31">
        <f>VLOOKUP(A219,'Absolute Total Monosaccharide C'!$E$2:$T$999,3)</f>
        <v>0.028699</v>
      </c>
      <c r="K219" s="31">
        <f>VLOOKUP(A219,'Absolute Total Monosaccharide C'!$E$2:$T$999,4)</f>
        <v>0.003227</v>
      </c>
      <c r="L219" s="31">
        <f>VLOOKUP(A219,'Absolute Total Monosaccharide C'!$E$2:$T$999,5)</f>
        <v>0.000639</v>
      </c>
      <c r="M219" s="31">
        <f>VLOOKUP(A219,'Absolute Total Monosaccharide C'!$E$2:$T$999,6)</f>
        <v>0.002031</v>
      </c>
      <c r="N219" s="100">
        <f>VLOOKUP(A219,'Absolute Total Monosaccharide C'!$E$2:$T$999,7)</f>
        <v>0.015192</v>
      </c>
      <c r="O219" s="31">
        <f>VLOOKUP(A219,'Absolute Total Monosaccharide C'!$E$2:$T$999,8)</f>
        <v>0.001077</v>
      </c>
      <c r="P219" s="31">
        <f>VLOOKUP(A219,'Absolute Total Monosaccharide C'!$E$2:$T$999,9)</f>
        <v>0.000412</v>
      </c>
      <c r="Q219" s="102">
        <f>VLOOKUP(A219,'Absolute Total Monosaccharide C'!$E$2:$T$999,10)</f>
        <v>0.0000349</v>
      </c>
      <c r="R219" s="31">
        <f>VLOOKUP(A219,'Absolute Total Monosaccharide C'!$E$2:$T$999,11)</f>
        <v>0.001318</v>
      </c>
      <c r="S219" s="31">
        <f>VLOOKUP(A219,'Absolute Total Monosaccharide C'!$E$2:$T$999,12)</f>
        <v>0</v>
      </c>
      <c r="T219" s="31">
        <f>VLOOKUP(A219,'Absolute Total Monosaccharide C'!$E$2:$T$999,13)</f>
        <v>0</v>
      </c>
      <c r="U219" s="31">
        <f>VLOOKUP(A219,'Absolute Total Monosaccharide C'!$E$2:$T$999,14)</f>
        <v>0.000511</v>
      </c>
      <c r="V219" s="31">
        <f>VLOOKUP(A219,'Absolute Total Monosaccharide C'!$E$2:$T$999,15)</f>
        <v>0</v>
      </c>
      <c r="W219" s="31">
        <f>VLOOKUP(A219,'Absolute Total Monosaccharide C'!$E$2:$T$999,16)</f>
        <v>0.000365</v>
      </c>
      <c r="X219" s="100">
        <f>VLOOKUP(A219,'Absolute Total Monosaccharide C'!$E$2:$T$999,2)</f>
        <v>10.6</v>
      </c>
      <c r="Y219" s="101"/>
    </row>
    <row r="220">
      <c r="A220" s="19" t="s">
        <v>603</v>
      </c>
      <c r="B220" s="8" t="str">
        <f>VLOOKUP(A220,'Food Encyclopedia'!$C$2:$K$999,3)&amp;","&amp;VLOOKUP(A220,'Food Encyclopedia'!$C$2:$K$999,4)&amp;","&amp;VLOOKUP(A220,'Food Encyclopedia'!$C$2:$K$999,5)</f>
        <v>Spread, hazelnut, NA, jar,Nutella,</v>
      </c>
      <c r="C220" s="31" t="str">
        <f>VLOOKUP(A220,'Food Encyclopedia'!$C$2:$K$999,6)</f>
        <v>Beans, Peas, Legumes, Nuts, Seeds</v>
      </c>
      <c r="D220" s="98">
        <v>5.0</v>
      </c>
      <c r="E220" s="31">
        <f t="shared" si="1"/>
        <v>5000</v>
      </c>
      <c r="F220" s="31">
        <f>(VLOOKUP(A220,'% water content of Food'!A220:F1217,6))</f>
        <v>0.2032930108</v>
      </c>
      <c r="G220" s="31">
        <f t="shared" si="2"/>
        <v>10.16465054</v>
      </c>
      <c r="H220" s="31">
        <f t="shared" si="3"/>
        <v>4989.835349</v>
      </c>
      <c r="I220" s="99">
        <f t="shared" si="4"/>
        <v>20.69783703</v>
      </c>
      <c r="J220" s="31">
        <f>VLOOKUP(A220,'Absolute Total Monosaccharide C'!$E$2:$T$999,3)</f>
        <v>0.318899</v>
      </c>
      <c r="K220" s="31">
        <f>VLOOKUP(A220,'Absolute Total Monosaccharide C'!$E$2:$T$999,4)</f>
        <v>0.0297</v>
      </c>
      <c r="L220" s="31">
        <f>VLOOKUP(A220,'Absolute Total Monosaccharide C'!$E$2:$T$999,5)</f>
        <v>0.152843</v>
      </c>
      <c r="M220" s="31">
        <f>VLOOKUP(A220,'Absolute Total Monosaccharide C'!$E$2:$T$999,6)</f>
        <v>0.000888</v>
      </c>
      <c r="N220" s="100">
        <f>VLOOKUP(A220,'Absolute Total Monosaccharide C'!$E$2:$T$999,7)</f>
        <v>0.004148</v>
      </c>
      <c r="O220" s="31">
        <f>VLOOKUP(A220,'Absolute Total Monosaccharide C'!$E$2:$T$999,8)</f>
        <v>0</v>
      </c>
      <c r="P220" s="31">
        <f>VLOOKUP(A220,'Absolute Total Monosaccharide C'!$E$2:$T$999,9)</f>
        <v>0.00044</v>
      </c>
      <c r="Q220" s="31">
        <f>VLOOKUP(A220,'Absolute Total Monosaccharide C'!$E$2:$T$999,10)</f>
        <v>0</v>
      </c>
      <c r="R220" s="31">
        <f>VLOOKUP(A220,'Absolute Total Monosaccharide C'!$E$2:$T$999,11)</f>
        <v>0.001985</v>
      </c>
      <c r="S220" s="31">
        <f>VLOOKUP(A220,'Absolute Total Monosaccharide C'!$E$2:$T$999,12)</f>
        <v>0</v>
      </c>
      <c r="T220" s="31">
        <f>VLOOKUP(A220,'Absolute Total Monosaccharide C'!$E$2:$T$999,13)</f>
        <v>0</v>
      </c>
      <c r="U220" s="31">
        <f>VLOOKUP(A220,'Absolute Total Monosaccharide C'!$E$2:$T$999,14)</f>
        <v>0.001988</v>
      </c>
      <c r="V220" s="31">
        <f>VLOOKUP(A220,'Absolute Total Monosaccharide C'!$E$2:$T$999,15)</f>
        <v>0.000147</v>
      </c>
      <c r="W220" s="31">
        <f>VLOOKUP(A220,'Absolute Total Monosaccharide C'!$E$2:$T$999,16)</f>
        <v>0</v>
      </c>
      <c r="X220" s="100">
        <f>VLOOKUP(A220,'Absolute Total Monosaccharide C'!$E$2:$T$999,2)</f>
        <v>10.07</v>
      </c>
      <c r="Y220" s="103">
        <v>0.685806829</v>
      </c>
    </row>
    <row r="221">
      <c r="A221" s="19" t="s">
        <v>606</v>
      </c>
      <c r="B221" s="8" t="str">
        <f>VLOOKUP(A221,'Food Encyclopedia'!$C$2:$K$999,3)&amp;","&amp;VLOOKUP(A221,'Food Encyclopedia'!$C$2:$K$999,4)&amp;","&amp;VLOOKUP(A221,'Food Encyclopedia'!$C$2:$K$999,5)</f>
        <v>Spread, sesame seed, NA, jar,Organics,Organic Tahini</v>
      </c>
      <c r="C221" s="31" t="str">
        <f>VLOOKUP(A221,'Food Encyclopedia'!$C$2:$K$999,6)</f>
        <v>Beans, Peas, Legumes, Nuts, Seeds</v>
      </c>
      <c r="D221" s="98">
        <v>5.0</v>
      </c>
      <c r="E221" s="31">
        <f t="shared" si="1"/>
        <v>5000</v>
      </c>
      <c r="F221" s="31">
        <f>(VLOOKUP(A221,'% water content of Food'!A221:F1218,6))</f>
        <v>0.2590209948</v>
      </c>
      <c r="G221" s="31">
        <f t="shared" si="2"/>
        <v>12.95104974</v>
      </c>
      <c r="H221" s="31">
        <f t="shared" si="3"/>
        <v>4987.04895</v>
      </c>
      <c r="I221" s="99">
        <f t="shared" si="4"/>
        <v>28.79023359</v>
      </c>
      <c r="J221" s="31">
        <f>VLOOKUP(A221,'Absolute Total Monosaccharide C'!$E$2:$T$999,3)</f>
        <v>0.016092</v>
      </c>
      <c r="K221" s="31">
        <f>VLOOKUP(A221,'Absolute Total Monosaccharide C'!$E$2:$T$999,4)</f>
        <v>0.005253</v>
      </c>
      <c r="L221" s="31">
        <f>VLOOKUP(A221,'Absolute Total Monosaccharide C'!$E$2:$T$999,5)</f>
        <v>0</v>
      </c>
      <c r="M221" s="31">
        <f>VLOOKUP(A221,'Absolute Total Monosaccharide C'!$E$2:$T$999,6)</f>
        <v>0.00229</v>
      </c>
      <c r="N221" s="100">
        <f>VLOOKUP(A221,'Absolute Total Monosaccharide C'!$E$2:$T$999,7)</f>
        <v>0.005773</v>
      </c>
      <c r="O221" s="31">
        <f>VLOOKUP(A221,'Absolute Total Monosaccharide C'!$E$2:$T$999,8)</f>
        <v>0</v>
      </c>
      <c r="P221" s="31">
        <f>VLOOKUP(A221,'Absolute Total Monosaccharide C'!$E$2:$T$999,9)</f>
        <v>0.00032</v>
      </c>
      <c r="Q221" s="31">
        <f>VLOOKUP(A221,'Absolute Total Monosaccharide C'!$E$2:$T$999,10)</f>
        <v>0</v>
      </c>
      <c r="R221" s="31">
        <f>VLOOKUP(A221,'Absolute Total Monosaccharide C'!$E$2:$T$999,11)</f>
        <v>0.00113</v>
      </c>
      <c r="S221" s="31">
        <f>VLOOKUP(A221,'Absolute Total Monosaccharide C'!$E$2:$T$999,12)</f>
        <v>0</v>
      </c>
      <c r="T221" s="31">
        <f>VLOOKUP(A221,'Absolute Total Monosaccharide C'!$E$2:$T$999,13)</f>
        <v>0</v>
      </c>
      <c r="U221" s="31">
        <f>VLOOKUP(A221,'Absolute Total Monosaccharide C'!$E$2:$T$999,14)</f>
        <v>0.013463</v>
      </c>
      <c r="V221" s="31">
        <f>VLOOKUP(A221,'Absolute Total Monosaccharide C'!$E$2:$T$999,15)</f>
        <v>0.000213</v>
      </c>
      <c r="W221" s="31">
        <f>VLOOKUP(A221,'Absolute Total Monosaccharide C'!$E$2:$T$999,16)</f>
        <v>0</v>
      </c>
      <c r="X221" s="100">
        <f>VLOOKUP(A221,'Absolute Total Monosaccharide C'!$E$2:$T$999,2)</f>
        <v>10.58</v>
      </c>
      <c r="Y221" s="101"/>
    </row>
    <row r="222">
      <c r="A222" s="19" t="s">
        <v>609</v>
      </c>
      <c r="B222" s="8" t="str">
        <f>VLOOKUP(A222,'Food Encyclopedia'!$C$2:$K$999,3)&amp;","&amp;VLOOKUP(A222,'Food Encyclopedia'!$C$2:$K$999,4)&amp;","&amp;VLOOKUP(A222,'Food Encyclopedia'!$C$2:$K$999,5)</f>
        <v>Spread, cashew, NA, jar,Open Nature,Cashew Butter Creamy</v>
      </c>
      <c r="C222" s="31" t="str">
        <f>VLOOKUP(A222,'Food Encyclopedia'!$C$2:$K$999,6)</f>
        <v>Beans, Peas, Legumes, Nuts, Seeds</v>
      </c>
      <c r="D222" s="98">
        <v>5.0</v>
      </c>
      <c r="E222" s="31">
        <f t="shared" si="1"/>
        <v>5000</v>
      </c>
      <c r="F222" s="31">
        <f>(VLOOKUP(A222,'% water content of Food'!A222:F1219,6))</f>
        <v>0.8467264949</v>
      </c>
      <c r="G222" s="31">
        <f t="shared" si="2"/>
        <v>42.33632474</v>
      </c>
      <c r="H222" s="31">
        <f t="shared" si="3"/>
        <v>4957.663675</v>
      </c>
      <c r="I222" s="99">
        <f t="shared" si="4"/>
        <v>24.62471547</v>
      </c>
      <c r="J222" s="31">
        <f>VLOOKUP(A222,'Absolute Total Monosaccharide C'!$E$2:$T$999,3)</f>
        <v>0.148317</v>
      </c>
      <c r="K222" s="31">
        <f>VLOOKUP(A222,'Absolute Total Monosaccharide C'!$E$2:$T$999,4)</f>
        <v>0.012253</v>
      </c>
      <c r="L222" s="31">
        <f>VLOOKUP(A222,'Absolute Total Monosaccharide C'!$E$2:$T$999,5)</f>
        <v>0</v>
      </c>
      <c r="M222" s="31">
        <f>VLOOKUP(A222,'Absolute Total Monosaccharide C'!$E$2:$T$999,6)</f>
        <v>0.002378</v>
      </c>
      <c r="N222" s="100">
        <f>VLOOKUP(A222,'Absolute Total Monosaccharide C'!$E$2:$T$999,7)</f>
        <v>0.004967</v>
      </c>
      <c r="O222" s="31">
        <f>VLOOKUP(A222,'Absolute Total Monosaccharide C'!$E$2:$T$999,8)</f>
        <v>0.00037</v>
      </c>
      <c r="P222" s="31">
        <f>VLOOKUP(A222,'Absolute Total Monosaccharide C'!$E$2:$T$999,9)</f>
        <v>0.000408</v>
      </c>
      <c r="Q222" s="31">
        <f>VLOOKUP(A222,'Absolute Total Monosaccharide C'!$E$2:$T$999,10)</f>
        <v>0</v>
      </c>
      <c r="R222" s="31">
        <f>VLOOKUP(A222,'Absolute Total Monosaccharide C'!$E$2:$T$999,11)</f>
        <v>0.003417</v>
      </c>
      <c r="S222" s="31">
        <f>VLOOKUP(A222,'Absolute Total Monosaccharide C'!$E$2:$T$999,12)</f>
        <v>0</v>
      </c>
      <c r="T222" s="31">
        <f>VLOOKUP(A222,'Absolute Total Monosaccharide C'!$E$2:$T$999,13)</f>
        <v>0</v>
      </c>
      <c r="U222" s="31">
        <f>VLOOKUP(A222,'Absolute Total Monosaccharide C'!$E$2:$T$999,14)</f>
        <v>0</v>
      </c>
      <c r="V222" s="31">
        <f>VLOOKUP(A222,'Absolute Total Monosaccharide C'!$E$2:$T$999,15)</f>
        <v>0.000378</v>
      </c>
      <c r="W222" s="31">
        <f>VLOOKUP(A222,'Absolute Total Monosaccharide C'!$E$2:$T$999,16)</f>
        <v>0</v>
      </c>
      <c r="X222" s="100">
        <f>VLOOKUP(A222,'Absolute Total Monosaccharide C'!$E$2:$T$999,2)</f>
        <v>9.77</v>
      </c>
      <c r="Y222" s="103">
        <v>0.121861631</v>
      </c>
    </row>
    <row r="223">
      <c r="A223" s="19" t="s">
        <v>613</v>
      </c>
      <c r="B223" s="8" t="str">
        <f>VLOOKUP(A223,'Food Encyclopedia'!$C$2:$K$999,3)&amp;","&amp;VLOOKUP(A223,'Food Encyclopedia'!$C$2:$K$999,4)&amp;","&amp;VLOOKUP(A223,'Food Encyclopedia'!$C$2:$K$999,5)</f>
        <v>Spread, peanut, NA, jar,Jif,Creamy Peanut Butter</v>
      </c>
      <c r="C223" s="31" t="str">
        <f>VLOOKUP(A223,'Food Encyclopedia'!$C$2:$K$999,6)</f>
        <v>Beans, Peas, Legumes, Nuts, Seeds</v>
      </c>
      <c r="D223" s="98">
        <v>5.0</v>
      </c>
      <c r="E223" s="31">
        <f t="shared" si="1"/>
        <v>5000</v>
      </c>
      <c r="F223" s="31">
        <f>(VLOOKUP(A223,'% water content of Food'!A223:F1220,6))</f>
        <v>0.4194149699</v>
      </c>
      <c r="G223" s="31">
        <f t="shared" si="2"/>
        <v>20.97074849</v>
      </c>
      <c r="H223" s="31">
        <f t="shared" si="3"/>
        <v>4979.029252</v>
      </c>
      <c r="I223" s="99">
        <f t="shared" si="4"/>
        <v>48.85921405</v>
      </c>
      <c r="J223" s="31">
        <f>VLOOKUP(A223,'Absolute Total Monosaccharide C'!$E$2:$T$999,3)</f>
        <v>0.042104</v>
      </c>
      <c r="K223" s="31">
        <f>VLOOKUP(A223,'Absolute Total Monosaccharide C'!$E$2:$T$999,4)</f>
        <v>0.002688</v>
      </c>
      <c r="L223" s="31">
        <f>VLOOKUP(A223,'Absolute Total Monosaccharide C'!$E$2:$T$999,5)</f>
        <v>0</v>
      </c>
      <c r="M223" s="31">
        <f>VLOOKUP(A223,'Absolute Total Monosaccharide C'!$E$2:$T$999,6)</f>
        <v>0.004239</v>
      </c>
      <c r="N223" s="100">
        <f>VLOOKUP(A223,'Absolute Total Monosaccharide C'!$E$2:$T$999,7)</f>
        <v>0.009813</v>
      </c>
      <c r="O223" s="31">
        <f>VLOOKUP(A223,'Absolute Total Monosaccharide C'!$E$2:$T$999,8)</f>
        <v>0.000481</v>
      </c>
      <c r="P223" s="31">
        <f>VLOOKUP(A223,'Absolute Total Monosaccharide C'!$E$2:$T$999,9)</f>
        <v>0.000553</v>
      </c>
      <c r="Q223" s="31">
        <f>VLOOKUP(A223,'Absolute Total Monosaccharide C'!$E$2:$T$999,10)</f>
        <v>0</v>
      </c>
      <c r="R223" s="31">
        <f>VLOOKUP(A223,'Absolute Total Monosaccharide C'!$E$2:$T$999,11)</f>
        <v>0.003356</v>
      </c>
      <c r="S223" s="31">
        <f>VLOOKUP(A223,'Absolute Total Monosaccharide C'!$E$2:$T$999,12)</f>
        <v>0</v>
      </c>
      <c r="T223" s="31">
        <f>VLOOKUP(A223,'Absolute Total Monosaccharide C'!$E$2:$T$999,13)</f>
        <v>0</v>
      </c>
      <c r="U223" s="31">
        <f>VLOOKUP(A223,'Absolute Total Monosaccharide C'!$E$2:$T$999,14)</f>
        <v>0</v>
      </c>
      <c r="V223" s="31">
        <f>VLOOKUP(A223,'Absolute Total Monosaccharide C'!$E$2:$T$999,15)</f>
        <v>0.000176</v>
      </c>
      <c r="W223" s="31">
        <f>VLOOKUP(A223,'Absolute Total Monosaccharide C'!$E$2:$T$999,16)</f>
        <v>0</v>
      </c>
      <c r="X223" s="100">
        <f>VLOOKUP(A223,'Absolute Total Monosaccharide C'!$E$2:$T$999,2)</f>
        <v>10.48</v>
      </c>
      <c r="Y223" s="103">
        <v>0.076917152</v>
      </c>
    </row>
    <row r="224">
      <c r="A224" s="19" t="s">
        <v>615</v>
      </c>
      <c r="B224" s="8" t="str">
        <f>VLOOKUP(A224,'Food Encyclopedia'!$C$2:$K$999,3)&amp;","&amp;VLOOKUP(A224,'Food Encyclopedia'!$C$2:$K$999,4)&amp;","&amp;VLOOKUP(A224,'Food Encyclopedia'!$C$2:$K$999,5)</f>
        <v>Spread, peanut, NA, sachet,Justin's,Classic Peanut Butter</v>
      </c>
      <c r="C224" s="31" t="str">
        <f>VLOOKUP(A224,'Food Encyclopedia'!$C$2:$K$999,6)</f>
        <v>Beans, Peas, Legumes, Nuts, Seeds</v>
      </c>
      <c r="D224" s="98">
        <v>5.0</v>
      </c>
      <c r="E224" s="31">
        <f t="shared" si="1"/>
        <v>5000</v>
      </c>
      <c r="F224" s="31">
        <f>(VLOOKUP(A224,'% water content of Food'!A224:F1221,6))</f>
        <v>0.004567670032</v>
      </c>
      <c r="G224" s="31">
        <f t="shared" si="2"/>
        <v>0.2283835016</v>
      </c>
      <c r="H224" s="31">
        <f t="shared" si="3"/>
        <v>4999.771616</v>
      </c>
      <c r="I224" s="99">
        <f t="shared" si="4"/>
        <v>128.8141159</v>
      </c>
      <c r="J224" s="31">
        <f>VLOOKUP(A224,'Absolute Total Monosaccharide C'!$E$2:$T$999,3)</f>
        <v>0.102278</v>
      </c>
      <c r="K224" s="31">
        <f>VLOOKUP(A224,'Absolute Total Monosaccharide C'!$E$2:$T$999,4)</f>
        <v>0.011152</v>
      </c>
      <c r="L224" s="31">
        <f>VLOOKUP(A224,'Absolute Total Monosaccharide C'!$E$2:$T$999,5)</f>
        <v>0</v>
      </c>
      <c r="M224" s="31">
        <f>VLOOKUP(A224,'Absolute Total Monosaccharide C'!$E$2:$T$999,6)</f>
        <v>0.009339</v>
      </c>
      <c r="N224" s="100">
        <f>VLOOKUP(A224,'Absolute Total Monosaccharide C'!$E$2:$T$999,7)</f>
        <v>0.025764</v>
      </c>
      <c r="O224" s="31">
        <f>VLOOKUP(A224,'Absolute Total Monosaccharide C'!$E$2:$T$999,8)</f>
        <v>0.001298</v>
      </c>
      <c r="P224" s="31">
        <f>VLOOKUP(A224,'Absolute Total Monosaccharide C'!$E$2:$T$999,9)</f>
        <v>0.001425</v>
      </c>
      <c r="Q224" s="31">
        <f>VLOOKUP(A224,'Absolute Total Monosaccharide C'!$E$2:$T$999,10)</f>
        <v>0</v>
      </c>
      <c r="R224" s="31">
        <f>VLOOKUP(A224,'Absolute Total Monosaccharide C'!$E$2:$T$999,11)</f>
        <v>0.005098</v>
      </c>
      <c r="S224" s="31">
        <f>VLOOKUP(A224,'Absolute Total Monosaccharide C'!$E$2:$T$999,12)</f>
        <v>0</v>
      </c>
      <c r="T224" s="31">
        <f>VLOOKUP(A224,'Absolute Total Monosaccharide C'!$E$2:$T$999,13)</f>
        <v>0</v>
      </c>
      <c r="U224" s="31">
        <f>VLOOKUP(A224,'Absolute Total Monosaccharide C'!$E$2:$T$999,14)</f>
        <v>0.001512</v>
      </c>
      <c r="V224" s="31">
        <f>VLOOKUP(A224,'Absolute Total Monosaccharide C'!$E$2:$T$999,15)</f>
        <v>0.000341</v>
      </c>
      <c r="W224" s="31">
        <f>VLOOKUP(A224,'Absolute Total Monosaccharide C'!$E$2:$T$999,16)</f>
        <v>0</v>
      </c>
      <c r="X224" s="100">
        <f>VLOOKUP(A224,'Absolute Total Monosaccharide C'!$E$2:$T$999,2)</f>
        <v>10.41</v>
      </c>
      <c r="Y224" s="103">
        <v>0.067451856</v>
      </c>
    </row>
    <row r="225">
      <c r="A225" s="19" t="s">
        <v>619</v>
      </c>
      <c r="B225" s="8" t="str">
        <f>VLOOKUP(A225,'Food Encyclopedia'!$C$2:$K$999,3)&amp;","&amp;VLOOKUP(A225,'Food Encyclopedia'!$C$2:$K$999,4)&amp;","&amp;VLOOKUP(A225,'Food Encyclopedia'!$C$2:$K$999,5)</f>
        <v>Spread, almond, NA, sachet,Justin's,Classic Almond Butter</v>
      </c>
      <c r="C225" s="31" t="str">
        <f>VLOOKUP(A225,'Food Encyclopedia'!$C$2:$K$999,6)</f>
        <v>Beans, Peas, Legumes, Nuts, Seeds</v>
      </c>
      <c r="D225" s="98">
        <v>5.0</v>
      </c>
      <c r="E225" s="31">
        <f t="shared" si="1"/>
        <v>5000</v>
      </c>
      <c r="F225" s="31">
        <f>(VLOOKUP(A225,'% water content of Food'!A225:F1222,6))</f>
        <v>0.2505891334</v>
      </c>
      <c r="G225" s="31">
        <f t="shared" si="2"/>
        <v>12.52945667</v>
      </c>
      <c r="H225" s="31">
        <f t="shared" si="3"/>
        <v>4987.470543</v>
      </c>
      <c r="I225" s="99">
        <f t="shared" si="4"/>
        <v>221.7828401</v>
      </c>
      <c r="J225" s="31">
        <f>VLOOKUP(A225,'Absolute Total Monosaccharide C'!$E$2:$T$999,3)</f>
        <v>0.025982</v>
      </c>
      <c r="K225" s="31">
        <f>VLOOKUP(A225,'Absolute Total Monosaccharide C'!$E$2:$T$999,4)</f>
        <v>0.012208</v>
      </c>
      <c r="L225" s="31">
        <f>VLOOKUP(A225,'Absolute Total Monosaccharide C'!$E$2:$T$999,5)</f>
        <v>0</v>
      </c>
      <c r="M225" s="31">
        <f>VLOOKUP(A225,'Absolute Total Monosaccharide C'!$E$2:$T$999,6)</f>
        <v>0.014932</v>
      </c>
      <c r="N225" s="100">
        <f>VLOOKUP(A225,'Absolute Total Monosaccharide C'!$E$2:$T$999,7)</f>
        <v>0.044468</v>
      </c>
      <c r="O225" s="31">
        <f>VLOOKUP(A225,'Absolute Total Monosaccharide C'!$E$2:$T$999,8)</f>
        <v>0.00203</v>
      </c>
      <c r="P225" s="31">
        <f>VLOOKUP(A225,'Absolute Total Monosaccharide C'!$E$2:$T$999,9)</f>
        <v>0.002354</v>
      </c>
      <c r="Q225" s="31">
        <f>VLOOKUP(A225,'Absolute Total Monosaccharide C'!$E$2:$T$999,10)</f>
        <v>0</v>
      </c>
      <c r="R225" s="31">
        <f>VLOOKUP(A225,'Absolute Total Monosaccharide C'!$E$2:$T$999,11)</f>
        <v>0.005359</v>
      </c>
      <c r="S225" s="31">
        <f>VLOOKUP(A225,'Absolute Total Monosaccharide C'!$E$2:$T$999,12)</f>
        <v>0</v>
      </c>
      <c r="T225" s="31">
        <f>VLOOKUP(A225,'Absolute Total Monosaccharide C'!$E$2:$T$999,13)</f>
        <v>0</v>
      </c>
      <c r="U225" s="31">
        <f>VLOOKUP(A225,'Absolute Total Monosaccharide C'!$E$2:$T$999,14)</f>
        <v>0.000876</v>
      </c>
      <c r="V225" s="31">
        <f>VLOOKUP(A225,'Absolute Total Monosaccharide C'!$E$2:$T$999,15)</f>
        <v>0</v>
      </c>
      <c r="W225" s="31">
        <f>VLOOKUP(A225,'Absolute Total Monosaccharide C'!$E$2:$T$999,16)</f>
        <v>0</v>
      </c>
      <c r="X225" s="100">
        <f>VLOOKUP(A225,'Absolute Total Monosaccharide C'!$E$2:$T$999,2)</f>
        <v>10.18</v>
      </c>
      <c r="Y225" s="103">
        <v>0.022018792</v>
      </c>
    </row>
    <row r="226">
      <c r="A226" s="19" t="s">
        <v>622</v>
      </c>
      <c r="B226" s="8" t="str">
        <f>VLOOKUP(A226,'Food Encyclopedia'!$C$2:$K$999,3)&amp;","&amp;VLOOKUP(A226,'Food Encyclopedia'!$C$2:$K$999,4)&amp;","&amp;VLOOKUP(A226,'Food Encyclopedia'!$C$2:$K$999,5)</f>
        <v>Spread, hazelnut &amp; almond, NA, sachet,Justin's,Chocolate Hazelnut &amp; Almond Butter</v>
      </c>
      <c r="C226" s="31" t="str">
        <f>VLOOKUP(A226,'Food Encyclopedia'!$C$2:$K$999,6)</f>
        <v>Beans, Peas, Legumes, Nuts, Seeds</v>
      </c>
      <c r="D226" s="98">
        <v>5.0</v>
      </c>
      <c r="E226" s="31">
        <f t="shared" si="1"/>
        <v>5000</v>
      </c>
      <c r="F226" s="31">
        <f>(VLOOKUP(A226,'% water content of Food'!A226:F1223,6))</f>
        <v>10.01593887</v>
      </c>
      <c r="G226" s="31">
        <f t="shared" si="2"/>
        <v>500.7969436</v>
      </c>
      <c r="H226" s="31">
        <f t="shared" si="3"/>
        <v>4499.203056</v>
      </c>
      <c r="I226" s="99">
        <f t="shared" si="4"/>
        <v>98.55954215</v>
      </c>
      <c r="J226" s="31">
        <f>VLOOKUP(A226,'Absolute Total Monosaccharide C'!$E$2:$T$999,3)</f>
        <v>0.083567</v>
      </c>
      <c r="K226" s="31">
        <f>VLOOKUP(A226,'Absolute Total Monosaccharide C'!$E$2:$T$999,4)</f>
        <v>0.010104</v>
      </c>
      <c r="L226" s="31">
        <f>VLOOKUP(A226,'Absolute Total Monosaccharide C'!$E$2:$T$999,5)</f>
        <v>0</v>
      </c>
      <c r="M226" s="31">
        <f>VLOOKUP(A226,'Absolute Total Monosaccharide C'!$E$2:$T$999,6)</f>
        <v>0.007634</v>
      </c>
      <c r="N226" s="100">
        <f>VLOOKUP(A226,'Absolute Total Monosaccharide C'!$E$2:$T$999,7)</f>
        <v>0.021906</v>
      </c>
      <c r="O226" s="31">
        <f>VLOOKUP(A226,'Absolute Total Monosaccharide C'!$E$2:$T$999,8)</f>
        <v>0.001419</v>
      </c>
      <c r="P226" s="31">
        <f>VLOOKUP(A226,'Absolute Total Monosaccharide C'!$E$2:$T$999,9)</f>
        <v>0.001526</v>
      </c>
      <c r="Q226" s="31">
        <f>VLOOKUP(A226,'Absolute Total Monosaccharide C'!$E$2:$T$999,10)</f>
        <v>0</v>
      </c>
      <c r="R226" s="31">
        <f>VLOOKUP(A226,'Absolute Total Monosaccharide C'!$E$2:$T$999,11)</f>
        <v>0.005653</v>
      </c>
      <c r="S226" s="31">
        <f>VLOOKUP(A226,'Absolute Total Monosaccharide C'!$E$2:$T$999,12)</f>
        <v>0</v>
      </c>
      <c r="T226" s="31">
        <f>VLOOKUP(A226,'Absolute Total Monosaccharide C'!$E$2:$T$999,13)</f>
        <v>0</v>
      </c>
      <c r="U226" s="31">
        <f>VLOOKUP(A226,'Absolute Total Monosaccharide C'!$E$2:$T$999,14)</f>
        <v>0</v>
      </c>
      <c r="V226" s="31">
        <f>VLOOKUP(A226,'Absolute Total Monosaccharide C'!$E$2:$T$999,15)</f>
        <v>0.000137</v>
      </c>
      <c r="W226" s="31">
        <f>VLOOKUP(A226,'Absolute Total Monosaccharide C'!$E$2:$T$999,16)</f>
        <v>0</v>
      </c>
      <c r="X226" s="100">
        <f>VLOOKUP(A226,'Absolute Total Monosaccharide C'!$E$2:$T$999,2)</f>
        <v>10.94</v>
      </c>
      <c r="Y226" s="103">
        <v>0.219965998</v>
      </c>
    </row>
    <row r="227">
      <c r="A227" s="19" t="s">
        <v>625</v>
      </c>
      <c r="B227" s="8" t="str">
        <f>VLOOKUP(A227,'Food Encyclopedia'!$C$2:$K$999,3)&amp;","&amp;VLOOKUP(A227,'Food Encyclopedia'!$C$2:$K$999,4)&amp;","&amp;VLOOKUP(A227,'Food Encyclopedia'!$C$2:$K$999,5)</f>
        <v>Spread, almond, NA, sachet,Justin's,Vanilla Almond Butter</v>
      </c>
      <c r="C227" s="31" t="str">
        <f>VLOOKUP(A227,'Food Encyclopedia'!$C$2:$K$999,6)</f>
        <v>Beans, Peas, Legumes, Nuts, Seeds</v>
      </c>
      <c r="D227" s="98">
        <v>5.0</v>
      </c>
      <c r="E227" s="31">
        <f t="shared" si="1"/>
        <v>5000</v>
      </c>
      <c r="F227" s="31">
        <f>(VLOOKUP(A227,'% water content of Food'!A227:F1224,6))</f>
        <v>0.6631674423</v>
      </c>
      <c r="G227" s="31">
        <f t="shared" si="2"/>
        <v>33.15837212</v>
      </c>
      <c r="H227" s="31">
        <f t="shared" si="3"/>
        <v>4966.841628</v>
      </c>
      <c r="I227" s="99">
        <f t="shared" si="4"/>
        <v>189.5893118</v>
      </c>
      <c r="J227" s="31">
        <f>VLOOKUP(A227,'Absolute Total Monosaccharide C'!$E$2:$T$999,3)</f>
        <v>0.101608</v>
      </c>
      <c r="K227" s="31">
        <f>VLOOKUP(A227,'Absolute Total Monosaccharide C'!$E$2:$T$999,4)</f>
        <v>0.016428</v>
      </c>
      <c r="L227" s="31">
        <f>VLOOKUP(A227,'Absolute Total Monosaccharide C'!$E$2:$T$999,5)</f>
        <v>0.000871</v>
      </c>
      <c r="M227" s="31">
        <f>VLOOKUP(A227,'Absolute Total Monosaccharide C'!$E$2:$T$999,6)</f>
        <v>0.009866</v>
      </c>
      <c r="N227" s="100">
        <f>VLOOKUP(A227,'Absolute Total Monosaccharide C'!$E$2:$T$999,7)</f>
        <v>0.038171</v>
      </c>
      <c r="O227" s="31">
        <f>VLOOKUP(A227,'Absolute Total Monosaccharide C'!$E$2:$T$999,8)</f>
        <v>0.001403</v>
      </c>
      <c r="P227" s="31">
        <f>VLOOKUP(A227,'Absolute Total Monosaccharide C'!$E$2:$T$999,9)</f>
        <v>0.002051</v>
      </c>
      <c r="Q227" s="31">
        <f>VLOOKUP(A227,'Absolute Total Monosaccharide C'!$E$2:$T$999,10)</f>
        <v>0</v>
      </c>
      <c r="R227" s="31">
        <f>VLOOKUP(A227,'Absolute Total Monosaccharide C'!$E$2:$T$999,11)</f>
        <v>0.00376</v>
      </c>
      <c r="S227" s="31">
        <f>VLOOKUP(A227,'Absolute Total Monosaccharide C'!$E$2:$T$999,12)</f>
        <v>0</v>
      </c>
      <c r="T227" s="31">
        <f>VLOOKUP(A227,'Absolute Total Monosaccharide C'!$E$2:$T$999,13)</f>
        <v>0</v>
      </c>
      <c r="U227" s="31">
        <f>VLOOKUP(A227,'Absolute Total Monosaccharide C'!$E$2:$T$999,14)</f>
        <v>0</v>
      </c>
      <c r="V227" s="31">
        <f>VLOOKUP(A227,'Absolute Total Monosaccharide C'!$E$2:$T$999,15)</f>
        <v>0.000197</v>
      </c>
      <c r="W227" s="31">
        <f>VLOOKUP(A227,'Absolute Total Monosaccharide C'!$E$2:$T$999,16)</f>
        <v>0</v>
      </c>
      <c r="X227" s="100">
        <f>VLOOKUP(A227,'Absolute Total Monosaccharide C'!$E$2:$T$999,2)</f>
        <v>10.52</v>
      </c>
      <c r="Y227" s="103">
        <v>0.208991648</v>
      </c>
    </row>
    <row r="228">
      <c r="A228" s="19" t="s">
        <v>627</v>
      </c>
      <c r="B228" s="8" t="str">
        <f>VLOOKUP(A228,'Food Encyclopedia'!$C$2:$K$999,3)&amp;","&amp;VLOOKUP(A228,'Food Encyclopedia'!$C$2:$K$999,4)&amp;","&amp;VLOOKUP(A228,'Food Encyclopedia'!$C$2:$K$999,5)</f>
        <v>Spread, almond, NA, sachet,Justin's,Maple Almond Butter</v>
      </c>
      <c r="C228" s="31" t="str">
        <f>VLOOKUP(A228,'Food Encyclopedia'!$C$2:$K$999,6)</f>
        <v>Beans, Peas, Legumes, Nuts, Seeds</v>
      </c>
      <c r="D228" s="98">
        <v>5.0</v>
      </c>
      <c r="E228" s="31">
        <f t="shared" si="1"/>
        <v>5000</v>
      </c>
      <c r="F228" s="31">
        <f>(VLOOKUP(A228,'% water content of Food'!A228:F1225,6))</f>
        <v>0.3117440207</v>
      </c>
      <c r="G228" s="31">
        <f t="shared" si="2"/>
        <v>15.58720104</v>
      </c>
      <c r="H228" s="31">
        <f t="shared" si="3"/>
        <v>4984.412799</v>
      </c>
      <c r="I228" s="99">
        <f t="shared" si="4"/>
        <v>240.4779799</v>
      </c>
      <c r="J228" s="31">
        <f>VLOOKUP(A228,'Absolute Total Monosaccharide C'!$E$2:$T$999,3)</f>
        <v>0.050777</v>
      </c>
      <c r="K228" s="31">
        <f>VLOOKUP(A228,'Absolute Total Monosaccharide C'!$E$2:$T$999,4)</f>
        <v>0.014204</v>
      </c>
      <c r="L228" s="31">
        <f>VLOOKUP(A228,'Absolute Total Monosaccharide C'!$E$2:$T$999,5)</f>
        <v>0</v>
      </c>
      <c r="M228" s="31">
        <f>VLOOKUP(A228,'Absolute Total Monosaccharide C'!$E$2:$T$999,6)</f>
        <v>0.013147</v>
      </c>
      <c r="N228" s="100">
        <f>VLOOKUP(A228,'Absolute Total Monosaccharide C'!$E$2:$T$999,7)</f>
        <v>0.048246</v>
      </c>
      <c r="O228" s="31">
        <f>VLOOKUP(A228,'Absolute Total Monosaccharide C'!$E$2:$T$999,8)</f>
        <v>0.001852</v>
      </c>
      <c r="P228" s="31">
        <f>VLOOKUP(A228,'Absolute Total Monosaccharide C'!$E$2:$T$999,9)</f>
        <v>0.002487</v>
      </c>
      <c r="Q228" s="31">
        <f>VLOOKUP(A228,'Absolute Total Monosaccharide C'!$E$2:$T$999,10)</f>
        <v>0</v>
      </c>
      <c r="R228" s="31">
        <f>VLOOKUP(A228,'Absolute Total Monosaccharide C'!$E$2:$T$999,11)</f>
        <v>0.0053</v>
      </c>
      <c r="S228" s="31">
        <f>VLOOKUP(A228,'Absolute Total Monosaccharide C'!$E$2:$T$999,12)</f>
        <v>0</v>
      </c>
      <c r="T228" s="31">
        <f>VLOOKUP(A228,'Absolute Total Monosaccharide C'!$E$2:$T$999,13)</f>
        <v>0</v>
      </c>
      <c r="U228" s="31">
        <f>VLOOKUP(A228,'Absolute Total Monosaccharide C'!$E$2:$T$999,14)</f>
        <v>0</v>
      </c>
      <c r="V228" s="31">
        <f>VLOOKUP(A228,'Absolute Total Monosaccharide C'!$E$2:$T$999,15)</f>
        <v>0.000354</v>
      </c>
      <c r="W228" s="31">
        <f>VLOOKUP(A228,'Absolute Total Monosaccharide C'!$E$2:$T$999,16)</f>
        <v>0</v>
      </c>
      <c r="X228" s="100">
        <f>VLOOKUP(A228,'Absolute Total Monosaccharide C'!$E$2:$T$999,2)</f>
        <v>10.94</v>
      </c>
      <c r="Y228" s="103">
        <v>0.140175259</v>
      </c>
    </row>
    <row r="229">
      <c r="A229" s="19" t="s">
        <v>629</v>
      </c>
      <c r="B229" s="8" t="str">
        <f>VLOOKUP(A229,'Food Encyclopedia'!$C$2:$K$999,3)&amp;","&amp;VLOOKUP(A229,'Food Encyclopedia'!$C$2:$K$999,4)&amp;","&amp;VLOOKUP(A229,'Food Encyclopedia'!$C$2:$K$999,5)</f>
        <v>Milk, soy, NA, carton,Organics,Original Soymilk</v>
      </c>
      <c r="C229" s="31" t="str">
        <f>VLOOKUP(A229,'Food Encyclopedia'!$C$2:$K$999,6)</f>
        <v>Beans, Peas, Legumes, Nuts, Seeds</v>
      </c>
      <c r="D229" s="98">
        <v>100.0</v>
      </c>
      <c r="E229" s="31">
        <f t="shared" si="1"/>
        <v>100000</v>
      </c>
      <c r="F229" s="31">
        <f>(VLOOKUP(A229,'% water content of Food'!A229:F1226,6))</f>
        <v>89.68930647</v>
      </c>
      <c r="G229" s="31">
        <f t="shared" si="2"/>
        <v>89689.30647</v>
      </c>
      <c r="H229" s="31">
        <f t="shared" si="3"/>
        <v>10310.69353</v>
      </c>
      <c r="I229" s="99">
        <f t="shared" si="4"/>
        <v>22.41544774</v>
      </c>
      <c r="J229" s="31">
        <f>VLOOKUP(A229,'Absolute Total Monosaccharide C'!$E$2:$T$999,3)</f>
        <v>0.165773</v>
      </c>
      <c r="K229" s="31">
        <f>VLOOKUP(A229,'Absolute Total Monosaccharide C'!$E$2:$T$999,4)</f>
        <v>0.029981</v>
      </c>
      <c r="L229" s="31">
        <f>VLOOKUP(A229,'Absolute Total Monosaccharide C'!$E$2:$T$999,5)</f>
        <v>0.043424</v>
      </c>
      <c r="M229" s="31">
        <f>VLOOKUP(A229,'Absolute Total Monosaccharide C'!$E$2:$T$999,6)</f>
        <v>-0.00011</v>
      </c>
      <c r="N229" s="100">
        <f>VLOOKUP(A229,'Absolute Total Monosaccharide C'!$E$2:$T$999,7)</f>
        <v>0.002174</v>
      </c>
      <c r="O229" s="31">
        <f>VLOOKUP(A229,'Absolute Total Monosaccharide C'!$E$2:$T$999,8)</f>
        <v>0</v>
      </c>
      <c r="P229" s="31">
        <f>VLOOKUP(A229,'Absolute Total Monosaccharide C'!$E$2:$T$999,9)</f>
        <v>0.000358</v>
      </c>
      <c r="Q229" s="31">
        <f>VLOOKUP(A229,'Absolute Total Monosaccharide C'!$E$2:$T$999,10)</f>
        <v>0</v>
      </c>
      <c r="R229" s="31">
        <f>VLOOKUP(A229,'Absolute Total Monosaccharide C'!$E$2:$T$999,11)</f>
        <v>0.001233</v>
      </c>
      <c r="S229" s="31">
        <f>VLOOKUP(A229,'Absolute Total Monosaccharide C'!$E$2:$T$999,12)</f>
        <v>0</v>
      </c>
      <c r="T229" s="31">
        <f>VLOOKUP(A229,'Absolute Total Monosaccharide C'!$E$2:$T$999,13)</f>
        <v>0</v>
      </c>
      <c r="U229" s="31">
        <f>VLOOKUP(A229,'Absolute Total Monosaccharide C'!$E$2:$T$999,14)</f>
        <v>0.002073</v>
      </c>
      <c r="V229" s="31">
        <f>VLOOKUP(A229,'Absolute Total Monosaccharide C'!$E$2:$T$999,15)</f>
        <v>0</v>
      </c>
      <c r="W229" s="31">
        <f>VLOOKUP(A229,'Absolute Total Monosaccharide C'!$E$2:$T$999,16)</f>
        <v>0.001573</v>
      </c>
      <c r="X229" s="100">
        <f>VLOOKUP(A229,'Absolute Total Monosaccharide C'!$E$2:$T$999,2)</f>
        <v>10.43</v>
      </c>
      <c r="Y229" s="103">
        <v>0.40607706</v>
      </c>
    </row>
    <row r="230">
      <c r="A230" s="19" t="s">
        <v>633</v>
      </c>
      <c r="B230" s="8" t="str">
        <f>VLOOKUP(A230,'Food Encyclopedia'!$C$2:$K$999,3)&amp;","&amp;VLOOKUP(A230,'Food Encyclopedia'!$C$2:$K$999,4)&amp;","&amp;VLOOKUP(A230,'Food Encyclopedia'!$C$2:$K$999,5)</f>
        <v>Milk, almond, NA, carton,Organics,Original Almondmilk</v>
      </c>
      <c r="C230" s="31"/>
      <c r="D230" s="98">
        <v>240.0</v>
      </c>
      <c r="E230" s="31">
        <f t="shared" si="1"/>
        <v>240000</v>
      </c>
      <c r="F230" s="31">
        <f>(VLOOKUP(A230,'% water content of Food'!A230:F1227,6))</f>
        <v>96.96966499</v>
      </c>
      <c r="G230" s="31">
        <f t="shared" si="2"/>
        <v>232727.196</v>
      </c>
      <c r="H230" s="31">
        <f t="shared" si="3"/>
        <v>7272.804027</v>
      </c>
      <c r="I230" s="99">
        <f t="shared" si="4"/>
        <v>198.7511885</v>
      </c>
      <c r="J230" s="31">
        <f>VLOOKUP(A230,'Absolute Total Monosaccharide C'!$E$2:$T$999,3)</f>
        <v>0.014203</v>
      </c>
      <c r="K230" s="31">
        <f>VLOOKUP(A230,'Absolute Total Monosaccharide C'!$E$2:$T$999,4)</f>
        <v>0.025313</v>
      </c>
      <c r="L230" s="31">
        <f>VLOOKUP(A230,'Absolute Total Monosaccharide C'!$E$2:$T$999,5)</f>
        <v>0.001655</v>
      </c>
      <c r="M230" s="31">
        <f>VLOOKUP(A230,'Absolute Total Monosaccharide C'!$E$2:$T$999,6)</f>
        <v>0.00299</v>
      </c>
      <c r="N230" s="100">
        <f>VLOOKUP(A230,'Absolute Total Monosaccharide C'!$E$2:$T$999,7)</f>
        <v>0.027328</v>
      </c>
      <c r="O230" s="31">
        <f>VLOOKUP(A230,'Absolute Total Monosaccharide C'!$E$2:$T$999,8)</f>
        <v>0.001181</v>
      </c>
      <c r="P230" s="31">
        <f>VLOOKUP(A230,'Absolute Total Monosaccharide C'!$E$2:$T$999,9)</f>
        <v>0.006044</v>
      </c>
      <c r="Q230" s="31">
        <f>VLOOKUP(A230,'Absolute Total Monosaccharide C'!$E$2:$T$999,10)</f>
        <v>0.002232</v>
      </c>
      <c r="R230" s="31">
        <f>VLOOKUP(A230,'Absolute Total Monosaccharide C'!$E$2:$T$999,11)</f>
        <v>0.002072</v>
      </c>
      <c r="S230" s="31">
        <f>VLOOKUP(A230,'Absolute Total Monosaccharide C'!$E$2:$T$999,12)</f>
        <v>0</v>
      </c>
      <c r="T230" s="31">
        <f>VLOOKUP(A230,'Absolute Total Monosaccharide C'!$E$2:$T$999,13)</f>
        <v>0</v>
      </c>
      <c r="U230" s="31">
        <f>VLOOKUP(A230,'Absolute Total Monosaccharide C'!$E$2:$T$999,14)</f>
        <v>0.009011</v>
      </c>
      <c r="V230" s="31">
        <f>VLOOKUP(A230,'Absolute Total Monosaccharide C'!$E$2:$T$999,15)</f>
        <v>0</v>
      </c>
      <c r="W230" s="31">
        <f>VLOOKUP(A230,'Absolute Total Monosaccharide C'!$E$2:$T$999,16)</f>
        <v>0.000225</v>
      </c>
      <c r="X230" s="100">
        <f>VLOOKUP(A230,'Absolute Total Monosaccharide C'!$E$2:$T$999,2)</f>
        <v>10.055</v>
      </c>
      <c r="Y230" s="101"/>
    </row>
    <row r="231">
      <c r="A231" s="19" t="s">
        <v>636</v>
      </c>
      <c r="B231" s="8" t="str">
        <f>VLOOKUP(A231,'Food Encyclopedia'!$C$2:$K$999,3)&amp;","&amp;VLOOKUP(A231,'Food Encyclopedia'!$C$2:$K$999,4)&amp;","&amp;VLOOKUP(A231,'Food Encyclopedia'!$C$2:$K$999,5)</f>
        <v>Milk, rice, NA, carton,Organic Rice Dream,Original Classic</v>
      </c>
      <c r="C231" s="31" t="str">
        <f>VLOOKUP(A231,'Food Encyclopedia'!$C$2:$K$999,6)</f>
        <v>Grain Products</v>
      </c>
      <c r="D231" s="98">
        <v>100.0</v>
      </c>
      <c r="E231" s="31">
        <f t="shared" si="1"/>
        <v>100000</v>
      </c>
      <c r="F231" s="31">
        <f>(VLOOKUP(A231,'% water content of Food'!A231:F1228,6))</f>
        <v>89.09822334</v>
      </c>
      <c r="G231" s="31">
        <f t="shared" si="2"/>
        <v>89098.22334</v>
      </c>
      <c r="H231" s="31">
        <f t="shared" si="3"/>
        <v>10901.77666</v>
      </c>
      <c r="I231" s="99">
        <f t="shared" si="4"/>
        <v>12.30810584</v>
      </c>
      <c r="J231" s="31">
        <f>VLOOKUP(A231,'Absolute Total Monosaccharide C'!$E$2:$T$999,3)</f>
        <v>0.818971</v>
      </c>
      <c r="K231" s="31">
        <f>VLOOKUP(A231,'Absolute Total Monosaccharide C'!$E$2:$T$999,4)</f>
        <v>0</v>
      </c>
      <c r="L231" s="31">
        <f>VLOOKUP(A231,'Absolute Total Monosaccharide C'!$E$2:$T$999,5)</f>
        <v>0</v>
      </c>
      <c r="M231" s="31">
        <f>VLOOKUP(A231,'Absolute Total Monosaccharide C'!$E$2:$T$999,6)</f>
        <v>-0.00011</v>
      </c>
      <c r="N231" s="100">
        <f>VLOOKUP(A231,'Absolute Total Monosaccharide C'!$E$2:$T$999,7)</f>
        <v>0.001129</v>
      </c>
      <c r="O231" s="31">
        <f>VLOOKUP(A231,'Absolute Total Monosaccharide C'!$E$2:$T$999,8)</f>
        <v>0</v>
      </c>
      <c r="P231" s="102">
        <f>VLOOKUP(A231,'Absolute Total Monosaccharide C'!$E$2:$T$999,9)</f>
        <v>0.0000311</v>
      </c>
      <c r="Q231" s="31">
        <f>VLOOKUP(A231,'Absolute Total Monosaccharide C'!$E$2:$T$999,10)</f>
        <v>0</v>
      </c>
      <c r="R231" s="102">
        <f>VLOOKUP(A231,'Absolute Total Monosaccharide C'!$E$2:$T$999,11)</f>
        <v>0.000011</v>
      </c>
      <c r="S231" s="31">
        <f>VLOOKUP(A231,'Absolute Total Monosaccharide C'!$E$2:$T$999,12)</f>
        <v>0</v>
      </c>
      <c r="T231" s="31">
        <f>VLOOKUP(A231,'Absolute Total Monosaccharide C'!$E$2:$T$999,13)</f>
        <v>0</v>
      </c>
      <c r="U231" s="31">
        <f>VLOOKUP(A231,'Absolute Total Monosaccharide C'!$E$2:$T$999,14)</f>
        <v>0.001389</v>
      </c>
      <c r="V231" s="31">
        <f>VLOOKUP(A231,'Absolute Total Monosaccharide C'!$E$2:$T$999,15)</f>
        <v>0</v>
      </c>
      <c r="W231" s="31">
        <f>VLOOKUP(A231,'Absolute Total Monosaccharide C'!$E$2:$T$999,16)</f>
        <v>0</v>
      </c>
      <c r="X231" s="100">
        <f>VLOOKUP(A231,'Absolute Total Monosaccharide C'!$E$2:$T$999,2)</f>
        <v>9.99</v>
      </c>
      <c r="Y231" s="103">
        <v>0.755685525</v>
      </c>
    </row>
    <row r="232">
      <c r="A232" s="19" t="s">
        <v>640</v>
      </c>
      <c r="B232" s="8" t="str">
        <f>VLOOKUP(A232,'Food Encyclopedia'!$C$2:$K$999,3)&amp;","&amp;VLOOKUP(A232,'Food Encyclopedia'!$C$2:$K$999,4)&amp;","&amp;VLOOKUP(A232,'Food Encyclopedia'!$C$2:$K$999,5)</f>
        <v>Juice, mango, NA, bottled,Open Nature,Mango Nectar Juice</v>
      </c>
      <c r="C232" s="31" t="str">
        <f>VLOOKUP(A232,'Food Encyclopedia'!$C$2:$K$999,6)</f>
        <v>Fruits</v>
      </c>
      <c r="D232" s="98">
        <v>100.0</v>
      </c>
      <c r="E232" s="31">
        <f t="shared" si="1"/>
        <v>100000</v>
      </c>
      <c r="F232" s="31">
        <f>(VLOOKUP(A232,'% water content of Food'!A232:F1229,6))</f>
        <v>87.01451483</v>
      </c>
      <c r="G232" s="31">
        <f t="shared" si="2"/>
        <v>87014.51483</v>
      </c>
      <c r="H232" s="31">
        <f t="shared" si="3"/>
        <v>12985.48517</v>
      </c>
      <c r="I232" s="99">
        <f t="shared" si="4"/>
        <v>125.1151496</v>
      </c>
      <c r="J232" s="31">
        <f>VLOOKUP(A232,'Absolute Total Monosaccharide C'!$E$2:$T$999,3)</f>
        <v>0.273674</v>
      </c>
      <c r="K232" s="31">
        <f>VLOOKUP(A232,'Absolute Total Monosaccharide C'!$E$2:$T$999,4)</f>
        <v>0.009726</v>
      </c>
      <c r="L232" s="31">
        <f>VLOOKUP(A232,'Absolute Total Monosaccharide C'!$E$2:$T$999,5)</f>
        <v>0.172586</v>
      </c>
      <c r="M232" s="31">
        <f>VLOOKUP(A232,'Absolute Total Monosaccharide C'!$E$2:$T$999,6)</f>
        <v>0.00464</v>
      </c>
      <c r="N232" s="100">
        <f>VLOOKUP(A232,'Absolute Total Monosaccharide C'!$E$2:$T$999,7)</f>
        <v>0.009635</v>
      </c>
      <c r="O232" s="31">
        <f>VLOOKUP(A232,'Absolute Total Monosaccharide C'!$E$2:$T$999,8)</f>
        <v>0.002213</v>
      </c>
      <c r="P232" s="31">
        <f>VLOOKUP(A232,'Absolute Total Monosaccharide C'!$E$2:$T$999,9)</f>
        <v>0.001142</v>
      </c>
      <c r="Q232" s="31">
        <f>VLOOKUP(A232,'Absolute Total Monosaccharide C'!$E$2:$T$999,10)</f>
        <v>0</v>
      </c>
      <c r="R232" s="31">
        <f>VLOOKUP(A232,'Absolute Total Monosaccharide C'!$E$2:$T$999,11)</f>
        <v>0.014983</v>
      </c>
      <c r="S232" s="31">
        <f>VLOOKUP(A232,'Absolute Total Monosaccharide C'!$E$2:$T$999,12)</f>
        <v>0</v>
      </c>
      <c r="T232" s="31">
        <f>VLOOKUP(A232,'Absolute Total Monosaccharide C'!$E$2:$T$999,13)</f>
        <v>0</v>
      </c>
      <c r="U232" s="31">
        <f>VLOOKUP(A232,'Absolute Total Monosaccharide C'!$E$2:$T$999,14)</f>
        <v>0</v>
      </c>
      <c r="V232" s="31">
        <f>VLOOKUP(A232,'Absolute Total Monosaccharide C'!$E$2:$T$999,15)</f>
        <v>0</v>
      </c>
      <c r="W232" s="31">
        <f>VLOOKUP(A232,'Absolute Total Monosaccharide C'!$E$2:$T$999,16)</f>
        <v>0.000339</v>
      </c>
      <c r="X232" s="100">
        <f>VLOOKUP(A232,'Absolute Total Monosaccharide C'!$E$2:$T$999,2)</f>
        <v>10.14</v>
      </c>
      <c r="Y232" s="101"/>
    </row>
    <row r="233">
      <c r="A233" s="19" t="s">
        <v>643</v>
      </c>
      <c r="B233" s="8" t="str">
        <f>VLOOKUP(A233,'Food Encyclopedia'!$C$2:$K$999,3)&amp;","&amp;VLOOKUP(A233,'Food Encyclopedia'!$C$2:$K$999,4)&amp;","&amp;VLOOKUP(A233,'Food Encyclopedia'!$C$2:$K$999,5)</f>
        <v>Juice, carrot, NA, bottled,Lakewood,Organic Pure Carrot</v>
      </c>
      <c r="C233" s="31" t="str">
        <f>VLOOKUP(A233,'Food Encyclopedia'!$C$2:$K$999,6)</f>
        <v>Vegetables</v>
      </c>
      <c r="D233" s="98">
        <v>100.0</v>
      </c>
      <c r="E233" s="31">
        <f t="shared" si="1"/>
        <v>100000</v>
      </c>
      <c r="F233" s="31">
        <f>(VLOOKUP(A233,'% water content of Food'!A233:F1230,6))</f>
        <v>93.92612552</v>
      </c>
      <c r="G233" s="31">
        <f t="shared" si="2"/>
        <v>93926.12552</v>
      </c>
      <c r="H233" s="31">
        <f t="shared" si="3"/>
        <v>6073.874481</v>
      </c>
      <c r="I233" s="99">
        <f t="shared" si="4"/>
        <v>38.48406871</v>
      </c>
      <c r="J233" s="31">
        <f>VLOOKUP(A233,'Absolute Total Monosaccharide C'!$E$2:$T$999,3)</f>
        <v>0.351793</v>
      </c>
      <c r="K233" s="31">
        <f>VLOOKUP(A233,'Absolute Total Monosaccharide C'!$E$2:$T$999,4)</f>
        <v>0.014964</v>
      </c>
      <c r="L233" s="31">
        <f>VLOOKUP(A233,'Absolute Total Monosaccharide C'!$E$2:$T$999,5)</f>
        <v>0.113452</v>
      </c>
      <c r="M233" s="31">
        <f>VLOOKUP(A233,'Absolute Total Monosaccharide C'!$E$2:$T$999,6)</f>
        <v>0.000533</v>
      </c>
      <c r="N233" s="100">
        <f>VLOOKUP(A233,'Absolute Total Monosaccharide C'!$E$2:$T$999,7)</f>
        <v>0.006336</v>
      </c>
      <c r="O233" s="31">
        <f>VLOOKUP(A233,'Absolute Total Monosaccharide C'!$E$2:$T$999,8)</f>
        <v>0</v>
      </c>
      <c r="P233" s="31">
        <f>VLOOKUP(A233,'Absolute Total Monosaccharide C'!$E$2:$T$999,9)</f>
        <v>0.001176</v>
      </c>
      <c r="Q233" s="31">
        <f>VLOOKUP(A233,'Absolute Total Monosaccharide C'!$E$2:$T$999,10)</f>
        <v>0</v>
      </c>
      <c r="R233" s="31">
        <f>VLOOKUP(A233,'Absolute Total Monosaccharide C'!$E$2:$T$999,11)</f>
        <v>0.016056</v>
      </c>
      <c r="S233" s="31">
        <f>VLOOKUP(A233,'Absolute Total Monosaccharide C'!$E$2:$T$999,12)</f>
        <v>0</v>
      </c>
      <c r="T233" s="31">
        <f>VLOOKUP(A233,'Absolute Total Monosaccharide C'!$E$2:$T$999,13)</f>
        <v>0</v>
      </c>
      <c r="U233" s="31">
        <f>VLOOKUP(A233,'Absolute Total Monosaccharide C'!$E$2:$T$999,14)</f>
        <v>0</v>
      </c>
      <c r="V233" s="31">
        <f>VLOOKUP(A233,'Absolute Total Monosaccharide C'!$E$2:$T$999,15)</f>
        <v>0</v>
      </c>
      <c r="W233" s="31">
        <f>VLOOKUP(A233,'Absolute Total Monosaccharide C'!$E$2:$T$999,16)</f>
        <v>0.0006</v>
      </c>
      <c r="X233" s="100">
        <f>VLOOKUP(A233,'Absolute Total Monosaccharide C'!$E$2:$T$999,2)</f>
        <v>10.01</v>
      </c>
      <c r="Y233" s="101"/>
    </row>
    <row r="234">
      <c r="A234" s="19" t="s">
        <v>647</v>
      </c>
      <c r="B234" s="8" t="str">
        <f>VLOOKUP(A234,'Food Encyclopedia'!$C$2:$K$999,3)&amp;","&amp;VLOOKUP(A234,'Food Encyclopedia'!$C$2:$K$999,4)&amp;","&amp;VLOOKUP(A234,'Food Encyclopedia'!$C$2:$K$999,5)</f>
        <v>Juice, beet, NA, bottled,Biotta,Beet juice</v>
      </c>
      <c r="C234" s="31" t="str">
        <f>VLOOKUP(A234,'Food Encyclopedia'!$C$2:$K$999,6)</f>
        <v>Vegetables</v>
      </c>
      <c r="D234" s="98">
        <v>100.0</v>
      </c>
      <c r="E234" s="31">
        <f t="shared" si="1"/>
        <v>100000</v>
      </c>
      <c r="F234" s="31">
        <f>(VLOOKUP(A234,'% water content of Food'!A234:F1231,6))</f>
        <v>87.57676395</v>
      </c>
      <c r="G234" s="31">
        <f t="shared" si="2"/>
        <v>87576.76395</v>
      </c>
      <c r="H234" s="31">
        <f t="shared" si="3"/>
        <v>12423.23605</v>
      </c>
      <c r="I234" s="99">
        <f t="shared" si="4"/>
        <v>27.5671608</v>
      </c>
      <c r="J234" s="31">
        <f>VLOOKUP(A234,'Absolute Total Monosaccharide C'!$E$2:$T$999,3)</f>
        <v>0.373125</v>
      </c>
      <c r="K234" s="31">
        <f>VLOOKUP(A234,'Absolute Total Monosaccharide C'!$E$2:$T$999,4)</f>
        <v>0.001749</v>
      </c>
      <c r="L234" s="31">
        <f>VLOOKUP(A234,'Absolute Total Monosaccharide C'!$E$2:$T$999,5)</f>
        <v>0.149196</v>
      </c>
      <c r="M234" s="31">
        <f>VLOOKUP(A234,'Absolute Total Monosaccharide C'!$E$2:$T$999,6)</f>
        <v>0.000211</v>
      </c>
      <c r="N234" s="100">
        <f>VLOOKUP(A234,'Absolute Total Monosaccharide C'!$E$2:$T$999,7)</f>
        <v>0.002219</v>
      </c>
      <c r="O234" s="31">
        <f>VLOOKUP(A234,'Absolute Total Monosaccharide C'!$E$2:$T$999,8)</f>
        <v>0</v>
      </c>
      <c r="P234" s="31">
        <f>VLOOKUP(A234,'Absolute Total Monosaccharide C'!$E$2:$T$999,9)</f>
        <v>0.000241</v>
      </c>
      <c r="Q234" s="31">
        <f>VLOOKUP(A234,'Absolute Total Monosaccharide C'!$E$2:$T$999,10)</f>
        <v>0.000175</v>
      </c>
      <c r="R234" s="31">
        <f>VLOOKUP(A234,'Absolute Total Monosaccharide C'!$E$2:$T$999,11)</f>
        <v>0.001487</v>
      </c>
      <c r="S234" s="31">
        <f>VLOOKUP(A234,'Absolute Total Monosaccharide C'!$E$2:$T$999,12)</f>
        <v>0.000563</v>
      </c>
      <c r="T234" s="31">
        <f>VLOOKUP(A234,'Absolute Total Monosaccharide C'!$E$2:$T$999,13)</f>
        <v>0.000227</v>
      </c>
      <c r="U234" s="31">
        <f>VLOOKUP(A234,'Absolute Total Monosaccharide C'!$E$2:$T$999,14)</f>
        <v>0</v>
      </c>
      <c r="V234" s="31">
        <f>VLOOKUP(A234,'Absolute Total Monosaccharide C'!$E$2:$T$999,15)</f>
        <v>0</v>
      </c>
      <c r="W234" s="31">
        <f>VLOOKUP(A234,'Absolute Total Monosaccharide C'!$E$2:$T$999,16)</f>
        <v>0.000559</v>
      </c>
      <c r="X234" s="100">
        <f>VLOOKUP(A234,'Absolute Total Monosaccharide C'!$E$2:$T$999,2)</f>
        <v>10.31</v>
      </c>
      <c r="Y234" s="101"/>
    </row>
    <row r="235">
      <c r="A235" s="19" t="s">
        <v>651</v>
      </c>
      <c r="B235" s="8" t="str">
        <f>VLOOKUP(A235,'Food Encyclopedia'!$C$2:$K$999,3)&amp;","&amp;VLOOKUP(A235,'Food Encyclopedia'!$C$2:$K$999,4)&amp;","&amp;VLOOKUP(A235,'Food Encyclopedia'!$C$2:$K$999,5)</f>
        <v>Juice, vegetable, NA, can,V8,Low-sodium Original</v>
      </c>
      <c r="C235" s="31" t="str">
        <f>VLOOKUP(A235,'Food Encyclopedia'!$C$2:$K$999,6)</f>
        <v>Vegetables</v>
      </c>
      <c r="D235" s="98">
        <v>100.0</v>
      </c>
      <c r="E235" s="31">
        <f t="shared" si="1"/>
        <v>100000</v>
      </c>
      <c r="F235" s="31">
        <f>(VLOOKUP(A235,'% water content of Food'!A235:F1232,6))</f>
        <v>94.04313363</v>
      </c>
      <c r="G235" s="31">
        <f t="shared" si="2"/>
        <v>94043.13363</v>
      </c>
      <c r="H235" s="31">
        <f t="shared" si="3"/>
        <v>5956.866366</v>
      </c>
      <c r="I235" s="99">
        <f t="shared" si="4"/>
        <v>38.95790603</v>
      </c>
      <c r="J235" s="31">
        <f>VLOOKUP(A235,'Absolute Total Monosaccharide C'!$E$2:$T$999,3)</f>
        <v>0.159048</v>
      </c>
      <c r="K235" s="31">
        <f>VLOOKUP(A235,'Absolute Total Monosaccharide C'!$E$2:$T$999,4)</f>
        <v>0.01913</v>
      </c>
      <c r="L235" s="31">
        <f>VLOOKUP(A235,'Absolute Total Monosaccharide C'!$E$2:$T$999,5)</f>
        <v>0.008392</v>
      </c>
      <c r="M235" s="31">
        <f>VLOOKUP(A235,'Absolute Total Monosaccharide C'!$E$2:$T$999,6)</f>
        <v>0.014512</v>
      </c>
      <c r="N235" s="100">
        <f>VLOOKUP(A235,'Absolute Total Monosaccharide C'!$E$2:$T$999,7)</f>
        <v>0.00654</v>
      </c>
      <c r="O235" s="31">
        <f>VLOOKUP(A235,'Absolute Total Monosaccharide C'!$E$2:$T$999,8)</f>
        <v>0</v>
      </c>
      <c r="P235" s="31">
        <f>VLOOKUP(A235,'Absolute Total Monosaccharide C'!$E$2:$T$999,9)</f>
        <v>0.001423</v>
      </c>
      <c r="Q235" s="31">
        <f>VLOOKUP(A235,'Absolute Total Monosaccharide C'!$E$2:$T$999,10)</f>
        <v>0</v>
      </c>
      <c r="R235" s="31">
        <f>VLOOKUP(A235,'Absolute Total Monosaccharide C'!$E$2:$T$999,11)</f>
        <v>0.022497</v>
      </c>
      <c r="S235" s="31">
        <f>VLOOKUP(A235,'Absolute Total Monosaccharide C'!$E$2:$T$999,12)</f>
        <v>0</v>
      </c>
      <c r="T235" s="31">
        <f>VLOOKUP(A235,'Absolute Total Monosaccharide C'!$E$2:$T$999,13)</f>
        <v>0</v>
      </c>
      <c r="U235" s="31">
        <f>VLOOKUP(A235,'Absolute Total Monosaccharide C'!$E$2:$T$999,14)</f>
        <v>0.006555</v>
      </c>
      <c r="V235" s="31">
        <f>VLOOKUP(A235,'Absolute Total Monosaccharide C'!$E$2:$T$999,15)</f>
        <v>0</v>
      </c>
      <c r="W235" s="31">
        <f>VLOOKUP(A235,'Absolute Total Monosaccharide C'!$E$2:$T$999,16)</f>
        <v>0</v>
      </c>
      <c r="X235" s="100">
        <f>VLOOKUP(A235,'Absolute Total Monosaccharide C'!$E$2:$T$999,2)</f>
        <v>10.26</v>
      </c>
      <c r="Y235" s="103">
        <v>0.616782526</v>
      </c>
    </row>
    <row r="236">
      <c r="A236" s="19" t="s">
        <v>655</v>
      </c>
      <c r="B236" s="8" t="str">
        <f>VLOOKUP(A236,'Food Encyclopedia'!$C$2:$K$999,3)&amp;","&amp;VLOOKUP(A236,'Food Encyclopedia'!$C$2:$K$999,4)&amp;","&amp;VLOOKUP(A236,'Food Encyclopedia'!$C$2:$K$999,5)</f>
        <v>Juice, apple, NA, carton,Motts for Tots,Apple juice</v>
      </c>
      <c r="C236" s="31" t="str">
        <f>VLOOKUP(A236,'Food Encyclopedia'!$C$2:$K$999,6)</f>
        <v>Fruits</v>
      </c>
      <c r="D236" s="98">
        <v>100.0</v>
      </c>
      <c r="E236" s="31">
        <f t="shared" si="1"/>
        <v>100000</v>
      </c>
      <c r="F236" s="31">
        <f>(VLOOKUP(A236,'% water content of Food'!A236:F1233,6))</f>
        <v>98.25520618</v>
      </c>
      <c r="G236" s="31">
        <f t="shared" si="2"/>
        <v>98255.20618</v>
      </c>
      <c r="H236" s="31">
        <f t="shared" si="3"/>
        <v>1744.793816</v>
      </c>
      <c r="I236" s="99">
        <f t="shared" si="4"/>
        <v>7.914384749</v>
      </c>
      <c r="J236" s="31">
        <f>VLOOKUP(A236,'Absolute Total Monosaccharide C'!$E$2:$T$999,3)</f>
        <v>0.235133</v>
      </c>
      <c r="K236" s="31">
        <f>VLOOKUP(A236,'Absolute Total Monosaccharide C'!$E$2:$T$999,4)</f>
        <v>0.002246</v>
      </c>
      <c r="L236" s="31">
        <f>VLOOKUP(A236,'Absolute Total Monosaccharide C'!$E$2:$T$999,5)</f>
        <v>0.183825</v>
      </c>
      <c r="M236" s="31">
        <f>VLOOKUP(A236,'Absolute Total Monosaccharide C'!$E$2:$T$999,6)</f>
        <v>0.00363</v>
      </c>
      <c r="N236" s="100">
        <f>VLOOKUP(A236,'Absolute Total Monosaccharide C'!$E$2:$T$999,7)</f>
        <v>0.004536</v>
      </c>
      <c r="O236" s="31">
        <f>VLOOKUP(A236,'Absolute Total Monosaccharide C'!$E$2:$T$999,8)</f>
        <v>0</v>
      </c>
      <c r="P236" s="31">
        <f>VLOOKUP(A236,'Absolute Total Monosaccharide C'!$E$2:$T$999,9)</f>
        <v>0.000555</v>
      </c>
      <c r="Q236" s="31">
        <f>VLOOKUP(A236,'Absolute Total Monosaccharide C'!$E$2:$T$999,10)</f>
        <v>0</v>
      </c>
      <c r="R236" s="31">
        <f>VLOOKUP(A236,'Absolute Total Monosaccharide C'!$E$2:$T$999,11)</f>
        <v>0.013058</v>
      </c>
      <c r="S236" s="31">
        <f>VLOOKUP(A236,'Absolute Total Monosaccharide C'!$E$2:$T$999,12)</f>
        <v>0</v>
      </c>
      <c r="T236" s="31">
        <f>VLOOKUP(A236,'Absolute Total Monosaccharide C'!$E$2:$T$999,13)</f>
        <v>0</v>
      </c>
      <c r="U236" s="31">
        <f>VLOOKUP(A236,'Absolute Total Monosaccharide C'!$E$2:$T$999,14)</f>
        <v>0</v>
      </c>
      <c r="V236" s="31">
        <f>VLOOKUP(A236,'Absolute Total Monosaccharide C'!$E$2:$T$999,15)</f>
        <v>0</v>
      </c>
      <c r="W236" s="31">
        <f>VLOOKUP(A236,'Absolute Total Monosaccharide C'!$E$2:$T$999,16)</f>
        <v>0.000189</v>
      </c>
      <c r="X236" s="100">
        <f>VLOOKUP(A236,'Absolute Total Monosaccharide C'!$E$2:$T$999,2)</f>
        <v>11</v>
      </c>
      <c r="Y236" s="101"/>
    </row>
    <row r="237">
      <c r="A237" s="19" t="s">
        <v>659</v>
      </c>
      <c r="B237" s="8" t="str">
        <f>VLOOKUP(A237,'Food Encyclopedia'!$C$2:$K$999,3)&amp;","&amp;VLOOKUP(A237,'Food Encyclopedia'!$C$2:$K$999,4)&amp;","&amp;VLOOKUP(A237,'Food Encyclopedia'!$C$2:$K$999,5)</f>
        <v>Juice, orange, NA, bottled,Simply Orange,Pulp free orange juice</v>
      </c>
      <c r="C237" s="31" t="str">
        <f>VLOOKUP(A237,'Food Encyclopedia'!$C$2:$K$999,6)</f>
        <v>Fruits</v>
      </c>
      <c r="D237" s="98">
        <v>100.0</v>
      </c>
      <c r="E237" s="31">
        <f t="shared" si="1"/>
        <v>100000</v>
      </c>
      <c r="F237" s="31">
        <f>(VLOOKUP(A237,'% water content of Food'!A237:F1234,6))</f>
        <v>90.3047893</v>
      </c>
      <c r="G237" s="31">
        <f t="shared" si="2"/>
        <v>90304.7893</v>
      </c>
      <c r="H237" s="31">
        <f t="shared" si="3"/>
        <v>9695.210697</v>
      </c>
      <c r="I237" s="99">
        <f t="shared" si="4"/>
        <v>26.32249704</v>
      </c>
      <c r="J237" s="31">
        <f>VLOOKUP(A237,'Absolute Total Monosaccharide C'!$E$2:$T$999,3)</f>
        <v>0.361861</v>
      </c>
      <c r="K237" s="31">
        <f>VLOOKUP(A237,'Absolute Total Monosaccharide C'!$E$2:$T$999,4)</f>
        <v>0.004049</v>
      </c>
      <c r="L237" s="31">
        <f>VLOOKUP(A237,'Absolute Total Monosaccharide C'!$E$2:$T$999,5)</f>
        <v>0.136543</v>
      </c>
      <c r="M237" s="31">
        <f>VLOOKUP(A237,'Absolute Total Monosaccharide C'!$E$2:$T$999,6)</f>
        <v>0.000668</v>
      </c>
      <c r="N237" s="100">
        <f>VLOOKUP(A237,'Absolute Total Monosaccharide C'!$E$2:$T$999,7)</f>
        <v>0.002715</v>
      </c>
      <c r="O237" s="31">
        <f>VLOOKUP(A237,'Absolute Total Monosaccharide C'!$E$2:$T$999,8)</f>
        <v>0</v>
      </c>
      <c r="P237" s="31">
        <f>VLOOKUP(A237,'Absolute Total Monosaccharide C'!$E$2:$T$999,9)</f>
        <v>0.001532</v>
      </c>
      <c r="Q237" s="31">
        <f>VLOOKUP(A237,'Absolute Total Monosaccharide C'!$E$2:$T$999,10)</f>
        <v>0.000172</v>
      </c>
      <c r="R237" s="31">
        <f>VLOOKUP(A237,'Absolute Total Monosaccharide C'!$E$2:$T$999,11)</f>
        <v>0.002925</v>
      </c>
      <c r="S237" s="31">
        <f>VLOOKUP(A237,'Absolute Total Monosaccharide C'!$E$2:$T$999,12)</f>
        <v>0.000775</v>
      </c>
      <c r="T237" s="31">
        <f>VLOOKUP(A237,'Absolute Total Monosaccharide C'!$E$2:$T$999,13)</f>
        <v>0.000312</v>
      </c>
      <c r="U237" s="31">
        <f>VLOOKUP(A237,'Absolute Total Monosaccharide C'!$E$2:$T$999,14)</f>
        <v>0</v>
      </c>
      <c r="V237" s="31">
        <f>VLOOKUP(A237,'Absolute Total Monosaccharide C'!$E$2:$T$999,15)</f>
        <v>0</v>
      </c>
      <c r="W237" s="31">
        <f>VLOOKUP(A237,'Absolute Total Monosaccharide C'!$E$2:$T$999,16)</f>
        <v>0.000191</v>
      </c>
      <c r="X237" s="100">
        <f>VLOOKUP(A237,'Absolute Total Monosaccharide C'!$E$2:$T$999,2)</f>
        <v>10.4</v>
      </c>
      <c r="Y237" s="101"/>
    </row>
    <row r="238">
      <c r="A238" s="19" t="s">
        <v>663</v>
      </c>
      <c r="B238" s="8" t="str">
        <f>VLOOKUP(A238,'Food Encyclopedia'!$C$2:$K$999,3)&amp;","&amp;VLOOKUP(A238,'Food Encyclopedia'!$C$2:$K$999,4)&amp;","&amp;VLOOKUP(A238,'Food Encyclopedia'!$C$2:$K$999,5)</f>
        <v>Juice, orange, NA, bottled,Simply Orange,High pulp orange juice</v>
      </c>
      <c r="C238" s="31" t="str">
        <f>VLOOKUP(A238,'Food Encyclopedia'!$C$2:$K$999,6)</f>
        <v>Fruits</v>
      </c>
      <c r="D238" s="98">
        <v>100.0</v>
      </c>
      <c r="E238" s="31">
        <f t="shared" si="1"/>
        <v>100000</v>
      </c>
      <c r="F238" s="31">
        <f>(VLOOKUP(A238,'% water content of Food'!A238:F1235,6))</f>
        <v>96.85086969</v>
      </c>
      <c r="G238" s="31">
        <f t="shared" si="2"/>
        <v>96850.86969</v>
      </c>
      <c r="H238" s="31">
        <f t="shared" si="3"/>
        <v>3149.130311</v>
      </c>
      <c r="I238" s="99">
        <f t="shared" si="4"/>
        <v>114.6976242</v>
      </c>
      <c r="J238" s="31">
        <f>VLOOKUP(A238,'Absolute Total Monosaccharide C'!$E$2:$T$999,3)</f>
        <v>0.249479</v>
      </c>
      <c r="K238" s="31">
        <f>VLOOKUP(A238,'Absolute Total Monosaccharide C'!$E$2:$T$999,4)</f>
        <v>0.028585</v>
      </c>
      <c r="L238" s="31">
        <f>VLOOKUP(A238,'Absolute Total Monosaccharide C'!$E$2:$T$999,5)</f>
        <v>0.097831</v>
      </c>
      <c r="M238" s="31">
        <f>VLOOKUP(A238,'Absolute Total Monosaccharide C'!$E$2:$T$999,6)</f>
        <v>0.010805</v>
      </c>
      <c r="N238" s="100">
        <f>VLOOKUP(A238,'Absolute Total Monosaccharide C'!$E$2:$T$999,7)</f>
        <v>0.036422</v>
      </c>
      <c r="O238" s="31">
        <f>VLOOKUP(A238,'Absolute Total Monosaccharide C'!$E$2:$T$999,8)</f>
        <v>0.003556</v>
      </c>
      <c r="P238" s="31">
        <f>VLOOKUP(A238,'Absolute Total Monosaccharide C'!$E$2:$T$999,9)</f>
        <v>0.009155</v>
      </c>
      <c r="Q238" s="31">
        <f>VLOOKUP(A238,'Absolute Total Monosaccharide C'!$E$2:$T$999,10)</f>
        <v>0</v>
      </c>
      <c r="R238" s="31">
        <f>VLOOKUP(A238,'Absolute Total Monosaccharide C'!$E$2:$T$999,11)</f>
        <v>0.065259</v>
      </c>
      <c r="S238" s="31">
        <f>VLOOKUP(A238,'Absolute Total Monosaccharide C'!$E$2:$T$999,12)</f>
        <v>0</v>
      </c>
      <c r="T238" s="31">
        <f>VLOOKUP(A238,'Absolute Total Monosaccharide C'!$E$2:$T$999,13)</f>
        <v>0</v>
      </c>
      <c r="U238" s="31">
        <f>VLOOKUP(A238,'Absolute Total Monosaccharide C'!$E$2:$T$999,14)</f>
        <v>0.004124</v>
      </c>
      <c r="V238" s="31">
        <f>VLOOKUP(A238,'Absolute Total Monosaccharide C'!$E$2:$T$999,15)</f>
        <v>0</v>
      </c>
      <c r="W238" s="31">
        <f>VLOOKUP(A238,'Absolute Total Monosaccharide C'!$E$2:$T$999,16)</f>
        <v>0.000636</v>
      </c>
      <c r="X238" s="100">
        <f>VLOOKUP(A238,'Absolute Total Monosaccharide C'!$E$2:$T$999,2)</f>
        <v>9.6</v>
      </c>
      <c r="Y238" s="101"/>
    </row>
    <row r="239">
      <c r="A239" s="19" t="s">
        <v>665</v>
      </c>
      <c r="B239" s="8" t="str">
        <f>VLOOKUP(A239,'Food Encyclopedia'!$C$2:$K$999,3)&amp;","&amp;VLOOKUP(A239,'Food Encyclopedia'!$C$2:$K$999,4)&amp;","&amp;VLOOKUP(A239,'Food Encyclopedia'!$C$2:$K$999,5)</f>
        <v>Milk, chocolate, NA, carton,Horizon Organic,Organic Chocolate Lowfat Milk</v>
      </c>
      <c r="C239" s="31" t="str">
        <f>VLOOKUP(A239,'Food Encyclopedia'!$C$2:$K$999,6)</f>
        <v>Milk and Milk Products</v>
      </c>
      <c r="D239" s="98">
        <v>100.0</v>
      </c>
      <c r="E239" s="31">
        <f t="shared" si="1"/>
        <v>100000</v>
      </c>
      <c r="F239" s="31">
        <f>(VLOOKUP(A239,'% water content of Food'!A239:F1236,6))</f>
        <v>83.19443028</v>
      </c>
      <c r="G239" s="31">
        <f t="shared" si="2"/>
        <v>83194.43028</v>
      </c>
      <c r="H239" s="31">
        <f t="shared" si="3"/>
        <v>16805.56972</v>
      </c>
      <c r="I239" s="99">
        <f t="shared" si="4"/>
        <v>12.8730664</v>
      </c>
      <c r="J239" s="31">
        <f>VLOOKUP(A239,'Absolute Total Monosaccharide C'!$E$2:$T$999,3)</f>
        <v>0.217948</v>
      </c>
      <c r="K239" s="31">
        <f>VLOOKUP(A239,'Absolute Total Monosaccharide C'!$E$2:$T$999,4)</f>
        <v>0.144932</v>
      </c>
      <c r="L239" s="31">
        <f>VLOOKUP(A239,'Absolute Total Monosaccharide C'!$E$2:$T$999,5)</f>
        <v>0</v>
      </c>
      <c r="M239" s="31">
        <f>VLOOKUP(A239,'Absolute Total Monosaccharide C'!$E$2:$T$999,6)</f>
        <v>0.000101</v>
      </c>
      <c r="N239" s="100">
        <f>VLOOKUP(A239,'Absolute Total Monosaccharide C'!$E$2:$T$999,7)</f>
        <v>0.000766</v>
      </c>
      <c r="O239" s="31">
        <f>VLOOKUP(A239,'Absolute Total Monosaccharide C'!$E$2:$T$999,8)</f>
        <v>0</v>
      </c>
      <c r="P239" s="31">
        <f>VLOOKUP(A239,'Absolute Total Monosaccharide C'!$E$2:$T$999,9)</f>
        <v>0.00017</v>
      </c>
      <c r="Q239" s="31">
        <f>VLOOKUP(A239,'Absolute Total Monosaccharide C'!$E$2:$T$999,10)</f>
        <v>0</v>
      </c>
      <c r="R239" s="31">
        <f>VLOOKUP(A239,'Absolute Total Monosaccharide C'!$E$2:$T$999,11)</f>
        <v>0.000435</v>
      </c>
      <c r="S239" s="31">
        <f>VLOOKUP(A239,'Absolute Total Monosaccharide C'!$E$2:$T$999,12)</f>
        <v>0</v>
      </c>
      <c r="T239" s="31">
        <f>VLOOKUP(A239,'Absolute Total Monosaccharide C'!$E$2:$T$999,13)</f>
        <v>0</v>
      </c>
      <c r="U239" s="31">
        <f>VLOOKUP(A239,'Absolute Total Monosaccharide C'!$E$2:$T$999,14)</f>
        <v>0.001155</v>
      </c>
      <c r="V239" s="31">
        <f>VLOOKUP(A239,'Absolute Total Monosaccharide C'!$E$2:$T$999,15)</f>
        <v>0</v>
      </c>
      <c r="W239" s="31">
        <f>VLOOKUP(A239,'Absolute Total Monosaccharide C'!$E$2:$T$999,16)</f>
        <v>0</v>
      </c>
      <c r="X239" s="100">
        <f>VLOOKUP(A239,'Absolute Total Monosaccharide C'!$E$2:$T$999,2)</f>
        <v>10.17</v>
      </c>
      <c r="Y239" s="103">
        <v>0.594701838</v>
      </c>
    </row>
    <row r="240">
      <c r="A240" s="19" t="s">
        <v>669</v>
      </c>
      <c r="B240" s="8" t="str">
        <f>VLOOKUP(A240,'Food Encyclopedia'!$C$2:$K$999,3)&amp;","&amp;VLOOKUP(A240,'Food Encyclopedia'!$C$2:$K$999,4)&amp;","&amp;VLOOKUP(A240,'Food Encyclopedia'!$C$2:$K$999,5)</f>
        <v>Milk, whole, NA, carton,Horizon Organic,Organic Pasture-raised Milk</v>
      </c>
      <c r="C240" s="31" t="str">
        <f>VLOOKUP(A240,'Food Encyclopedia'!$C$2:$K$999,6)</f>
        <v>Milk and Milk Products</v>
      </c>
      <c r="D240" s="98">
        <v>100.0</v>
      </c>
      <c r="E240" s="31">
        <f t="shared" si="1"/>
        <v>100000</v>
      </c>
      <c r="F240" s="31">
        <f>(VLOOKUP(A240,'% water content of Food'!A240:F1237,6))</f>
        <v>88.97830568</v>
      </c>
      <c r="G240" s="31">
        <f t="shared" si="2"/>
        <v>88978.30568</v>
      </c>
      <c r="H240" s="31">
        <f t="shared" si="3"/>
        <v>11021.69432</v>
      </c>
      <c r="I240" s="99">
        <f t="shared" si="4"/>
        <v>2.722358497</v>
      </c>
      <c r="J240" s="31">
        <f>VLOOKUP(A240,'Absolute Total Monosaccharide C'!$E$2:$T$999,3)</f>
        <v>0.158251</v>
      </c>
      <c r="K240" s="31">
        <f>VLOOKUP(A240,'Absolute Total Monosaccharide C'!$E$2:$T$999,4)</f>
        <v>0.175601</v>
      </c>
      <c r="L240" s="31">
        <f>VLOOKUP(A240,'Absolute Total Monosaccharide C'!$E$2:$T$999,5)</f>
        <v>0</v>
      </c>
      <c r="M240" s="102">
        <f>VLOOKUP(A240,'Absolute Total Monosaccharide C'!$E$2:$T$999,6)</f>
        <v>0.0000406</v>
      </c>
      <c r="N240" s="100">
        <f>VLOOKUP(A240,'Absolute Total Monosaccharide C'!$E$2:$T$999,7)</f>
        <v>0.000247</v>
      </c>
      <c r="O240" s="31">
        <f>VLOOKUP(A240,'Absolute Total Monosaccharide C'!$E$2:$T$999,8)</f>
        <v>0</v>
      </c>
      <c r="P240" s="102">
        <f>VLOOKUP(A240,'Absolute Total Monosaccharide C'!$E$2:$T$999,9)</f>
        <v>0.0000443</v>
      </c>
      <c r="Q240" s="31">
        <f>VLOOKUP(A240,'Absolute Total Monosaccharide C'!$E$2:$T$999,10)</f>
        <v>0</v>
      </c>
      <c r="R240" s="102">
        <f>VLOOKUP(A240,'Absolute Total Monosaccharide C'!$E$2:$T$999,11)</f>
        <v>0.0000196</v>
      </c>
      <c r="S240" s="31">
        <f>VLOOKUP(A240,'Absolute Total Monosaccharide C'!$E$2:$T$999,12)</f>
        <v>0</v>
      </c>
      <c r="T240" s="31">
        <f>VLOOKUP(A240,'Absolute Total Monosaccharide C'!$E$2:$T$999,13)</f>
        <v>0</v>
      </c>
      <c r="U240" s="31">
        <f>VLOOKUP(A240,'Absolute Total Monosaccharide C'!$E$2:$T$999,14)</f>
        <v>0.001135</v>
      </c>
      <c r="V240" s="31">
        <f>VLOOKUP(A240,'Absolute Total Monosaccharide C'!$E$2:$T$999,15)</f>
        <v>0</v>
      </c>
      <c r="W240" s="31">
        <f>VLOOKUP(A240,'Absolute Total Monosaccharide C'!$E$2:$T$999,16)</f>
        <v>0.000547</v>
      </c>
      <c r="X240" s="100">
        <f>VLOOKUP(A240,'Absolute Total Monosaccharide C'!$E$2:$T$999,2)</f>
        <v>10.05</v>
      </c>
      <c r="Y240" s="103">
        <v>0.257357195</v>
      </c>
    </row>
    <row r="241">
      <c r="A241" s="19" t="s">
        <v>672</v>
      </c>
      <c r="B241" s="8" t="str">
        <f>VLOOKUP(A241,'Food Encyclopedia'!$C$2:$K$999,3)&amp;","&amp;VLOOKUP(A241,'Food Encyclopedia'!$C$2:$K$999,4)&amp;","&amp;VLOOKUP(A241,'Food Encyclopedia'!$C$2:$K$999,5)</f>
        <v>Milk, whole, NA, carton,Horizon Organic,Organic milk, lactose-free</v>
      </c>
      <c r="C241" s="31" t="str">
        <f>VLOOKUP(A241,'Food Encyclopedia'!$C$2:$K$999,6)</f>
        <v>Milk and Milk Products</v>
      </c>
      <c r="D241" s="98">
        <v>100.0</v>
      </c>
      <c r="E241" s="31">
        <f t="shared" si="1"/>
        <v>100000</v>
      </c>
      <c r="F241" s="31">
        <f>(VLOOKUP(A241,'% water content of Food'!A241:F1238,6))</f>
        <v>87.6414016</v>
      </c>
      <c r="G241" s="31">
        <f t="shared" si="2"/>
        <v>87641.4016</v>
      </c>
      <c r="H241" s="31">
        <f t="shared" si="3"/>
        <v>12358.5984</v>
      </c>
      <c r="I241" s="99">
        <f t="shared" si="4"/>
        <v>0.7093835481</v>
      </c>
      <c r="J241" s="31">
        <f>VLOOKUP(A241,'Absolute Total Monosaccharide C'!$E$2:$T$999,3)</f>
        <v>0.051817</v>
      </c>
      <c r="K241" s="31">
        <f>VLOOKUP(A241,'Absolute Total Monosaccharide C'!$E$2:$T$999,4)</f>
        <v>0.113063</v>
      </c>
      <c r="L241" s="31">
        <f>VLOOKUP(A241,'Absolute Total Monosaccharide C'!$E$2:$T$999,5)</f>
        <v>0</v>
      </c>
      <c r="M241" s="102">
        <f>VLOOKUP(A241,'Absolute Total Monosaccharide C'!$E$2:$T$999,6)</f>
        <v>0.0000144</v>
      </c>
      <c r="N241" s="106">
        <f>VLOOKUP(A241,'Absolute Total Monosaccharide C'!$E$2:$T$999,7)</f>
        <v>0.0000574</v>
      </c>
      <c r="O241" s="31">
        <f>VLOOKUP(A241,'Absolute Total Monosaccharide C'!$E$2:$T$999,8)</f>
        <v>0</v>
      </c>
      <c r="P241" s="102">
        <f>VLOOKUP(A241,'Absolute Total Monosaccharide C'!$E$2:$T$999,9)</f>
        <v>0.0000464</v>
      </c>
      <c r="Q241" s="31">
        <f>VLOOKUP(A241,'Absolute Total Monosaccharide C'!$E$2:$T$999,10)</f>
        <v>0</v>
      </c>
      <c r="R241" s="31">
        <f>VLOOKUP(A241,'Absolute Total Monosaccharide C'!$E$2:$T$999,11)</f>
        <v>0</v>
      </c>
      <c r="S241" s="31">
        <f>VLOOKUP(A241,'Absolute Total Monosaccharide C'!$E$2:$T$999,12)</f>
        <v>0</v>
      </c>
      <c r="T241" s="31">
        <f>VLOOKUP(A241,'Absolute Total Monosaccharide C'!$E$2:$T$999,13)</f>
        <v>0</v>
      </c>
      <c r="U241" s="31">
        <f>VLOOKUP(A241,'Absolute Total Monosaccharide C'!$E$2:$T$999,14)</f>
        <v>0</v>
      </c>
      <c r="V241" s="31">
        <f>VLOOKUP(A241,'Absolute Total Monosaccharide C'!$E$2:$T$999,15)</f>
        <v>0</v>
      </c>
      <c r="W241" s="31">
        <f>VLOOKUP(A241,'Absolute Total Monosaccharide C'!$E$2:$T$999,16)</f>
        <v>0</v>
      </c>
      <c r="X241" s="100">
        <f>VLOOKUP(A241,'Absolute Total Monosaccharide C'!$E$2:$T$999,2)</f>
        <v>10.07</v>
      </c>
      <c r="Y241" s="103">
        <v>0.265746031</v>
      </c>
    </row>
    <row r="242">
      <c r="A242" s="19" t="s">
        <v>674</v>
      </c>
      <c r="B242" s="8" t="str">
        <f>VLOOKUP(A242,'Food Encyclopedia'!$C$2:$K$999,3)&amp;","&amp;VLOOKUP(A242,'Food Encyclopedia'!$C$2:$K$999,4)&amp;","&amp;VLOOKUP(A242,'Food Encyclopedia'!$C$2:$K$999,5)</f>
        <v>Milk, oat, NA, carton,Chobani,Oat, plain</v>
      </c>
      <c r="C242" s="31" t="str">
        <f>VLOOKUP(A242,'Food Encyclopedia'!$C$2:$K$999,6)</f>
        <v>Grain Products</v>
      </c>
      <c r="D242" s="98">
        <v>100.0</v>
      </c>
      <c r="E242" s="31">
        <f t="shared" si="1"/>
        <v>100000</v>
      </c>
      <c r="F242" s="31">
        <f>(VLOOKUP(A242,'% water content of Food'!A242:F1239,6))</f>
        <v>90.9187445</v>
      </c>
      <c r="G242" s="31">
        <f t="shared" si="2"/>
        <v>90918.7445</v>
      </c>
      <c r="H242" s="31">
        <f t="shared" si="3"/>
        <v>9081.255505</v>
      </c>
      <c r="I242" s="99">
        <f t="shared" si="4"/>
        <v>29.92273689</v>
      </c>
      <c r="J242" s="31">
        <f>VLOOKUP(A242,'Absolute Total Monosaccharide C'!$E$2:$T$999,3)</f>
        <v>0.494583</v>
      </c>
      <c r="K242" s="31">
        <f>VLOOKUP(A242,'Absolute Total Monosaccharide C'!$E$2:$T$999,4)</f>
        <v>0</v>
      </c>
      <c r="L242" s="31">
        <f>VLOOKUP(A242,'Absolute Total Monosaccharide C'!$E$2:$T$999,5)</f>
        <v>0</v>
      </c>
      <c r="M242" s="31">
        <f>VLOOKUP(A242,'Absolute Total Monosaccharide C'!$E$2:$T$999,6)</f>
        <v>0.002268</v>
      </c>
      <c r="N242" s="100">
        <f>VLOOKUP(A242,'Absolute Total Monosaccharide C'!$E$2:$T$999,7)</f>
        <v>0.003295</v>
      </c>
      <c r="O242" s="31">
        <f>VLOOKUP(A242,'Absolute Total Monosaccharide C'!$E$2:$T$999,8)</f>
        <v>0</v>
      </c>
      <c r="P242" s="31">
        <f>VLOOKUP(A242,'Absolute Total Monosaccharide C'!$E$2:$T$999,9)</f>
        <v>0.000247</v>
      </c>
      <c r="Q242" s="31">
        <f>VLOOKUP(A242,'Absolute Total Monosaccharide C'!$E$2:$T$999,10)</f>
        <v>0</v>
      </c>
      <c r="R242" s="102">
        <f>VLOOKUP(A242,'Absolute Total Monosaccharide C'!$E$2:$T$999,11)</f>
        <v>0.000053</v>
      </c>
      <c r="S242" s="31">
        <f>VLOOKUP(A242,'Absolute Total Monosaccharide C'!$E$2:$T$999,12)</f>
        <v>0</v>
      </c>
      <c r="T242" s="31">
        <f>VLOOKUP(A242,'Absolute Total Monosaccharide C'!$E$2:$T$999,13)</f>
        <v>0</v>
      </c>
      <c r="U242" s="31">
        <f>VLOOKUP(A242,'Absolute Total Monosaccharide C'!$E$2:$T$999,14)</f>
        <v>0.002095</v>
      </c>
      <c r="V242" s="31">
        <f>VLOOKUP(A242,'Absolute Total Monosaccharide C'!$E$2:$T$999,15)</f>
        <v>0</v>
      </c>
      <c r="W242" s="31">
        <f>VLOOKUP(A242,'Absolute Total Monosaccharide C'!$E$2:$T$999,16)</f>
        <v>0</v>
      </c>
      <c r="X242" s="100">
        <f>VLOOKUP(A242,'Absolute Total Monosaccharide C'!$E$2:$T$999,2)</f>
        <v>10.09</v>
      </c>
      <c r="Y242" s="103">
        <v>0.567218563</v>
      </c>
    </row>
    <row r="243">
      <c r="A243" s="19" t="s">
        <v>678</v>
      </c>
      <c r="B243" s="8" t="str">
        <f>VLOOKUP(A243,'Food Encyclopedia'!$C$2:$K$999,3)&amp;","&amp;VLOOKUP(A243,'Food Encyclopedia'!$C$2:$K$999,4)&amp;","&amp;VLOOKUP(A243,'Food Encyclopedia'!$C$2:$K$999,5)</f>
        <v>Yogurt, greek, 0% non fat milk, cup,Chobani,Greek yogurt, non-fat plain</v>
      </c>
      <c r="C243" s="31" t="str">
        <f>VLOOKUP(A243,'Food Encyclopedia'!$C$2:$K$999,6)</f>
        <v>Milk and Milk Products</v>
      </c>
      <c r="D243" s="98">
        <v>50.0</v>
      </c>
      <c r="E243" s="31">
        <f t="shared" si="1"/>
        <v>50000</v>
      </c>
      <c r="F243" s="31">
        <f>(VLOOKUP(A243,'% water content of Food'!A243:F1240,6))</f>
        <v>84.68191964</v>
      </c>
      <c r="G243" s="31">
        <f t="shared" si="2"/>
        <v>42340.95982</v>
      </c>
      <c r="H243" s="31">
        <f t="shared" si="3"/>
        <v>7659.040179</v>
      </c>
      <c r="I243" s="99">
        <f t="shared" si="4"/>
        <v>2.397279576</v>
      </c>
      <c r="J243" s="31">
        <f>VLOOKUP(A243,'Absolute Total Monosaccharide C'!$E$2:$T$999,3)</f>
        <v>0.09466</v>
      </c>
      <c r="K243" s="31">
        <f>VLOOKUP(A243,'Absolute Total Monosaccharide C'!$E$2:$T$999,4)</f>
        <v>0.13943</v>
      </c>
      <c r="L243" s="31">
        <f>VLOOKUP(A243,'Absolute Total Monosaccharide C'!$E$2:$T$999,5)</f>
        <v>0</v>
      </c>
      <c r="M243" s="31">
        <f>VLOOKUP(A243,'Absolute Total Monosaccharide C'!$E$2:$T$999,6)</f>
        <v>0.000182</v>
      </c>
      <c r="N243" s="100">
        <f>VLOOKUP(A243,'Absolute Total Monosaccharide C'!$E$2:$T$999,7)</f>
        <v>0.000313</v>
      </c>
      <c r="O243" s="31">
        <f>VLOOKUP(A243,'Absolute Total Monosaccharide C'!$E$2:$T$999,8)</f>
        <v>0.000242</v>
      </c>
      <c r="P243" s="31">
        <f>VLOOKUP(A243,'Absolute Total Monosaccharide C'!$E$2:$T$999,9)</f>
        <v>0.001256</v>
      </c>
      <c r="Q243" s="31">
        <f>VLOOKUP(A243,'Absolute Total Monosaccharide C'!$E$2:$T$999,10)</f>
        <v>0</v>
      </c>
      <c r="R243" s="102">
        <f>VLOOKUP(A243,'Absolute Total Monosaccharide C'!$E$2:$T$999,11)</f>
        <v>0.0000413</v>
      </c>
      <c r="S243" s="31">
        <f>VLOOKUP(A243,'Absolute Total Monosaccharide C'!$E$2:$T$999,12)</f>
        <v>0</v>
      </c>
      <c r="T243" s="31">
        <f>VLOOKUP(A243,'Absolute Total Monosaccharide C'!$E$2:$T$999,13)</f>
        <v>0</v>
      </c>
      <c r="U243" s="31">
        <f>VLOOKUP(A243,'Absolute Total Monosaccharide C'!$E$2:$T$999,14)</f>
        <v>0.000151</v>
      </c>
      <c r="V243" s="31">
        <f>VLOOKUP(A243,'Absolute Total Monosaccharide C'!$E$2:$T$999,15)</f>
        <v>0.001172</v>
      </c>
      <c r="W243" s="31">
        <f>VLOOKUP(A243,'Absolute Total Monosaccharide C'!$E$2:$T$999,16)</f>
        <v>0</v>
      </c>
      <c r="X243" s="100">
        <f>VLOOKUP(A243,'Absolute Total Monosaccharide C'!$E$2:$T$999,2)</f>
        <v>10.35</v>
      </c>
      <c r="Y243" s="103">
        <v>0.217425563</v>
      </c>
    </row>
    <row r="244">
      <c r="A244" s="19" t="s">
        <v>681</v>
      </c>
      <c r="B244" s="8" t="str">
        <f>VLOOKUP(A244,'Food Encyclopedia'!$C$2:$K$999,3)&amp;","&amp;VLOOKUP(A244,'Food Encyclopedia'!$C$2:$K$999,4)&amp;","&amp;VLOOKUP(A244,'Food Encyclopedia'!$C$2:$K$999,5)</f>
        <v>Yogurt, greek, 0% non fat milk, cup,Chobani,Greek yogurt, blueberry</v>
      </c>
      <c r="C244" s="31" t="str">
        <f>VLOOKUP(A244,'Food Encyclopedia'!$C$2:$K$999,6)</f>
        <v>Milk and Milk Products</v>
      </c>
      <c r="D244" s="98">
        <v>50.0</v>
      </c>
      <c r="E244" s="31">
        <f t="shared" si="1"/>
        <v>50000</v>
      </c>
      <c r="F244" s="31">
        <f>(VLOOKUP(A244,'% water content of Food'!A244:F1241,6))</f>
        <v>79.11677645</v>
      </c>
      <c r="G244" s="31">
        <f t="shared" si="2"/>
        <v>39558.38822</v>
      </c>
      <c r="H244" s="31">
        <f t="shared" si="3"/>
        <v>10441.61178</v>
      </c>
      <c r="I244" s="99">
        <f t="shared" si="4"/>
        <v>9.648049281</v>
      </c>
      <c r="J244" s="31">
        <f>VLOOKUP(A244,'Absolute Total Monosaccharide C'!$E$2:$T$999,3)</f>
        <v>0.239166</v>
      </c>
      <c r="K244" s="31">
        <f>VLOOKUP(A244,'Absolute Total Monosaccharide C'!$E$2:$T$999,4)</f>
        <v>0.079438</v>
      </c>
      <c r="L244" s="31">
        <f>VLOOKUP(A244,'Absolute Total Monosaccharide C'!$E$2:$T$999,5)</f>
        <v>0.091788</v>
      </c>
      <c r="M244" s="31">
        <f>VLOOKUP(A244,'Absolute Total Monosaccharide C'!$E$2:$T$999,6)</f>
        <v>0.000894</v>
      </c>
      <c r="N244" s="100">
        <f>VLOOKUP(A244,'Absolute Total Monosaccharide C'!$E$2:$T$999,7)</f>
        <v>0.000924</v>
      </c>
      <c r="O244" s="31">
        <f>VLOOKUP(A244,'Absolute Total Monosaccharide C'!$E$2:$T$999,8)</f>
        <v>0.000229</v>
      </c>
      <c r="P244" s="31">
        <f>VLOOKUP(A244,'Absolute Total Monosaccharide C'!$E$2:$T$999,9)</f>
        <v>0.000736</v>
      </c>
      <c r="Q244" s="31">
        <f>VLOOKUP(A244,'Absolute Total Monosaccharide C'!$E$2:$T$999,10)</f>
        <v>0</v>
      </c>
      <c r="R244" s="31">
        <f>VLOOKUP(A244,'Absolute Total Monosaccharide C'!$E$2:$T$999,11)</f>
        <v>0.002896</v>
      </c>
      <c r="S244" s="31">
        <f>VLOOKUP(A244,'Absolute Total Monosaccharide C'!$E$2:$T$999,12)</f>
        <v>0</v>
      </c>
      <c r="T244" s="31">
        <f>VLOOKUP(A244,'Absolute Total Monosaccharide C'!$E$2:$T$999,13)</f>
        <v>0</v>
      </c>
      <c r="U244" s="31">
        <f>VLOOKUP(A244,'Absolute Total Monosaccharide C'!$E$2:$T$999,14)</f>
        <v>0.001163</v>
      </c>
      <c r="V244" s="31">
        <f>VLOOKUP(A244,'Absolute Total Monosaccharide C'!$E$2:$T$999,15)</f>
        <v>0.000521</v>
      </c>
      <c r="W244" s="31">
        <f>VLOOKUP(A244,'Absolute Total Monosaccharide C'!$E$2:$T$999,16)</f>
        <v>0</v>
      </c>
      <c r="X244" s="100">
        <f>VLOOKUP(A244,'Absolute Total Monosaccharide C'!$E$2:$T$999,2)</f>
        <v>10.28</v>
      </c>
      <c r="Y244" s="103">
        <v>0.713661908</v>
      </c>
    </row>
    <row r="245">
      <c r="A245" s="19" t="s">
        <v>683</v>
      </c>
      <c r="B245" s="8" t="str">
        <f>VLOOKUP(A245,'Food Encyclopedia'!$C$2:$K$999,3)&amp;","&amp;VLOOKUP(A245,'Food Encyclopedia'!$C$2:$K$999,4)&amp;","&amp;VLOOKUP(A245,'Food Encyclopedia'!$C$2:$K$999,5)</f>
        <v>Cheese, cottage, NA, cup,Daisy,Pure &amp; natural cottage cheese</v>
      </c>
      <c r="C245" s="31" t="str">
        <f>VLOOKUP(A245,'Food Encyclopedia'!$C$2:$K$999,6)</f>
        <v>Milk and Milk Products</v>
      </c>
      <c r="D245" s="98">
        <v>55.0</v>
      </c>
      <c r="E245" s="31">
        <f t="shared" si="1"/>
        <v>55000</v>
      </c>
      <c r="F245" s="31">
        <f>(VLOOKUP(A245,'% water content of Food'!A245:F1242,6))</f>
        <v>76.99015234</v>
      </c>
      <c r="G245" s="31">
        <f t="shared" si="2"/>
        <v>42344.58379</v>
      </c>
      <c r="H245" s="31">
        <f t="shared" si="3"/>
        <v>12655.41621</v>
      </c>
      <c r="I245" s="99">
        <f t="shared" si="4"/>
        <v>2.518427826</v>
      </c>
      <c r="J245" s="31">
        <f>VLOOKUP(A245,'Absolute Total Monosaccharide C'!$E$2:$T$999,3)</f>
        <v>0.08388</v>
      </c>
      <c r="K245" s="31">
        <f>VLOOKUP(A245,'Absolute Total Monosaccharide C'!$E$2:$T$999,4)</f>
        <v>0.090215</v>
      </c>
      <c r="L245" s="31">
        <f>VLOOKUP(A245,'Absolute Total Monosaccharide C'!$E$2:$T$999,5)</f>
        <v>0.024588</v>
      </c>
      <c r="M245" s="31">
        <f>VLOOKUP(A245,'Absolute Total Monosaccharide C'!$E$2:$T$999,6)</f>
        <v>0.000154</v>
      </c>
      <c r="N245" s="100">
        <f>VLOOKUP(A245,'Absolute Total Monosaccharide C'!$E$2:$T$999,7)</f>
        <v>0.000199</v>
      </c>
      <c r="O245" s="31">
        <f>VLOOKUP(A245,'Absolute Total Monosaccharide C'!$E$2:$T$999,8)</f>
        <v>0</v>
      </c>
      <c r="P245" s="31">
        <f>VLOOKUP(A245,'Absolute Total Monosaccharide C'!$E$2:$T$999,9)</f>
        <v>0.00039</v>
      </c>
      <c r="Q245" s="31">
        <f>VLOOKUP(A245,'Absolute Total Monosaccharide C'!$E$2:$T$999,10)</f>
        <v>0</v>
      </c>
      <c r="R245" s="31">
        <f>VLOOKUP(A245,'Absolute Total Monosaccharide C'!$E$2:$T$999,11)</f>
        <v>0</v>
      </c>
      <c r="S245" s="31">
        <f>VLOOKUP(A245,'Absolute Total Monosaccharide C'!$E$2:$T$999,12)</f>
        <v>0</v>
      </c>
      <c r="T245" s="31">
        <f>VLOOKUP(A245,'Absolute Total Monosaccharide C'!$E$2:$T$999,13)</f>
        <v>0</v>
      </c>
      <c r="U245" s="31">
        <f>VLOOKUP(A245,'Absolute Total Monosaccharide C'!$E$2:$T$999,14)</f>
        <v>0.000621</v>
      </c>
      <c r="V245" s="31">
        <f>VLOOKUP(A245,'Absolute Total Monosaccharide C'!$E$2:$T$999,15)</f>
        <v>0.000504</v>
      </c>
      <c r="W245" s="31">
        <f>VLOOKUP(A245,'Absolute Total Monosaccharide C'!$E$2:$T$999,16)</f>
        <v>0</v>
      </c>
      <c r="X245" s="100">
        <f>VLOOKUP(A245,'Absolute Total Monosaccharide C'!$E$2:$T$999,2)</f>
        <v>10.34</v>
      </c>
      <c r="Y245" s="103">
        <v>0.047808311</v>
      </c>
    </row>
    <row r="246">
      <c r="A246" s="19" t="s">
        <v>687</v>
      </c>
      <c r="B246" s="8" t="str">
        <f>VLOOKUP(A246,'Food Encyclopedia'!$C$2:$K$999,3)&amp;","&amp;VLOOKUP(A246,'Food Encyclopedia'!$C$2:$K$999,4)&amp;","&amp;VLOOKUP(A246,'Food Encyclopedia'!$C$2:$K$999,5)</f>
        <v>Cheese, mozzarella, NA, packed,Organics,low-moisture part-skim mozzarella string cheese</v>
      </c>
      <c r="C246" s="31" t="str">
        <f>VLOOKUP(A246,'Food Encyclopedia'!$C$2:$K$999,6)</f>
        <v>Milk and Milk Products</v>
      </c>
      <c r="D246" s="98">
        <v>55.0</v>
      </c>
      <c r="E246" s="31">
        <f t="shared" si="1"/>
        <v>55000</v>
      </c>
      <c r="F246" s="31">
        <f>(VLOOKUP(A246,'% water content of Food'!A246:F1243,6))</f>
        <v>47.84105262</v>
      </c>
      <c r="G246" s="31">
        <f t="shared" si="2"/>
        <v>26312.57894</v>
      </c>
      <c r="H246" s="31">
        <f t="shared" si="3"/>
        <v>28687.42106</v>
      </c>
      <c r="I246" s="99">
        <f t="shared" si="4"/>
        <v>0.4962923843</v>
      </c>
      <c r="J246" s="31">
        <f>VLOOKUP(A246,'Absolute Total Monosaccharide C'!$E$2:$T$999,3)</f>
        <v>0.00334</v>
      </c>
      <c r="K246" s="31">
        <f>VLOOKUP(A246,'Absolute Total Monosaccharide C'!$E$2:$T$999,4)</f>
        <v>0.007714</v>
      </c>
      <c r="L246" s="31">
        <f>VLOOKUP(A246,'Absolute Total Monosaccharide C'!$E$2:$T$999,5)</f>
        <v>0.000105</v>
      </c>
      <c r="M246" s="102">
        <f>VLOOKUP(A246,'Absolute Total Monosaccharide C'!$E$2:$T$999,6)</f>
        <v>0.0000396</v>
      </c>
      <c r="N246" s="106">
        <f>VLOOKUP(A246,'Absolute Total Monosaccharide C'!$E$2:$T$999,7)</f>
        <v>0.0000173</v>
      </c>
      <c r="O246" s="31">
        <f>VLOOKUP(A246,'Absolute Total Monosaccharide C'!$E$2:$T$999,8)</f>
        <v>0.00017</v>
      </c>
      <c r="P246" s="31">
        <f>VLOOKUP(A246,'Absolute Total Monosaccharide C'!$E$2:$T$999,9)</f>
        <v>0.000164</v>
      </c>
      <c r="Q246" s="31">
        <f>VLOOKUP(A246,'Absolute Total Monosaccharide C'!$E$2:$T$999,10)</f>
        <v>0</v>
      </c>
      <c r="R246" s="31">
        <f>VLOOKUP(A246,'Absolute Total Monosaccharide C'!$E$2:$T$999,11)</f>
        <v>0</v>
      </c>
      <c r="S246" s="31">
        <f>VLOOKUP(A246,'Absolute Total Monosaccharide C'!$E$2:$T$999,12)</f>
        <v>0</v>
      </c>
      <c r="T246" s="31">
        <f>VLOOKUP(A246,'Absolute Total Monosaccharide C'!$E$2:$T$999,13)</f>
        <v>0</v>
      </c>
      <c r="U246" s="31">
        <f>VLOOKUP(A246,'Absolute Total Monosaccharide C'!$E$2:$T$999,14)</f>
        <v>0</v>
      </c>
      <c r="V246" s="31">
        <f>VLOOKUP(A246,'Absolute Total Monosaccharide C'!$E$2:$T$999,15)</f>
        <v>0</v>
      </c>
      <c r="W246" s="31">
        <f>VLOOKUP(A246,'Absolute Total Monosaccharide C'!$E$2:$T$999,16)</f>
        <v>0.000367</v>
      </c>
      <c r="X246" s="100">
        <f>VLOOKUP(A246,'Absolute Total Monosaccharide C'!$E$2:$T$999,2)</f>
        <v>10.32</v>
      </c>
      <c r="Y246" s="101"/>
    </row>
    <row r="247">
      <c r="A247" s="19" t="s">
        <v>690</v>
      </c>
      <c r="B247" s="8" t="str">
        <f>VLOOKUP(A247,'Food Encyclopedia'!$C$2:$K$999,3)&amp;","&amp;VLOOKUP(A247,'Food Encyclopedia'!$C$2:$K$999,4)&amp;","&amp;VLOOKUP(A247,'Food Encyclopedia'!$C$2:$K$999,5)</f>
        <v>Tofu, sprouted, NA, packed,Organics,Organic sprouted tofu, super firm</v>
      </c>
      <c r="C247" s="31" t="str">
        <f>VLOOKUP(A247,'Food Encyclopedia'!$C$2:$K$999,6)</f>
        <v>Beans, Peas, Legumes, Nuts, Seeds</v>
      </c>
      <c r="D247" s="98">
        <v>30.0</v>
      </c>
      <c r="E247" s="31">
        <f t="shared" si="1"/>
        <v>30000</v>
      </c>
      <c r="F247" s="31">
        <f>(VLOOKUP(A247,'% water content of Food'!A247:F1244,6))</f>
        <v>79.47470948</v>
      </c>
      <c r="G247" s="31">
        <f t="shared" si="2"/>
        <v>23842.41284</v>
      </c>
      <c r="H247" s="31">
        <f t="shared" si="3"/>
        <v>6157.587157</v>
      </c>
      <c r="I247" s="99">
        <f t="shared" si="4"/>
        <v>22.6783935</v>
      </c>
      <c r="J247" s="31">
        <f>VLOOKUP(A247,'Absolute Total Monosaccharide C'!$E$2:$T$999,3)</f>
        <v>0.012116</v>
      </c>
      <c r="K247" s="31">
        <f>VLOOKUP(A247,'Absolute Total Monosaccharide C'!$E$2:$T$999,4)</f>
        <v>0.015204</v>
      </c>
      <c r="L247" s="31">
        <f>VLOOKUP(A247,'Absolute Total Monosaccharide C'!$E$2:$T$999,5)</f>
        <v>0</v>
      </c>
      <c r="M247" s="31">
        <f>VLOOKUP(A247,'Absolute Total Monosaccharide C'!$E$2:$T$999,6)</f>
        <v>0.000704</v>
      </c>
      <c r="N247" s="100">
        <f>VLOOKUP(A247,'Absolute Total Monosaccharide C'!$E$2:$T$999,7)</f>
        <v>0.003683</v>
      </c>
      <c r="O247" s="31">
        <f>VLOOKUP(A247,'Absolute Total Monosaccharide C'!$E$2:$T$999,8)</f>
        <v>0</v>
      </c>
      <c r="P247" s="31">
        <f>VLOOKUP(A247,'Absolute Total Monosaccharide C'!$E$2:$T$999,9)</f>
        <v>0.001454</v>
      </c>
      <c r="Q247" s="31">
        <f>VLOOKUP(A247,'Absolute Total Monosaccharide C'!$E$2:$T$999,10)</f>
        <v>0</v>
      </c>
      <c r="R247" s="31">
        <f>VLOOKUP(A247,'Absolute Total Monosaccharide C'!$E$2:$T$999,11)</f>
        <v>0.002503</v>
      </c>
      <c r="S247" s="31">
        <f>VLOOKUP(A247,'Absolute Total Monosaccharide C'!$E$2:$T$999,12)</f>
        <v>0</v>
      </c>
      <c r="T247" s="31">
        <f>VLOOKUP(A247,'Absolute Total Monosaccharide C'!$E$2:$T$999,13)</f>
        <v>0</v>
      </c>
      <c r="U247" s="31">
        <f>VLOOKUP(A247,'Absolute Total Monosaccharide C'!$E$2:$T$999,14)</f>
        <v>0.005624</v>
      </c>
      <c r="V247" s="31">
        <f>VLOOKUP(A247,'Absolute Total Monosaccharide C'!$E$2:$T$999,15)</f>
        <v>0</v>
      </c>
      <c r="W247" s="31">
        <f>VLOOKUP(A247,'Absolute Total Monosaccharide C'!$E$2:$T$999,16)</f>
        <v>0.001595</v>
      </c>
      <c r="X247" s="100">
        <f>VLOOKUP(A247,'Absolute Total Monosaccharide C'!$E$2:$T$999,2)</f>
        <v>10.42</v>
      </c>
      <c r="Y247" s="101"/>
    </row>
    <row r="248">
      <c r="A248" s="19" t="s">
        <v>693</v>
      </c>
      <c r="B248" s="8" t="str">
        <f>VLOOKUP(A248,'Food Encyclopedia'!$C$2:$K$999,3)&amp;","&amp;VLOOKUP(A248,'Food Encyclopedia'!$C$2:$K$999,4)&amp;","&amp;VLOOKUP(A248,'Food Encyclopedia'!$C$2:$K$999,5)</f>
        <v>Tofu, commercial product, packed,Azumaya,</v>
      </c>
      <c r="C248" s="31" t="str">
        <f>VLOOKUP(A248,'Food Encyclopedia'!$C$2:$K$999,6)</f>
        <v>Beans, Peas, Legumes, Nuts, Seeds</v>
      </c>
      <c r="D248" s="98">
        <v>30.0</v>
      </c>
      <c r="E248" s="31">
        <f t="shared" si="1"/>
        <v>30000</v>
      </c>
      <c r="F248" s="31">
        <f>(VLOOKUP(A248,'% water content of Food'!A248:F1245,6))</f>
        <v>81.72199718</v>
      </c>
      <c r="G248" s="31">
        <f t="shared" si="2"/>
        <v>24516.59915</v>
      </c>
      <c r="H248" s="31">
        <f t="shared" si="3"/>
        <v>5483.400847</v>
      </c>
      <c r="I248" s="99">
        <f t="shared" si="4"/>
        <v>191.7490442</v>
      </c>
      <c r="J248" s="31">
        <f>VLOOKUP(A248,'Absolute Total Monosaccharide C'!$E$2:$T$999,3)</f>
        <v>0.077358</v>
      </c>
      <c r="K248" s="31">
        <f>VLOOKUP(A248,'Absolute Total Monosaccharide C'!$E$2:$T$999,4)</f>
        <v>0.043223</v>
      </c>
      <c r="L248" s="31">
        <f>VLOOKUP(A248,'Absolute Total Monosaccharide C'!$E$2:$T$999,5)</f>
        <v>0</v>
      </c>
      <c r="M248" s="31">
        <f>VLOOKUP(A248,'Absolute Total Monosaccharide C'!$E$2:$T$999,6)</f>
        <v>0.064215</v>
      </c>
      <c r="N248" s="100">
        <f>VLOOKUP(A248,'Absolute Total Monosaccharide C'!$E$2:$T$999,7)</f>
        <v>0.034969</v>
      </c>
      <c r="O248" s="31">
        <f>VLOOKUP(A248,'Absolute Total Monosaccharide C'!$E$2:$T$999,8)</f>
        <v>0.003417</v>
      </c>
      <c r="P248" s="31">
        <f>VLOOKUP(A248,'Absolute Total Monosaccharide C'!$E$2:$T$999,9)</f>
        <v>0.00595</v>
      </c>
      <c r="Q248" s="31">
        <f>VLOOKUP(A248,'Absolute Total Monosaccharide C'!$E$2:$T$999,10)</f>
        <v>0</v>
      </c>
      <c r="R248" s="31">
        <f>VLOOKUP(A248,'Absolute Total Monosaccharide C'!$E$2:$T$999,11)</f>
        <v>0.038054</v>
      </c>
      <c r="S248" s="31">
        <f>VLOOKUP(A248,'Absolute Total Monosaccharide C'!$E$2:$T$999,12)</f>
        <v>0</v>
      </c>
      <c r="T248" s="31">
        <f>VLOOKUP(A248,'Absolute Total Monosaccharide C'!$E$2:$T$999,13)</f>
        <v>0</v>
      </c>
      <c r="U248" s="31">
        <f>VLOOKUP(A248,'Absolute Total Monosaccharide C'!$E$2:$T$999,14)</f>
        <v>0.006203</v>
      </c>
      <c r="V248" s="31">
        <f>VLOOKUP(A248,'Absolute Total Monosaccharide C'!$E$2:$T$999,15)</f>
        <v>0.004693</v>
      </c>
      <c r="W248" s="31">
        <f>VLOOKUP(A248,'Absolute Total Monosaccharide C'!$E$2:$T$999,16)</f>
        <v>0</v>
      </c>
      <c r="X248" s="100">
        <f>VLOOKUP(A248,'Absolute Total Monosaccharide C'!$E$2:$T$999,2)</f>
        <v>10.46</v>
      </c>
      <c r="Y248" s="103">
        <v>0.313512304</v>
      </c>
    </row>
    <row r="249">
      <c r="A249" s="19" t="s">
        <v>697</v>
      </c>
      <c r="B249" s="8" t="str">
        <f>VLOOKUP(A249,'Food Encyclopedia'!$C$2:$K$999,3)&amp;","&amp;VLOOKUP(A249,'Food Encyclopedia'!$C$2:$K$999,4)&amp;","&amp;VLOOKUP(A249,'Food Encyclopedia'!$C$2:$K$999,5)</f>
        <v>Hummus, classic, NA, pre-cooked,Sabra,Classic hummus</v>
      </c>
      <c r="C249" s="31" t="str">
        <f>VLOOKUP(A249,'Food Encyclopedia'!$C$2:$K$999,6)</f>
        <v>Beans, Peas, Legumes, Nuts, Seeds</v>
      </c>
      <c r="D249" s="98">
        <v>15.0</v>
      </c>
      <c r="E249" s="31">
        <f t="shared" si="1"/>
        <v>15000</v>
      </c>
      <c r="F249" s="31">
        <f>(VLOOKUP(A249,'% water content of Food'!A249:F1246,6))</f>
        <v>56.36914906</v>
      </c>
      <c r="G249" s="31">
        <f t="shared" si="2"/>
        <v>8455.372359</v>
      </c>
      <c r="H249" s="31">
        <f t="shared" si="3"/>
        <v>6544.627641</v>
      </c>
      <c r="I249" s="99">
        <f t="shared" si="4"/>
        <v>138.3861515</v>
      </c>
      <c r="J249" s="31">
        <f>VLOOKUP(A249,'Absolute Total Monosaccharide C'!$E$2:$T$999,3)</f>
        <v>0.461905</v>
      </c>
      <c r="K249" s="31">
        <f>VLOOKUP(A249,'Absolute Total Monosaccharide C'!$E$2:$T$999,4)</f>
        <v>0.029805</v>
      </c>
      <c r="L249" s="31">
        <f>VLOOKUP(A249,'Absolute Total Monosaccharide C'!$E$2:$T$999,5)</f>
        <v>0</v>
      </c>
      <c r="M249" s="31">
        <f>VLOOKUP(A249,'Absolute Total Monosaccharide C'!$E$2:$T$999,6)</f>
        <v>0.005382</v>
      </c>
      <c r="N249" s="100">
        <f>VLOOKUP(A249,'Absolute Total Monosaccharide C'!$E$2:$T$999,7)</f>
        <v>0.021145</v>
      </c>
      <c r="O249" s="31">
        <f>VLOOKUP(A249,'Absolute Total Monosaccharide C'!$E$2:$T$999,8)</f>
        <v>0.000831</v>
      </c>
      <c r="P249" s="31">
        <f>VLOOKUP(A249,'Absolute Total Monosaccharide C'!$E$2:$T$999,9)</f>
        <v>0.001523</v>
      </c>
      <c r="Q249" s="31">
        <f>VLOOKUP(A249,'Absolute Total Monosaccharide C'!$E$2:$T$999,10)</f>
        <v>0</v>
      </c>
      <c r="R249" s="31">
        <f>VLOOKUP(A249,'Absolute Total Monosaccharide C'!$E$2:$T$999,11)</f>
        <v>0.005419</v>
      </c>
      <c r="S249" s="31">
        <f>VLOOKUP(A249,'Absolute Total Monosaccharide C'!$E$2:$T$999,12)</f>
        <v>0</v>
      </c>
      <c r="T249" s="31">
        <f>VLOOKUP(A249,'Absolute Total Monosaccharide C'!$E$2:$T$999,13)</f>
        <v>0</v>
      </c>
      <c r="U249" s="31">
        <f>VLOOKUP(A249,'Absolute Total Monosaccharide C'!$E$2:$T$999,14)</f>
        <v>0.024843</v>
      </c>
      <c r="V249" s="31">
        <f>VLOOKUP(A249,'Absolute Total Monosaccharide C'!$E$2:$T$999,15)</f>
        <v>0.000739</v>
      </c>
      <c r="W249" s="31">
        <f>VLOOKUP(A249,'Absolute Total Monosaccharide C'!$E$2:$T$999,16)</f>
        <v>0</v>
      </c>
      <c r="X249" s="100">
        <f>VLOOKUP(A249,'Absolute Total Monosaccharide C'!$E$2:$T$999,2)</f>
        <v>10.14</v>
      </c>
      <c r="Y249" s="103">
        <v>0.194277384</v>
      </c>
    </row>
    <row r="250">
      <c r="A250" s="19" t="s">
        <v>701</v>
      </c>
      <c r="B250" s="8" t="str">
        <f>VLOOKUP(A250,'Food Encyclopedia'!$C$2:$K$999,3)&amp;","&amp;VLOOKUP(A250,'Food Encyclopedia'!$C$2:$K$999,4)&amp;","&amp;VLOOKUP(A250,'Food Encyclopedia'!$C$2:$K$999,5)</f>
        <v>Hummus, roasted red pepper, NA, pre-cooked,Sabra,Roasted red pepper hummus</v>
      </c>
      <c r="C250" s="31" t="str">
        <f>VLOOKUP(A250,'Food Encyclopedia'!$C$2:$K$999,6)</f>
        <v>Beans, Peas, Legumes, Nuts, Seeds</v>
      </c>
      <c r="D250" s="98">
        <v>15.0</v>
      </c>
      <c r="E250" s="31">
        <f t="shared" si="1"/>
        <v>15000</v>
      </c>
      <c r="F250" s="31">
        <f>(VLOOKUP(A250,'% water content of Food'!A250:F1247,6))</f>
        <v>42.14639524</v>
      </c>
      <c r="G250" s="31">
        <f t="shared" si="2"/>
        <v>6321.959286</v>
      </c>
      <c r="H250" s="31">
        <f t="shared" si="3"/>
        <v>8678.040714</v>
      </c>
      <c r="I250" s="99">
        <f t="shared" si="4"/>
        <v>124.1480504</v>
      </c>
      <c r="J250" s="31">
        <f>VLOOKUP(A250,'Absolute Total Monosaccharide C'!$E$2:$T$999,3)</f>
        <v>0.151185</v>
      </c>
      <c r="K250" s="31">
        <f>VLOOKUP(A250,'Absolute Total Monosaccharide C'!$E$2:$T$999,4)</f>
        <v>0.015122</v>
      </c>
      <c r="L250" s="31">
        <f>VLOOKUP(A250,'Absolute Total Monosaccharide C'!$E$2:$T$999,5)</f>
        <v>0.002874</v>
      </c>
      <c r="M250" s="31">
        <f>VLOOKUP(A250,'Absolute Total Monosaccharide C'!$E$2:$T$999,6)</f>
        <v>0.002332</v>
      </c>
      <c r="N250" s="100">
        <f>VLOOKUP(A250,'Absolute Total Monosaccharide C'!$E$2:$T$999,7)</f>
        <v>0.014306</v>
      </c>
      <c r="O250" s="31">
        <f>VLOOKUP(A250,'Absolute Total Monosaccharide C'!$E$2:$T$999,8)</f>
        <v>0.000622</v>
      </c>
      <c r="P250" s="31">
        <f>VLOOKUP(A250,'Absolute Total Monosaccharide C'!$E$2:$T$999,9)</f>
        <v>0.000868</v>
      </c>
      <c r="Q250" s="31">
        <f>VLOOKUP(A250,'Absolute Total Monosaccharide C'!$E$2:$T$999,10)</f>
        <v>0.000132</v>
      </c>
      <c r="R250" s="31">
        <f>VLOOKUP(A250,'Absolute Total Monosaccharide C'!$E$2:$T$999,11)</f>
        <v>0.001841</v>
      </c>
      <c r="S250" s="31">
        <f>VLOOKUP(A250,'Absolute Total Monosaccharide C'!$E$2:$T$999,12)</f>
        <v>0</v>
      </c>
      <c r="T250" s="31">
        <f>VLOOKUP(A250,'Absolute Total Monosaccharide C'!$E$2:$T$999,13)</f>
        <v>0</v>
      </c>
      <c r="U250" s="31">
        <f>VLOOKUP(A250,'Absolute Total Monosaccharide C'!$E$2:$T$999,14)</f>
        <v>0.009052</v>
      </c>
      <c r="V250" s="31">
        <f>VLOOKUP(A250,'Absolute Total Monosaccharide C'!$E$2:$T$999,15)</f>
        <v>0</v>
      </c>
      <c r="W250" s="31">
        <f>VLOOKUP(A250,'Absolute Total Monosaccharide C'!$E$2:$T$999,16)</f>
        <v>0.00045</v>
      </c>
      <c r="X250" s="100">
        <f>VLOOKUP(A250,'Absolute Total Monosaccharide C'!$E$2:$T$999,2)</f>
        <v>11.256</v>
      </c>
      <c r="Y250" s="101"/>
    </row>
    <row r="251">
      <c r="A251" s="19" t="s">
        <v>704</v>
      </c>
      <c r="B251" s="8" t="str">
        <f>VLOOKUP(A251,'Food Encyclopedia'!$C$2:$K$999,3)&amp;","&amp;VLOOKUP(A251,'Food Encyclopedia'!$C$2:$K$999,4)&amp;","&amp;VLOOKUP(A251,'Food Encyclopedia'!$C$2:$K$999,5)</f>
        <v>Hummus, roasted pine nut, NA, pre-cooked,Sabra,Roasted pine nut hummus</v>
      </c>
      <c r="C251" s="31" t="str">
        <f>VLOOKUP(A251,'Food Encyclopedia'!$C$2:$K$999,6)</f>
        <v>Beans, Peas, Legumes, Nuts, Seeds</v>
      </c>
      <c r="D251" s="98">
        <v>15.0</v>
      </c>
      <c r="E251" s="31">
        <f t="shared" si="1"/>
        <v>15000</v>
      </c>
      <c r="F251" s="31">
        <f>(VLOOKUP(A251,'% water content of Food'!A251:F1248,6))</f>
        <v>56.72053872</v>
      </c>
      <c r="G251" s="31">
        <f t="shared" si="2"/>
        <v>8508.080808</v>
      </c>
      <c r="H251" s="31">
        <f t="shared" si="3"/>
        <v>6491.919192</v>
      </c>
      <c r="I251" s="99">
        <f t="shared" si="4"/>
        <v>136.7782455</v>
      </c>
      <c r="J251" s="31">
        <f>VLOOKUP(A251,'Absolute Total Monosaccharide C'!$E$2:$T$999,3)</f>
        <v>0.205327</v>
      </c>
      <c r="K251" s="31">
        <f>VLOOKUP(A251,'Absolute Total Monosaccharide C'!$E$2:$T$999,4)</f>
        <v>0.025766</v>
      </c>
      <c r="L251" s="31">
        <f>VLOOKUP(A251,'Absolute Total Monosaccharide C'!$E$2:$T$999,5)</f>
        <v>0</v>
      </c>
      <c r="M251" s="31">
        <f>VLOOKUP(A251,'Absolute Total Monosaccharide C'!$E$2:$T$999,6)</f>
        <v>0.002492</v>
      </c>
      <c r="N251" s="100">
        <f>VLOOKUP(A251,'Absolute Total Monosaccharide C'!$E$2:$T$999,7)</f>
        <v>0.021069</v>
      </c>
      <c r="O251" s="31">
        <f>VLOOKUP(A251,'Absolute Total Monosaccharide C'!$E$2:$T$999,8)</f>
        <v>0</v>
      </c>
      <c r="P251" s="31">
        <f>VLOOKUP(A251,'Absolute Total Monosaccharide C'!$E$2:$T$999,9)</f>
        <v>0.001576</v>
      </c>
      <c r="Q251" s="31">
        <f>VLOOKUP(A251,'Absolute Total Monosaccharide C'!$E$2:$T$999,10)</f>
        <v>0</v>
      </c>
      <c r="R251" s="31">
        <f>VLOOKUP(A251,'Absolute Total Monosaccharide C'!$E$2:$T$999,11)</f>
        <v>0.00587</v>
      </c>
      <c r="S251" s="31">
        <f>VLOOKUP(A251,'Absolute Total Monosaccharide C'!$E$2:$T$999,12)</f>
        <v>0</v>
      </c>
      <c r="T251" s="31">
        <f>VLOOKUP(A251,'Absolute Total Monosaccharide C'!$E$2:$T$999,13)</f>
        <v>0</v>
      </c>
      <c r="U251" s="31">
        <f>VLOOKUP(A251,'Absolute Total Monosaccharide C'!$E$2:$T$999,14)</f>
        <v>0.005083</v>
      </c>
      <c r="V251" s="31">
        <f>VLOOKUP(A251,'Absolute Total Monosaccharide C'!$E$2:$T$999,15)</f>
        <v>0</v>
      </c>
      <c r="W251" s="31">
        <f>VLOOKUP(A251,'Absolute Total Monosaccharide C'!$E$2:$T$999,16)</f>
        <v>0.000849</v>
      </c>
      <c r="X251" s="100">
        <f>VLOOKUP(A251,'Absolute Total Monosaccharide C'!$E$2:$T$999,2)</f>
        <v>10.08</v>
      </c>
      <c r="Y251" s="101"/>
    </row>
    <row r="252">
      <c r="A252" s="19" t="s">
        <v>707</v>
      </c>
      <c r="B252" s="8" t="str">
        <f>VLOOKUP(A252,'Food Encyclopedia'!$C$2:$K$999,3)&amp;","&amp;VLOOKUP(A252,'Food Encyclopedia'!$C$2:$K$999,4)&amp;","&amp;VLOOKUP(A252,'Food Encyclopedia'!$C$2:$K$999,5)</f>
        <v>Spread, almond, NA, sachet,Justin's,Cinnamon Almond Butter</v>
      </c>
      <c r="C252" s="31" t="str">
        <f>VLOOKUP(A252,'Food Encyclopedia'!$C$2:$K$999,6)</f>
        <v>Beans, Peas, Legumes, Nuts, Seeds</v>
      </c>
      <c r="D252" s="98">
        <v>6.0</v>
      </c>
      <c r="E252" s="31">
        <f t="shared" si="1"/>
        <v>6000</v>
      </c>
      <c r="F252" s="31">
        <f>(VLOOKUP(A252,'% water content of Food'!A252:F1249,6))</f>
        <v>0.4225947317</v>
      </c>
      <c r="G252" s="31">
        <f t="shared" si="2"/>
        <v>25.3556839</v>
      </c>
      <c r="H252" s="31">
        <f t="shared" si="3"/>
        <v>5974.644316</v>
      </c>
      <c r="I252" s="99">
        <f t="shared" si="4"/>
        <v>345.3344415</v>
      </c>
      <c r="J252" s="31">
        <f>VLOOKUP(A252,'Absolute Total Monosaccharide C'!$E$2:$T$999,3)</f>
        <v>0.045487</v>
      </c>
      <c r="K252" s="31">
        <f>VLOOKUP(A252,'Absolute Total Monosaccharide C'!$E$2:$T$999,4)</f>
        <v>0.015126</v>
      </c>
      <c r="L252" s="31">
        <f>VLOOKUP(A252,'Absolute Total Monosaccharide C'!$E$2:$T$999,5)</f>
        <v>0</v>
      </c>
      <c r="M252" s="31">
        <f>VLOOKUP(A252,'Absolute Total Monosaccharide C'!$E$2:$T$999,6)</f>
        <v>0.020594</v>
      </c>
      <c r="N252" s="100">
        <f>VLOOKUP(A252,'Absolute Total Monosaccharide C'!$E$2:$T$999,7)</f>
        <v>0.0578</v>
      </c>
      <c r="O252" s="31">
        <f>VLOOKUP(A252,'Absolute Total Monosaccharide C'!$E$2:$T$999,8)</f>
        <v>0.002191</v>
      </c>
      <c r="P252" s="31">
        <f>VLOOKUP(A252,'Absolute Total Monosaccharide C'!$E$2:$T$999,9)</f>
        <v>0.003076</v>
      </c>
      <c r="Q252" s="31">
        <f>VLOOKUP(A252,'Absolute Total Monosaccharide C'!$E$2:$T$999,10)</f>
        <v>0</v>
      </c>
      <c r="R252" s="31">
        <f>VLOOKUP(A252,'Absolute Total Monosaccharide C'!$E$2:$T$999,11)</f>
        <v>0.006608</v>
      </c>
      <c r="S252" s="31">
        <f>VLOOKUP(A252,'Absolute Total Monosaccharide C'!$E$2:$T$999,12)</f>
        <v>0</v>
      </c>
      <c r="T252" s="31">
        <f>VLOOKUP(A252,'Absolute Total Monosaccharide C'!$E$2:$T$999,13)</f>
        <v>0</v>
      </c>
      <c r="U252" s="31">
        <f>VLOOKUP(A252,'Absolute Total Monosaccharide C'!$E$2:$T$999,14)</f>
        <v>0.00043</v>
      </c>
      <c r="V252" s="31">
        <f>VLOOKUP(A252,'Absolute Total Monosaccharide C'!$E$2:$T$999,15)</f>
        <v>0.000292</v>
      </c>
      <c r="W252" s="31">
        <f>VLOOKUP(A252,'Absolute Total Monosaccharide C'!$E$2:$T$999,16)</f>
        <v>0</v>
      </c>
      <c r="X252" s="100">
        <f>VLOOKUP(A252,'Absolute Total Monosaccharide C'!$E$2:$T$999,2)</f>
        <v>10.02</v>
      </c>
      <c r="Y252" s="103">
        <v>0.110524329</v>
      </c>
    </row>
    <row r="253">
      <c r="A253" s="19" t="s">
        <v>709</v>
      </c>
      <c r="B253" s="8" t="str">
        <f>VLOOKUP(A253,'Food Encyclopedia'!$C$2:$K$999,3)&amp;","&amp;VLOOKUP(A253,'Food Encyclopedia'!$C$2:$K$999,4)&amp;","&amp;VLOOKUP(A253,'Food Encyclopedia'!$C$2:$K$999,5)</f>
        <v>Cookies, chocolate chip, NA, packed,Organics,Mini chocolate chip cookies</v>
      </c>
      <c r="C253" s="31" t="str">
        <f>VLOOKUP(A253,'Food Encyclopedia'!$C$2:$K$999,6)</f>
        <v>Grain Products</v>
      </c>
      <c r="D253" s="98">
        <v>25.0</v>
      </c>
      <c r="E253" s="31">
        <f t="shared" si="1"/>
        <v>25000</v>
      </c>
      <c r="F253" s="31">
        <f>(VLOOKUP(A253,'% water content of Food'!A253:F1250,6))</f>
        <v>1.92387491</v>
      </c>
      <c r="G253" s="31">
        <f t="shared" si="2"/>
        <v>480.9687276</v>
      </c>
      <c r="H253" s="31">
        <f t="shared" si="3"/>
        <v>24519.03127</v>
      </c>
      <c r="I253" s="99">
        <f t="shared" si="4"/>
        <v>143.6815233</v>
      </c>
      <c r="J253" s="31">
        <f>VLOOKUP(A253,'Absolute Total Monosaccharide C'!$E$2:$T$999,3)</f>
        <v>0.692065</v>
      </c>
      <c r="K253" s="31">
        <f>VLOOKUP(A253,'Absolute Total Monosaccharide C'!$E$2:$T$999,4)</f>
        <v>0.005799</v>
      </c>
      <c r="L253" s="31">
        <f>VLOOKUP(A253,'Absolute Total Monosaccharide C'!$E$2:$T$999,5)</f>
        <v>0.016775</v>
      </c>
      <c r="M253" s="31">
        <f>VLOOKUP(A253,'Absolute Total Monosaccharide C'!$E$2:$T$999,6)</f>
        <v>0.005471</v>
      </c>
      <c r="N253" s="100">
        <f>VLOOKUP(A253,'Absolute Total Monosaccharide C'!$E$2:$T$999,7)</f>
        <v>0.00586</v>
      </c>
      <c r="O253" s="31">
        <f>VLOOKUP(A253,'Absolute Total Monosaccharide C'!$E$2:$T$999,8)</f>
        <v>0</v>
      </c>
      <c r="P253" s="31">
        <f>VLOOKUP(A253,'Absolute Total Monosaccharide C'!$E$2:$T$999,9)</f>
        <v>0.00011</v>
      </c>
      <c r="Q253" s="31">
        <f>VLOOKUP(A253,'Absolute Total Monosaccharide C'!$E$2:$T$999,10)</f>
        <v>0</v>
      </c>
      <c r="R253" s="31">
        <f>VLOOKUP(A253,'Absolute Total Monosaccharide C'!$E$2:$T$999,11)</f>
        <v>0.000512</v>
      </c>
      <c r="S253" s="31">
        <f>VLOOKUP(A253,'Absolute Total Monosaccharide C'!$E$2:$T$999,12)</f>
        <v>0</v>
      </c>
      <c r="T253" s="31">
        <f>VLOOKUP(A253,'Absolute Total Monosaccharide C'!$E$2:$T$999,13)</f>
        <v>0</v>
      </c>
      <c r="U253" s="31">
        <f>VLOOKUP(A253,'Absolute Total Monosaccharide C'!$E$2:$T$999,14)</f>
        <v>0</v>
      </c>
      <c r="V253" s="102">
        <f>VLOOKUP(A253,'Absolute Total Monosaccharide C'!$E$2:$T$999,15)</f>
        <v>0.0000636</v>
      </c>
      <c r="W253" s="31">
        <f>VLOOKUP(A253,'Absolute Total Monosaccharide C'!$E$2:$T$999,16)</f>
        <v>0</v>
      </c>
      <c r="X253" s="100">
        <f>VLOOKUP(A253,'Absolute Total Monosaccharide C'!$E$2:$T$999,2)</f>
        <v>10.04</v>
      </c>
      <c r="Y253" s="103">
        <v>0.680610778</v>
      </c>
    </row>
    <row r="254">
      <c r="A254" s="19" t="s">
        <v>712</v>
      </c>
      <c r="B254" s="8" t="str">
        <f>VLOOKUP(A254,'Food Encyclopedia'!$C$2:$K$999,3)&amp;","&amp;VLOOKUP(A254,'Food Encyclopedia'!$C$2:$K$999,4)&amp;","&amp;VLOOKUP(A254,'Food Encyclopedia'!$C$2:$K$999,5)</f>
        <v>Cookies, vanilla, NA, packed,Organics,Animal cookies, vanilla</v>
      </c>
      <c r="C254" s="31" t="str">
        <f>VLOOKUP(A254,'Food Encyclopedia'!$C$2:$K$999,6)</f>
        <v>Grain Products</v>
      </c>
      <c r="D254" s="98">
        <v>25.0</v>
      </c>
      <c r="E254" s="31">
        <f t="shared" si="1"/>
        <v>25000</v>
      </c>
      <c r="F254" s="31">
        <f>(VLOOKUP(A254,'% water content of Food'!A254:F1251,6))</f>
        <v>1.28766552</v>
      </c>
      <c r="G254" s="31">
        <f t="shared" si="2"/>
        <v>321.9163799</v>
      </c>
      <c r="H254" s="31">
        <f t="shared" si="3"/>
        <v>24678.08362</v>
      </c>
      <c r="I254" s="99">
        <f t="shared" si="4"/>
        <v>145.8474742</v>
      </c>
      <c r="J254" s="31">
        <f>VLOOKUP(A254,'Absolute Total Monosaccharide C'!$E$2:$T$999,3)</f>
        <v>0.536708</v>
      </c>
      <c r="K254" s="31">
        <f>VLOOKUP(A254,'Absolute Total Monosaccharide C'!$E$2:$T$999,4)</f>
        <v>0.003125</v>
      </c>
      <c r="L254" s="31">
        <f>VLOOKUP(A254,'Absolute Total Monosaccharide C'!$E$2:$T$999,5)</f>
        <v>0.006879</v>
      </c>
      <c r="M254" s="31">
        <f>VLOOKUP(A254,'Absolute Total Monosaccharide C'!$E$2:$T$999,6)</f>
        <v>0.002743</v>
      </c>
      <c r="N254" s="100">
        <f>VLOOKUP(A254,'Absolute Total Monosaccharide C'!$E$2:$T$999,7)</f>
        <v>0.00591</v>
      </c>
      <c r="O254" s="31">
        <f>VLOOKUP(A254,'Absolute Total Monosaccharide C'!$E$2:$T$999,8)</f>
        <v>0.000964</v>
      </c>
      <c r="P254" s="102">
        <f>VLOOKUP(A254,'Absolute Total Monosaccharide C'!$E$2:$T$999,9)</f>
        <v>0.0000171</v>
      </c>
      <c r="Q254" s="31">
        <f>VLOOKUP(A254,'Absolute Total Monosaccharide C'!$E$2:$T$999,10)</f>
        <v>0</v>
      </c>
      <c r="R254" s="31">
        <f>VLOOKUP(A254,'Absolute Total Monosaccharide C'!$E$2:$T$999,11)</f>
        <v>0</v>
      </c>
      <c r="S254" s="31">
        <f>VLOOKUP(A254,'Absolute Total Monosaccharide C'!$E$2:$T$999,12)</f>
        <v>0</v>
      </c>
      <c r="T254" s="31">
        <f>VLOOKUP(A254,'Absolute Total Monosaccharide C'!$E$2:$T$999,13)</f>
        <v>0</v>
      </c>
      <c r="U254" s="31">
        <f>VLOOKUP(A254,'Absolute Total Monosaccharide C'!$E$2:$T$999,14)</f>
        <v>0.000978</v>
      </c>
      <c r="V254" s="31">
        <f>VLOOKUP(A254,'Absolute Total Monosaccharide C'!$E$2:$T$999,15)</f>
        <v>0</v>
      </c>
      <c r="W254" s="31">
        <f>VLOOKUP(A254,'Absolute Total Monosaccharide C'!$E$2:$T$999,16)</f>
        <v>0.0003</v>
      </c>
      <c r="X254" s="100">
        <f>VLOOKUP(A254,'Absolute Total Monosaccharide C'!$E$2:$T$999,2)</f>
        <v>10.08</v>
      </c>
      <c r="Y254" s="101"/>
    </row>
    <row r="255">
      <c r="A255" s="19" t="s">
        <v>715</v>
      </c>
      <c r="B255" s="8" t="str">
        <f>VLOOKUP(A255,'Food Encyclopedia'!$C$2:$K$999,3)&amp;","&amp;VLOOKUP(A255,'Food Encyclopedia'!$C$2:$K$999,4)&amp;","&amp;VLOOKUP(A255,'Food Encyclopedia'!$C$2:$K$999,5)</f>
        <v>Cereal, rice, NA, packed,Chex,</v>
      </c>
      <c r="C255" s="31" t="str">
        <f>VLOOKUP(A255,'Food Encyclopedia'!$C$2:$K$999,6)</f>
        <v>Grain Products</v>
      </c>
      <c r="D255" s="98">
        <v>40.0</v>
      </c>
      <c r="E255" s="31">
        <f t="shared" si="1"/>
        <v>40000</v>
      </c>
      <c r="F255" s="31">
        <f>(VLOOKUP(A255,'% water content of Food'!A255:F1252,6))</f>
        <v>0.2433697348</v>
      </c>
      <c r="G255" s="31">
        <f t="shared" si="2"/>
        <v>97.34789392</v>
      </c>
      <c r="H255" s="31">
        <f t="shared" si="3"/>
        <v>39902.65211</v>
      </c>
      <c r="I255" s="99">
        <f t="shared" si="4"/>
        <v>160.807688</v>
      </c>
      <c r="J255" s="31">
        <f>VLOOKUP(A255,'Absolute Total Monosaccharide C'!$E$2:$T$999,3)</f>
        <v>0.825131</v>
      </c>
      <c r="K255" s="31">
        <f>VLOOKUP(A255,'Absolute Total Monosaccharide C'!$E$2:$T$999,4)</f>
        <v>0.003698</v>
      </c>
      <c r="L255" s="31">
        <f>VLOOKUP(A255,'Absolute Total Monosaccharide C'!$E$2:$T$999,5)</f>
        <v>0.001793</v>
      </c>
      <c r="M255" s="31">
        <f>VLOOKUP(A255,'Absolute Total Monosaccharide C'!$E$2:$T$999,6)</f>
        <v>0.003697</v>
      </c>
      <c r="N255" s="100">
        <f>VLOOKUP(A255,'Absolute Total Monosaccharide C'!$E$2:$T$999,7)</f>
        <v>0.00403</v>
      </c>
      <c r="O255" s="31">
        <f>VLOOKUP(A255,'Absolute Total Monosaccharide C'!$E$2:$T$999,8)</f>
        <v>0</v>
      </c>
      <c r="P255" s="102">
        <f>VLOOKUP(A255,'Absolute Total Monosaccharide C'!$E$2:$T$999,9)</f>
        <v>0.0000925</v>
      </c>
      <c r="Q255" s="31">
        <f>VLOOKUP(A255,'Absolute Total Monosaccharide C'!$E$2:$T$999,10)</f>
        <v>0</v>
      </c>
      <c r="R255" s="102">
        <f>VLOOKUP(A255,'Absolute Total Monosaccharide C'!$E$2:$T$999,11)</f>
        <v>0.0000294</v>
      </c>
      <c r="S255" s="31">
        <f>VLOOKUP(A255,'Absolute Total Monosaccharide C'!$E$2:$T$999,12)</f>
        <v>0</v>
      </c>
      <c r="T255" s="31">
        <f>VLOOKUP(A255,'Absolute Total Monosaccharide C'!$E$2:$T$999,13)</f>
        <v>0</v>
      </c>
      <c r="U255" s="31">
        <f>VLOOKUP(A255,'Absolute Total Monosaccharide C'!$E$2:$T$999,14)</f>
        <v>0</v>
      </c>
      <c r="V255" s="31">
        <f>VLOOKUP(A255,'Absolute Total Monosaccharide C'!$E$2:$T$999,15)</f>
        <v>0.000303</v>
      </c>
      <c r="W255" s="31">
        <f>VLOOKUP(A255,'Absolute Total Monosaccharide C'!$E$2:$T$999,16)</f>
        <v>0</v>
      </c>
      <c r="X255" s="100">
        <f>VLOOKUP(A255,'Absolute Total Monosaccharide C'!$E$2:$T$999,2)</f>
        <v>10.04</v>
      </c>
      <c r="Y255" s="103">
        <v>1.003543018</v>
      </c>
    </row>
    <row r="256">
      <c r="A256" s="19" t="s">
        <v>718</v>
      </c>
      <c r="B256" s="8" t="str">
        <f>VLOOKUP(A256,'Food Encyclopedia'!$C$2:$K$999,3)&amp;","&amp;VLOOKUP(A256,'Food Encyclopedia'!$C$2:$K$999,4)&amp;","&amp;VLOOKUP(A256,'Food Encyclopedia'!$C$2:$K$999,5)</f>
        <v>Cereal, corn, NA, packed,Kellogg's ,Corn flakes</v>
      </c>
      <c r="C256" s="31" t="str">
        <f>VLOOKUP(A256,'Food Encyclopedia'!$C$2:$K$999,6)</f>
        <v>Grain Products</v>
      </c>
      <c r="D256" s="98">
        <v>40.0</v>
      </c>
      <c r="E256" s="31">
        <f t="shared" si="1"/>
        <v>40000</v>
      </c>
      <c r="F256" s="31">
        <f>(VLOOKUP(A256,'% water content of Food'!A256:F1253,6))</f>
        <v>1.473802535</v>
      </c>
      <c r="G256" s="31">
        <f t="shared" si="2"/>
        <v>589.5210142</v>
      </c>
      <c r="H256" s="31">
        <f t="shared" si="3"/>
        <v>39410.47899</v>
      </c>
      <c r="I256" s="99">
        <f t="shared" si="4"/>
        <v>96.51626304</v>
      </c>
      <c r="J256" s="31">
        <f>VLOOKUP(A256,'Absolute Total Monosaccharide C'!$E$2:$T$999,3)</f>
        <v>0.704411</v>
      </c>
      <c r="K256" s="31">
        <f>VLOOKUP(A256,'Absolute Total Monosaccharide C'!$E$2:$T$999,4)</f>
        <v>0.003037</v>
      </c>
      <c r="L256" s="31">
        <f>VLOOKUP(A256,'Absolute Total Monosaccharide C'!$E$2:$T$999,5)</f>
        <v>0</v>
      </c>
      <c r="M256" s="31">
        <f>VLOOKUP(A256,'Absolute Total Monosaccharide C'!$E$2:$T$999,6)</f>
        <v>0.001232</v>
      </c>
      <c r="N256" s="100">
        <f>VLOOKUP(A256,'Absolute Total Monosaccharide C'!$E$2:$T$999,7)</f>
        <v>0.002449</v>
      </c>
      <c r="O256" s="31">
        <f>VLOOKUP(A256,'Absolute Total Monosaccharide C'!$E$2:$T$999,8)</f>
        <v>0</v>
      </c>
      <c r="P256" s="102">
        <f>VLOOKUP(A256,'Absolute Total Monosaccharide C'!$E$2:$T$999,9)</f>
        <v>0.0000251</v>
      </c>
      <c r="Q256" s="31">
        <f>VLOOKUP(A256,'Absolute Total Monosaccharide C'!$E$2:$T$999,10)</f>
        <v>0</v>
      </c>
      <c r="R256" s="102">
        <f>VLOOKUP(A256,'Absolute Total Monosaccharide C'!$E$2:$T$999,11)</f>
        <v>0.0000586</v>
      </c>
      <c r="S256" s="31">
        <f>VLOOKUP(A256,'Absolute Total Monosaccharide C'!$E$2:$T$999,12)</f>
        <v>0</v>
      </c>
      <c r="T256" s="31">
        <f>VLOOKUP(A256,'Absolute Total Monosaccharide C'!$E$2:$T$999,13)</f>
        <v>0</v>
      </c>
      <c r="U256" s="31">
        <f>VLOOKUP(A256,'Absolute Total Monosaccharide C'!$E$2:$T$999,14)</f>
        <v>0</v>
      </c>
      <c r="V256" s="102">
        <f>VLOOKUP(A256,'Absolute Total Monosaccharide C'!$E$2:$T$999,15)</f>
        <v>0</v>
      </c>
      <c r="W256" s="31">
        <f>VLOOKUP(A256,'Absolute Total Monosaccharide C'!$E$2:$T$999,16)</f>
        <v>0</v>
      </c>
      <c r="X256" s="100">
        <f>VLOOKUP(A256,'Absolute Total Monosaccharide C'!$E$2:$T$999,2)</f>
        <v>10.49</v>
      </c>
      <c r="Y256" s="103">
        <v>0.972380689</v>
      </c>
    </row>
    <row r="257">
      <c r="A257" s="19" t="s">
        <v>722</v>
      </c>
      <c r="B257" s="8" t="str">
        <f>VLOOKUP(A257,'Food Encyclopedia'!$C$2:$K$999,3)&amp;","&amp;VLOOKUP(A257,'Food Encyclopedia'!$C$2:$K$999,4)&amp;","&amp;VLOOKUP(A257,'Food Encyclopedia'!$C$2:$K$999,5)</f>
        <v>Cereal, multi-grain, NA, packed,General Mills,Multi Grain Cheerios</v>
      </c>
      <c r="C257" s="31" t="str">
        <f>VLOOKUP(A257,'Food Encyclopedia'!$C$2:$K$999,6)</f>
        <v>Grain Products</v>
      </c>
      <c r="D257" s="98">
        <v>40.0</v>
      </c>
      <c r="E257" s="31">
        <f t="shared" si="1"/>
        <v>40000</v>
      </c>
      <c r="F257" s="31">
        <f>(VLOOKUP(A257,'% water content of Food'!A257:F1254,6))</f>
        <v>2.566206639</v>
      </c>
      <c r="G257" s="31">
        <f t="shared" si="2"/>
        <v>1026.482656</v>
      </c>
      <c r="H257" s="31">
        <f t="shared" si="3"/>
        <v>38973.51734</v>
      </c>
      <c r="I257" s="99">
        <f t="shared" si="4"/>
        <v>278.3098874</v>
      </c>
      <c r="J257" s="31">
        <f>VLOOKUP(A257,'Absolute Total Monosaccharide C'!$E$2:$T$999,3)</f>
        <v>0.575026</v>
      </c>
      <c r="K257" s="31">
        <f>VLOOKUP(A257,'Absolute Total Monosaccharide C'!$E$2:$T$999,4)</f>
        <v>0.006834</v>
      </c>
      <c r="L257" s="31">
        <f>VLOOKUP(A257,'Absolute Total Monosaccharide C'!$E$2:$T$999,5)</f>
        <v>0.037537</v>
      </c>
      <c r="M257" s="31">
        <f>VLOOKUP(A257,'Absolute Total Monosaccharide C'!$E$2:$T$999,6)</f>
        <v>0.007236</v>
      </c>
      <c r="N257" s="100">
        <f>VLOOKUP(A257,'Absolute Total Monosaccharide C'!$E$2:$T$999,7)</f>
        <v>0.007141</v>
      </c>
      <c r="O257" s="31">
        <f>VLOOKUP(A257,'Absolute Total Monosaccharide C'!$E$2:$T$999,8)</f>
        <v>0</v>
      </c>
      <c r="P257" s="102">
        <f>VLOOKUP(A257,'Absolute Total Monosaccharide C'!$E$2:$T$999,9)</f>
        <v>0.0000717</v>
      </c>
      <c r="Q257" s="31">
        <f>VLOOKUP(A257,'Absolute Total Monosaccharide C'!$E$2:$T$999,10)</f>
        <v>0</v>
      </c>
      <c r="R257" s="31">
        <f>VLOOKUP(A257,'Absolute Total Monosaccharide C'!$E$2:$T$999,11)</f>
        <v>0.000297</v>
      </c>
      <c r="S257" s="31">
        <f>VLOOKUP(A257,'Absolute Total Monosaccharide C'!$E$2:$T$999,12)</f>
        <v>0</v>
      </c>
      <c r="T257" s="31">
        <f>VLOOKUP(A257,'Absolute Total Monosaccharide C'!$E$2:$T$999,13)</f>
        <v>0</v>
      </c>
      <c r="U257" s="31">
        <f>VLOOKUP(A257,'Absolute Total Monosaccharide C'!$E$2:$T$999,14)</f>
        <v>0</v>
      </c>
      <c r="V257" s="31">
        <f>VLOOKUP(A257,'Absolute Total Monosaccharide C'!$E$2:$T$999,15)</f>
        <v>0.000259</v>
      </c>
      <c r="W257" s="31">
        <f>VLOOKUP(A257,'Absolute Total Monosaccharide C'!$E$2:$T$999,16)</f>
        <v>0</v>
      </c>
      <c r="X257" s="100">
        <f>VLOOKUP(A257,'Absolute Total Monosaccharide C'!$E$2:$T$999,2)</f>
        <v>10.03</v>
      </c>
      <c r="Y257" s="103">
        <v>0.998327133</v>
      </c>
    </row>
    <row r="258">
      <c r="A258" s="19" t="s">
        <v>726</v>
      </c>
      <c r="B258" s="8" t="str">
        <f>VLOOKUP(A258,'Food Encyclopedia'!$C$2:$K$999,3)&amp;","&amp;VLOOKUP(A258,'Food Encyclopedia'!$C$2:$K$999,4)&amp;","&amp;VLOOKUP(A258,'Food Encyclopedia'!$C$2:$K$999,5)</f>
        <v>Cereal, oat, NA, packed,General Mills,Cheerios with whole grain oats</v>
      </c>
      <c r="C258" s="31" t="str">
        <f>VLOOKUP(A258,'Food Encyclopedia'!$C$2:$K$999,6)</f>
        <v>Grain Products</v>
      </c>
      <c r="D258" s="98">
        <v>40.0</v>
      </c>
      <c r="E258" s="31">
        <f t="shared" si="1"/>
        <v>40000</v>
      </c>
      <c r="F258" s="31">
        <f>(VLOOKUP(A258,'% water content of Food'!A258:F1255,6))</f>
        <v>1.86272161</v>
      </c>
      <c r="G258" s="31">
        <f t="shared" si="2"/>
        <v>745.088644</v>
      </c>
      <c r="H258" s="31">
        <f t="shared" si="3"/>
        <v>39254.91136</v>
      </c>
      <c r="I258" s="99">
        <f t="shared" si="4"/>
        <v>184.1840441</v>
      </c>
      <c r="J258" s="31">
        <f>VLOOKUP(A258,'Absolute Total Monosaccharide C'!$E$2:$T$999,3)</f>
        <v>0.622827</v>
      </c>
      <c r="K258" s="31">
        <f>VLOOKUP(A258,'Absolute Total Monosaccharide C'!$E$2:$T$999,4)</f>
        <v>0.010859</v>
      </c>
      <c r="L258" s="31">
        <f>VLOOKUP(A258,'Absolute Total Monosaccharide C'!$E$2:$T$999,5)</f>
        <v>0.033981</v>
      </c>
      <c r="M258" s="31">
        <f>VLOOKUP(A258,'Absolute Total Monosaccharide C'!$E$2:$T$999,6)</f>
        <v>0.003386</v>
      </c>
      <c r="N258" s="100">
        <f>VLOOKUP(A258,'Absolute Total Monosaccharide C'!$E$2:$T$999,7)</f>
        <v>0.004692</v>
      </c>
      <c r="O258" s="31">
        <f>VLOOKUP(A258,'Absolute Total Monosaccharide C'!$E$2:$T$999,8)</f>
        <v>0</v>
      </c>
      <c r="P258" s="102">
        <f>VLOOKUP(A258,'Absolute Total Monosaccharide C'!$E$2:$T$999,9)</f>
        <v>0.0000434</v>
      </c>
      <c r="Q258" s="31">
        <f>VLOOKUP(A258,'Absolute Total Monosaccharide C'!$E$2:$T$999,10)</f>
        <v>0</v>
      </c>
      <c r="R258" s="31">
        <f>VLOOKUP(A258,'Absolute Total Monosaccharide C'!$E$2:$T$999,11)</f>
        <v>0.000322</v>
      </c>
      <c r="S258" s="31">
        <f>VLOOKUP(A258,'Absolute Total Monosaccharide C'!$E$2:$T$999,12)</f>
        <v>0</v>
      </c>
      <c r="T258" s="31">
        <f>VLOOKUP(A258,'Absolute Total Monosaccharide C'!$E$2:$T$999,13)</f>
        <v>0</v>
      </c>
      <c r="U258" s="31">
        <f>VLOOKUP(A258,'Absolute Total Monosaccharide C'!$E$2:$T$999,14)</f>
        <v>0</v>
      </c>
      <c r="V258" s="31">
        <f>VLOOKUP(A258,'Absolute Total Monosaccharide C'!$E$2:$T$999,15)</f>
        <v>0.000487</v>
      </c>
      <c r="W258" s="31">
        <f>VLOOKUP(A258,'Absolute Total Monosaccharide C'!$E$2:$T$999,16)</f>
        <v>0</v>
      </c>
      <c r="X258" s="100">
        <f>VLOOKUP(A258,'Absolute Total Monosaccharide C'!$E$2:$T$999,2)</f>
        <v>10.48</v>
      </c>
      <c r="Y258" s="103">
        <v>1.013963452</v>
      </c>
    </row>
    <row r="259">
      <c r="A259" s="19" t="s">
        <v>729</v>
      </c>
      <c r="B259" s="8" t="str">
        <f>VLOOKUP(A259,'Food Encyclopedia'!$C$2:$K$999,3)&amp;","&amp;VLOOKUP(A259,'Food Encyclopedia'!$C$2:$K$999,4)&amp;","&amp;VLOOKUP(A259,'Food Encyclopedia'!$C$2:$K$999,5)</f>
        <v>Cereal, oat, NA, packed,General Mills,Honey Nut Cheerios</v>
      </c>
      <c r="C259" s="31" t="str">
        <f>VLOOKUP(A259,'Food Encyclopedia'!$C$2:$K$999,6)</f>
        <v>Grain Products</v>
      </c>
      <c r="D259" s="98">
        <v>40.0</v>
      </c>
      <c r="E259" s="31">
        <f t="shared" si="1"/>
        <v>40000</v>
      </c>
      <c r="F259" s="31">
        <f>(VLOOKUP(A259,'% water content of Food'!A259:F1256,6))</f>
        <v>1.686269803</v>
      </c>
      <c r="G259" s="31">
        <f t="shared" si="2"/>
        <v>674.5079213</v>
      </c>
      <c r="H259" s="31">
        <f t="shared" si="3"/>
        <v>39325.49208</v>
      </c>
      <c r="I259" s="99">
        <f t="shared" si="4"/>
        <v>421.883879</v>
      </c>
      <c r="J259" s="31">
        <f>VLOOKUP(A259,'Absolute Total Monosaccharide C'!$E$2:$T$999,3)</f>
        <v>0.713367</v>
      </c>
      <c r="K259" s="31">
        <f>VLOOKUP(A259,'Absolute Total Monosaccharide C'!$E$2:$T$999,4)</f>
        <v>0.009265</v>
      </c>
      <c r="L259" s="31">
        <f>VLOOKUP(A259,'Absolute Total Monosaccharide C'!$E$2:$T$999,5)</f>
        <v>0.067375</v>
      </c>
      <c r="M259" s="31">
        <f>VLOOKUP(A259,'Absolute Total Monosaccharide C'!$E$2:$T$999,6)</f>
        <v>0.013038</v>
      </c>
      <c r="N259" s="100">
        <f>VLOOKUP(A259,'Absolute Total Monosaccharide C'!$E$2:$T$999,7)</f>
        <v>0.010728</v>
      </c>
      <c r="O259" s="31">
        <f>VLOOKUP(A259,'Absolute Total Monosaccharide C'!$E$2:$T$999,8)</f>
        <v>0</v>
      </c>
      <c r="P259" s="31">
        <f>VLOOKUP(A259,'Absolute Total Monosaccharide C'!$E$2:$T$999,9)</f>
        <v>0.000143</v>
      </c>
      <c r="Q259" s="31">
        <f>VLOOKUP(A259,'Absolute Total Monosaccharide C'!$E$2:$T$999,10)</f>
        <v>0</v>
      </c>
      <c r="R259" s="31">
        <f>VLOOKUP(A259,'Absolute Total Monosaccharide C'!$E$2:$T$999,11)</f>
        <v>0.000726</v>
      </c>
      <c r="S259" s="31">
        <f>VLOOKUP(A259,'Absolute Total Monosaccharide C'!$E$2:$T$999,12)</f>
        <v>0</v>
      </c>
      <c r="T259" s="31">
        <f>VLOOKUP(A259,'Absolute Total Monosaccharide C'!$E$2:$T$999,13)</f>
        <v>0</v>
      </c>
      <c r="U259" s="31">
        <f>VLOOKUP(A259,'Absolute Total Monosaccharide C'!$E$2:$T$999,14)</f>
        <v>0.000685</v>
      </c>
      <c r="V259" s="31">
        <f>VLOOKUP(A259,'Absolute Total Monosaccharide C'!$E$2:$T$999,15)</f>
        <v>0.000366</v>
      </c>
      <c r="W259" s="31">
        <f>VLOOKUP(A259,'Absolute Total Monosaccharide C'!$E$2:$T$999,16)</f>
        <v>0</v>
      </c>
      <c r="X259" s="100">
        <f>VLOOKUP(A259,'Absolute Total Monosaccharide C'!$E$2:$T$999,2)</f>
        <v>10.22</v>
      </c>
      <c r="Y259" s="103">
        <v>1.01535557</v>
      </c>
    </row>
    <row r="260">
      <c r="A260" s="19" t="s">
        <v>731</v>
      </c>
      <c r="B260" s="8" t="str">
        <f>VLOOKUP(A260,'Food Encyclopedia'!$C$2:$K$999,3)&amp;","&amp;VLOOKUP(A260,'Food Encyclopedia'!$C$2:$K$999,4)&amp;","&amp;VLOOKUP(A260,'Food Encyclopedia'!$C$2:$K$999,5)</f>
        <v>Flour, commercial product, packed,Bob's Red Mill,Organic 7 Grain Pancake &amp; Waffle Mix</v>
      </c>
      <c r="C260" s="31" t="str">
        <f>VLOOKUP(A260,'Food Encyclopedia'!$C$2:$K$999,6)</f>
        <v>Grain Products</v>
      </c>
      <c r="D260" s="98">
        <v>40.0</v>
      </c>
      <c r="E260" s="31">
        <f t="shared" si="1"/>
        <v>40000</v>
      </c>
      <c r="F260" s="31">
        <f>(VLOOKUP(A260,'% water content of Food'!A260:F1257,6))</f>
        <v>8.982899526</v>
      </c>
      <c r="G260" s="31">
        <f t="shared" si="2"/>
        <v>3593.15981</v>
      </c>
      <c r="H260" s="31">
        <f t="shared" si="3"/>
        <v>36406.84019</v>
      </c>
      <c r="I260" s="99">
        <f t="shared" si="4"/>
        <v>777.5408859</v>
      </c>
      <c r="J260" s="31">
        <f>VLOOKUP(A260,'Absolute Total Monosaccharide C'!$E$2:$T$999,3)</f>
        <v>0.517785</v>
      </c>
      <c r="K260" s="31">
        <f>VLOOKUP(A260,'Absolute Total Monosaccharide C'!$E$2:$T$999,4)</f>
        <v>0.003498</v>
      </c>
      <c r="L260" s="31">
        <f>VLOOKUP(A260,'Absolute Total Monosaccharide C'!$E$2:$T$999,5)</f>
        <v>0.004672</v>
      </c>
      <c r="M260" s="31">
        <f>VLOOKUP(A260,'Absolute Total Monosaccharide C'!$E$2:$T$999,6)</f>
        <v>0.014698</v>
      </c>
      <c r="N260" s="100">
        <f>VLOOKUP(A260,'Absolute Total Monosaccharide C'!$E$2:$T$999,7)</f>
        <v>0.021357</v>
      </c>
      <c r="O260" s="31">
        <f>VLOOKUP(A260,'Absolute Total Monosaccharide C'!$E$2:$T$999,8)</f>
        <v>0.000457</v>
      </c>
      <c r="P260" s="102">
        <f>VLOOKUP(A260,'Absolute Total Monosaccharide C'!$E$2:$T$999,9)</f>
        <v>0.0000571</v>
      </c>
      <c r="Q260" s="31">
        <f>VLOOKUP(A260,'Absolute Total Monosaccharide C'!$E$2:$T$999,10)</f>
        <v>0.000177</v>
      </c>
      <c r="R260" s="31">
        <f>VLOOKUP(A260,'Absolute Total Monosaccharide C'!$E$2:$T$999,11)</f>
        <v>0.000133</v>
      </c>
      <c r="S260" s="31">
        <f>VLOOKUP(A260,'Absolute Total Monosaccharide C'!$E$2:$T$999,12)</f>
        <v>0</v>
      </c>
      <c r="T260" s="31">
        <f>VLOOKUP(A260,'Absolute Total Monosaccharide C'!$E$2:$T$999,13)</f>
        <v>0</v>
      </c>
      <c r="U260" s="31">
        <f>VLOOKUP(A260,'Absolute Total Monosaccharide C'!$E$2:$T$999,14)</f>
        <v>0.001413</v>
      </c>
      <c r="V260" s="31">
        <f>VLOOKUP(A260,'Absolute Total Monosaccharide C'!$E$2:$T$999,15)</f>
        <v>0</v>
      </c>
      <c r="W260" s="31">
        <f>VLOOKUP(A260,'Absolute Total Monosaccharide C'!$E$2:$T$999,16)</f>
        <v>0.000449</v>
      </c>
      <c r="X260" s="100">
        <f>VLOOKUP(A260,'Absolute Total Monosaccharide C'!$E$2:$T$999,2)</f>
        <v>10.15</v>
      </c>
      <c r="Y260" s="101"/>
    </row>
    <row r="261">
      <c r="A261" s="19" t="s">
        <v>735</v>
      </c>
      <c r="B261" s="8" t="str">
        <f>VLOOKUP(A261,'Food Encyclopedia'!$C$2:$K$999,3)&amp;","&amp;VLOOKUP(A261,'Food Encyclopedia'!$C$2:$K$999,4)&amp;","&amp;VLOOKUP(A261,'Food Encyclopedia'!$C$2:$K$999,5)</f>
        <v>Flour, almond, NA, packed,Bob's Red Mill,Super-fine Natural Almond Flour</v>
      </c>
      <c r="C261" s="31" t="str">
        <f>VLOOKUP(A261,'Food Encyclopedia'!$C$2:$K$999,6)</f>
        <v>Beans, Peas, Legumes, Nuts, Seeds</v>
      </c>
      <c r="D261" s="98">
        <v>40.0</v>
      </c>
      <c r="E261" s="31">
        <f t="shared" si="1"/>
        <v>40000</v>
      </c>
      <c r="F261" s="31">
        <f>(VLOOKUP(A261,'% water content of Food'!A261:F1258,6))</f>
        <v>4.531552338</v>
      </c>
      <c r="G261" s="31">
        <f t="shared" si="2"/>
        <v>1812.620935</v>
      </c>
      <c r="H261" s="31">
        <f t="shared" si="3"/>
        <v>38187.37906</v>
      </c>
      <c r="I261" s="99">
        <f t="shared" si="4"/>
        <v>1155.85559</v>
      </c>
      <c r="J261" s="31">
        <f>VLOOKUP(A261,'Absolute Total Monosaccharide C'!$E$2:$T$999,3)</f>
        <v>0.017287</v>
      </c>
      <c r="K261" s="31">
        <f>VLOOKUP(A261,'Absolute Total Monosaccharide C'!$E$2:$T$999,4)</f>
        <v>0.00483</v>
      </c>
      <c r="L261" s="31">
        <f>VLOOKUP(A261,'Absolute Total Monosaccharide C'!$E$2:$T$999,5)</f>
        <v>0.001198</v>
      </c>
      <c r="M261" s="31">
        <f>VLOOKUP(A261,'Absolute Total Monosaccharide C'!$E$2:$T$999,6)</f>
        <v>0.003756</v>
      </c>
      <c r="N261" s="100">
        <f>VLOOKUP(A261,'Absolute Total Monosaccharide C'!$E$2:$T$999,7)</f>
        <v>0.030268</v>
      </c>
      <c r="O261" s="31">
        <f>VLOOKUP(A261,'Absolute Total Monosaccharide C'!$E$2:$T$999,8)</f>
        <v>0.001065</v>
      </c>
      <c r="P261" s="31">
        <f>VLOOKUP(A261,'Absolute Total Monosaccharide C'!$E$2:$T$999,9)</f>
        <v>0.000709</v>
      </c>
      <c r="Q261" s="31">
        <f>VLOOKUP(A261,'Absolute Total Monosaccharide C'!$E$2:$T$999,10)</f>
        <v>0</v>
      </c>
      <c r="R261" s="31">
        <f>VLOOKUP(A261,'Absolute Total Monosaccharide C'!$E$2:$T$999,11)</f>
        <v>0.001874</v>
      </c>
      <c r="S261" s="31">
        <f>VLOOKUP(A261,'Absolute Total Monosaccharide C'!$E$2:$T$999,12)</f>
        <v>0</v>
      </c>
      <c r="T261" s="31">
        <f>VLOOKUP(A261,'Absolute Total Monosaccharide C'!$E$2:$T$999,13)</f>
        <v>0</v>
      </c>
      <c r="U261" s="31">
        <f>VLOOKUP(A261,'Absolute Total Monosaccharide C'!$E$2:$T$999,14)</f>
        <v>0.000653</v>
      </c>
      <c r="V261" s="31">
        <f>VLOOKUP(A261,'Absolute Total Monosaccharide C'!$E$2:$T$999,15)</f>
        <v>0</v>
      </c>
      <c r="W261" s="31">
        <f>VLOOKUP(A261,'Absolute Total Monosaccharide C'!$E$2:$T$999,16)</f>
        <v>0.000357</v>
      </c>
      <c r="X261" s="100">
        <f>VLOOKUP(A261,'Absolute Total Monosaccharide C'!$E$2:$T$999,2)</f>
        <v>10.37</v>
      </c>
      <c r="Y261" s="101"/>
    </row>
    <row r="262">
      <c r="A262" s="19" t="s">
        <v>738</v>
      </c>
      <c r="B262" s="8" t="str">
        <f>VLOOKUP(A262,'Food Encyclopedia'!$C$2:$K$999,3)&amp;","&amp;VLOOKUP(A262,'Food Encyclopedia'!$C$2:$K$999,4)&amp;","&amp;VLOOKUP(A262,'Food Encyclopedia'!$C$2:$K$999,5)</f>
        <v>Flour, commercial product, packed,Bob's Red Mill,Grain-free Paleo baking flour</v>
      </c>
      <c r="C262" s="31" t="str">
        <f>VLOOKUP(A262,'Food Encyclopedia'!$C$2:$K$999,6)</f>
        <v>Beans, Peas, Legumes, Nuts, Seeds</v>
      </c>
      <c r="D262" s="98">
        <v>40.0</v>
      </c>
      <c r="E262" s="31">
        <f t="shared" si="1"/>
        <v>40000</v>
      </c>
      <c r="F262" s="31">
        <f>(VLOOKUP(A262,'% water content of Food'!A262:F1259,6))</f>
        <v>6.641106395</v>
      </c>
      <c r="G262" s="31">
        <f t="shared" si="2"/>
        <v>2656.442558</v>
      </c>
      <c r="H262" s="31">
        <f t="shared" si="3"/>
        <v>37343.55744</v>
      </c>
      <c r="I262" s="99">
        <f t="shared" si="4"/>
        <v>690.5197207</v>
      </c>
      <c r="J262" s="31">
        <f>VLOOKUP(A262,'Absolute Total Monosaccharide C'!$E$2:$T$999,3)</f>
        <v>0.293425</v>
      </c>
      <c r="K262" s="31">
        <f>VLOOKUP(A262,'Absolute Total Monosaccharide C'!$E$2:$T$999,4)</f>
        <v>0.004349</v>
      </c>
      <c r="L262" s="31">
        <f>VLOOKUP(A262,'Absolute Total Monosaccharide C'!$E$2:$T$999,5)</f>
        <v>0.004216</v>
      </c>
      <c r="M262" s="31">
        <f>VLOOKUP(A262,'Absolute Total Monosaccharide C'!$E$2:$T$999,6)</f>
        <v>0.001628</v>
      </c>
      <c r="N262" s="100">
        <f>VLOOKUP(A262,'Absolute Total Monosaccharide C'!$E$2:$T$999,7)</f>
        <v>0.018491</v>
      </c>
      <c r="O262" s="31">
        <f>VLOOKUP(A262,'Absolute Total Monosaccharide C'!$E$2:$T$999,8)</f>
        <v>0.000956</v>
      </c>
      <c r="P262" s="31">
        <f>VLOOKUP(A262,'Absolute Total Monosaccharide C'!$E$2:$T$999,9)</f>
        <v>0.000491</v>
      </c>
      <c r="Q262" s="31">
        <f>VLOOKUP(A262,'Absolute Total Monosaccharide C'!$E$2:$T$999,10)</f>
        <v>0.0001</v>
      </c>
      <c r="R262" s="31">
        <f>VLOOKUP(A262,'Absolute Total Monosaccharide C'!$E$2:$T$999,11)</f>
        <v>0.000995</v>
      </c>
      <c r="S262" s="31">
        <f>VLOOKUP(A262,'Absolute Total Monosaccharide C'!$E$2:$T$999,12)</f>
        <v>0</v>
      </c>
      <c r="T262" s="31">
        <f>VLOOKUP(A262,'Absolute Total Monosaccharide C'!$E$2:$T$999,13)</f>
        <v>0</v>
      </c>
      <c r="U262" s="31">
        <f>VLOOKUP(A262,'Absolute Total Monosaccharide C'!$E$2:$T$999,14)</f>
        <v>0.022029</v>
      </c>
      <c r="V262" s="31">
        <f>VLOOKUP(A262,'Absolute Total Monosaccharide C'!$E$2:$T$999,15)</f>
        <v>0</v>
      </c>
      <c r="W262" s="31">
        <f>VLOOKUP(A262,'Absolute Total Monosaccharide C'!$E$2:$T$999,16)</f>
        <v>0.000328</v>
      </c>
      <c r="X262" s="100">
        <f>VLOOKUP(A262,'Absolute Total Monosaccharide C'!$E$2:$T$999,2)</f>
        <v>10.02</v>
      </c>
      <c r="Y262" s="101"/>
    </row>
    <row r="263">
      <c r="A263" s="19" t="s">
        <v>740</v>
      </c>
      <c r="B263" s="8" t="str">
        <f>VLOOKUP(A263,'Food Encyclopedia'!$C$2:$K$999,3)&amp;","&amp;VLOOKUP(A263,'Food Encyclopedia'!$C$2:$K$999,4)&amp;","&amp;VLOOKUP(A263,'Food Encyclopedia'!$C$2:$K$999,5)</f>
        <v>Flour, hazelnut, NA, packed,Bob's Red Mill,Finely-ground Hazelnut flour</v>
      </c>
      <c r="C263" s="31" t="str">
        <f>VLOOKUP(A263,'Food Encyclopedia'!$C$2:$K$999,6)</f>
        <v>Beans, Peas, Legumes, Nuts, Seeds</v>
      </c>
      <c r="D263" s="98">
        <v>40.0</v>
      </c>
      <c r="E263" s="31">
        <f t="shared" si="1"/>
        <v>40000</v>
      </c>
      <c r="F263" s="31">
        <f>(VLOOKUP(A263,'% water content of Food'!A263:F1260,6))</f>
        <v>0.01939487975</v>
      </c>
      <c r="G263" s="31">
        <f t="shared" si="2"/>
        <v>7.757951901</v>
      </c>
      <c r="H263" s="31">
        <f t="shared" si="3"/>
        <v>39992.24205</v>
      </c>
      <c r="I263" s="99">
        <f t="shared" si="4"/>
        <v>668.2303724</v>
      </c>
      <c r="J263" s="31">
        <f>VLOOKUP(A263,'Absolute Total Monosaccharide C'!$E$2:$T$999,3)</f>
        <v>0.029037</v>
      </c>
      <c r="K263" s="31">
        <f>VLOOKUP(A263,'Absolute Total Monosaccharide C'!$E$2:$T$999,4)</f>
        <v>0.005419</v>
      </c>
      <c r="L263" s="31">
        <f>VLOOKUP(A263,'Absolute Total Monosaccharide C'!$E$2:$T$999,5)</f>
        <v>0.002553</v>
      </c>
      <c r="M263" s="31">
        <f>VLOOKUP(A263,'Absolute Total Monosaccharide C'!$E$2:$T$999,6)</f>
        <v>0.001939</v>
      </c>
      <c r="N263" s="100">
        <f>VLOOKUP(A263,'Absolute Total Monosaccharide C'!$E$2:$T$999,7)</f>
        <v>0.016709</v>
      </c>
      <c r="O263" s="31">
        <f>VLOOKUP(A263,'Absolute Total Monosaccharide C'!$E$2:$T$999,8)</f>
        <v>0.000884</v>
      </c>
      <c r="P263" s="31">
        <f>VLOOKUP(A263,'Absolute Total Monosaccharide C'!$E$2:$T$999,9)</f>
        <v>0.000655</v>
      </c>
      <c r="Q263" s="102">
        <f>VLOOKUP(A263,'Absolute Total Monosaccharide C'!$E$2:$T$999,10)</f>
        <v>0.0001</v>
      </c>
      <c r="R263" s="31">
        <f>VLOOKUP(A263,'Absolute Total Monosaccharide C'!$E$2:$T$999,11)</f>
        <v>0.001289</v>
      </c>
      <c r="S263" s="31">
        <f>VLOOKUP(A263,'Absolute Total Monosaccharide C'!$E$2:$T$999,12)</f>
        <v>0</v>
      </c>
      <c r="T263" s="31">
        <f>VLOOKUP(A263,'Absolute Total Monosaccharide C'!$E$2:$T$999,13)</f>
        <v>0</v>
      </c>
      <c r="U263" s="31">
        <f>VLOOKUP(A263,'Absolute Total Monosaccharide C'!$E$2:$T$999,14)</f>
        <v>0.000407</v>
      </c>
      <c r="V263" s="31">
        <f>VLOOKUP(A263,'Absolute Total Monosaccharide C'!$E$2:$T$999,15)</f>
        <v>0</v>
      </c>
      <c r="W263" s="31">
        <f>VLOOKUP(A263,'Absolute Total Monosaccharide C'!$E$2:$T$999,16)</f>
        <v>0.000361</v>
      </c>
      <c r="X263" s="100">
        <f>VLOOKUP(A263,'Absolute Total Monosaccharide C'!$E$2:$T$999,2)</f>
        <v>10.24</v>
      </c>
      <c r="Y263" s="101"/>
    </row>
    <row r="264">
      <c r="A264" s="19" t="s">
        <v>743</v>
      </c>
      <c r="B264" s="8" t="str">
        <f>VLOOKUP(A264,'Food Encyclopedia'!$C$2:$K$999,3)&amp;","&amp;VLOOKUP(A264,'Food Encyclopedia'!$C$2:$K$999,4)&amp;","&amp;VLOOKUP(A264,'Food Encyclopedia'!$C$2:$K$999,5)</f>
        <v>Flour, commercial product, packed,Bob's Red Mill,Buttermilk Pancake and Waffle Mix</v>
      </c>
      <c r="C264" s="31" t="str">
        <f>VLOOKUP(A264,'Food Encyclopedia'!$C$2:$K$999,6)</f>
        <v>Grain Products</v>
      </c>
      <c r="D264" s="98">
        <v>40.0</v>
      </c>
      <c r="E264" s="31">
        <f t="shared" si="1"/>
        <v>40000</v>
      </c>
      <c r="F264" s="31">
        <f>(VLOOKUP(A264,'% water content of Food'!A264:F1261,6))</f>
        <v>7.274732931</v>
      </c>
      <c r="G264" s="31">
        <f t="shared" si="2"/>
        <v>2909.893172</v>
      </c>
      <c r="H264" s="31">
        <f t="shared" si="3"/>
        <v>37090.10683</v>
      </c>
      <c r="I264" s="99">
        <f t="shared" si="4"/>
        <v>571.150555</v>
      </c>
      <c r="J264" s="31">
        <f>VLOOKUP(A264,'Absolute Total Monosaccharide C'!$E$2:$T$999,3)</f>
        <v>0.760575</v>
      </c>
      <c r="K264" s="31">
        <f>VLOOKUP(A264,'Absolute Total Monosaccharide C'!$E$2:$T$999,4)</f>
        <v>0.036331</v>
      </c>
      <c r="L264" s="31">
        <f>VLOOKUP(A264,'Absolute Total Monosaccharide C'!$E$2:$T$999,5)</f>
        <v>0</v>
      </c>
      <c r="M264" s="31">
        <f>VLOOKUP(A264,'Absolute Total Monosaccharide C'!$E$2:$T$999,6)</f>
        <v>0.018474</v>
      </c>
      <c r="N264" s="100">
        <f>VLOOKUP(A264,'Absolute Total Monosaccharide C'!$E$2:$T$999,7)</f>
        <v>0.015399</v>
      </c>
      <c r="O264" s="31">
        <f>VLOOKUP(A264,'Absolute Total Monosaccharide C'!$E$2:$T$999,8)</f>
        <v>0</v>
      </c>
      <c r="P264" s="31">
        <f>VLOOKUP(A264,'Absolute Total Monosaccharide C'!$E$2:$T$999,9)</f>
        <v>0</v>
      </c>
      <c r="Q264" s="31">
        <f>VLOOKUP(A264,'Absolute Total Monosaccharide C'!$E$2:$T$999,10)</f>
        <v>0</v>
      </c>
      <c r="R264" s="102">
        <f>VLOOKUP(A264,'Absolute Total Monosaccharide C'!$E$2:$T$999,11)</f>
        <v>0.000069</v>
      </c>
      <c r="S264" s="31">
        <f>VLOOKUP(A264,'Absolute Total Monosaccharide C'!$E$2:$T$999,12)</f>
        <v>0</v>
      </c>
      <c r="T264" s="31">
        <f>VLOOKUP(A264,'Absolute Total Monosaccharide C'!$E$2:$T$999,13)</f>
        <v>0</v>
      </c>
      <c r="U264" s="31">
        <f>VLOOKUP(A264,'Absolute Total Monosaccharide C'!$E$2:$T$999,14)</f>
        <v>0.001775</v>
      </c>
      <c r="V264" s="31">
        <f>VLOOKUP(A264,'Absolute Total Monosaccharide C'!$E$2:$T$999,15)</f>
        <v>0.000305</v>
      </c>
      <c r="W264" s="31">
        <f>VLOOKUP(A264,'Absolute Total Monosaccharide C'!$E$2:$T$999,16)</f>
        <v>0</v>
      </c>
      <c r="X264" s="100">
        <f>VLOOKUP(A264,'Absolute Total Monosaccharide C'!$E$2:$T$999,2)</f>
        <v>10.06</v>
      </c>
      <c r="Y264" s="103">
        <v>0.87552416</v>
      </c>
    </row>
    <row r="265">
      <c r="A265" s="19" t="s">
        <v>745</v>
      </c>
      <c r="B265" s="8" t="str">
        <f>VLOOKUP(A265,'Food Encyclopedia'!$C$2:$K$999,3)&amp;","&amp;VLOOKUP(A265,'Food Encyclopedia'!$C$2:$K$999,4)&amp;","&amp;VLOOKUP(A265,'Food Encyclopedia'!$C$2:$K$999,5)</f>
        <v>Flour, coconut, NA, packed,Bob's Red Mill,Organic Coconut Flour</v>
      </c>
      <c r="C265" s="31" t="str">
        <f>VLOOKUP(A265,'Food Encyclopedia'!$C$2:$K$999,6)</f>
        <v>Beans, Peas, Legumes, Nuts, Seeds</v>
      </c>
      <c r="D265" s="98">
        <v>40.0</v>
      </c>
      <c r="E265" s="31">
        <f t="shared" si="1"/>
        <v>40000</v>
      </c>
      <c r="F265" s="31">
        <f>(VLOOKUP(A265,'% water content of Food'!A265:F1262,6))</f>
        <v>2.334193693</v>
      </c>
      <c r="G265" s="31">
        <f t="shared" si="2"/>
        <v>933.6774773</v>
      </c>
      <c r="H265" s="31">
        <f t="shared" si="3"/>
        <v>39066.32252</v>
      </c>
      <c r="I265" s="99">
        <f t="shared" si="4"/>
        <v>560.5235956</v>
      </c>
      <c r="J265" s="31">
        <f>VLOOKUP(A265,'Absolute Total Monosaccharide C'!$E$2:$T$999,3)</f>
        <v>0.055003</v>
      </c>
      <c r="K265" s="31">
        <f>VLOOKUP(A265,'Absolute Total Monosaccharide C'!$E$2:$T$999,4)</f>
        <v>0.053115</v>
      </c>
      <c r="L265" s="31">
        <f>VLOOKUP(A265,'Absolute Total Monosaccharide C'!$E$2:$T$999,5)</f>
        <v>0</v>
      </c>
      <c r="M265" s="31">
        <f>VLOOKUP(A265,'Absolute Total Monosaccharide C'!$E$2:$T$999,6)</f>
        <v>0.017178</v>
      </c>
      <c r="N265" s="100">
        <f>VLOOKUP(A265,'Absolute Total Monosaccharide C'!$E$2:$T$999,7)</f>
        <v>0.014348</v>
      </c>
      <c r="O265" s="31">
        <f>VLOOKUP(A265,'Absolute Total Monosaccharide C'!$E$2:$T$999,8)</f>
        <v>0</v>
      </c>
      <c r="P265" s="31">
        <f>VLOOKUP(A265,'Absolute Total Monosaccharide C'!$E$2:$T$999,9)</f>
        <v>0.001241</v>
      </c>
      <c r="Q265" s="31">
        <f>VLOOKUP(A265,'Absolute Total Monosaccharide C'!$E$2:$T$999,10)</f>
        <v>0.000492</v>
      </c>
      <c r="R265" s="31">
        <f>VLOOKUP(A265,'Absolute Total Monosaccharide C'!$E$2:$T$999,11)</f>
        <v>0.003273</v>
      </c>
      <c r="S265" s="31">
        <f>VLOOKUP(A265,'Absolute Total Monosaccharide C'!$E$2:$T$999,12)</f>
        <v>0</v>
      </c>
      <c r="T265" s="31">
        <f>VLOOKUP(A265,'Absolute Total Monosaccharide C'!$E$2:$T$999,13)</f>
        <v>0</v>
      </c>
      <c r="U265" s="31">
        <f>VLOOKUP(A265,'Absolute Total Monosaccharide C'!$E$2:$T$999,14)</f>
        <v>0.441203</v>
      </c>
      <c r="V265" s="31">
        <f>VLOOKUP(A265,'Absolute Total Monosaccharide C'!$E$2:$T$999,15)</f>
        <v>0.000194</v>
      </c>
      <c r="W265" s="31">
        <f>VLOOKUP(A265,'Absolute Total Monosaccharide C'!$E$2:$T$999,16)</f>
        <v>0</v>
      </c>
      <c r="X265" s="100">
        <f>VLOOKUP(A265,'Absolute Total Monosaccharide C'!$E$2:$T$999,2)</f>
        <v>10.47</v>
      </c>
      <c r="Y265" s="103">
        <v>0.374749754</v>
      </c>
    </row>
    <row r="266">
      <c r="A266" s="19" t="s">
        <v>748</v>
      </c>
      <c r="B266" s="8" t="str">
        <f>VLOOKUP(A266,'Food Encyclopedia'!$C$2:$K$999,3)&amp;","&amp;VLOOKUP(A266,'Food Encyclopedia'!$C$2:$K$999,4)&amp;","&amp;VLOOKUP(A266,'Food Encyclopedia'!$C$2:$K$999,5)</f>
        <v>Flour, soy, NA, packed,Bob's Red Mill,Organic Soy flour</v>
      </c>
      <c r="C266" s="31" t="str">
        <f>VLOOKUP(A266,'Food Encyclopedia'!$C$2:$K$999,6)</f>
        <v>Beans, Peas, Legumes, Nuts, Seeds</v>
      </c>
      <c r="D266" s="98">
        <v>40.0</v>
      </c>
      <c r="E266" s="31">
        <f t="shared" si="1"/>
        <v>40000</v>
      </c>
      <c r="F266" s="31">
        <f>(VLOOKUP(A266,'% water content of Food'!A266:F1263,6))</f>
        <v>6.891668633</v>
      </c>
      <c r="G266" s="31">
        <f t="shared" si="2"/>
        <v>2756.667453</v>
      </c>
      <c r="H266" s="31">
        <f t="shared" si="3"/>
        <v>37243.33255</v>
      </c>
      <c r="I266" s="99">
        <f t="shared" si="4"/>
        <v>1527.237338</v>
      </c>
      <c r="J266" s="31">
        <f>VLOOKUP(A266,'Absolute Total Monosaccharide C'!$E$2:$T$999,3)</f>
        <v>0.021132</v>
      </c>
      <c r="K266" s="31">
        <f>VLOOKUP(A266,'Absolute Total Monosaccharide C'!$E$2:$T$999,4)</f>
        <v>0.124053</v>
      </c>
      <c r="L266" s="31">
        <f>VLOOKUP(A266,'Absolute Total Monosaccharide C'!$E$2:$T$999,5)</f>
        <v>0</v>
      </c>
      <c r="M266" s="31">
        <f>VLOOKUP(A266,'Absolute Total Monosaccharide C'!$E$2:$T$999,6)</f>
        <v>0.014335</v>
      </c>
      <c r="N266" s="100">
        <f>VLOOKUP(A266,'Absolute Total Monosaccharide C'!$E$2:$T$999,7)</f>
        <v>0.041007</v>
      </c>
      <c r="O266" s="31">
        <f>VLOOKUP(A266,'Absolute Total Monosaccharide C'!$E$2:$T$999,8)</f>
        <v>0.00618</v>
      </c>
      <c r="P266" s="31">
        <f>VLOOKUP(A266,'Absolute Total Monosaccharide C'!$E$2:$T$999,9)</f>
        <v>0.003519</v>
      </c>
      <c r="Q266" s="31">
        <f>VLOOKUP(A266,'Absolute Total Monosaccharide C'!$E$2:$T$999,10)</f>
        <v>0.001093</v>
      </c>
      <c r="R266" s="31">
        <f>VLOOKUP(A266,'Absolute Total Monosaccharide C'!$E$2:$T$999,11)</f>
        <v>0.005826</v>
      </c>
      <c r="S266" s="31">
        <f>VLOOKUP(A266,'Absolute Total Monosaccharide C'!$E$2:$T$999,12)</f>
        <v>0</v>
      </c>
      <c r="T266" s="31">
        <f>VLOOKUP(A266,'Absolute Total Monosaccharide C'!$E$2:$T$999,13)</f>
        <v>0</v>
      </c>
      <c r="U266" s="31">
        <f>VLOOKUP(A266,'Absolute Total Monosaccharide C'!$E$2:$T$999,14)</f>
        <v>0.010846</v>
      </c>
      <c r="V266" s="31">
        <f>VLOOKUP(A266,'Absolute Total Monosaccharide C'!$E$2:$T$999,15)</f>
        <v>0.001661</v>
      </c>
      <c r="W266" s="31">
        <f>VLOOKUP(A266,'Absolute Total Monosaccharide C'!$E$2:$T$999,16)</f>
        <v>0</v>
      </c>
      <c r="X266" s="100">
        <f>VLOOKUP(A266,'Absolute Total Monosaccharide C'!$E$2:$T$999,2)</f>
        <v>10.19</v>
      </c>
      <c r="Y266" s="101"/>
    </row>
    <row r="267">
      <c r="A267" s="19" t="s">
        <v>751</v>
      </c>
      <c r="B267" s="8" t="str">
        <f>VLOOKUP(A267,'Food Encyclopedia'!$C$2:$K$999,3)&amp;","&amp;VLOOKUP(A267,'Food Encyclopedia'!$C$2:$K$999,4)&amp;","&amp;VLOOKUP(A267,'Food Encyclopedia'!$C$2:$K$999,5)</f>
        <v>Xanthan gum, commercial product, packed,Bob's Red Mill,</v>
      </c>
      <c r="C267" s="31" t="str">
        <f>VLOOKUP(A267,'Food Encyclopedia'!$C$2:$K$999,6)</f>
        <v>Grain Products</v>
      </c>
      <c r="D267" s="98">
        <v>40.0</v>
      </c>
      <c r="E267" s="31">
        <f t="shared" si="1"/>
        <v>40000</v>
      </c>
      <c r="F267" s="31">
        <f>(VLOOKUP(A267,'% water content of Food'!A267:F1264,6))</f>
        <v>7.662497122</v>
      </c>
      <c r="G267" s="31">
        <f t="shared" si="2"/>
        <v>3064.998849</v>
      </c>
      <c r="H267" s="31">
        <f t="shared" si="3"/>
        <v>36935.00115</v>
      </c>
      <c r="I267" s="99">
        <f t="shared" si="4"/>
        <v>56.03039675</v>
      </c>
      <c r="J267" s="31">
        <f>VLOOKUP(A267,'Absolute Total Monosaccharide C'!$E$2:$T$999,3)</f>
        <v>0.208399</v>
      </c>
      <c r="K267" s="31">
        <f>VLOOKUP(A267,'Absolute Total Monosaccharide C'!$E$2:$T$999,4)</f>
        <v>0.001031</v>
      </c>
      <c r="L267" s="31">
        <f>VLOOKUP(A267,'Absolute Total Monosaccharide C'!$E$2:$T$999,5)</f>
        <v>0.002776</v>
      </c>
      <c r="M267" s="31">
        <f>VLOOKUP(A267,'Absolute Total Monosaccharide C'!$E$2:$T$999,6)</f>
        <v>0.000656</v>
      </c>
      <c r="N267" s="100">
        <f>VLOOKUP(A267,'Absolute Total Monosaccharide C'!$E$2:$T$999,7)</f>
        <v>0.001517</v>
      </c>
      <c r="O267" s="31">
        <f>VLOOKUP(A267,'Absolute Total Monosaccharide C'!$E$2:$T$999,8)</f>
        <v>0.000501</v>
      </c>
      <c r="P267" s="31">
        <f>VLOOKUP(A267,'Absolute Total Monosaccharide C'!$E$2:$T$999,9)</f>
        <v>0.002241</v>
      </c>
      <c r="Q267" s="31">
        <f>VLOOKUP(A267,'Absolute Total Monosaccharide C'!$E$2:$T$999,10)</f>
        <v>0.016138</v>
      </c>
      <c r="R267" s="31">
        <f>VLOOKUP(A267,'Absolute Total Monosaccharide C'!$E$2:$T$999,11)</f>
        <v>0.001122</v>
      </c>
      <c r="S267" s="31">
        <f>VLOOKUP(A267,'Absolute Total Monosaccharide C'!$E$2:$T$999,12)</f>
        <v>0</v>
      </c>
      <c r="T267" s="31">
        <f>VLOOKUP(A267,'Absolute Total Monosaccharide C'!$E$2:$T$999,13)</f>
        <v>0</v>
      </c>
      <c r="U267" s="31">
        <f>VLOOKUP(A267,'Absolute Total Monosaccharide C'!$E$2:$T$999,14)</f>
        <v>0.145015</v>
      </c>
      <c r="V267" s="31">
        <f>VLOOKUP(A267,'Absolute Total Monosaccharide C'!$E$2:$T$999,15)</f>
        <v>0</v>
      </c>
      <c r="W267" s="31">
        <f>VLOOKUP(A267,'Absolute Total Monosaccharide C'!$E$2:$T$999,16)</f>
        <v>0.000219</v>
      </c>
      <c r="X267" s="100">
        <f>VLOOKUP(A267,'Absolute Total Monosaccharide C'!$E$2:$T$999,2)</f>
        <v>9.952</v>
      </c>
      <c r="Y267" s="101"/>
    </row>
    <row r="268">
      <c r="A268" s="19" t="s">
        <v>753</v>
      </c>
      <c r="B268" s="8" t="str">
        <f>VLOOKUP(A268,'Food Encyclopedia'!$C$2:$K$999,3)&amp;","&amp;VLOOKUP(A268,'Food Encyclopedia'!$C$2:$K$999,4)&amp;","&amp;VLOOKUP(A268,'Food Encyclopedia'!$C$2:$K$999,5)</f>
        <v>Bean, pinto, NA, canned,S&amp;W,low-sodium</v>
      </c>
      <c r="C268" s="31" t="str">
        <f>VLOOKUP(A268,'Food Encyclopedia'!$C$2:$K$999,6)</f>
        <v>Beans, Peas, Legumes, Nuts, Seeds</v>
      </c>
      <c r="D268" s="98">
        <v>40.0</v>
      </c>
      <c r="E268" s="31">
        <f t="shared" si="1"/>
        <v>40000</v>
      </c>
      <c r="F268" s="31">
        <f>(VLOOKUP(A268,'% water content of Food'!A268:F1265,6))</f>
        <v>75.8009574</v>
      </c>
      <c r="G268" s="31">
        <f t="shared" si="2"/>
        <v>30320.38296</v>
      </c>
      <c r="H268" s="31">
        <f t="shared" si="3"/>
        <v>9679.617041</v>
      </c>
      <c r="I268" s="99">
        <f t="shared" si="4"/>
        <v>307.2891226</v>
      </c>
      <c r="J268" s="31">
        <f>VLOOKUP(A268,'Absolute Total Monosaccharide C'!$E$2:$T$999,3)</f>
        <v>0.35611</v>
      </c>
      <c r="K268" s="31">
        <f>VLOOKUP(A268,'Absolute Total Monosaccharide C'!$E$2:$T$999,4)</f>
        <v>0.006423</v>
      </c>
      <c r="L268" s="31">
        <f>VLOOKUP(A268,'Absolute Total Monosaccharide C'!$E$2:$T$999,5)</f>
        <v>0.003638</v>
      </c>
      <c r="M268" s="31">
        <f>VLOOKUP(A268,'Absolute Total Monosaccharide C'!$E$2:$T$999,6)</f>
        <v>0.006812</v>
      </c>
      <c r="N268" s="100">
        <f>VLOOKUP(A268,'Absolute Total Monosaccharide C'!$E$2:$T$999,7)</f>
        <v>0.031746</v>
      </c>
      <c r="O268" s="31">
        <f>VLOOKUP(A268,'Absolute Total Monosaccharide C'!$E$2:$T$999,8)</f>
        <v>0.001363</v>
      </c>
      <c r="P268" s="31">
        <f>VLOOKUP(A268,'Absolute Total Monosaccharide C'!$E$2:$T$999,9)</f>
        <v>0.000526</v>
      </c>
      <c r="Q268" s="31">
        <f>VLOOKUP(A268,'Absolute Total Monosaccharide C'!$E$2:$T$999,10)</f>
        <v>0.000514</v>
      </c>
      <c r="R268" s="31">
        <f>VLOOKUP(A268,'Absolute Total Monosaccharide C'!$E$2:$T$999,11)</f>
        <v>0.001293</v>
      </c>
      <c r="S268" s="31">
        <f>VLOOKUP(A268,'Absolute Total Monosaccharide C'!$E$2:$T$999,12)</f>
        <v>0</v>
      </c>
      <c r="T268" s="31">
        <f>VLOOKUP(A268,'Absolute Total Monosaccharide C'!$E$2:$T$999,13)</f>
        <v>0</v>
      </c>
      <c r="U268" s="31">
        <f>VLOOKUP(A268,'Absolute Total Monosaccharide C'!$E$2:$T$999,14)</f>
        <v>0.003217</v>
      </c>
      <c r="V268" s="31">
        <f>VLOOKUP(A268,'Absolute Total Monosaccharide C'!$E$2:$T$999,15)</f>
        <v>0</v>
      </c>
      <c r="W268" s="31">
        <f>VLOOKUP(A268,'Absolute Total Monosaccharide C'!$E$2:$T$999,16)</f>
        <v>0.000596</v>
      </c>
      <c r="X268" s="100">
        <f>VLOOKUP(A268,'Absolute Total Monosaccharide C'!$E$2:$T$999,2)</f>
        <v>10.33</v>
      </c>
      <c r="Y268" s="101"/>
    </row>
    <row r="269">
      <c r="A269" s="19" t="s">
        <v>758</v>
      </c>
      <c r="B269" s="8" t="str">
        <f>VLOOKUP(A269,'Food Encyclopedia'!$C$2:$K$999,3)&amp;","&amp;VLOOKUP(A269,'Food Encyclopedia'!$C$2:$K$999,4)&amp;","&amp;VLOOKUP(A269,'Food Encyclopedia'!$C$2:$K$999,5)</f>
        <v>Bean, black, NA, canned,S&amp;W,Organic black beans</v>
      </c>
      <c r="C269" s="31" t="str">
        <f>VLOOKUP(A269,'Food Encyclopedia'!$C$2:$K$999,6)</f>
        <v>Beans, Peas, Legumes, Nuts, Seeds</v>
      </c>
      <c r="D269" s="98">
        <v>40.0</v>
      </c>
      <c r="E269" s="31">
        <f t="shared" si="1"/>
        <v>40000</v>
      </c>
      <c r="F269" s="31">
        <f>(VLOOKUP(A269,'% water content of Food'!A269:F1266,6))</f>
        <v>76.94770407</v>
      </c>
      <c r="G269" s="31">
        <f t="shared" si="2"/>
        <v>30779.08163</v>
      </c>
      <c r="H269" s="31">
        <f t="shared" si="3"/>
        <v>9220.918374</v>
      </c>
      <c r="I269" s="99">
        <f t="shared" si="4"/>
        <v>625.82373</v>
      </c>
      <c r="J269" s="31">
        <f>VLOOKUP(A269,'Absolute Total Monosaccharide C'!$E$2:$T$999,3)</f>
        <v>0.38079</v>
      </c>
      <c r="K269" s="31">
        <f>VLOOKUP(A269,'Absolute Total Monosaccharide C'!$E$2:$T$999,4)</f>
        <v>0.0098</v>
      </c>
      <c r="L269" s="31">
        <f>VLOOKUP(A269,'Absolute Total Monosaccharide C'!$E$2:$T$999,5)</f>
        <v>0.003523</v>
      </c>
      <c r="M269" s="31">
        <f>VLOOKUP(A269,'Absolute Total Monosaccharide C'!$E$2:$T$999,6)</f>
        <v>0.007658</v>
      </c>
      <c r="N269" s="100">
        <f>VLOOKUP(A269,'Absolute Total Monosaccharide C'!$E$2:$T$999,7)</f>
        <v>0.06787</v>
      </c>
      <c r="O269" s="31">
        <f>VLOOKUP(A269,'Absolute Total Monosaccharide C'!$E$2:$T$999,8)</f>
        <v>0.001839</v>
      </c>
      <c r="P269" s="31">
        <f>VLOOKUP(A269,'Absolute Total Monosaccharide C'!$E$2:$T$999,9)</f>
        <v>0.00058</v>
      </c>
      <c r="Q269" s="31">
        <f>VLOOKUP(A269,'Absolute Total Monosaccharide C'!$E$2:$T$999,10)</f>
        <v>0.000524</v>
      </c>
      <c r="R269" s="31">
        <f>VLOOKUP(A269,'Absolute Total Monosaccharide C'!$E$2:$T$999,11)</f>
        <v>0.001744</v>
      </c>
      <c r="S269" s="31">
        <f>VLOOKUP(A269,'Absolute Total Monosaccharide C'!$E$2:$T$999,12)</f>
        <v>0</v>
      </c>
      <c r="T269" s="31">
        <f>VLOOKUP(A269,'Absolute Total Monosaccharide C'!$E$2:$T$999,13)</f>
        <v>0</v>
      </c>
      <c r="U269" s="31">
        <f>VLOOKUP(A269,'Absolute Total Monosaccharide C'!$E$2:$T$999,14)</f>
        <v>0.004597</v>
      </c>
      <c r="V269" s="31">
        <f>VLOOKUP(A269,'Absolute Total Monosaccharide C'!$E$2:$T$999,15)</f>
        <v>0</v>
      </c>
      <c r="W269" s="31">
        <f>VLOOKUP(A269,'Absolute Total Monosaccharide C'!$E$2:$T$999,16)</f>
        <v>0.000665</v>
      </c>
      <c r="X269" s="100">
        <f>VLOOKUP(A269,'Absolute Total Monosaccharide C'!$E$2:$T$999,2)</f>
        <v>10.15</v>
      </c>
      <c r="Y269" s="101"/>
    </row>
    <row r="270">
      <c r="A270" s="19" t="s">
        <v>761</v>
      </c>
      <c r="B270" s="8" t="str">
        <f>VLOOKUP(A270,'Food Encyclopedia'!$C$2:$K$999,3)&amp;","&amp;VLOOKUP(A270,'Food Encyclopedia'!$C$2:$K$999,4)&amp;","&amp;VLOOKUP(A270,'Food Encyclopedia'!$C$2:$K$999,5)</f>
        <v>Bean, garbanzo, NA, canned,Organics,Organic garbanzo beans</v>
      </c>
      <c r="C270" s="31" t="str">
        <f>VLOOKUP(A270,'Food Encyclopedia'!$C$2:$K$999,6)</f>
        <v>Beans, Peas, Legumes, Nuts, Seeds</v>
      </c>
      <c r="D270" s="98">
        <v>40.0</v>
      </c>
      <c r="E270" s="31">
        <f t="shared" si="1"/>
        <v>40000</v>
      </c>
      <c r="F270" s="31">
        <f>(VLOOKUP(A270,'% water content of Food'!A270:F1267,6))</f>
        <v>74.66851627</v>
      </c>
      <c r="G270" s="31">
        <f t="shared" si="2"/>
        <v>29867.40651</v>
      </c>
      <c r="H270" s="31">
        <f t="shared" si="3"/>
        <v>10132.59349</v>
      </c>
      <c r="I270" s="99">
        <f t="shared" si="4"/>
        <v>511.9087558</v>
      </c>
      <c r="J270" s="31">
        <f>VLOOKUP(A270,'Absolute Total Monosaccharide C'!$E$2:$T$999,3)</f>
        <v>0.391161</v>
      </c>
      <c r="K270" s="31">
        <f>VLOOKUP(A270,'Absolute Total Monosaccharide C'!$E$2:$T$999,4)</f>
        <v>0.012416</v>
      </c>
      <c r="L270" s="31">
        <f>VLOOKUP(A270,'Absolute Total Monosaccharide C'!$E$2:$T$999,5)</f>
        <v>0.002855</v>
      </c>
      <c r="M270" s="31">
        <f>VLOOKUP(A270,'Absolute Total Monosaccharide C'!$E$2:$T$999,6)</f>
        <v>0.002187</v>
      </c>
      <c r="N270" s="100">
        <f>VLOOKUP(A270,'Absolute Total Monosaccharide C'!$E$2:$T$999,7)</f>
        <v>0.050521</v>
      </c>
      <c r="O270" s="31">
        <f>VLOOKUP(A270,'Absolute Total Monosaccharide C'!$E$2:$T$999,8)</f>
        <v>0.000735</v>
      </c>
      <c r="P270" s="31">
        <f>VLOOKUP(A270,'Absolute Total Monosaccharide C'!$E$2:$T$999,9)</f>
        <v>0.000768</v>
      </c>
      <c r="Q270" s="31">
        <f>VLOOKUP(A270,'Absolute Total Monosaccharide C'!$E$2:$T$999,10)</f>
        <v>0.000138</v>
      </c>
      <c r="R270" s="31">
        <f>VLOOKUP(A270,'Absolute Total Monosaccharide C'!$E$2:$T$999,11)</f>
        <v>0.001359</v>
      </c>
      <c r="S270" s="31">
        <f>VLOOKUP(A270,'Absolute Total Monosaccharide C'!$E$2:$T$999,12)</f>
        <v>0</v>
      </c>
      <c r="T270" s="31">
        <f>VLOOKUP(A270,'Absolute Total Monosaccharide C'!$E$2:$T$999,13)</f>
        <v>0</v>
      </c>
      <c r="U270" s="31">
        <f>VLOOKUP(A270,'Absolute Total Monosaccharide C'!$E$2:$T$999,14)</f>
        <v>0.000773</v>
      </c>
      <c r="V270" s="31">
        <f>VLOOKUP(A270,'Absolute Total Monosaccharide C'!$E$2:$T$999,15)</f>
        <v>0</v>
      </c>
      <c r="W270" s="31">
        <f>VLOOKUP(A270,'Absolute Total Monosaccharide C'!$E$2:$T$999,16)</f>
        <v>0.000599</v>
      </c>
      <c r="X270" s="100">
        <f>VLOOKUP(A270,'Absolute Total Monosaccharide C'!$E$2:$T$999,2)</f>
        <v>10.11</v>
      </c>
      <c r="Y270" s="101"/>
    </row>
    <row r="271">
      <c r="A271" s="19" t="s">
        <v>764</v>
      </c>
      <c r="B271" s="8" t="str">
        <f>VLOOKUP(A271,'Food Encyclopedia'!$C$2:$K$999,3)&amp;","&amp;VLOOKUP(A271,'Food Encyclopedia'!$C$2:$K$999,4)&amp;","&amp;VLOOKUP(A271,'Food Encyclopedia'!$C$2:$K$999,5)</f>
        <v>Bean, black, NA, canned,Organics,Organic black beans</v>
      </c>
      <c r="C271" s="31" t="str">
        <f>VLOOKUP(A271,'Food Encyclopedia'!$C$2:$K$999,6)</f>
        <v>Beans, Peas, Legumes, Nuts, Seeds</v>
      </c>
      <c r="D271" s="98">
        <v>40.0</v>
      </c>
      <c r="E271" s="31">
        <f t="shared" si="1"/>
        <v>40000</v>
      </c>
      <c r="F271" s="31">
        <f>(VLOOKUP(A271,'% water content of Food'!A271:F1268,6))</f>
        <v>75.24524215</v>
      </c>
      <c r="G271" s="31">
        <f t="shared" si="2"/>
        <v>30098.09686</v>
      </c>
      <c r="H271" s="31">
        <f t="shared" si="3"/>
        <v>9901.903141</v>
      </c>
      <c r="I271" s="99">
        <f t="shared" si="4"/>
        <v>535.3265895</v>
      </c>
      <c r="J271" s="31">
        <f>VLOOKUP(A271,'Absolute Total Monosaccharide C'!$E$2:$T$999,3)</f>
        <v>0.288242</v>
      </c>
      <c r="K271" s="31">
        <f>VLOOKUP(A271,'Absolute Total Monosaccharide C'!$E$2:$T$999,4)</f>
        <v>0.007316</v>
      </c>
      <c r="L271" s="31">
        <f>VLOOKUP(A271,'Absolute Total Monosaccharide C'!$E$2:$T$999,5)</f>
        <v>0.002517</v>
      </c>
      <c r="M271" s="31">
        <f>VLOOKUP(A271,'Absolute Total Monosaccharide C'!$E$2:$T$999,6)</f>
        <v>0.006724</v>
      </c>
      <c r="N271" s="100">
        <f>VLOOKUP(A271,'Absolute Total Monosaccharide C'!$E$2:$T$999,7)</f>
        <v>0.054063</v>
      </c>
      <c r="O271" s="31">
        <f>VLOOKUP(A271,'Absolute Total Monosaccharide C'!$E$2:$T$999,8)</f>
        <v>0.001796</v>
      </c>
      <c r="P271" s="31">
        <f>VLOOKUP(A271,'Absolute Total Monosaccharide C'!$E$2:$T$999,9)</f>
        <v>0.000594</v>
      </c>
      <c r="Q271" s="31">
        <f>VLOOKUP(A271,'Absolute Total Monosaccharide C'!$E$2:$T$999,10)</f>
        <v>0.000426</v>
      </c>
      <c r="R271" s="31">
        <f>VLOOKUP(A271,'Absolute Total Monosaccharide C'!$E$2:$T$999,11)</f>
        <v>0.001746</v>
      </c>
      <c r="S271" s="31">
        <f>VLOOKUP(A271,'Absolute Total Monosaccharide C'!$E$2:$T$999,12)</f>
        <v>0</v>
      </c>
      <c r="T271" s="31">
        <f>VLOOKUP(A271,'Absolute Total Monosaccharide C'!$E$2:$T$999,13)</f>
        <v>0</v>
      </c>
      <c r="U271" s="31">
        <f>VLOOKUP(A271,'Absolute Total Monosaccharide C'!$E$2:$T$999,14)</f>
        <v>0.003581</v>
      </c>
      <c r="V271" s="31">
        <f>VLOOKUP(A271,'Absolute Total Monosaccharide C'!$E$2:$T$999,15)</f>
        <v>0</v>
      </c>
      <c r="W271" s="31">
        <f>VLOOKUP(A271,'Absolute Total Monosaccharide C'!$E$2:$T$999,16)</f>
        <v>0.000606</v>
      </c>
      <c r="X271" s="100">
        <f>VLOOKUP(A271,'Absolute Total Monosaccharide C'!$E$2:$T$999,2)</f>
        <v>10.32</v>
      </c>
      <c r="Y271" s="101"/>
    </row>
    <row r="272">
      <c r="A272" s="19" t="s">
        <v>765</v>
      </c>
      <c r="B272" s="8" t="str">
        <f>VLOOKUP(A272,'Food Encyclopedia'!$C$2:$K$999,3)&amp;","&amp;VLOOKUP(A272,'Food Encyclopedia'!$C$2:$K$999,4)&amp;","&amp;VLOOKUP(A272,'Food Encyclopedia'!$C$2:$K$999,5)</f>
        <v>Bean, kidney, NA, canned,S&amp;W,Organic kidney beans</v>
      </c>
      <c r="C272" s="31" t="str">
        <f>VLOOKUP(A272,'Food Encyclopedia'!$C$2:$K$999,6)</f>
        <v>Beans, Peas, Legumes, Nuts, Seeds</v>
      </c>
      <c r="D272" s="98">
        <v>40.0</v>
      </c>
      <c r="E272" s="31">
        <f t="shared" si="1"/>
        <v>40000</v>
      </c>
      <c r="F272" s="31">
        <f>(VLOOKUP(A272,'% water content of Food'!A272:F1269,6))</f>
        <v>67.57079531</v>
      </c>
      <c r="G272" s="31">
        <f t="shared" si="2"/>
        <v>27028.31812</v>
      </c>
      <c r="H272" s="31">
        <f t="shared" si="3"/>
        <v>12971.68188</v>
      </c>
      <c r="I272" s="99">
        <f t="shared" si="4"/>
        <v>396.8167203</v>
      </c>
      <c r="J272" s="31">
        <f>VLOOKUP(A272,'Absolute Total Monosaccharide C'!$E$2:$T$999,3)</f>
        <v>0.327166</v>
      </c>
      <c r="K272" s="31">
        <f>VLOOKUP(A272,'Absolute Total Monosaccharide C'!$E$2:$T$999,4)</f>
        <v>0.018886</v>
      </c>
      <c r="L272" s="31">
        <f>VLOOKUP(A272,'Absolute Total Monosaccharide C'!$E$2:$T$999,5)</f>
        <v>0.004094</v>
      </c>
      <c r="M272" s="31">
        <f>VLOOKUP(A272,'Absolute Total Monosaccharide C'!$E$2:$T$999,6)</f>
        <v>0.009529</v>
      </c>
      <c r="N272" s="100">
        <f>VLOOKUP(A272,'Absolute Total Monosaccharide C'!$E$2:$T$999,7)</f>
        <v>0.030591</v>
      </c>
      <c r="O272" s="31">
        <f>VLOOKUP(A272,'Absolute Total Monosaccharide C'!$E$2:$T$999,8)</f>
        <v>0.002824</v>
      </c>
      <c r="P272" s="31">
        <f>VLOOKUP(A272,'Absolute Total Monosaccharide C'!$E$2:$T$999,9)</f>
        <v>0.001062</v>
      </c>
      <c r="Q272" s="31">
        <f>VLOOKUP(A272,'Absolute Total Monosaccharide C'!$E$2:$T$999,10)</f>
        <v>0.000488</v>
      </c>
      <c r="R272" s="31">
        <f>VLOOKUP(A272,'Absolute Total Monosaccharide C'!$E$2:$T$999,11)</f>
        <v>0.003937</v>
      </c>
      <c r="S272" s="31">
        <f>VLOOKUP(A272,'Absolute Total Monosaccharide C'!$E$2:$T$999,12)</f>
        <v>0</v>
      </c>
      <c r="T272" s="31">
        <f>VLOOKUP(A272,'Absolute Total Monosaccharide C'!$E$2:$T$999,13)</f>
        <v>0</v>
      </c>
      <c r="U272" s="31">
        <f>VLOOKUP(A272,'Absolute Total Monosaccharide C'!$E$2:$T$999,14)</f>
        <v>0.006437</v>
      </c>
      <c r="V272" s="31">
        <f>VLOOKUP(A272,'Absolute Total Monosaccharide C'!$E$2:$T$999,15)</f>
        <v>0</v>
      </c>
      <c r="W272" s="31">
        <f>VLOOKUP(A272,'Absolute Total Monosaccharide C'!$E$2:$T$999,16)</f>
        <v>0.000464</v>
      </c>
      <c r="X272" s="100">
        <f>VLOOKUP(A272,'Absolute Total Monosaccharide C'!$E$2:$T$999,2)</f>
        <v>9.759</v>
      </c>
      <c r="Y272" s="101"/>
    </row>
    <row r="273">
      <c r="A273" s="19" t="s">
        <v>768</v>
      </c>
      <c r="B273" s="8" t="str">
        <f>VLOOKUP(A273,'Food Encyclopedia'!$C$2:$K$999,3)&amp;","&amp;VLOOKUP(A273,'Food Encyclopedia'!$C$2:$K$999,4)&amp;","&amp;VLOOKUP(A273,'Food Encyclopedia'!$C$2:$K$999,5)</f>
        <v>Bean, blackeye, NA, canned,Signature Select,</v>
      </c>
      <c r="C273" s="31" t="str">
        <f>VLOOKUP(A273,'Food Encyclopedia'!$C$2:$K$999,6)</f>
        <v>Beans, Peas, Legumes, Nuts, Seeds</v>
      </c>
      <c r="D273" s="98">
        <v>40.0</v>
      </c>
      <c r="E273" s="31">
        <f t="shared" si="1"/>
        <v>40000</v>
      </c>
      <c r="F273" s="31">
        <f>(VLOOKUP(A273,'% water content of Food'!A273:F1270,6))</f>
        <v>73.89798716</v>
      </c>
      <c r="G273" s="31">
        <f t="shared" si="2"/>
        <v>29559.19486</v>
      </c>
      <c r="H273" s="31">
        <f t="shared" si="3"/>
        <v>10440.80514</v>
      </c>
      <c r="I273" s="99">
        <f t="shared" si="4"/>
        <v>357.5140495</v>
      </c>
      <c r="J273" s="31">
        <f>VLOOKUP(A273,'Absolute Total Monosaccharide C'!$E$2:$T$999,3)</f>
        <v>0.42772</v>
      </c>
      <c r="K273" s="31">
        <f>VLOOKUP(A273,'Absolute Total Monosaccharide C'!$E$2:$T$999,4)</f>
        <v>0.006752</v>
      </c>
      <c r="L273" s="31">
        <f>VLOOKUP(A273,'Absolute Total Monosaccharide C'!$E$2:$T$999,5)</f>
        <v>0.002537</v>
      </c>
      <c r="M273" s="31">
        <f>VLOOKUP(A273,'Absolute Total Monosaccharide C'!$E$2:$T$999,6)</f>
        <v>0.002652</v>
      </c>
      <c r="N273" s="100">
        <f>VLOOKUP(A273,'Absolute Total Monosaccharide C'!$E$2:$T$999,7)</f>
        <v>0.034242</v>
      </c>
      <c r="O273" s="31">
        <f>VLOOKUP(A273,'Absolute Total Monosaccharide C'!$E$2:$T$999,8)</f>
        <v>0.000982</v>
      </c>
      <c r="P273" s="31">
        <f>VLOOKUP(A273,'Absolute Total Monosaccharide C'!$E$2:$T$999,9)</f>
        <v>0.000757</v>
      </c>
      <c r="Q273" s="31">
        <f>VLOOKUP(A273,'Absolute Total Monosaccharide C'!$E$2:$T$999,10)</f>
        <v>0.000348</v>
      </c>
      <c r="R273" s="31">
        <f>VLOOKUP(A273,'Absolute Total Monosaccharide C'!$E$2:$T$999,11)</f>
        <v>0.001521</v>
      </c>
      <c r="S273" s="31">
        <f>VLOOKUP(A273,'Absolute Total Monosaccharide C'!$E$2:$T$999,12)</f>
        <v>0</v>
      </c>
      <c r="T273" s="31">
        <f>VLOOKUP(A273,'Absolute Total Monosaccharide C'!$E$2:$T$999,13)</f>
        <v>0</v>
      </c>
      <c r="U273" s="31">
        <f>VLOOKUP(A273,'Absolute Total Monosaccharide C'!$E$2:$T$999,14)</f>
        <v>0.001082</v>
      </c>
      <c r="V273" s="31">
        <f>VLOOKUP(A273,'Absolute Total Monosaccharide C'!$E$2:$T$999,15)</f>
        <v>0</v>
      </c>
      <c r="W273" s="31">
        <f>VLOOKUP(A273,'Absolute Total Monosaccharide C'!$E$2:$T$999,16)</f>
        <v>0.000594</v>
      </c>
      <c r="X273" s="100">
        <f>VLOOKUP(A273,'Absolute Total Monosaccharide C'!$E$2:$T$999,2)</f>
        <v>10.23</v>
      </c>
      <c r="Y273" s="101"/>
    </row>
    <row r="274">
      <c r="A274" s="19" t="s">
        <v>771</v>
      </c>
      <c r="B274" s="8" t="str">
        <f>VLOOKUP(A274,'Food Encyclopedia'!$C$2:$K$999,3)&amp;","&amp;VLOOKUP(A274,'Food Encyclopedia'!$C$2:$K$999,4)&amp;","&amp;VLOOKUP(A274,'Food Encyclopedia'!$C$2:$K$999,5)</f>
        <v>Bean, butter, NA, canned,Signature Select,</v>
      </c>
      <c r="C274" s="31" t="str">
        <f>VLOOKUP(A274,'Food Encyclopedia'!$C$2:$K$999,6)</f>
        <v>Beans, Peas, Legumes, Nuts, Seeds</v>
      </c>
      <c r="D274" s="98">
        <v>40.0</v>
      </c>
      <c r="E274" s="31">
        <f t="shared" si="1"/>
        <v>40000</v>
      </c>
      <c r="F274" s="31">
        <f>(VLOOKUP(A274,'% water content of Food'!A274:F1271,6))</f>
        <v>72.30707589</v>
      </c>
      <c r="G274" s="31">
        <f t="shared" si="2"/>
        <v>28922.83035</v>
      </c>
      <c r="H274" s="31">
        <f t="shared" si="3"/>
        <v>11077.16965</v>
      </c>
      <c r="I274" s="99">
        <f t="shared" si="4"/>
        <v>507.544836</v>
      </c>
      <c r="J274" s="31">
        <f>VLOOKUP(A274,'Absolute Total Monosaccharide C'!$E$2:$T$999,3)</f>
        <v>0.289551</v>
      </c>
      <c r="K274" s="31">
        <f>VLOOKUP(A274,'Absolute Total Monosaccharide C'!$E$2:$T$999,4)</f>
        <v>0.006529</v>
      </c>
      <c r="L274" s="31">
        <f>VLOOKUP(A274,'Absolute Total Monosaccharide C'!$E$2:$T$999,5)</f>
        <v>0.002214</v>
      </c>
      <c r="M274" s="31">
        <f>VLOOKUP(A274,'Absolute Total Monosaccharide C'!$E$2:$T$999,6)</f>
        <v>0.006977</v>
      </c>
      <c r="N274" s="100">
        <f>VLOOKUP(A274,'Absolute Total Monosaccharide C'!$E$2:$T$999,7)</f>
        <v>0.045819</v>
      </c>
      <c r="O274" s="31">
        <f>VLOOKUP(A274,'Absolute Total Monosaccharide C'!$E$2:$T$999,8)</f>
        <v>0.001005</v>
      </c>
      <c r="P274" s="31">
        <f>VLOOKUP(A274,'Absolute Total Monosaccharide C'!$E$2:$T$999,9)</f>
        <v>0.000654</v>
      </c>
      <c r="Q274" s="31">
        <f>VLOOKUP(A274,'Absolute Total Monosaccharide C'!$E$2:$T$999,10)</f>
        <v>0.000325</v>
      </c>
      <c r="R274" s="31">
        <f>VLOOKUP(A274,'Absolute Total Monosaccharide C'!$E$2:$T$999,11)</f>
        <v>0.002021</v>
      </c>
      <c r="S274" s="31">
        <f>VLOOKUP(A274,'Absolute Total Monosaccharide C'!$E$2:$T$999,12)</f>
        <v>0</v>
      </c>
      <c r="T274" s="31">
        <f>VLOOKUP(A274,'Absolute Total Monosaccharide C'!$E$2:$T$999,13)</f>
        <v>0</v>
      </c>
      <c r="U274" s="31">
        <f>VLOOKUP(A274,'Absolute Total Monosaccharide C'!$E$2:$T$999,14)</f>
        <v>0.012494</v>
      </c>
      <c r="V274" s="31">
        <f>VLOOKUP(A274,'Absolute Total Monosaccharide C'!$E$2:$T$999,15)</f>
        <v>0</v>
      </c>
      <c r="W274" s="31">
        <f>VLOOKUP(A274,'Absolute Total Monosaccharide C'!$E$2:$T$999,16)</f>
        <v>0.00053</v>
      </c>
      <c r="X274" s="100">
        <f>VLOOKUP(A274,'Absolute Total Monosaccharide C'!$E$2:$T$999,2)</f>
        <v>10.11</v>
      </c>
      <c r="Y274" s="101"/>
    </row>
    <row r="275">
      <c r="A275" s="19" t="s">
        <v>773</v>
      </c>
      <c r="B275" s="8" t="str">
        <f>VLOOKUP(A275,'Food Encyclopedia'!$C$2:$K$999,3)&amp;","&amp;VLOOKUP(A275,'Food Encyclopedia'!$C$2:$K$999,4)&amp;","&amp;VLOOKUP(A275,'Food Encyclopedia'!$C$2:$K$999,5)</f>
        <v>Artichoke, NA, hearts, canned,Maria,Artichoke quarters</v>
      </c>
      <c r="C275" s="31" t="str">
        <f>VLOOKUP(A275,'Food Encyclopedia'!$C$2:$K$999,6)</f>
        <v>Vegetables</v>
      </c>
      <c r="D275" s="98">
        <v>40.0</v>
      </c>
      <c r="E275" s="31">
        <f t="shared" si="1"/>
        <v>40000</v>
      </c>
      <c r="F275" s="31">
        <f>(VLOOKUP(A275,'% water content of Food'!A275:F1272,6))</f>
        <v>81.40625334</v>
      </c>
      <c r="G275" s="31">
        <f t="shared" si="2"/>
        <v>32562.50133</v>
      </c>
      <c r="H275" s="31">
        <f t="shared" si="3"/>
        <v>7437.498666</v>
      </c>
      <c r="I275" s="99">
        <f t="shared" si="4"/>
        <v>158.7162215</v>
      </c>
      <c r="J275" s="31">
        <f>VLOOKUP(A275,'Absolute Total Monosaccharide C'!$E$2:$T$999,3)</f>
        <v>0.081465</v>
      </c>
      <c r="K275" s="31">
        <f>VLOOKUP(A275,'Absolute Total Monosaccharide C'!$E$2:$T$999,4)</f>
        <v>0.022712</v>
      </c>
      <c r="L275" s="31">
        <f>VLOOKUP(A275,'Absolute Total Monosaccharide C'!$E$2:$T$999,5)</f>
        <v>0.029411</v>
      </c>
      <c r="M275" s="31">
        <f>VLOOKUP(A275,'Absolute Total Monosaccharide C'!$E$2:$T$999,6)</f>
        <v>0.006396</v>
      </c>
      <c r="N275" s="100">
        <f>VLOOKUP(A275,'Absolute Total Monosaccharide C'!$E$2:$T$999,7)</f>
        <v>0.02134</v>
      </c>
      <c r="O275" s="31">
        <f>VLOOKUP(A275,'Absolute Total Monosaccharide C'!$E$2:$T$999,8)</f>
        <v>0.001686</v>
      </c>
      <c r="P275" s="31">
        <f>VLOOKUP(A275,'Absolute Total Monosaccharide C'!$E$2:$T$999,9)</f>
        <v>0.003466</v>
      </c>
      <c r="Q275" s="31">
        <f>VLOOKUP(A275,'Absolute Total Monosaccharide C'!$E$2:$T$999,10)</f>
        <v>0.000216</v>
      </c>
      <c r="R275" s="31">
        <f>VLOOKUP(A275,'Absolute Total Monosaccharide C'!$E$2:$T$999,11)</f>
        <v>0.028753</v>
      </c>
      <c r="S275" s="31">
        <f>VLOOKUP(A275,'Absolute Total Monosaccharide C'!$E$2:$T$999,12)</f>
        <v>0</v>
      </c>
      <c r="T275" s="31">
        <f>VLOOKUP(A275,'Absolute Total Monosaccharide C'!$E$2:$T$999,13)</f>
        <v>0</v>
      </c>
      <c r="U275" s="31">
        <f>VLOOKUP(A275,'Absolute Total Monosaccharide C'!$E$2:$T$999,14)</f>
        <v>0.003401</v>
      </c>
      <c r="V275" s="31">
        <f>VLOOKUP(A275,'Absolute Total Monosaccharide C'!$E$2:$T$999,15)</f>
        <v>0</v>
      </c>
      <c r="W275" s="31">
        <f>VLOOKUP(A275,'Absolute Total Monosaccharide C'!$E$2:$T$999,16)</f>
        <v>0.001399</v>
      </c>
      <c r="X275" s="100">
        <f>VLOOKUP(A275,'Absolute Total Monosaccharide C'!$E$2:$T$999,2)</f>
        <v>10.033</v>
      </c>
      <c r="Y275" s="101"/>
    </row>
    <row r="276">
      <c r="A276" s="19" t="s">
        <v>778</v>
      </c>
      <c r="B276" s="8" t="str">
        <f>VLOOKUP(A276,'Food Encyclopedia'!$C$2:$K$999,3)&amp;","&amp;VLOOKUP(A276,'Food Encyclopedia'!$C$2:$K$999,4)&amp;","&amp;VLOOKUP(A276,'Food Encyclopedia'!$C$2:$K$999,5)</f>
        <v>Bean, garbanzo, NA, canned,S&amp;W,Organic garbanzos chick peas</v>
      </c>
      <c r="C276" s="31" t="str">
        <f>VLOOKUP(A276,'Food Encyclopedia'!$C$2:$K$999,6)</f>
        <v>Beans, Peas, Legumes, Nuts, Seeds</v>
      </c>
      <c r="D276" s="98">
        <v>40.0</v>
      </c>
      <c r="E276" s="31">
        <f t="shared" si="1"/>
        <v>40000</v>
      </c>
      <c r="F276" s="31">
        <f>(VLOOKUP(A276,'% water content of Food'!A276:F1273,6))</f>
        <v>66.88519781</v>
      </c>
      <c r="G276" s="31">
        <f t="shared" si="2"/>
        <v>26754.07912</v>
      </c>
      <c r="H276" s="31">
        <f t="shared" si="3"/>
        <v>13245.92088</v>
      </c>
      <c r="I276" s="99">
        <f t="shared" si="4"/>
        <v>675.674424</v>
      </c>
      <c r="J276" s="31">
        <f>VLOOKUP(A276,'Absolute Total Monosaccharide C'!$E$2:$T$999,3)</f>
        <v>0.423058</v>
      </c>
      <c r="K276" s="31">
        <f>VLOOKUP(A276,'Absolute Total Monosaccharide C'!$E$2:$T$999,4)</f>
        <v>0.008698</v>
      </c>
      <c r="L276" s="31">
        <f>VLOOKUP(A276,'Absolute Total Monosaccharide C'!$E$2:$T$999,5)</f>
        <v>0.002514</v>
      </c>
      <c r="M276" s="31">
        <f>VLOOKUP(A276,'Absolute Total Monosaccharide C'!$E$2:$T$999,6)</f>
        <v>0.001979</v>
      </c>
      <c r="N276" s="100">
        <f>VLOOKUP(A276,'Absolute Total Monosaccharide C'!$E$2:$T$999,7)</f>
        <v>0.05101</v>
      </c>
      <c r="O276" s="31">
        <f>VLOOKUP(A276,'Absolute Total Monosaccharide C'!$E$2:$T$999,8)</f>
        <v>0.001488</v>
      </c>
      <c r="P276" s="31">
        <f>VLOOKUP(A276,'Absolute Total Monosaccharide C'!$E$2:$T$999,9)</f>
        <v>0.00076</v>
      </c>
      <c r="Q276" s="31">
        <f>VLOOKUP(A276,'Absolute Total Monosaccharide C'!$E$2:$T$999,10)</f>
        <v>0.000152</v>
      </c>
      <c r="R276" s="31">
        <f>VLOOKUP(A276,'Absolute Total Monosaccharide C'!$E$2:$T$999,11)</f>
        <v>0.001622</v>
      </c>
      <c r="S276" s="31">
        <f>VLOOKUP(A276,'Absolute Total Monosaccharide C'!$E$2:$T$999,12)</f>
        <v>0</v>
      </c>
      <c r="T276" s="31">
        <f>VLOOKUP(A276,'Absolute Total Monosaccharide C'!$E$2:$T$999,13)</f>
        <v>0</v>
      </c>
      <c r="U276" s="31">
        <f>VLOOKUP(A276,'Absolute Total Monosaccharide C'!$E$2:$T$999,14)</f>
        <v>0.000877</v>
      </c>
      <c r="V276" s="31">
        <f>VLOOKUP(A276,'Absolute Total Monosaccharide C'!$E$2:$T$999,15)</f>
        <v>0</v>
      </c>
      <c r="W276" s="31">
        <f>VLOOKUP(A276,'Absolute Total Monosaccharide C'!$E$2:$T$999,16)</f>
        <v>0.000511</v>
      </c>
      <c r="X276" s="100">
        <f>VLOOKUP(A276,'Absolute Total Monosaccharide C'!$E$2:$T$999,2)</f>
        <v>10.38</v>
      </c>
      <c r="Y276" s="101"/>
    </row>
    <row r="277">
      <c r="A277" s="19" t="s">
        <v>780</v>
      </c>
      <c r="B277" s="8" t="str">
        <f>VLOOKUP(A277,'Food Encyclopedia'!$C$2:$K$999,3)&amp;","&amp;VLOOKUP(A277,'Food Encyclopedia'!$C$2:$K$999,4)&amp;","&amp;VLOOKUP(A277,'Food Encyclopedia'!$C$2:$K$999,5)</f>
        <v>Corn, NA, polenta, pre-cooked,Organics,</v>
      </c>
      <c r="C277" s="31" t="str">
        <f>VLOOKUP(A277,'Food Encyclopedia'!$C$2:$K$999,6)</f>
        <v>Grain Products</v>
      </c>
      <c r="D277" s="98">
        <v>40.0</v>
      </c>
      <c r="E277" s="31">
        <f t="shared" si="1"/>
        <v>40000</v>
      </c>
      <c r="F277" s="31">
        <f>(VLOOKUP(A277,'% water content of Food'!A277:F1274,6))</f>
        <v>81.84142504</v>
      </c>
      <c r="G277" s="31">
        <f t="shared" si="2"/>
        <v>32736.57002</v>
      </c>
      <c r="H277" s="31">
        <f t="shared" si="3"/>
        <v>7263.429984</v>
      </c>
      <c r="I277" s="99">
        <f t="shared" si="4"/>
        <v>121.3428613</v>
      </c>
      <c r="J277" s="31">
        <f>VLOOKUP(A277,'Absolute Total Monosaccharide C'!$E$2:$T$999,3)</f>
        <v>0.341399</v>
      </c>
      <c r="K277" s="31">
        <f>VLOOKUP(A277,'Absolute Total Monosaccharide C'!$E$2:$T$999,4)</f>
        <v>0.013084</v>
      </c>
      <c r="L277" s="31">
        <f>VLOOKUP(A277,'Absolute Total Monosaccharide C'!$E$2:$T$999,5)</f>
        <v>0.131142</v>
      </c>
      <c r="M277" s="31">
        <f>VLOOKUP(A277,'Absolute Total Monosaccharide C'!$E$2:$T$999,6)</f>
        <v>0.00805</v>
      </c>
      <c r="N277" s="100">
        <f>VLOOKUP(A277,'Absolute Total Monosaccharide C'!$E$2:$T$999,7)</f>
        <v>0.016706</v>
      </c>
      <c r="O277" s="31">
        <f>VLOOKUP(A277,'Absolute Total Monosaccharide C'!$E$2:$T$999,8)</f>
        <v>0.001561</v>
      </c>
      <c r="P277" s="31">
        <f>VLOOKUP(A277,'Absolute Total Monosaccharide C'!$E$2:$T$999,9)</f>
        <v>0.001472</v>
      </c>
      <c r="Q277" s="31">
        <f>VLOOKUP(A277,'Absolute Total Monosaccharide C'!$E$2:$T$999,10)</f>
        <v>0</v>
      </c>
      <c r="R277" s="31">
        <f>VLOOKUP(A277,'Absolute Total Monosaccharide C'!$E$2:$T$999,11)</f>
        <v>0.011063</v>
      </c>
      <c r="S277" s="31">
        <f>VLOOKUP(A277,'Absolute Total Monosaccharide C'!$E$2:$T$999,12)</f>
        <v>0</v>
      </c>
      <c r="T277" s="31">
        <f>VLOOKUP(A277,'Absolute Total Monosaccharide C'!$E$2:$T$999,13)</f>
        <v>0</v>
      </c>
      <c r="U277" s="31">
        <f>VLOOKUP(A277,'Absolute Total Monosaccharide C'!$E$2:$T$999,14)</f>
        <v>0</v>
      </c>
      <c r="V277" s="31">
        <f>VLOOKUP(A277,'Absolute Total Monosaccharide C'!$E$2:$T$999,15)</f>
        <v>0.002319</v>
      </c>
      <c r="W277" s="31">
        <f>VLOOKUP(A277,'Absolute Total Monosaccharide C'!$E$2:$T$999,16)</f>
        <v>0</v>
      </c>
      <c r="X277" s="100">
        <f>VLOOKUP(A277,'Absolute Total Monosaccharide C'!$E$2:$T$999,2)</f>
        <v>10.48</v>
      </c>
      <c r="Y277" s="103">
        <v>0.838783721</v>
      </c>
    </row>
    <row r="278">
      <c r="A278" s="19" t="s">
        <v>782</v>
      </c>
      <c r="B278" s="8" t="str">
        <f>VLOOKUP(A278,'Food Encyclopedia'!$C$2:$K$999,3)&amp;","&amp;VLOOKUP(A278,'Food Encyclopedia'!$C$2:$K$999,4)&amp;","&amp;VLOOKUP(A278,'Food Encyclopedia'!$C$2:$K$999,5)</f>
        <v>Apple sauce, commercial product,Tree Top,Original Apple Sauce</v>
      </c>
      <c r="C278" s="31" t="str">
        <f>VLOOKUP(A278,'Food Encyclopedia'!$C$2:$K$999,6)</f>
        <v>Fruits</v>
      </c>
      <c r="D278" s="98">
        <v>50.0</v>
      </c>
      <c r="E278" s="31">
        <f t="shared" si="1"/>
        <v>50000</v>
      </c>
      <c r="F278" s="31">
        <f>(VLOOKUP(A278,'% water content of Food'!A278:F1275,6))</f>
        <v>82.19598751</v>
      </c>
      <c r="G278" s="31">
        <f t="shared" si="2"/>
        <v>41097.99376</v>
      </c>
      <c r="H278" s="31">
        <f t="shared" si="3"/>
        <v>8902.006243</v>
      </c>
      <c r="I278" s="99">
        <f t="shared" si="4"/>
        <v>119.1355496</v>
      </c>
      <c r="J278" s="31">
        <f>VLOOKUP(A278,'Absolute Total Monosaccharide C'!$E$2:$T$999,3)</f>
        <v>0.211687</v>
      </c>
      <c r="K278" s="31">
        <f>VLOOKUP(A278,'Absolute Total Monosaccharide C'!$E$2:$T$999,4)</f>
        <v>0.014056</v>
      </c>
      <c r="L278" s="31">
        <f>VLOOKUP(A278,'Absolute Total Monosaccharide C'!$E$2:$T$999,5)</f>
        <v>0.186842</v>
      </c>
      <c r="M278" s="31">
        <f>VLOOKUP(A278,'Absolute Total Monosaccharide C'!$E$2:$T$999,6)</f>
        <v>0.015267</v>
      </c>
      <c r="N278" s="100">
        <f>VLOOKUP(A278,'Absolute Total Monosaccharide C'!$E$2:$T$999,7)</f>
        <v>0.013383</v>
      </c>
      <c r="O278" s="31">
        <f>VLOOKUP(A278,'Absolute Total Monosaccharide C'!$E$2:$T$999,8)</f>
        <v>0.003916</v>
      </c>
      <c r="P278" s="31">
        <f>VLOOKUP(A278,'Absolute Total Monosaccharide C'!$E$2:$T$999,9)</f>
        <v>0.001965</v>
      </c>
      <c r="Q278" s="31">
        <f>VLOOKUP(A278,'Absolute Total Monosaccharide C'!$E$2:$T$999,10)</f>
        <v>0</v>
      </c>
      <c r="R278" s="31">
        <f>VLOOKUP(A278,'Absolute Total Monosaccharide C'!$E$2:$T$999,11)</f>
        <v>0.023414</v>
      </c>
      <c r="S278" s="31">
        <f>VLOOKUP(A278,'Absolute Total Monosaccharide C'!$E$2:$T$999,12)</f>
        <v>0</v>
      </c>
      <c r="T278" s="31">
        <f>VLOOKUP(A278,'Absolute Total Monosaccharide C'!$E$2:$T$999,13)</f>
        <v>0</v>
      </c>
      <c r="U278" s="31">
        <f>VLOOKUP(A278,'Absolute Total Monosaccharide C'!$E$2:$T$999,14)</f>
        <v>0.000539</v>
      </c>
      <c r="V278" s="31">
        <f>VLOOKUP(A278,'Absolute Total Monosaccharide C'!$E$2:$T$999,15)</f>
        <v>0</v>
      </c>
      <c r="W278" s="31">
        <f>VLOOKUP(A278,'Absolute Total Monosaccharide C'!$E$2:$T$999,16)</f>
        <v>0.000269</v>
      </c>
      <c r="X278" s="100">
        <f>VLOOKUP(A278,'Absolute Total Monosaccharide C'!$E$2:$T$999,2)</f>
        <v>10.11</v>
      </c>
      <c r="Y278" s="101"/>
    </row>
    <row r="279">
      <c r="A279" s="19" t="s">
        <v>786</v>
      </c>
      <c r="B279" s="8" t="str">
        <f>VLOOKUP(A279,'Food Encyclopedia'!$C$2:$K$999,3)&amp;","&amp;VLOOKUP(A279,'Food Encyclopedia'!$C$2:$K$999,4)&amp;","&amp;VLOOKUP(A279,'Food Encyclopedia'!$C$2:$K$999,5)</f>
        <v>Apple sauce, commercial product,Tree Top,Apple Sauce, no sugar added</v>
      </c>
      <c r="C279" s="31" t="str">
        <f>VLOOKUP(A279,'Food Encyclopedia'!$C$2:$K$999,6)</f>
        <v>Fruits</v>
      </c>
      <c r="D279" s="98">
        <v>50.0</v>
      </c>
      <c r="E279" s="31">
        <f t="shared" si="1"/>
        <v>50000</v>
      </c>
      <c r="F279" s="31">
        <f>(VLOOKUP(A279,'% water content of Food'!A279:F1276,6))</f>
        <v>83.99787555</v>
      </c>
      <c r="G279" s="31">
        <f t="shared" si="2"/>
        <v>41998.93777</v>
      </c>
      <c r="H279" s="31">
        <f t="shared" si="3"/>
        <v>8001.062226</v>
      </c>
      <c r="I279" s="99">
        <f t="shared" si="4"/>
        <v>128.833104</v>
      </c>
      <c r="J279" s="31">
        <f>VLOOKUP(A279,'Absolute Total Monosaccharide C'!$E$2:$T$999,3)</f>
        <v>0.174615</v>
      </c>
      <c r="K279" s="31">
        <f>VLOOKUP(A279,'Absolute Total Monosaccharide C'!$E$2:$T$999,4)</f>
        <v>0.012985</v>
      </c>
      <c r="L279" s="31">
        <f>VLOOKUP(A279,'Absolute Total Monosaccharide C'!$E$2:$T$999,5)</f>
        <v>0.097328</v>
      </c>
      <c r="M279" s="31">
        <f>VLOOKUP(A279,'Absolute Total Monosaccharide C'!$E$2:$T$999,6)</f>
        <v>0.010347</v>
      </c>
      <c r="N279" s="100">
        <f>VLOOKUP(A279,'Absolute Total Monosaccharide C'!$E$2:$T$999,7)</f>
        <v>0.016102</v>
      </c>
      <c r="O279" s="31">
        <f>VLOOKUP(A279,'Absolute Total Monosaccharide C'!$E$2:$T$999,8)</f>
        <v>0</v>
      </c>
      <c r="P279" s="31">
        <f>VLOOKUP(A279,'Absolute Total Monosaccharide C'!$E$2:$T$999,9)</f>
        <v>0.001341</v>
      </c>
      <c r="Q279" s="31">
        <f>VLOOKUP(A279,'Absolute Total Monosaccharide C'!$E$2:$T$999,10)</f>
        <v>0</v>
      </c>
      <c r="R279" s="31">
        <f>VLOOKUP(A279,'Absolute Total Monosaccharide C'!$E$2:$T$999,11)</f>
        <v>0.01865</v>
      </c>
      <c r="S279" s="31">
        <f>VLOOKUP(A279,'Absolute Total Monosaccharide C'!$E$2:$T$999,12)</f>
        <v>0</v>
      </c>
      <c r="T279" s="31">
        <f>VLOOKUP(A279,'Absolute Total Monosaccharide C'!$E$2:$T$999,13)</f>
        <v>0</v>
      </c>
      <c r="U279" s="31">
        <f>VLOOKUP(A279,'Absolute Total Monosaccharide C'!$E$2:$T$999,14)</f>
        <v>0.001384</v>
      </c>
      <c r="V279" s="31">
        <f>VLOOKUP(A279,'Absolute Total Monosaccharide C'!$E$2:$T$999,15)</f>
        <v>0</v>
      </c>
      <c r="W279" s="31">
        <f>VLOOKUP(A279,'Absolute Total Monosaccharide C'!$E$2:$T$999,16)</f>
        <v>0</v>
      </c>
      <c r="X279" s="100">
        <f>VLOOKUP(A279,'Absolute Total Monosaccharide C'!$E$2:$T$999,2)</f>
        <v>10.16</v>
      </c>
      <c r="Y279" s="103">
        <v>0.623476979</v>
      </c>
    </row>
    <row r="280">
      <c r="A280" s="19" t="s">
        <v>788</v>
      </c>
      <c r="B280" s="8" t="str">
        <f>VLOOKUP(A280,'Food Encyclopedia'!$C$2:$K$999,3)&amp;","&amp;VLOOKUP(A280,'Food Encyclopedia'!$C$2:$K$999,4)&amp;","&amp;VLOOKUP(A280,'Food Encyclopedia'!$C$2:$K$999,5)</f>
        <v>Apple sauce, commercial product,Motts,No Sugar Added Applesauce, Apple</v>
      </c>
      <c r="C280" s="31" t="str">
        <f>VLOOKUP(A280,'Food Encyclopedia'!$C$2:$K$999,6)</f>
        <v>Fruits</v>
      </c>
      <c r="D280" s="98">
        <v>50.0</v>
      </c>
      <c r="E280" s="31">
        <f t="shared" si="1"/>
        <v>50000</v>
      </c>
      <c r="F280" s="31">
        <f>(VLOOKUP(A280,'% water content of Food'!A280:F1277,6))</f>
        <v>86.25782995</v>
      </c>
      <c r="G280" s="31">
        <f t="shared" si="2"/>
        <v>43128.91498</v>
      </c>
      <c r="H280" s="31">
        <f t="shared" si="3"/>
        <v>6871.085023</v>
      </c>
      <c r="I280" s="99">
        <f t="shared" si="4"/>
        <v>64.73249201</v>
      </c>
      <c r="J280" s="31">
        <f>VLOOKUP(A280,'Absolute Total Monosaccharide C'!$E$2:$T$999,3)</f>
        <v>0.191542</v>
      </c>
      <c r="K280" s="31">
        <f>VLOOKUP(A280,'Absolute Total Monosaccharide C'!$E$2:$T$999,4)</f>
        <v>0.010068</v>
      </c>
      <c r="L280" s="31">
        <f>VLOOKUP(A280,'Absolute Total Monosaccharide C'!$E$2:$T$999,5)</f>
        <v>0.157408</v>
      </c>
      <c r="M280" s="31">
        <f>VLOOKUP(A280,'Absolute Total Monosaccharide C'!$E$2:$T$999,6)</f>
        <v>0.010058</v>
      </c>
      <c r="N280" s="100">
        <f>VLOOKUP(A280,'Absolute Total Monosaccharide C'!$E$2:$T$999,7)</f>
        <v>0.009421</v>
      </c>
      <c r="O280" s="31">
        <f>VLOOKUP(A280,'Absolute Total Monosaccharide C'!$E$2:$T$999,8)</f>
        <v>0</v>
      </c>
      <c r="P280" s="31">
        <f>VLOOKUP(A280,'Absolute Total Monosaccharide C'!$E$2:$T$999,9)</f>
        <v>0.00067</v>
      </c>
      <c r="Q280" s="31">
        <f>VLOOKUP(A280,'Absolute Total Monosaccharide C'!$E$2:$T$999,10)</f>
        <v>0</v>
      </c>
      <c r="R280" s="31">
        <f>VLOOKUP(A280,'Absolute Total Monosaccharide C'!$E$2:$T$999,11)</f>
        <v>0.013306</v>
      </c>
      <c r="S280" s="31">
        <f>VLOOKUP(A280,'Absolute Total Monosaccharide C'!$E$2:$T$999,12)</f>
        <v>0</v>
      </c>
      <c r="T280" s="31">
        <f>VLOOKUP(A280,'Absolute Total Monosaccharide C'!$E$2:$T$999,13)</f>
        <v>0</v>
      </c>
      <c r="U280" s="31">
        <f>VLOOKUP(A280,'Absolute Total Monosaccharide C'!$E$2:$T$999,14)</f>
        <v>0.000298</v>
      </c>
      <c r="V280" s="31">
        <f>VLOOKUP(A280,'Absolute Total Monosaccharide C'!$E$2:$T$999,15)</f>
        <v>0</v>
      </c>
      <c r="W280" s="31">
        <f>VLOOKUP(A280,'Absolute Total Monosaccharide C'!$E$2:$T$999,16)</f>
        <v>0</v>
      </c>
      <c r="X280" s="100">
        <f>VLOOKUP(A280,'Absolute Total Monosaccharide C'!$E$2:$T$999,2)</f>
        <v>10.1</v>
      </c>
      <c r="Y280" s="103">
        <v>0.661134188</v>
      </c>
    </row>
    <row r="281">
      <c r="A281" s="19" t="s">
        <v>791</v>
      </c>
      <c r="B281" s="8" t="str">
        <f>VLOOKUP(A281,'Food Encyclopedia'!$C$2:$K$999,3)&amp;","&amp;VLOOKUP(A281,'Food Encyclopedia'!$C$2:$K$999,4)&amp;","&amp;VLOOKUP(A281,'Food Encyclopedia'!$C$2:$K$999,5)</f>
        <v>Apple sauce, commercial product,Motts,No Sugar Added Applesauce, Mixed Berry </v>
      </c>
      <c r="C281" s="31" t="str">
        <f>VLOOKUP(A281,'Food Encyclopedia'!$C$2:$K$999,6)</f>
        <v>Fruits</v>
      </c>
      <c r="D281" s="98">
        <v>50.0</v>
      </c>
      <c r="E281" s="31">
        <f t="shared" si="1"/>
        <v>50000</v>
      </c>
      <c r="F281" s="31">
        <f>(VLOOKUP(A281,'% water content of Food'!A281:F1278,6))</f>
        <v>85.59397391</v>
      </c>
      <c r="G281" s="31">
        <f t="shared" si="2"/>
        <v>42796.98695</v>
      </c>
      <c r="H281" s="31">
        <f t="shared" si="3"/>
        <v>7203.013047</v>
      </c>
      <c r="I281" s="99">
        <f t="shared" si="4"/>
        <v>95.75685545</v>
      </c>
      <c r="J281" s="31">
        <f>VLOOKUP(A281,'Absolute Total Monosaccharide C'!$E$2:$T$999,3)</f>
        <v>0.197147</v>
      </c>
      <c r="K281" s="31">
        <f>VLOOKUP(A281,'Absolute Total Monosaccharide C'!$E$2:$T$999,4)</f>
        <v>0.009012</v>
      </c>
      <c r="L281" s="31">
        <f>VLOOKUP(A281,'Absolute Total Monosaccharide C'!$E$2:$T$999,5)</f>
        <v>0.129278</v>
      </c>
      <c r="M281" s="31">
        <f>VLOOKUP(A281,'Absolute Total Monosaccharide C'!$E$2:$T$999,6)</f>
        <v>0.007398</v>
      </c>
      <c r="N281" s="100">
        <f>VLOOKUP(A281,'Absolute Total Monosaccharide C'!$E$2:$T$999,7)</f>
        <v>0.013294</v>
      </c>
      <c r="O281" s="31">
        <f>VLOOKUP(A281,'Absolute Total Monosaccharide C'!$E$2:$T$999,8)</f>
        <v>0</v>
      </c>
      <c r="P281" s="31">
        <f>VLOOKUP(A281,'Absolute Total Monosaccharide C'!$E$2:$T$999,9)</f>
        <v>0.000818</v>
      </c>
      <c r="Q281" s="31">
        <f>VLOOKUP(A281,'Absolute Total Monosaccharide C'!$E$2:$T$999,10)</f>
        <v>0</v>
      </c>
      <c r="R281" s="31">
        <f>VLOOKUP(A281,'Absolute Total Monosaccharide C'!$E$2:$T$999,11)</f>
        <v>0.01442</v>
      </c>
      <c r="S281" s="31">
        <f>VLOOKUP(A281,'Absolute Total Monosaccharide C'!$E$2:$T$999,12)</f>
        <v>0</v>
      </c>
      <c r="T281" s="31">
        <f>VLOOKUP(A281,'Absolute Total Monosaccharide C'!$E$2:$T$999,13)</f>
        <v>0</v>
      </c>
      <c r="U281" s="31">
        <f>VLOOKUP(A281,'Absolute Total Monosaccharide C'!$E$2:$T$999,14)</f>
        <v>0.001618</v>
      </c>
      <c r="V281" s="31">
        <f>VLOOKUP(A281,'Absolute Total Monosaccharide C'!$E$2:$T$999,15)</f>
        <v>0</v>
      </c>
      <c r="W281" s="31">
        <f>VLOOKUP(A281,'Absolute Total Monosaccharide C'!$E$2:$T$999,16)</f>
        <v>0</v>
      </c>
      <c r="X281" s="100">
        <f>VLOOKUP(A281,'Absolute Total Monosaccharide C'!$E$2:$T$999,2)</f>
        <v>10.14</v>
      </c>
      <c r="Y281" s="103">
        <v>0.856318691</v>
      </c>
    </row>
    <row r="282">
      <c r="A282" s="19" t="s">
        <v>793</v>
      </c>
      <c r="B282" s="8" t="str">
        <f>VLOOKUP(A282,'Food Encyclopedia'!$C$2:$K$999,3)&amp;","&amp;VLOOKUP(A282,'Food Encyclopedia'!$C$2:$K$999,4)&amp;","&amp;VLOOKUP(A282,'Food Encyclopedia'!$C$2:$K$999,5)</f>
        <v>Apple sauce, commercial product,Motts,No Sugar Added Applesauce, Strawberry</v>
      </c>
      <c r="C282" s="31" t="str">
        <f>VLOOKUP(A282,'Food Encyclopedia'!$C$2:$K$999,6)</f>
        <v>Fruits</v>
      </c>
      <c r="D282" s="98">
        <v>50.0</v>
      </c>
      <c r="E282" s="31">
        <f t="shared" si="1"/>
        <v>50000</v>
      </c>
      <c r="F282" s="31">
        <f>(VLOOKUP(A282,'% water content of Food'!A282:F1279,6))</f>
        <v>84.84308677</v>
      </c>
      <c r="G282" s="31">
        <f t="shared" si="2"/>
        <v>42421.54339</v>
      </c>
      <c r="H282" s="31">
        <f t="shared" si="3"/>
        <v>7578.456614</v>
      </c>
      <c r="I282" s="99">
        <f t="shared" si="4"/>
        <v>81.37746712</v>
      </c>
      <c r="J282" s="31">
        <f>VLOOKUP(A282,'Absolute Total Monosaccharide C'!$E$2:$T$999,3)</f>
        <v>0.249208</v>
      </c>
      <c r="K282" s="31">
        <f>VLOOKUP(A282,'Absolute Total Monosaccharide C'!$E$2:$T$999,4)</f>
        <v>0.012181</v>
      </c>
      <c r="L282" s="31">
        <f>VLOOKUP(A282,'Absolute Total Monosaccharide C'!$E$2:$T$999,5)</f>
        <v>0.194805</v>
      </c>
      <c r="M282" s="31">
        <f>VLOOKUP(A282,'Absolute Total Monosaccharide C'!$E$2:$T$999,6)</f>
        <v>0.012991</v>
      </c>
      <c r="N282" s="100">
        <f>VLOOKUP(A282,'Absolute Total Monosaccharide C'!$E$2:$T$999,7)</f>
        <v>0.010738</v>
      </c>
      <c r="O282" s="31">
        <f>VLOOKUP(A282,'Absolute Total Monosaccharide C'!$E$2:$T$999,8)</f>
        <v>0.002963</v>
      </c>
      <c r="P282" s="31">
        <f>VLOOKUP(A282,'Absolute Total Monosaccharide C'!$E$2:$T$999,9)</f>
        <v>0.001286</v>
      </c>
      <c r="Q282" s="31">
        <f>VLOOKUP(A282,'Absolute Total Monosaccharide C'!$E$2:$T$999,10)</f>
        <v>0</v>
      </c>
      <c r="R282" s="31">
        <f>VLOOKUP(A282,'Absolute Total Monosaccharide C'!$E$2:$T$999,11)</f>
        <v>0.016687</v>
      </c>
      <c r="S282" s="31">
        <f>VLOOKUP(A282,'Absolute Total Monosaccharide C'!$E$2:$T$999,12)</f>
        <v>0.000757</v>
      </c>
      <c r="T282" s="31">
        <f>VLOOKUP(A282,'Absolute Total Monosaccharide C'!$E$2:$T$999,13)</f>
        <v>0.000305</v>
      </c>
      <c r="U282" s="31">
        <f>VLOOKUP(A282,'Absolute Total Monosaccharide C'!$E$2:$T$999,14)</f>
        <v>0.001203</v>
      </c>
      <c r="V282" s="31">
        <f>VLOOKUP(A282,'Absolute Total Monosaccharide C'!$E$2:$T$999,15)</f>
        <v>0</v>
      </c>
      <c r="W282" s="31">
        <f>VLOOKUP(A282,'Absolute Total Monosaccharide C'!$E$2:$T$999,16)</f>
        <v>0.000333</v>
      </c>
      <c r="X282" s="100">
        <f>VLOOKUP(A282,'Absolute Total Monosaccharide C'!$E$2:$T$999,2)</f>
        <v>9.91</v>
      </c>
      <c r="Y282" s="101"/>
    </row>
    <row r="283">
      <c r="A283" s="19" t="s">
        <v>795</v>
      </c>
      <c r="B283" s="8" t="str">
        <f>VLOOKUP(A283,'Food Encyclopedia'!$C$2:$K$999,3)&amp;","&amp;VLOOKUP(A283,'Food Encyclopedia'!$C$2:$K$999,4)&amp;","&amp;VLOOKUP(A283,'Food Encyclopedia'!$C$2:$K$999,5)</f>
        <v>Mac &amp; Cheese, commercial product, pre-cooked,Organics Happy Tot,Organic Mac &amp; Cheese with Lentil Pasta &amp; Veggie Sauce (pumpkin, cauliflower, carrot), gluten free, Tots &amp; Tykes (12+ months) (12+ months)</v>
      </c>
      <c r="C283" s="31" t="str">
        <f>VLOOKUP(A283,'Food Encyclopedia'!$C$2:$K$999,6)</f>
        <v>Vegetables</v>
      </c>
      <c r="D283" s="98">
        <v>50.0</v>
      </c>
      <c r="E283" s="31">
        <f t="shared" si="1"/>
        <v>50000</v>
      </c>
      <c r="F283" s="31">
        <f>(VLOOKUP(A283,'% water content of Food'!A283:F1280,6))</f>
        <v>74.01450026</v>
      </c>
      <c r="G283" s="31">
        <f t="shared" si="2"/>
        <v>37007.25013</v>
      </c>
      <c r="H283" s="31">
        <f t="shared" si="3"/>
        <v>12992.74987</v>
      </c>
      <c r="I283" s="99">
        <f t="shared" si="4"/>
        <v>115.1287566</v>
      </c>
      <c r="J283" s="31">
        <f>VLOOKUP(A283,'Absolute Total Monosaccharide C'!$E$2:$T$999,3)</f>
        <v>0.506123</v>
      </c>
      <c r="K283" s="31">
        <f>VLOOKUP(A283,'Absolute Total Monosaccharide C'!$E$2:$T$999,4)</f>
        <v>0.019841</v>
      </c>
      <c r="L283" s="31">
        <f>VLOOKUP(A283,'Absolute Total Monosaccharide C'!$E$2:$T$999,5)</f>
        <v>0.020223</v>
      </c>
      <c r="M283" s="31">
        <f>VLOOKUP(A283,'Absolute Total Monosaccharide C'!$E$2:$T$999,6)</f>
        <v>0.000828</v>
      </c>
      <c r="N283" s="100">
        <f>VLOOKUP(A283,'Absolute Total Monosaccharide C'!$E$2:$T$999,7)</f>
        <v>0.008861</v>
      </c>
      <c r="O283" s="31">
        <f>VLOOKUP(A283,'Absolute Total Monosaccharide C'!$E$2:$T$999,8)</f>
        <v>0</v>
      </c>
      <c r="P283" s="31">
        <f>VLOOKUP(A283,'Absolute Total Monosaccharide C'!$E$2:$T$999,9)</f>
        <v>0.000673</v>
      </c>
      <c r="Q283" s="31">
        <f>VLOOKUP(A283,'Absolute Total Monosaccharide C'!$E$2:$T$999,10)</f>
        <v>0</v>
      </c>
      <c r="R283" s="31">
        <f>VLOOKUP(A283,'Absolute Total Monosaccharide C'!$E$2:$T$999,11)</f>
        <v>0.006335</v>
      </c>
      <c r="S283" s="31">
        <f>VLOOKUP(A283,'Absolute Total Monosaccharide C'!$E$2:$T$999,12)</f>
        <v>0</v>
      </c>
      <c r="T283" s="31">
        <f>VLOOKUP(A283,'Absolute Total Monosaccharide C'!$E$2:$T$999,13)</f>
        <v>0</v>
      </c>
      <c r="U283" s="31">
        <f>VLOOKUP(A283,'Absolute Total Monosaccharide C'!$E$2:$T$999,14)</f>
        <v>0.002295</v>
      </c>
      <c r="V283" s="31">
        <f>VLOOKUP(A283,'Absolute Total Monosaccharide C'!$E$2:$T$999,15)</f>
        <v>0</v>
      </c>
      <c r="W283" s="31">
        <f>VLOOKUP(A283,'Absolute Total Monosaccharide C'!$E$2:$T$999,16)</f>
        <v>0</v>
      </c>
      <c r="X283" s="100">
        <f>VLOOKUP(A283,'Absolute Total Monosaccharide C'!$E$2:$T$999,2)</f>
        <v>10.24</v>
      </c>
      <c r="Y283" s="103">
        <v>0.738355252</v>
      </c>
    </row>
    <row r="284">
      <c r="A284" s="19" t="s">
        <v>799</v>
      </c>
      <c r="B284" s="8" t="str">
        <f>VLOOKUP(A284,'Food Encyclopedia'!$C$2:$K$999,3)&amp;","&amp;VLOOKUP(A284,'Food Encyclopedia'!$C$2:$K$999,4)&amp;","&amp;VLOOKUP(A284,'Food Encyclopedia'!$C$2:$K$999,5)</f>
        <v>Oatmeal &amp; Sprouted quinoa, commercial product, pre-mixed,Organics Happy Tot,Super Morning Bowl with oatmeal, sprouted quinoa, organic bananas &amp; strawberries, Tots &amp; Tykes (12+ months) (12+ months)</v>
      </c>
      <c r="C284" s="31" t="str">
        <f>VLOOKUP(A284,'Food Encyclopedia'!$C$2:$K$999,6)</f>
        <v>Grain Products</v>
      </c>
      <c r="D284" s="98">
        <v>50.0</v>
      </c>
      <c r="E284" s="31">
        <f t="shared" si="1"/>
        <v>50000</v>
      </c>
      <c r="F284" s="31">
        <f>(VLOOKUP(A284,'% water content of Food'!A284:F1281,6))</f>
        <v>63.06276021</v>
      </c>
      <c r="G284" s="31">
        <f t="shared" si="2"/>
        <v>31531.3801</v>
      </c>
      <c r="H284" s="31">
        <f t="shared" si="3"/>
        <v>18468.6199</v>
      </c>
      <c r="I284" s="99">
        <f t="shared" si="4"/>
        <v>130.5177368</v>
      </c>
      <c r="J284" s="31">
        <f>VLOOKUP(A284,'Absolute Total Monosaccharide C'!$E$2:$T$999,3)</f>
        <v>0.439155</v>
      </c>
      <c r="K284" s="31">
        <f>VLOOKUP(A284,'Absolute Total Monosaccharide C'!$E$2:$T$999,4)</f>
        <v>0.011434</v>
      </c>
      <c r="L284" s="31">
        <f>VLOOKUP(A284,'Absolute Total Monosaccharide C'!$E$2:$T$999,5)</f>
        <v>0.055742</v>
      </c>
      <c r="M284" s="31">
        <f>VLOOKUP(A284,'Absolute Total Monosaccharide C'!$E$2:$T$999,6)</f>
        <v>0.004753</v>
      </c>
      <c r="N284" s="100">
        <f>VLOOKUP(A284,'Absolute Total Monosaccharide C'!$E$2:$T$999,7)</f>
        <v>0.007067</v>
      </c>
      <c r="O284" s="31">
        <f>VLOOKUP(A284,'Absolute Total Monosaccharide C'!$E$2:$T$999,8)</f>
        <v>0</v>
      </c>
      <c r="P284" s="31">
        <f>VLOOKUP(A284,'Absolute Total Monosaccharide C'!$E$2:$T$999,9)</f>
        <v>0.000418</v>
      </c>
      <c r="Q284" s="31">
        <f>VLOOKUP(A284,'Absolute Total Monosaccharide C'!$E$2:$T$999,10)</f>
        <v>0</v>
      </c>
      <c r="R284" s="31">
        <f>VLOOKUP(A284,'Absolute Total Monosaccharide C'!$E$2:$T$999,11)</f>
        <v>0.005562</v>
      </c>
      <c r="S284" s="31">
        <f>VLOOKUP(A284,'Absolute Total Monosaccharide C'!$E$2:$T$999,12)</f>
        <v>0</v>
      </c>
      <c r="T284" s="31">
        <f>VLOOKUP(A284,'Absolute Total Monosaccharide C'!$E$2:$T$999,13)</f>
        <v>0</v>
      </c>
      <c r="U284" s="31">
        <f>VLOOKUP(A284,'Absolute Total Monosaccharide C'!$E$2:$T$999,14)</f>
        <v>0.007256</v>
      </c>
      <c r="V284" s="31">
        <f>VLOOKUP(A284,'Absolute Total Monosaccharide C'!$E$2:$T$999,15)</f>
        <v>0</v>
      </c>
      <c r="W284" s="31">
        <f>VLOOKUP(A284,'Absolute Total Monosaccharide C'!$E$2:$T$999,16)</f>
        <v>0</v>
      </c>
      <c r="X284" s="100">
        <f>VLOOKUP(A284,'Absolute Total Monosaccharide C'!$E$2:$T$999,2)</f>
        <v>10.11</v>
      </c>
      <c r="Y284" s="103">
        <v>0.797688336</v>
      </c>
    </row>
    <row r="285">
      <c r="A285" s="19" t="s">
        <v>802</v>
      </c>
      <c r="B285" s="8" t="str">
        <f>VLOOKUP(A285,'Food Encyclopedia'!$C$2:$K$999,3)&amp;","&amp;VLOOKUP(A285,'Food Encyclopedia'!$C$2:$K$999,4)&amp;","&amp;VLOOKUP(A285,'Food Encyclopedia'!$C$2:$K$999,5)</f>
        <v>Oatmeal &amp; Sprouted quinoa, commercial product, pre-mixed,Organics Happy Tot,Super Morning Bowl with oatmeal, sprouted quinoa, Apples &amp; blueberries, Tots &amp; Tykes (12+ months)</v>
      </c>
      <c r="C285" s="31" t="str">
        <f>VLOOKUP(A285,'Food Encyclopedia'!$C$2:$K$999,6)</f>
        <v>Grain Products</v>
      </c>
      <c r="D285" s="98">
        <v>50.0</v>
      </c>
      <c r="E285" s="31">
        <f t="shared" si="1"/>
        <v>50000</v>
      </c>
      <c r="F285" s="31">
        <f>(VLOOKUP(A285,'% water content of Food'!A285:F1282,6))</f>
        <v>67.34893393</v>
      </c>
      <c r="G285" s="31">
        <f t="shared" si="2"/>
        <v>33674.46696</v>
      </c>
      <c r="H285" s="31">
        <f t="shared" si="3"/>
        <v>16325.53304</v>
      </c>
      <c r="I285" s="99">
        <f t="shared" si="4"/>
        <v>180.2012336</v>
      </c>
      <c r="J285" s="31">
        <f>VLOOKUP(A285,'Absolute Total Monosaccharide C'!$E$2:$T$999,3)</f>
        <v>0.5132</v>
      </c>
      <c r="K285" s="31">
        <f>VLOOKUP(A285,'Absolute Total Monosaccharide C'!$E$2:$T$999,4)</f>
        <v>0.018539</v>
      </c>
      <c r="L285" s="31">
        <f>VLOOKUP(A285,'Absolute Total Monosaccharide C'!$E$2:$T$999,5)</f>
        <v>0.040793</v>
      </c>
      <c r="M285" s="31">
        <f>VLOOKUP(A285,'Absolute Total Monosaccharide C'!$E$2:$T$999,6)</f>
        <v>0.011047</v>
      </c>
      <c r="N285" s="100">
        <f>VLOOKUP(A285,'Absolute Total Monosaccharide C'!$E$2:$T$999,7)</f>
        <v>0.011038</v>
      </c>
      <c r="O285" s="31">
        <f>VLOOKUP(A285,'Absolute Total Monosaccharide C'!$E$2:$T$999,8)</f>
        <v>0</v>
      </c>
      <c r="P285" s="31">
        <f>VLOOKUP(A285,'Absolute Total Monosaccharide C'!$E$2:$T$999,9)</f>
        <v>0.000563</v>
      </c>
      <c r="Q285" s="31">
        <f>VLOOKUP(A285,'Absolute Total Monosaccharide C'!$E$2:$T$999,10)</f>
        <v>0</v>
      </c>
      <c r="R285" s="31">
        <f>VLOOKUP(A285,'Absolute Total Monosaccharide C'!$E$2:$T$999,11)</f>
        <v>0.005364</v>
      </c>
      <c r="S285" s="31">
        <f>VLOOKUP(A285,'Absolute Total Monosaccharide C'!$E$2:$T$999,12)</f>
        <v>0</v>
      </c>
      <c r="T285" s="31">
        <f>VLOOKUP(A285,'Absolute Total Monosaccharide C'!$E$2:$T$999,13)</f>
        <v>0</v>
      </c>
      <c r="U285" s="31">
        <f>VLOOKUP(A285,'Absolute Total Monosaccharide C'!$E$2:$T$999,14)</f>
        <v>0.008943</v>
      </c>
      <c r="V285" s="31">
        <f>VLOOKUP(A285,'Absolute Total Monosaccharide C'!$E$2:$T$999,15)</f>
        <v>0</v>
      </c>
      <c r="W285" s="31">
        <f>VLOOKUP(A285,'Absolute Total Monosaccharide C'!$E$2:$T$999,16)</f>
        <v>0</v>
      </c>
      <c r="X285" s="100">
        <f>VLOOKUP(A285,'Absolute Total Monosaccharide C'!$E$2:$T$999,2)</f>
        <v>10.36</v>
      </c>
      <c r="Y285" s="103">
        <v>0.728696756</v>
      </c>
    </row>
    <row r="286">
      <c r="A286" s="19" t="s">
        <v>804</v>
      </c>
      <c r="B286" s="8" t="str">
        <f>VLOOKUP(A286,'Food Encyclopedia'!$C$2:$K$999,3)&amp;","&amp;VLOOKUP(A286,'Food Encyclopedia'!$C$2:$K$999,4)&amp;","&amp;VLOOKUP(A286,'Food Encyclopedia'!$C$2:$K$999,5)</f>
        <v>Ravioli, commercial product, pre-cooked,Organics Happy Tot,Organic squash ravioli with squash, pumpkin &amp; sage sauce, Tots &amp; Tykes (12+ months)</v>
      </c>
      <c r="C286" s="31" t="str">
        <f>VLOOKUP(A286,'Food Encyclopedia'!$C$2:$K$999,6)</f>
        <v>Grain Products</v>
      </c>
      <c r="D286" s="98">
        <v>50.0</v>
      </c>
      <c r="E286" s="31">
        <f t="shared" si="1"/>
        <v>50000</v>
      </c>
      <c r="F286" s="31">
        <f>(VLOOKUP(A286,'% water content of Food'!A286:F1283,6))</f>
        <v>71.25843122</v>
      </c>
      <c r="G286" s="31">
        <f t="shared" si="2"/>
        <v>35629.21561</v>
      </c>
      <c r="H286" s="31">
        <f t="shared" si="3"/>
        <v>14370.78439</v>
      </c>
      <c r="I286" s="99">
        <f t="shared" si="4"/>
        <v>163.0365489</v>
      </c>
      <c r="J286" s="31">
        <f>VLOOKUP(A286,'Absolute Total Monosaccharide C'!$E$2:$T$999,3)</f>
        <v>0.628215</v>
      </c>
      <c r="K286" s="31">
        <f>VLOOKUP(A286,'Absolute Total Monosaccharide C'!$E$2:$T$999,4)</f>
        <v>0.018585</v>
      </c>
      <c r="L286" s="31">
        <f>VLOOKUP(A286,'Absolute Total Monosaccharide C'!$E$2:$T$999,5)</f>
        <v>0.005428</v>
      </c>
      <c r="M286" s="31">
        <f>VLOOKUP(A286,'Absolute Total Monosaccharide C'!$E$2:$T$999,6)</f>
        <v>0.013949</v>
      </c>
      <c r="N286" s="100">
        <f>VLOOKUP(A286,'Absolute Total Monosaccharide C'!$E$2:$T$999,7)</f>
        <v>0.011345</v>
      </c>
      <c r="O286" s="31">
        <f>VLOOKUP(A286,'Absolute Total Monosaccharide C'!$E$2:$T$999,8)</f>
        <v>0</v>
      </c>
      <c r="P286" s="31">
        <f>VLOOKUP(A286,'Absolute Total Monosaccharide C'!$E$2:$T$999,9)</f>
        <v>0.0005</v>
      </c>
      <c r="Q286" s="31">
        <f>VLOOKUP(A286,'Absolute Total Monosaccharide C'!$E$2:$T$999,10)</f>
        <v>0</v>
      </c>
      <c r="R286" s="31">
        <f>VLOOKUP(A286,'Absolute Total Monosaccharide C'!$E$2:$T$999,11)</f>
        <v>0.006626</v>
      </c>
      <c r="S286" s="31">
        <f>VLOOKUP(A286,'Absolute Total Monosaccharide C'!$E$2:$T$999,12)</f>
        <v>0</v>
      </c>
      <c r="T286" s="31">
        <f>VLOOKUP(A286,'Absolute Total Monosaccharide C'!$E$2:$T$999,13)</f>
        <v>0</v>
      </c>
      <c r="U286" s="31">
        <f>VLOOKUP(A286,'Absolute Total Monosaccharide C'!$E$2:$T$999,14)</f>
        <v>0.003045</v>
      </c>
      <c r="V286" s="31">
        <f>VLOOKUP(A286,'Absolute Total Monosaccharide C'!$E$2:$T$999,15)</f>
        <v>0</v>
      </c>
      <c r="W286" s="31">
        <f>VLOOKUP(A286,'Absolute Total Monosaccharide C'!$E$2:$T$999,16)</f>
        <v>0</v>
      </c>
      <c r="X286" s="100">
        <f>VLOOKUP(A286,'Absolute Total Monosaccharide C'!$E$2:$T$999,2)</f>
        <v>10.37</v>
      </c>
      <c r="Y286" s="103">
        <v>0.788491561</v>
      </c>
    </row>
    <row r="287">
      <c r="A287" s="19" t="s">
        <v>807</v>
      </c>
      <c r="B287" s="8" t="str">
        <f>VLOOKUP(A287,'Food Encyclopedia'!$C$2:$K$999,3)&amp;","&amp;VLOOKUP(A287,'Food Encyclopedia'!$C$2:$K$999,4)&amp;","&amp;VLOOKUP(A287,'Food Encyclopedia'!$C$2:$K$999,5)</f>
        <v>Ravioli, commercial product, pre-cooked,Organics Happy Tot,Organic Cheese &amp; Spinach Ravioli with marinara sauce, Tots &amp; Tykes (12+ months)</v>
      </c>
      <c r="C287" s="31" t="str">
        <f>VLOOKUP(A287,'Food Encyclopedia'!$C$2:$K$999,6)</f>
        <v>Grain Products</v>
      </c>
      <c r="D287" s="98">
        <v>50.0</v>
      </c>
      <c r="E287" s="31">
        <f t="shared" si="1"/>
        <v>50000</v>
      </c>
      <c r="F287" s="31">
        <f>(VLOOKUP(A287,'% water content of Food'!A287:F1284,6))</f>
        <v>63.94439251</v>
      </c>
      <c r="G287" s="31">
        <f t="shared" si="2"/>
        <v>31972.19626</v>
      </c>
      <c r="H287" s="31">
        <f t="shared" si="3"/>
        <v>18027.80374</v>
      </c>
      <c r="I287" s="99">
        <f t="shared" si="4"/>
        <v>383.0367461</v>
      </c>
      <c r="J287" s="31">
        <f>VLOOKUP(A287,'Absolute Total Monosaccharide C'!$E$2:$T$999,3)</f>
        <v>0.56543</v>
      </c>
      <c r="K287" s="31">
        <f>VLOOKUP(A287,'Absolute Total Monosaccharide C'!$E$2:$T$999,4)</f>
        <v>0.016522</v>
      </c>
      <c r="L287" s="31">
        <f>VLOOKUP(A287,'Absolute Total Monosaccharide C'!$E$2:$T$999,5)</f>
        <v>0.013047</v>
      </c>
      <c r="M287" s="31">
        <f>VLOOKUP(A287,'Absolute Total Monosaccharide C'!$E$2:$T$999,6)</f>
        <v>0.025262</v>
      </c>
      <c r="N287" s="100">
        <f>VLOOKUP(A287,'Absolute Total Monosaccharide C'!$E$2:$T$999,7)</f>
        <v>0.021247</v>
      </c>
      <c r="O287" s="31">
        <f>VLOOKUP(A287,'Absolute Total Monosaccharide C'!$E$2:$T$999,8)</f>
        <v>0</v>
      </c>
      <c r="P287" s="31">
        <f>VLOOKUP(A287,'Absolute Total Monosaccharide C'!$E$2:$T$999,9)</f>
        <v>0.000735</v>
      </c>
      <c r="Q287" s="31">
        <f>VLOOKUP(A287,'Absolute Total Monosaccharide C'!$E$2:$T$999,10)</f>
        <v>0</v>
      </c>
      <c r="R287" s="31">
        <f>VLOOKUP(A287,'Absolute Total Monosaccharide C'!$E$2:$T$999,11)</f>
        <v>0.008948</v>
      </c>
      <c r="S287" s="31">
        <f>VLOOKUP(A287,'Absolute Total Monosaccharide C'!$E$2:$T$999,12)</f>
        <v>0</v>
      </c>
      <c r="T287" s="31">
        <f>VLOOKUP(A287,'Absolute Total Monosaccharide C'!$E$2:$T$999,13)</f>
        <v>0</v>
      </c>
      <c r="U287" s="31">
        <f>VLOOKUP(A287,'Absolute Total Monosaccharide C'!$E$2:$T$999,14)</f>
        <v>0.00202</v>
      </c>
      <c r="V287" s="31">
        <f>VLOOKUP(A287,'Absolute Total Monosaccharide C'!$E$2:$T$999,15)</f>
        <v>0</v>
      </c>
      <c r="W287" s="31">
        <f>VLOOKUP(A287,'Absolute Total Monosaccharide C'!$E$2:$T$999,16)</f>
        <v>0</v>
      </c>
      <c r="X287" s="100">
        <f>VLOOKUP(A287,'Absolute Total Monosaccharide C'!$E$2:$T$999,2)</f>
        <v>10.29</v>
      </c>
      <c r="Y287" s="103">
        <v>0.81748466</v>
      </c>
    </row>
    <row r="288">
      <c r="A288" s="19" t="s">
        <v>809</v>
      </c>
      <c r="B288" s="8" t="str">
        <f>VLOOKUP(A288,'Food Encyclopedia'!$C$2:$K$999,3)&amp;","&amp;VLOOKUP(A288,'Food Encyclopedia'!$C$2:$K$999,4)&amp;","&amp;VLOOKUP(A288,'Food Encyclopedia'!$C$2:$K$999,5)</f>
        <v>Fruit &amp; Veggie blend, commercial product, pouch,Organics Happy Tot,Fiber &amp; Protein: Organic Pears (1/2), raspberries (4), carrots (2 tsp),  butternut squash (1 1/2 tsp) &amp; pea protein (1 1/2 tsp), Stage 4 (Tots &amp; Tykes (12+ months))</v>
      </c>
      <c r="C288" s="31" t="str">
        <f>VLOOKUP(A288,'Food Encyclopedia'!$C$2:$K$999,6)</f>
        <v>Fruits</v>
      </c>
      <c r="D288" s="98">
        <v>50.0</v>
      </c>
      <c r="E288" s="31">
        <f t="shared" si="1"/>
        <v>50000</v>
      </c>
      <c r="F288" s="31">
        <f>(VLOOKUP(A288,'% water content of Food'!A288:F1285,6))</f>
        <v>69.22482836</v>
      </c>
      <c r="G288" s="31">
        <f t="shared" si="2"/>
        <v>34612.41418</v>
      </c>
      <c r="H288" s="31">
        <f t="shared" si="3"/>
        <v>15387.58582</v>
      </c>
      <c r="I288" s="99">
        <f t="shared" si="4"/>
        <v>277.4535599</v>
      </c>
      <c r="J288" s="31">
        <f>VLOOKUP(A288,'Absolute Total Monosaccharide C'!$E$2:$T$999,3)</f>
        <v>0.118401</v>
      </c>
      <c r="K288" s="31">
        <f>VLOOKUP(A288,'Absolute Total Monosaccharide C'!$E$2:$T$999,4)</f>
        <v>0.008572</v>
      </c>
      <c r="L288" s="31">
        <f>VLOOKUP(A288,'Absolute Total Monosaccharide C'!$E$2:$T$999,5)</f>
        <v>0.143417</v>
      </c>
      <c r="M288" s="31">
        <f>VLOOKUP(A288,'Absolute Total Monosaccharide C'!$E$2:$T$999,6)</f>
        <v>0.007595</v>
      </c>
      <c r="N288" s="100">
        <f>VLOOKUP(A288,'Absolute Total Monosaccharide C'!$E$2:$T$999,7)</f>
        <v>0.018031</v>
      </c>
      <c r="O288" s="31">
        <f>VLOOKUP(A288,'Absolute Total Monosaccharide C'!$E$2:$T$999,8)</f>
        <v>0.000303</v>
      </c>
      <c r="P288" s="31">
        <f>VLOOKUP(A288,'Absolute Total Monosaccharide C'!$E$2:$T$999,9)</f>
        <v>0.001226</v>
      </c>
      <c r="Q288" s="31">
        <f>VLOOKUP(A288,'Absolute Total Monosaccharide C'!$E$2:$T$999,10)</f>
        <v>0.000526</v>
      </c>
      <c r="R288" s="31">
        <f>VLOOKUP(A288,'Absolute Total Monosaccharide C'!$E$2:$T$999,11)</f>
        <v>0.013933</v>
      </c>
      <c r="S288" s="31">
        <f>VLOOKUP(A288,'Absolute Total Monosaccharide C'!$E$2:$T$999,12)</f>
        <v>0</v>
      </c>
      <c r="T288" s="31">
        <f>VLOOKUP(A288,'Absolute Total Monosaccharide C'!$E$2:$T$999,13)</f>
        <v>0</v>
      </c>
      <c r="U288" s="31">
        <f>VLOOKUP(A288,'Absolute Total Monosaccharide C'!$E$2:$T$999,14)</f>
        <v>-0.00026</v>
      </c>
      <c r="V288" s="31">
        <f>VLOOKUP(A288,'Absolute Total Monosaccharide C'!$E$2:$T$999,15)</f>
        <v>0</v>
      </c>
      <c r="W288" s="31">
        <f>VLOOKUP(A288,'Absolute Total Monosaccharide C'!$E$2:$T$999,16)</f>
        <v>0.000695</v>
      </c>
      <c r="X288" s="100">
        <f>VLOOKUP(A288,'Absolute Total Monosaccharide C'!$E$2:$T$999,2)</f>
        <v>9.628</v>
      </c>
      <c r="Y288" s="101"/>
    </row>
    <row r="289">
      <c r="A289" s="19" t="s">
        <v>813</v>
      </c>
      <c r="B289" s="8" t="str">
        <f>VLOOKUP(A289,'Food Encyclopedia'!$C$2:$K$999,3)&amp;","&amp;VLOOKUP(A289,'Food Encyclopedia'!$C$2:$K$999,4)&amp;","&amp;VLOOKUP(A289,'Food Encyclopedia'!$C$2:$K$999,5)</f>
        <v>Fruit &amp; Veggie blend, commercial product, pouch,Organics Happy Tot,Super Foods: organic Apples (1/2), sweet potatoes (1/7), carrot (1/4), cinnaman &amp; super chia (1 tsp), Stage 4 (Tots &amp; Tykes (12+ months))</v>
      </c>
      <c r="C289" s="31" t="str">
        <f>VLOOKUP(A289,'Food Encyclopedia'!$C$2:$K$999,6)</f>
        <v>Fruits</v>
      </c>
      <c r="D289" s="98">
        <v>50.0</v>
      </c>
      <c r="E289" s="31">
        <f t="shared" si="1"/>
        <v>50000</v>
      </c>
      <c r="F289" s="31">
        <f>(VLOOKUP(A289,'% water content of Food'!A289:F1286,6))</f>
        <v>81.4615957</v>
      </c>
      <c r="G289" s="31">
        <f t="shared" si="2"/>
        <v>40730.79785</v>
      </c>
      <c r="H289" s="31">
        <f t="shared" si="3"/>
        <v>9269.202148</v>
      </c>
      <c r="I289" s="99">
        <f t="shared" si="4"/>
        <v>167.0217535</v>
      </c>
      <c r="J289" s="31">
        <f>VLOOKUP(A289,'Absolute Total Monosaccharide C'!$E$2:$T$999,3)</f>
        <v>0.272026</v>
      </c>
      <c r="K289" s="31">
        <f>VLOOKUP(A289,'Absolute Total Monosaccharide C'!$E$2:$T$999,4)</f>
        <v>0.022519</v>
      </c>
      <c r="L289" s="31">
        <f>VLOOKUP(A289,'Absolute Total Monosaccharide C'!$E$2:$T$999,5)</f>
        <v>0.116826</v>
      </c>
      <c r="M289" s="31">
        <f>VLOOKUP(A289,'Absolute Total Monosaccharide C'!$E$2:$T$999,6)</f>
        <v>0.069487</v>
      </c>
      <c r="N289" s="100">
        <f>VLOOKUP(A289,'Absolute Total Monosaccharide C'!$E$2:$T$999,7)</f>
        <v>0.018019</v>
      </c>
      <c r="O289" s="31">
        <f>VLOOKUP(A289,'Absolute Total Monosaccharide C'!$E$2:$T$999,8)</f>
        <v>0</v>
      </c>
      <c r="P289" s="31">
        <f>VLOOKUP(A289,'Absolute Total Monosaccharide C'!$E$2:$T$999,9)</f>
        <v>0.001594</v>
      </c>
      <c r="Q289" s="31">
        <f>VLOOKUP(A289,'Absolute Total Monosaccharide C'!$E$2:$T$999,10)</f>
        <v>0</v>
      </c>
      <c r="R289" s="31">
        <f>VLOOKUP(A289,'Absolute Total Monosaccharide C'!$E$2:$T$999,11)</f>
        <v>0.01594</v>
      </c>
      <c r="S289" s="31">
        <f>VLOOKUP(A289,'Absolute Total Monosaccharide C'!$E$2:$T$999,12)</f>
        <v>0</v>
      </c>
      <c r="T289" s="31">
        <f>VLOOKUP(A289,'Absolute Total Monosaccharide C'!$E$2:$T$999,13)</f>
        <v>0</v>
      </c>
      <c r="U289" s="31">
        <f>VLOOKUP(A289,'Absolute Total Monosaccharide C'!$E$2:$T$999,14)</f>
        <v>0.001122</v>
      </c>
      <c r="V289" s="31">
        <f>VLOOKUP(A289,'Absolute Total Monosaccharide C'!$E$2:$T$999,15)</f>
        <v>0</v>
      </c>
      <c r="W289" s="31">
        <f>VLOOKUP(A289,'Absolute Total Monosaccharide C'!$E$2:$T$999,16)</f>
        <v>0</v>
      </c>
      <c r="X289" s="100">
        <f>VLOOKUP(A289,'Absolute Total Monosaccharide C'!$E$2:$T$999,2)</f>
        <v>10.15</v>
      </c>
      <c r="Y289" s="103">
        <v>0.941340585</v>
      </c>
    </row>
    <row r="290">
      <c r="A290" s="19" t="s">
        <v>815</v>
      </c>
      <c r="B290" s="8" t="str">
        <f>VLOOKUP(A290,'Food Encyclopedia'!$C$2:$K$999,3)&amp;","&amp;VLOOKUP(A290,'Food Encyclopedia'!$C$2:$K$999,4)&amp;","&amp;VLOOKUP(A290,'Food Encyclopedia'!$C$2:$K$999,5)</f>
        <v>Fruit &amp; Veggie blend, commercial product, pouch,Organics Happy Tot,Super Foods: organic Pears (1/2), beets (1/4),  blueberries (4) &amp; super chia (1 tsp), Stage 4 (Tots &amp; Tykes (12+ months))</v>
      </c>
      <c r="C290" s="31" t="str">
        <f>VLOOKUP(A290,'Food Encyclopedia'!$C$2:$K$999,6)</f>
        <v>Fruits</v>
      </c>
      <c r="D290" s="98">
        <v>50.0</v>
      </c>
      <c r="E290" s="31">
        <f t="shared" si="1"/>
        <v>50000</v>
      </c>
      <c r="F290" s="31">
        <f>(VLOOKUP(A290,'% water content of Food'!A290:F1287,6))</f>
        <v>82.09290183</v>
      </c>
      <c r="G290" s="31">
        <f t="shared" si="2"/>
        <v>41046.45092</v>
      </c>
      <c r="H290" s="31">
        <f t="shared" si="3"/>
        <v>8953.549084</v>
      </c>
      <c r="I290" s="99">
        <f t="shared" si="4"/>
        <v>219.6484661</v>
      </c>
      <c r="J290" s="31">
        <f>VLOOKUP(A290,'Absolute Total Monosaccharide C'!$E$2:$T$999,3)</f>
        <v>0.155617</v>
      </c>
      <c r="K290" s="31">
        <f>VLOOKUP(A290,'Absolute Total Monosaccharide C'!$E$2:$T$999,4)</f>
        <v>0.014641</v>
      </c>
      <c r="L290" s="31">
        <f>VLOOKUP(A290,'Absolute Total Monosaccharide C'!$E$2:$T$999,5)</f>
        <v>0.102177</v>
      </c>
      <c r="M290" s="31">
        <f>VLOOKUP(A290,'Absolute Total Monosaccharide C'!$E$2:$T$999,6)</f>
        <v>0.012345</v>
      </c>
      <c r="N290" s="100">
        <f>VLOOKUP(A290,'Absolute Total Monosaccharide C'!$E$2:$T$999,7)</f>
        <v>0.024532</v>
      </c>
      <c r="O290" s="31">
        <f>VLOOKUP(A290,'Absolute Total Monosaccharide C'!$E$2:$T$999,8)</f>
        <v>0</v>
      </c>
      <c r="P290" s="31">
        <f>VLOOKUP(A290,'Absolute Total Monosaccharide C'!$E$2:$T$999,9)</f>
        <v>0.00102</v>
      </c>
      <c r="Q290" s="31">
        <f>VLOOKUP(A290,'Absolute Total Monosaccharide C'!$E$2:$T$999,10)</f>
        <v>0</v>
      </c>
      <c r="R290" s="31">
        <f>VLOOKUP(A290,'Absolute Total Monosaccharide C'!$E$2:$T$999,11)</f>
        <v>0.014718</v>
      </c>
      <c r="S290" s="31">
        <f>VLOOKUP(A290,'Absolute Total Monosaccharide C'!$E$2:$T$999,12)</f>
        <v>0</v>
      </c>
      <c r="T290" s="31">
        <f>VLOOKUP(A290,'Absolute Total Monosaccharide C'!$E$2:$T$999,13)</f>
        <v>0</v>
      </c>
      <c r="U290" s="31">
        <f>VLOOKUP(A290,'Absolute Total Monosaccharide C'!$E$2:$T$999,14)</f>
        <v>0.001059</v>
      </c>
      <c r="V290" s="31">
        <f>VLOOKUP(A290,'Absolute Total Monosaccharide C'!$E$2:$T$999,15)</f>
        <v>0</v>
      </c>
      <c r="W290" s="31">
        <f>VLOOKUP(A290,'Absolute Total Monosaccharide C'!$E$2:$T$999,16)</f>
        <v>0</v>
      </c>
      <c r="X290" s="100">
        <f>VLOOKUP(A290,'Absolute Total Monosaccharide C'!$E$2:$T$999,2)</f>
        <v>9.92</v>
      </c>
      <c r="Y290" s="103">
        <v>0.563387218</v>
      </c>
    </row>
    <row r="291">
      <c r="A291" s="19" t="s">
        <v>817</v>
      </c>
      <c r="B291" s="8" t="str">
        <f>VLOOKUP(A291,'Food Encyclopedia'!$C$2:$K$999,3)&amp;","&amp;VLOOKUP(A291,'Food Encyclopedia'!$C$2:$K$999,4)&amp;","&amp;VLOOKUP(A291,'Food Encyclopedia'!$C$2:$K$999,5)</f>
        <v>Fruit &amp; Veggie blend, commercial product, pouch,Organics Happy Tot,Super Foods: organic Pears (1/4), mangoes (1/4 cup), spinach (3/5 cup) &amp; 1 super chia (1 tsp), Stage 4 (Tots &amp; Tykes (12+ months))</v>
      </c>
      <c r="C291" s="31" t="str">
        <f>VLOOKUP(A291,'Food Encyclopedia'!$C$2:$K$999,6)</f>
        <v>Fruits</v>
      </c>
      <c r="D291" s="98">
        <v>50.0</v>
      </c>
      <c r="E291" s="31">
        <f t="shared" si="1"/>
        <v>50000</v>
      </c>
      <c r="F291" s="31">
        <f>(VLOOKUP(A291,'% water content of Food'!A291:F1288,6))</f>
        <v>82.1326655</v>
      </c>
      <c r="G291" s="31">
        <f t="shared" si="2"/>
        <v>41066.33275</v>
      </c>
      <c r="H291" s="31">
        <f t="shared" si="3"/>
        <v>8933.667251</v>
      </c>
      <c r="I291" s="99">
        <f t="shared" si="4"/>
        <v>237.4032735</v>
      </c>
      <c r="J291" s="31">
        <f>VLOOKUP(A291,'Absolute Total Monosaccharide C'!$E$2:$T$999,3)</f>
        <v>0.144427</v>
      </c>
      <c r="K291" s="31">
        <f>VLOOKUP(A291,'Absolute Total Monosaccharide C'!$E$2:$T$999,4)</f>
        <v>0.017015</v>
      </c>
      <c r="L291" s="31">
        <f>VLOOKUP(A291,'Absolute Total Monosaccharide C'!$E$2:$T$999,5)</f>
        <v>0.096304</v>
      </c>
      <c r="M291" s="31">
        <f>VLOOKUP(A291,'Absolute Total Monosaccharide C'!$E$2:$T$999,6)</f>
        <v>0.015718</v>
      </c>
      <c r="N291" s="100">
        <f>VLOOKUP(A291,'Absolute Total Monosaccharide C'!$E$2:$T$999,7)</f>
        <v>0.026574</v>
      </c>
      <c r="O291" s="31">
        <f>VLOOKUP(A291,'Absolute Total Monosaccharide C'!$E$2:$T$999,8)</f>
        <v>0</v>
      </c>
      <c r="P291" s="31">
        <f>VLOOKUP(A291,'Absolute Total Monosaccharide C'!$E$2:$T$999,9)</f>
        <v>0.001422</v>
      </c>
      <c r="Q291" s="31">
        <f>VLOOKUP(A291,'Absolute Total Monosaccharide C'!$E$2:$T$999,10)</f>
        <v>0</v>
      </c>
      <c r="R291" s="31">
        <f>VLOOKUP(A291,'Absolute Total Monosaccharide C'!$E$2:$T$999,11)</f>
        <v>0.022085</v>
      </c>
      <c r="S291" s="31">
        <f>VLOOKUP(A291,'Absolute Total Monosaccharide C'!$E$2:$T$999,12)</f>
        <v>0</v>
      </c>
      <c r="T291" s="31">
        <f>VLOOKUP(A291,'Absolute Total Monosaccharide C'!$E$2:$T$999,13)</f>
        <v>0</v>
      </c>
      <c r="U291" s="31">
        <f>VLOOKUP(A291,'Absolute Total Monosaccharide C'!$E$2:$T$999,14)</f>
        <v>0.001375</v>
      </c>
      <c r="V291" s="31">
        <f>VLOOKUP(A291,'Absolute Total Monosaccharide C'!$E$2:$T$999,15)</f>
        <v>0</v>
      </c>
      <c r="W291" s="31">
        <f>VLOOKUP(A291,'Absolute Total Monosaccharide C'!$E$2:$T$999,16)</f>
        <v>0</v>
      </c>
      <c r="X291" s="100">
        <f>VLOOKUP(A291,'Absolute Total Monosaccharide C'!$E$2:$T$999,2)</f>
        <v>10.29</v>
      </c>
      <c r="Y291" s="103">
        <v>0.740549049</v>
      </c>
    </row>
    <row r="292">
      <c r="A292" s="19" t="s">
        <v>819</v>
      </c>
      <c r="B292" s="8" t="str">
        <f>VLOOKUP(A292,'Food Encyclopedia'!$C$2:$K$999,3)&amp;","&amp;VLOOKUP(A292,'Food Encyclopedia'!$C$2:$K$999,4)&amp;","&amp;VLOOKUP(A292,'Food Encyclopedia'!$C$2:$K$999,5)</f>
        <v>Fruit &amp; Veggie blend, commercial product, pouch,Organics Happy Tot,Fiber &amp; Protein: organic Pears (1/2),  kiwi (1/6), kale (1/4 cup) &amp; pea protein ( 1 1/3 tsp), Stage 4 (Tots &amp; Tykes (12+ months))</v>
      </c>
      <c r="C292" s="31" t="str">
        <f>VLOOKUP(A292,'Food Encyclopedia'!$C$2:$K$999,6)</f>
        <v>Fruits</v>
      </c>
      <c r="D292" s="98">
        <v>50.0</v>
      </c>
      <c r="E292" s="31">
        <f t="shared" si="1"/>
        <v>50000</v>
      </c>
      <c r="F292" s="31">
        <f>(VLOOKUP(A292,'% water content of Food'!A292:F1289,6))</f>
        <v>79.68173271</v>
      </c>
      <c r="G292" s="31">
        <f t="shared" si="2"/>
        <v>39840.86636</v>
      </c>
      <c r="H292" s="31">
        <f t="shared" si="3"/>
        <v>10159.13364</v>
      </c>
      <c r="I292" s="99">
        <f t="shared" si="4"/>
        <v>193.2165628</v>
      </c>
      <c r="J292" s="31">
        <f>VLOOKUP(A292,'Absolute Total Monosaccharide C'!$E$2:$T$999,3)</f>
        <v>0.091292</v>
      </c>
      <c r="K292" s="31">
        <f>VLOOKUP(A292,'Absolute Total Monosaccharide C'!$E$2:$T$999,4)</f>
        <v>0.009327</v>
      </c>
      <c r="L292" s="31">
        <f>VLOOKUP(A292,'Absolute Total Monosaccharide C'!$E$2:$T$999,5)</f>
        <v>0.087424</v>
      </c>
      <c r="M292" s="31">
        <f>VLOOKUP(A292,'Absolute Total Monosaccharide C'!$E$2:$T$999,6)</f>
        <v>0.006059</v>
      </c>
      <c r="N292" s="100">
        <f>VLOOKUP(A292,'Absolute Total Monosaccharide C'!$E$2:$T$999,7)</f>
        <v>0.019019</v>
      </c>
      <c r="O292" s="31">
        <f>VLOOKUP(A292,'Absolute Total Monosaccharide C'!$E$2:$T$999,8)</f>
        <v>0</v>
      </c>
      <c r="P292" s="31">
        <f>VLOOKUP(A292,'Absolute Total Monosaccharide C'!$E$2:$T$999,9)</f>
        <v>0.000987</v>
      </c>
      <c r="Q292" s="31">
        <f>VLOOKUP(A292,'Absolute Total Monosaccharide C'!$E$2:$T$999,10)</f>
        <v>0</v>
      </c>
      <c r="R292" s="31">
        <f>VLOOKUP(A292,'Absolute Total Monosaccharide C'!$E$2:$T$999,11)</f>
        <v>0.017025</v>
      </c>
      <c r="S292" s="31">
        <f>VLOOKUP(A292,'Absolute Total Monosaccharide C'!$E$2:$T$999,12)</f>
        <v>0</v>
      </c>
      <c r="T292" s="31">
        <f>VLOOKUP(A292,'Absolute Total Monosaccharide C'!$E$2:$T$999,13)</f>
        <v>0</v>
      </c>
      <c r="U292" s="31">
        <f>VLOOKUP(A292,'Absolute Total Monosaccharide C'!$E$2:$T$999,14)</f>
        <v>0</v>
      </c>
      <c r="V292" s="31">
        <f>VLOOKUP(A292,'Absolute Total Monosaccharide C'!$E$2:$T$999,15)</f>
        <v>0</v>
      </c>
      <c r="W292" s="31">
        <f>VLOOKUP(A292,'Absolute Total Monosaccharide C'!$E$2:$T$999,16)</f>
        <v>0</v>
      </c>
      <c r="X292" s="100">
        <f>VLOOKUP(A292,'Absolute Total Monosaccharide C'!$E$2:$T$999,2)</f>
        <v>10.07</v>
      </c>
      <c r="Y292" s="103">
        <v>0.692944737</v>
      </c>
    </row>
    <row r="293">
      <c r="A293" s="19" t="s">
        <v>821</v>
      </c>
      <c r="B293" s="8" t="str">
        <f>VLOOKUP(A293,'Food Encyclopedia'!$C$2:$K$999,3)&amp;","&amp;VLOOKUP(A293,'Food Encyclopedia'!$C$2:$K$999,4)&amp;","&amp;VLOOKUP(A293,'Food Encyclopedia'!$C$2:$K$999,5)</f>
        <v>Fruit &amp; Veggie blend, commercial product, pouch,Organics Happy Tot,Super Foods: organic Pears (1/3), green beans (5), peas (31) &amp; super chia (1 tsp), Stage 4 (Tots &amp; Tykes (12+ months))</v>
      </c>
      <c r="C293" s="31" t="str">
        <f>VLOOKUP(A293,'Food Encyclopedia'!$C$2:$K$999,6)</f>
        <v>Fruits</v>
      </c>
      <c r="D293" s="98">
        <v>50.0</v>
      </c>
      <c r="E293" s="31">
        <f t="shared" si="1"/>
        <v>50000</v>
      </c>
      <c r="F293" s="31">
        <f>(VLOOKUP(A293,'% water content of Food'!A293:F1290,6))</f>
        <v>95.57432168</v>
      </c>
      <c r="G293" s="31">
        <f t="shared" si="2"/>
        <v>47787.16084</v>
      </c>
      <c r="H293" s="31">
        <f t="shared" si="3"/>
        <v>2212.839159</v>
      </c>
      <c r="I293" s="99">
        <f t="shared" si="4"/>
        <v>49.23567128</v>
      </c>
      <c r="J293" s="31">
        <f>VLOOKUP(A293,'Absolute Total Monosaccharide C'!$E$2:$T$999,3)</f>
        <v>0.130884</v>
      </c>
      <c r="K293" s="31">
        <f>VLOOKUP(A293,'Absolute Total Monosaccharide C'!$E$2:$T$999,4)</f>
        <v>0.01438</v>
      </c>
      <c r="L293" s="31">
        <f>VLOOKUP(A293,'Absolute Total Monosaccharide C'!$E$2:$T$999,5)</f>
        <v>0.085958</v>
      </c>
      <c r="M293" s="31">
        <f>VLOOKUP(A293,'Absolute Total Monosaccharide C'!$E$2:$T$999,6)</f>
        <v>0.007844</v>
      </c>
      <c r="N293" s="100">
        <f>VLOOKUP(A293,'Absolute Total Monosaccharide C'!$E$2:$T$999,7)</f>
        <v>0.02225</v>
      </c>
      <c r="O293" s="31">
        <f>VLOOKUP(A293,'Absolute Total Monosaccharide C'!$E$2:$T$999,8)</f>
        <v>0</v>
      </c>
      <c r="P293" s="31">
        <f>VLOOKUP(A293,'Absolute Total Monosaccharide C'!$E$2:$T$999,9)</f>
        <v>0.001184</v>
      </c>
      <c r="Q293" s="31">
        <f>VLOOKUP(A293,'Absolute Total Monosaccharide C'!$E$2:$T$999,10)</f>
        <v>0</v>
      </c>
      <c r="R293" s="31">
        <f>VLOOKUP(A293,'Absolute Total Monosaccharide C'!$E$2:$T$999,11)</f>
        <v>0.021872</v>
      </c>
      <c r="S293" s="31">
        <f>VLOOKUP(A293,'Absolute Total Monosaccharide C'!$E$2:$T$999,12)</f>
        <v>0</v>
      </c>
      <c r="T293" s="31">
        <f>VLOOKUP(A293,'Absolute Total Monosaccharide C'!$E$2:$T$999,13)</f>
        <v>0</v>
      </c>
      <c r="U293" s="31">
        <f>VLOOKUP(A293,'Absolute Total Monosaccharide C'!$E$2:$T$999,14)</f>
        <v>0.000374</v>
      </c>
      <c r="V293" s="31">
        <f>VLOOKUP(A293,'Absolute Total Monosaccharide C'!$E$2:$T$999,15)</f>
        <v>0</v>
      </c>
      <c r="W293" s="31">
        <f>VLOOKUP(A293,'Absolute Total Monosaccharide C'!$E$2:$T$999,16)</f>
        <v>0</v>
      </c>
      <c r="X293" s="100">
        <f>VLOOKUP(A293,'Absolute Total Monosaccharide C'!$E$2:$T$999,2)</f>
        <v>10.1</v>
      </c>
      <c r="Y293" s="103">
        <v>0.587731612</v>
      </c>
    </row>
    <row r="294">
      <c r="A294" s="19" t="s">
        <v>823</v>
      </c>
      <c r="B294" s="8" t="str">
        <f>VLOOKUP(A294,'Food Encyclopedia'!$C$2:$K$999,3)&amp;","&amp;VLOOKUP(A294,'Food Encyclopedia'!$C$2:$K$999,4)&amp;","&amp;VLOOKUP(A294,'Food Encyclopedia'!$C$2:$K$999,5)</f>
        <v>Organic Baby Food, commercial product, pouch,Organics Happy Baby,Bananas (1/2), sweet potatoes (1/4) &amp; cubed papaya (2 tsp),  Stage 2 (6+ months)</v>
      </c>
      <c r="C294" s="31" t="str">
        <f>VLOOKUP(A294,'Food Encyclopedia'!$C$2:$K$999,6)</f>
        <v>Fruits</v>
      </c>
      <c r="D294" s="98">
        <v>50.0</v>
      </c>
      <c r="E294" s="31">
        <f t="shared" si="1"/>
        <v>50000</v>
      </c>
      <c r="F294" s="31">
        <f>(VLOOKUP(A294,'% water content of Food'!A294:F1291,6))</f>
        <v>78.22819773</v>
      </c>
      <c r="G294" s="31">
        <f t="shared" si="2"/>
        <v>39114.09887</v>
      </c>
      <c r="H294" s="31">
        <f t="shared" si="3"/>
        <v>10885.90113</v>
      </c>
      <c r="I294" s="99">
        <f t="shared" si="4"/>
        <v>57.27072586</v>
      </c>
      <c r="J294" s="31">
        <f>VLOOKUP(A294,'Absolute Total Monosaccharide C'!$E$2:$T$999,3)</f>
        <v>0.400195</v>
      </c>
      <c r="K294" s="31">
        <f>VLOOKUP(A294,'Absolute Total Monosaccharide C'!$E$2:$T$999,4)</f>
        <v>0.009488</v>
      </c>
      <c r="L294" s="31">
        <f>VLOOKUP(A294,'Absolute Total Monosaccharide C'!$E$2:$T$999,5)</f>
        <v>0.099535</v>
      </c>
      <c r="M294" s="31">
        <f>VLOOKUP(A294,'Absolute Total Monosaccharide C'!$E$2:$T$999,6)</f>
        <v>0.00396</v>
      </c>
      <c r="N294" s="100">
        <f>VLOOKUP(A294,'Absolute Total Monosaccharide C'!$E$2:$T$999,7)</f>
        <v>0.005261</v>
      </c>
      <c r="O294" s="31">
        <f>VLOOKUP(A294,'Absolute Total Monosaccharide C'!$E$2:$T$999,8)</f>
        <v>0</v>
      </c>
      <c r="P294" s="31">
        <f>VLOOKUP(A294,'Absolute Total Monosaccharide C'!$E$2:$T$999,9)</f>
        <v>0.000996</v>
      </c>
      <c r="Q294" s="31">
        <f>VLOOKUP(A294,'Absolute Total Monosaccharide C'!$E$2:$T$999,10)</f>
        <v>0</v>
      </c>
      <c r="R294" s="31">
        <f>VLOOKUP(A294,'Absolute Total Monosaccharide C'!$E$2:$T$999,11)</f>
        <v>0.016453</v>
      </c>
      <c r="S294" s="31">
        <f>VLOOKUP(A294,'Absolute Total Monosaccharide C'!$E$2:$T$999,12)</f>
        <v>0</v>
      </c>
      <c r="T294" s="31">
        <f>VLOOKUP(A294,'Absolute Total Monosaccharide C'!$E$2:$T$999,13)</f>
        <v>0</v>
      </c>
      <c r="U294" s="31">
        <f>VLOOKUP(A294,'Absolute Total Monosaccharide C'!$E$2:$T$999,14)</f>
        <v>0.002061</v>
      </c>
      <c r="V294" s="31">
        <f>VLOOKUP(A294,'Absolute Total Monosaccharide C'!$E$2:$T$999,15)</f>
        <v>0</v>
      </c>
      <c r="W294" s="31">
        <f>VLOOKUP(A294,'Absolute Total Monosaccharide C'!$E$2:$T$999,16)</f>
        <v>0.000457</v>
      </c>
      <c r="X294" s="100">
        <f>VLOOKUP(A294,'Absolute Total Monosaccharide C'!$E$2:$T$999,2)</f>
        <v>10</v>
      </c>
      <c r="Y294" s="101"/>
    </row>
    <row r="295">
      <c r="A295" s="19" t="s">
        <v>827</v>
      </c>
      <c r="B295" s="8" t="str">
        <f>VLOOKUP(A295,'Food Encyclopedia'!$C$2:$K$999,3)&amp;","&amp;VLOOKUP(A295,'Food Encyclopedia'!$C$2:$K$999,4)&amp;","&amp;VLOOKUP(A295,'Food Encyclopedia'!$C$2:$K$999,5)</f>
        <v>Organic Baby Food, commercial product, pouch,Organics Happy Baby,Pears (2/5), cubed squash (3 tsp), blackberries (2) , Stage 2 (6+ months)</v>
      </c>
      <c r="C295" s="31" t="str">
        <f>VLOOKUP(A295,'Food Encyclopedia'!$C$2:$K$999,6)</f>
        <v>Fruits</v>
      </c>
      <c r="D295" s="98">
        <v>50.0</v>
      </c>
      <c r="E295" s="31">
        <f t="shared" si="1"/>
        <v>50000</v>
      </c>
      <c r="F295" s="31">
        <f>(VLOOKUP(A295,'% water content of Food'!A295:F1292,6))</f>
        <v>83.71168388</v>
      </c>
      <c r="G295" s="31">
        <f t="shared" si="2"/>
        <v>41855.84194</v>
      </c>
      <c r="H295" s="31">
        <f t="shared" si="3"/>
        <v>8144.158062</v>
      </c>
      <c r="I295" s="99">
        <f t="shared" si="4"/>
        <v>112.01475</v>
      </c>
      <c r="J295" s="31">
        <f>VLOOKUP(A295,'Absolute Total Monosaccharide C'!$E$2:$T$999,3)</f>
        <v>0.126883</v>
      </c>
      <c r="K295" s="31">
        <f>VLOOKUP(A295,'Absolute Total Monosaccharide C'!$E$2:$T$999,4)</f>
        <v>0.006179</v>
      </c>
      <c r="L295" s="31">
        <f>VLOOKUP(A295,'Absolute Total Monosaccharide C'!$E$2:$T$999,5)</f>
        <v>0.047553</v>
      </c>
      <c r="M295" s="31">
        <f>VLOOKUP(A295,'Absolute Total Monosaccharide C'!$E$2:$T$999,6)</f>
        <v>0.004659</v>
      </c>
      <c r="N295" s="100">
        <f>VLOOKUP(A295,'Absolute Total Monosaccharide C'!$E$2:$T$999,7)</f>
        <v>0.013754</v>
      </c>
      <c r="O295" s="31">
        <f>VLOOKUP(A295,'Absolute Total Monosaccharide C'!$E$2:$T$999,8)</f>
        <v>0.003544</v>
      </c>
      <c r="P295" s="31">
        <f>VLOOKUP(A295,'Absolute Total Monosaccharide C'!$E$2:$T$999,9)</f>
        <v>0.001134</v>
      </c>
      <c r="Q295" s="102">
        <f>VLOOKUP(A295,'Absolute Total Monosaccharide C'!$E$2:$T$999,10)</f>
        <v>0.0000274</v>
      </c>
      <c r="R295" s="31">
        <f>VLOOKUP(A295,'Absolute Total Monosaccharide C'!$E$2:$T$999,11)</f>
        <v>0.020314</v>
      </c>
      <c r="S295" s="31">
        <f>VLOOKUP(A295,'Absolute Total Monosaccharide C'!$E$2:$T$999,12)</f>
        <v>0</v>
      </c>
      <c r="T295" s="31">
        <f>VLOOKUP(A295,'Absolute Total Monosaccharide C'!$E$2:$T$999,13)</f>
        <v>0</v>
      </c>
      <c r="U295" s="31">
        <f>VLOOKUP(A295,'Absolute Total Monosaccharide C'!$E$2:$T$999,14)</f>
        <v>0.001283</v>
      </c>
      <c r="V295" s="31">
        <f>VLOOKUP(A295,'Absolute Total Monosaccharide C'!$E$2:$T$999,15)</f>
        <v>0</v>
      </c>
      <c r="W295" s="31">
        <f>VLOOKUP(A295,'Absolute Total Monosaccharide C'!$E$2:$T$999,16)</f>
        <v>0.000163</v>
      </c>
      <c r="X295" s="100">
        <f>VLOOKUP(A295,'Absolute Total Monosaccharide C'!$E$2:$T$999,2)</f>
        <v>9.537</v>
      </c>
      <c r="Y295" s="101"/>
    </row>
    <row r="296">
      <c r="A296" s="19" t="s">
        <v>829</v>
      </c>
      <c r="B296" s="8" t="str">
        <f>VLOOKUP(A296,'Food Encyclopedia'!$C$2:$K$999,3)&amp;","&amp;VLOOKUP(A296,'Food Encyclopedia'!$C$2:$K$999,4)&amp;","&amp;VLOOKUP(A296,'Food Encyclopedia'!$C$2:$K$999,5)</f>
        <v>Organic Baby Food, commercial product, pouch,Organics Happy Baby,Apples  (1/2), gauvas (1/4), cubed beets (3 tsp), Stage 2 (6+ months)</v>
      </c>
      <c r="C296" s="31" t="str">
        <f>VLOOKUP(A296,'Food Encyclopedia'!$C$2:$K$999,6)</f>
        <v>Fruits</v>
      </c>
      <c r="D296" s="98">
        <v>50.0</v>
      </c>
      <c r="E296" s="31">
        <f t="shared" si="1"/>
        <v>50000</v>
      </c>
      <c r="F296" s="31">
        <f>(VLOOKUP(A296,'% water content of Food'!A296:F1293,6))</f>
        <v>84.04619238</v>
      </c>
      <c r="G296" s="31">
        <f t="shared" si="2"/>
        <v>42023.09619</v>
      </c>
      <c r="H296" s="31">
        <f t="shared" si="3"/>
        <v>7976.90381</v>
      </c>
      <c r="I296" s="99">
        <f t="shared" si="4"/>
        <v>92.88306797</v>
      </c>
      <c r="J296" s="31">
        <f>VLOOKUP(A296,'Absolute Total Monosaccharide C'!$E$2:$T$999,3)</f>
        <v>0.21881</v>
      </c>
      <c r="K296" s="31">
        <f>VLOOKUP(A296,'Absolute Total Monosaccharide C'!$E$2:$T$999,4)</f>
        <v>0.01013</v>
      </c>
      <c r="L296" s="31">
        <f>VLOOKUP(A296,'Absolute Total Monosaccharide C'!$E$2:$T$999,5)</f>
        <v>0.136235</v>
      </c>
      <c r="M296" s="31">
        <f>VLOOKUP(A296,'Absolute Total Monosaccharide C'!$E$2:$T$999,6)</f>
        <v>0.018257</v>
      </c>
      <c r="N296" s="100">
        <f>VLOOKUP(A296,'Absolute Total Monosaccharide C'!$E$2:$T$999,7)</f>
        <v>0.011644</v>
      </c>
      <c r="O296" s="31">
        <f>VLOOKUP(A296,'Absolute Total Monosaccharide C'!$E$2:$T$999,8)</f>
        <v>0.003231</v>
      </c>
      <c r="P296" s="31">
        <f>VLOOKUP(A296,'Absolute Total Monosaccharide C'!$E$2:$T$999,9)</f>
        <v>0.001653</v>
      </c>
      <c r="Q296" s="31">
        <f>VLOOKUP(A296,'Absolute Total Monosaccharide C'!$E$2:$T$999,10)</f>
        <v>0</v>
      </c>
      <c r="R296" s="31">
        <f>VLOOKUP(A296,'Absolute Total Monosaccharide C'!$E$2:$T$999,11)</f>
        <v>0.018556</v>
      </c>
      <c r="S296" s="31">
        <f>VLOOKUP(A296,'Absolute Total Monosaccharide C'!$E$2:$T$999,12)</f>
        <v>0.000931</v>
      </c>
      <c r="T296" s="31">
        <f>VLOOKUP(A296,'Absolute Total Monosaccharide C'!$E$2:$T$999,13)</f>
        <v>0.000375</v>
      </c>
      <c r="U296" s="31">
        <f>VLOOKUP(A296,'Absolute Total Monosaccharide C'!$E$2:$T$999,14)</f>
        <v>0.000804</v>
      </c>
      <c r="V296" s="31">
        <f>VLOOKUP(A296,'Absolute Total Monosaccharide C'!$E$2:$T$999,15)</f>
        <v>0</v>
      </c>
      <c r="W296" s="31">
        <f>VLOOKUP(A296,'Absolute Total Monosaccharide C'!$E$2:$T$999,16)</f>
        <v>0.000318</v>
      </c>
      <c r="X296" s="100">
        <f>VLOOKUP(A296,'Absolute Total Monosaccharide C'!$E$2:$T$999,2)</f>
        <v>10.3</v>
      </c>
      <c r="Y296" s="101"/>
    </row>
    <row r="297">
      <c r="A297" s="19" t="s">
        <v>831</v>
      </c>
      <c r="B297" s="8" t="str">
        <f>VLOOKUP(A297,'Food Encyclopedia'!$C$2:$K$999,3)&amp;","&amp;VLOOKUP(A297,'Food Encyclopedia'!$C$2:$K$999,4)&amp;","&amp;VLOOKUP(A297,'Food Encyclopedia'!$C$2:$K$999,5)</f>
        <v>Organic Baby Food, commercial product, pouch,Organics Happy Baby,Apples (1/3), cubed pumpkin (1/3 cup), cubed carrots (2 tbsp), Stage 2 (6+ months)</v>
      </c>
      <c r="C297" s="31" t="str">
        <f>VLOOKUP(A297,'Food Encyclopedia'!$C$2:$K$999,6)</f>
        <v>Fruits</v>
      </c>
      <c r="D297" s="98">
        <v>50.0</v>
      </c>
      <c r="E297" s="31">
        <f t="shared" si="1"/>
        <v>50000</v>
      </c>
      <c r="F297" s="31">
        <f>(VLOOKUP(A297,'% water content of Food'!A297:F1294,6))</f>
        <v>84.5210678</v>
      </c>
      <c r="G297" s="31">
        <f t="shared" si="2"/>
        <v>42260.5339</v>
      </c>
      <c r="H297" s="31">
        <f t="shared" si="3"/>
        <v>7739.466099</v>
      </c>
      <c r="I297" s="99">
        <f t="shared" si="4"/>
        <v>70.33626791</v>
      </c>
      <c r="J297" s="31">
        <f>VLOOKUP(A297,'Absolute Total Monosaccharide C'!$E$2:$T$999,3)</f>
        <v>0.293785</v>
      </c>
      <c r="K297" s="31">
        <f>VLOOKUP(A297,'Absolute Total Monosaccharide C'!$E$2:$T$999,4)</f>
        <v>0.022489</v>
      </c>
      <c r="L297" s="31">
        <f>VLOOKUP(A297,'Absolute Total Monosaccharide C'!$E$2:$T$999,5)</f>
        <v>0.126106</v>
      </c>
      <c r="M297" s="31">
        <f>VLOOKUP(A297,'Absolute Total Monosaccharide C'!$E$2:$T$999,6)</f>
        <v>0.005783</v>
      </c>
      <c r="N297" s="100">
        <f>VLOOKUP(A297,'Absolute Total Monosaccharide C'!$E$2:$T$999,7)</f>
        <v>0.009088</v>
      </c>
      <c r="O297" s="31">
        <f>VLOOKUP(A297,'Absolute Total Monosaccharide C'!$E$2:$T$999,8)</f>
        <v>0</v>
      </c>
      <c r="P297" s="31">
        <f>VLOOKUP(A297,'Absolute Total Monosaccharide C'!$E$2:$T$999,9)</f>
        <v>0.001233</v>
      </c>
      <c r="Q297" s="31">
        <f>VLOOKUP(A297,'Absolute Total Monosaccharide C'!$E$2:$T$999,10)</f>
        <v>0</v>
      </c>
      <c r="R297" s="31">
        <f>VLOOKUP(A297,'Absolute Total Monosaccharide C'!$E$2:$T$999,11)</f>
        <v>0.017624</v>
      </c>
      <c r="S297" s="31">
        <f>VLOOKUP(A297,'Absolute Total Monosaccharide C'!$E$2:$T$999,12)</f>
        <v>0</v>
      </c>
      <c r="T297" s="31">
        <f>VLOOKUP(A297,'Absolute Total Monosaccharide C'!$E$2:$T$999,13)</f>
        <v>0</v>
      </c>
      <c r="U297" s="31">
        <f>VLOOKUP(A297,'Absolute Total Monosaccharide C'!$E$2:$T$999,14)</f>
        <v>0.001854</v>
      </c>
      <c r="V297" s="31">
        <f>VLOOKUP(A297,'Absolute Total Monosaccharide C'!$E$2:$T$999,15)</f>
        <v>0</v>
      </c>
      <c r="W297" s="31">
        <f>VLOOKUP(A297,'Absolute Total Monosaccharide C'!$E$2:$T$999,16)</f>
        <v>0</v>
      </c>
      <c r="X297" s="100">
        <f>VLOOKUP(A297,'Absolute Total Monosaccharide C'!$E$2:$T$999,2)</f>
        <v>10.15</v>
      </c>
      <c r="Y297" s="103">
        <v>0.828760311</v>
      </c>
    </row>
    <row r="298">
      <c r="A298" s="19" t="s">
        <v>833</v>
      </c>
      <c r="B298" s="8" t="str">
        <f>VLOOKUP(A298,'Food Encyclopedia'!$C$2:$K$999,3)&amp;","&amp;VLOOKUP(A298,'Food Encyclopedia'!$C$2:$K$999,4)&amp;","&amp;VLOOKUP(A298,'Food Encyclopedia'!$C$2:$K$999,5)</f>
        <v>Organic Baby Food, commercial product, pouch,Organics Happy Baby,Apples (1/2),  blueberries (13), oat (1 tsp) , Stage 2 (6+ months)</v>
      </c>
      <c r="C298" s="31" t="str">
        <f>VLOOKUP(A298,'Food Encyclopedia'!$C$2:$K$999,6)</f>
        <v>Fruits</v>
      </c>
      <c r="D298" s="98">
        <v>50.0</v>
      </c>
      <c r="E298" s="31">
        <f t="shared" si="1"/>
        <v>50000</v>
      </c>
      <c r="F298" s="31">
        <f>(VLOOKUP(A298,'% water content of Food'!A298:F1295,6))</f>
        <v>80.64485742</v>
      </c>
      <c r="G298" s="31">
        <f t="shared" si="2"/>
        <v>40322.42871</v>
      </c>
      <c r="H298" s="31">
        <f t="shared" si="3"/>
        <v>9677.571288</v>
      </c>
      <c r="I298" s="99">
        <f t="shared" si="4"/>
        <v>70.55917226</v>
      </c>
      <c r="J298" s="31">
        <f>VLOOKUP(A298,'Absolute Total Monosaccharide C'!$E$2:$T$999,3)</f>
        <v>0.135217</v>
      </c>
      <c r="K298" s="31">
        <f>VLOOKUP(A298,'Absolute Total Monosaccharide C'!$E$2:$T$999,4)</f>
        <v>0.003379</v>
      </c>
      <c r="L298" s="31">
        <f>VLOOKUP(A298,'Absolute Total Monosaccharide C'!$E$2:$T$999,5)</f>
        <v>0.039429</v>
      </c>
      <c r="M298" s="31">
        <f>VLOOKUP(A298,'Absolute Total Monosaccharide C'!$E$2:$T$999,6)</f>
        <v>0.013994</v>
      </c>
      <c r="N298" s="100">
        <f>VLOOKUP(A298,'Absolute Total Monosaccharide C'!$E$2:$T$999,7)</f>
        <v>0.007291</v>
      </c>
      <c r="O298" s="31">
        <f>VLOOKUP(A298,'Absolute Total Monosaccharide C'!$E$2:$T$999,8)</f>
        <v>0.002876</v>
      </c>
      <c r="P298" s="31">
        <f>VLOOKUP(A298,'Absolute Total Monosaccharide C'!$E$2:$T$999,9)</f>
        <v>0.000898</v>
      </c>
      <c r="Q298" s="31">
        <f>VLOOKUP(A298,'Absolute Total Monosaccharide C'!$E$2:$T$999,10)</f>
        <v>0</v>
      </c>
      <c r="R298" s="31">
        <f>VLOOKUP(A298,'Absolute Total Monosaccharide C'!$E$2:$T$999,11)</f>
        <v>0.007198</v>
      </c>
      <c r="S298" s="31">
        <f>VLOOKUP(A298,'Absolute Total Monosaccharide C'!$E$2:$T$999,12)</f>
        <v>0</v>
      </c>
      <c r="T298" s="31">
        <f>VLOOKUP(A298,'Absolute Total Monosaccharide C'!$E$2:$T$999,13)</f>
        <v>0</v>
      </c>
      <c r="U298" s="31">
        <f>VLOOKUP(A298,'Absolute Total Monosaccharide C'!$E$2:$T$999,14)</f>
        <v>0</v>
      </c>
      <c r="V298" s="31">
        <f>VLOOKUP(A298,'Absolute Total Monosaccharide C'!$E$2:$T$999,15)</f>
        <v>0</v>
      </c>
      <c r="W298" s="31">
        <f>VLOOKUP(A298,'Absolute Total Monosaccharide C'!$E$2:$T$999,16)</f>
        <v>0.000371</v>
      </c>
      <c r="X298" s="100">
        <f>VLOOKUP(A298,'Absolute Total Monosaccharide C'!$E$2:$T$999,2)</f>
        <v>10.06</v>
      </c>
      <c r="Y298" s="101"/>
    </row>
    <row r="299">
      <c r="A299" s="19" t="s">
        <v>835</v>
      </c>
      <c r="B299" s="8" t="str">
        <f>VLOOKUP(A299,'Food Encyclopedia'!$C$2:$K$999,3)&amp;","&amp;VLOOKUP(A299,'Food Encyclopedia'!$C$2:$K$999,4)&amp;","&amp;VLOOKUP(A299,'Food Encyclopedia'!$C$2:$K$999,5)</f>
        <v>Organic Baby Food, commercial product, pouch,Organics Happy Baby,Bananas (3/5), raspberries (1), oat (1 tsp), Stage 2 (6+ months)</v>
      </c>
      <c r="C299" s="31" t="str">
        <f>VLOOKUP(A299,'Food Encyclopedia'!$C$2:$K$999,6)</f>
        <v>Fruits</v>
      </c>
      <c r="D299" s="98">
        <v>50.0</v>
      </c>
      <c r="E299" s="31">
        <f t="shared" si="1"/>
        <v>50000</v>
      </c>
      <c r="F299" s="31">
        <f>(VLOOKUP(A299,'% water content of Food'!A299:F1296,6))</f>
        <v>73.22429323</v>
      </c>
      <c r="G299" s="31">
        <f t="shared" si="2"/>
        <v>36612.14662</v>
      </c>
      <c r="H299" s="31">
        <f t="shared" si="3"/>
        <v>13387.85338</v>
      </c>
      <c r="I299" s="99">
        <f t="shared" si="4"/>
        <v>48.41047784</v>
      </c>
      <c r="J299" s="31">
        <f>VLOOKUP(A299,'Absolute Total Monosaccharide C'!$E$2:$T$999,3)</f>
        <v>0.283964</v>
      </c>
      <c r="K299" s="31">
        <f>VLOOKUP(A299,'Absolute Total Monosaccharide C'!$E$2:$T$999,4)</f>
        <v>0.005187</v>
      </c>
      <c r="L299" s="31">
        <f>VLOOKUP(A299,'Absolute Total Monosaccharide C'!$E$2:$T$999,5)</f>
        <v>0.036433</v>
      </c>
      <c r="M299" s="31">
        <f>VLOOKUP(A299,'Absolute Total Monosaccharide C'!$E$2:$T$999,6)</f>
        <v>0.003072</v>
      </c>
      <c r="N299" s="100">
        <f>VLOOKUP(A299,'Absolute Total Monosaccharide C'!$E$2:$T$999,7)</f>
        <v>0.003616</v>
      </c>
      <c r="O299" s="31">
        <f>VLOOKUP(A299,'Absolute Total Monosaccharide C'!$E$2:$T$999,8)</f>
        <v>0.001887</v>
      </c>
      <c r="P299" s="31">
        <f>VLOOKUP(A299,'Absolute Total Monosaccharide C'!$E$2:$T$999,9)</f>
        <v>0.000318</v>
      </c>
      <c r="Q299" s="31">
        <f>VLOOKUP(A299,'Absolute Total Monosaccharide C'!$E$2:$T$999,10)</f>
        <v>0.00014</v>
      </c>
      <c r="R299" s="31">
        <f>VLOOKUP(A299,'Absolute Total Monosaccharide C'!$E$2:$T$999,11)</f>
        <v>0.005585</v>
      </c>
      <c r="S299" s="31">
        <f>VLOOKUP(A299,'Absolute Total Monosaccharide C'!$E$2:$T$999,12)</f>
        <v>0</v>
      </c>
      <c r="T299" s="31">
        <f>VLOOKUP(A299,'Absolute Total Monosaccharide C'!$E$2:$T$999,13)</f>
        <v>0</v>
      </c>
      <c r="U299" s="31">
        <f>VLOOKUP(A299,'Absolute Total Monosaccharide C'!$E$2:$T$999,14)</f>
        <v>0.003378</v>
      </c>
      <c r="V299" s="31">
        <f>VLOOKUP(A299,'Absolute Total Monosaccharide C'!$E$2:$T$999,15)</f>
        <v>0</v>
      </c>
      <c r="W299" s="31">
        <f>VLOOKUP(A299,'Absolute Total Monosaccharide C'!$E$2:$T$999,16)</f>
        <v>0.000176</v>
      </c>
      <c r="X299" s="100">
        <f>VLOOKUP(A299,'Absolute Total Monosaccharide C'!$E$2:$T$999,2)</f>
        <v>10.217</v>
      </c>
      <c r="Y299" s="101"/>
    </row>
    <row r="300">
      <c r="A300" s="19" t="s">
        <v>837</v>
      </c>
      <c r="B300" s="8" t="str">
        <f>VLOOKUP(A300,'Food Encyclopedia'!$C$2:$K$999,3)&amp;","&amp;VLOOKUP(A300,'Food Encyclopedia'!$C$2:$K$999,4)&amp;","&amp;VLOOKUP(A300,'Food Encyclopedia'!$C$2:$K$999,5)</f>
        <v>Organic Baby Food, commercial product, pouch,Organics Happy Baby,Apples (1/2), kale (1 cup), cubed avaocado (1 tsp), Stage 2 (6+ months)</v>
      </c>
      <c r="C300" s="31" t="str">
        <f>VLOOKUP(A300,'Food Encyclopedia'!$C$2:$K$999,6)</f>
        <v>Fruits</v>
      </c>
      <c r="D300" s="98">
        <v>50.0</v>
      </c>
      <c r="E300" s="31">
        <f t="shared" si="1"/>
        <v>50000</v>
      </c>
      <c r="F300" s="31">
        <f>(VLOOKUP(A300,'% water content of Food'!A300:F1297,6))</f>
        <v>86.18431899</v>
      </c>
      <c r="G300" s="31">
        <f t="shared" si="2"/>
        <v>43092.1595</v>
      </c>
      <c r="H300" s="31">
        <f t="shared" si="3"/>
        <v>6907.840505</v>
      </c>
      <c r="I300" s="99">
        <f t="shared" si="4"/>
        <v>80.83554959</v>
      </c>
      <c r="J300" s="31">
        <f>VLOOKUP(A300,'Absolute Total Monosaccharide C'!$E$2:$T$999,3)</f>
        <v>0.210935</v>
      </c>
      <c r="K300" s="31">
        <f>VLOOKUP(A300,'Absolute Total Monosaccharide C'!$E$2:$T$999,4)</f>
        <v>0.011318</v>
      </c>
      <c r="L300" s="31">
        <f>VLOOKUP(A300,'Absolute Total Monosaccharide C'!$E$2:$T$999,5)</f>
        <v>0.184243</v>
      </c>
      <c r="M300" s="31">
        <f>VLOOKUP(A300,'Absolute Total Monosaccharide C'!$E$2:$T$999,6)</f>
        <v>0.010247</v>
      </c>
      <c r="N300" s="100">
        <f>VLOOKUP(A300,'Absolute Total Monosaccharide C'!$E$2:$T$999,7)</f>
        <v>0.011702</v>
      </c>
      <c r="O300" s="31">
        <f>VLOOKUP(A300,'Absolute Total Monosaccharide C'!$E$2:$T$999,8)</f>
        <v>0</v>
      </c>
      <c r="P300" s="31">
        <f>VLOOKUP(A300,'Absolute Total Monosaccharide C'!$E$2:$T$999,9)</f>
        <v>0.001161</v>
      </c>
      <c r="Q300" s="31">
        <f>VLOOKUP(A300,'Absolute Total Monosaccharide C'!$E$2:$T$999,10)</f>
        <v>0</v>
      </c>
      <c r="R300" s="31">
        <f>VLOOKUP(A300,'Absolute Total Monosaccharide C'!$E$2:$T$999,11)</f>
        <v>0.019081</v>
      </c>
      <c r="S300" s="31">
        <f>VLOOKUP(A300,'Absolute Total Monosaccharide C'!$E$2:$T$999,12)</f>
        <v>0</v>
      </c>
      <c r="T300" s="31">
        <f>VLOOKUP(A300,'Absolute Total Monosaccharide C'!$E$2:$T$999,13)</f>
        <v>0</v>
      </c>
      <c r="U300" s="31">
        <f>VLOOKUP(A300,'Absolute Total Monosaccharide C'!$E$2:$T$999,14)</f>
        <v>0.001059</v>
      </c>
      <c r="V300" s="31">
        <f>VLOOKUP(A300,'Absolute Total Monosaccharide C'!$E$2:$T$999,15)</f>
        <v>0</v>
      </c>
      <c r="W300" s="31">
        <f>VLOOKUP(A300,'Absolute Total Monosaccharide C'!$E$2:$T$999,16)</f>
        <v>0</v>
      </c>
      <c r="X300" s="100">
        <f>VLOOKUP(A300,'Absolute Total Monosaccharide C'!$E$2:$T$999,2)</f>
        <v>10.09</v>
      </c>
      <c r="Y300" s="103">
        <v>0.885872218</v>
      </c>
    </row>
    <row r="301">
      <c r="A301" s="19" t="s">
        <v>839</v>
      </c>
      <c r="B301" s="8" t="str">
        <f>VLOOKUP(A301,'Food Encyclopedia'!$C$2:$K$999,3)&amp;","&amp;VLOOKUP(A301,'Food Encyclopedia'!$C$2:$K$999,4)&amp;","&amp;VLOOKUP(A301,'Food Encyclopedia'!$C$2:$K$999,5)</f>
        <v>Organic Baby Food, commercial product, pouch,Organics Happy Baby,Pears (1/2), kale (1 cup), spinach (1/3 cup) , Stage 2 (6+ months)</v>
      </c>
      <c r="C301" s="31" t="str">
        <f>VLOOKUP(A301,'Food Encyclopedia'!$C$2:$K$999,6)</f>
        <v>Fruits</v>
      </c>
      <c r="D301" s="98">
        <v>50.0</v>
      </c>
      <c r="E301" s="31">
        <f t="shared" si="1"/>
        <v>50000</v>
      </c>
      <c r="F301" s="31">
        <f>(VLOOKUP(A301,'% water content of Food'!A301:F1298,6))</f>
        <v>84.55024541</v>
      </c>
      <c r="G301" s="31">
        <f t="shared" si="2"/>
        <v>42275.12271</v>
      </c>
      <c r="H301" s="31">
        <f t="shared" si="3"/>
        <v>7724.877295</v>
      </c>
      <c r="I301" s="99">
        <f t="shared" si="4"/>
        <v>201.7969696</v>
      </c>
      <c r="J301" s="31">
        <f>VLOOKUP(A301,'Absolute Total Monosaccharide C'!$E$2:$T$999,3)</f>
        <v>0.106997</v>
      </c>
      <c r="K301" s="31">
        <f>VLOOKUP(A301,'Absolute Total Monosaccharide C'!$E$2:$T$999,4)</f>
        <v>0.015849</v>
      </c>
      <c r="L301" s="31">
        <f>VLOOKUP(A301,'Absolute Total Monosaccharide C'!$E$2:$T$999,5)</f>
        <v>0.043675</v>
      </c>
      <c r="M301" s="31">
        <f>VLOOKUP(A301,'Absolute Total Monosaccharide C'!$E$2:$T$999,6)</f>
        <v>0.041954</v>
      </c>
      <c r="N301" s="100">
        <f>VLOOKUP(A301,'Absolute Total Monosaccharide C'!$E$2:$T$999,7)</f>
        <v>0.026123</v>
      </c>
      <c r="O301" s="31">
        <f>VLOOKUP(A301,'Absolute Total Monosaccharide C'!$E$2:$T$999,8)</f>
        <v>0.004352</v>
      </c>
      <c r="P301" s="31">
        <f>VLOOKUP(A301,'Absolute Total Monosaccharide C'!$E$2:$T$999,9)</f>
        <v>0.00262</v>
      </c>
      <c r="Q301" s="31">
        <f>VLOOKUP(A301,'Absolute Total Monosaccharide C'!$E$2:$T$999,10)</f>
        <v>0</v>
      </c>
      <c r="R301" s="31">
        <f>VLOOKUP(A301,'Absolute Total Monosaccharide C'!$E$2:$T$999,11)</f>
        <v>0.025882</v>
      </c>
      <c r="S301" s="31">
        <f>VLOOKUP(A301,'Absolute Total Monosaccharide C'!$E$2:$T$999,12)</f>
        <v>0.000412</v>
      </c>
      <c r="T301" s="31">
        <f>VLOOKUP(A301,'Absolute Total Monosaccharide C'!$E$2:$T$999,13)</f>
        <v>0.000166</v>
      </c>
      <c r="U301" s="31">
        <f>VLOOKUP(A301,'Absolute Total Monosaccharide C'!$E$2:$T$999,14)</f>
        <v>0.001221</v>
      </c>
      <c r="V301" s="31">
        <f>VLOOKUP(A301,'Absolute Total Monosaccharide C'!$E$2:$T$999,15)</f>
        <v>0</v>
      </c>
      <c r="W301" s="31">
        <f>VLOOKUP(A301,'Absolute Total Monosaccharide C'!$E$2:$T$999,16)</f>
        <v>0.000472</v>
      </c>
      <c r="X301" s="100">
        <f>VLOOKUP(A301,'Absolute Total Monosaccharide C'!$E$2:$T$999,2)</f>
        <v>10.29</v>
      </c>
      <c r="Y301" s="101"/>
    </row>
    <row r="302">
      <c r="A302" s="19" t="s">
        <v>841</v>
      </c>
      <c r="B302" s="8" t="str">
        <f>VLOOKUP(A302,'Food Encyclopedia'!$C$2:$K$999,3)&amp;","&amp;VLOOKUP(A302,'Food Encyclopedia'!$C$2:$K$999,4)&amp;","&amp;VLOOKUP(A302,'Food Encyclopedia'!$C$2:$K$999,5)</f>
        <v>Organic Baby Food, commercial product, pouch,Organics Happy Baby,Pears (1/3), cubed pumpkin (2 tbsp), peaches (4 tsp), granola (2 tsp), water (1 tbsp), Stage 2 (6+ months) meal</v>
      </c>
      <c r="C302" s="31" t="str">
        <f>VLOOKUP(A302,'Food Encyclopedia'!$C$2:$K$999,6)</f>
        <v>Fruits</v>
      </c>
      <c r="D302" s="98">
        <v>50.0</v>
      </c>
      <c r="E302" s="31">
        <f t="shared" si="1"/>
        <v>50000</v>
      </c>
      <c r="F302" s="31">
        <f>(VLOOKUP(A302,'% water content of Food'!A302:F1299,6))</f>
        <v>83.24246099</v>
      </c>
      <c r="G302" s="31">
        <f t="shared" si="2"/>
        <v>41621.2305</v>
      </c>
      <c r="H302" s="31">
        <f t="shared" si="3"/>
        <v>8378.769504</v>
      </c>
      <c r="I302" s="99">
        <f t="shared" si="4"/>
        <v>77.80525361</v>
      </c>
      <c r="J302" s="31">
        <f>VLOOKUP(A302,'Absolute Total Monosaccharide C'!$E$2:$T$999,3)</f>
        <v>0.489789</v>
      </c>
      <c r="K302" s="31">
        <f>VLOOKUP(A302,'Absolute Total Monosaccharide C'!$E$2:$T$999,4)</f>
        <v>0.011751</v>
      </c>
      <c r="L302" s="31">
        <f>VLOOKUP(A302,'Absolute Total Monosaccharide C'!$E$2:$T$999,5)</f>
        <v>0.209899</v>
      </c>
      <c r="M302" s="31">
        <f>VLOOKUP(A302,'Absolute Total Monosaccharide C'!$E$2:$T$999,6)</f>
        <v>0.008872</v>
      </c>
      <c r="N302" s="100">
        <f>VLOOKUP(A302,'Absolute Total Monosaccharide C'!$E$2:$T$999,7)</f>
        <v>0.009286</v>
      </c>
      <c r="O302" s="31">
        <f>VLOOKUP(A302,'Absolute Total Monosaccharide C'!$E$2:$T$999,8)</f>
        <v>0</v>
      </c>
      <c r="P302" s="31">
        <f>VLOOKUP(A302,'Absolute Total Monosaccharide C'!$E$2:$T$999,9)</f>
        <v>0.000521</v>
      </c>
      <c r="Q302" s="31">
        <f>VLOOKUP(A302,'Absolute Total Monosaccharide C'!$E$2:$T$999,10)</f>
        <v>0</v>
      </c>
      <c r="R302" s="31">
        <f>VLOOKUP(A302,'Absolute Total Monosaccharide C'!$E$2:$T$999,11)</f>
        <v>0.007903</v>
      </c>
      <c r="S302" s="31">
        <f>VLOOKUP(A302,'Absolute Total Monosaccharide C'!$E$2:$T$999,12)</f>
        <v>0</v>
      </c>
      <c r="T302" s="31">
        <f>VLOOKUP(A302,'Absolute Total Monosaccharide C'!$E$2:$T$999,13)</f>
        <v>0</v>
      </c>
      <c r="U302" s="31">
        <f>VLOOKUP(A302,'Absolute Total Monosaccharide C'!$E$2:$T$999,14)</f>
        <v>0.000748</v>
      </c>
      <c r="V302" s="31">
        <f>VLOOKUP(A302,'Absolute Total Monosaccharide C'!$E$2:$T$999,15)</f>
        <v>0.000759</v>
      </c>
      <c r="W302" s="31">
        <f>VLOOKUP(A302,'Absolute Total Monosaccharide C'!$E$2:$T$999,16)</f>
        <v>0</v>
      </c>
      <c r="X302" s="100">
        <f>VLOOKUP(A302,'Absolute Total Monosaccharide C'!$E$2:$T$999,2)</f>
        <v>10.18</v>
      </c>
      <c r="Y302" s="103">
        <v>0.815313236</v>
      </c>
    </row>
    <row r="303">
      <c r="A303" s="19" t="s">
        <v>843</v>
      </c>
      <c r="B303" s="8" t="str">
        <f>VLOOKUP(A303,'Food Encyclopedia'!$C$2:$K$999,3)&amp;","&amp;VLOOKUP(A303,'Food Encyclopedia'!$C$2:$K$999,4)&amp;","&amp;VLOOKUP(A303,'Food Encyclopedia'!$C$2:$K$999,5)</f>
        <v>Organic Baby Food, commercial product, precooked, pouch,Organics Happy Baby,Bananas (1/2), pineApple chunks (2 tbsp), avocado (1 tsp), granola (2 tsp), water (1 tbsp), Stage 2 (6+ months) meal</v>
      </c>
      <c r="C303" s="31" t="str">
        <f>VLOOKUP(A303,'Food Encyclopedia'!$C$2:$K$999,6)</f>
        <v>Fruits</v>
      </c>
      <c r="D303" s="98">
        <v>50.0</v>
      </c>
      <c r="E303" s="31">
        <f t="shared" si="1"/>
        <v>50000</v>
      </c>
      <c r="F303" s="31">
        <f>(VLOOKUP(A303,'% water content of Food'!A303:F1300,6))</f>
        <v>77.47331154</v>
      </c>
      <c r="G303" s="31">
        <f t="shared" si="2"/>
        <v>38736.65577</v>
      </c>
      <c r="H303" s="31">
        <f t="shared" si="3"/>
        <v>11263.34423</v>
      </c>
      <c r="I303" s="99">
        <f t="shared" si="4"/>
        <v>79.05741316</v>
      </c>
      <c r="J303" s="31">
        <f>VLOOKUP(A303,'Absolute Total Monosaccharide C'!$E$2:$T$999,3)</f>
        <v>0.489673</v>
      </c>
      <c r="K303" s="31">
        <f>VLOOKUP(A303,'Absolute Total Monosaccharide C'!$E$2:$T$999,4)</f>
        <v>0.002499</v>
      </c>
      <c r="L303" s="31">
        <f>VLOOKUP(A303,'Absolute Total Monosaccharide C'!$E$2:$T$999,5)</f>
        <v>0.006068</v>
      </c>
      <c r="M303" s="31">
        <f>VLOOKUP(A303,'Absolute Total Monosaccharide C'!$E$2:$T$999,6)</f>
        <v>0.00468</v>
      </c>
      <c r="N303" s="100">
        <f>VLOOKUP(A303,'Absolute Total Monosaccharide C'!$E$2:$T$999,7)</f>
        <v>0.007019</v>
      </c>
      <c r="O303" s="31">
        <f>VLOOKUP(A303,'Absolute Total Monosaccharide C'!$E$2:$T$999,8)</f>
        <v>0</v>
      </c>
      <c r="P303" s="102">
        <f>VLOOKUP(A303,'Absolute Total Monosaccharide C'!$E$2:$T$999,9)</f>
        <v>0.000523</v>
      </c>
      <c r="Q303" s="31">
        <f>VLOOKUP(A303,'Absolute Total Monosaccharide C'!$E$2:$T$999,10)</f>
        <v>0</v>
      </c>
      <c r="R303" s="31">
        <f>VLOOKUP(A303,'Absolute Total Monosaccharide C'!$E$2:$T$999,11)</f>
        <v>0.008043</v>
      </c>
      <c r="S303" s="31">
        <f>VLOOKUP(A303,'Absolute Total Monosaccharide C'!$E$2:$T$999,12)</f>
        <v>0</v>
      </c>
      <c r="T303" s="31">
        <f>VLOOKUP(A303,'Absolute Total Monosaccharide C'!$E$2:$T$999,13)</f>
        <v>0</v>
      </c>
      <c r="U303" s="31">
        <f>VLOOKUP(A303,'Absolute Total Monosaccharide C'!$E$2:$T$999,14)</f>
        <v>0.003555</v>
      </c>
      <c r="V303" s="102">
        <f>VLOOKUP(A303,'Absolute Total Monosaccharide C'!$E$2:$T$999,15)</f>
        <v>0</v>
      </c>
      <c r="W303" s="31">
        <f>VLOOKUP(A303,'Absolute Total Monosaccharide C'!$E$2:$T$999,16)</f>
        <v>0.000317</v>
      </c>
      <c r="X303" s="100">
        <f>VLOOKUP(A303,'Absolute Total Monosaccharide C'!$E$2:$T$999,2)</f>
        <v>10.32</v>
      </c>
      <c r="Y303" s="101"/>
    </row>
    <row r="304">
      <c r="A304" s="19" t="s">
        <v>846</v>
      </c>
      <c r="B304" s="8" t="str">
        <f>VLOOKUP(A304,'Food Encyclopedia'!$C$2:$K$999,3)&amp;","&amp;VLOOKUP(A304,'Food Encyclopedia'!$C$2:$K$999,4)&amp;","&amp;VLOOKUP(A304,'Food Encyclopedia'!$C$2:$K$999,5)</f>
        <v>Organic Baby Food, commercial product, precooked, pouch,Organics Happy Baby,Zucchini (1/7), Apples (1/7), peas (53), quinoa (2 tbsp), basil (2 pinches), water (2 tbsp) , Stage 2 (6+ months) meal</v>
      </c>
      <c r="C304" s="31" t="str">
        <f>VLOOKUP(A304,'Food Encyclopedia'!$C$2:$K$999,6)</f>
        <v>Vegetables</v>
      </c>
      <c r="D304" s="98">
        <v>50.0</v>
      </c>
      <c r="E304" s="31">
        <f t="shared" si="1"/>
        <v>50000</v>
      </c>
      <c r="F304" s="31">
        <f>(VLOOKUP(A304,'% water content of Food'!A304:F1301,6))</f>
        <v>87.68157665</v>
      </c>
      <c r="G304" s="31">
        <f t="shared" si="2"/>
        <v>43840.78833</v>
      </c>
      <c r="H304" s="31">
        <f t="shared" si="3"/>
        <v>6159.211674</v>
      </c>
      <c r="I304" s="99">
        <f t="shared" si="4"/>
        <v>93.84174906</v>
      </c>
      <c r="J304" s="31">
        <f>VLOOKUP(A304,'Absolute Total Monosaccharide C'!$E$2:$T$999,3)</f>
        <v>0.474053</v>
      </c>
      <c r="K304" s="31">
        <f>VLOOKUP(A304,'Absolute Total Monosaccharide C'!$E$2:$T$999,4)</f>
        <v>0.020312</v>
      </c>
      <c r="L304" s="31">
        <f>VLOOKUP(A304,'Absolute Total Monosaccharide C'!$E$2:$T$999,5)</f>
        <v>0.212752</v>
      </c>
      <c r="M304" s="31">
        <f>VLOOKUP(A304,'Absolute Total Monosaccharide C'!$E$2:$T$999,6)</f>
        <v>0.017518</v>
      </c>
      <c r="N304" s="100">
        <f>VLOOKUP(A304,'Absolute Total Monosaccharide C'!$E$2:$T$999,7)</f>
        <v>0.015236</v>
      </c>
      <c r="O304" s="31">
        <f>VLOOKUP(A304,'Absolute Total Monosaccharide C'!$E$2:$T$999,8)</f>
        <v>0.001523</v>
      </c>
      <c r="P304" s="31">
        <f>VLOOKUP(A304,'Absolute Total Monosaccharide C'!$E$2:$T$999,9)</f>
        <v>0.001731</v>
      </c>
      <c r="Q304" s="31">
        <f>VLOOKUP(A304,'Absolute Total Monosaccharide C'!$E$2:$T$999,10)</f>
        <v>0</v>
      </c>
      <c r="R304" s="31">
        <f>VLOOKUP(A304,'Absolute Total Monosaccharide C'!$E$2:$T$999,11)</f>
        <v>0.013435</v>
      </c>
      <c r="S304" s="31">
        <f>VLOOKUP(A304,'Absolute Total Monosaccharide C'!$E$2:$T$999,12)</f>
        <v>0</v>
      </c>
      <c r="T304" s="31">
        <f>VLOOKUP(A304,'Absolute Total Monosaccharide C'!$E$2:$T$999,13)</f>
        <v>0</v>
      </c>
      <c r="U304" s="31">
        <f>VLOOKUP(A304,'Absolute Total Monosaccharide C'!$E$2:$T$999,14)</f>
        <v>0</v>
      </c>
      <c r="V304" s="31">
        <f>VLOOKUP(A304,'Absolute Total Monosaccharide C'!$E$2:$T$999,15)</f>
        <v>0.000722</v>
      </c>
      <c r="W304" s="31">
        <f>VLOOKUP(A304,'Absolute Total Monosaccharide C'!$E$2:$T$999,16)</f>
        <v>0</v>
      </c>
      <c r="X304" s="100">
        <f>VLOOKUP(A304,'Absolute Total Monosaccharide C'!$E$2:$T$999,2)</f>
        <v>10.05</v>
      </c>
      <c r="Y304" s="103">
        <v>0.822515445</v>
      </c>
    </row>
    <row r="305">
      <c r="A305" s="19" t="s">
        <v>848</v>
      </c>
      <c r="B305" s="8" t="str">
        <f>VLOOKUP(A305,'Food Encyclopedia'!$C$2:$K$999,3)&amp;","&amp;VLOOKUP(A305,'Food Encyclopedia'!$C$2:$K$999,4)&amp;","&amp;VLOOKUP(A305,'Food Encyclopedia'!$C$2:$K$999,5)</f>
        <v>Organic Baby Food, commercial product, precooked, pouch,Organics Happy Baby,Bananas (2/5), plums (1/2), granola (2 tsp), water (5 tsp), Stage 2 (6+ months) meal</v>
      </c>
      <c r="C305" s="31" t="str">
        <f>VLOOKUP(A305,'Food Encyclopedia'!$C$2:$K$999,6)</f>
        <v>Fruits</v>
      </c>
      <c r="D305" s="98">
        <v>50.0</v>
      </c>
      <c r="E305" s="31">
        <f t="shared" si="1"/>
        <v>50000</v>
      </c>
      <c r="F305" s="31">
        <f>(VLOOKUP(A305,'% water content of Food'!A305:F1302,6))</f>
        <v>78.15466436</v>
      </c>
      <c r="G305" s="31">
        <f t="shared" si="2"/>
        <v>39077.33218</v>
      </c>
      <c r="H305" s="31">
        <f t="shared" si="3"/>
        <v>10922.66782</v>
      </c>
      <c r="I305" s="99">
        <f t="shared" si="4"/>
        <v>48.74786649</v>
      </c>
      <c r="J305" s="31">
        <f>VLOOKUP(A305,'Absolute Total Monosaccharide C'!$E$2:$T$999,3)</f>
        <v>0.399083</v>
      </c>
      <c r="K305" s="31">
        <f>VLOOKUP(A305,'Absolute Total Monosaccharide C'!$E$2:$T$999,4)</f>
        <v>0.008895</v>
      </c>
      <c r="L305" s="31">
        <f>VLOOKUP(A305,'Absolute Total Monosaccharide C'!$E$2:$T$999,5)</f>
        <v>0.094706</v>
      </c>
      <c r="M305" s="31">
        <f>VLOOKUP(A305,'Absolute Total Monosaccharide C'!$E$2:$T$999,6)</f>
        <v>0.003162</v>
      </c>
      <c r="N305" s="100">
        <f>VLOOKUP(A305,'Absolute Total Monosaccharide C'!$E$2:$T$999,7)</f>
        <v>0.004463</v>
      </c>
      <c r="O305" s="31">
        <f>VLOOKUP(A305,'Absolute Total Monosaccharide C'!$E$2:$T$999,8)</f>
        <v>0</v>
      </c>
      <c r="P305" s="31">
        <f>VLOOKUP(A305,'Absolute Total Monosaccharide C'!$E$2:$T$999,9)</f>
        <v>0.000372</v>
      </c>
      <c r="Q305" s="31">
        <f>VLOOKUP(A305,'Absolute Total Monosaccharide C'!$E$2:$T$999,10)</f>
        <v>0</v>
      </c>
      <c r="R305" s="31">
        <f>VLOOKUP(A305,'Absolute Total Monosaccharide C'!$E$2:$T$999,11)</f>
        <v>0.007219</v>
      </c>
      <c r="S305" s="31">
        <f>VLOOKUP(A305,'Absolute Total Monosaccharide C'!$E$2:$T$999,12)</f>
        <v>0</v>
      </c>
      <c r="T305" s="31">
        <f>VLOOKUP(A305,'Absolute Total Monosaccharide C'!$E$2:$T$999,13)</f>
        <v>0</v>
      </c>
      <c r="U305" s="31">
        <f>VLOOKUP(A305,'Absolute Total Monosaccharide C'!$E$2:$T$999,14)</f>
        <v>0.002992</v>
      </c>
      <c r="V305" s="31">
        <f>VLOOKUP(A305,'Absolute Total Monosaccharide C'!$E$2:$T$999,15)</f>
        <v>0</v>
      </c>
      <c r="W305" s="31">
        <f>VLOOKUP(A305,'Absolute Total Monosaccharide C'!$E$2:$T$999,16)</f>
        <v>0</v>
      </c>
      <c r="X305" s="100">
        <f>VLOOKUP(A305,'Absolute Total Monosaccharide C'!$E$2:$T$999,2)</f>
        <v>9.98</v>
      </c>
      <c r="Y305" s="103">
        <v>0.95064027</v>
      </c>
    </row>
    <row r="306">
      <c r="A306" s="19" t="s">
        <v>850</v>
      </c>
      <c r="B306" s="8" t="str">
        <f>VLOOKUP(A306,'Food Encyclopedia'!$C$2:$K$999,3)&amp;","&amp;VLOOKUP(A306,'Food Encyclopedia'!$C$2:$K$999,4)&amp;","&amp;VLOOKUP(A306,'Food Encyclopedia'!$C$2:$K$999,5)</f>
        <v>Organic Baby Food, commercial product, precooked, pouch,Organics Happy Baby,Purple carrots (1/2), bananas (1/4), avocados (2 tsp), quinoa (2 tsp), water (2 tbsp) , Stage 2 (6+ months) meal</v>
      </c>
      <c r="C306" s="31" t="str">
        <f>VLOOKUP(A306,'Food Encyclopedia'!$C$2:$K$999,6)</f>
        <v>Vegetables</v>
      </c>
      <c r="D306" s="98">
        <v>50.0</v>
      </c>
      <c r="E306" s="31">
        <f t="shared" si="1"/>
        <v>50000</v>
      </c>
      <c r="F306" s="31">
        <f>(VLOOKUP(A306,'% water content of Food'!A306:F1303,6))</f>
        <v>82.41750637</v>
      </c>
      <c r="G306" s="31">
        <f t="shared" si="2"/>
        <v>41208.75318</v>
      </c>
      <c r="H306" s="31">
        <f t="shared" si="3"/>
        <v>8791.246817</v>
      </c>
      <c r="I306" s="99">
        <f t="shared" si="4"/>
        <v>107.8246422</v>
      </c>
      <c r="J306" s="31">
        <f>VLOOKUP(A306,'Absolute Total Monosaccharide C'!$E$2:$T$999,3)</f>
        <v>0.359441</v>
      </c>
      <c r="K306" s="31">
        <f>VLOOKUP(A306,'Absolute Total Monosaccharide C'!$E$2:$T$999,4)</f>
        <v>0.018863</v>
      </c>
      <c r="L306" s="31">
        <f>VLOOKUP(A306,'Absolute Total Monosaccharide C'!$E$2:$T$999,5)</f>
        <v>0.062998</v>
      </c>
      <c r="M306" s="31">
        <f>VLOOKUP(A306,'Absolute Total Monosaccharide C'!$E$2:$T$999,6)</f>
        <v>0.008072</v>
      </c>
      <c r="N306" s="100">
        <f>VLOOKUP(A306,'Absolute Total Monosaccharide C'!$E$2:$T$999,7)</f>
        <v>0.012265</v>
      </c>
      <c r="O306" s="31">
        <f>VLOOKUP(A306,'Absolute Total Monosaccharide C'!$E$2:$T$999,8)</f>
        <v>0</v>
      </c>
      <c r="P306" s="31">
        <f>VLOOKUP(A306,'Absolute Total Monosaccharide C'!$E$2:$T$999,9)</f>
        <v>0.001144</v>
      </c>
      <c r="Q306" s="31">
        <f>VLOOKUP(A306,'Absolute Total Monosaccharide C'!$E$2:$T$999,10)</f>
        <v>0</v>
      </c>
      <c r="R306" s="31">
        <f>VLOOKUP(A306,'Absolute Total Monosaccharide C'!$E$2:$T$999,11)</f>
        <v>0.018072</v>
      </c>
      <c r="S306" s="31">
        <f>VLOOKUP(A306,'Absolute Total Monosaccharide C'!$E$2:$T$999,12)</f>
        <v>0</v>
      </c>
      <c r="T306" s="31">
        <f>VLOOKUP(A306,'Absolute Total Monosaccharide C'!$E$2:$T$999,13)</f>
        <v>0</v>
      </c>
      <c r="U306" s="31">
        <f>VLOOKUP(A306,'Absolute Total Monosaccharide C'!$E$2:$T$999,14)</f>
        <v>0.004664</v>
      </c>
      <c r="V306" s="31">
        <f>VLOOKUP(A306,'Absolute Total Monosaccharide C'!$E$2:$T$999,15)</f>
        <v>0</v>
      </c>
      <c r="W306" s="31">
        <f>VLOOKUP(A306,'Absolute Total Monosaccharide C'!$E$2:$T$999,16)</f>
        <v>0</v>
      </c>
      <c r="X306" s="100">
        <f>VLOOKUP(A306,'Absolute Total Monosaccharide C'!$E$2:$T$999,2)</f>
        <v>10.06</v>
      </c>
      <c r="Y306" s="103">
        <v>0.623476592</v>
      </c>
    </row>
    <row r="307">
      <c r="A307" s="19" t="s">
        <v>852</v>
      </c>
      <c r="B307" s="8" t="str">
        <f>VLOOKUP(A307,'Food Encyclopedia'!$C$2:$K$999,3)&amp;","&amp;VLOOKUP(A307,'Food Encyclopedia'!$C$2:$K$999,4)&amp;","&amp;VLOOKUP(A307,'Food Encyclopedia'!$C$2:$K$999,5)</f>
        <v>Organic Baby Food, commercial product, precooked, pouch,Organics Happy Baby,Apples (1/3), sweet potatoes (1/6), granola (2 tsp), water (5 tsp), Stage 2 (6+ months) meal</v>
      </c>
      <c r="C307" s="31" t="str">
        <f>VLOOKUP(A307,'Food Encyclopedia'!$C$2:$K$999,6)</f>
        <v>Fruits</v>
      </c>
      <c r="D307" s="98">
        <v>50.0</v>
      </c>
      <c r="E307" s="31">
        <f t="shared" si="1"/>
        <v>50000</v>
      </c>
      <c r="F307" s="31">
        <f>(VLOOKUP(A307,'% water content of Food'!A307:F1304,6))</f>
        <v>82.2572416</v>
      </c>
      <c r="G307" s="31">
        <f t="shared" si="2"/>
        <v>41128.6208</v>
      </c>
      <c r="H307" s="31">
        <f t="shared" si="3"/>
        <v>8871.379201</v>
      </c>
      <c r="I307" s="99">
        <f t="shared" si="4"/>
        <v>156.4112867</v>
      </c>
      <c r="J307" s="31">
        <f>VLOOKUP(A307,'Absolute Total Monosaccharide C'!$E$2:$T$999,3)</f>
        <v>0.267841</v>
      </c>
      <c r="K307" s="31">
        <f>VLOOKUP(A307,'Absolute Total Monosaccharide C'!$E$2:$T$999,4)</f>
        <v>0.0417</v>
      </c>
      <c r="L307" s="31">
        <f>VLOOKUP(A307,'Absolute Total Monosaccharide C'!$E$2:$T$999,5)</f>
        <v>0.178157</v>
      </c>
      <c r="M307" s="31">
        <f>VLOOKUP(A307,'Absolute Total Monosaccharide C'!$E$2:$T$999,6)</f>
        <v>0.006059</v>
      </c>
      <c r="N307" s="100">
        <f>VLOOKUP(A307,'Absolute Total Monosaccharide C'!$E$2:$T$999,7)</f>
        <v>0.017631</v>
      </c>
      <c r="O307" s="31">
        <f>VLOOKUP(A307,'Absolute Total Monosaccharide C'!$E$2:$T$999,8)</f>
        <v>0.001219</v>
      </c>
      <c r="P307" s="31">
        <f>VLOOKUP(A307,'Absolute Total Monosaccharide C'!$E$2:$T$999,9)</f>
        <v>0.003317</v>
      </c>
      <c r="Q307" s="31">
        <f>VLOOKUP(A307,'Absolute Total Monosaccharide C'!$E$2:$T$999,10)</f>
        <v>0</v>
      </c>
      <c r="R307" s="31">
        <f>VLOOKUP(A307,'Absolute Total Monosaccharide C'!$E$2:$T$999,11)</f>
        <v>0.035533</v>
      </c>
      <c r="S307" s="31">
        <f>VLOOKUP(A307,'Absolute Total Monosaccharide C'!$E$2:$T$999,12)</f>
        <v>0</v>
      </c>
      <c r="T307" s="31">
        <f>VLOOKUP(A307,'Absolute Total Monosaccharide C'!$E$2:$T$999,13)</f>
        <v>0</v>
      </c>
      <c r="U307" s="31">
        <f>VLOOKUP(A307,'Absolute Total Monosaccharide C'!$E$2:$T$999,14)</f>
        <v>0.001835</v>
      </c>
      <c r="V307" s="31">
        <f>VLOOKUP(A307,'Absolute Total Monosaccharide C'!$E$2:$T$999,15)</f>
        <v>0.000742</v>
      </c>
      <c r="W307" s="31">
        <f>VLOOKUP(A307,'Absolute Total Monosaccharide C'!$E$2:$T$999,16)</f>
        <v>0</v>
      </c>
      <c r="X307" s="100">
        <f>VLOOKUP(A307,'Absolute Total Monosaccharide C'!$E$2:$T$999,2)</f>
        <v>10.07</v>
      </c>
      <c r="Y307" s="103">
        <v>0.971068894</v>
      </c>
    </row>
    <row r="308">
      <c r="A308" s="19" t="s">
        <v>854</v>
      </c>
      <c r="B308" s="8" t="str">
        <f>VLOOKUP(A308,'Food Encyclopedia'!$C$2:$K$999,3)&amp;","&amp;VLOOKUP(A308,'Food Encyclopedia'!$C$2:$K$999,4)&amp;","&amp;VLOOKUP(A308,'Food Encyclopedia'!$C$2:$K$999,5)</f>
        <v>Real Food For Babies, commercial product, jar,Beech-Nut Naturals,Carrots, Stage 1 (4+ months) (4+ months)</v>
      </c>
      <c r="C308" s="31" t="str">
        <f>VLOOKUP(A308,'Food Encyclopedia'!$C$2:$K$999,6)</f>
        <v>Vegetables</v>
      </c>
      <c r="D308" s="98">
        <v>50.0</v>
      </c>
      <c r="E308" s="31">
        <f t="shared" si="1"/>
        <v>50000</v>
      </c>
      <c r="F308" s="31">
        <f>(VLOOKUP(A308,'% water content of Food'!A308:F1305,6))</f>
        <v>91.58617492</v>
      </c>
      <c r="G308" s="31">
        <f t="shared" si="2"/>
        <v>45793.08746</v>
      </c>
      <c r="H308" s="31">
        <f t="shared" si="3"/>
        <v>4206.912539</v>
      </c>
      <c r="I308" s="99">
        <f t="shared" si="4"/>
        <v>21.81704843</v>
      </c>
      <c r="J308" s="31">
        <f>VLOOKUP(A308,'Absolute Total Monosaccharide C'!$E$2:$T$999,3)</f>
        <v>0.21022</v>
      </c>
      <c r="K308" s="31">
        <f>VLOOKUP(A308,'Absolute Total Monosaccharide C'!$E$2:$T$999,4)</f>
        <v>0.019768</v>
      </c>
      <c r="L308" s="31">
        <f>VLOOKUP(A308,'Absolute Total Monosaccharide C'!$E$2:$T$999,5)</f>
        <v>0.174689</v>
      </c>
      <c r="M308" s="31">
        <f>VLOOKUP(A308,'Absolute Total Monosaccharide C'!$E$2:$T$999,6)</f>
        <v>0.007871</v>
      </c>
      <c r="N308" s="100">
        <f>VLOOKUP(A308,'Absolute Total Monosaccharide C'!$E$2:$T$999,7)</f>
        <v>0.005186</v>
      </c>
      <c r="O308" s="31">
        <f>VLOOKUP(A308,'Absolute Total Monosaccharide C'!$E$2:$T$999,8)</f>
        <v>0.001285</v>
      </c>
      <c r="P308" s="31">
        <f>VLOOKUP(A308,'Absolute Total Monosaccharide C'!$E$2:$T$999,9)</f>
        <v>0.00256</v>
      </c>
      <c r="Q308" s="31">
        <f>VLOOKUP(A308,'Absolute Total Monosaccharide C'!$E$2:$T$999,10)</f>
        <v>0</v>
      </c>
      <c r="R308" s="31">
        <f>VLOOKUP(A308,'Absolute Total Monosaccharide C'!$E$2:$T$999,11)</f>
        <v>0.030436</v>
      </c>
      <c r="S308" s="31">
        <f>VLOOKUP(A308,'Absolute Total Monosaccharide C'!$E$2:$T$999,12)</f>
        <v>0</v>
      </c>
      <c r="T308" s="31">
        <f>VLOOKUP(A308,'Absolute Total Monosaccharide C'!$E$2:$T$999,13)</f>
        <v>0</v>
      </c>
      <c r="U308" s="31">
        <f>VLOOKUP(A308,'Absolute Total Monosaccharide C'!$E$2:$T$999,14)</f>
        <v>0.003212</v>
      </c>
      <c r="V308" s="31">
        <f>VLOOKUP(A308,'Absolute Total Monosaccharide C'!$E$2:$T$999,15)</f>
        <v>0.000686</v>
      </c>
      <c r="W308" s="31">
        <f>VLOOKUP(A308,'Absolute Total Monosaccharide C'!$E$2:$T$999,16)</f>
        <v>0</v>
      </c>
      <c r="X308" s="100">
        <f>VLOOKUP(A308,'Absolute Total Monosaccharide C'!$E$2:$T$999,2)</f>
        <v>10.16</v>
      </c>
      <c r="Y308" s="103">
        <v>0.728706836</v>
      </c>
    </row>
    <row r="309">
      <c r="A309" s="19" t="s">
        <v>859</v>
      </c>
      <c r="B309" s="8" t="str">
        <f>VLOOKUP(A309,'Food Encyclopedia'!$C$2:$K$999,3)&amp;","&amp;VLOOKUP(A309,'Food Encyclopedia'!$C$2:$K$999,4)&amp;","&amp;VLOOKUP(A309,'Food Encyclopedia'!$C$2:$K$999,5)</f>
        <v>Real Food For Babies, commercial product, jar,Beech-Nut Naturals,Butternut squash , Stage 1 (4+ months)</v>
      </c>
      <c r="C309" s="31" t="str">
        <f>VLOOKUP(A309,'Food Encyclopedia'!$C$2:$K$999,6)</f>
        <v>Vegetables</v>
      </c>
      <c r="D309" s="98">
        <v>50.0</v>
      </c>
      <c r="E309" s="31">
        <f t="shared" si="1"/>
        <v>50000</v>
      </c>
      <c r="F309" s="31">
        <f>(VLOOKUP(A309,'% water content of Food'!A309:F1306,6))</f>
        <v>93.69360657</v>
      </c>
      <c r="G309" s="31">
        <f t="shared" si="2"/>
        <v>46846.80328</v>
      </c>
      <c r="H309" s="31">
        <f t="shared" si="3"/>
        <v>3153.196716</v>
      </c>
      <c r="I309" s="99">
        <f t="shared" si="4"/>
        <v>29.62112995</v>
      </c>
      <c r="J309" s="31">
        <f>VLOOKUP(A309,'Absolute Total Monosaccharide C'!$E$2:$T$999,3)</f>
        <v>0.543731</v>
      </c>
      <c r="K309" s="31">
        <f>VLOOKUP(A309,'Absolute Total Monosaccharide C'!$E$2:$T$999,4)</f>
        <v>0.020769</v>
      </c>
      <c r="L309" s="31">
        <f>VLOOKUP(A309,'Absolute Total Monosaccharide C'!$E$2:$T$999,5)</f>
        <v>0.117727</v>
      </c>
      <c r="M309" s="31">
        <f>VLOOKUP(A309,'Absolute Total Monosaccharide C'!$E$2:$T$999,6)</f>
        <v>0.006786</v>
      </c>
      <c r="N309" s="100">
        <f>VLOOKUP(A309,'Absolute Total Monosaccharide C'!$E$2:$T$999,7)</f>
        <v>0.009394</v>
      </c>
      <c r="O309" s="31">
        <f>VLOOKUP(A309,'Absolute Total Monosaccharide C'!$E$2:$T$999,8)</f>
        <v>0.000439</v>
      </c>
      <c r="P309" s="31">
        <f>VLOOKUP(A309,'Absolute Total Monosaccharide C'!$E$2:$T$999,9)</f>
        <v>0.002626</v>
      </c>
      <c r="Q309" s="31">
        <f>VLOOKUP(A309,'Absolute Total Monosaccharide C'!$E$2:$T$999,10)</f>
        <v>0</v>
      </c>
      <c r="R309" s="31">
        <f>VLOOKUP(A309,'Absolute Total Monosaccharide C'!$E$2:$T$999,11)</f>
        <v>0.012848</v>
      </c>
      <c r="S309" s="31">
        <f>VLOOKUP(A309,'Absolute Total Monosaccharide C'!$E$2:$T$999,12)</f>
        <v>0</v>
      </c>
      <c r="T309" s="31">
        <f>VLOOKUP(A309,'Absolute Total Monosaccharide C'!$E$2:$T$999,13)</f>
        <v>0</v>
      </c>
      <c r="U309" s="31">
        <f>VLOOKUP(A309,'Absolute Total Monosaccharide C'!$E$2:$T$999,14)</f>
        <v>0</v>
      </c>
      <c r="V309" s="31">
        <f>VLOOKUP(A309,'Absolute Total Monosaccharide C'!$E$2:$T$999,15)</f>
        <v>0.000533</v>
      </c>
      <c r="W309" s="31">
        <f>VLOOKUP(A309,'Absolute Total Monosaccharide C'!$E$2:$T$999,16)</f>
        <v>0</v>
      </c>
      <c r="X309" s="100">
        <f>VLOOKUP(A309,'Absolute Total Monosaccharide C'!$E$2:$T$999,2)</f>
        <v>10.02</v>
      </c>
      <c r="Y309" s="103">
        <v>0.808580028</v>
      </c>
    </row>
    <row r="310">
      <c r="A310" s="19" t="s">
        <v>861</v>
      </c>
      <c r="B310" s="8" t="str">
        <f>VLOOKUP(A310,'Food Encyclopedia'!$C$2:$K$999,3)&amp;","&amp;VLOOKUP(A310,'Food Encyclopedia'!$C$2:$K$999,4)&amp;","&amp;VLOOKUP(A310,'Food Encyclopedia'!$C$2:$K$999,5)</f>
        <v>Real Food For Babies, commercial product, jar,Beech-Nut Naturals,Prunes , Stage 1 (4+ months)</v>
      </c>
      <c r="C310" s="31" t="str">
        <f>VLOOKUP(A310,'Food Encyclopedia'!$C$2:$K$999,6)</f>
        <v>Fruits</v>
      </c>
      <c r="D310" s="98">
        <v>50.0</v>
      </c>
      <c r="E310" s="31">
        <f t="shared" si="1"/>
        <v>50000</v>
      </c>
      <c r="F310" s="31">
        <f>(VLOOKUP(A310,'% water content of Food'!A310:F1307,6))</f>
        <v>79.03227222</v>
      </c>
      <c r="G310" s="31">
        <f t="shared" si="2"/>
        <v>39516.13611</v>
      </c>
      <c r="H310" s="31">
        <f t="shared" si="3"/>
        <v>10483.86389</v>
      </c>
      <c r="I310" s="99">
        <f t="shared" si="4"/>
        <v>132.2958784</v>
      </c>
      <c r="J310" s="31">
        <f>VLOOKUP(A310,'Absolute Total Monosaccharide C'!$E$2:$T$999,3)</f>
        <v>0.328465</v>
      </c>
      <c r="K310" s="31">
        <f>VLOOKUP(A310,'Absolute Total Monosaccharide C'!$E$2:$T$999,4)</f>
        <v>0.020356</v>
      </c>
      <c r="L310" s="31">
        <f>VLOOKUP(A310,'Absolute Total Monosaccharide C'!$E$2:$T$999,5)</f>
        <v>0.04242</v>
      </c>
      <c r="M310" s="31">
        <f>VLOOKUP(A310,'Absolute Total Monosaccharide C'!$E$2:$T$999,6)</f>
        <v>0.006287</v>
      </c>
      <c r="N310" s="100">
        <f>VLOOKUP(A310,'Absolute Total Monosaccharide C'!$E$2:$T$999,7)</f>
        <v>0.012619</v>
      </c>
      <c r="O310" s="31">
        <f>VLOOKUP(A310,'Absolute Total Monosaccharide C'!$E$2:$T$999,8)</f>
        <v>0.00301</v>
      </c>
      <c r="P310" s="31">
        <f>VLOOKUP(A310,'Absolute Total Monosaccharide C'!$E$2:$T$999,9)</f>
        <v>0.001736</v>
      </c>
      <c r="Q310" s="31">
        <f>VLOOKUP(A310,'Absolute Total Monosaccharide C'!$E$2:$T$999,10)</f>
        <v>0</v>
      </c>
      <c r="R310" s="31">
        <f>VLOOKUP(A310,'Absolute Total Monosaccharide C'!$E$2:$T$999,11)</f>
        <v>0.022475</v>
      </c>
      <c r="S310" s="31">
        <f>VLOOKUP(A310,'Absolute Total Monosaccharide C'!$E$2:$T$999,12)</f>
        <v>0</v>
      </c>
      <c r="T310" s="31">
        <f>VLOOKUP(A310,'Absolute Total Monosaccharide C'!$E$2:$T$999,13)</f>
        <v>0</v>
      </c>
      <c r="U310" s="31">
        <f>VLOOKUP(A310,'Absolute Total Monosaccharide C'!$E$2:$T$999,14)</f>
        <v>0.002175</v>
      </c>
      <c r="V310" s="31">
        <f>VLOOKUP(A310,'Absolute Total Monosaccharide C'!$E$2:$T$999,15)</f>
        <v>0</v>
      </c>
      <c r="W310" s="31">
        <f>VLOOKUP(A310,'Absolute Total Monosaccharide C'!$E$2:$T$999,16)</f>
        <v>0.000431</v>
      </c>
      <c r="X310" s="100">
        <f>VLOOKUP(A310,'Absolute Total Monosaccharide C'!$E$2:$T$999,2)</f>
        <v>10.27</v>
      </c>
      <c r="Y310" s="101"/>
    </row>
    <row r="311">
      <c r="A311" s="19" t="s">
        <v>863</v>
      </c>
      <c r="B311" s="8" t="str">
        <f>VLOOKUP(A311,'Food Encyclopedia'!$C$2:$K$999,3)&amp;","&amp;VLOOKUP(A311,'Food Encyclopedia'!$C$2:$K$999,4)&amp;","&amp;VLOOKUP(A311,'Food Encyclopedia'!$C$2:$K$999,5)</f>
        <v>Real Food For Babies, commercial product, jar,Beech-Nut Naturals,Sweet potatoes, Stage 1 (4+ months)</v>
      </c>
      <c r="C311" s="31" t="str">
        <f>VLOOKUP(A311,'Food Encyclopedia'!$C$2:$K$999,6)</f>
        <v>Vegetables</v>
      </c>
      <c r="D311" s="98">
        <v>50.0</v>
      </c>
      <c r="E311" s="31">
        <f t="shared" si="1"/>
        <v>50000</v>
      </c>
      <c r="F311" s="31">
        <f>(VLOOKUP(A311,'% water content of Food'!A311:F1308,6))</f>
        <v>81.96413922</v>
      </c>
      <c r="G311" s="31">
        <f t="shared" si="2"/>
        <v>40982.06961</v>
      </c>
      <c r="H311" s="31">
        <f t="shared" si="3"/>
        <v>9017.930388</v>
      </c>
      <c r="I311" s="99">
        <f t="shared" si="4"/>
        <v>54.00838509</v>
      </c>
      <c r="J311" s="31">
        <f>VLOOKUP(A311,'Absolute Total Monosaccharide C'!$E$2:$T$999,3)</f>
        <v>0.354948</v>
      </c>
      <c r="K311" s="31">
        <f>VLOOKUP(A311,'Absolute Total Monosaccharide C'!$E$2:$T$999,4)</f>
        <v>0.009085</v>
      </c>
      <c r="L311" s="31">
        <f>VLOOKUP(A311,'Absolute Total Monosaccharide C'!$E$2:$T$999,5)</f>
        <v>0.009811</v>
      </c>
      <c r="M311" s="31">
        <f>VLOOKUP(A311,'Absolute Total Monosaccharide C'!$E$2:$T$999,6)</f>
        <v>0.004261</v>
      </c>
      <c r="N311" s="100">
        <f>VLOOKUP(A311,'Absolute Total Monosaccharide C'!$E$2:$T$999,7)</f>
        <v>0.005989</v>
      </c>
      <c r="O311" s="31">
        <f>VLOOKUP(A311,'Absolute Total Monosaccharide C'!$E$2:$T$999,8)</f>
        <v>0</v>
      </c>
      <c r="P311" s="31">
        <f>VLOOKUP(A311,'Absolute Total Monosaccharide C'!$E$2:$T$999,9)</f>
        <v>0.001832</v>
      </c>
      <c r="Q311" s="31">
        <f>VLOOKUP(A311,'Absolute Total Monosaccharide C'!$E$2:$T$999,10)</f>
        <v>0</v>
      </c>
      <c r="R311" s="31">
        <f>VLOOKUP(A311,'Absolute Total Monosaccharide C'!$E$2:$T$999,11)</f>
        <v>0.011395</v>
      </c>
      <c r="S311" s="31">
        <f>VLOOKUP(A311,'Absolute Total Monosaccharide C'!$E$2:$T$999,12)</f>
        <v>0</v>
      </c>
      <c r="T311" s="31">
        <f>VLOOKUP(A311,'Absolute Total Monosaccharide C'!$E$2:$T$999,13)</f>
        <v>0</v>
      </c>
      <c r="U311" s="31">
        <f>VLOOKUP(A311,'Absolute Total Monosaccharide C'!$E$2:$T$999,14)</f>
        <v>0</v>
      </c>
      <c r="V311" s="31">
        <f>VLOOKUP(A311,'Absolute Total Monosaccharide C'!$E$2:$T$999,15)</f>
        <v>0</v>
      </c>
      <c r="W311" s="31">
        <f>VLOOKUP(A311,'Absolute Total Monosaccharide C'!$E$2:$T$999,16)</f>
        <v>0.000374</v>
      </c>
      <c r="X311" s="100">
        <f>VLOOKUP(A311,'Absolute Total Monosaccharide C'!$E$2:$T$999,2)</f>
        <v>10.28</v>
      </c>
      <c r="Y311" s="103">
        <v>0.946872801</v>
      </c>
    </row>
    <row r="312">
      <c r="A312" s="19" t="s">
        <v>865</v>
      </c>
      <c r="B312" s="8" t="str">
        <f>VLOOKUP(A312,'Food Encyclopedia'!$C$2:$K$999,3)&amp;","&amp;VLOOKUP(A312,'Food Encyclopedia'!$C$2:$K$999,4)&amp;","&amp;VLOOKUP(A312,'Food Encyclopedia'!$C$2:$K$999,5)</f>
        <v>Real Food For Babies, commercial product, jar,Beech-Nut Naturals,Apples, Stage 1 (4+ months)</v>
      </c>
      <c r="C312" s="31" t="str">
        <f>VLOOKUP(A312,'Food Encyclopedia'!$C$2:$K$999,6)</f>
        <v>Fruits</v>
      </c>
      <c r="D312" s="98">
        <v>50.0</v>
      </c>
      <c r="E312" s="31">
        <f t="shared" si="1"/>
        <v>50000</v>
      </c>
      <c r="F312" s="31">
        <f>(VLOOKUP(A312,'% water content of Food'!A312:F1309,6))</f>
        <v>85.42962283</v>
      </c>
      <c r="G312" s="31">
        <f t="shared" si="2"/>
        <v>42714.81142</v>
      </c>
      <c r="H312" s="31">
        <f t="shared" si="3"/>
        <v>7285.188585</v>
      </c>
      <c r="I312" s="99">
        <f t="shared" si="4"/>
        <v>76.06465401</v>
      </c>
      <c r="J312" s="31">
        <f>VLOOKUP(A312,'Absolute Total Monosaccharide C'!$E$2:$T$999,3)</f>
        <v>0.230747</v>
      </c>
      <c r="K312" s="31">
        <f>VLOOKUP(A312,'Absolute Total Monosaccharide C'!$E$2:$T$999,4)</f>
        <v>0.008612</v>
      </c>
      <c r="L312" s="31">
        <f>VLOOKUP(A312,'Absolute Total Monosaccharide C'!$E$2:$T$999,5)</f>
        <v>0.116385</v>
      </c>
      <c r="M312" s="31">
        <f>VLOOKUP(A312,'Absolute Total Monosaccharide C'!$E$2:$T$999,6)</f>
        <v>0.01062</v>
      </c>
      <c r="N312" s="100">
        <f>VLOOKUP(A312,'Absolute Total Monosaccharide C'!$E$2:$T$999,7)</f>
        <v>0.010441</v>
      </c>
      <c r="O312" s="31">
        <f>VLOOKUP(A312,'Absolute Total Monosaccharide C'!$E$2:$T$999,8)</f>
        <v>0.003279</v>
      </c>
      <c r="P312" s="31">
        <f>VLOOKUP(A312,'Absolute Total Monosaccharide C'!$E$2:$T$999,9)</f>
        <v>0.001416</v>
      </c>
      <c r="Q312" s="31">
        <f>VLOOKUP(A312,'Absolute Total Monosaccharide C'!$E$2:$T$999,10)</f>
        <v>0</v>
      </c>
      <c r="R312" s="31">
        <f>VLOOKUP(A312,'Absolute Total Monosaccharide C'!$E$2:$T$999,11)</f>
        <v>0.018111</v>
      </c>
      <c r="S312" s="31">
        <f>VLOOKUP(A312,'Absolute Total Monosaccharide C'!$E$2:$T$999,12)</f>
        <v>0</v>
      </c>
      <c r="T312" s="31">
        <f>VLOOKUP(A312,'Absolute Total Monosaccharide C'!$E$2:$T$999,13)</f>
        <v>0</v>
      </c>
      <c r="U312" s="31">
        <f>VLOOKUP(A312,'Absolute Total Monosaccharide C'!$E$2:$T$999,14)</f>
        <v>0</v>
      </c>
      <c r="V312" s="31">
        <f>VLOOKUP(A312,'Absolute Total Monosaccharide C'!$E$2:$T$999,15)</f>
        <v>0</v>
      </c>
      <c r="W312" s="31">
        <f>VLOOKUP(A312,'Absolute Total Monosaccharide C'!$E$2:$T$999,16)</f>
        <v>0.000286</v>
      </c>
      <c r="X312" s="100">
        <f>VLOOKUP(A312,'Absolute Total Monosaccharide C'!$E$2:$T$999,2)</f>
        <v>10.05</v>
      </c>
      <c r="Y312" s="101"/>
    </row>
    <row r="313">
      <c r="A313" s="19" t="s">
        <v>867</v>
      </c>
      <c r="B313" s="8" t="str">
        <f>VLOOKUP(A313,'Food Encyclopedia'!$C$2:$K$999,3)&amp;","&amp;VLOOKUP(A313,'Food Encyclopedia'!$C$2:$K$999,4)&amp;","&amp;VLOOKUP(A313,'Food Encyclopedia'!$C$2:$K$999,5)</f>
        <v>Real Food For Babies, commercial product, jar,Beech-Nut Naturals,Bananas, Stage 1 (4+ months)</v>
      </c>
      <c r="C313" s="31" t="str">
        <f>VLOOKUP(A313,'Food Encyclopedia'!$C$2:$K$999,6)</f>
        <v>Fruits</v>
      </c>
      <c r="D313" s="98">
        <v>50.0</v>
      </c>
      <c r="E313" s="31">
        <f t="shared" si="1"/>
        <v>50000</v>
      </c>
      <c r="F313" s="31">
        <f>(VLOOKUP(A313,'% water content of Food'!A313:F1310,6))</f>
        <v>75.33343847</v>
      </c>
      <c r="G313" s="31">
        <f t="shared" si="2"/>
        <v>37666.71924</v>
      </c>
      <c r="H313" s="31">
        <f t="shared" si="3"/>
        <v>12333.28076</v>
      </c>
      <c r="I313" s="99">
        <f t="shared" si="4"/>
        <v>39.66383094</v>
      </c>
      <c r="J313" s="31">
        <f>VLOOKUP(A313,'Absolute Total Monosaccharide C'!$E$2:$T$999,3)</f>
        <v>0.444205</v>
      </c>
      <c r="K313" s="31">
        <f>VLOOKUP(A313,'Absolute Total Monosaccharide C'!$E$2:$T$999,4)</f>
        <v>0.003995</v>
      </c>
      <c r="L313" s="31">
        <f>VLOOKUP(A313,'Absolute Total Monosaccharide C'!$E$2:$T$999,5)</f>
        <v>0.144713</v>
      </c>
      <c r="M313" s="31">
        <f>VLOOKUP(A313,'Absolute Total Monosaccharide C'!$E$2:$T$999,6)</f>
        <v>0.002224</v>
      </c>
      <c r="N313" s="100">
        <f>VLOOKUP(A313,'Absolute Total Monosaccharide C'!$E$2:$T$999,7)</f>
        <v>0.003216</v>
      </c>
      <c r="O313" s="31">
        <f>VLOOKUP(A313,'Absolute Total Monosaccharide C'!$E$2:$T$999,8)</f>
        <v>0</v>
      </c>
      <c r="P313" s="31">
        <f>VLOOKUP(A313,'Absolute Total Monosaccharide C'!$E$2:$T$999,9)</f>
        <v>0.000335</v>
      </c>
      <c r="Q313" s="31">
        <f>VLOOKUP(A313,'Absolute Total Monosaccharide C'!$E$2:$T$999,10)</f>
        <v>0</v>
      </c>
      <c r="R313" s="31">
        <f>VLOOKUP(A313,'Absolute Total Monosaccharide C'!$E$2:$T$999,11)</f>
        <v>0.011056</v>
      </c>
      <c r="S313" s="31">
        <f>VLOOKUP(A313,'Absolute Total Monosaccharide C'!$E$2:$T$999,12)</f>
        <v>0</v>
      </c>
      <c r="T313" s="31">
        <f>VLOOKUP(A313,'Absolute Total Monosaccharide C'!$E$2:$T$999,13)</f>
        <v>0</v>
      </c>
      <c r="U313" s="31">
        <f>VLOOKUP(A313,'Absolute Total Monosaccharide C'!$E$2:$T$999,14)</f>
        <v>0</v>
      </c>
      <c r="V313" s="31">
        <f>VLOOKUP(A313,'Absolute Total Monosaccharide C'!$E$2:$T$999,15)</f>
        <v>0</v>
      </c>
      <c r="W313" s="31">
        <f>VLOOKUP(A313,'Absolute Total Monosaccharide C'!$E$2:$T$999,16)</f>
        <v>0.000357</v>
      </c>
      <c r="X313" s="100">
        <f>VLOOKUP(A313,'Absolute Total Monosaccharide C'!$E$2:$T$999,2)</f>
        <v>10.16</v>
      </c>
      <c r="Y313" s="101"/>
    </row>
    <row r="314">
      <c r="A314" s="19" t="s">
        <v>869</v>
      </c>
      <c r="B314" s="8" t="str">
        <f>VLOOKUP(A314,'Food Encyclopedia'!$C$2:$K$999,3)&amp;","&amp;VLOOKUP(A314,'Food Encyclopedia'!$C$2:$K$999,4)&amp;","&amp;VLOOKUP(A314,'Food Encyclopedia'!$C$2:$K$999,5)</f>
        <v>Real Food For Babies, commercial product, jar,Beech-Nut Naturals,Apples, cinnamon, granola, Stage 2 (6+ months)</v>
      </c>
      <c r="C314" s="31" t="str">
        <f>VLOOKUP(A314,'Food Encyclopedia'!$C$2:$K$999,6)</f>
        <v>Fruits</v>
      </c>
      <c r="D314" s="98">
        <v>50.0</v>
      </c>
      <c r="E314" s="31">
        <f t="shared" si="1"/>
        <v>50000</v>
      </c>
      <c r="F314" s="31">
        <f>(VLOOKUP(A314,'% water content of Food'!A314:F1311,6))</f>
        <v>86.5285898</v>
      </c>
      <c r="G314" s="31">
        <f t="shared" si="2"/>
        <v>43264.2949</v>
      </c>
      <c r="H314" s="31">
        <f t="shared" si="3"/>
        <v>6735.705102</v>
      </c>
      <c r="I314" s="99">
        <f t="shared" si="4"/>
        <v>102.6521458</v>
      </c>
      <c r="J314" s="31">
        <f>VLOOKUP(A314,'Absolute Total Monosaccharide C'!$E$2:$T$999,3)</f>
        <v>0.415155</v>
      </c>
      <c r="K314" s="31">
        <f>VLOOKUP(A314,'Absolute Total Monosaccharide C'!$E$2:$T$999,4)</f>
        <v>0.011238</v>
      </c>
      <c r="L314" s="31">
        <f>VLOOKUP(A314,'Absolute Total Monosaccharide C'!$E$2:$T$999,5)</f>
        <v>0.295822</v>
      </c>
      <c r="M314" s="31">
        <f>VLOOKUP(A314,'Absolute Total Monosaccharide C'!$E$2:$T$999,6)</f>
        <v>0.035951</v>
      </c>
      <c r="N314" s="100">
        <f>VLOOKUP(A314,'Absolute Total Monosaccharide C'!$E$2:$T$999,7)</f>
        <v>0.01524</v>
      </c>
      <c r="O314" s="31">
        <f>VLOOKUP(A314,'Absolute Total Monosaccharide C'!$E$2:$T$999,8)</f>
        <v>0.001565</v>
      </c>
      <c r="P314" s="31">
        <f>VLOOKUP(A314,'Absolute Total Monosaccharide C'!$E$2:$T$999,9)</f>
        <v>0.000876</v>
      </c>
      <c r="Q314" s="31">
        <f>VLOOKUP(A314,'Absolute Total Monosaccharide C'!$E$2:$T$999,10)</f>
        <v>0</v>
      </c>
      <c r="R314" s="31">
        <f>VLOOKUP(A314,'Absolute Total Monosaccharide C'!$E$2:$T$999,11)</f>
        <v>0.008819</v>
      </c>
      <c r="S314" s="31">
        <f>VLOOKUP(A314,'Absolute Total Monosaccharide C'!$E$2:$T$999,12)</f>
        <v>0</v>
      </c>
      <c r="T314" s="31">
        <f>VLOOKUP(A314,'Absolute Total Monosaccharide C'!$E$2:$T$999,13)</f>
        <v>0</v>
      </c>
      <c r="U314" s="31">
        <f>VLOOKUP(A314,'Absolute Total Monosaccharide C'!$E$2:$T$999,14)</f>
        <v>0</v>
      </c>
      <c r="V314" s="31">
        <f>VLOOKUP(A314,'Absolute Total Monosaccharide C'!$E$2:$T$999,15)</f>
        <v>0.000515</v>
      </c>
      <c r="W314" s="31">
        <f>VLOOKUP(A314,'Absolute Total Monosaccharide C'!$E$2:$T$999,16)</f>
        <v>0</v>
      </c>
      <c r="X314" s="100">
        <f>VLOOKUP(A314,'Absolute Total Monosaccharide C'!$E$2:$T$999,2)</f>
        <v>10</v>
      </c>
      <c r="Y314" s="103">
        <v>0.97898666</v>
      </c>
    </row>
    <row r="315">
      <c r="A315" s="19" t="s">
        <v>871</v>
      </c>
      <c r="B315" s="8" t="str">
        <f>VLOOKUP(A315,'Food Encyclopedia'!$C$2:$K$999,3)&amp;","&amp;VLOOKUP(A315,'Food Encyclopedia'!$C$2:$K$999,4)&amp;","&amp;VLOOKUP(A315,'Food Encyclopedia'!$C$2:$K$999,5)</f>
        <v>Real Food For Babies, commercial product, jar,Beech-Nut Naturals,Apples, kales, Stage 2 (6+ months)</v>
      </c>
      <c r="C315" s="31" t="str">
        <f>VLOOKUP(A315,'Food Encyclopedia'!$C$2:$K$999,6)</f>
        <v>Fruits</v>
      </c>
      <c r="D315" s="98">
        <v>50.0</v>
      </c>
      <c r="E315" s="31">
        <f t="shared" si="1"/>
        <v>50000</v>
      </c>
      <c r="F315" s="31">
        <f>(VLOOKUP(A315,'% water content of Food'!A315:F1312,6))</f>
        <v>86.06988199</v>
      </c>
      <c r="G315" s="31">
        <f t="shared" si="2"/>
        <v>43034.94099</v>
      </c>
      <c r="H315" s="31">
        <f t="shared" si="3"/>
        <v>6965.059006</v>
      </c>
      <c r="I315" s="99">
        <f t="shared" si="4"/>
        <v>81.10114707</v>
      </c>
      <c r="J315" s="31">
        <f>VLOOKUP(A315,'Absolute Total Monosaccharide C'!$E$2:$T$999,3)</f>
        <v>0.209921</v>
      </c>
      <c r="K315" s="31">
        <f>VLOOKUP(A315,'Absolute Total Monosaccharide C'!$E$2:$T$999,4)</f>
        <v>0.013304</v>
      </c>
      <c r="L315" s="31">
        <f>VLOOKUP(A315,'Absolute Total Monosaccharide C'!$E$2:$T$999,5)</f>
        <v>0.326359</v>
      </c>
      <c r="M315" s="31">
        <f>VLOOKUP(A315,'Absolute Total Monosaccharide C'!$E$2:$T$999,6)</f>
        <v>0.011609</v>
      </c>
      <c r="N315" s="100">
        <f>VLOOKUP(A315,'Absolute Total Monosaccharide C'!$E$2:$T$999,7)</f>
        <v>0.011644</v>
      </c>
      <c r="O315" s="31">
        <f>VLOOKUP(A315,'Absolute Total Monosaccharide C'!$E$2:$T$999,8)</f>
        <v>0.00244</v>
      </c>
      <c r="P315" s="31">
        <f>VLOOKUP(A315,'Absolute Total Monosaccharide C'!$E$2:$T$999,9)</f>
        <v>0.001198</v>
      </c>
      <c r="Q315" s="31">
        <f>VLOOKUP(A315,'Absolute Total Monosaccharide C'!$E$2:$T$999,10)</f>
        <v>0</v>
      </c>
      <c r="R315" s="31">
        <f>VLOOKUP(A315,'Absolute Total Monosaccharide C'!$E$2:$T$999,11)</f>
        <v>0.014256</v>
      </c>
      <c r="S315" s="31">
        <f>VLOOKUP(A315,'Absolute Total Monosaccharide C'!$E$2:$T$999,12)</f>
        <v>0</v>
      </c>
      <c r="T315" s="31">
        <f>VLOOKUP(A315,'Absolute Total Monosaccharide C'!$E$2:$T$999,13)</f>
        <v>0</v>
      </c>
      <c r="U315" s="31">
        <f>VLOOKUP(A315,'Absolute Total Monosaccharide C'!$E$2:$T$999,14)</f>
        <v>0.002132</v>
      </c>
      <c r="V315" s="31">
        <f>VLOOKUP(A315,'Absolute Total Monosaccharide C'!$E$2:$T$999,15)</f>
        <v>0.000304</v>
      </c>
      <c r="W315" s="31">
        <f>VLOOKUP(A315,'Absolute Total Monosaccharide C'!$E$2:$T$999,16)</f>
        <v>0</v>
      </c>
      <c r="X315" s="100">
        <f>VLOOKUP(A315,'Absolute Total Monosaccharide C'!$E$2:$T$999,2)</f>
        <v>10.07</v>
      </c>
      <c r="Y315" s="103">
        <v>0.816431862</v>
      </c>
    </row>
    <row r="316">
      <c r="A316" s="19" t="s">
        <v>873</v>
      </c>
      <c r="B316" s="8" t="str">
        <f>VLOOKUP(A316,'Food Encyclopedia'!$C$2:$K$999,3)&amp;","&amp;VLOOKUP(A316,'Food Encyclopedia'!$C$2:$K$999,4)&amp;","&amp;VLOOKUP(A316,'Food Encyclopedia'!$C$2:$K$999,5)</f>
        <v>Real Food For Babies, commercial product, jar,Beech-Nut Naturals,Spinach, zucchini, peas, Stage 2 (6+ months)</v>
      </c>
      <c r="C316" s="31" t="str">
        <f>VLOOKUP(A316,'Food Encyclopedia'!$C$2:$K$999,6)</f>
        <v>Vegetables</v>
      </c>
      <c r="D316" s="98">
        <v>50.0</v>
      </c>
      <c r="E316" s="31">
        <f t="shared" si="1"/>
        <v>50000</v>
      </c>
      <c r="F316" s="31">
        <f>(VLOOKUP(A316,'% water content of Food'!A316:F1313,6))</f>
        <v>93.00573551</v>
      </c>
      <c r="G316" s="31">
        <f t="shared" si="2"/>
        <v>46502.86775</v>
      </c>
      <c r="H316" s="31">
        <f t="shared" si="3"/>
        <v>3497.132246</v>
      </c>
      <c r="I316" s="99">
        <f t="shared" si="4"/>
        <v>91.87665836</v>
      </c>
      <c r="J316" s="31">
        <f>VLOOKUP(A316,'Absolute Total Monosaccharide C'!$E$2:$T$999,3)</f>
        <v>0.357586</v>
      </c>
      <c r="K316" s="31">
        <f>VLOOKUP(A316,'Absolute Total Monosaccharide C'!$E$2:$T$999,4)</f>
        <v>0.03178</v>
      </c>
      <c r="L316" s="31">
        <f>VLOOKUP(A316,'Absolute Total Monosaccharide C'!$E$2:$T$999,5)</f>
        <v>0.11833</v>
      </c>
      <c r="M316" s="31">
        <f>VLOOKUP(A316,'Absolute Total Monosaccharide C'!$E$2:$T$999,6)</f>
        <v>0.012199</v>
      </c>
      <c r="N316" s="100">
        <f>VLOOKUP(A316,'Absolute Total Monosaccharide C'!$E$2:$T$999,7)</f>
        <v>0.026272</v>
      </c>
      <c r="O316" s="31">
        <f>VLOOKUP(A316,'Absolute Total Monosaccharide C'!$E$2:$T$999,8)</f>
        <v>0.002278</v>
      </c>
      <c r="P316" s="31">
        <f>VLOOKUP(A316,'Absolute Total Monosaccharide C'!$E$2:$T$999,9)</f>
        <v>0.002779</v>
      </c>
      <c r="Q316" s="31">
        <f>VLOOKUP(A316,'Absolute Total Monosaccharide C'!$E$2:$T$999,10)</f>
        <v>0</v>
      </c>
      <c r="R316" s="31">
        <f>VLOOKUP(A316,'Absolute Total Monosaccharide C'!$E$2:$T$999,11)</f>
        <v>0.016556</v>
      </c>
      <c r="S316" s="31">
        <f>VLOOKUP(A316,'Absolute Total Monosaccharide C'!$E$2:$T$999,12)</f>
        <v>0</v>
      </c>
      <c r="T316" s="31">
        <f>VLOOKUP(A316,'Absolute Total Monosaccharide C'!$E$2:$T$999,13)</f>
        <v>0</v>
      </c>
      <c r="U316" s="31">
        <f>VLOOKUP(A316,'Absolute Total Monosaccharide C'!$E$2:$T$999,14)</f>
        <v>0.002893</v>
      </c>
      <c r="V316" s="31">
        <f>VLOOKUP(A316,'Absolute Total Monosaccharide C'!$E$2:$T$999,15)</f>
        <v>0.003487</v>
      </c>
      <c r="W316" s="31">
        <f>VLOOKUP(A316,'Absolute Total Monosaccharide C'!$E$2:$T$999,16)</f>
        <v>0</v>
      </c>
      <c r="X316" s="100">
        <f>VLOOKUP(A316,'Absolute Total Monosaccharide C'!$E$2:$T$999,2)</f>
        <v>10.15</v>
      </c>
      <c r="Y316" s="103">
        <v>0.748188153</v>
      </c>
    </row>
    <row r="317">
      <c r="A317" s="19" t="s">
        <v>875</v>
      </c>
      <c r="B317" s="8" t="str">
        <f>VLOOKUP(A317,'Food Encyclopedia'!$C$2:$K$999,3)&amp;","&amp;VLOOKUP(A317,'Food Encyclopedia'!$C$2:$K$999,4)&amp;","&amp;VLOOKUP(A317,'Food Encyclopedia'!$C$2:$K$999,5)</f>
        <v>Real Food For Babies, commercial product, jar,Beech-Nut Naturals,Banana, oranges, pineapple, Stage 2 (6+ months)</v>
      </c>
      <c r="C317" s="31" t="str">
        <f>VLOOKUP(A317,'Food Encyclopedia'!$C$2:$K$999,6)</f>
        <v>Fruits</v>
      </c>
      <c r="D317" s="98">
        <v>50.0</v>
      </c>
      <c r="E317" s="31">
        <f t="shared" si="1"/>
        <v>50000</v>
      </c>
      <c r="F317" s="31">
        <f>(VLOOKUP(A317,'% water content of Food'!A317:F1314,6))</f>
        <v>76.69823645</v>
      </c>
      <c r="G317" s="31">
        <f t="shared" si="2"/>
        <v>38349.11822</v>
      </c>
      <c r="H317" s="31">
        <f t="shared" si="3"/>
        <v>11650.88178</v>
      </c>
      <c r="I317" s="99">
        <f t="shared" si="4"/>
        <v>116.7534863</v>
      </c>
      <c r="J317" s="31">
        <f>VLOOKUP(A317,'Absolute Total Monosaccharide C'!$E$2:$T$999,3)</f>
        <v>0.369055</v>
      </c>
      <c r="K317" s="31">
        <f>VLOOKUP(A317,'Absolute Total Monosaccharide C'!$E$2:$T$999,4)</f>
        <v>0.010944</v>
      </c>
      <c r="L317" s="31">
        <f>VLOOKUP(A317,'Absolute Total Monosaccharide C'!$E$2:$T$999,5)</f>
        <v>0.176312</v>
      </c>
      <c r="M317" s="31">
        <f>VLOOKUP(A317,'Absolute Total Monosaccharide C'!$E$2:$T$999,6)</f>
        <v>0.008116</v>
      </c>
      <c r="N317" s="100">
        <f>VLOOKUP(A317,'Absolute Total Monosaccharide C'!$E$2:$T$999,7)</f>
        <v>0.010021</v>
      </c>
      <c r="O317" s="31">
        <f>VLOOKUP(A317,'Absolute Total Monosaccharide C'!$E$2:$T$999,8)</f>
        <v>0.000711</v>
      </c>
      <c r="P317" s="31">
        <f>VLOOKUP(A317,'Absolute Total Monosaccharide C'!$E$2:$T$999,9)</f>
        <v>0.000845</v>
      </c>
      <c r="Q317" s="31">
        <f>VLOOKUP(A317,'Absolute Total Monosaccharide C'!$E$2:$T$999,10)</f>
        <v>0</v>
      </c>
      <c r="R317" s="31">
        <f>VLOOKUP(A317,'Absolute Total Monosaccharide C'!$E$2:$T$999,11)</f>
        <v>0.011992</v>
      </c>
      <c r="S317" s="31">
        <f>VLOOKUP(A317,'Absolute Total Monosaccharide C'!$E$2:$T$999,12)</f>
        <v>0</v>
      </c>
      <c r="T317" s="31">
        <f>VLOOKUP(A317,'Absolute Total Monosaccharide C'!$E$2:$T$999,13)</f>
        <v>0</v>
      </c>
      <c r="U317" s="31">
        <f>VLOOKUP(A317,'Absolute Total Monosaccharide C'!$E$2:$T$999,14)</f>
        <v>0.001537</v>
      </c>
      <c r="V317" s="31">
        <f>VLOOKUP(A317,'Absolute Total Monosaccharide C'!$E$2:$T$999,15)</f>
        <v>0.000303</v>
      </c>
      <c r="W317" s="31">
        <f>VLOOKUP(A317,'Absolute Total Monosaccharide C'!$E$2:$T$999,16)</f>
        <v>0</v>
      </c>
      <c r="X317" s="100">
        <f>VLOOKUP(A317,'Absolute Total Monosaccharide C'!$E$2:$T$999,2)</f>
        <v>10.36</v>
      </c>
      <c r="Y317" s="103">
        <v>1.039045731</v>
      </c>
    </row>
    <row r="318">
      <c r="A318" s="19" t="s">
        <v>877</v>
      </c>
      <c r="B318" s="8" t="str">
        <f>VLOOKUP(A318,'Food Encyclopedia'!$C$2:$K$999,3)&amp;","&amp;VLOOKUP(A318,'Food Encyclopedia'!$C$2:$K$999,4)&amp;","&amp;VLOOKUP(A318,'Food Encyclopedia'!$C$2:$K$999,5)</f>
        <v>Real Food For Babies, commercial product, jar,Beech-Nut Naturals,Mangoes, Stage 2 (6+ months)</v>
      </c>
      <c r="C318" s="31" t="str">
        <f>VLOOKUP(A318,'Food Encyclopedia'!$C$2:$K$999,6)</f>
        <v>Fruits</v>
      </c>
      <c r="D318" s="98">
        <v>50.0</v>
      </c>
      <c r="E318" s="31">
        <f t="shared" si="1"/>
        <v>50000</v>
      </c>
      <c r="F318" s="31">
        <f>(VLOOKUP(A318,'% water content of Food'!A318:F1315,6))</f>
        <v>79.39740817</v>
      </c>
      <c r="G318" s="31">
        <f t="shared" si="2"/>
        <v>39698.70408</v>
      </c>
      <c r="H318" s="31">
        <f t="shared" si="3"/>
        <v>10301.29592</v>
      </c>
      <c r="I318" s="99">
        <f t="shared" si="4"/>
        <v>104.5478523</v>
      </c>
      <c r="J318" s="31">
        <f>VLOOKUP(A318,'Absolute Total Monosaccharide C'!$E$2:$T$999,3)</f>
        <v>0.327205</v>
      </c>
      <c r="K318" s="31">
        <f>VLOOKUP(A318,'Absolute Total Monosaccharide C'!$E$2:$T$999,4)</f>
        <v>0.008804</v>
      </c>
      <c r="L318" s="31">
        <f>VLOOKUP(A318,'Absolute Total Monosaccharide C'!$E$2:$T$999,5)</f>
        <v>0.119264</v>
      </c>
      <c r="M318" s="31">
        <f>VLOOKUP(A318,'Absolute Total Monosaccharide C'!$E$2:$T$999,6)</f>
        <v>0.001632</v>
      </c>
      <c r="N318" s="100">
        <f>VLOOKUP(A318,'Absolute Total Monosaccharide C'!$E$2:$T$999,7)</f>
        <v>0.010149</v>
      </c>
      <c r="O318" s="31">
        <f>VLOOKUP(A318,'Absolute Total Monosaccharide C'!$E$2:$T$999,8)</f>
        <v>0</v>
      </c>
      <c r="P318" s="31">
        <f>VLOOKUP(A318,'Absolute Total Monosaccharide C'!$E$2:$T$999,9)</f>
        <v>0.000746</v>
      </c>
      <c r="Q318" s="31">
        <f>VLOOKUP(A318,'Absolute Total Monosaccharide C'!$E$2:$T$999,10)</f>
        <v>0</v>
      </c>
      <c r="R318" s="31">
        <f>VLOOKUP(A318,'Absolute Total Monosaccharide C'!$E$2:$T$999,11)</f>
        <v>0.01037</v>
      </c>
      <c r="S318" s="31">
        <f>VLOOKUP(A318,'Absolute Total Monosaccharide C'!$E$2:$T$999,12)</f>
        <v>0</v>
      </c>
      <c r="T318" s="31">
        <f>VLOOKUP(A318,'Absolute Total Monosaccharide C'!$E$2:$T$999,13)</f>
        <v>0</v>
      </c>
      <c r="U318" s="31">
        <f>VLOOKUP(A318,'Absolute Total Monosaccharide C'!$E$2:$T$999,14)</f>
        <v>0.00068</v>
      </c>
      <c r="V318" s="31">
        <f>VLOOKUP(A318,'Absolute Total Monosaccharide C'!$E$2:$T$999,15)</f>
        <v>0</v>
      </c>
      <c r="W318" s="31">
        <f>VLOOKUP(A318,'Absolute Total Monosaccharide C'!$E$2:$T$999,16)</f>
        <v>0</v>
      </c>
      <c r="X318" s="100">
        <f>VLOOKUP(A318,'Absolute Total Monosaccharide C'!$E$2:$T$999,2)</f>
        <v>10.32</v>
      </c>
      <c r="Y318" s="103">
        <v>0.994223442</v>
      </c>
    </row>
    <row r="319">
      <c r="A319" s="19" t="s">
        <v>879</v>
      </c>
      <c r="B319" s="8" t="str">
        <f>VLOOKUP(A319,'Food Encyclopedia'!$C$2:$K$999,3)&amp;","&amp;VLOOKUP(A319,'Food Encyclopedia'!$C$2:$K$999,4)&amp;","&amp;VLOOKUP(A319,'Food Encyclopedia'!$C$2:$K$999,5)</f>
        <v>Real Food For Babies, commercial product, jar,Beech-Nut Naturals,Pears, blueberries, Stage 2 (6+ months)</v>
      </c>
      <c r="C319" s="31" t="str">
        <f>VLOOKUP(A319,'Food Encyclopedia'!$C$2:$K$999,6)</f>
        <v>Fruits</v>
      </c>
      <c r="D319" s="98">
        <v>50.0</v>
      </c>
      <c r="E319" s="31">
        <f t="shared" si="1"/>
        <v>50000</v>
      </c>
      <c r="F319" s="31">
        <f>(VLOOKUP(A319,'% water content of Food'!A319:F1316,6))</f>
        <v>82.88629765</v>
      </c>
      <c r="G319" s="31">
        <f t="shared" si="2"/>
        <v>41443.14882</v>
      </c>
      <c r="H319" s="31">
        <f t="shared" si="3"/>
        <v>8556.851176</v>
      </c>
      <c r="I319" s="99">
        <f t="shared" si="4"/>
        <v>154.6907556</v>
      </c>
      <c r="J319" s="31">
        <f>VLOOKUP(A319,'Absolute Total Monosaccharide C'!$E$2:$T$999,3)</f>
        <v>0.099736</v>
      </c>
      <c r="K319" s="31">
        <f>VLOOKUP(A319,'Absolute Total Monosaccharide C'!$E$2:$T$999,4)</f>
        <v>0.009348</v>
      </c>
      <c r="L319" s="31">
        <f>VLOOKUP(A319,'Absolute Total Monosaccharide C'!$E$2:$T$999,5)</f>
        <v>0.100605</v>
      </c>
      <c r="M319" s="31">
        <f>VLOOKUP(A319,'Absolute Total Monosaccharide C'!$E$2:$T$999,6)</f>
        <v>0.03172</v>
      </c>
      <c r="N319" s="100">
        <f>VLOOKUP(A319,'Absolute Total Monosaccharide C'!$E$2:$T$999,7)</f>
        <v>0.018078</v>
      </c>
      <c r="O319" s="31">
        <f>VLOOKUP(A319,'Absolute Total Monosaccharide C'!$E$2:$T$999,8)</f>
        <v>0</v>
      </c>
      <c r="P319" s="31">
        <f>VLOOKUP(A319,'Absolute Total Monosaccharide C'!$E$2:$T$999,9)</f>
        <v>0.001766</v>
      </c>
      <c r="Q319" s="31">
        <f>VLOOKUP(A319,'Absolute Total Monosaccharide C'!$E$2:$T$999,10)</f>
        <v>0</v>
      </c>
      <c r="R319" s="31">
        <f>VLOOKUP(A319,'Absolute Total Monosaccharide C'!$E$2:$T$999,11)</f>
        <v>0.018079</v>
      </c>
      <c r="S319" s="31">
        <f>VLOOKUP(A319,'Absolute Total Monosaccharide C'!$E$2:$T$999,12)</f>
        <v>0.000648</v>
      </c>
      <c r="T319" s="31">
        <f>VLOOKUP(A319,'Absolute Total Monosaccharide C'!$E$2:$T$999,13)</f>
        <v>0.000261</v>
      </c>
      <c r="U319" s="31">
        <f>VLOOKUP(A319,'Absolute Total Monosaccharide C'!$E$2:$T$999,14)</f>
        <v>0</v>
      </c>
      <c r="V319" s="31">
        <f>VLOOKUP(A319,'Absolute Total Monosaccharide C'!$E$2:$T$999,15)</f>
        <v>0</v>
      </c>
      <c r="W319" s="31">
        <f>VLOOKUP(A319,'Absolute Total Monosaccharide C'!$E$2:$T$999,16)</f>
        <v>0.000297</v>
      </c>
      <c r="X319" s="100">
        <f>VLOOKUP(A319,'Absolute Total Monosaccharide C'!$E$2:$T$999,2)</f>
        <v>10.25</v>
      </c>
      <c r="Y319" s="101"/>
    </row>
    <row r="320">
      <c r="A320" s="19" t="s">
        <v>881</v>
      </c>
      <c r="B320" s="8" t="str">
        <f>VLOOKUP(A320,'Food Encyclopedia'!$C$2:$K$999,3)&amp;","&amp;VLOOKUP(A320,'Food Encyclopedia'!$C$2:$K$999,4)&amp;","&amp;VLOOKUP(A320,'Food Encyclopedia'!$C$2:$K$999,5)</f>
        <v>Real Food For Babies, commercial product, jar,Beech-Nut Naturals,Carrots,sweet corn, pumpkin, Stage 2 (6+ months)</v>
      </c>
      <c r="C320" s="31" t="str">
        <f>VLOOKUP(A320,'Food Encyclopedia'!$C$2:$K$999,6)</f>
        <v>Vegetables</v>
      </c>
      <c r="D320" s="98">
        <v>50.0</v>
      </c>
      <c r="E320" s="31">
        <f t="shared" si="1"/>
        <v>50000</v>
      </c>
      <c r="F320" s="31">
        <f>(VLOOKUP(A320,'% water content of Food'!A320:F1317,6))</f>
        <v>88.98430069</v>
      </c>
      <c r="G320" s="31">
        <f t="shared" si="2"/>
        <v>44492.15034</v>
      </c>
      <c r="H320" s="31">
        <f t="shared" si="3"/>
        <v>5507.849657</v>
      </c>
      <c r="I320" s="99">
        <f t="shared" si="4"/>
        <v>86.51730241</v>
      </c>
      <c r="J320" s="31">
        <f>VLOOKUP(A320,'Absolute Total Monosaccharide C'!$E$2:$T$999,3)</f>
        <v>0.217831</v>
      </c>
      <c r="K320" s="31">
        <f>VLOOKUP(A320,'Absolute Total Monosaccharide C'!$E$2:$T$999,4)</f>
        <v>0.030131</v>
      </c>
      <c r="L320" s="31">
        <f>VLOOKUP(A320,'Absolute Total Monosaccharide C'!$E$2:$T$999,5)</f>
        <v>0.120126</v>
      </c>
      <c r="M320" s="31">
        <f>VLOOKUP(A320,'Absolute Total Monosaccharide C'!$E$2:$T$999,6)</f>
        <v>0.007871</v>
      </c>
      <c r="N320" s="100">
        <f>VLOOKUP(A320,'Absolute Total Monosaccharide C'!$E$2:$T$999,7)</f>
        <v>0.015708</v>
      </c>
      <c r="O320" s="31">
        <f>VLOOKUP(A320,'Absolute Total Monosaccharide C'!$E$2:$T$999,8)</f>
        <v>0.000684</v>
      </c>
      <c r="P320" s="31">
        <f>VLOOKUP(A320,'Absolute Total Monosaccharide C'!$E$2:$T$999,9)</f>
        <v>0.002593</v>
      </c>
      <c r="Q320" s="31">
        <f>VLOOKUP(A320,'Absolute Total Monosaccharide C'!$E$2:$T$999,10)</f>
        <v>0</v>
      </c>
      <c r="R320" s="31">
        <f>VLOOKUP(A320,'Absolute Total Monosaccharide C'!$E$2:$T$999,11)</f>
        <v>0.019863</v>
      </c>
      <c r="S320" s="31">
        <f>VLOOKUP(A320,'Absolute Total Monosaccharide C'!$E$2:$T$999,12)</f>
        <v>0</v>
      </c>
      <c r="T320" s="31">
        <f>VLOOKUP(A320,'Absolute Total Monosaccharide C'!$E$2:$T$999,13)</f>
        <v>0</v>
      </c>
      <c r="U320" s="31">
        <f>VLOOKUP(A320,'Absolute Total Monosaccharide C'!$E$2:$T$999,14)</f>
        <v>0</v>
      </c>
      <c r="V320" s="31">
        <f>VLOOKUP(A320,'Absolute Total Monosaccharide C'!$E$2:$T$999,15)</f>
        <v>0.001133</v>
      </c>
      <c r="W320" s="31">
        <f>VLOOKUP(A320,'Absolute Total Monosaccharide C'!$E$2:$T$999,16)</f>
        <v>0</v>
      </c>
      <c r="X320" s="100">
        <f>VLOOKUP(A320,'Absolute Total Monosaccharide C'!$E$2:$T$999,2)</f>
        <v>10.16</v>
      </c>
      <c r="Y320" s="103">
        <v>1.00105937</v>
      </c>
    </row>
    <row r="321">
      <c r="A321" s="19" t="s">
        <v>883</v>
      </c>
      <c r="B321" s="8" t="str">
        <f>VLOOKUP(A321,'Food Encyclopedia'!$C$2:$K$999,3)&amp;","&amp;VLOOKUP(A321,'Food Encyclopedia'!$C$2:$K$999,4)&amp;","&amp;VLOOKUP(A321,'Food Encyclopedia'!$C$2:$K$999,5)</f>
        <v>Real Food For Babies, commercial product, jar,Beech-Nut Naturals,Mangoes, Apples, avocados, Stage 2 (6+ months)</v>
      </c>
      <c r="C321" s="31" t="str">
        <f>VLOOKUP(A321,'Food Encyclopedia'!$C$2:$K$999,6)</f>
        <v>Fruits</v>
      </c>
      <c r="D321" s="98">
        <v>50.0</v>
      </c>
      <c r="E321" s="31">
        <f t="shared" si="1"/>
        <v>50000</v>
      </c>
      <c r="F321" s="31">
        <f>(VLOOKUP(A321,'% water content of Food'!A321:F1318,6))</f>
        <v>81.06544818</v>
      </c>
      <c r="G321" s="31">
        <f t="shared" si="2"/>
        <v>40532.72409</v>
      </c>
      <c r="H321" s="31">
        <f t="shared" si="3"/>
        <v>9467.275909</v>
      </c>
      <c r="I321" s="99">
        <f t="shared" si="4"/>
        <v>119.4391529</v>
      </c>
      <c r="J321" s="31">
        <f>VLOOKUP(A321,'Absolute Total Monosaccharide C'!$E$2:$T$999,3)</f>
        <v>0.267728</v>
      </c>
      <c r="K321" s="31">
        <f>VLOOKUP(A321,'Absolute Total Monosaccharide C'!$E$2:$T$999,4)</f>
        <v>0.013812</v>
      </c>
      <c r="L321" s="31">
        <f>VLOOKUP(A321,'Absolute Total Monosaccharide C'!$E$2:$T$999,5)</f>
        <v>0.078471</v>
      </c>
      <c r="M321" s="31">
        <f>VLOOKUP(A321,'Absolute Total Monosaccharide C'!$E$2:$T$999,6)</f>
        <v>0.01045</v>
      </c>
      <c r="N321" s="100">
        <f>VLOOKUP(A321,'Absolute Total Monosaccharide C'!$E$2:$T$999,7)</f>
        <v>0.012616</v>
      </c>
      <c r="O321" s="31">
        <f>VLOOKUP(A321,'Absolute Total Monosaccharide C'!$E$2:$T$999,8)</f>
        <v>0</v>
      </c>
      <c r="P321" s="31">
        <f>VLOOKUP(A321,'Absolute Total Monosaccharide C'!$E$2:$T$999,9)</f>
        <v>0.000847</v>
      </c>
      <c r="Q321" s="31">
        <f>VLOOKUP(A321,'Absolute Total Monosaccharide C'!$E$2:$T$999,10)</f>
        <v>0</v>
      </c>
      <c r="R321" s="31">
        <f>VLOOKUP(A321,'Absolute Total Monosaccharide C'!$E$2:$T$999,11)</f>
        <v>0.015148</v>
      </c>
      <c r="S321" s="31">
        <f>VLOOKUP(A321,'Absolute Total Monosaccharide C'!$E$2:$T$999,12)</f>
        <v>0</v>
      </c>
      <c r="T321" s="31">
        <f>VLOOKUP(A321,'Absolute Total Monosaccharide C'!$E$2:$T$999,13)</f>
        <v>0</v>
      </c>
      <c r="U321" s="31">
        <f>VLOOKUP(A321,'Absolute Total Monosaccharide C'!$E$2:$T$999,14)</f>
        <v>0.002474</v>
      </c>
      <c r="V321" s="31">
        <f>VLOOKUP(A321,'Absolute Total Monosaccharide C'!$E$2:$T$999,15)</f>
        <v>0</v>
      </c>
      <c r="W321" s="31">
        <f>VLOOKUP(A321,'Absolute Total Monosaccharide C'!$E$2:$T$999,16)</f>
        <v>0</v>
      </c>
      <c r="X321" s="100">
        <f>VLOOKUP(A321,'Absolute Total Monosaccharide C'!$E$2:$T$999,2)</f>
        <v>10.12</v>
      </c>
      <c r="Y321" s="103">
        <v>0.770332104</v>
      </c>
    </row>
    <row r="322">
      <c r="A322" s="19" t="s">
        <v>885</v>
      </c>
      <c r="B322" s="8" t="str">
        <f>VLOOKUP(A322,'Food Encyclopedia'!$C$2:$K$999,3)&amp;","&amp;VLOOKUP(A322,'Food Encyclopedia'!$C$2:$K$999,4)&amp;","&amp;VLOOKUP(A322,'Food Encyclopedia'!$C$2:$K$999,5)</f>
        <v>Real Food For Babies, commercial product, jar,Beech-Nut Naturals,Sweet corns, green bean, Stage 2 (6+ months)</v>
      </c>
      <c r="C322" s="31" t="str">
        <f>VLOOKUP(A322,'Food Encyclopedia'!$C$2:$K$999,6)</f>
        <v>Vegetables</v>
      </c>
      <c r="D322" s="98">
        <v>50.0</v>
      </c>
      <c r="E322" s="31">
        <f t="shared" si="1"/>
        <v>50000</v>
      </c>
      <c r="F322" s="31">
        <f>(VLOOKUP(A322,'% water content of Food'!A322:F1319,6))</f>
        <v>89.36954148</v>
      </c>
      <c r="G322" s="31">
        <f t="shared" si="2"/>
        <v>44684.77074</v>
      </c>
      <c r="H322" s="31">
        <f t="shared" si="3"/>
        <v>5315.229258</v>
      </c>
      <c r="I322" s="99">
        <f t="shared" si="4"/>
        <v>132.8913619</v>
      </c>
      <c r="J322" s="31">
        <f>VLOOKUP(A322,'Absolute Total Monosaccharide C'!$E$2:$T$999,3)</f>
        <v>0.448316</v>
      </c>
      <c r="K322" s="31">
        <f>VLOOKUP(A322,'Absolute Total Monosaccharide C'!$E$2:$T$999,4)</f>
        <v>0.034573</v>
      </c>
      <c r="L322" s="31">
        <f>VLOOKUP(A322,'Absolute Total Monosaccharide C'!$E$2:$T$999,5)</f>
        <v>0.081344</v>
      </c>
      <c r="M322" s="31">
        <f>VLOOKUP(A322,'Absolute Total Monosaccharide C'!$E$2:$T$999,6)</f>
        <v>0.023048</v>
      </c>
      <c r="N322" s="100">
        <f>VLOOKUP(A322,'Absolute Total Monosaccharide C'!$E$2:$T$999,7)</f>
        <v>0.025002</v>
      </c>
      <c r="O322" s="31">
        <f>VLOOKUP(A322,'Absolute Total Monosaccharide C'!$E$2:$T$999,8)</f>
        <v>0.001224</v>
      </c>
      <c r="P322" s="31">
        <f>VLOOKUP(A322,'Absolute Total Monosaccharide C'!$E$2:$T$999,9)</f>
        <v>0.001281</v>
      </c>
      <c r="Q322" s="31">
        <f>VLOOKUP(A322,'Absolute Total Monosaccharide C'!$E$2:$T$999,10)</f>
        <v>0</v>
      </c>
      <c r="R322" s="31">
        <f>VLOOKUP(A322,'Absolute Total Monosaccharide C'!$E$2:$T$999,11)</f>
        <v>0.010046</v>
      </c>
      <c r="S322" s="31">
        <f>VLOOKUP(A322,'Absolute Total Monosaccharide C'!$E$2:$T$999,12)</f>
        <v>0</v>
      </c>
      <c r="T322" s="31">
        <f>VLOOKUP(A322,'Absolute Total Monosaccharide C'!$E$2:$T$999,13)</f>
        <v>0</v>
      </c>
      <c r="U322" s="31">
        <f>VLOOKUP(A322,'Absolute Total Monosaccharide C'!$E$2:$T$999,14)</f>
        <v>0.001499</v>
      </c>
      <c r="V322" s="31">
        <f>VLOOKUP(A322,'Absolute Total Monosaccharide C'!$E$2:$T$999,15)</f>
        <v>0.002223</v>
      </c>
      <c r="W322" s="31">
        <f>VLOOKUP(A322,'Absolute Total Monosaccharide C'!$E$2:$T$999,16)</f>
        <v>0</v>
      </c>
      <c r="X322" s="100">
        <f>VLOOKUP(A322,'Absolute Total Monosaccharide C'!$E$2:$T$999,2)</f>
        <v>10.18</v>
      </c>
      <c r="Y322" s="103">
        <v>0.892346524</v>
      </c>
    </row>
    <row r="323">
      <c r="A323" s="19" t="s">
        <v>887</v>
      </c>
      <c r="B323" s="8" t="str">
        <f>VLOOKUP(A323,'Food Encyclopedia'!$C$2:$K$999,3)&amp;","&amp;VLOOKUP(A323,'Food Encyclopedia'!$C$2:$K$999,4)&amp;","&amp;VLOOKUP(A323,'Food Encyclopedia'!$C$2:$K$999,5)</f>
        <v>Real Food For Babies, commercial product, jar,Beech-Nut Naturals,Bananas, blueberries, green bean, Stage 2 (6+ months)</v>
      </c>
      <c r="C323" s="31" t="str">
        <f>VLOOKUP(A323,'Food Encyclopedia'!$C$2:$K$999,6)</f>
        <v>Fruits</v>
      </c>
      <c r="D323" s="98">
        <v>50.0</v>
      </c>
      <c r="E323" s="31">
        <f t="shared" si="1"/>
        <v>50000</v>
      </c>
      <c r="F323" s="31">
        <f>(VLOOKUP(A323,'% water content of Food'!A323:F1320,6))</f>
        <v>78.68784652</v>
      </c>
      <c r="G323" s="31">
        <f t="shared" si="2"/>
        <v>39343.92326</v>
      </c>
      <c r="H323" s="31">
        <f t="shared" si="3"/>
        <v>10656.07674</v>
      </c>
      <c r="I323" s="99">
        <f t="shared" si="4"/>
        <v>74.4007278</v>
      </c>
      <c r="J323" s="31">
        <f>VLOOKUP(A323,'Absolute Total Monosaccharide C'!$E$2:$T$999,3)</f>
        <v>0.344165</v>
      </c>
      <c r="K323" s="31">
        <f>VLOOKUP(A323,'Absolute Total Monosaccharide C'!$E$2:$T$999,4)</f>
        <v>0.010576</v>
      </c>
      <c r="L323" s="31">
        <f>VLOOKUP(A323,'Absolute Total Monosaccharide C'!$E$2:$T$999,5)</f>
        <v>0.153799</v>
      </c>
      <c r="M323" s="31">
        <f>VLOOKUP(A323,'Absolute Total Monosaccharide C'!$E$2:$T$999,6)</f>
        <v>0.020098</v>
      </c>
      <c r="N323" s="100">
        <f>VLOOKUP(A323,'Absolute Total Monosaccharide C'!$E$2:$T$999,7)</f>
        <v>0.006982</v>
      </c>
      <c r="O323" s="31">
        <f>VLOOKUP(A323,'Absolute Total Monosaccharide C'!$E$2:$T$999,8)</f>
        <v>0.000603</v>
      </c>
      <c r="P323" s="31">
        <f>VLOOKUP(A323,'Absolute Total Monosaccharide C'!$E$2:$T$999,9)</f>
        <v>0.00051</v>
      </c>
      <c r="Q323" s="31">
        <f>VLOOKUP(A323,'Absolute Total Monosaccharide C'!$E$2:$T$999,10)</f>
        <v>0</v>
      </c>
      <c r="R323" s="31">
        <f>VLOOKUP(A323,'Absolute Total Monosaccharide C'!$E$2:$T$999,11)</f>
        <v>0.011464</v>
      </c>
      <c r="S323" s="31">
        <f>VLOOKUP(A323,'Absolute Total Monosaccharide C'!$E$2:$T$999,12)</f>
        <v>0</v>
      </c>
      <c r="T323" s="31">
        <f>VLOOKUP(A323,'Absolute Total Monosaccharide C'!$E$2:$T$999,13)</f>
        <v>0</v>
      </c>
      <c r="U323" s="31">
        <f>VLOOKUP(A323,'Absolute Total Monosaccharide C'!$E$2:$T$999,14)</f>
        <v>0.003114</v>
      </c>
      <c r="V323" s="31">
        <f>VLOOKUP(A323,'Absolute Total Monosaccharide C'!$E$2:$T$999,15)</f>
        <v>0.000632</v>
      </c>
      <c r="W323" s="31">
        <f>VLOOKUP(A323,'Absolute Total Monosaccharide C'!$E$2:$T$999,16)</f>
        <v>0</v>
      </c>
      <c r="X323" s="100">
        <f>VLOOKUP(A323,'Absolute Total Monosaccharide C'!$E$2:$T$999,2)</f>
        <v>10.29</v>
      </c>
      <c r="Y323" s="103">
        <v>1.034138243</v>
      </c>
    </row>
    <row r="324">
      <c r="A324" s="19" t="s">
        <v>889</v>
      </c>
      <c r="B324" s="8" t="str">
        <f>VLOOKUP(A324,'Food Encyclopedia'!$C$2:$K$999,3)&amp;","&amp;VLOOKUP(A324,'Food Encyclopedia'!$C$2:$K$999,4)&amp;","&amp;VLOOKUP(A324,'Food Encyclopedia'!$C$2:$K$999,5)</f>
        <v>Real Food For Babies, commercial product, jar,Beech-Nut Organics,Apples, raspberries, avocados, Stage 2 (6+ months)</v>
      </c>
      <c r="C324" s="31" t="str">
        <f>VLOOKUP(A324,'Food Encyclopedia'!$C$2:$K$999,6)</f>
        <v>Fruits</v>
      </c>
      <c r="D324" s="98">
        <v>50.0</v>
      </c>
      <c r="E324" s="31">
        <f t="shared" si="1"/>
        <v>50000</v>
      </c>
      <c r="F324" s="31">
        <f>(VLOOKUP(A324,'% water content of Food'!A324:F1321,6))</f>
        <v>83.37219372</v>
      </c>
      <c r="G324" s="31">
        <f t="shared" si="2"/>
        <v>41686.09686</v>
      </c>
      <c r="H324" s="31">
        <f t="shared" si="3"/>
        <v>8313.903138</v>
      </c>
      <c r="I324" s="99">
        <f t="shared" si="4"/>
        <v>92.25106922</v>
      </c>
      <c r="J324" s="31">
        <f>VLOOKUP(A324,'Absolute Total Monosaccharide C'!$E$2:$T$999,3)</f>
        <v>0.175486</v>
      </c>
      <c r="K324" s="31">
        <f>VLOOKUP(A324,'Absolute Total Monosaccharide C'!$E$2:$T$999,4)</f>
        <v>0.013262</v>
      </c>
      <c r="L324" s="31">
        <f>VLOOKUP(A324,'Absolute Total Monosaccharide C'!$E$2:$T$999,5)</f>
        <v>0.274167</v>
      </c>
      <c r="M324" s="31">
        <f>VLOOKUP(A324,'Absolute Total Monosaccharide C'!$E$2:$T$999,6)</f>
        <v>0.011915</v>
      </c>
      <c r="N324" s="100">
        <f>VLOOKUP(A324,'Absolute Total Monosaccharide C'!$E$2:$T$999,7)</f>
        <v>0.011096</v>
      </c>
      <c r="O324" s="31">
        <f>VLOOKUP(A324,'Absolute Total Monosaccharide C'!$E$2:$T$999,8)</f>
        <v>0.002446</v>
      </c>
      <c r="P324" s="31">
        <f>VLOOKUP(A324,'Absolute Total Monosaccharide C'!$E$2:$T$999,9)</f>
        <v>0.001356</v>
      </c>
      <c r="Q324" s="31">
        <f>VLOOKUP(A324,'Absolute Total Monosaccharide C'!$E$2:$T$999,10)</f>
        <v>0</v>
      </c>
      <c r="R324" s="31">
        <f>VLOOKUP(A324,'Absolute Total Monosaccharide C'!$E$2:$T$999,11)</f>
        <v>0.01465</v>
      </c>
      <c r="S324" s="31">
        <f>VLOOKUP(A324,'Absolute Total Monosaccharide C'!$E$2:$T$999,12)</f>
        <v>0</v>
      </c>
      <c r="T324" s="31">
        <f>VLOOKUP(A324,'Absolute Total Monosaccharide C'!$E$2:$T$999,13)</f>
        <v>0</v>
      </c>
      <c r="U324" s="31">
        <f>VLOOKUP(A324,'Absolute Total Monosaccharide C'!$E$2:$T$999,14)</f>
        <v>0.000533</v>
      </c>
      <c r="V324" s="31">
        <f>VLOOKUP(A324,'Absolute Total Monosaccharide C'!$E$2:$T$999,15)</f>
        <v>0.000353</v>
      </c>
      <c r="W324" s="31">
        <f>VLOOKUP(A324,'Absolute Total Monosaccharide C'!$E$2:$T$999,16)</f>
        <v>0</v>
      </c>
      <c r="X324" s="100">
        <f>VLOOKUP(A324,'Absolute Total Monosaccharide C'!$E$2:$T$999,2)</f>
        <v>10.09</v>
      </c>
      <c r="Y324" s="103">
        <v>0.898085425</v>
      </c>
    </row>
    <row r="325">
      <c r="A325" s="19" t="s">
        <v>892</v>
      </c>
      <c r="B325" s="8" t="str">
        <f>VLOOKUP(A325,'Food Encyclopedia'!$C$2:$K$999,3)&amp;","&amp;VLOOKUP(A325,'Food Encyclopedia'!$C$2:$K$999,4)&amp;","&amp;VLOOKUP(A325,'Food Encyclopedia'!$C$2:$K$999,5)</f>
        <v>Baby food blend, commercial product, jar,Beech-Nut ,Sweet carrots, Stage 2 (6+ months)</v>
      </c>
      <c r="C325" s="31" t="str">
        <f>VLOOKUP(A325,'Food Encyclopedia'!$C$2:$K$999,6)</f>
        <v>Vegetables</v>
      </c>
      <c r="D325" s="98">
        <v>50.0</v>
      </c>
      <c r="E325" s="31">
        <f t="shared" si="1"/>
        <v>50000</v>
      </c>
      <c r="F325" s="31">
        <f>(VLOOKUP(A325,'% water content of Food'!A325:F1322,6))</f>
        <v>94.00173651</v>
      </c>
      <c r="G325" s="31">
        <f t="shared" si="2"/>
        <v>47000.86825</v>
      </c>
      <c r="H325" s="31">
        <f t="shared" si="3"/>
        <v>2999.131746</v>
      </c>
      <c r="I325" s="99">
        <f t="shared" si="4"/>
        <v>81.67235571</v>
      </c>
      <c r="J325" s="31">
        <f>VLOOKUP(A325,'Absolute Total Monosaccharide C'!$E$2:$T$999,3)</f>
        <v>0.208839</v>
      </c>
      <c r="K325" s="31">
        <f>VLOOKUP(A325,'Absolute Total Monosaccharide C'!$E$2:$T$999,4)</f>
        <v>0.063183</v>
      </c>
      <c r="L325" s="31">
        <f>VLOOKUP(A325,'Absolute Total Monosaccharide C'!$E$2:$T$999,5)</f>
        <v>0.136317</v>
      </c>
      <c r="M325" s="31">
        <f>VLOOKUP(A325,'Absolute Total Monosaccharide C'!$E$2:$T$999,6)</f>
        <v>0.008929</v>
      </c>
      <c r="N325" s="100">
        <f>VLOOKUP(A325,'Absolute Total Monosaccharide C'!$E$2:$T$999,7)</f>
        <v>0.027232</v>
      </c>
      <c r="O325" s="31">
        <f>VLOOKUP(A325,'Absolute Total Monosaccharide C'!$E$2:$T$999,8)</f>
        <v>0.00142</v>
      </c>
      <c r="P325" s="31">
        <f>VLOOKUP(A325,'Absolute Total Monosaccharide C'!$E$2:$T$999,9)</f>
        <v>0.00483</v>
      </c>
      <c r="Q325" s="31">
        <f>VLOOKUP(A325,'Absolute Total Monosaccharide C'!$E$2:$T$999,10)</f>
        <v>0</v>
      </c>
      <c r="R325" s="31">
        <f>VLOOKUP(A325,'Absolute Total Monosaccharide C'!$E$2:$T$999,11)</f>
        <v>0.052049</v>
      </c>
      <c r="S325" s="31">
        <f>VLOOKUP(A325,'Absolute Total Monosaccharide C'!$E$2:$T$999,12)</f>
        <v>0</v>
      </c>
      <c r="T325" s="31">
        <f>VLOOKUP(A325,'Absolute Total Monosaccharide C'!$E$2:$T$999,13)</f>
        <v>0</v>
      </c>
      <c r="U325" s="31">
        <f>VLOOKUP(A325,'Absolute Total Monosaccharide C'!$E$2:$T$999,14)</f>
        <v>0.004058</v>
      </c>
      <c r="V325" s="31">
        <f>VLOOKUP(A325,'Absolute Total Monosaccharide C'!$E$2:$T$999,15)</f>
        <v>0.001109</v>
      </c>
      <c r="W325" s="31">
        <f>VLOOKUP(A325,'Absolute Total Monosaccharide C'!$E$2:$T$999,16)</f>
        <v>0</v>
      </c>
      <c r="X325" s="100">
        <f>VLOOKUP(A325,'Absolute Total Monosaccharide C'!$E$2:$T$999,2)</f>
        <v>10.36</v>
      </c>
      <c r="Y325" s="103">
        <v>0.975966671</v>
      </c>
    </row>
    <row r="326">
      <c r="A326" s="19" t="s">
        <v>896</v>
      </c>
      <c r="B326" s="8" t="str">
        <f>VLOOKUP(A326,'Food Encyclopedia'!$C$2:$K$999,3)&amp;","&amp;VLOOKUP(A326,'Food Encyclopedia'!$C$2:$K$999,4)&amp;","&amp;VLOOKUP(A326,'Food Encyclopedia'!$C$2:$K$999,5)</f>
        <v>Baby food blend, commercial product, jar,Beech-Nut ,Peaches, Stage 2 (6+ months)</v>
      </c>
      <c r="C326" s="31" t="str">
        <f>VLOOKUP(A326,'Food Encyclopedia'!$C$2:$K$999,6)</f>
        <v>Fruits</v>
      </c>
      <c r="D326" s="98">
        <v>50.0</v>
      </c>
      <c r="E326" s="31">
        <f t="shared" si="1"/>
        <v>50000</v>
      </c>
      <c r="F326" s="31">
        <f>(VLOOKUP(A326,'% water content of Food'!A326:F1323,6))</f>
        <v>82.14053351</v>
      </c>
      <c r="G326" s="31">
        <f t="shared" si="2"/>
        <v>41070.26675</v>
      </c>
      <c r="H326" s="31">
        <f t="shared" si="3"/>
        <v>8929.733247</v>
      </c>
      <c r="I326" s="99">
        <f t="shared" si="4"/>
        <v>159.3332303</v>
      </c>
      <c r="J326" s="31">
        <f>VLOOKUP(A326,'Absolute Total Monosaccharide C'!$E$2:$T$999,3)</f>
        <v>0.249823</v>
      </c>
      <c r="K326" s="31">
        <f>VLOOKUP(A326,'Absolute Total Monosaccharide C'!$E$2:$T$999,4)</f>
        <v>0.017575</v>
      </c>
      <c r="L326" s="31">
        <f>VLOOKUP(A326,'Absolute Total Monosaccharide C'!$E$2:$T$999,5)</f>
        <v>0.165036</v>
      </c>
      <c r="M326" s="31">
        <f>VLOOKUP(A326,'Absolute Total Monosaccharide C'!$E$2:$T$999,6)</f>
        <v>0.025103</v>
      </c>
      <c r="N326" s="100">
        <f>VLOOKUP(A326,'Absolute Total Monosaccharide C'!$E$2:$T$999,7)</f>
        <v>0.017843</v>
      </c>
      <c r="O326" s="31">
        <f>VLOOKUP(A326,'Absolute Total Monosaccharide C'!$E$2:$T$999,8)</f>
        <v>0.002488</v>
      </c>
      <c r="P326" s="31">
        <f>VLOOKUP(A326,'Absolute Total Monosaccharide C'!$E$2:$T$999,9)</f>
        <v>0.001584</v>
      </c>
      <c r="Q326" s="31">
        <f>VLOOKUP(A326,'Absolute Total Monosaccharide C'!$E$2:$T$999,10)</f>
        <v>0</v>
      </c>
      <c r="R326" s="31">
        <f>VLOOKUP(A326,'Absolute Total Monosaccharide C'!$E$2:$T$999,11)</f>
        <v>0.019197</v>
      </c>
      <c r="S326" s="31">
        <f>VLOOKUP(A326,'Absolute Total Monosaccharide C'!$E$2:$T$999,12)</f>
        <v>0</v>
      </c>
      <c r="T326" s="31">
        <f>VLOOKUP(A326,'Absolute Total Monosaccharide C'!$E$2:$T$999,13)</f>
        <v>0</v>
      </c>
      <c r="U326" s="31">
        <f>VLOOKUP(A326,'Absolute Total Monosaccharide C'!$E$2:$T$999,14)</f>
        <v>0</v>
      </c>
      <c r="V326" s="31">
        <f>VLOOKUP(A326,'Absolute Total Monosaccharide C'!$E$2:$T$999,15)</f>
        <v>0.000657</v>
      </c>
      <c r="W326" s="31">
        <f>VLOOKUP(A326,'Absolute Total Monosaccharide C'!$E$2:$T$999,16)</f>
        <v>0</v>
      </c>
      <c r="X326" s="100">
        <f>VLOOKUP(A326,'Absolute Total Monosaccharide C'!$E$2:$T$999,2)</f>
        <v>10.47</v>
      </c>
      <c r="Y326" s="103">
        <v>0.690011079</v>
      </c>
    </row>
    <row r="327">
      <c r="A327" s="19" t="s">
        <v>898</v>
      </c>
      <c r="B327" s="8" t="str">
        <f>VLOOKUP(A327,'Food Encyclopedia'!$C$2:$K$999,3)&amp;","&amp;VLOOKUP(A327,'Food Encyclopedia'!$C$2:$K$999,4)&amp;","&amp;VLOOKUP(A327,'Food Encyclopedia'!$C$2:$K$999,5)</f>
        <v>Baby food blend, commercial product, jar,Beech-Nut ,Apples, Stage 2 (6+ months)</v>
      </c>
      <c r="C327" s="31" t="str">
        <f>VLOOKUP(A327,'Food Encyclopedia'!$C$2:$K$999,6)</f>
        <v>Fruits</v>
      </c>
      <c r="D327" s="98">
        <v>50.0</v>
      </c>
      <c r="E327" s="31">
        <f t="shared" si="1"/>
        <v>50000</v>
      </c>
      <c r="F327" s="31">
        <f>(VLOOKUP(A327,'% water content of Food'!A327:F1324,6))</f>
        <v>84.7710089</v>
      </c>
      <c r="G327" s="31">
        <f t="shared" si="2"/>
        <v>42385.50445</v>
      </c>
      <c r="H327" s="31">
        <f t="shared" si="3"/>
        <v>7614.49555</v>
      </c>
      <c r="I327" s="99">
        <f t="shared" si="4"/>
        <v>91.69375541</v>
      </c>
      <c r="J327" s="31">
        <f>VLOOKUP(A327,'Absolute Total Monosaccharide C'!$E$2:$T$999,3)</f>
        <v>0.263596</v>
      </c>
      <c r="K327" s="31">
        <f>VLOOKUP(A327,'Absolute Total Monosaccharide C'!$E$2:$T$999,4)</f>
        <v>0.013356</v>
      </c>
      <c r="L327" s="31">
        <f>VLOOKUP(A327,'Absolute Total Monosaccharide C'!$E$2:$T$999,5)</f>
        <v>0.394536</v>
      </c>
      <c r="M327" s="31">
        <f>VLOOKUP(A327,'Absolute Total Monosaccharide C'!$E$2:$T$999,6)</f>
        <v>0.013025</v>
      </c>
      <c r="N327" s="100">
        <f>VLOOKUP(A327,'Absolute Total Monosaccharide C'!$E$2:$T$999,7)</f>
        <v>0.012042</v>
      </c>
      <c r="O327" s="31">
        <f>VLOOKUP(A327,'Absolute Total Monosaccharide C'!$E$2:$T$999,8)</f>
        <v>0.002561</v>
      </c>
      <c r="P327" s="31">
        <f>VLOOKUP(A327,'Absolute Total Monosaccharide C'!$E$2:$T$999,9)</f>
        <v>0.001283</v>
      </c>
      <c r="Q327" s="31">
        <f>VLOOKUP(A327,'Absolute Total Monosaccharide C'!$E$2:$T$999,10)</f>
        <v>0</v>
      </c>
      <c r="R327" s="31">
        <f>VLOOKUP(A327,'Absolute Total Monosaccharide C'!$E$2:$T$999,11)</f>
        <v>0.015409</v>
      </c>
      <c r="S327" s="31">
        <f>VLOOKUP(A327,'Absolute Total Monosaccharide C'!$E$2:$T$999,12)</f>
        <v>0</v>
      </c>
      <c r="T327" s="31">
        <f>VLOOKUP(A327,'Absolute Total Monosaccharide C'!$E$2:$T$999,13)</f>
        <v>0</v>
      </c>
      <c r="U327" s="102">
        <f>VLOOKUP(A327,'Absolute Total Monosaccharide C'!$E$2:$T$999,14)</f>
        <v>0.0000444</v>
      </c>
      <c r="V327" s="31">
        <f>VLOOKUP(A327,'Absolute Total Monosaccharide C'!$E$2:$T$999,15)</f>
        <v>0.000147</v>
      </c>
      <c r="W327" s="31">
        <f>VLOOKUP(A327,'Absolute Total Monosaccharide C'!$E$2:$T$999,16)</f>
        <v>0</v>
      </c>
      <c r="X327" s="100">
        <f>VLOOKUP(A327,'Absolute Total Monosaccharide C'!$E$2:$T$999,2)</f>
        <v>10.2</v>
      </c>
      <c r="Y327" s="103">
        <v>1.007018507</v>
      </c>
    </row>
    <row r="328">
      <c r="A328" s="19" t="s">
        <v>900</v>
      </c>
      <c r="B328" s="8" t="str">
        <f>VLOOKUP(A328,'Food Encyclopedia'!$C$2:$K$999,3)&amp;","&amp;VLOOKUP(A328,'Food Encyclopedia'!$C$2:$K$999,4)&amp;","&amp;VLOOKUP(A328,'Food Encyclopedia'!$C$2:$K$999,5)</f>
        <v>Fruits blend, commercial product, pouch,Beech-Nut Naturals,Fruities: Pears (1/4), bananas (1/3), raspberries (7), Stage 2 (6+ months)</v>
      </c>
      <c r="C328" s="31" t="str">
        <f>VLOOKUP(A328,'Food Encyclopedia'!$C$2:$K$999,6)</f>
        <v>Fruits</v>
      </c>
      <c r="D328" s="98">
        <v>50.0</v>
      </c>
      <c r="E328" s="31">
        <f t="shared" si="1"/>
        <v>50000</v>
      </c>
      <c r="F328" s="31">
        <f>(VLOOKUP(A328,'% water content of Food'!A328:F1325,6))</f>
        <v>78.93828903</v>
      </c>
      <c r="G328" s="31">
        <f t="shared" si="2"/>
        <v>39469.14452</v>
      </c>
      <c r="H328" s="31">
        <f t="shared" si="3"/>
        <v>10530.85548</v>
      </c>
      <c r="I328" s="99">
        <f t="shared" si="4"/>
        <v>152.4867874</v>
      </c>
      <c r="J328" s="31">
        <f>VLOOKUP(A328,'Absolute Total Monosaccharide C'!$E$2:$T$999,3)</f>
        <v>0.258156</v>
      </c>
      <c r="K328" s="31">
        <f>VLOOKUP(A328,'Absolute Total Monosaccharide C'!$E$2:$T$999,4)</f>
        <v>0.013356</v>
      </c>
      <c r="L328" s="31">
        <f>VLOOKUP(A328,'Absolute Total Monosaccharide C'!$E$2:$T$999,5)</f>
        <v>0.283705</v>
      </c>
      <c r="M328" s="31">
        <f>VLOOKUP(A328,'Absolute Total Monosaccharide C'!$E$2:$T$999,6)</f>
        <v>0.033436</v>
      </c>
      <c r="N328" s="100">
        <f>VLOOKUP(A328,'Absolute Total Monosaccharide C'!$E$2:$T$999,7)</f>
        <v>0.01448</v>
      </c>
      <c r="O328" s="31">
        <f>VLOOKUP(A328,'Absolute Total Monosaccharide C'!$E$2:$T$999,8)</f>
        <v>0.001451</v>
      </c>
      <c r="P328" s="31">
        <f>VLOOKUP(A328,'Absolute Total Monosaccharide C'!$E$2:$T$999,9)</f>
        <v>0.001303</v>
      </c>
      <c r="Q328" s="31">
        <f>VLOOKUP(A328,'Absolute Total Monosaccharide C'!$E$2:$T$999,10)</f>
        <v>0</v>
      </c>
      <c r="R328" s="31">
        <f>VLOOKUP(A328,'Absolute Total Monosaccharide C'!$E$2:$T$999,11)</f>
        <v>0.013345</v>
      </c>
      <c r="S328" s="31">
        <f>VLOOKUP(A328,'Absolute Total Monosaccharide C'!$E$2:$T$999,12)</f>
        <v>0</v>
      </c>
      <c r="T328" s="31">
        <f>VLOOKUP(A328,'Absolute Total Monosaccharide C'!$E$2:$T$999,13)</f>
        <v>0</v>
      </c>
      <c r="U328" s="31">
        <f>VLOOKUP(A328,'Absolute Total Monosaccharide C'!$E$2:$T$999,14)</f>
        <v>0.002351</v>
      </c>
      <c r="V328" s="31">
        <f>VLOOKUP(A328,'Absolute Total Monosaccharide C'!$E$2:$T$999,15)</f>
        <v>0.000402</v>
      </c>
      <c r="W328" s="31">
        <f>VLOOKUP(A328,'Absolute Total Monosaccharide C'!$E$2:$T$999,16)</f>
        <v>0</v>
      </c>
      <c r="X328" s="100">
        <f>VLOOKUP(A328,'Absolute Total Monosaccharide C'!$E$2:$T$999,2)</f>
        <v>10.34</v>
      </c>
      <c r="Y328" s="103">
        <v>0.870954326</v>
      </c>
    </row>
    <row r="329">
      <c r="A329" s="19" t="s">
        <v>903</v>
      </c>
      <c r="B329" s="8" t="str">
        <f>VLOOKUP(A329,'Food Encyclopedia'!$C$2:$K$999,3)&amp;","&amp;VLOOKUP(A329,'Food Encyclopedia'!$C$2:$K$999,4)&amp;","&amp;VLOOKUP(A329,'Food Encyclopedia'!$C$2:$K$999,5)</f>
        <v>Fruits blend, commercial product, pouch,Beech-Nut Naturals,Fruities: Apples (1/4), peaches (1/5), strawberries (1 1/2), Stage 2 (6+ months)</v>
      </c>
      <c r="C329" s="31" t="str">
        <f>VLOOKUP(A329,'Food Encyclopedia'!$C$2:$K$999,6)</f>
        <v>Fruits</v>
      </c>
      <c r="D329" s="98">
        <v>50.0</v>
      </c>
      <c r="E329" s="31">
        <f t="shared" si="1"/>
        <v>50000</v>
      </c>
      <c r="F329" s="31">
        <f>(VLOOKUP(A329,'% water content of Food'!A329:F1326,6))</f>
        <v>82.1910175</v>
      </c>
      <c r="G329" s="31">
        <f t="shared" si="2"/>
        <v>41095.50875</v>
      </c>
      <c r="H329" s="31">
        <f t="shared" si="3"/>
        <v>8904.491252</v>
      </c>
      <c r="I329" s="99">
        <f t="shared" si="4"/>
        <v>122.3566143</v>
      </c>
      <c r="J329" s="31">
        <f>VLOOKUP(A329,'Absolute Total Monosaccharide C'!$E$2:$T$999,3)</f>
        <v>0.268834</v>
      </c>
      <c r="K329" s="31">
        <f>VLOOKUP(A329,'Absolute Total Monosaccharide C'!$E$2:$T$999,4)</f>
        <v>0.013326</v>
      </c>
      <c r="L329" s="31">
        <f>VLOOKUP(A329,'Absolute Total Monosaccharide C'!$E$2:$T$999,5)</f>
        <v>0.148471</v>
      </c>
      <c r="M329" s="31">
        <f>VLOOKUP(A329,'Absolute Total Monosaccharide C'!$E$2:$T$999,6)</f>
        <v>0.018499</v>
      </c>
      <c r="N329" s="100">
        <f>VLOOKUP(A329,'Absolute Total Monosaccharide C'!$E$2:$T$999,7)</f>
        <v>0.013741</v>
      </c>
      <c r="O329" s="31">
        <f>VLOOKUP(A329,'Absolute Total Monosaccharide C'!$E$2:$T$999,8)</f>
        <v>0</v>
      </c>
      <c r="P329" s="31">
        <f>VLOOKUP(A329,'Absolute Total Monosaccharide C'!$E$2:$T$999,9)</f>
        <v>0.001903</v>
      </c>
      <c r="Q329" s="31">
        <f>VLOOKUP(A329,'Absolute Total Monosaccharide C'!$E$2:$T$999,10)</f>
        <v>0</v>
      </c>
      <c r="R329" s="31">
        <f>VLOOKUP(A329,'Absolute Total Monosaccharide C'!$E$2:$T$999,11)</f>
        <v>0.020953</v>
      </c>
      <c r="S329" s="31">
        <f>VLOOKUP(A329,'Absolute Total Monosaccharide C'!$E$2:$T$999,12)</f>
        <v>0</v>
      </c>
      <c r="T329" s="31">
        <f>VLOOKUP(A329,'Absolute Total Monosaccharide C'!$E$2:$T$999,13)</f>
        <v>0</v>
      </c>
      <c r="U329" s="31">
        <f>VLOOKUP(A329,'Absolute Total Monosaccharide C'!$E$2:$T$999,14)</f>
        <v>0</v>
      </c>
      <c r="V329" s="31">
        <f>VLOOKUP(A329,'Absolute Total Monosaccharide C'!$E$2:$T$999,15)</f>
        <v>0</v>
      </c>
      <c r="W329" s="31">
        <f>VLOOKUP(A329,'Absolute Total Monosaccharide C'!$E$2:$T$999,16)</f>
        <v>0.000781</v>
      </c>
      <c r="X329" s="100">
        <f>VLOOKUP(A329,'Absolute Total Monosaccharide C'!$E$2:$T$999,2)</f>
        <v>10.36</v>
      </c>
      <c r="Y329" s="101"/>
    </row>
    <row r="330">
      <c r="A330" s="19" t="s">
        <v>905</v>
      </c>
      <c r="B330" s="8" t="str">
        <f>VLOOKUP(A330,'Food Encyclopedia'!$C$2:$K$999,3)&amp;","&amp;VLOOKUP(A330,'Food Encyclopedia'!$C$2:$K$999,4)&amp;","&amp;VLOOKUP(A330,'Food Encyclopedia'!$C$2:$K$999,5)</f>
        <v>Veggies blend, commercial product, pouch,Beech-Nut Naturals,Veggies: Zucchinis (1/4), spinaches (2 1/2), bananas (1/3), Stage 2 (6+ months)</v>
      </c>
      <c r="C330" s="31" t="str">
        <f>VLOOKUP(A330,'Food Encyclopedia'!$C$2:$K$999,6)</f>
        <v>Vegetables</v>
      </c>
      <c r="D330" s="98">
        <v>50.0</v>
      </c>
      <c r="E330" s="31">
        <f t="shared" si="1"/>
        <v>50000</v>
      </c>
      <c r="F330" s="31">
        <f>(VLOOKUP(A330,'% water content of Food'!A330:F1327,6))</f>
        <v>84.29550998</v>
      </c>
      <c r="G330" s="31">
        <f t="shared" si="2"/>
        <v>42147.75499</v>
      </c>
      <c r="H330" s="31">
        <f t="shared" si="3"/>
        <v>7852.245008</v>
      </c>
      <c r="I330" s="99">
        <f t="shared" si="4"/>
        <v>31.48750248</v>
      </c>
      <c r="J330" s="31">
        <f>VLOOKUP(A330,'Absolute Total Monosaccharide C'!$E$2:$T$999,3)</f>
        <v>0.333157</v>
      </c>
      <c r="K330" s="31">
        <f>VLOOKUP(A330,'Absolute Total Monosaccharide C'!$E$2:$T$999,4)</f>
        <v>0.011004</v>
      </c>
      <c r="L330" s="31">
        <f>VLOOKUP(A330,'Absolute Total Monosaccharide C'!$E$2:$T$999,5)</f>
        <v>0.057463</v>
      </c>
      <c r="M330" s="31">
        <f>VLOOKUP(A330,'Absolute Total Monosaccharide C'!$E$2:$T$999,6)</f>
        <v>0.003015</v>
      </c>
      <c r="N330" s="100">
        <f>VLOOKUP(A330,'Absolute Total Monosaccharide C'!$E$2:$T$999,7)</f>
        <v>0.00401</v>
      </c>
      <c r="O330" s="31">
        <f>VLOOKUP(A330,'Absolute Total Monosaccharide C'!$E$2:$T$999,8)</f>
        <v>0</v>
      </c>
      <c r="P330" s="31">
        <f>VLOOKUP(A330,'Absolute Total Monosaccharide C'!$E$2:$T$999,9)</f>
        <v>0.000534</v>
      </c>
      <c r="Q330" s="31">
        <f>VLOOKUP(A330,'Absolute Total Monosaccharide C'!$E$2:$T$999,10)</f>
        <v>0</v>
      </c>
      <c r="R330" s="31">
        <f>VLOOKUP(A330,'Absolute Total Monosaccharide C'!$E$2:$T$999,11)</f>
        <v>0.013664</v>
      </c>
      <c r="S330" s="31">
        <f>VLOOKUP(A330,'Absolute Total Monosaccharide C'!$E$2:$T$999,12)</f>
        <v>0</v>
      </c>
      <c r="T330" s="31">
        <f>VLOOKUP(A330,'Absolute Total Monosaccharide C'!$E$2:$T$999,13)</f>
        <v>0</v>
      </c>
      <c r="U330" s="31">
        <f>VLOOKUP(A330,'Absolute Total Monosaccharide C'!$E$2:$T$999,14)</f>
        <v>0.003315</v>
      </c>
      <c r="V330" s="31">
        <f>VLOOKUP(A330,'Absolute Total Monosaccharide C'!$E$2:$T$999,15)</f>
        <v>0</v>
      </c>
      <c r="W330" s="31">
        <f>VLOOKUP(A330,'Absolute Total Monosaccharide C'!$E$2:$T$999,16)</f>
        <v>0</v>
      </c>
      <c r="X330" s="100">
        <f>VLOOKUP(A330,'Absolute Total Monosaccharide C'!$E$2:$T$999,2)</f>
        <v>10.1</v>
      </c>
      <c r="Y330" s="103">
        <v>0.899414615</v>
      </c>
    </row>
    <row r="331">
      <c r="A331" s="19" t="s">
        <v>908</v>
      </c>
      <c r="B331" s="8" t="str">
        <f>VLOOKUP(A331,'Food Encyclopedia'!$C$2:$K$999,3)&amp;","&amp;VLOOKUP(A331,'Food Encyclopedia'!$C$2:$K$999,4)&amp;","&amp;VLOOKUP(A331,'Food Encyclopedia'!$C$2:$K$999,5)</f>
        <v>Baby Organic, commercial product, pouch,Nature's Heart,Pear, peach, pumpkin, fig Stage 2 (6+ months)</v>
      </c>
      <c r="C331" s="31" t="str">
        <f>VLOOKUP(A331,'Food Encyclopedia'!$C$2:$K$999,6)</f>
        <v>Fruits</v>
      </c>
      <c r="D331" s="98">
        <v>50.0</v>
      </c>
      <c r="E331" s="31">
        <f t="shared" si="1"/>
        <v>50000</v>
      </c>
      <c r="F331" s="31">
        <f>(VLOOKUP(A331,'% water content of Food'!A331:F1328,6))</f>
        <v>83.31898652</v>
      </c>
      <c r="G331" s="31">
        <f t="shared" si="2"/>
        <v>41659.49326</v>
      </c>
      <c r="H331" s="31">
        <f t="shared" si="3"/>
        <v>8340.50674</v>
      </c>
      <c r="I331" s="99">
        <f t="shared" si="4"/>
        <v>154.4828658</v>
      </c>
      <c r="J331" s="31">
        <f>VLOOKUP(A331,'Absolute Total Monosaccharide C'!$E$2:$T$999,3)</f>
        <v>0.22286</v>
      </c>
      <c r="K331" s="31">
        <f>VLOOKUP(A331,'Absolute Total Monosaccharide C'!$E$2:$T$999,4)</f>
        <v>0.016896</v>
      </c>
      <c r="L331" s="31">
        <f>VLOOKUP(A331,'Absolute Total Monosaccharide C'!$E$2:$T$999,5)</f>
        <v>0.25892</v>
      </c>
      <c r="M331" s="31">
        <f>VLOOKUP(A331,'Absolute Total Monosaccharide C'!$E$2:$T$999,6)</f>
        <v>0.049737</v>
      </c>
      <c r="N331" s="100">
        <f>VLOOKUP(A331,'Absolute Total Monosaccharide C'!$E$2:$T$999,7)</f>
        <v>0.018522</v>
      </c>
      <c r="O331" s="31">
        <f>VLOOKUP(A331,'Absolute Total Monosaccharide C'!$E$2:$T$999,8)</f>
        <v>0.002149</v>
      </c>
      <c r="P331" s="31">
        <f>VLOOKUP(A331,'Absolute Total Monosaccharide C'!$E$2:$T$999,9)</f>
        <v>0.002057</v>
      </c>
      <c r="Q331" s="31">
        <f>VLOOKUP(A331,'Absolute Total Monosaccharide C'!$E$2:$T$999,10)</f>
        <v>0</v>
      </c>
      <c r="R331" s="31">
        <f>VLOOKUP(A331,'Absolute Total Monosaccharide C'!$E$2:$T$999,11)</f>
        <v>0.020379</v>
      </c>
      <c r="S331" s="31">
        <f>VLOOKUP(A331,'Absolute Total Monosaccharide C'!$E$2:$T$999,12)</f>
        <v>0</v>
      </c>
      <c r="T331" s="31">
        <f>VLOOKUP(A331,'Absolute Total Monosaccharide C'!$E$2:$T$999,13)</f>
        <v>0</v>
      </c>
      <c r="U331" s="31">
        <f>VLOOKUP(A331,'Absolute Total Monosaccharide C'!$E$2:$T$999,14)</f>
        <v>0.001771</v>
      </c>
      <c r="V331" s="31">
        <f>VLOOKUP(A331,'Absolute Total Monosaccharide C'!$E$2:$T$999,15)</f>
        <v>0.00051</v>
      </c>
      <c r="W331" s="31">
        <f>VLOOKUP(A331,'Absolute Total Monosaccharide C'!$E$2:$T$999,16)</f>
        <v>0</v>
      </c>
      <c r="X331" s="100">
        <f>VLOOKUP(A331,'Absolute Total Monosaccharide C'!$E$2:$T$999,2)</f>
        <v>10.27</v>
      </c>
      <c r="Y331" s="103">
        <v>0.622726949</v>
      </c>
    </row>
    <row r="332">
      <c r="A332" s="19" t="s">
        <v>912</v>
      </c>
      <c r="B332" s="8" t="str">
        <f>VLOOKUP(A332,'Food Encyclopedia'!$C$2:$K$999,3)&amp;","&amp;VLOOKUP(A332,'Food Encyclopedia'!$C$2:$K$999,4)&amp;","&amp;VLOOKUP(A332,'Food Encyclopedia'!$C$2:$K$999,5)</f>
        <v>Baby Organic, commercial product, pouch,Nature's Heart,Banana, squash, Stage 2 (6+ months)</v>
      </c>
      <c r="C332" s="31" t="str">
        <f>VLOOKUP(A332,'Food Encyclopedia'!$C$2:$K$999,6)</f>
        <v>Fruits</v>
      </c>
      <c r="D332" s="98">
        <v>50.0</v>
      </c>
      <c r="E332" s="31">
        <f t="shared" si="1"/>
        <v>50000</v>
      </c>
      <c r="F332" s="31">
        <f>(VLOOKUP(A332,'% water content of Food'!A332:F1329,6))</f>
        <v>83.72231762</v>
      </c>
      <c r="G332" s="31">
        <f t="shared" si="2"/>
        <v>41861.15881</v>
      </c>
      <c r="H332" s="31">
        <f t="shared" si="3"/>
        <v>8138.84119</v>
      </c>
      <c r="I332" s="99">
        <f t="shared" si="4"/>
        <v>0</v>
      </c>
      <c r="J332" s="31" t="str">
        <f>VLOOKUP(A332,'Absolute Total Monosaccharide C'!$E$2:$T$999,3)</f>
        <v/>
      </c>
      <c r="K332" s="31" t="str">
        <f>VLOOKUP(A332,'Absolute Total Monosaccharide C'!$E$2:$T$999,4)</f>
        <v/>
      </c>
      <c r="L332" s="31" t="str">
        <f>VLOOKUP(A332,'Absolute Total Monosaccharide C'!$E$2:$T$999,5)</f>
        <v/>
      </c>
      <c r="M332" s="31" t="str">
        <f>VLOOKUP(A332,'Absolute Total Monosaccharide C'!$E$2:$T$999,6)</f>
        <v/>
      </c>
      <c r="N332" s="100" t="str">
        <f>VLOOKUP(A332,'Absolute Total Monosaccharide C'!$E$2:$T$999,7)</f>
        <v/>
      </c>
      <c r="O332" s="31" t="str">
        <f>VLOOKUP(A332,'Absolute Total Monosaccharide C'!$E$2:$T$999,8)</f>
        <v/>
      </c>
      <c r="P332" s="31" t="str">
        <f>VLOOKUP(A332,'Absolute Total Monosaccharide C'!$E$2:$T$999,9)</f>
        <v/>
      </c>
      <c r="Q332" s="31" t="str">
        <f>VLOOKUP(A332,'Absolute Total Monosaccharide C'!$E$2:$T$999,10)</f>
        <v/>
      </c>
      <c r="R332" s="31" t="str">
        <f>VLOOKUP(A332,'Absolute Total Monosaccharide C'!$E$2:$T$999,11)</f>
        <v/>
      </c>
      <c r="S332" s="31" t="str">
        <f>VLOOKUP(A332,'Absolute Total Monosaccharide C'!$E$2:$T$999,12)</f>
        <v/>
      </c>
      <c r="T332" s="31" t="str">
        <f>VLOOKUP(A332,'Absolute Total Monosaccharide C'!$E$2:$T$999,13)</f>
        <v/>
      </c>
      <c r="U332" s="31" t="str">
        <f>VLOOKUP(A332,'Absolute Total Monosaccharide C'!$E$2:$T$999,14)</f>
        <v/>
      </c>
      <c r="V332" s="31" t="str">
        <f>VLOOKUP(A332,'Absolute Total Monosaccharide C'!$E$2:$T$999,15)</f>
        <v/>
      </c>
      <c r="W332" s="31" t="str">
        <f>VLOOKUP(A332,'Absolute Total Monosaccharide C'!$E$2:$T$999,16)</f>
        <v/>
      </c>
      <c r="X332" s="100" t="str">
        <f>VLOOKUP(A332,'Absolute Total Monosaccharide C'!$E$2:$T$999,2)</f>
        <v/>
      </c>
      <c r="Y332" s="101"/>
    </row>
    <row r="333">
      <c r="A333" s="19" t="s">
        <v>914</v>
      </c>
      <c r="B333" s="8" t="str">
        <f>VLOOKUP(A333,'Food Encyclopedia'!$C$2:$K$999,3)&amp;","&amp;VLOOKUP(A333,'Food Encyclopedia'!$C$2:$K$999,4)&amp;","&amp;VLOOKUP(A333,'Food Encyclopedia'!$C$2:$K$999,5)</f>
        <v>Baby Organic, commercial product, pouch,Nature's Heart,Pear, banana, blueberry, raspberry, Stage 2 (6+ months)</v>
      </c>
      <c r="C333" s="31" t="str">
        <f>VLOOKUP(A333,'Food Encyclopedia'!$C$2:$K$999,6)</f>
        <v>Fruits</v>
      </c>
      <c r="D333" s="98">
        <v>50.0</v>
      </c>
      <c r="E333" s="31">
        <f t="shared" si="1"/>
        <v>50000</v>
      </c>
      <c r="F333" s="31">
        <f>(VLOOKUP(A333,'% water content of Food'!A333:F1330,6))</f>
        <v>80.73413748</v>
      </c>
      <c r="G333" s="31">
        <f t="shared" si="2"/>
        <v>40367.06874</v>
      </c>
      <c r="H333" s="31">
        <f t="shared" si="3"/>
        <v>9632.931262</v>
      </c>
      <c r="I333" s="99">
        <f t="shared" si="4"/>
        <v>90.61698438</v>
      </c>
      <c r="J333" s="31">
        <f>VLOOKUP(A333,'Absolute Total Monosaccharide C'!$E$2:$T$999,3)</f>
        <v>0.303158</v>
      </c>
      <c r="K333" s="31">
        <f>VLOOKUP(A333,'Absolute Total Monosaccharide C'!$E$2:$T$999,4)</f>
        <v>0.005535</v>
      </c>
      <c r="L333" s="31">
        <f>VLOOKUP(A333,'Absolute Total Monosaccharide C'!$E$2:$T$999,5)</f>
        <v>0.152328</v>
      </c>
      <c r="M333" s="31">
        <f>VLOOKUP(A333,'Absolute Total Monosaccharide C'!$E$2:$T$999,6)</f>
        <v>0.017426</v>
      </c>
      <c r="N333" s="100">
        <f>VLOOKUP(A333,'Absolute Total Monosaccharide C'!$E$2:$T$999,7)</f>
        <v>0.009407</v>
      </c>
      <c r="O333" s="31">
        <f>VLOOKUP(A333,'Absolute Total Monosaccharide C'!$E$2:$T$999,8)</f>
        <v>0</v>
      </c>
      <c r="P333" s="31">
        <f>VLOOKUP(A333,'Absolute Total Monosaccharide C'!$E$2:$T$999,9)</f>
        <v>0.001245</v>
      </c>
      <c r="Q333" s="31">
        <f>VLOOKUP(A333,'Absolute Total Monosaccharide C'!$E$2:$T$999,10)</f>
        <v>0</v>
      </c>
      <c r="R333" s="31">
        <f>VLOOKUP(A333,'Absolute Total Monosaccharide C'!$E$2:$T$999,11)</f>
        <v>0.015616</v>
      </c>
      <c r="S333" s="31">
        <f>VLOOKUP(A333,'Absolute Total Monosaccharide C'!$E$2:$T$999,12)</f>
        <v>0</v>
      </c>
      <c r="T333" s="31">
        <f>VLOOKUP(A333,'Absolute Total Monosaccharide C'!$E$2:$T$999,13)</f>
        <v>0</v>
      </c>
      <c r="U333" s="31">
        <f>VLOOKUP(A333,'Absolute Total Monosaccharide C'!$E$2:$T$999,14)</f>
        <v>0.000652</v>
      </c>
      <c r="V333" s="31">
        <f>VLOOKUP(A333,'Absolute Total Monosaccharide C'!$E$2:$T$999,15)</f>
        <v>0</v>
      </c>
      <c r="W333" s="31">
        <f>VLOOKUP(A333,'Absolute Total Monosaccharide C'!$E$2:$T$999,16)</f>
        <v>0.000337</v>
      </c>
      <c r="X333" s="100">
        <f>VLOOKUP(A333,'Absolute Total Monosaccharide C'!$E$2:$T$999,2)</f>
        <v>10.67</v>
      </c>
      <c r="Y333" s="101"/>
    </row>
    <row r="334">
      <c r="A334" s="19" t="s">
        <v>916</v>
      </c>
      <c r="B334" s="8" t="str">
        <f>VLOOKUP(A334,'Food Encyclopedia'!$C$2:$K$999,3)&amp;","&amp;VLOOKUP(A334,'Food Encyclopedia'!$C$2:$K$999,4)&amp;","&amp;VLOOKUP(A334,'Food Encyclopedia'!$C$2:$K$999,5)</f>
        <v>Baby Organic, commercial product, pouch,Nature's Heart,Apple, kale, fig, Stage 2 (6+ months)</v>
      </c>
      <c r="C334" s="31" t="str">
        <f>VLOOKUP(A334,'Food Encyclopedia'!$C$2:$K$999,6)</f>
        <v>Fruits</v>
      </c>
      <c r="D334" s="98">
        <v>50.0</v>
      </c>
      <c r="E334" s="31">
        <f t="shared" si="1"/>
        <v>50000</v>
      </c>
      <c r="F334" s="31">
        <f>(VLOOKUP(A334,'% water content of Food'!A334:F1331,6))</f>
        <v>81.75372607</v>
      </c>
      <c r="G334" s="31">
        <f t="shared" si="2"/>
        <v>40876.86304</v>
      </c>
      <c r="H334" s="31">
        <f t="shared" si="3"/>
        <v>9123.136964</v>
      </c>
      <c r="I334" s="99">
        <f t="shared" si="4"/>
        <v>99.86185721</v>
      </c>
      <c r="J334" s="31">
        <f>VLOOKUP(A334,'Absolute Total Monosaccharide C'!$E$2:$T$999,3)</f>
        <v>0.222398</v>
      </c>
      <c r="K334" s="31">
        <f>VLOOKUP(A334,'Absolute Total Monosaccharide C'!$E$2:$T$999,4)</f>
        <v>0.013966</v>
      </c>
      <c r="L334" s="31">
        <f>VLOOKUP(A334,'Absolute Total Monosaccharide C'!$E$2:$T$999,5)</f>
        <v>0.1041</v>
      </c>
      <c r="M334" s="31">
        <f>VLOOKUP(A334,'Absolute Total Monosaccharide C'!$E$2:$T$999,6)</f>
        <v>0.022796</v>
      </c>
      <c r="N334" s="100">
        <f>VLOOKUP(A334,'Absolute Total Monosaccharide C'!$E$2:$T$999,7)</f>
        <v>0.010946</v>
      </c>
      <c r="O334" s="31">
        <f>VLOOKUP(A334,'Absolute Total Monosaccharide C'!$E$2:$T$999,8)</f>
        <v>0</v>
      </c>
      <c r="P334" s="31">
        <f>VLOOKUP(A334,'Absolute Total Monosaccharide C'!$E$2:$T$999,9)</f>
        <v>0.001128</v>
      </c>
      <c r="Q334" s="31">
        <f>VLOOKUP(A334,'Absolute Total Monosaccharide C'!$E$2:$T$999,10)</f>
        <v>0</v>
      </c>
      <c r="R334" s="31">
        <f>VLOOKUP(A334,'Absolute Total Monosaccharide C'!$E$2:$T$999,11)</f>
        <v>0.018679</v>
      </c>
      <c r="S334" s="31">
        <f>VLOOKUP(A334,'Absolute Total Monosaccharide C'!$E$2:$T$999,12)</f>
        <v>0</v>
      </c>
      <c r="T334" s="31">
        <f>VLOOKUP(A334,'Absolute Total Monosaccharide C'!$E$2:$T$999,13)</f>
        <v>0</v>
      </c>
      <c r="U334" s="31">
        <f>VLOOKUP(A334,'Absolute Total Monosaccharide C'!$E$2:$T$999,14)</f>
        <v>0.001233</v>
      </c>
      <c r="V334" s="31">
        <f>VLOOKUP(A334,'Absolute Total Monosaccharide C'!$E$2:$T$999,15)</f>
        <v>0</v>
      </c>
      <c r="W334" s="31">
        <f>VLOOKUP(A334,'Absolute Total Monosaccharide C'!$E$2:$T$999,16)</f>
        <v>0</v>
      </c>
      <c r="X334" s="100">
        <f>VLOOKUP(A334,'Absolute Total Monosaccharide C'!$E$2:$T$999,2)</f>
        <v>10.31</v>
      </c>
      <c r="Y334" s="103">
        <v>0.816623251</v>
      </c>
    </row>
    <row r="335">
      <c r="A335" s="19" t="s">
        <v>918</v>
      </c>
      <c r="B335" s="8" t="str">
        <f>VLOOKUP(A335,'Food Encyclopedia'!$C$2:$K$999,3)&amp;","&amp;VLOOKUP(A335,'Food Encyclopedia'!$C$2:$K$999,4)&amp;","&amp;VLOOKUP(A335,'Food Encyclopedia'!$C$2:$K$999,5)</f>
        <v>Baby Organic, commercial product, pouch,Nature's Heart,Pumpkin, banana, carrot, Stage 2 (6+ months)</v>
      </c>
      <c r="C335" s="31" t="str">
        <f>VLOOKUP(A335,'Food Encyclopedia'!$C$2:$K$999,6)</f>
        <v>Vegetables</v>
      </c>
      <c r="D335" s="98">
        <v>50.0</v>
      </c>
      <c r="E335" s="31">
        <f t="shared" si="1"/>
        <v>50000</v>
      </c>
      <c r="F335" s="31">
        <f>(VLOOKUP(A335,'% water content of Food'!A335:F1332,6))</f>
        <v>83.31386322</v>
      </c>
      <c r="G335" s="31">
        <f t="shared" si="2"/>
        <v>41656.93161</v>
      </c>
      <c r="H335" s="31">
        <f t="shared" si="3"/>
        <v>8343.068392</v>
      </c>
      <c r="I335" s="99">
        <f t="shared" si="4"/>
        <v>56.25731017</v>
      </c>
      <c r="J335" s="31">
        <f>VLOOKUP(A335,'Absolute Total Monosaccharide C'!$E$2:$T$999,3)</f>
        <v>0.334952</v>
      </c>
      <c r="K335" s="31">
        <f>VLOOKUP(A335,'Absolute Total Monosaccharide C'!$E$2:$T$999,4)</f>
        <v>0.010746</v>
      </c>
      <c r="L335" s="31">
        <f>VLOOKUP(A335,'Absolute Total Monosaccharide C'!$E$2:$T$999,5)</f>
        <v>0.208563</v>
      </c>
      <c r="M335" s="31">
        <f>VLOOKUP(A335,'Absolute Total Monosaccharide C'!$E$2:$T$999,6)</f>
        <v>0.004529</v>
      </c>
      <c r="N335" s="100">
        <f>VLOOKUP(A335,'Absolute Total Monosaccharide C'!$E$2:$T$999,7)</f>
        <v>0.006743</v>
      </c>
      <c r="O335" s="31">
        <f>VLOOKUP(A335,'Absolute Total Monosaccharide C'!$E$2:$T$999,8)</f>
        <v>0.00088</v>
      </c>
      <c r="P335" s="31">
        <f>VLOOKUP(A335,'Absolute Total Monosaccharide C'!$E$2:$T$999,9)</f>
        <v>0.001136</v>
      </c>
      <c r="Q335" s="31">
        <f>VLOOKUP(A335,'Absolute Total Monosaccharide C'!$E$2:$T$999,10)</f>
        <v>0</v>
      </c>
      <c r="R335" s="31">
        <f>VLOOKUP(A335,'Absolute Total Monosaccharide C'!$E$2:$T$999,11)</f>
        <v>0.015448</v>
      </c>
      <c r="S335" s="31">
        <f>VLOOKUP(A335,'Absolute Total Monosaccharide C'!$E$2:$T$999,12)</f>
        <v>0</v>
      </c>
      <c r="T335" s="31">
        <f>VLOOKUP(A335,'Absolute Total Monosaccharide C'!$E$2:$T$999,13)</f>
        <v>0</v>
      </c>
      <c r="U335" s="31">
        <f>VLOOKUP(A335,'Absolute Total Monosaccharide C'!$E$2:$T$999,14)</f>
        <v>0.003861</v>
      </c>
      <c r="V335" s="31">
        <f>VLOOKUP(A335,'Absolute Total Monosaccharide C'!$E$2:$T$999,15)</f>
        <v>0.00086</v>
      </c>
      <c r="W335" s="31">
        <f>VLOOKUP(A335,'Absolute Total Monosaccharide C'!$E$2:$T$999,16)</f>
        <v>0</v>
      </c>
      <c r="X335" s="100">
        <f>VLOOKUP(A335,'Absolute Total Monosaccharide C'!$E$2:$T$999,2)</f>
        <v>10</v>
      </c>
      <c r="Y335" s="103">
        <v>0.733644441</v>
      </c>
    </row>
    <row r="336">
      <c r="A336" s="19" t="s">
        <v>920</v>
      </c>
      <c r="B336" s="8" t="str">
        <f>VLOOKUP(A336,'Food Encyclopedia'!$C$2:$K$999,3)&amp;","&amp;VLOOKUP(A336,'Food Encyclopedia'!$C$2:$K$999,4)&amp;","&amp;VLOOKUP(A336,'Food Encyclopedia'!$C$2:$K$999,5)</f>
        <v>Baby Organic, commercial product, pouch,Nature's Heart,Banana, Apple, raspberry, Stage 2 (6+ months)</v>
      </c>
      <c r="C336" s="31" t="str">
        <f>VLOOKUP(A336,'Food Encyclopedia'!$C$2:$K$999,6)</f>
        <v>Fruits</v>
      </c>
      <c r="D336" s="98">
        <v>50.0</v>
      </c>
      <c r="E336" s="31">
        <f t="shared" si="1"/>
        <v>50000</v>
      </c>
      <c r="F336" s="31">
        <f>(VLOOKUP(A336,'% water content of Food'!A336:F1333,6))</f>
        <v>86.67736232</v>
      </c>
      <c r="G336" s="31">
        <f t="shared" si="2"/>
        <v>43338.68116</v>
      </c>
      <c r="H336" s="31">
        <f t="shared" si="3"/>
        <v>6661.31884</v>
      </c>
      <c r="I336" s="99">
        <f t="shared" si="4"/>
        <v>46.40940836</v>
      </c>
      <c r="J336" s="31">
        <f>VLOOKUP(A336,'Absolute Total Monosaccharide C'!$E$2:$T$999,3)</f>
        <v>0.321215</v>
      </c>
      <c r="K336" s="31">
        <f>VLOOKUP(A336,'Absolute Total Monosaccharide C'!$E$2:$T$999,4)</f>
        <v>0.009648</v>
      </c>
      <c r="L336" s="31">
        <f>VLOOKUP(A336,'Absolute Total Monosaccharide C'!$E$2:$T$999,5)</f>
        <v>0.19283</v>
      </c>
      <c r="M336" s="31">
        <f>VLOOKUP(A336,'Absolute Total Monosaccharide C'!$E$2:$T$999,6)</f>
        <v>0.006504</v>
      </c>
      <c r="N336" s="100">
        <f>VLOOKUP(A336,'Absolute Total Monosaccharide C'!$E$2:$T$999,7)</f>
        <v>0.006967</v>
      </c>
      <c r="O336" s="31">
        <f>VLOOKUP(A336,'Absolute Total Monosaccharide C'!$E$2:$T$999,8)</f>
        <v>0.001054</v>
      </c>
      <c r="P336" s="31">
        <f>VLOOKUP(A336,'Absolute Total Monosaccharide C'!$E$2:$T$999,9)</f>
        <v>0.000605</v>
      </c>
      <c r="Q336" s="31">
        <f>VLOOKUP(A336,'Absolute Total Monosaccharide C'!$E$2:$T$999,10)</f>
        <v>0</v>
      </c>
      <c r="R336" s="31">
        <f>VLOOKUP(A336,'Absolute Total Monosaccharide C'!$E$2:$T$999,11)</f>
        <v>0.011264</v>
      </c>
      <c r="S336" s="31">
        <f>VLOOKUP(A336,'Absolute Total Monosaccharide C'!$E$2:$T$999,12)</f>
        <v>0</v>
      </c>
      <c r="T336" s="31">
        <f>VLOOKUP(A336,'Absolute Total Monosaccharide C'!$E$2:$T$999,13)</f>
        <v>0</v>
      </c>
      <c r="U336" s="31">
        <f>VLOOKUP(A336,'Absolute Total Monosaccharide C'!$E$2:$T$999,14)</f>
        <v>0.003109</v>
      </c>
      <c r="V336" s="31">
        <f>VLOOKUP(A336,'Absolute Total Monosaccharide C'!$E$2:$T$999,15)</f>
        <v>0.000296</v>
      </c>
      <c r="W336" s="31">
        <f>VLOOKUP(A336,'Absolute Total Monosaccharide C'!$E$2:$T$999,16)</f>
        <v>0</v>
      </c>
      <c r="X336" s="100">
        <f>VLOOKUP(A336,'Absolute Total Monosaccharide C'!$E$2:$T$999,2)</f>
        <v>10.17</v>
      </c>
      <c r="Y336" s="103">
        <v>0.878903705</v>
      </c>
    </row>
    <row r="337">
      <c r="A337" s="19" t="s">
        <v>922</v>
      </c>
      <c r="B337" s="8" t="str">
        <f>VLOOKUP(A337,'Food Encyclopedia'!$C$2:$K$999,3)&amp;","&amp;VLOOKUP(A337,'Food Encyclopedia'!$C$2:$K$999,4)&amp;","&amp;VLOOKUP(A337,'Food Encyclopedia'!$C$2:$K$999,5)</f>
        <v>Organic baby food, commercial product, pouch,Plum Organics,Mango (1/4), Stage 1 (4+ months)</v>
      </c>
      <c r="C337" s="31" t="str">
        <f>VLOOKUP(A337,'Food Encyclopedia'!$C$2:$K$999,6)</f>
        <v>Fruits</v>
      </c>
      <c r="D337" s="98">
        <v>50.0</v>
      </c>
      <c r="E337" s="31">
        <f t="shared" si="1"/>
        <v>50000</v>
      </c>
      <c r="F337" s="31">
        <f>(VLOOKUP(A337,'% water content of Food'!A337:F1334,6))</f>
        <v>81.16723928</v>
      </c>
      <c r="G337" s="31">
        <f t="shared" si="2"/>
        <v>40583.61964</v>
      </c>
      <c r="H337" s="31">
        <f t="shared" si="3"/>
        <v>9416.380359</v>
      </c>
      <c r="I337" s="99">
        <f t="shared" si="4"/>
        <v>159.8430566</v>
      </c>
      <c r="J337" s="31">
        <f>VLOOKUP(A337,'Absolute Total Monosaccharide C'!$E$2:$T$999,3)</f>
        <v>0.293738</v>
      </c>
      <c r="K337" s="31">
        <f>VLOOKUP(A337,'Absolute Total Monosaccharide C'!$E$2:$T$999,4)</f>
        <v>0.009579</v>
      </c>
      <c r="L337" s="31">
        <f>VLOOKUP(A337,'Absolute Total Monosaccharide C'!$E$2:$T$999,5)</f>
        <v>0.170141</v>
      </c>
      <c r="M337" s="31">
        <f>VLOOKUP(A337,'Absolute Total Monosaccharide C'!$E$2:$T$999,6)</f>
        <v>0.004187</v>
      </c>
      <c r="N337" s="100">
        <f>VLOOKUP(A337,'Absolute Total Monosaccharide C'!$E$2:$T$999,7)</f>
        <v>0.016975</v>
      </c>
      <c r="O337" s="31">
        <f>VLOOKUP(A337,'Absolute Total Monosaccharide C'!$E$2:$T$999,8)</f>
        <v>0</v>
      </c>
      <c r="P337" s="31">
        <f>VLOOKUP(A337,'Absolute Total Monosaccharide C'!$E$2:$T$999,9)</f>
        <v>0.001462</v>
      </c>
      <c r="Q337" s="31">
        <f>VLOOKUP(A337,'Absolute Total Monosaccharide C'!$E$2:$T$999,10)</f>
        <v>0</v>
      </c>
      <c r="R337" s="31">
        <f>VLOOKUP(A337,'Absolute Total Monosaccharide C'!$E$2:$T$999,11)</f>
        <v>0.023802</v>
      </c>
      <c r="S337" s="31">
        <f>VLOOKUP(A337,'Absolute Total Monosaccharide C'!$E$2:$T$999,12)</f>
        <v>0</v>
      </c>
      <c r="T337" s="31">
        <f>VLOOKUP(A337,'Absolute Total Monosaccharide C'!$E$2:$T$999,13)</f>
        <v>0</v>
      </c>
      <c r="U337" s="31">
        <f>VLOOKUP(A337,'Absolute Total Monosaccharide C'!$E$2:$T$999,14)</f>
        <v>0</v>
      </c>
      <c r="V337" s="31">
        <f>VLOOKUP(A337,'Absolute Total Monosaccharide C'!$E$2:$T$999,15)</f>
        <v>0</v>
      </c>
      <c r="W337" s="31">
        <f>VLOOKUP(A337,'Absolute Total Monosaccharide C'!$E$2:$T$999,16)</f>
        <v>0.000299</v>
      </c>
      <c r="X337" s="100">
        <f>VLOOKUP(A337,'Absolute Total Monosaccharide C'!$E$2:$T$999,2)</f>
        <v>10.6</v>
      </c>
      <c r="Y337" s="101"/>
    </row>
    <row r="338">
      <c r="A338" s="19" t="s">
        <v>926</v>
      </c>
      <c r="B338" s="8" t="str">
        <f>VLOOKUP(A338,'Food Encyclopedia'!$C$2:$K$999,3)&amp;","&amp;VLOOKUP(A338,'Food Encyclopedia'!$C$2:$K$999,4)&amp;","&amp;VLOOKUP(A338,'Food Encyclopedia'!$C$2:$K$999,5)</f>
        <v>Organic baby food, commercial product, pouch,Plum Organics,Sweet potatoes (1/2), Stage 1 (4+ months)</v>
      </c>
      <c r="C338" s="31" t="str">
        <f>VLOOKUP(A338,'Food Encyclopedia'!$C$2:$K$999,6)</f>
        <v>Vegetables</v>
      </c>
      <c r="D338" s="98">
        <v>50.0</v>
      </c>
      <c r="E338" s="31">
        <f t="shared" si="1"/>
        <v>50000</v>
      </c>
      <c r="F338" s="31">
        <f>(VLOOKUP(A338,'% water content of Food'!A338:F1335,6))</f>
        <v>87.83720284</v>
      </c>
      <c r="G338" s="31">
        <f t="shared" si="2"/>
        <v>43918.60142</v>
      </c>
      <c r="H338" s="31">
        <f t="shared" si="3"/>
        <v>6081.398578</v>
      </c>
      <c r="I338" s="99">
        <f t="shared" si="4"/>
        <v>71.28615413</v>
      </c>
      <c r="J338" s="31">
        <f>VLOOKUP(A338,'Absolute Total Monosaccharide C'!$E$2:$T$999,3)</f>
        <v>0.563667</v>
      </c>
      <c r="K338" s="31">
        <f>VLOOKUP(A338,'Absolute Total Monosaccharide C'!$E$2:$T$999,4)</f>
        <v>0.023879</v>
      </c>
      <c r="L338" s="31">
        <f>VLOOKUP(A338,'Absolute Total Monosaccharide C'!$E$2:$T$999,5)</f>
        <v>0</v>
      </c>
      <c r="M338" s="31">
        <f>VLOOKUP(A338,'Absolute Total Monosaccharide C'!$E$2:$T$999,6)</f>
        <v>0.008517</v>
      </c>
      <c r="N338" s="100">
        <f>VLOOKUP(A338,'Absolute Total Monosaccharide C'!$E$2:$T$999,7)</f>
        <v>0.011722</v>
      </c>
      <c r="O338" s="31">
        <f>VLOOKUP(A338,'Absolute Total Monosaccharide C'!$E$2:$T$999,8)</f>
        <v>0</v>
      </c>
      <c r="P338" s="31">
        <f>VLOOKUP(A338,'Absolute Total Monosaccharide C'!$E$2:$T$999,9)</f>
        <v>0.002747</v>
      </c>
      <c r="Q338" s="31">
        <f>VLOOKUP(A338,'Absolute Total Monosaccharide C'!$E$2:$T$999,10)</f>
        <v>0</v>
      </c>
      <c r="R338" s="31">
        <f>VLOOKUP(A338,'Absolute Total Monosaccharide C'!$E$2:$T$999,11)</f>
        <v>0.016083</v>
      </c>
      <c r="S338" s="31">
        <f>VLOOKUP(A338,'Absolute Total Monosaccharide C'!$E$2:$T$999,12)</f>
        <v>0</v>
      </c>
      <c r="T338" s="31">
        <f>VLOOKUP(A338,'Absolute Total Monosaccharide C'!$E$2:$T$999,13)</f>
        <v>0</v>
      </c>
      <c r="U338" s="31">
        <f>VLOOKUP(A338,'Absolute Total Monosaccharide C'!$E$2:$T$999,14)</f>
        <v>0</v>
      </c>
      <c r="V338" s="31">
        <f>VLOOKUP(A338,'Absolute Total Monosaccharide C'!$E$2:$T$999,15)</f>
        <v>0.000459</v>
      </c>
      <c r="W338" s="31">
        <f>VLOOKUP(A338,'Absolute Total Monosaccharide C'!$E$2:$T$999,16)</f>
        <v>0</v>
      </c>
      <c r="X338" s="100">
        <f>VLOOKUP(A338,'Absolute Total Monosaccharide C'!$E$2:$T$999,2)</f>
        <v>10.11</v>
      </c>
      <c r="Y338" s="103">
        <v>0.947281169</v>
      </c>
    </row>
    <row r="339">
      <c r="A339" s="19" t="s">
        <v>928</v>
      </c>
      <c r="B339" s="8" t="str">
        <f>VLOOKUP(A339,'Food Encyclopedia'!$C$2:$K$999,3)&amp;","&amp;VLOOKUP(A339,'Food Encyclopedia'!$C$2:$K$999,4)&amp;","&amp;VLOOKUP(A339,'Food Encyclopedia'!$C$2:$K$999,5)</f>
        <v>Organic baby food, commercial product, pouch,Plum Organics,Apples (1/3), rasins (23), quinoa (1 1/4 tsp), Stage 2 (6+ months)</v>
      </c>
      <c r="C339" s="31" t="str">
        <f>VLOOKUP(A339,'Food Encyclopedia'!$C$2:$K$999,6)</f>
        <v>Fruits</v>
      </c>
      <c r="D339" s="98">
        <v>50.0</v>
      </c>
      <c r="E339" s="31">
        <f t="shared" si="1"/>
        <v>50000</v>
      </c>
      <c r="F339" s="31">
        <f>(VLOOKUP(A339,'% water content of Food'!A339:F1336,6))</f>
        <v>77.70508446</v>
      </c>
      <c r="G339" s="31">
        <f t="shared" si="2"/>
        <v>38852.54223</v>
      </c>
      <c r="H339" s="31">
        <f t="shared" si="3"/>
        <v>11147.45777</v>
      </c>
      <c r="I339" s="99">
        <f t="shared" si="4"/>
        <v>101.0405572</v>
      </c>
      <c r="J339" s="31">
        <f>VLOOKUP(A339,'Absolute Total Monosaccharide C'!$E$2:$T$999,3)</f>
        <v>0.35969</v>
      </c>
      <c r="K339" s="31">
        <f>VLOOKUP(A339,'Absolute Total Monosaccharide C'!$E$2:$T$999,4)</f>
        <v>0.008927</v>
      </c>
      <c r="L339" s="31">
        <f>VLOOKUP(A339,'Absolute Total Monosaccharide C'!$E$2:$T$999,5)</f>
        <v>0.101527</v>
      </c>
      <c r="M339" s="31">
        <f>VLOOKUP(A339,'Absolute Total Monosaccharide C'!$E$2:$T$999,6)</f>
        <v>0.006339</v>
      </c>
      <c r="N339" s="100">
        <f>VLOOKUP(A339,'Absolute Total Monosaccharide C'!$E$2:$T$999,7)</f>
        <v>0.009064</v>
      </c>
      <c r="O339" s="31">
        <f>VLOOKUP(A339,'Absolute Total Monosaccharide C'!$E$2:$T$999,8)</f>
        <v>0</v>
      </c>
      <c r="P339" s="31">
        <f>VLOOKUP(A339,'Absolute Total Monosaccharide C'!$E$2:$T$999,9)</f>
        <v>0.000767</v>
      </c>
      <c r="Q339" s="31">
        <f>VLOOKUP(A339,'Absolute Total Monosaccharide C'!$E$2:$T$999,10)</f>
        <v>0</v>
      </c>
      <c r="R339" s="31">
        <f>VLOOKUP(A339,'Absolute Total Monosaccharide C'!$E$2:$T$999,11)</f>
        <v>0.009163</v>
      </c>
      <c r="S339" s="31">
        <f>VLOOKUP(A339,'Absolute Total Monosaccharide C'!$E$2:$T$999,12)</f>
        <v>0</v>
      </c>
      <c r="T339" s="31">
        <f>VLOOKUP(A339,'Absolute Total Monosaccharide C'!$E$2:$T$999,13)</f>
        <v>0</v>
      </c>
      <c r="U339" s="31">
        <f>VLOOKUP(A339,'Absolute Total Monosaccharide C'!$E$2:$T$999,14)</f>
        <v>0.000493</v>
      </c>
      <c r="V339" s="31">
        <f>VLOOKUP(A339,'Absolute Total Monosaccharide C'!$E$2:$T$999,15)</f>
        <v>0</v>
      </c>
      <c r="W339" s="31">
        <f>VLOOKUP(A339,'Absolute Total Monosaccharide C'!$E$2:$T$999,16)</f>
        <v>0</v>
      </c>
      <c r="X339" s="100">
        <f>VLOOKUP(A339,'Absolute Total Monosaccharide C'!$E$2:$T$999,2)</f>
        <v>10.36</v>
      </c>
      <c r="Y339" s="103">
        <v>0.980652544</v>
      </c>
    </row>
    <row r="340">
      <c r="A340" s="19" t="s">
        <v>930</v>
      </c>
      <c r="B340" s="8" t="str">
        <f>VLOOKUP(A340,'Food Encyclopedia'!$C$2:$K$999,3)&amp;","&amp;VLOOKUP(A340,'Food Encyclopedia'!$C$2:$K$999,4)&amp;","&amp;VLOOKUP(A340,'Food Encyclopedia'!$C$2:$K$999,5)</f>
        <v>Organic baby food, commercial product, pouch,Plum Organics,Mangos (1/8), sweet potatoes (1/6), Apples (1/8), millet (1/2 tsp), Stage 2 (6+ months)</v>
      </c>
      <c r="C340" s="31" t="str">
        <f>VLOOKUP(A340,'Food Encyclopedia'!$C$2:$K$999,6)</f>
        <v>Fruits</v>
      </c>
      <c r="D340" s="98">
        <v>50.0</v>
      </c>
      <c r="E340" s="31">
        <f t="shared" si="1"/>
        <v>50000</v>
      </c>
      <c r="F340" s="31">
        <f>(VLOOKUP(A340,'% water content of Food'!A340:F1337,6))</f>
        <v>82.84739088</v>
      </c>
      <c r="G340" s="31">
        <f t="shared" si="2"/>
        <v>41423.69544</v>
      </c>
      <c r="H340" s="31">
        <f t="shared" si="3"/>
        <v>8576.304562</v>
      </c>
      <c r="I340" s="99">
        <f t="shared" si="4"/>
        <v>109.3135779</v>
      </c>
      <c r="J340" s="31">
        <f>VLOOKUP(A340,'Absolute Total Monosaccharide C'!$E$2:$T$999,3)</f>
        <v>0.512784</v>
      </c>
      <c r="K340" s="31">
        <f>VLOOKUP(A340,'Absolute Total Monosaccharide C'!$E$2:$T$999,4)</f>
        <v>0.011334</v>
      </c>
      <c r="L340" s="31">
        <f>VLOOKUP(A340,'Absolute Total Monosaccharide C'!$E$2:$T$999,5)</f>
        <v>0.020092</v>
      </c>
      <c r="M340" s="31">
        <f>VLOOKUP(A340,'Absolute Total Monosaccharide C'!$E$2:$T$999,6)</f>
        <v>0.005525</v>
      </c>
      <c r="N340" s="100">
        <f>VLOOKUP(A340,'Absolute Total Monosaccharide C'!$E$2:$T$999,7)</f>
        <v>0.012746</v>
      </c>
      <c r="O340" s="31">
        <f>VLOOKUP(A340,'Absolute Total Monosaccharide C'!$E$2:$T$999,8)</f>
        <v>0</v>
      </c>
      <c r="P340" s="31">
        <f>VLOOKUP(A340,'Absolute Total Monosaccharide C'!$E$2:$T$999,9)</f>
        <v>0.001862</v>
      </c>
      <c r="Q340" s="31">
        <f>VLOOKUP(A340,'Absolute Total Monosaccharide C'!$E$2:$T$999,10)</f>
        <v>0</v>
      </c>
      <c r="R340" s="31">
        <f>VLOOKUP(A340,'Absolute Total Monosaccharide C'!$E$2:$T$999,11)</f>
        <v>0.01762</v>
      </c>
      <c r="S340" s="31">
        <f>VLOOKUP(A340,'Absolute Total Monosaccharide C'!$E$2:$T$999,12)</f>
        <v>0</v>
      </c>
      <c r="T340" s="31">
        <f>VLOOKUP(A340,'Absolute Total Monosaccharide C'!$E$2:$T$999,13)</f>
        <v>0</v>
      </c>
      <c r="U340" s="31">
        <f>VLOOKUP(A340,'Absolute Total Monosaccharide C'!$E$2:$T$999,14)</f>
        <v>0.001362</v>
      </c>
      <c r="V340" s="31">
        <f>VLOOKUP(A340,'Absolute Total Monosaccharide C'!$E$2:$T$999,15)</f>
        <v>0</v>
      </c>
      <c r="W340" s="31">
        <f>VLOOKUP(A340,'Absolute Total Monosaccharide C'!$E$2:$T$999,16)</f>
        <v>0.000303</v>
      </c>
      <c r="X340" s="100">
        <f>VLOOKUP(A340,'Absolute Total Monosaccharide C'!$E$2:$T$999,2)</f>
        <v>10.21</v>
      </c>
      <c r="Y340" s="101"/>
    </row>
    <row r="341">
      <c r="A341" s="19" t="s">
        <v>932</v>
      </c>
      <c r="B341" s="8" t="str">
        <f>VLOOKUP(A341,'Food Encyclopedia'!$C$2:$K$999,3)&amp;","&amp;VLOOKUP(A341,'Food Encyclopedia'!$C$2:$K$999,4)&amp;","&amp;VLOOKUP(A341,'Food Encyclopedia'!$C$2:$K$999,5)</f>
        <v>Organic baby food, commercial product, pouch,Plum Organics,Apples (1/3), plums (1/4), strawberries (1), blueberries (6), barley (3/4 tsp), Stage 2 (6+ months)</v>
      </c>
      <c r="C341" s="31" t="str">
        <f>VLOOKUP(A341,'Food Encyclopedia'!$C$2:$K$999,6)</f>
        <v>Fruits</v>
      </c>
      <c r="D341" s="98">
        <v>50.0</v>
      </c>
      <c r="E341" s="31">
        <f t="shared" si="1"/>
        <v>50000</v>
      </c>
      <c r="F341" s="31">
        <f>(VLOOKUP(A341,'% water content of Food'!A341:F1338,6))</f>
        <v>83.38825975</v>
      </c>
      <c r="G341" s="31">
        <f t="shared" si="2"/>
        <v>41694.12988</v>
      </c>
      <c r="H341" s="31">
        <f t="shared" si="3"/>
        <v>8305.870123</v>
      </c>
      <c r="I341" s="99">
        <f t="shared" si="4"/>
        <v>127.6113886</v>
      </c>
      <c r="J341" s="31">
        <f>VLOOKUP(A341,'Absolute Total Monosaccharide C'!$E$2:$T$999,3)</f>
        <v>0.349042</v>
      </c>
      <c r="K341" s="31">
        <f>VLOOKUP(A341,'Absolute Total Monosaccharide C'!$E$2:$T$999,4)</f>
        <v>0.015876</v>
      </c>
      <c r="L341" s="31">
        <f>VLOOKUP(A341,'Absolute Total Monosaccharide C'!$E$2:$T$999,5)</f>
        <v>0.153769</v>
      </c>
      <c r="M341" s="31">
        <f>VLOOKUP(A341,'Absolute Total Monosaccharide C'!$E$2:$T$999,6)</f>
        <v>0.026575</v>
      </c>
      <c r="N341" s="100">
        <f>VLOOKUP(A341,'Absolute Total Monosaccharide C'!$E$2:$T$999,7)</f>
        <v>0.015364</v>
      </c>
      <c r="O341" s="31">
        <f>VLOOKUP(A341,'Absolute Total Monosaccharide C'!$E$2:$T$999,8)</f>
        <v>0.001663</v>
      </c>
      <c r="P341" s="31">
        <f>VLOOKUP(A341,'Absolute Total Monosaccharide C'!$E$2:$T$999,9)</f>
        <v>0.001119</v>
      </c>
      <c r="Q341" s="31">
        <f>VLOOKUP(A341,'Absolute Total Monosaccharide C'!$E$2:$T$999,10)</f>
        <v>0</v>
      </c>
      <c r="R341" s="31">
        <f>VLOOKUP(A341,'Absolute Total Monosaccharide C'!$E$2:$T$999,11)</f>
        <v>0.013237</v>
      </c>
      <c r="S341" s="31">
        <f>VLOOKUP(A341,'Absolute Total Monosaccharide C'!$E$2:$T$999,12)</f>
        <v>0</v>
      </c>
      <c r="T341" s="31">
        <f>VLOOKUP(A341,'Absolute Total Monosaccharide C'!$E$2:$T$999,13)</f>
        <v>0</v>
      </c>
      <c r="U341" s="31">
        <f>VLOOKUP(A341,'Absolute Total Monosaccharide C'!$E$2:$T$999,14)</f>
        <v>0</v>
      </c>
      <c r="V341" s="31">
        <f>VLOOKUP(A341,'Absolute Total Monosaccharide C'!$E$2:$T$999,15)</f>
        <v>0.000456</v>
      </c>
      <c r="W341" s="31">
        <f>VLOOKUP(A341,'Absolute Total Monosaccharide C'!$E$2:$T$999,16)</f>
        <v>0</v>
      </c>
      <c r="X341" s="100">
        <f>VLOOKUP(A341,'Absolute Total Monosaccharide C'!$E$2:$T$999,2)</f>
        <v>10.02</v>
      </c>
      <c r="Y341" s="103">
        <v>0.944609203</v>
      </c>
    </row>
    <row r="342">
      <c r="A342" s="19" t="s">
        <v>934</v>
      </c>
      <c r="B342" s="8" t="str">
        <f>VLOOKUP(A342,'Food Encyclopedia'!$C$2:$K$999,3)&amp;","&amp;VLOOKUP(A342,'Food Encyclopedia'!$C$2:$K$999,4)&amp;","&amp;VLOOKUP(A342,'Food Encyclopedia'!$C$2:$K$999,5)</f>
        <v>Organic baby food, commercial product, pouch,Plum Organics,Apples (1/2), broccoli spear (1/2), Stage 2 (6+ months)</v>
      </c>
      <c r="C342" s="31" t="str">
        <f>VLOOKUP(A342,'Food Encyclopedia'!$C$2:$K$999,6)</f>
        <v>Fruits</v>
      </c>
      <c r="D342" s="98">
        <v>50.0</v>
      </c>
      <c r="E342" s="31">
        <f t="shared" si="1"/>
        <v>50000</v>
      </c>
      <c r="F342" s="31">
        <f>(VLOOKUP(A342,'% water content of Food'!A342:F1339,6))</f>
        <v>83.69159287</v>
      </c>
      <c r="G342" s="31">
        <f t="shared" si="2"/>
        <v>41845.79644</v>
      </c>
      <c r="H342" s="31">
        <f t="shared" si="3"/>
        <v>8154.203565</v>
      </c>
      <c r="I342" s="99">
        <f t="shared" si="4"/>
        <v>190.3843448</v>
      </c>
      <c r="J342" s="31">
        <f>VLOOKUP(A342,'Absolute Total Monosaccharide C'!$E$2:$T$999,3)</f>
        <v>0.649043</v>
      </c>
      <c r="K342" s="31">
        <f>VLOOKUP(A342,'Absolute Total Monosaccharide C'!$E$2:$T$999,4)</f>
        <v>0.02878</v>
      </c>
      <c r="L342" s="31">
        <f>VLOOKUP(A342,'Absolute Total Monosaccharide C'!$E$2:$T$999,5)</f>
        <v>0.195273</v>
      </c>
      <c r="M342" s="31">
        <f>VLOOKUP(A342,'Absolute Total Monosaccharide C'!$E$2:$T$999,6)</f>
        <v>0.019188</v>
      </c>
      <c r="N342" s="100">
        <f>VLOOKUP(A342,'Absolute Total Monosaccharide C'!$E$2:$T$999,7)</f>
        <v>0.023348</v>
      </c>
      <c r="O342" s="31">
        <f>VLOOKUP(A342,'Absolute Total Monosaccharide C'!$E$2:$T$999,8)</f>
        <v>0.003221</v>
      </c>
      <c r="P342" s="31">
        <f>VLOOKUP(A342,'Absolute Total Monosaccharide C'!$E$2:$T$999,9)</f>
        <v>0.00267</v>
      </c>
      <c r="Q342" s="31">
        <f>VLOOKUP(A342,'Absolute Total Monosaccharide C'!$E$2:$T$999,10)</f>
        <v>0</v>
      </c>
      <c r="R342" s="31">
        <f>VLOOKUP(A342,'Absolute Total Monosaccharide C'!$E$2:$T$999,11)</f>
        <v>0.026747</v>
      </c>
      <c r="S342" s="31">
        <f>VLOOKUP(A342,'Absolute Total Monosaccharide C'!$E$2:$T$999,12)</f>
        <v>0</v>
      </c>
      <c r="T342" s="31">
        <f>VLOOKUP(A342,'Absolute Total Monosaccharide C'!$E$2:$T$999,13)</f>
        <v>0</v>
      </c>
      <c r="U342" s="31">
        <f>VLOOKUP(A342,'Absolute Total Monosaccharide C'!$E$2:$T$999,14)</f>
        <v>0</v>
      </c>
      <c r="V342" s="31">
        <f>VLOOKUP(A342,'Absolute Total Monosaccharide C'!$E$2:$T$999,15)</f>
        <v>0.001058</v>
      </c>
      <c r="W342" s="31">
        <f>VLOOKUP(A342,'Absolute Total Monosaccharide C'!$E$2:$T$999,16)</f>
        <v>0</v>
      </c>
      <c r="X342" s="100">
        <f>VLOOKUP(A342,'Absolute Total Monosaccharide C'!$E$2:$T$999,2)</f>
        <v>10.14</v>
      </c>
      <c r="Y342" s="103">
        <v>0.881504012</v>
      </c>
    </row>
    <row r="343">
      <c r="A343" s="19" t="s">
        <v>936</v>
      </c>
      <c r="B343" s="8" t="str">
        <f>VLOOKUP(A343,'Food Encyclopedia'!$C$2:$K$999,3)&amp;","&amp;VLOOKUP(A343,'Food Encyclopedia'!$C$2:$K$999,4)&amp;","&amp;VLOOKUP(A343,'Food Encyclopedia'!$C$2:$K$999,5)</f>
        <v>Organic baby food, commercial product, pouch,Plum Organics,Pears (1/2), mangoes (1/16), Stage 2 (6+ months)</v>
      </c>
      <c r="C343" s="31" t="str">
        <f>VLOOKUP(A343,'Food Encyclopedia'!$C$2:$K$999,6)</f>
        <v>Fruits</v>
      </c>
      <c r="D343" s="98">
        <v>50.0</v>
      </c>
      <c r="E343" s="31">
        <f t="shared" si="1"/>
        <v>50000</v>
      </c>
      <c r="F343" s="31">
        <f>(VLOOKUP(A343,'% water content of Food'!A343:F1340,6))</f>
        <v>81.7671949</v>
      </c>
      <c r="G343" s="31">
        <f t="shared" si="2"/>
        <v>40883.59745</v>
      </c>
      <c r="H343" s="31">
        <f t="shared" si="3"/>
        <v>9116.402548</v>
      </c>
      <c r="I343" s="99">
        <f t="shared" si="4"/>
        <v>183.3582044</v>
      </c>
      <c r="J343" s="31">
        <f>VLOOKUP(A343,'Absolute Total Monosaccharide C'!$E$2:$T$999,3)</f>
        <v>0.110073</v>
      </c>
      <c r="K343" s="31">
        <f>VLOOKUP(A343,'Absolute Total Monosaccharide C'!$E$2:$T$999,4)</f>
        <v>0.009717</v>
      </c>
      <c r="L343" s="31">
        <f>VLOOKUP(A343,'Absolute Total Monosaccharide C'!$E$2:$T$999,5)</f>
        <v>0.107066</v>
      </c>
      <c r="M343" s="31">
        <f>VLOOKUP(A343,'Absolute Total Monosaccharide C'!$E$2:$T$999,6)</f>
        <v>0.046571</v>
      </c>
      <c r="N343" s="100">
        <f>VLOOKUP(A343,'Absolute Total Monosaccharide C'!$E$2:$T$999,7)</f>
        <v>0.020113</v>
      </c>
      <c r="O343" s="31">
        <f>VLOOKUP(A343,'Absolute Total Monosaccharide C'!$E$2:$T$999,8)</f>
        <v>0</v>
      </c>
      <c r="P343" s="31">
        <f>VLOOKUP(A343,'Absolute Total Monosaccharide C'!$E$2:$T$999,9)</f>
        <v>0.001042</v>
      </c>
      <c r="Q343" s="31">
        <f>VLOOKUP(A343,'Absolute Total Monosaccharide C'!$E$2:$T$999,10)</f>
        <v>0</v>
      </c>
      <c r="R343" s="31">
        <f>VLOOKUP(A343,'Absolute Total Monosaccharide C'!$E$2:$T$999,11)</f>
        <v>0.015519</v>
      </c>
      <c r="S343" s="31">
        <f>VLOOKUP(A343,'Absolute Total Monosaccharide C'!$E$2:$T$999,12)</f>
        <v>0</v>
      </c>
      <c r="T343" s="31">
        <f>VLOOKUP(A343,'Absolute Total Monosaccharide C'!$E$2:$T$999,13)</f>
        <v>0</v>
      </c>
      <c r="U343" s="31">
        <f>VLOOKUP(A343,'Absolute Total Monosaccharide C'!$E$2:$T$999,14)</f>
        <v>0</v>
      </c>
      <c r="V343" s="31">
        <f>VLOOKUP(A343,'Absolute Total Monosaccharide C'!$E$2:$T$999,15)</f>
        <v>0</v>
      </c>
      <c r="W343" s="31">
        <f>VLOOKUP(A343,'Absolute Total Monosaccharide C'!$E$2:$T$999,16)</f>
        <v>0</v>
      </c>
      <c r="X343" s="100">
        <f>VLOOKUP(A343,'Absolute Total Monosaccharide C'!$E$2:$T$999,2)</f>
        <v>10.05</v>
      </c>
      <c r="Y343" s="103">
        <v>0.874906841</v>
      </c>
    </row>
    <row r="344">
      <c r="A344" s="19" t="s">
        <v>938</v>
      </c>
      <c r="B344" s="8" t="str">
        <f>VLOOKUP(A344,'Food Encyclopedia'!$C$2:$K$999,3)&amp;","&amp;VLOOKUP(A344,'Food Encyclopedia'!$C$2:$K$999,4)&amp;","&amp;VLOOKUP(A344,'Food Encyclopedia'!$C$2:$K$999,5)</f>
        <v>Organic baby food, commercial product, pouch,Plum Organics,Pears (1/2), purple carrots (1/8), blueberries (15), Stage 2 (6+ months)</v>
      </c>
      <c r="C344" s="31" t="str">
        <f>VLOOKUP(A344,'Food Encyclopedia'!$C$2:$K$999,6)</f>
        <v>Fruits</v>
      </c>
      <c r="D344" s="98">
        <v>50.0</v>
      </c>
      <c r="E344" s="31">
        <f t="shared" si="1"/>
        <v>50000</v>
      </c>
      <c r="F344" s="31">
        <f>(VLOOKUP(A344,'% water content of Food'!A344:F1341,6))</f>
        <v>83.96197146</v>
      </c>
      <c r="G344" s="31">
        <f t="shared" si="2"/>
        <v>41980.98573</v>
      </c>
      <c r="H344" s="31">
        <f t="shared" si="3"/>
        <v>8019.014272</v>
      </c>
      <c r="I344" s="99">
        <f t="shared" si="4"/>
        <v>149.5385781</v>
      </c>
      <c r="J344" s="31">
        <f>VLOOKUP(A344,'Absolute Total Monosaccharide C'!$E$2:$T$999,3)</f>
        <v>0.140882</v>
      </c>
      <c r="K344" s="31">
        <f>VLOOKUP(A344,'Absolute Total Monosaccharide C'!$E$2:$T$999,4)</f>
        <v>0.018353</v>
      </c>
      <c r="L344" s="31">
        <f>VLOOKUP(A344,'Absolute Total Monosaccharide C'!$E$2:$T$999,5)</f>
        <v>0.082143</v>
      </c>
      <c r="M344" s="31">
        <f>VLOOKUP(A344,'Absolute Total Monosaccharide C'!$E$2:$T$999,6)</f>
        <v>0.051781</v>
      </c>
      <c r="N344" s="100">
        <f>VLOOKUP(A344,'Absolute Total Monosaccharide C'!$E$2:$T$999,7)</f>
        <v>0.018648</v>
      </c>
      <c r="O344" s="31">
        <f>VLOOKUP(A344,'Absolute Total Monosaccharide C'!$E$2:$T$999,8)</f>
        <v>0</v>
      </c>
      <c r="P344" s="31">
        <f>VLOOKUP(A344,'Absolute Total Monosaccharide C'!$E$2:$T$999,9)</f>
        <v>0.001319</v>
      </c>
      <c r="Q344" s="31">
        <f>VLOOKUP(A344,'Absolute Total Monosaccharide C'!$E$2:$T$999,10)</f>
        <v>0</v>
      </c>
      <c r="R344" s="31">
        <f>VLOOKUP(A344,'Absolute Total Monosaccharide C'!$E$2:$T$999,11)</f>
        <v>0.018724</v>
      </c>
      <c r="S344" s="31">
        <f>VLOOKUP(A344,'Absolute Total Monosaccharide C'!$E$2:$T$999,12)</f>
        <v>0</v>
      </c>
      <c r="T344" s="31">
        <f>VLOOKUP(A344,'Absolute Total Monosaccharide C'!$E$2:$T$999,13)</f>
        <v>0</v>
      </c>
      <c r="U344" s="31">
        <f>VLOOKUP(A344,'Absolute Total Monosaccharide C'!$E$2:$T$999,14)</f>
        <v>0.000409</v>
      </c>
      <c r="V344" s="31">
        <f>VLOOKUP(A344,'Absolute Total Monosaccharide C'!$E$2:$T$999,15)</f>
        <v>0</v>
      </c>
      <c r="W344" s="31">
        <f>VLOOKUP(A344,'Absolute Total Monosaccharide C'!$E$2:$T$999,16)</f>
        <v>0</v>
      </c>
      <c r="X344" s="100">
        <f>VLOOKUP(A344,'Absolute Total Monosaccharide C'!$E$2:$T$999,2)</f>
        <v>10.36</v>
      </c>
      <c r="Y344" s="103">
        <v>0.712476426</v>
      </c>
    </row>
    <row r="345">
      <c r="A345" s="19" t="s">
        <v>940</v>
      </c>
      <c r="B345" s="8" t="str">
        <f>VLOOKUP(A345,'Food Encyclopedia'!$C$2:$K$999,3)&amp;","&amp;VLOOKUP(A345,'Food Encyclopedia'!$C$2:$K$999,4)&amp;","&amp;VLOOKUP(A345,'Food Encyclopedia'!$C$2:$K$999,5)</f>
        <v>Organic baby food, commercial product, pouch,Plum Organics,Apples (1/2), carrots (3/4), Stage 2 (6+ months)</v>
      </c>
      <c r="C345" s="31" t="str">
        <f>VLOOKUP(A345,'Food Encyclopedia'!$C$2:$K$999,6)</f>
        <v>Fruits</v>
      </c>
      <c r="D345" s="98">
        <v>50.0</v>
      </c>
      <c r="E345" s="31">
        <f t="shared" si="1"/>
        <v>50000</v>
      </c>
      <c r="F345" s="31">
        <f>(VLOOKUP(A345,'% water content of Food'!A345:F1342,6))</f>
        <v>86.15922583</v>
      </c>
      <c r="G345" s="31">
        <f t="shared" si="2"/>
        <v>43079.61291</v>
      </c>
      <c r="H345" s="31">
        <f t="shared" si="3"/>
        <v>6920.387086</v>
      </c>
      <c r="I345" s="99">
        <f t="shared" si="4"/>
        <v>94.81622347</v>
      </c>
      <c r="J345" s="31">
        <f>VLOOKUP(A345,'Absolute Total Monosaccharide C'!$E$2:$T$999,3)</f>
        <v>0.217425</v>
      </c>
      <c r="K345" s="31">
        <f>VLOOKUP(A345,'Absolute Total Monosaccharide C'!$E$2:$T$999,4)</f>
        <v>0.021764</v>
      </c>
      <c r="L345" s="31">
        <f>VLOOKUP(A345,'Absolute Total Monosaccharide C'!$E$2:$T$999,5)</f>
        <v>0.178299</v>
      </c>
      <c r="M345" s="31">
        <f>VLOOKUP(A345,'Absolute Total Monosaccharide C'!$E$2:$T$999,6)</f>
        <v>0.011075</v>
      </c>
      <c r="N345" s="100">
        <f>VLOOKUP(A345,'Absolute Total Monosaccharide C'!$E$2:$T$999,7)</f>
        <v>0.013701</v>
      </c>
      <c r="O345" s="31">
        <f>VLOOKUP(A345,'Absolute Total Monosaccharide C'!$E$2:$T$999,8)</f>
        <v>0.002069</v>
      </c>
      <c r="P345" s="31">
        <f>VLOOKUP(A345,'Absolute Total Monosaccharide C'!$E$2:$T$999,9)</f>
        <v>0.002009</v>
      </c>
      <c r="Q345" s="31">
        <f>VLOOKUP(A345,'Absolute Total Monosaccharide C'!$E$2:$T$999,10)</f>
        <v>0</v>
      </c>
      <c r="R345" s="31">
        <f>VLOOKUP(A345,'Absolute Total Monosaccharide C'!$E$2:$T$999,11)</f>
        <v>0.020934</v>
      </c>
      <c r="S345" s="31">
        <f>VLOOKUP(A345,'Absolute Total Monosaccharide C'!$E$2:$T$999,12)</f>
        <v>0</v>
      </c>
      <c r="T345" s="31">
        <f>VLOOKUP(A345,'Absolute Total Monosaccharide C'!$E$2:$T$999,13)</f>
        <v>0</v>
      </c>
      <c r="U345" s="31">
        <f>VLOOKUP(A345,'Absolute Total Monosaccharide C'!$E$2:$T$999,14)</f>
        <v>0</v>
      </c>
      <c r="V345" s="31">
        <f>VLOOKUP(A345,'Absolute Total Monosaccharide C'!$E$2:$T$999,15)</f>
        <v>0.000444</v>
      </c>
      <c r="W345" s="31">
        <f>VLOOKUP(A345,'Absolute Total Monosaccharide C'!$E$2:$T$999,16)</f>
        <v>0</v>
      </c>
      <c r="X345" s="100">
        <f>VLOOKUP(A345,'Absolute Total Monosaccharide C'!$E$2:$T$999,2)</f>
        <v>10.09</v>
      </c>
      <c r="Y345" s="103">
        <v>0.92473242</v>
      </c>
    </row>
    <row r="346">
      <c r="A346" s="19" t="s">
        <v>942</v>
      </c>
      <c r="B346" s="8" t="str">
        <f>VLOOKUP(A346,'Food Encyclopedia'!$C$2:$K$999,3)&amp;","&amp;VLOOKUP(A346,'Food Encyclopedia'!$C$2:$K$999,4)&amp;","&amp;VLOOKUP(A346,'Food Encyclopedia'!$C$2:$K$999,5)</f>
        <v>Organic baby food, commercial product, pouch,Plum Organics,Bananas (1/2), zucchinis (1/4), amaranth (3/4 tsp), Stage 2 (6+ months)</v>
      </c>
      <c r="C346" s="31" t="str">
        <f>VLOOKUP(A346,'Food Encyclopedia'!$C$2:$K$999,6)</f>
        <v>Fruits</v>
      </c>
      <c r="D346" s="98">
        <v>50.0</v>
      </c>
      <c r="E346" s="31">
        <f t="shared" si="1"/>
        <v>50000</v>
      </c>
      <c r="F346" s="31">
        <f>(VLOOKUP(A346,'% water content of Food'!A346:F1343,6))</f>
        <v>79.26230979</v>
      </c>
      <c r="G346" s="31">
        <f t="shared" si="2"/>
        <v>39631.1549</v>
      </c>
      <c r="H346" s="31">
        <f t="shared" si="3"/>
        <v>10368.8451</v>
      </c>
      <c r="I346" s="99">
        <f t="shared" si="4"/>
        <v>77.99445286</v>
      </c>
      <c r="J346" s="31">
        <f>VLOOKUP(A346,'Absolute Total Monosaccharide C'!$E$2:$T$999,3)</f>
        <v>0.372736</v>
      </c>
      <c r="K346" s="31">
        <f>VLOOKUP(A346,'Absolute Total Monosaccharide C'!$E$2:$T$999,4)</f>
        <v>0.012355</v>
      </c>
      <c r="L346" s="31">
        <f>VLOOKUP(A346,'Absolute Total Monosaccharide C'!$E$2:$T$999,5)</f>
        <v>0.13742</v>
      </c>
      <c r="M346" s="31">
        <f>VLOOKUP(A346,'Absolute Total Monosaccharide C'!$E$2:$T$999,6)</f>
        <v>0.004491</v>
      </c>
      <c r="N346" s="100">
        <f>VLOOKUP(A346,'Absolute Total Monosaccharide C'!$E$2:$T$999,7)</f>
        <v>0.007522</v>
      </c>
      <c r="O346" s="31">
        <f>VLOOKUP(A346,'Absolute Total Monosaccharide C'!$E$2:$T$999,8)</f>
        <v>0.000597</v>
      </c>
      <c r="P346" s="31">
        <f>VLOOKUP(A346,'Absolute Total Monosaccharide C'!$E$2:$T$999,9)</f>
        <v>0.000553</v>
      </c>
      <c r="Q346" s="31">
        <f>VLOOKUP(A346,'Absolute Total Monosaccharide C'!$E$2:$T$999,10)</f>
        <v>0</v>
      </c>
      <c r="R346" s="31">
        <f>VLOOKUP(A346,'Absolute Total Monosaccharide C'!$E$2:$T$999,11)</f>
        <v>0.009553</v>
      </c>
      <c r="S346" s="31">
        <f>VLOOKUP(A346,'Absolute Total Monosaccharide C'!$E$2:$T$999,12)</f>
        <v>0</v>
      </c>
      <c r="T346" s="31">
        <f>VLOOKUP(A346,'Absolute Total Monosaccharide C'!$E$2:$T$999,13)</f>
        <v>0</v>
      </c>
      <c r="U346" s="31">
        <f>VLOOKUP(A346,'Absolute Total Monosaccharide C'!$E$2:$T$999,14)</f>
        <v>0.005</v>
      </c>
      <c r="V346" s="31">
        <f>VLOOKUP(A346,'Absolute Total Monosaccharide C'!$E$2:$T$999,15)</f>
        <v>0.000935</v>
      </c>
      <c r="W346" s="31">
        <f>VLOOKUP(A346,'Absolute Total Monosaccharide C'!$E$2:$T$999,16)</f>
        <v>0</v>
      </c>
      <c r="X346" s="100">
        <f>VLOOKUP(A346,'Absolute Total Monosaccharide C'!$E$2:$T$999,2)</f>
        <v>10</v>
      </c>
      <c r="Y346" s="103">
        <v>0.978613232</v>
      </c>
    </row>
    <row r="347">
      <c r="A347" s="19" t="s">
        <v>944</v>
      </c>
      <c r="B347" s="8" t="str">
        <f>VLOOKUP(A347,'Food Encyclopedia'!$C$2:$K$999,3)&amp;","&amp;VLOOKUP(A347,'Food Encyclopedia'!$C$2:$K$999,4)&amp;","&amp;VLOOKUP(A347,'Food Encyclopedia'!$C$2:$K$999,5)</f>
        <v>Organic baby food, commercial product, pouch,Plum Organics,Carrots, sweet potatoes, corns, peas, chicken with quinoa, celerys, leek, Stage 3 (6+ months)</v>
      </c>
      <c r="C347" s="31" t="str">
        <f>VLOOKUP(A347,'Food Encyclopedia'!$C$2:$K$999,6)</f>
        <v>Vegetables</v>
      </c>
      <c r="D347" s="98">
        <v>50.0</v>
      </c>
      <c r="E347" s="31">
        <f t="shared" si="1"/>
        <v>50000</v>
      </c>
      <c r="F347" s="31">
        <f>(VLOOKUP(A347,'% water content of Food'!A347:F1344,6))</f>
        <v>87.10662152</v>
      </c>
      <c r="G347" s="31">
        <f t="shared" si="2"/>
        <v>43553.31076</v>
      </c>
      <c r="H347" s="31">
        <f t="shared" si="3"/>
        <v>6446.689238</v>
      </c>
      <c r="I347" s="99">
        <f t="shared" si="4"/>
        <v>134.426364</v>
      </c>
      <c r="J347" s="31">
        <f>VLOOKUP(A347,'Absolute Total Monosaccharide C'!$E$2:$T$999,3)</f>
        <v>0.422214</v>
      </c>
      <c r="K347" s="31">
        <f>VLOOKUP(A347,'Absolute Total Monosaccharide C'!$E$2:$T$999,4)</f>
        <v>0.018528</v>
      </c>
      <c r="L347" s="31">
        <f>VLOOKUP(A347,'Absolute Total Monosaccharide C'!$E$2:$T$999,5)</f>
        <v>0.065077</v>
      </c>
      <c r="M347" s="31">
        <f>VLOOKUP(A347,'Absolute Total Monosaccharide C'!$E$2:$T$999,6)</f>
        <v>0.015292</v>
      </c>
      <c r="N347" s="100">
        <f>VLOOKUP(A347,'Absolute Total Monosaccharide C'!$E$2:$T$999,7)</f>
        <v>0.020852</v>
      </c>
      <c r="O347" s="31">
        <f>VLOOKUP(A347,'Absolute Total Monosaccharide C'!$E$2:$T$999,8)</f>
        <v>0.000856</v>
      </c>
      <c r="P347" s="31">
        <f>VLOOKUP(A347,'Absolute Total Monosaccharide C'!$E$2:$T$999,9)</f>
        <v>0.001947</v>
      </c>
      <c r="Q347" s="31">
        <f>VLOOKUP(A347,'Absolute Total Monosaccharide C'!$E$2:$T$999,10)</f>
        <v>0</v>
      </c>
      <c r="R347" s="31">
        <f>VLOOKUP(A347,'Absolute Total Monosaccharide C'!$E$2:$T$999,11)</f>
        <v>0.009063</v>
      </c>
      <c r="S347" s="31">
        <f>VLOOKUP(A347,'Absolute Total Monosaccharide C'!$E$2:$T$999,12)</f>
        <v>0</v>
      </c>
      <c r="T347" s="31">
        <f>VLOOKUP(A347,'Absolute Total Monosaccharide C'!$E$2:$T$999,13)</f>
        <v>0</v>
      </c>
      <c r="U347" s="31">
        <f>VLOOKUP(A347,'Absolute Total Monosaccharide C'!$E$2:$T$999,14)</f>
        <v>0</v>
      </c>
      <c r="V347" s="31">
        <f>VLOOKUP(A347,'Absolute Total Monosaccharide C'!$E$2:$T$999,15)</f>
        <v>0.00144</v>
      </c>
      <c r="W347" s="31">
        <f>VLOOKUP(A347,'Absolute Total Monosaccharide C'!$E$2:$T$999,16)</f>
        <v>0</v>
      </c>
      <c r="X347" s="100">
        <f>VLOOKUP(A347,'Absolute Total Monosaccharide C'!$E$2:$T$999,2)</f>
        <v>10.36</v>
      </c>
      <c r="Y347" s="103">
        <v>0.723289979</v>
      </c>
    </row>
    <row r="348">
      <c r="A348" s="19" t="s">
        <v>946</v>
      </c>
      <c r="B348" s="8" t="str">
        <f>VLOOKUP(A348,'Food Encyclopedia'!$C$2:$K$999,3)&amp;","&amp;VLOOKUP(A348,'Food Encyclopedia'!$C$2:$K$999,4)&amp;","&amp;VLOOKUP(A348,'Food Encyclopedia'!$C$2:$K$999,5)</f>
        <v>4 Food group blend, commercial product, pouch,Plum Organics,mighty 4 food group blend: bananas (1/3), blueberries (16), sweet potatoes (1/8), carrots (1/4), greek yogurt (1 tbsp). millet (1 tsp), chia seeds (1 pinch), water (1 tbsp), tots</v>
      </c>
      <c r="C348" s="31" t="str">
        <f>VLOOKUP(A348,'Food Encyclopedia'!$C$2:$K$999,6)</f>
        <v>Fruits</v>
      </c>
      <c r="D348" s="98">
        <v>50.0</v>
      </c>
      <c r="E348" s="31">
        <f t="shared" si="1"/>
        <v>50000</v>
      </c>
      <c r="F348" s="31">
        <f>(VLOOKUP(A348,'% water content of Food'!A348:F1345,6))</f>
        <v>82.01204757</v>
      </c>
      <c r="G348" s="31">
        <f t="shared" si="2"/>
        <v>41006.02379</v>
      </c>
      <c r="H348" s="31">
        <f t="shared" si="3"/>
        <v>8993.976214</v>
      </c>
      <c r="I348" s="99">
        <f t="shared" si="4"/>
        <v>38.44025434</v>
      </c>
      <c r="J348" s="31">
        <f>VLOOKUP(A348,'Absolute Total Monosaccharide C'!$E$2:$T$999,3)</f>
        <v>0.413157</v>
      </c>
      <c r="K348" s="31">
        <f>VLOOKUP(A348,'Absolute Total Monosaccharide C'!$E$2:$T$999,4)</f>
        <v>0.025923</v>
      </c>
      <c r="L348" s="31">
        <f>VLOOKUP(A348,'Absolute Total Monosaccharide C'!$E$2:$T$999,5)</f>
        <v>0.200468</v>
      </c>
      <c r="M348" s="31">
        <f>VLOOKUP(A348,'Absolute Total Monosaccharide C'!$E$2:$T$999,6)</f>
        <v>0.001188</v>
      </c>
      <c r="N348" s="100">
        <f>VLOOKUP(A348,'Absolute Total Monosaccharide C'!$E$2:$T$999,7)</f>
        <v>0.004274</v>
      </c>
      <c r="O348" s="31">
        <f>VLOOKUP(A348,'Absolute Total Monosaccharide C'!$E$2:$T$999,8)</f>
        <v>0.000276</v>
      </c>
      <c r="P348" s="31">
        <f>VLOOKUP(A348,'Absolute Total Monosaccharide C'!$E$2:$T$999,9)</f>
        <v>0.000727</v>
      </c>
      <c r="Q348" s="31">
        <f>VLOOKUP(A348,'Absolute Total Monosaccharide C'!$E$2:$T$999,10)</f>
        <v>0</v>
      </c>
      <c r="R348" s="31">
        <f>VLOOKUP(A348,'Absolute Total Monosaccharide C'!$E$2:$T$999,11)</f>
        <v>0.00996</v>
      </c>
      <c r="S348" s="31">
        <f>VLOOKUP(A348,'Absolute Total Monosaccharide C'!$E$2:$T$999,12)</f>
        <v>0</v>
      </c>
      <c r="T348" s="31">
        <f>VLOOKUP(A348,'Absolute Total Monosaccharide C'!$E$2:$T$999,13)</f>
        <v>0</v>
      </c>
      <c r="U348" s="31">
        <f>VLOOKUP(A348,'Absolute Total Monosaccharide C'!$E$2:$T$999,14)</f>
        <v>0.002592</v>
      </c>
      <c r="V348" s="31">
        <f>VLOOKUP(A348,'Absolute Total Monosaccharide C'!$E$2:$T$999,15)</f>
        <v>0.000406</v>
      </c>
      <c r="W348" s="31">
        <f>VLOOKUP(A348,'Absolute Total Monosaccharide C'!$E$2:$T$999,16)</f>
        <v>0</v>
      </c>
      <c r="X348" s="100">
        <f>VLOOKUP(A348,'Absolute Total Monosaccharide C'!$E$2:$T$999,2)</f>
        <v>10.42</v>
      </c>
      <c r="Y348" s="103">
        <v>0.922324486</v>
      </c>
    </row>
    <row r="349">
      <c r="A349" s="19" t="s">
        <v>949</v>
      </c>
      <c r="B349" s="8" t="str">
        <f>VLOOKUP(A349,'Food Encyclopedia'!$C$2:$K$999,3)&amp;","&amp;VLOOKUP(A349,'Food Encyclopedia'!$C$2:$K$999,4)&amp;","&amp;VLOOKUP(A349,'Food Encyclopedia'!$C$2:$K$999,5)</f>
        <v>4 Food group blend, commercial product, pouch,Plum Organics,mighty 4 food group blend: bananas (1/3), kiwis (1/4), spinach (1/2 cup), greek yogurt (1 tbsp), barley (1 tsp), chia seed (1 pinch), vanilla, water ( 4 tsp), tots</v>
      </c>
      <c r="C349" s="31" t="str">
        <f>VLOOKUP(A349,'Food Encyclopedia'!$C$2:$K$999,6)</f>
        <v>Fruits</v>
      </c>
      <c r="D349" s="98">
        <v>50.0</v>
      </c>
      <c r="E349" s="31">
        <f t="shared" si="1"/>
        <v>50000</v>
      </c>
      <c r="F349" s="31">
        <f>(VLOOKUP(A349,'% water content of Food'!A349:F1346,6))</f>
        <v>82.93639637</v>
      </c>
      <c r="G349" s="31">
        <f t="shared" si="2"/>
        <v>41468.19819</v>
      </c>
      <c r="H349" s="31">
        <f t="shared" si="3"/>
        <v>8531.801813</v>
      </c>
      <c r="I349" s="99">
        <f t="shared" si="4"/>
        <v>139.2390056</v>
      </c>
      <c r="J349" s="31">
        <f>VLOOKUP(A349,'Absolute Total Monosaccharide C'!$E$2:$T$999,3)</f>
        <v>0.397575</v>
      </c>
      <c r="K349" s="31">
        <f>VLOOKUP(A349,'Absolute Total Monosaccharide C'!$E$2:$T$999,4)</f>
        <v>0.026436</v>
      </c>
      <c r="L349" s="31">
        <f>VLOOKUP(A349,'Absolute Total Monosaccharide C'!$E$2:$T$999,5)</f>
        <v>0.171808</v>
      </c>
      <c r="M349" s="31">
        <f>VLOOKUP(A349,'Absolute Total Monosaccharide C'!$E$2:$T$999,6)</f>
        <v>0.023874</v>
      </c>
      <c r="N349" s="100">
        <f>VLOOKUP(A349,'Absolute Total Monosaccharide C'!$E$2:$T$999,7)</f>
        <v>0.01632</v>
      </c>
      <c r="O349" s="31">
        <f>VLOOKUP(A349,'Absolute Total Monosaccharide C'!$E$2:$T$999,8)</f>
        <v>0.000669</v>
      </c>
      <c r="P349" s="31">
        <f>VLOOKUP(A349,'Absolute Total Monosaccharide C'!$E$2:$T$999,9)</f>
        <v>0.000833</v>
      </c>
      <c r="Q349" s="31">
        <f>VLOOKUP(A349,'Absolute Total Monosaccharide C'!$E$2:$T$999,10)</f>
        <v>0</v>
      </c>
      <c r="R349" s="31">
        <f>VLOOKUP(A349,'Absolute Total Monosaccharide C'!$E$2:$T$999,11)</f>
        <v>0.008987</v>
      </c>
      <c r="S349" s="31">
        <f>VLOOKUP(A349,'Absolute Total Monosaccharide C'!$E$2:$T$999,12)</f>
        <v>0</v>
      </c>
      <c r="T349" s="31">
        <f>VLOOKUP(A349,'Absolute Total Monosaccharide C'!$E$2:$T$999,13)</f>
        <v>0</v>
      </c>
      <c r="U349" s="31">
        <f>VLOOKUP(A349,'Absolute Total Monosaccharide C'!$E$2:$T$999,14)</f>
        <v>0.003868</v>
      </c>
      <c r="V349" s="31">
        <f>VLOOKUP(A349,'Absolute Total Monosaccharide C'!$E$2:$T$999,15)</f>
        <v>0.000736</v>
      </c>
      <c r="W349" s="31">
        <f>VLOOKUP(A349,'Absolute Total Monosaccharide C'!$E$2:$T$999,16)</f>
        <v>0</v>
      </c>
      <c r="X349" s="100">
        <f>VLOOKUP(A349,'Absolute Total Monosaccharide C'!$E$2:$T$999,2)</f>
        <v>10.1</v>
      </c>
      <c r="Y349" s="103">
        <v>0.765202361</v>
      </c>
    </row>
    <row r="350">
      <c r="A350" s="19" t="s">
        <v>951</v>
      </c>
      <c r="B350" s="8" t="str">
        <f>VLOOKUP(A350,'Food Encyclopedia'!$C$2:$K$999,3)&amp;","&amp;VLOOKUP(A350,'Food Encyclopedia'!$C$2:$K$999,4)&amp;","&amp;VLOOKUP(A350,'Food Encyclopedia'!$C$2:$K$999,5)</f>
        <v>4 Food group blend, commercial product, pouch,Plum Organics,mighty 4 food group blend: Apples (1/4), blackberries (1/3), purple carrots (1/3), greek yogurt (1 tbsp), oats (1 tsp), chia seeds (1 pinch), water (1 tsp), tots</v>
      </c>
      <c r="C350" s="31" t="str">
        <f>VLOOKUP(A350,'Food Encyclopedia'!$C$2:$K$999,6)</f>
        <v>Fruits</v>
      </c>
      <c r="D350" s="98">
        <v>50.0</v>
      </c>
      <c r="E350" s="31">
        <f t="shared" si="1"/>
        <v>50000</v>
      </c>
      <c r="F350" s="31">
        <f>(VLOOKUP(A350,'% water content of Food'!A350:F1347,6))</f>
        <v>85.53723169</v>
      </c>
      <c r="G350" s="31">
        <f t="shared" si="2"/>
        <v>42768.61584</v>
      </c>
      <c r="H350" s="31">
        <f t="shared" si="3"/>
        <v>7231.384157</v>
      </c>
      <c r="I350" s="99">
        <f t="shared" si="4"/>
        <v>116.5843754</v>
      </c>
      <c r="J350" s="31">
        <f>VLOOKUP(A350,'Absolute Total Monosaccharide C'!$E$2:$T$999,3)</f>
        <v>0.267319</v>
      </c>
      <c r="K350" s="31">
        <f>VLOOKUP(A350,'Absolute Total Monosaccharide C'!$E$2:$T$999,4)</f>
        <v>0.033692</v>
      </c>
      <c r="L350" s="31">
        <f>VLOOKUP(A350,'Absolute Total Monosaccharide C'!$E$2:$T$999,5)</f>
        <v>0.145726</v>
      </c>
      <c r="M350" s="31">
        <f>VLOOKUP(A350,'Absolute Total Monosaccharide C'!$E$2:$T$999,6)</f>
        <v>0.020605</v>
      </c>
      <c r="N350" s="100">
        <f>VLOOKUP(A350,'Absolute Total Monosaccharide C'!$E$2:$T$999,7)</f>
        <v>0.016122</v>
      </c>
      <c r="O350" s="31">
        <f>VLOOKUP(A350,'Absolute Total Monosaccharide C'!$E$2:$T$999,8)</f>
        <v>0.001422</v>
      </c>
      <c r="P350" s="31">
        <f>VLOOKUP(A350,'Absolute Total Monosaccharide C'!$E$2:$T$999,9)</f>
        <v>0.001359</v>
      </c>
      <c r="Q350" s="31">
        <f>VLOOKUP(A350,'Absolute Total Monosaccharide C'!$E$2:$T$999,10)</f>
        <v>0</v>
      </c>
      <c r="R350" s="31">
        <f>VLOOKUP(A350,'Absolute Total Monosaccharide C'!$E$2:$T$999,11)</f>
        <v>0.012474</v>
      </c>
      <c r="S350" s="31">
        <f>VLOOKUP(A350,'Absolute Total Monosaccharide C'!$E$2:$T$999,12)</f>
        <v>0</v>
      </c>
      <c r="T350" s="31">
        <f>VLOOKUP(A350,'Absolute Total Monosaccharide C'!$E$2:$T$999,13)</f>
        <v>0</v>
      </c>
      <c r="U350" s="31">
        <f>VLOOKUP(A350,'Absolute Total Monosaccharide C'!$E$2:$T$999,14)</f>
        <v>0.001108</v>
      </c>
      <c r="V350" s="31">
        <f>VLOOKUP(A350,'Absolute Total Monosaccharide C'!$E$2:$T$999,15)</f>
        <v>0.000642</v>
      </c>
      <c r="W350" s="31">
        <f>VLOOKUP(A350,'Absolute Total Monosaccharide C'!$E$2:$T$999,16)</f>
        <v>0</v>
      </c>
      <c r="X350" s="100">
        <f>VLOOKUP(A350,'Absolute Total Monosaccharide C'!$E$2:$T$999,2)</f>
        <v>10.07</v>
      </c>
      <c r="Y350" s="103">
        <v>0.917669056</v>
      </c>
    </row>
    <row r="351">
      <c r="A351" s="19" t="s">
        <v>953</v>
      </c>
      <c r="B351" s="8" t="str">
        <f>VLOOKUP(A351,'Food Encyclopedia'!$C$2:$K$999,3)&amp;","&amp;VLOOKUP(A351,'Food Encyclopedia'!$C$2:$K$999,4)&amp;","&amp;VLOOKUP(A351,'Food Encyclopedia'!$C$2:$K$999,5)</f>
        <v>4 Food group blend, commercial product, pouch,Plum Organics,mighty 4 food group blend, strawberries (5), bananas (1/3), kale (1/3 cup), greek yogurt (1 tbsp), armaranth (1/2 tsp), oat (1/2 tsp), chia seeds (1 pinch), water (4 tsp), tots</v>
      </c>
      <c r="C351" s="31" t="str">
        <f>VLOOKUP(A351,'Food Encyclopedia'!$C$2:$K$999,6)</f>
        <v>Fruits</v>
      </c>
      <c r="D351" s="98">
        <v>50.0</v>
      </c>
      <c r="E351" s="31">
        <f t="shared" si="1"/>
        <v>50000</v>
      </c>
      <c r="F351" s="31">
        <f>(VLOOKUP(A351,'% water content of Food'!A351:F1348,6))</f>
        <v>82.6255958</v>
      </c>
      <c r="G351" s="31">
        <f t="shared" si="2"/>
        <v>41312.7979</v>
      </c>
      <c r="H351" s="31">
        <f t="shared" si="3"/>
        <v>8687.2021</v>
      </c>
      <c r="I351" s="99">
        <f t="shared" si="4"/>
        <v>45.36456937</v>
      </c>
      <c r="J351" s="31">
        <f>VLOOKUP(A351,'Absolute Total Monosaccharide C'!$E$2:$T$999,3)</f>
        <v>0.360245</v>
      </c>
      <c r="K351" s="31">
        <f>VLOOKUP(A351,'Absolute Total Monosaccharide C'!$E$2:$T$999,4)</f>
        <v>0.02044</v>
      </c>
      <c r="L351" s="31">
        <f>VLOOKUP(A351,'Absolute Total Monosaccharide C'!$E$2:$T$999,5)</f>
        <v>0.062224</v>
      </c>
      <c r="M351" s="31">
        <f>VLOOKUP(A351,'Absolute Total Monosaccharide C'!$E$2:$T$999,6)</f>
        <v>0.003258</v>
      </c>
      <c r="N351" s="100">
        <f>VLOOKUP(A351,'Absolute Total Monosaccharide C'!$E$2:$T$999,7)</f>
        <v>0.005222</v>
      </c>
      <c r="O351" s="31">
        <f>VLOOKUP(A351,'Absolute Total Monosaccharide C'!$E$2:$T$999,8)</f>
        <v>0</v>
      </c>
      <c r="P351" s="31">
        <f>VLOOKUP(A351,'Absolute Total Monosaccharide C'!$E$2:$T$999,9)</f>
        <v>0.000552</v>
      </c>
      <c r="Q351" s="31">
        <f>VLOOKUP(A351,'Absolute Total Monosaccharide C'!$E$2:$T$999,10)</f>
        <v>0</v>
      </c>
      <c r="R351" s="31">
        <f>VLOOKUP(A351,'Absolute Total Monosaccharide C'!$E$2:$T$999,11)</f>
        <v>0.008435</v>
      </c>
      <c r="S351" s="31">
        <f>VLOOKUP(A351,'Absolute Total Monosaccharide C'!$E$2:$T$999,12)</f>
        <v>0</v>
      </c>
      <c r="T351" s="31">
        <f>VLOOKUP(A351,'Absolute Total Monosaccharide C'!$E$2:$T$999,13)</f>
        <v>0</v>
      </c>
      <c r="U351" s="31">
        <f>VLOOKUP(A351,'Absolute Total Monosaccharide C'!$E$2:$T$999,14)</f>
        <v>0.001586</v>
      </c>
      <c r="V351" s="31">
        <f>VLOOKUP(A351,'Absolute Total Monosaccharide C'!$E$2:$T$999,15)</f>
        <v>0</v>
      </c>
      <c r="W351" s="31">
        <f>VLOOKUP(A351,'Absolute Total Monosaccharide C'!$E$2:$T$999,16)</f>
        <v>0</v>
      </c>
      <c r="X351" s="100">
        <f>VLOOKUP(A351,'Absolute Total Monosaccharide C'!$E$2:$T$999,2)</f>
        <v>10.06</v>
      </c>
      <c r="Y351" s="103">
        <v>0.763790505</v>
      </c>
    </row>
    <row r="352">
      <c r="A352" s="19" t="s">
        <v>955</v>
      </c>
      <c r="B352" s="8" t="str">
        <f>VLOOKUP(A352,'Food Encyclopedia'!$C$2:$K$999,3)&amp;","&amp;VLOOKUP(A352,'Food Encyclopedia'!$C$2:$K$999,4)&amp;","&amp;VLOOKUP(A352,'Food Encyclopedia'!$C$2:$K$999,5)</f>
        <v>Super Smoothies, commercial product, pouch,Plum Organics,Super smoothie nutrient-dense blend: Pears (1/2), sweet potatoes (1 tbsp), spinachs (1/4 cup), blueberries (5), white beans (2 tsp), oats (1/2 tsp), chia seed (1/2)</v>
      </c>
      <c r="C352" s="31" t="str">
        <f>VLOOKUP(A352,'Food Encyclopedia'!$C$2:$K$999,6)</f>
        <v>Fruits</v>
      </c>
      <c r="D352" s="98">
        <v>50.0</v>
      </c>
      <c r="E352" s="31">
        <f t="shared" si="1"/>
        <v>50000</v>
      </c>
      <c r="F352" s="31">
        <f>(VLOOKUP(A352,'% water content of Food'!A352:F1349,6))</f>
        <v>83.95625952</v>
      </c>
      <c r="G352" s="31">
        <f t="shared" si="2"/>
        <v>41978.12976</v>
      </c>
      <c r="H352" s="31">
        <f t="shared" si="3"/>
        <v>8021.870239</v>
      </c>
      <c r="I352" s="99">
        <f t="shared" si="4"/>
        <v>221.9731714</v>
      </c>
      <c r="J352" s="31">
        <f>VLOOKUP(A352,'Absolute Total Monosaccharide C'!$E$2:$T$999,3)</f>
        <v>0.317361</v>
      </c>
      <c r="K352" s="31">
        <f>VLOOKUP(A352,'Absolute Total Monosaccharide C'!$E$2:$T$999,4)</f>
        <v>0.019476</v>
      </c>
      <c r="L352" s="31">
        <f>VLOOKUP(A352,'Absolute Total Monosaccharide C'!$E$2:$T$999,5)</f>
        <v>0.166487</v>
      </c>
      <c r="M352" s="31">
        <f>VLOOKUP(A352,'Absolute Total Monosaccharide C'!$E$2:$T$999,6)</f>
        <v>0.061561</v>
      </c>
      <c r="N352" s="100">
        <f>VLOOKUP(A352,'Absolute Total Monosaccharide C'!$E$2:$T$999,7)</f>
        <v>0.027671</v>
      </c>
      <c r="O352" s="31">
        <f>VLOOKUP(A352,'Absolute Total Monosaccharide C'!$E$2:$T$999,8)</f>
        <v>0.001745</v>
      </c>
      <c r="P352" s="31">
        <f>VLOOKUP(A352,'Absolute Total Monosaccharide C'!$E$2:$T$999,9)</f>
        <v>0.002225</v>
      </c>
      <c r="Q352" s="31">
        <f>VLOOKUP(A352,'Absolute Total Monosaccharide C'!$E$2:$T$999,10)</f>
        <v>0</v>
      </c>
      <c r="R352" s="31">
        <f>VLOOKUP(A352,'Absolute Total Monosaccharide C'!$E$2:$T$999,11)</f>
        <v>0.015556</v>
      </c>
      <c r="S352" s="31">
        <f>VLOOKUP(A352,'Absolute Total Monosaccharide C'!$E$2:$T$999,12)</f>
        <v>0</v>
      </c>
      <c r="T352" s="31">
        <f>VLOOKUP(A352,'Absolute Total Monosaccharide C'!$E$2:$T$999,13)</f>
        <v>0</v>
      </c>
      <c r="U352" s="31">
        <f>VLOOKUP(A352,'Absolute Total Monosaccharide C'!$E$2:$T$999,14)</f>
        <v>0.002869</v>
      </c>
      <c r="V352" s="31">
        <f>VLOOKUP(A352,'Absolute Total Monosaccharide C'!$E$2:$T$999,15)</f>
        <v>0.00085</v>
      </c>
      <c r="W352" s="31">
        <f>VLOOKUP(A352,'Absolute Total Monosaccharide C'!$E$2:$T$999,16)</f>
        <v>0</v>
      </c>
      <c r="X352" s="100">
        <f>VLOOKUP(A352,'Absolute Total Monosaccharide C'!$E$2:$T$999,2)</f>
        <v>10.4</v>
      </c>
      <c r="Y352" s="103">
        <v>0.834690898</v>
      </c>
    </row>
    <row r="353">
      <c r="A353" s="19" t="s">
        <v>958</v>
      </c>
      <c r="B353" s="8" t="str">
        <f>VLOOKUP(A353,'Food Encyclopedia'!$C$2:$K$999,3)&amp;","&amp;VLOOKUP(A353,'Food Encyclopedia'!$C$2:$K$999,4)&amp;","&amp;VLOOKUP(A353,'Food Encyclopedia'!$C$2:$K$999,5)</f>
        <v>GoGo Squeez, commercial product, pouch,Materne,Apple Strawberry-fruit on the go</v>
      </c>
      <c r="C353" s="31" t="str">
        <f>VLOOKUP(A353,'Food Encyclopedia'!$C$2:$K$999,6)</f>
        <v>Fruits</v>
      </c>
      <c r="D353" s="98">
        <v>50.0</v>
      </c>
      <c r="E353" s="31">
        <f t="shared" si="1"/>
        <v>50000</v>
      </c>
      <c r="F353" s="31">
        <f>(VLOOKUP(A353,'% water content of Food'!A353:F1350,6))</f>
        <v>81.34992575</v>
      </c>
      <c r="G353" s="31">
        <f t="shared" si="2"/>
        <v>40674.96288</v>
      </c>
      <c r="H353" s="31">
        <f t="shared" si="3"/>
        <v>9325.037123</v>
      </c>
      <c r="I353" s="99">
        <f t="shared" si="4"/>
        <v>86.76947043</v>
      </c>
      <c r="J353" s="31">
        <f>VLOOKUP(A353,'Absolute Total Monosaccharide C'!$E$2:$T$999,3)</f>
        <v>0.221586</v>
      </c>
      <c r="K353" s="31">
        <f>VLOOKUP(A353,'Absolute Total Monosaccharide C'!$E$2:$T$999,4)</f>
        <v>0.013003</v>
      </c>
      <c r="L353" s="31">
        <f>VLOOKUP(A353,'Absolute Total Monosaccharide C'!$E$2:$T$999,5)</f>
        <v>0.160749</v>
      </c>
      <c r="M353" s="31">
        <f>VLOOKUP(A353,'Absolute Total Monosaccharide C'!$E$2:$T$999,6)</f>
        <v>0.011731</v>
      </c>
      <c r="N353" s="100">
        <f>VLOOKUP(A353,'Absolute Total Monosaccharide C'!$E$2:$T$999,7)</f>
        <v>0.009305</v>
      </c>
      <c r="O353" s="31">
        <f>VLOOKUP(A353,'Absolute Total Monosaccharide C'!$E$2:$T$999,8)</f>
        <v>0</v>
      </c>
      <c r="P353" s="31">
        <f>VLOOKUP(A353,'Absolute Total Monosaccharide C'!$E$2:$T$999,9)</f>
        <v>0.0009</v>
      </c>
      <c r="Q353" s="31">
        <f>VLOOKUP(A353,'Absolute Total Monosaccharide C'!$E$2:$T$999,10)</f>
        <v>0</v>
      </c>
      <c r="R353" s="31">
        <f>VLOOKUP(A353,'Absolute Total Monosaccharide C'!$E$2:$T$999,11)</f>
        <v>0.014183</v>
      </c>
      <c r="S353" s="31">
        <f>VLOOKUP(A353,'Absolute Total Monosaccharide C'!$E$2:$T$999,12)</f>
        <v>0</v>
      </c>
      <c r="T353" s="31">
        <f>VLOOKUP(A353,'Absolute Total Monosaccharide C'!$E$2:$T$999,13)</f>
        <v>0</v>
      </c>
      <c r="U353" s="31">
        <f>VLOOKUP(A353,'Absolute Total Monosaccharide C'!$E$2:$T$999,14)</f>
        <v>0.00059</v>
      </c>
      <c r="V353" s="31">
        <f>VLOOKUP(A353,'Absolute Total Monosaccharide C'!$E$2:$T$999,15)</f>
        <v>0</v>
      </c>
      <c r="W353" s="31">
        <f>VLOOKUP(A353,'Absolute Total Monosaccharide C'!$E$2:$T$999,16)</f>
        <v>0</v>
      </c>
      <c r="X353" s="100">
        <f>VLOOKUP(A353,'Absolute Total Monosaccharide C'!$E$2:$T$999,2)</f>
        <v>10.36</v>
      </c>
      <c r="Y353" s="101"/>
    </row>
    <row r="354">
      <c r="A354" s="19" t="s">
        <v>962</v>
      </c>
      <c r="B354" s="8" t="str">
        <f>VLOOKUP(A354,'Food Encyclopedia'!$C$2:$K$999,3)&amp;","&amp;VLOOKUP(A354,'Food Encyclopedia'!$C$2:$K$999,4)&amp;","&amp;VLOOKUP(A354,'Food Encyclopedia'!$C$2:$K$999,5)</f>
        <v>GoGo Squeez, commercial product, pouch,Materne,Boulder Berry- fruit and veggies on the go</v>
      </c>
      <c r="C354" s="31" t="str">
        <f>VLOOKUP(A354,'Food Encyclopedia'!$C$2:$K$999,6)</f>
        <v>Fruits</v>
      </c>
      <c r="D354" s="98">
        <v>50.0</v>
      </c>
      <c r="E354" s="31">
        <f t="shared" si="1"/>
        <v>50000</v>
      </c>
      <c r="F354" s="31">
        <f>(VLOOKUP(A354,'% water content of Food'!A354:F1351,6))</f>
        <v>82.45707919</v>
      </c>
      <c r="G354" s="31">
        <f t="shared" si="2"/>
        <v>41228.5396</v>
      </c>
      <c r="H354" s="31">
        <f t="shared" si="3"/>
        <v>8771.460404</v>
      </c>
      <c r="I354" s="99">
        <f t="shared" si="4"/>
        <v>66.91747142</v>
      </c>
      <c r="J354" s="31">
        <f>VLOOKUP(A354,'Absolute Total Monosaccharide C'!$E$2:$T$999,3)</f>
        <v>0.114445</v>
      </c>
      <c r="K354" s="31">
        <f>VLOOKUP(A354,'Absolute Total Monosaccharide C'!$E$2:$T$999,4)</f>
        <v>0.009575</v>
      </c>
      <c r="L354" s="31">
        <f>VLOOKUP(A354,'Absolute Total Monosaccharide C'!$E$2:$T$999,5)</f>
        <v>0.190122</v>
      </c>
      <c r="M354" s="31">
        <f>VLOOKUP(A354,'Absolute Total Monosaccharide C'!$E$2:$T$999,6)</f>
        <v>0.012352</v>
      </c>
      <c r="N354" s="100">
        <f>VLOOKUP(A354,'Absolute Total Monosaccharide C'!$E$2:$T$999,7)</f>
        <v>0.007629</v>
      </c>
      <c r="O354" s="31">
        <f>VLOOKUP(A354,'Absolute Total Monosaccharide C'!$E$2:$T$999,8)</f>
        <v>0.001679</v>
      </c>
      <c r="P354" s="31">
        <f>VLOOKUP(A354,'Absolute Total Monosaccharide C'!$E$2:$T$999,9)</f>
        <v>0.00118</v>
      </c>
      <c r="Q354" s="31">
        <f>VLOOKUP(A354,'Absolute Total Monosaccharide C'!$E$2:$T$999,10)</f>
        <v>0</v>
      </c>
      <c r="R354" s="31">
        <f>VLOOKUP(A354,'Absolute Total Monosaccharide C'!$E$2:$T$999,11)</f>
        <v>0.013999</v>
      </c>
      <c r="S354" s="31">
        <f>VLOOKUP(A354,'Absolute Total Monosaccharide C'!$E$2:$T$999,12)</f>
        <v>0</v>
      </c>
      <c r="T354" s="31">
        <f>VLOOKUP(A354,'Absolute Total Monosaccharide C'!$E$2:$T$999,13)</f>
        <v>0</v>
      </c>
      <c r="U354" s="31">
        <f>VLOOKUP(A354,'Absolute Total Monosaccharide C'!$E$2:$T$999,14)</f>
        <v>0</v>
      </c>
      <c r="V354" s="31">
        <f>VLOOKUP(A354,'Absolute Total Monosaccharide C'!$E$2:$T$999,15)</f>
        <v>0.000159</v>
      </c>
      <c r="W354" s="31">
        <f>VLOOKUP(A354,'Absolute Total Monosaccharide C'!$E$2:$T$999,16)</f>
        <v>0</v>
      </c>
      <c r="X354" s="100">
        <f>VLOOKUP(A354,'Absolute Total Monosaccharide C'!$E$2:$T$999,2)</f>
        <v>10.22</v>
      </c>
      <c r="Y354" s="101"/>
    </row>
    <row r="355">
      <c r="A355" s="19" t="s">
        <v>964</v>
      </c>
      <c r="B355" s="8" t="str">
        <f>VLOOKUP(A355,'Food Encyclopedia'!$C$2:$K$999,3)&amp;","&amp;VLOOKUP(A355,'Food Encyclopedia'!$C$2:$K$999,4)&amp;","&amp;VLOOKUP(A355,'Food Encyclopedia'!$C$2:$K$999,5)</f>
        <v>GoGo Squeez, commercial product, pouch,Materne,Gimme Five- apple, mango, strawberry, peach, banana</v>
      </c>
      <c r="C355" s="31" t="str">
        <f>VLOOKUP(A355,'Food Encyclopedia'!$C$2:$K$999,6)</f>
        <v>Fruits</v>
      </c>
      <c r="D355" s="98">
        <v>50.0</v>
      </c>
      <c r="E355" s="31">
        <f t="shared" si="1"/>
        <v>50000</v>
      </c>
      <c r="F355" s="31">
        <f>(VLOOKUP(A355,'% water content of Food'!A355:F1352,6))</f>
        <v>85.2611225</v>
      </c>
      <c r="G355" s="31">
        <f t="shared" si="2"/>
        <v>42630.56125</v>
      </c>
      <c r="H355" s="31">
        <f t="shared" si="3"/>
        <v>7369.438749</v>
      </c>
      <c r="I355" s="99">
        <f t="shared" si="4"/>
        <v>67.69566435</v>
      </c>
      <c r="J355" s="31">
        <f>VLOOKUP(A355,'Absolute Total Monosaccharide C'!$E$2:$T$999,3)</f>
        <v>0.286826</v>
      </c>
      <c r="K355" s="31">
        <f>VLOOKUP(A355,'Absolute Total Monosaccharide C'!$E$2:$T$999,4)</f>
        <v>0.009179</v>
      </c>
      <c r="L355" s="31">
        <f>VLOOKUP(A355,'Absolute Total Monosaccharide C'!$E$2:$T$999,5)</f>
        <v>0.205473</v>
      </c>
      <c r="M355" s="31">
        <f>VLOOKUP(A355,'Absolute Total Monosaccharide C'!$E$2:$T$999,6)</f>
        <v>0.009025</v>
      </c>
      <c r="N355" s="100">
        <f>VLOOKUP(A355,'Absolute Total Monosaccharide C'!$E$2:$T$999,7)</f>
        <v>0.009186</v>
      </c>
      <c r="O355" s="31">
        <f>VLOOKUP(A355,'Absolute Total Monosaccharide C'!$E$2:$T$999,8)</f>
        <v>0</v>
      </c>
      <c r="P355" s="31">
        <f>VLOOKUP(A355,'Absolute Total Monosaccharide C'!$E$2:$T$999,9)</f>
        <v>0.001286</v>
      </c>
      <c r="Q355" s="31">
        <f>VLOOKUP(A355,'Absolute Total Monosaccharide C'!$E$2:$T$999,10)</f>
        <v>0</v>
      </c>
      <c r="R355" s="31">
        <f>VLOOKUP(A355,'Absolute Total Monosaccharide C'!$E$2:$T$999,11)</f>
        <v>0.016458</v>
      </c>
      <c r="S355" s="31">
        <f>VLOOKUP(A355,'Absolute Total Monosaccharide C'!$E$2:$T$999,12)</f>
        <v>0.000715</v>
      </c>
      <c r="T355" s="31">
        <f>VLOOKUP(A355,'Absolute Total Monosaccharide C'!$E$2:$T$999,13)</f>
        <v>0.000288</v>
      </c>
      <c r="U355" s="31">
        <f>VLOOKUP(A355,'Absolute Total Monosaccharide C'!$E$2:$T$999,14)</f>
        <v>0</v>
      </c>
      <c r="V355" s="31">
        <f>VLOOKUP(A355,'Absolute Total Monosaccharide C'!$E$2:$T$999,15)</f>
        <v>0</v>
      </c>
      <c r="W355" s="31">
        <f>VLOOKUP(A355,'Absolute Total Monosaccharide C'!$E$2:$T$999,16)</f>
        <v>0.000372</v>
      </c>
      <c r="X355" s="100">
        <f>VLOOKUP(A355,'Absolute Total Monosaccharide C'!$E$2:$T$999,2)</f>
        <v>9.53</v>
      </c>
      <c r="Y355" s="101"/>
    </row>
    <row r="356">
      <c r="A356" s="19" t="s">
        <v>966</v>
      </c>
      <c r="B356" s="8" t="str">
        <f>VLOOKUP(A356,'Food Encyclopedia'!$C$2:$K$999,3)&amp;","&amp;VLOOKUP(A356,'Food Encyclopedia'!$C$2:$K$999,4)&amp;","&amp;VLOOKUP(A356,'Food Encyclopedia'!$C$2:$K$999,5)</f>
        <v>GoGo Squeez, commercial product, pouch,Materne,Zippin zingin Pear- fruit and veggies on the go</v>
      </c>
      <c r="C356" s="31" t="str">
        <f>VLOOKUP(A356,'Food Encyclopedia'!$C$2:$K$999,6)</f>
        <v>Fruits</v>
      </c>
      <c r="D356" s="98">
        <v>50.0</v>
      </c>
      <c r="E356" s="31">
        <f t="shared" si="1"/>
        <v>50000</v>
      </c>
      <c r="F356" s="31">
        <f>(VLOOKUP(A356,'% water content of Food'!A356:F1353,6))</f>
        <v>80.74110114</v>
      </c>
      <c r="G356" s="31">
        <f t="shared" si="2"/>
        <v>40370.55057</v>
      </c>
      <c r="H356" s="31">
        <f t="shared" si="3"/>
        <v>9629.449432</v>
      </c>
      <c r="I356" s="99">
        <f t="shared" si="4"/>
        <v>151.8853059</v>
      </c>
      <c r="J356" s="31">
        <f>VLOOKUP(A356,'Absolute Total Monosaccharide C'!$E$2:$T$999,3)</f>
        <v>0.220985</v>
      </c>
      <c r="K356" s="31">
        <f>VLOOKUP(A356,'Absolute Total Monosaccharide C'!$E$2:$T$999,4)</f>
        <v>0.014817</v>
      </c>
      <c r="L356" s="31">
        <f>VLOOKUP(A356,'Absolute Total Monosaccharide C'!$E$2:$T$999,5)</f>
        <v>0.162713</v>
      </c>
      <c r="M356" s="31">
        <f>VLOOKUP(A356,'Absolute Total Monosaccharide C'!$E$2:$T$999,6)</f>
        <v>0.017253</v>
      </c>
      <c r="N356" s="100">
        <f>VLOOKUP(A356,'Absolute Total Monosaccharide C'!$E$2:$T$999,7)</f>
        <v>0.015773</v>
      </c>
      <c r="O356" s="31">
        <f>VLOOKUP(A356,'Absolute Total Monosaccharide C'!$E$2:$T$999,8)</f>
        <v>0</v>
      </c>
      <c r="P356" s="31">
        <f>VLOOKUP(A356,'Absolute Total Monosaccharide C'!$E$2:$T$999,9)</f>
        <v>0.00208</v>
      </c>
      <c r="Q356" s="31">
        <f>VLOOKUP(A356,'Absolute Total Monosaccharide C'!$E$2:$T$999,10)</f>
        <v>0</v>
      </c>
      <c r="R356" s="31">
        <f>VLOOKUP(A356,'Absolute Total Monosaccharide C'!$E$2:$T$999,11)</f>
        <v>0.025083</v>
      </c>
      <c r="S356" s="31">
        <f>VLOOKUP(A356,'Absolute Total Monosaccharide C'!$E$2:$T$999,12)</f>
        <v>0</v>
      </c>
      <c r="T356" s="31">
        <f>VLOOKUP(A356,'Absolute Total Monosaccharide C'!$E$2:$T$999,13)</f>
        <v>0</v>
      </c>
      <c r="U356" s="31">
        <f>VLOOKUP(A356,'Absolute Total Monosaccharide C'!$E$2:$T$999,14)</f>
        <v>0</v>
      </c>
      <c r="V356" s="31">
        <f>VLOOKUP(A356,'Absolute Total Monosaccharide C'!$E$2:$T$999,15)</f>
        <v>0</v>
      </c>
      <c r="W356" s="31">
        <f>VLOOKUP(A356,'Absolute Total Monosaccharide C'!$E$2:$T$999,16)</f>
        <v>0.000391</v>
      </c>
      <c r="X356" s="100">
        <f>VLOOKUP(A356,'Absolute Total Monosaccharide C'!$E$2:$T$999,2)</f>
        <v>10.88</v>
      </c>
      <c r="Y356" s="101"/>
    </row>
    <row r="357">
      <c r="A357" s="19" t="s">
        <v>968</v>
      </c>
      <c r="B357" s="8" t="str">
        <f>VLOOKUP(A357,'Food Encyclopedia'!$C$2:$K$999,3)&amp;","&amp;VLOOKUP(A357,'Food Encyclopedia'!$C$2:$K$999,4)&amp;","&amp;VLOOKUP(A357,'Food Encyclopedia'!$C$2:$K$999,5)</f>
        <v>GoGo Squeez, commercial product, pouch,Materne,Apple Apple-fruit on the go</v>
      </c>
      <c r="C357" s="31" t="str">
        <f>VLOOKUP(A357,'Food Encyclopedia'!$C$2:$K$999,6)</f>
        <v>Fruits</v>
      </c>
      <c r="D357" s="98">
        <v>50.0</v>
      </c>
      <c r="E357" s="31">
        <f t="shared" si="1"/>
        <v>50000</v>
      </c>
      <c r="F357" s="31">
        <f>(VLOOKUP(A357,'% water content of Food'!A357:F1354,6))</f>
        <v>82.00561202</v>
      </c>
      <c r="G357" s="31">
        <f t="shared" si="2"/>
        <v>41002.80601</v>
      </c>
      <c r="H357" s="31">
        <f t="shared" si="3"/>
        <v>8997.193991</v>
      </c>
      <c r="I357" s="99">
        <f t="shared" si="4"/>
        <v>68.63059576</v>
      </c>
      <c r="J357" s="31">
        <f>VLOOKUP(A357,'Absolute Total Monosaccharide C'!$E$2:$T$999,3)</f>
        <v>0.196984</v>
      </c>
      <c r="K357" s="31">
        <f>VLOOKUP(A357,'Absolute Total Monosaccharide C'!$E$2:$T$999,4)</f>
        <v>0.007892</v>
      </c>
      <c r="L357" s="31">
        <f>VLOOKUP(A357,'Absolute Total Monosaccharide C'!$E$2:$T$999,5)</f>
        <v>0.163374</v>
      </c>
      <c r="M357" s="31">
        <f>VLOOKUP(A357,'Absolute Total Monosaccharide C'!$E$2:$T$999,6)</f>
        <v>0.008164</v>
      </c>
      <c r="N357" s="100">
        <f>VLOOKUP(A357,'Absolute Total Monosaccharide C'!$E$2:$T$999,7)</f>
        <v>0.007628</v>
      </c>
      <c r="O357" s="31">
        <f>VLOOKUP(A357,'Absolute Total Monosaccharide C'!$E$2:$T$999,8)</f>
        <v>0</v>
      </c>
      <c r="P357" s="31">
        <f>VLOOKUP(A357,'Absolute Total Monosaccharide C'!$E$2:$T$999,9)</f>
        <v>0.000648</v>
      </c>
      <c r="Q357" s="31">
        <f>VLOOKUP(A357,'Absolute Total Monosaccharide C'!$E$2:$T$999,10)</f>
        <v>0</v>
      </c>
      <c r="R357" s="31">
        <f>VLOOKUP(A357,'Absolute Total Monosaccharide C'!$E$2:$T$999,11)</f>
        <v>0.011839</v>
      </c>
      <c r="S357" s="31">
        <f>VLOOKUP(A357,'Absolute Total Monosaccharide C'!$E$2:$T$999,12)</f>
        <v>0</v>
      </c>
      <c r="T357" s="31">
        <f>VLOOKUP(A357,'Absolute Total Monosaccharide C'!$E$2:$T$999,13)</f>
        <v>0</v>
      </c>
      <c r="U357" s="31">
        <f>VLOOKUP(A357,'Absolute Total Monosaccharide C'!$E$2:$T$999,14)</f>
        <v>0</v>
      </c>
      <c r="V357" s="31">
        <f>VLOOKUP(A357,'Absolute Total Monosaccharide C'!$E$2:$T$999,15)</f>
        <v>0</v>
      </c>
      <c r="W357" s="31">
        <f>VLOOKUP(A357,'Absolute Total Monosaccharide C'!$E$2:$T$999,16)</f>
        <v>0</v>
      </c>
      <c r="X357" s="100">
        <f>VLOOKUP(A357,'Absolute Total Monosaccharide C'!$E$2:$T$999,2)</f>
        <v>9.98</v>
      </c>
      <c r="Y357" s="101"/>
    </row>
    <row r="358">
      <c r="A358" s="19" t="s">
        <v>970</v>
      </c>
      <c r="B358" s="8" t="str">
        <f>VLOOKUP(A358,'Food Encyclopedia'!$C$2:$K$999,3)&amp;","&amp;VLOOKUP(A358,'Food Encyclopedia'!$C$2:$K$999,4)&amp;","&amp;VLOOKUP(A358,'Food Encyclopedia'!$C$2:$K$999,5)</f>
        <v>GoGo Squeez, commercial product, pouch,Materne,Apple Banana- fruit on the go</v>
      </c>
      <c r="C358" s="31" t="str">
        <f>VLOOKUP(A358,'Food Encyclopedia'!$C$2:$K$999,6)</f>
        <v>Fruits</v>
      </c>
      <c r="D358" s="98">
        <v>50.0</v>
      </c>
      <c r="E358" s="31">
        <f t="shared" si="1"/>
        <v>50000</v>
      </c>
      <c r="F358" s="31">
        <f>(VLOOKUP(A358,'% water content of Food'!A358:F1355,6))</f>
        <v>84.13014817</v>
      </c>
      <c r="G358" s="31">
        <f t="shared" si="2"/>
        <v>42065.07408</v>
      </c>
      <c r="H358" s="31">
        <f t="shared" si="3"/>
        <v>7934.925917</v>
      </c>
      <c r="I358" s="99">
        <f t="shared" si="4"/>
        <v>83.59444453</v>
      </c>
      <c r="J358" s="31">
        <f>VLOOKUP(A358,'Absolute Total Monosaccharide C'!$E$2:$T$999,3)</f>
        <v>0.267148</v>
      </c>
      <c r="K358" s="31">
        <f>VLOOKUP(A358,'Absolute Total Monosaccharide C'!$E$2:$T$999,4)</f>
        <v>0.011332</v>
      </c>
      <c r="L358" s="31">
        <f>VLOOKUP(A358,'Absolute Total Monosaccharide C'!$E$2:$T$999,5)</f>
        <v>0.090857</v>
      </c>
      <c r="M358" s="31">
        <f>VLOOKUP(A358,'Absolute Total Monosaccharide C'!$E$2:$T$999,6)</f>
        <v>0.012434</v>
      </c>
      <c r="N358" s="100">
        <f>VLOOKUP(A358,'Absolute Total Monosaccharide C'!$E$2:$T$999,7)</f>
        <v>0.010535</v>
      </c>
      <c r="O358" s="31">
        <f>VLOOKUP(A358,'Absolute Total Monosaccharide C'!$E$2:$T$999,8)</f>
        <v>0</v>
      </c>
      <c r="P358" s="31">
        <f>VLOOKUP(A358,'Absolute Total Monosaccharide C'!$E$2:$T$999,9)</f>
        <v>0.001448</v>
      </c>
      <c r="Q358" s="31">
        <f>VLOOKUP(A358,'Absolute Total Monosaccharide C'!$E$2:$T$999,10)</f>
        <v>0</v>
      </c>
      <c r="R358" s="31">
        <f>VLOOKUP(A358,'Absolute Total Monosaccharide C'!$E$2:$T$999,11)</f>
        <v>0.019213</v>
      </c>
      <c r="S358" s="31">
        <f>VLOOKUP(A358,'Absolute Total Monosaccharide C'!$E$2:$T$999,12)</f>
        <v>0</v>
      </c>
      <c r="T358" s="31">
        <f>VLOOKUP(A358,'Absolute Total Monosaccharide C'!$E$2:$T$999,13)</f>
        <v>0</v>
      </c>
      <c r="U358" s="31">
        <f>VLOOKUP(A358,'Absolute Total Monosaccharide C'!$E$2:$T$999,14)</f>
        <v>0.001789</v>
      </c>
      <c r="V358" s="31">
        <f>VLOOKUP(A358,'Absolute Total Monosaccharide C'!$E$2:$T$999,15)</f>
        <v>0</v>
      </c>
      <c r="W358" s="31">
        <f>VLOOKUP(A358,'Absolute Total Monosaccharide C'!$E$2:$T$999,16)</f>
        <v>0.000318</v>
      </c>
      <c r="X358" s="100">
        <f>VLOOKUP(A358,'Absolute Total Monosaccharide C'!$E$2:$T$999,2)</f>
        <v>10.54</v>
      </c>
      <c r="Y358" s="101"/>
    </row>
    <row r="359">
      <c r="A359" s="19" t="s">
        <v>972</v>
      </c>
      <c r="B359" s="8" t="str">
        <f>VLOOKUP(A359,'Food Encyclopedia'!$C$2:$K$999,3)&amp;","&amp;VLOOKUP(A359,'Food Encyclopedia'!$C$2:$K$999,4)&amp;","&amp;VLOOKUP(A359,'Food Encyclopedia'!$C$2:$K$999,5)</f>
        <v>Organic Mixed Fruit Puree, commercial product, pouch,Paw Patrol,Really Raspeberry: Apple, Banana, Strawberry &amp; Raspberry</v>
      </c>
      <c r="C359" s="31" t="str">
        <f>VLOOKUP(A359,'Food Encyclopedia'!$C$2:$K$999,6)</f>
        <v>Fruits</v>
      </c>
      <c r="D359" s="98">
        <v>50.0</v>
      </c>
      <c r="E359" s="31">
        <f t="shared" si="1"/>
        <v>50000</v>
      </c>
      <c r="F359" s="31">
        <f>(VLOOKUP(A359,'% water content of Food'!A359:F1356,6))</f>
        <v>79.9818782</v>
      </c>
      <c r="G359" s="31">
        <f t="shared" si="2"/>
        <v>39990.9391</v>
      </c>
      <c r="H359" s="31">
        <f t="shared" si="3"/>
        <v>10009.0609</v>
      </c>
      <c r="I359" s="99">
        <f t="shared" si="4"/>
        <v>57.17175587</v>
      </c>
      <c r="J359" s="31">
        <f>VLOOKUP(A359,'Absolute Total Monosaccharide C'!$E$2:$T$999,3)</f>
        <v>0.2835</v>
      </c>
      <c r="K359" s="31">
        <f>VLOOKUP(A359,'Absolute Total Monosaccharide C'!$E$2:$T$999,4)</f>
        <v>0.007143</v>
      </c>
      <c r="L359" s="31">
        <f>VLOOKUP(A359,'Absolute Total Monosaccharide C'!$E$2:$T$999,5)</f>
        <v>0.06621</v>
      </c>
      <c r="M359" s="31">
        <f>VLOOKUP(A359,'Absolute Total Monosaccharide C'!$E$2:$T$999,6)</f>
        <v>0.00534</v>
      </c>
      <c r="N359" s="100">
        <f>VLOOKUP(A359,'Absolute Total Monosaccharide C'!$E$2:$T$999,7)</f>
        <v>0.005712</v>
      </c>
      <c r="O359" s="31">
        <f>VLOOKUP(A359,'Absolute Total Monosaccharide C'!$E$2:$T$999,8)</f>
        <v>0</v>
      </c>
      <c r="P359" s="31">
        <f>VLOOKUP(A359,'Absolute Total Monosaccharide C'!$E$2:$T$999,9)</f>
        <v>0.000875</v>
      </c>
      <c r="Q359" s="31">
        <f>VLOOKUP(A359,'Absolute Total Monosaccharide C'!$E$2:$T$999,10)</f>
        <v>0</v>
      </c>
      <c r="R359" s="31">
        <f>VLOOKUP(A359,'Absolute Total Monosaccharide C'!$E$2:$T$999,11)</f>
        <v>0.013617</v>
      </c>
      <c r="S359" s="31">
        <f>VLOOKUP(A359,'Absolute Total Monosaccharide C'!$E$2:$T$999,12)</f>
        <v>0</v>
      </c>
      <c r="T359" s="31">
        <f>VLOOKUP(A359,'Absolute Total Monosaccharide C'!$E$2:$T$999,13)</f>
        <v>0</v>
      </c>
      <c r="U359" s="31">
        <f>VLOOKUP(A359,'Absolute Total Monosaccharide C'!$E$2:$T$999,14)</f>
        <v>0.002616</v>
      </c>
      <c r="V359" s="31">
        <f>VLOOKUP(A359,'Absolute Total Monosaccharide C'!$E$2:$T$999,15)</f>
        <v>0</v>
      </c>
      <c r="W359" s="31">
        <f>VLOOKUP(A359,'Absolute Total Monosaccharide C'!$E$2:$T$999,16)</f>
        <v>0.000408</v>
      </c>
      <c r="X359" s="100">
        <f>VLOOKUP(A359,'Absolute Total Monosaccharide C'!$E$2:$T$999,2)</f>
        <v>9.51</v>
      </c>
      <c r="Y359" s="101"/>
    </row>
    <row r="360">
      <c r="A360" s="19" t="s">
        <v>976</v>
      </c>
      <c r="B360" s="8" t="str">
        <f>VLOOKUP(A360,'Food Encyclopedia'!$C$2:$K$999,3)&amp;","&amp;VLOOKUP(A360,'Food Encyclopedia'!$C$2:$K$999,4)&amp;","&amp;VLOOKUP(A360,'Food Encyclopedia'!$C$2:$K$999,5)</f>
        <v>Organic Mixed Fruit Puree, commercial product, pouch,Paw Patrol,Mighty Mango: Apple, Mango &amp; Peach</v>
      </c>
      <c r="C360" s="31" t="str">
        <f>VLOOKUP(A360,'Food Encyclopedia'!$C$2:$K$999,6)</f>
        <v>Fruits</v>
      </c>
      <c r="D360" s="98">
        <v>50.0</v>
      </c>
      <c r="E360" s="31">
        <f t="shared" si="1"/>
        <v>50000</v>
      </c>
      <c r="F360" s="31">
        <f>(VLOOKUP(A360,'% water content of Food'!A360:F1357,6))</f>
        <v>84.12830806</v>
      </c>
      <c r="G360" s="31">
        <f t="shared" si="2"/>
        <v>42064.15403</v>
      </c>
      <c r="H360" s="31">
        <f t="shared" si="3"/>
        <v>7935.845968</v>
      </c>
      <c r="I360" s="99">
        <f t="shared" si="4"/>
        <v>99.3012406</v>
      </c>
      <c r="J360" s="31">
        <f>VLOOKUP(A360,'Absolute Total Monosaccharide C'!$E$2:$T$999,3)</f>
        <v>0.233205</v>
      </c>
      <c r="K360" s="31">
        <f>VLOOKUP(A360,'Absolute Total Monosaccharide C'!$E$2:$T$999,4)</f>
        <v>0.013067</v>
      </c>
      <c r="L360" s="31">
        <f>VLOOKUP(A360,'Absolute Total Monosaccharide C'!$E$2:$T$999,5)</f>
        <v>0.17709</v>
      </c>
      <c r="M360" s="31">
        <f>VLOOKUP(A360,'Absolute Total Monosaccharide C'!$E$2:$T$999,6)</f>
        <v>0.014121</v>
      </c>
      <c r="N360" s="100">
        <f>VLOOKUP(A360,'Absolute Total Monosaccharide C'!$E$2:$T$999,7)</f>
        <v>0.012513</v>
      </c>
      <c r="O360" s="31">
        <f>VLOOKUP(A360,'Absolute Total Monosaccharide C'!$E$2:$T$999,8)</f>
        <v>0</v>
      </c>
      <c r="P360" s="31">
        <f>VLOOKUP(A360,'Absolute Total Monosaccharide C'!$E$2:$T$999,9)</f>
        <v>0.000814</v>
      </c>
      <c r="Q360" s="31">
        <f>VLOOKUP(A360,'Absolute Total Monosaccharide C'!$E$2:$T$999,10)</f>
        <v>0</v>
      </c>
      <c r="R360" s="31">
        <f>VLOOKUP(A360,'Absolute Total Monosaccharide C'!$E$2:$T$999,11)</f>
        <v>0.016862</v>
      </c>
      <c r="S360" s="31">
        <f>VLOOKUP(A360,'Absolute Total Monosaccharide C'!$E$2:$T$999,12)</f>
        <v>0</v>
      </c>
      <c r="T360" s="31">
        <f>VLOOKUP(A360,'Absolute Total Monosaccharide C'!$E$2:$T$999,13)</f>
        <v>0</v>
      </c>
      <c r="U360" s="31">
        <f>VLOOKUP(A360,'Absolute Total Monosaccharide C'!$E$2:$T$999,14)</f>
        <v>0.000982</v>
      </c>
      <c r="V360" s="31">
        <f>VLOOKUP(A360,'Absolute Total Monosaccharide C'!$E$2:$T$999,15)</f>
        <v>0</v>
      </c>
      <c r="W360" s="31">
        <f>VLOOKUP(A360,'Absolute Total Monosaccharide C'!$E$2:$T$999,16)</f>
        <v>0</v>
      </c>
      <c r="X360" s="100">
        <f>VLOOKUP(A360,'Absolute Total Monosaccharide C'!$E$2:$T$999,2)</f>
        <v>10.18</v>
      </c>
      <c r="Y360" s="101"/>
    </row>
    <row r="361">
      <c r="A361" s="19" t="s">
        <v>978</v>
      </c>
      <c r="B361" s="8" t="str">
        <f>VLOOKUP(A361,'Food Encyclopedia'!$C$2:$K$999,3)&amp;","&amp;VLOOKUP(A361,'Food Encyclopedia'!$C$2:$K$999,4)&amp;","&amp;VLOOKUP(A361,'Food Encyclopedia'!$C$2:$K$999,5)</f>
        <v>Organic Mixed Fruit Puree, commercial product, pouch,Paw Patrol,Super Strawberry: Apple, Pear &amp; Strawberry</v>
      </c>
      <c r="C361" s="31" t="str">
        <f>VLOOKUP(A361,'Food Encyclopedia'!$C$2:$K$999,6)</f>
        <v>Fruits</v>
      </c>
      <c r="D361" s="98">
        <v>50.0</v>
      </c>
      <c r="E361" s="31">
        <f t="shared" si="1"/>
        <v>50000</v>
      </c>
      <c r="F361" s="31">
        <f>(VLOOKUP(A361,'% water content of Food'!A361:F1358,6))</f>
        <v>80.12974858</v>
      </c>
      <c r="G361" s="31">
        <f t="shared" si="2"/>
        <v>40064.87429</v>
      </c>
      <c r="H361" s="31">
        <f t="shared" si="3"/>
        <v>9935.125709</v>
      </c>
      <c r="I361" s="99">
        <f t="shared" si="4"/>
        <v>67.25086592</v>
      </c>
      <c r="J361" s="31">
        <f>VLOOKUP(A361,'Absolute Total Monosaccharide C'!$E$2:$T$999,3)</f>
        <v>0.284517</v>
      </c>
      <c r="K361" s="31">
        <f>VLOOKUP(A361,'Absolute Total Monosaccharide C'!$E$2:$T$999,4)</f>
        <v>0.005894</v>
      </c>
      <c r="L361" s="31">
        <f>VLOOKUP(A361,'Absolute Total Monosaccharide C'!$E$2:$T$999,5)</f>
        <v>0.083275</v>
      </c>
      <c r="M361" s="31">
        <f>VLOOKUP(A361,'Absolute Total Monosaccharide C'!$E$2:$T$999,6)</f>
        <v>0.011708</v>
      </c>
      <c r="N361" s="100">
        <f>VLOOKUP(A361,'Absolute Total Monosaccharide C'!$E$2:$T$999,7)</f>
        <v>0.006769</v>
      </c>
      <c r="O361" s="31">
        <f>VLOOKUP(A361,'Absolute Total Monosaccharide C'!$E$2:$T$999,8)</f>
        <v>0</v>
      </c>
      <c r="P361" s="31">
        <f>VLOOKUP(A361,'Absolute Total Monosaccharide C'!$E$2:$T$999,9)</f>
        <v>0.001124</v>
      </c>
      <c r="Q361" s="31">
        <f>VLOOKUP(A361,'Absolute Total Monosaccharide C'!$E$2:$T$999,10)</f>
        <v>0</v>
      </c>
      <c r="R361" s="31">
        <f>VLOOKUP(A361,'Absolute Total Monosaccharide C'!$E$2:$T$999,11)</f>
        <v>0.011779</v>
      </c>
      <c r="S361" s="31">
        <f>VLOOKUP(A361,'Absolute Total Monosaccharide C'!$E$2:$T$999,12)</f>
        <v>0</v>
      </c>
      <c r="T361" s="31">
        <f>VLOOKUP(A361,'Absolute Total Monosaccharide C'!$E$2:$T$999,13)</f>
        <v>0</v>
      </c>
      <c r="U361" s="31">
        <f>VLOOKUP(A361,'Absolute Total Monosaccharide C'!$E$2:$T$999,14)</f>
        <v>0.000172</v>
      </c>
      <c r="V361" s="31">
        <f>VLOOKUP(A361,'Absolute Total Monosaccharide C'!$E$2:$T$999,15)</f>
        <v>0</v>
      </c>
      <c r="W361" s="31">
        <f>VLOOKUP(A361,'Absolute Total Monosaccharide C'!$E$2:$T$999,16)</f>
        <v>0.000227</v>
      </c>
      <c r="X361" s="100">
        <f>VLOOKUP(A361,'Absolute Total Monosaccharide C'!$E$2:$T$999,2)</f>
        <v>10.14</v>
      </c>
      <c r="Y361" s="101"/>
    </row>
    <row r="362">
      <c r="A362" s="19" t="s">
        <v>980</v>
      </c>
      <c r="B362" s="8" t="str">
        <f>VLOOKUP(A362,'Food Encyclopedia'!$C$2:$K$999,3)&amp;","&amp;VLOOKUP(A362,'Food Encyclopedia'!$C$2:$K$999,4)&amp;","&amp;VLOOKUP(A362,'Food Encyclopedia'!$C$2:$K$999,5)</f>
        <v>Organic Baby Food, commercial product, pouch,Organics,Apple, sweet potato &amp; carrot, Stage 2 (6+ months)</v>
      </c>
      <c r="C362" s="31" t="str">
        <f>VLOOKUP(A362,'Food Encyclopedia'!$C$2:$K$999,6)</f>
        <v>Fruits</v>
      </c>
      <c r="D362" s="98">
        <v>50.0</v>
      </c>
      <c r="E362" s="31">
        <f t="shared" si="1"/>
        <v>50000</v>
      </c>
      <c r="F362" s="31">
        <f>(VLOOKUP(A362,'% water content of Food'!A362:F1359,6))</f>
        <v>84.81645564</v>
      </c>
      <c r="G362" s="31">
        <f t="shared" si="2"/>
        <v>42408.22782</v>
      </c>
      <c r="H362" s="31">
        <f t="shared" si="3"/>
        <v>7591.772179</v>
      </c>
      <c r="I362" s="99">
        <f t="shared" si="4"/>
        <v>103.0431238</v>
      </c>
      <c r="J362" s="31">
        <f>VLOOKUP(A362,'Absolute Total Monosaccharide C'!$E$2:$T$999,3)</f>
        <v>0.325079</v>
      </c>
      <c r="K362" s="31">
        <f>VLOOKUP(A362,'Absolute Total Monosaccharide C'!$E$2:$T$999,4)</f>
        <v>0.017678</v>
      </c>
      <c r="L362" s="31">
        <f>VLOOKUP(A362,'Absolute Total Monosaccharide C'!$E$2:$T$999,5)</f>
        <v>0.121148</v>
      </c>
      <c r="M362" s="31">
        <f>VLOOKUP(A362,'Absolute Total Monosaccharide C'!$E$2:$T$999,6)</f>
        <v>0.011958</v>
      </c>
      <c r="N362" s="100">
        <f>VLOOKUP(A362,'Absolute Total Monosaccharide C'!$E$2:$T$999,7)</f>
        <v>0.013573</v>
      </c>
      <c r="O362" s="31">
        <f>VLOOKUP(A362,'Absolute Total Monosaccharide C'!$E$2:$T$999,8)</f>
        <v>0.002034</v>
      </c>
      <c r="P362" s="31">
        <f>VLOOKUP(A362,'Absolute Total Monosaccharide C'!$E$2:$T$999,9)</f>
        <v>0.001889</v>
      </c>
      <c r="Q362" s="31">
        <f>VLOOKUP(A362,'Absolute Total Monosaccharide C'!$E$2:$T$999,10)</f>
        <v>0</v>
      </c>
      <c r="R362" s="31">
        <f>VLOOKUP(A362,'Absolute Total Monosaccharide C'!$E$2:$T$999,11)</f>
        <v>0.021948</v>
      </c>
      <c r="S362" s="31">
        <f>VLOOKUP(A362,'Absolute Total Monosaccharide C'!$E$2:$T$999,12)</f>
        <v>0</v>
      </c>
      <c r="T362" s="31">
        <f>VLOOKUP(A362,'Absolute Total Monosaccharide C'!$E$2:$T$999,13)</f>
        <v>0</v>
      </c>
      <c r="U362" s="31">
        <f>VLOOKUP(A362,'Absolute Total Monosaccharide C'!$E$2:$T$999,14)</f>
        <v>0.00229</v>
      </c>
      <c r="V362" s="31">
        <f>VLOOKUP(A362,'Absolute Total Monosaccharide C'!$E$2:$T$999,15)</f>
        <v>0.000265</v>
      </c>
      <c r="W362" s="31">
        <f>VLOOKUP(A362,'Absolute Total Monosaccharide C'!$E$2:$T$999,16)</f>
        <v>0</v>
      </c>
      <c r="X362" s="100">
        <f>VLOOKUP(A362,'Absolute Total Monosaccharide C'!$E$2:$T$999,2)</f>
        <v>10.34</v>
      </c>
      <c r="Y362" s="101"/>
    </row>
    <row r="363">
      <c r="A363" s="19" t="s">
        <v>982</v>
      </c>
      <c r="B363" s="8" t="str">
        <f>VLOOKUP(A363,'Food Encyclopedia'!$C$2:$K$999,3)&amp;","&amp;VLOOKUP(A363,'Food Encyclopedia'!$C$2:$K$999,4)&amp;","&amp;VLOOKUP(A363,'Food Encyclopedia'!$C$2:$K$999,5)</f>
        <v>Organic Baby Food, commercial product, pouch,Organics,Apple, carrot &amp; kale with brown rice, Stage 2 (6+ months)</v>
      </c>
      <c r="C363" s="31" t="str">
        <f>VLOOKUP(A363,'Food Encyclopedia'!$C$2:$K$999,6)</f>
        <v>Fruits</v>
      </c>
      <c r="D363" s="98">
        <v>50.0</v>
      </c>
      <c r="E363" s="31">
        <f t="shared" si="1"/>
        <v>50000</v>
      </c>
      <c r="F363" s="31">
        <f>(VLOOKUP(A363,'% water content of Food'!A363:F1360,6))</f>
        <v>84.25476408</v>
      </c>
      <c r="G363" s="31">
        <f t="shared" si="2"/>
        <v>42127.38204</v>
      </c>
      <c r="H363" s="31">
        <f t="shared" si="3"/>
        <v>7872.617962</v>
      </c>
      <c r="I363" s="99">
        <f t="shared" si="4"/>
        <v>97.15597827</v>
      </c>
      <c r="J363" s="31">
        <f>VLOOKUP(A363,'Absolute Total Monosaccharide C'!$E$2:$T$999,3)</f>
        <v>0.336853</v>
      </c>
      <c r="K363" s="31">
        <f>VLOOKUP(A363,'Absolute Total Monosaccharide C'!$E$2:$T$999,4)</f>
        <v>0.01392</v>
      </c>
      <c r="L363" s="31">
        <f>VLOOKUP(A363,'Absolute Total Monosaccharide C'!$E$2:$T$999,5)</f>
        <v>0.105837</v>
      </c>
      <c r="M363" s="31">
        <f>VLOOKUP(A363,'Absolute Total Monosaccharide C'!$E$2:$T$999,6)</f>
        <v>0.013099</v>
      </c>
      <c r="N363" s="100">
        <f>VLOOKUP(A363,'Absolute Total Monosaccharide C'!$E$2:$T$999,7)</f>
        <v>0.012341</v>
      </c>
      <c r="O363" s="31">
        <f>VLOOKUP(A363,'Absolute Total Monosaccharide C'!$E$2:$T$999,8)</f>
        <v>0</v>
      </c>
      <c r="P363" s="31">
        <f>VLOOKUP(A363,'Absolute Total Monosaccharide C'!$E$2:$T$999,9)</f>
        <v>0.001022</v>
      </c>
      <c r="Q363" s="31">
        <f>VLOOKUP(A363,'Absolute Total Monosaccharide C'!$E$2:$T$999,10)</f>
        <v>0</v>
      </c>
      <c r="R363" s="31">
        <f>VLOOKUP(A363,'Absolute Total Monosaccharide C'!$E$2:$T$999,11)</f>
        <v>0.014112</v>
      </c>
      <c r="S363" s="31">
        <f>VLOOKUP(A363,'Absolute Total Monosaccharide C'!$E$2:$T$999,12)</f>
        <v>0</v>
      </c>
      <c r="T363" s="31">
        <f>VLOOKUP(A363,'Absolute Total Monosaccharide C'!$E$2:$T$999,13)</f>
        <v>0</v>
      </c>
      <c r="U363" s="31">
        <f>VLOOKUP(A363,'Absolute Total Monosaccharide C'!$E$2:$T$999,14)</f>
        <v>0.003227</v>
      </c>
      <c r="V363" s="31">
        <f>VLOOKUP(A363,'Absolute Total Monosaccharide C'!$E$2:$T$999,15)</f>
        <v>0</v>
      </c>
      <c r="W363" s="31">
        <f>VLOOKUP(A363,'Absolute Total Monosaccharide C'!$E$2:$T$999,16)</f>
        <v>0</v>
      </c>
      <c r="X363" s="100">
        <f>VLOOKUP(A363,'Absolute Total Monosaccharide C'!$E$2:$T$999,2)</f>
        <v>10.13</v>
      </c>
      <c r="Y363" s="101"/>
    </row>
    <row r="364">
      <c r="A364" s="19" t="s">
        <v>984</v>
      </c>
      <c r="B364" s="8" t="str">
        <f>VLOOKUP(A364,'Food Encyclopedia'!$C$2:$K$999,3)&amp;","&amp;VLOOKUP(A364,'Food Encyclopedia'!$C$2:$K$999,4)&amp;","&amp;VLOOKUP(A364,'Food Encyclopedia'!$C$2:$K$999,5)</f>
        <v>Organic Baby Food, commercial product, pouch,Organics,Butternut squash &amp; Apple, Stage 2 (6+ months)</v>
      </c>
      <c r="C364" s="31" t="str">
        <f>VLOOKUP(A364,'Food Encyclopedia'!$C$2:$K$999,6)</f>
        <v>Vegetables</v>
      </c>
      <c r="D364" s="98">
        <v>50.0</v>
      </c>
      <c r="E364" s="31">
        <f t="shared" si="1"/>
        <v>50000</v>
      </c>
      <c r="F364" s="31">
        <f>(VLOOKUP(A364,'% water content of Food'!A364:F1361,6))</f>
        <v>78.21352375</v>
      </c>
      <c r="G364" s="31">
        <f t="shared" si="2"/>
        <v>39106.76188</v>
      </c>
      <c r="H364" s="31">
        <f t="shared" si="3"/>
        <v>10893.23812</v>
      </c>
      <c r="I364" s="99">
        <f t="shared" si="4"/>
        <v>71.50321505</v>
      </c>
      <c r="J364" s="31">
        <f>VLOOKUP(A364,'Absolute Total Monosaccharide C'!$E$2:$T$999,3)</f>
        <v>0.202663</v>
      </c>
      <c r="K364" s="31">
        <f>VLOOKUP(A364,'Absolute Total Monosaccharide C'!$E$2:$T$999,4)</f>
        <v>0.009254</v>
      </c>
      <c r="L364" s="31">
        <f>VLOOKUP(A364,'Absolute Total Monosaccharide C'!$E$2:$T$999,5)</f>
        <v>0.070014</v>
      </c>
      <c r="M364" s="31">
        <f>VLOOKUP(A364,'Absolute Total Monosaccharide C'!$E$2:$T$999,6)</f>
        <v>0.004949</v>
      </c>
      <c r="N364" s="100">
        <f>VLOOKUP(A364,'Absolute Total Monosaccharide C'!$E$2:$T$999,7)</f>
        <v>0.006564</v>
      </c>
      <c r="O364" s="31">
        <f>VLOOKUP(A364,'Absolute Total Monosaccharide C'!$E$2:$T$999,8)</f>
        <v>0.002996</v>
      </c>
      <c r="P364" s="31">
        <f>VLOOKUP(A364,'Absolute Total Monosaccharide C'!$E$2:$T$999,9)</f>
        <v>0.000925</v>
      </c>
      <c r="Q364" s="31">
        <f>VLOOKUP(A364,'Absolute Total Monosaccharide C'!$E$2:$T$999,10)</f>
        <v>0</v>
      </c>
      <c r="R364" s="31">
        <f>VLOOKUP(A364,'Absolute Total Monosaccharide C'!$E$2:$T$999,11)</f>
        <v>0.019474</v>
      </c>
      <c r="S364" s="31">
        <f>VLOOKUP(A364,'Absolute Total Monosaccharide C'!$E$2:$T$999,12)</f>
        <v>0</v>
      </c>
      <c r="T364" s="31">
        <f>VLOOKUP(A364,'Absolute Total Monosaccharide C'!$E$2:$T$999,13)</f>
        <v>0</v>
      </c>
      <c r="U364" s="31">
        <f>VLOOKUP(A364,'Absolute Total Monosaccharide C'!$E$2:$T$999,14)</f>
        <v>0.00232</v>
      </c>
      <c r="V364" s="31">
        <f>VLOOKUP(A364,'Absolute Total Monosaccharide C'!$E$2:$T$999,15)</f>
        <v>0</v>
      </c>
      <c r="W364" s="31">
        <f>VLOOKUP(A364,'Absolute Total Monosaccharide C'!$E$2:$T$999,16)</f>
        <v>0.000186</v>
      </c>
      <c r="X364" s="100">
        <f>VLOOKUP(A364,'Absolute Total Monosaccharide C'!$E$2:$T$999,2)</f>
        <v>10.362</v>
      </c>
      <c r="Y364" s="101"/>
    </row>
    <row r="365">
      <c r="A365" s="19" t="s">
        <v>986</v>
      </c>
      <c r="B365" s="8" t="str">
        <f>VLOOKUP(A365,'Food Encyclopedia'!$C$2:$K$999,3)&amp;","&amp;VLOOKUP(A365,'Food Encyclopedia'!$C$2:$K$999,4)&amp;","&amp;VLOOKUP(A365,'Food Encyclopedia'!$C$2:$K$999,5)</f>
        <v>Organic Baby Food, commercial product, pouch,Organics,Banana, Pear &amp;corn, Stage 2 (6+ months)</v>
      </c>
      <c r="C365" s="31" t="str">
        <f>VLOOKUP(A365,'Food Encyclopedia'!$C$2:$K$999,6)</f>
        <v>Fruits</v>
      </c>
      <c r="D365" s="98">
        <v>50.0</v>
      </c>
      <c r="E365" s="31">
        <f t="shared" si="1"/>
        <v>50000</v>
      </c>
      <c r="F365" s="31">
        <f>(VLOOKUP(A365,'% water content of Food'!A365:F1362,6))</f>
        <v>78.35567784</v>
      </c>
      <c r="G365" s="31">
        <f t="shared" si="2"/>
        <v>39177.83892</v>
      </c>
      <c r="H365" s="31">
        <f t="shared" si="3"/>
        <v>10822.16108</v>
      </c>
      <c r="I365" s="99">
        <f t="shared" si="4"/>
        <v>201.5735723</v>
      </c>
      <c r="J365" s="31">
        <f>VLOOKUP(A365,'Absolute Total Monosaccharide C'!$E$2:$T$999,3)</f>
        <v>0.305639</v>
      </c>
      <c r="K365" s="31">
        <f>VLOOKUP(A365,'Absolute Total Monosaccharide C'!$E$2:$T$999,4)</f>
        <v>0.01128</v>
      </c>
      <c r="L365" s="31">
        <f>VLOOKUP(A365,'Absolute Total Monosaccharide C'!$E$2:$T$999,5)</f>
        <v>0.089038</v>
      </c>
      <c r="M365" s="31">
        <f>VLOOKUP(A365,'Absolute Total Monosaccharide C'!$E$2:$T$999,6)</f>
        <v>0.023097</v>
      </c>
      <c r="N365" s="100">
        <f>VLOOKUP(A365,'Absolute Total Monosaccharide C'!$E$2:$T$999,7)</f>
        <v>0.018626</v>
      </c>
      <c r="O365" s="31">
        <f>VLOOKUP(A365,'Absolute Total Monosaccharide C'!$E$2:$T$999,8)</f>
        <v>0</v>
      </c>
      <c r="P365" s="31">
        <f>VLOOKUP(A365,'Absolute Total Monosaccharide C'!$E$2:$T$999,9)</f>
        <v>0.000571</v>
      </c>
      <c r="Q365" s="31">
        <f>VLOOKUP(A365,'Absolute Total Monosaccharide C'!$E$2:$T$999,10)</f>
        <v>0</v>
      </c>
      <c r="R365" s="31">
        <f>VLOOKUP(A365,'Absolute Total Monosaccharide C'!$E$2:$T$999,11)</f>
        <v>0.011408</v>
      </c>
      <c r="S365" s="31">
        <f>VLOOKUP(A365,'Absolute Total Monosaccharide C'!$E$2:$T$999,12)</f>
        <v>0</v>
      </c>
      <c r="T365" s="31">
        <f>VLOOKUP(A365,'Absolute Total Monosaccharide C'!$E$2:$T$999,13)</f>
        <v>0</v>
      </c>
      <c r="U365" s="31">
        <f>VLOOKUP(A365,'Absolute Total Monosaccharide C'!$E$2:$T$999,14)</f>
        <v>0.004869</v>
      </c>
      <c r="V365" s="31">
        <f>VLOOKUP(A365,'Absolute Total Monosaccharide C'!$E$2:$T$999,15)</f>
        <v>0</v>
      </c>
      <c r="W365" s="31">
        <f>VLOOKUP(A365,'Absolute Total Monosaccharide C'!$E$2:$T$999,16)</f>
        <v>0</v>
      </c>
      <c r="X365" s="100">
        <f>VLOOKUP(A365,'Absolute Total Monosaccharide C'!$E$2:$T$999,2)</f>
        <v>10.28</v>
      </c>
      <c r="Y365" s="101"/>
    </row>
    <row r="366">
      <c r="A366" s="19" t="s">
        <v>988</v>
      </c>
      <c r="B366" s="8" t="str">
        <f>VLOOKUP(A366,'Food Encyclopedia'!$C$2:$K$999,3)&amp;","&amp;VLOOKUP(A366,'Food Encyclopedia'!$C$2:$K$999,4)&amp;","&amp;VLOOKUP(A366,'Food Encyclopedia'!$C$2:$K$999,5)</f>
        <v>Organic Baby Food, commercial product, pouch,Organics,Apple, butternut squash &amp; spinach with quinoa, Stage 2 (6+ months)</v>
      </c>
      <c r="C366" s="31" t="str">
        <f>VLOOKUP(A366,'Food Encyclopedia'!$C$2:$K$999,6)</f>
        <v>Fruits</v>
      </c>
      <c r="D366" s="98">
        <v>50.0</v>
      </c>
      <c r="E366" s="31">
        <f t="shared" si="1"/>
        <v>50000</v>
      </c>
      <c r="F366" s="31">
        <f>(VLOOKUP(A366,'% water content of Food'!A366:F1363,6))</f>
        <v>74.85678668</v>
      </c>
      <c r="G366" s="31">
        <f t="shared" si="2"/>
        <v>37428.39334</v>
      </c>
      <c r="H366" s="31">
        <f t="shared" si="3"/>
        <v>12571.60666</v>
      </c>
      <c r="I366" s="99">
        <f t="shared" si="4"/>
        <v>0</v>
      </c>
      <c r="J366" s="31" t="str">
        <f>VLOOKUP(A366,'Absolute Total Monosaccharide C'!$E$2:$T$999,3)</f>
        <v/>
      </c>
      <c r="K366" s="31" t="str">
        <f>VLOOKUP(A366,'Absolute Total Monosaccharide C'!$E$2:$T$999,4)</f>
        <v/>
      </c>
      <c r="L366" s="31" t="str">
        <f>VLOOKUP(A366,'Absolute Total Monosaccharide C'!$E$2:$T$999,5)</f>
        <v/>
      </c>
      <c r="M366" s="31" t="str">
        <f>VLOOKUP(A366,'Absolute Total Monosaccharide C'!$E$2:$T$999,6)</f>
        <v/>
      </c>
      <c r="N366" s="100" t="str">
        <f>VLOOKUP(A366,'Absolute Total Monosaccharide C'!$E$2:$T$999,7)</f>
        <v/>
      </c>
      <c r="O366" s="31" t="str">
        <f>VLOOKUP(A366,'Absolute Total Monosaccharide C'!$E$2:$T$999,8)</f>
        <v/>
      </c>
      <c r="P366" s="31" t="str">
        <f>VLOOKUP(A366,'Absolute Total Monosaccharide C'!$E$2:$T$999,9)</f>
        <v/>
      </c>
      <c r="Q366" s="31" t="str">
        <f>VLOOKUP(A366,'Absolute Total Monosaccharide C'!$E$2:$T$999,10)</f>
        <v/>
      </c>
      <c r="R366" s="31" t="str">
        <f>VLOOKUP(A366,'Absolute Total Monosaccharide C'!$E$2:$T$999,11)</f>
        <v/>
      </c>
      <c r="S366" s="31" t="str">
        <f>VLOOKUP(A366,'Absolute Total Monosaccharide C'!$E$2:$T$999,12)</f>
        <v/>
      </c>
      <c r="T366" s="31" t="str">
        <f>VLOOKUP(A366,'Absolute Total Monosaccharide C'!$E$2:$T$999,13)</f>
        <v/>
      </c>
      <c r="U366" s="31" t="str">
        <f>VLOOKUP(A366,'Absolute Total Monosaccharide C'!$E$2:$T$999,14)</f>
        <v/>
      </c>
      <c r="V366" s="31" t="str">
        <f>VLOOKUP(A366,'Absolute Total Monosaccharide C'!$E$2:$T$999,15)</f>
        <v/>
      </c>
      <c r="W366" s="31" t="str">
        <f>VLOOKUP(A366,'Absolute Total Monosaccharide C'!$E$2:$T$999,16)</f>
        <v/>
      </c>
      <c r="X366" s="100">
        <f>VLOOKUP(A366,'Absolute Total Monosaccharide C'!$E$2:$T$999,2)</f>
        <v>9.951</v>
      </c>
      <c r="Y366" s="101"/>
    </row>
    <row r="367">
      <c r="A367" s="19" t="s">
        <v>990</v>
      </c>
      <c r="B367" s="8" t="str">
        <f>VLOOKUP(A367,'Food Encyclopedia'!$C$2:$K$999,3)&amp;","&amp;VLOOKUP(A367,'Food Encyclopedia'!$C$2:$K$999,4)&amp;","&amp;VLOOKUP(A367,'Food Encyclopedia'!$C$2:$K$999,5)</f>
        <v>Organic Baby Food, commercial product, pouch,Organics,Banana, blueberry &amp; beet, Stage 2 (6+ months)</v>
      </c>
      <c r="C367" s="31" t="str">
        <f>VLOOKUP(A367,'Food Encyclopedia'!$C$2:$K$999,6)</f>
        <v>Fruits</v>
      </c>
      <c r="D367" s="98">
        <v>50.0</v>
      </c>
      <c r="E367" s="31">
        <f t="shared" si="1"/>
        <v>50000</v>
      </c>
      <c r="F367" s="31">
        <f>(VLOOKUP(A367,'% water content of Food'!A367:F1364,6))</f>
        <v>77.33013461</v>
      </c>
      <c r="G367" s="31">
        <f t="shared" si="2"/>
        <v>38665.0673</v>
      </c>
      <c r="H367" s="31">
        <f t="shared" si="3"/>
        <v>11334.9327</v>
      </c>
      <c r="I367" s="99">
        <f t="shared" si="4"/>
        <v>68.63301747</v>
      </c>
      <c r="J367" s="31">
        <f>VLOOKUP(A367,'Absolute Total Monosaccharide C'!$E$2:$T$999,3)</f>
        <v>0.416944</v>
      </c>
      <c r="K367" s="31">
        <f>VLOOKUP(A367,'Absolute Total Monosaccharide C'!$E$2:$T$999,4)</f>
        <v>0.006451</v>
      </c>
      <c r="L367" s="31">
        <f>VLOOKUP(A367,'Absolute Total Monosaccharide C'!$E$2:$T$999,5)</f>
        <v>0.073966</v>
      </c>
      <c r="M367" s="31">
        <f>VLOOKUP(A367,'Absolute Total Monosaccharide C'!$E$2:$T$999,6)</f>
        <v>0.009156</v>
      </c>
      <c r="N367" s="100">
        <f>VLOOKUP(A367,'Absolute Total Monosaccharide C'!$E$2:$T$999,7)</f>
        <v>0.006055</v>
      </c>
      <c r="O367" s="31">
        <f>VLOOKUP(A367,'Absolute Total Monosaccharide C'!$E$2:$T$999,8)</f>
        <v>0</v>
      </c>
      <c r="P367" s="31">
        <f>VLOOKUP(A367,'Absolute Total Monosaccharide C'!$E$2:$T$999,9)</f>
        <v>0.000605</v>
      </c>
      <c r="Q367" s="31">
        <f>VLOOKUP(A367,'Absolute Total Monosaccharide C'!$E$2:$T$999,10)</f>
        <v>0</v>
      </c>
      <c r="R367" s="31">
        <f>VLOOKUP(A367,'Absolute Total Monosaccharide C'!$E$2:$T$999,11)</f>
        <v>0.011771</v>
      </c>
      <c r="S367" s="31">
        <f>VLOOKUP(A367,'Absolute Total Monosaccharide C'!$E$2:$T$999,12)</f>
        <v>0.000368</v>
      </c>
      <c r="T367" s="31">
        <f>VLOOKUP(A367,'Absolute Total Monosaccharide C'!$E$2:$T$999,13)</f>
        <v>0.000148</v>
      </c>
      <c r="U367" s="31">
        <f>VLOOKUP(A367,'Absolute Total Monosaccharide C'!$E$2:$T$999,14)</f>
        <v>0.004421</v>
      </c>
      <c r="V367" s="31">
        <f>VLOOKUP(A367,'Absolute Total Monosaccharide C'!$E$2:$T$999,15)</f>
        <v>0</v>
      </c>
      <c r="W367" s="31">
        <f>VLOOKUP(A367,'Absolute Total Monosaccharide C'!$E$2:$T$999,16)</f>
        <v>0.000398</v>
      </c>
      <c r="X367" s="100">
        <f>VLOOKUP(A367,'Absolute Total Monosaccharide C'!$E$2:$T$999,2)</f>
        <v>9.952</v>
      </c>
      <c r="Y367" s="101"/>
    </row>
    <row r="368">
      <c r="A368" s="19" t="s">
        <v>992</v>
      </c>
      <c r="B368" s="8" t="str">
        <f>VLOOKUP(A368,'Food Encyclopedia'!$C$2:$K$999,3)&amp;","&amp;VLOOKUP(A368,'Food Encyclopedia'!$C$2:$K$999,4)&amp;","&amp;VLOOKUP(A368,'Food Encyclopedia'!$C$2:$K$999,5)</f>
        <v>Organic Baby Food, commercial product, pouch,Organics,Berries, Pears &amp; oats, Stage 2 (6+ months)</v>
      </c>
      <c r="C368" s="31" t="str">
        <f>VLOOKUP(A368,'Food Encyclopedia'!$C$2:$K$999,6)</f>
        <v>Fruits</v>
      </c>
      <c r="D368" s="98">
        <v>50.0</v>
      </c>
      <c r="E368" s="31">
        <f t="shared" si="1"/>
        <v>50000</v>
      </c>
      <c r="F368" s="31">
        <f>(VLOOKUP(A368,'% water content of Food'!A368:F1365,6))</f>
        <v>93.40202002</v>
      </c>
      <c r="G368" s="31">
        <f t="shared" si="2"/>
        <v>46701.01001</v>
      </c>
      <c r="H368" s="31">
        <f t="shared" si="3"/>
        <v>3298.989992</v>
      </c>
      <c r="I368" s="99">
        <f t="shared" si="4"/>
        <v>19.04177023</v>
      </c>
      <c r="J368" s="31">
        <f>VLOOKUP(A368,'Absolute Total Monosaccharide C'!$E$2:$T$999,3)</f>
        <v>0.116845</v>
      </c>
      <c r="K368" s="31">
        <f>VLOOKUP(A368,'Absolute Total Monosaccharide C'!$E$2:$T$999,4)</f>
        <v>0.002156</v>
      </c>
      <c r="L368" s="31">
        <f>VLOOKUP(A368,'Absolute Total Monosaccharide C'!$E$2:$T$999,5)</f>
        <v>0.037819</v>
      </c>
      <c r="M368" s="31">
        <f>VLOOKUP(A368,'Absolute Total Monosaccharide C'!$E$2:$T$999,6)</f>
        <v>0.005542</v>
      </c>
      <c r="N368" s="100">
        <f>VLOOKUP(A368,'Absolute Total Monosaccharide C'!$E$2:$T$999,7)</f>
        <v>0.005772</v>
      </c>
      <c r="O368" s="31">
        <f>VLOOKUP(A368,'Absolute Total Monosaccharide C'!$E$2:$T$999,8)</f>
        <v>0.001058</v>
      </c>
      <c r="P368" s="31">
        <f>VLOOKUP(A368,'Absolute Total Monosaccharide C'!$E$2:$T$999,9)</f>
        <v>0.000442</v>
      </c>
      <c r="Q368" s="31">
        <f>VLOOKUP(A368,'Absolute Total Monosaccharide C'!$E$2:$T$999,10)</f>
        <v>0</v>
      </c>
      <c r="R368" s="31">
        <f>VLOOKUP(A368,'Absolute Total Monosaccharide C'!$E$2:$T$999,11)</f>
        <v>0.006698</v>
      </c>
      <c r="S368" s="31">
        <f>VLOOKUP(A368,'Absolute Total Monosaccharide C'!$E$2:$T$999,12)</f>
        <v>0</v>
      </c>
      <c r="T368" s="31">
        <f>VLOOKUP(A368,'Absolute Total Monosaccharide C'!$E$2:$T$999,13)</f>
        <v>0</v>
      </c>
      <c r="U368" s="31">
        <f>VLOOKUP(A368,'Absolute Total Monosaccharide C'!$E$2:$T$999,14)</f>
        <v>0.001507</v>
      </c>
      <c r="V368" s="31">
        <f>VLOOKUP(A368,'Absolute Total Monosaccharide C'!$E$2:$T$999,15)</f>
        <v>0</v>
      </c>
      <c r="W368" s="31">
        <f>VLOOKUP(A368,'Absolute Total Monosaccharide C'!$E$2:$T$999,16)</f>
        <v>0.000108</v>
      </c>
      <c r="X368" s="100">
        <f>VLOOKUP(A368,'Absolute Total Monosaccharide C'!$E$2:$T$999,2)</f>
        <v>10.105</v>
      </c>
      <c r="Y368" s="101"/>
    </row>
    <row r="369">
      <c r="A369" s="19" t="s">
        <v>994</v>
      </c>
      <c r="B369" s="8" t="str">
        <f>VLOOKUP(A369,'Food Encyclopedia'!$C$2:$K$999,3)&amp;","&amp;VLOOKUP(A369,'Food Encyclopedia'!$C$2:$K$999,4)&amp;","&amp;VLOOKUP(A369,'Food Encyclopedia'!$C$2:$K$999,5)</f>
        <v>Organic Baby Food, commercial product, pouch,Organics,Apple, peach &amp; prune, Stage 2 (6+ months)</v>
      </c>
      <c r="C369" s="31" t="str">
        <f>VLOOKUP(A369,'Food Encyclopedia'!$C$2:$K$999,6)</f>
        <v>Fruits</v>
      </c>
      <c r="D369" s="98">
        <v>50.0</v>
      </c>
      <c r="E369" s="31">
        <f t="shared" si="1"/>
        <v>50000</v>
      </c>
      <c r="F369" s="31">
        <f>(VLOOKUP(A369,'% water content of Food'!A369:F1366,6))</f>
        <v>85.75270794</v>
      </c>
      <c r="G369" s="31">
        <f t="shared" si="2"/>
        <v>42876.35397</v>
      </c>
      <c r="H369" s="31">
        <f t="shared" si="3"/>
        <v>7123.646029</v>
      </c>
      <c r="I369" s="99">
        <f t="shared" si="4"/>
        <v>84.27985617</v>
      </c>
      <c r="J369" s="31">
        <f>VLOOKUP(A369,'Absolute Total Monosaccharide C'!$E$2:$T$999,3)</f>
        <v>0.222151</v>
      </c>
      <c r="K369" s="31">
        <f>VLOOKUP(A369,'Absolute Total Monosaccharide C'!$E$2:$T$999,4)</f>
        <v>0.013087</v>
      </c>
      <c r="L369" s="31">
        <f>VLOOKUP(A369,'Absolute Total Monosaccharide C'!$E$2:$T$999,5)</f>
        <v>0.142817</v>
      </c>
      <c r="M369" s="31">
        <f>VLOOKUP(A369,'Absolute Total Monosaccharide C'!$E$2:$T$999,6)</f>
        <v>0.010777</v>
      </c>
      <c r="N369" s="100">
        <f>VLOOKUP(A369,'Absolute Total Monosaccharide C'!$E$2:$T$999,7)</f>
        <v>0.011831</v>
      </c>
      <c r="O369" s="31">
        <f>VLOOKUP(A369,'Absolute Total Monosaccharide C'!$E$2:$T$999,8)</f>
        <v>0</v>
      </c>
      <c r="P369" s="31">
        <f>VLOOKUP(A369,'Absolute Total Monosaccharide C'!$E$2:$T$999,9)</f>
        <v>0.001654</v>
      </c>
      <c r="Q369" s="31">
        <f>VLOOKUP(A369,'Absolute Total Monosaccharide C'!$E$2:$T$999,10)</f>
        <v>0</v>
      </c>
      <c r="R369" s="31">
        <f>VLOOKUP(A369,'Absolute Total Monosaccharide C'!$E$2:$T$999,11)</f>
        <v>0.019234</v>
      </c>
      <c r="S369" s="31">
        <f>VLOOKUP(A369,'Absolute Total Monosaccharide C'!$E$2:$T$999,12)</f>
        <v>0.000517</v>
      </c>
      <c r="T369" s="31">
        <f>VLOOKUP(A369,'Absolute Total Monosaccharide C'!$E$2:$T$999,13)</f>
        <v>0.000208</v>
      </c>
      <c r="U369" s="31">
        <f>VLOOKUP(A369,'Absolute Total Monosaccharide C'!$E$2:$T$999,14)</f>
        <v>0</v>
      </c>
      <c r="V369" s="31">
        <f>VLOOKUP(A369,'Absolute Total Monosaccharide C'!$E$2:$T$999,15)</f>
        <v>0</v>
      </c>
      <c r="W369" s="31">
        <f>VLOOKUP(A369,'Absolute Total Monosaccharide C'!$E$2:$T$999,16)</f>
        <v>0.000296</v>
      </c>
      <c r="X369" s="100">
        <f>VLOOKUP(A369,'Absolute Total Monosaccharide C'!$E$2:$T$999,2)</f>
        <v>10.64</v>
      </c>
      <c r="Y369" s="101"/>
    </row>
    <row r="370">
      <c r="A370" s="19" t="s">
        <v>996</v>
      </c>
      <c r="B370" s="8" t="str">
        <f>VLOOKUP(A370,'Food Encyclopedia'!$C$2:$K$999,3)&amp;","&amp;VLOOKUP(A370,'Food Encyclopedia'!$C$2:$K$999,4)&amp;","&amp;VLOOKUP(A370,'Food Encyclopedia'!$C$2:$K$999,5)</f>
        <v>Organic Baby Food, commercial product, pouch,Organics,Pumpkin, apricot &amp; Apple, Stage 2 (6+ months)</v>
      </c>
      <c r="C370" s="31" t="str">
        <f>VLOOKUP(A370,'Food Encyclopedia'!$C$2:$K$999,6)</f>
        <v>Vegetables</v>
      </c>
      <c r="D370" s="98">
        <v>50.0</v>
      </c>
      <c r="E370" s="31">
        <f t="shared" si="1"/>
        <v>50000</v>
      </c>
      <c r="F370" s="31">
        <f>(VLOOKUP(A370,'% water content of Food'!A370:F1367,6))</f>
        <v>86.74383354</v>
      </c>
      <c r="G370" s="31">
        <f t="shared" si="2"/>
        <v>43371.91677</v>
      </c>
      <c r="H370" s="31">
        <f t="shared" si="3"/>
        <v>6628.08323</v>
      </c>
      <c r="I370" s="99">
        <f t="shared" si="4"/>
        <v>79.21885076</v>
      </c>
      <c r="J370" s="31">
        <f>VLOOKUP(A370,'Absolute Total Monosaccharide C'!$E$2:$T$999,3)</f>
        <v>0.332713</v>
      </c>
      <c r="K370" s="31">
        <f>VLOOKUP(A370,'Absolute Total Monosaccharide C'!$E$2:$T$999,4)</f>
        <v>0.024224</v>
      </c>
      <c r="L370" s="31">
        <f>VLOOKUP(A370,'Absolute Total Monosaccharide C'!$E$2:$T$999,5)</f>
        <v>0.076021</v>
      </c>
      <c r="M370" s="31">
        <f>VLOOKUP(A370,'Absolute Total Monosaccharide C'!$E$2:$T$999,6)</f>
        <v>0.011927</v>
      </c>
      <c r="N370" s="100">
        <f>VLOOKUP(A370,'Absolute Total Monosaccharide C'!$E$2:$T$999,7)</f>
        <v>0.011952</v>
      </c>
      <c r="O370" s="31">
        <f>VLOOKUP(A370,'Absolute Total Monosaccharide C'!$E$2:$T$999,8)</f>
        <v>0.002095</v>
      </c>
      <c r="P370" s="31">
        <f>VLOOKUP(A370,'Absolute Total Monosaccharide C'!$E$2:$T$999,9)</f>
        <v>0.002084</v>
      </c>
      <c r="Q370" s="31">
        <f>VLOOKUP(A370,'Absolute Total Monosaccharide C'!$E$2:$T$999,10)</f>
        <v>0</v>
      </c>
      <c r="R370" s="31">
        <f>VLOOKUP(A370,'Absolute Total Monosaccharide C'!$E$2:$T$999,11)</f>
        <v>0.020078</v>
      </c>
      <c r="S370" s="31">
        <f>VLOOKUP(A370,'Absolute Total Monosaccharide C'!$E$2:$T$999,12)</f>
        <v>0</v>
      </c>
      <c r="T370" s="31">
        <f>VLOOKUP(A370,'Absolute Total Monosaccharide C'!$E$2:$T$999,13)</f>
        <v>0</v>
      </c>
      <c r="U370" s="31">
        <f>VLOOKUP(A370,'Absolute Total Monosaccharide C'!$E$2:$T$999,14)</f>
        <v>0.001437</v>
      </c>
      <c r="V370" s="31">
        <f>VLOOKUP(A370,'Absolute Total Monosaccharide C'!$E$2:$T$999,15)</f>
        <v>0.000476</v>
      </c>
      <c r="W370" s="31">
        <f>VLOOKUP(A370,'Absolute Total Monosaccharide C'!$E$2:$T$999,16)</f>
        <v>0</v>
      </c>
      <c r="X370" s="100">
        <f>VLOOKUP(A370,'Absolute Total Monosaccharide C'!$E$2:$T$999,2)</f>
        <v>10.29</v>
      </c>
      <c r="Y370" s="101"/>
    </row>
    <row r="371">
      <c r="A371" s="19" t="s">
        <v>998</v>
      </c>
      <c r="B371" s="8" t="str">
        <f>VLOOKUP(A371,'Food Encyclopedia'!$C$2:$K$999,3)&amp;","&amp;VLOOKUP(A371,'Food Encyclopedia'!$C$2:$K$999,4)&amp;","&amp;VLOOKUP(A371,'Food Encyclopedia'!$C$2:$K$999,5)</f>
        <v>Organic Baby Food, commercial product, pouch,Organics,Banana, strawberry &amp; Apple, Stage 2 (6+ months)</v>
      </c>
      <c r="C371" s="31" t="str">
        <f>VLOOKUP(A371,'Food Encyclopedia'!$C$2:$K$999,6)</f>
        <v>Fruits</v>
      </c>
      <c r="D371" s="98">
        <v>50.0</v>
      </c>
      <c r="E371" s="31">
        <f t="shared" si="1"/>
        <v>50000</v>
      </c>
      <c r="F371" s="31">
        <f>(VLOOKUP(A371,'% water content of Food'!A371:F1368,6))</f>
        <v>99.99986894</v>
      </c>
      <c r="G371" s="31">
        <f t="shared" si="2"/>
        <v>49999.93447</v>
      </c>
      <c r="H371" s="31">
        <f t="shared" si="3"/>
        <v>0.06553022212</v>
      </c>
      <c r="I371" s="99">
        <f t="shared" si="4"/>
        <v>0.0002835492711</v>
      </c>
      <c r="J371" s="31">
        <f>VLOOKUP(A371,'Absolute Total Monosaccharide C'!$E$2:$T$999,3)</f>
        <v>0.382631</v>
      </c>
      <c r="K371" s="31">
        <f>VLOOKUP(A371,'Absolute Total Monosaccharide C'!$E$2:$T$999,4)</f>
        <v>0.004423</v>
      </c>
      <c r="L371" s="31">
        <f>VLOOKUP(A371,'Absolute Total Monosaccharide C'!$E$2:$T$999,5)</f>
        <v>0.15734</v>
      </c>
      <c r="M371" s="31">
        <f>VLOOKUP(A371,'Absolute Total Monosaccharide C'!$E$2:$T$999,6)</f>
        <v>0.003629</v>
      </c>
      <c r="N371" s="100">
        <f>VLOOKUP(A371,'Absolute Total Monosaccharide C'!$E$2:$T$999,7)</f>
        <v>0.004327</v>
      </c>
      <c r="O371" s="31">
        <f>VLOOKUP(A371,'Absolute Total Monosaccharide C'!$E$2:$T$999,8)</f>
        <v>0</v>
      </c>
      <c r="P371" s="31">
        <f>VLOOKUP(A371,'Absolute Total Monosaccharide C'!$E$2:$T$999,9)</f>
        <v>0.000684</v>
      </c>
      <c r="Q371" s="31">
        <f>VLOOKUP(A371,'Absolute Total Monosaccharide C'!$E$2:$T$999,10)</f>
        <v>0</v>
      </c>
      <c r="R371" s="31">
        <f>VLOOKUP(A371,'Absolute Total Monosaccharide C'!$E$2:$T$999,11)</f>
        <v>0.012896</v>
      </c>
      <c r="S371" s="31">
        <f>VLOOKUP(A371,'Absolute Total Monosaccharide C'!$E$2:$T$999,12)</f>
        <v>0</v>
      </c>
      <c r="T371" s="31">
        <f>VLOOKUP(A371,'Absolute Total Monosaccharide C'!$E$2:$T$999,13)</f>
        <v>0</v>
      </c>
      <c r="U371" s="31">
        <f>VLOOKUP(A371,'Absolute Total Monosaccharide C'!$E$2:$T$999,14)</f>
        <v>0.001667</v>
      </c>
      <c r="V371" s="31">
        <f>VLOOKUP(A371,'Absolute Total Monosaccharide C'!$E$2:$T$999,15)</f>
        <v>0</v>
      </c>
      <c r="W371" s="31">
        <f>VLOOKUP(A371,'Absolute Total Monosaccharide C'!$E$2:$T$999,16)</f>
        <v>0.000345</v>
      </c>
      <c r="X371" s="100">
        <f>VLOOKUP(A371,'Absolute Total Monosaccharide C'!$E$2:$T$999,2)</f>
        <v>11.11</v>
      </c>
      <c r="Y371" s="101"/>
    </row>
    <row r="372">
      <c r="A372" s="19" t="s">
        <v>1000</v>
      </c>
      <c r="B372" s="8" t="str">
        <f>VLOOKUP(A372,'Food Encyclopedia'!$C$2:$K$999,3)&amp;","&amp;VLOOKUP(A372,'Food Encyclopedia'!$C$2:$K$999,4)&amp;","&amp;VLOOKUP(A372,'Food Encyclopedia'!$C$2:$K$999,5)</f>
        <v>Organic fruit &amp; vegetable puree, commercial product, pouch,Pumpkin Tree,Peter Rabbit Organics: Apple, carrot &amp; pumpkin</v>
      </c>
      <c r="C372" s="31" t="str">
        <f>VLOOKUP(A372,'Food Encyclopedia'!$C$2:$K$999,6)</f>
        <v>Fruits</v>
      </c>
      <c r="D372" s="98">
        <v>50.0</v>
      </c>
      <c r="E372" s="31">
        <f t="shared" si="1"/>
        <v>50000</v>
      </c>
      <c r="F372" s="31">
        <f>(VLOOKUP(A372,'% water content of Food'!A372:F1369,6))</f>
        <v>85.18630073</v>
      </c>
      <c r="G372" s="31">
        <f t="shared" si="2"/>
        <v>42593.15036</v>
      </c>
      <c r="H372" s="31">
        <f t="shared" si="3"/>
        <v>7406.849637</v>
      </c>
      <c r="I372" s="99">
        <f t="shared" si="4"/>
        <v>62.90637397</v>
      </c>
      <c r="J372" s="31">
        <f>VLOOKUP(A372,'Absolute Total Monosaccharide C'!$E$2:$T$999,3)</f>
        <v>0.16625</v>
      </c>
      <c r="K372" s="31">
        <f>VLOOKUP(A372,'Absolute Total Monosaccharide C'!$E$2:$T$999,4)</f>
        <v>0.013541</v>
      </c>
      <c r="L372" s="31">
        <f>VLOOKUP(A372,'Absolute Total Monosaccharide C'!$E$2:$T$999,5)</f>
        <v>0.215943</v>
      </c>
      <c r="M372" s="31">
        <f>VLOOKUP(A372,'Absolute Total Monosaccharide C'!$E$2:$T$999,6)</f>
        <v>0.009543</v>
      </c>
      <c r="N372" s="100">
        <f>VLOOKUP(A372,'Absolute Total Monosaccharide C'!$E$2:$T$999,7)</f>
        <v>0.008493</v>
      </c>
      <c r="O372" s="31">
        <f>VLOOKUP(A372,'Absolute Total Monosaccharide C'!$E$2:$T$999,8)</f>
        <v>0.001614</v>
      </c>
      <c r="P372" s="31">
        <f>VLOOKUP(A372,'Absolute Total Monosaccharide C'!$E$2:$T$999,9)</f>
        <v>0.001708</v>
      </c>
      <c r="Q372" s="31">
        <f>VLOOKUP(A372,'Absolute Total Monosaccharide C'!$E$2:$T$999,10)</f>
        <v>0</v>
      </c>
      <c r="R372" s="31">
        <f>VLOOKUP(A372,'Absolute Total Monosaccharide C'!$E$2:$T$999,11)</f>
        <v>0.015524</v>
      </c>
      <c r="S372" s="31">
        <f>VLOOKUP(A372,'Absolute Total Monosaccharide C'!$E$2:$T$999,12)</f>
        <v>0</v>
      </c>
      <c r="T372" s="31">
        <f>VLOOKUP(A372,'Absolute Total Monosaccharide C'!$E$2:$T$999,13)</f>
        <v>0</v>
      </c>
      <c r="U372" s="31">
        <f>VLOOKUP(A372,'Absolute Total Monosaccharide C'!$E$2:$T$999,14)</f>
        <v>0.001067</v>
      </c>
      <c r="V372" s="31">
        <f>VLOOKUP(A372,'Absolute Total Monosaccharide C'!$E$2:$T$999,15)</f>
        <v>0.000352</v>
      </c>
      <c r="W372" s="31">
        <f>VLOOKUP(A372,'Absolute Total Monosaccharide C'!$E$2:$T$999,16)</f>
        <v>0</v>
      </c>
      <c r="X372" s="100">
        <f>VLOOKUP(A372,'Absolute Total Monosaccharide C'!$E$2:$T$999,2)</f>
        <v>10.05</v>
      </c>
      <c r="Y372" s="101"/>
    </row>
    <row r="373">
      <c r="A373" s="19" t="s">
        <v>1004</v>
      </c>
      <c r="B373" s="8" t="str">
        <f>VLOOKUP(A373,'Food Encyclopedia'!$C$2:$K$999,3)&amp;","&amp;VLOOKUP(A373,'Food Encyclopedia'!$C$2:$K$999,4)&amp;","&amp;VLOOKUP(A373,'Food Encyclopedia'!$C$2:$K$999,5)</f>
        <v>Organic fruit &amp; vegetable puree, commercial product, pouch,Pumpkin Tree,Peter Rabbit Organics: banana, raspberry &amp; blueberry</v>
      </c>
      <c r="C373" s="31" t="str">
        <f>VLOOKUP(A373,'Food Encyclopedia'!$C$2:$K$999,6)</f>
        <v>Fruits</v>
      </c>
      <c r="D373" s="98">
        <v>50.0</v>
      </c>
      <c r="E373" s="31">
        <f t="shared" si="1"/>
        <v>50000</v>
      </c>
      <c r="F373" s="31">
        <f>(VLOOKUP(A373,'% water content of Food'!A373:F1370,6))</f>
        <v>75.12506536</v>
      </c>
      <c r="G373" s="31">
        <f t="shared" si="2"/>
        <v>37562.53268</v>
      </c>
      <c r="H373" s="31">
        <f t="shared" si="3"/>
        <v>12437.46732</v>
      </c>
      <c r="I373" s="99">
        <f t="shared" si="4"/>
        <v>34.09109792</v>
      </c>
      <c r="J373" s="31">
        <f>VLOOKUP(A373,'Absolute Total Monosaccharide C'!$E$2:$T$999,3)</f>
        <v>0.427296</v>
      </c>
      <c r="K373" s="31">
        <f>VLOOKUP(A373,'Absolute Total Monosaccharide C'!$E$2:$T$999,4)</f>
        <v>0.003378</v>
      </c>
      <c r="L373" s="31">
        <f>VLOOKUP(A373,'Absolute Total Monosaccharide C'!$E$2:$T$999,5)</f>
        <v>0.112825</v>
      </c>
      <c r="M373" s="31">
        <f>VLOOKUP(A373,'Absolute Total Monosaccharide C'!$E$2:$T$999,6)</f>
        <v>0.003467</v>
      </c>
      <c r="N373" s="100">
        <f>VLOOKUP(A373,'Absolute Total Monosaccharide C'!$E$2:$T$999,7)</f>
        <v>0.002741</v>
      </c>
      <c r="O373" s="31">
        <f>VLOOKUP(A373,'Absolute Total Monosaccharide C'!$E$2:$T$999,8)</f>
        <v>0</v>
      </c>
      <c r="P373" s="31">
        <f>VLOOKUP(A373,'Absolute Total Monosaccharide C'!$E$2:$T$999,9)</f>
        <v>0.000499</v>
      </c>
      <c r="Q373" s="31">
        <f>VLOOKUP(A373,'Absolute Total Monosaccharide C'!$E$2:$T$999,10)</f>
        <v>0</v>
      </c>
      <c r="R373" s="31">
        <f>VLOOKUP(A373,'Absolute Total Monosaccharide C'!$E$2:$T$999,11)</f>
        <v>0.011164</v>
      </c>
      <c r="S373" s="31">
        <f>VLOOKUP(A373,'Absolute Total Monosaccharide C'!$E$2:$T$999,12)</f>
        <v>0</v>
      </c>
      <c r="T373" s="31">
        <f>VLOOKUP(A373,'Absolute Total Monosaccharide C'!$E$2:$T$999,13)</f>
        <v>0</v>
      </c>
      <c r="U373" s="31">
        <f>VLOOKUP(A373,'Absolute Total Monosaccharide C'!$E$2:$T$999,14)</f>
        <v>0.00515</v>
      </c>
      <c r="V373" s="31">
        <f>VLOOKUP(A373,'Absolute Total Monosaccharide C'!$E$2:$T$999,15)</f>
        <v>0</v>
      </c>
      <c r="W373" s="31">
        <f>VLOOKUP(A373,'Absolute Total Monosaccharide C'!$E$2:$T$999,16)</f>
        <v>0.000269</v>
      </c>
      <c r="X373" s="100">
        <f>VLOOKUP(A373,'Absolute Total Monosaccharide C'!$E$2:$T$999,2)</f>
        <v>10.03</v>
      </c>
      <c r="Y373" s="101"/>
    </row>
    <row r="374">
      <c r="A374" s="19" t="s">
        <v>1006</v>
      </c>
      <c r="B374" s="8" t="str">
        <f>VLOOKUP(A374,'Food Encyclopedia'!$C$2:$K$999,3)&amp;","&amp;VLOOKUP(A374,'Food Encyclopedia'!$C$2:$K$999,4)&amp;","&amp;VLOOKUP(A374,'Food Encyclopedia'!$C$2:$K$999,5)</f>
        <v>Organic fruit &amp; vegetable puree, commercial product, pouch,Pumpkin Tree,Peter Rabbit Organics: strawberry &amp; banana </v>
      </c>
      <c r="C374" s="31" t="str">
        <f>VLOOKUP(A374,'Food Encyclopedia'!$C$2:$K$999,6)</f>
        <v>Fruits</v>
      </c>
      <c r="D374" s="98">
        <v>50.0</v>
      </c>
      <c r="E374" s="31">
        <f t="shared" si="1"/>
        <v>50000</v>
      </c>
      <c r="F374" s="31">
        <f>(VLOOKUP(A374,'% water content of Food'!A374:F1371,6))</f>
        <v>81.74531</v>
      </c>
      <c r="G374" s="31">
        <f t="shared" si="2"/>
        <v>40872.655</v>
      </c>
      <c r="H374" s="31">
        <f t="shared" si="3"/>
        <v>9127.345002</v>
      </c>
      <c r="I374" s="99">
        <f t="shared" si="4"/>
        <v>42.76161134</v>
      </c>
      <c r="J374" s="31">
        <f>VLOOKUP(A374,'Absolute Total Monosaccharide C'!$E$2:$T$999,3)</f>
        <v>0.226197</v>
      </c>
      <c r="K374" s="31">
        <f>VLOOKUP(A374,'Absolute Total Monosaccharide C'!$E$2:$T$999,4)</f>
        <v>0.007142</v>
      </c>
      <c r="L374" s="31">
        <f>VLOOKUP(A374,'Absolute Total Monosaccharide C'!$E$2:$T$999,5)</f>
        <v>0.162318</v>
      </c>
      <c r="M374" s="31">
        <f>VLOOKUP(A374,'Absolute Total Monosaccharide C'!$E$2:$T$999,6)</f>
        <v>0.004833</v>
      </c>
      <c r="N374" s="100">
        <f>VLOOKUP(A374,'Absolute Total Monosaccharide C'!$E$2:$T$999,7)</f>
        <v>0.004685</v>
      </c>
      <c r="O374" s="31">
        <f>VLOOKUP(A374,'Absolute Total Monosaccharide C'!$E$2:$T$999,8)</f>
        <v>0.000819</v>
      </c>
      <c r="P374" s="31">
        <f>VLOOKUP(A374,'Absolute Total Monosaccharide C'!$E$2:$T$999,9)</f>
        <v>0.000554</v>
      </c>
      <c r="Q374" s="31">
        <f>VLOOKUP(A374,'Absolute Total Monosaccharide C'!$E$2:$T$999,10)</f>
        <v>0</v>
      </c>
      <c r="R374" s="31">
        <f>VLOOKUP(A374,'Absolute Total Monosaccharide C'!$E$2:$T$999,11)</f>
        <v>0.010692</v>
      </c>
      <c r="S374" s="31">
        <f>VLOOKUP(A374,'Absolute Total Monosaccharide C'!$E$2:$T$999,12)</f>
        <v>0</v>
      </c>
      <c r="T374" s="31">
        <f>VLOOKUP(A374,'Absolute Total Monosaccharide C'!$E$2:$T$999,13)</f>
        <v>0</v>
      </c>
      <c r="U374" s="31">
        <f>VLOOKUP(A374,'Absolute Total Monosaccharide C'!$E$2:$T$999,14)</f>
        <v>0</v>
      </c>
      <c r="V374" s="31">
        <f>VLOOKUP(A374,'Absolute Total Monosaccharide C'!$E$2:$T$999,15)</f>
        <v>0.000579</v>
      </c>
      <c r="W374" s="31">
        <f>VLOOKUP(A374,'Absolute Total Monosaccharide C'!$E$2:$T$999,16)</f>
        <v>0</v>
      </c>
      <c r="X374" s="100">
        <f>VLOOKUP(A374,'Absolute Total Monosaccharide C'!$E$2:$T$999,2)</f>
        <v>10.33</v>
      </c>
      <c r="Y374" s="101"/>
    </row>
    <row r="375">
      <c r="A375" s="19" t="s">
        <v>1008</v>
      </c>
      <c r="B375" s="8" t="str">
        <f>VLOOKUP(A375,'Food Encyclopedia'!$C$2:$K$999,3)&amp;","&amp;VLOOKUP(A375,'Food Encyclopedia'!$C$2:$K$999,4)&amp;","&amp;VLOOKUP(A375,'Food Encyclopedia'!$C$2:$K$999,5)</f>
        <v>Organic fruit &amp; vegetable puree, commercial product, pouch,Pumpkin Tree,Peter Rabbit Organics: banana, mango &amp; orange</v>
      </c>
      <c r="C375" s="31" t="str">
        <f>VLOOKUP(A375,'Food Encyclopedia'!$C$2:$K$999,6)</f>
        <v>Fruits</v>
      </c>
      <c r="D375" s="98">
        <v>50.0</v>
      </c>
      <c r="E375" s="31">
        <f t="shared" si="1"/>
        <v>50000</v>
      </c>
      <c r="F375" s="31">
        <f>(VLOOKUP(A375,'% water content of Food'!A375:F1372,6))</f>
        <v>77.55930287</v>
      </c>
      <c r="G375" s="31">
        <f t="shared" si="2"/>
        <v>38779.65143</v>
      </c>
      <c r="H375" s="31">
        <f t="shared" si="3"/>
        <v>11220.34857</v>
      </c>
      <c r="I375" s="99">
        <f t="shared" si="4"/>
        <v>325.5584137</v>
      </c>
      <c r="J375" s="31">
        <f>VLOOKUP(A375,'Absolute Total Monosaccharide C'!$E$2:$T$999,3)</f>
        <v>0.126946</v>
      </c>
      <c r="K375" s="31">
        <f>VLOOKUP(A375,'Absolute Total Monosaccharide C'!$E$2:$T$999,4)</f>
        <v>0.015855</v>
      </c>
      <c r="L375" s="31">
        <f>VLOOKUP(A375,'Absolute Total Monosaccharide C'!$E$2:$T$999,5)</f>
        <v>0.10888</v>
      </c>
      <c r="M375" s="31">
        <f>VLOOKUP(A375,'Absolute Total Monosaccharide C'!$E$2:$T$999,6)</f>
        <v>0.04063</v>
      </c>
      <c r="N375" s="100">
        <f>VLOOKUP(A375,'Absolute Total Monosaccharide C'!$E$2:$T$999,7)</f>
        <v>0.029015</v>
      </c>
      <c r="O375" s="31">
        <f>VLOOKUP(A375,'Absolute Total Monosaccharide C'!$E$2:$T$999,8)</f>
        <v>0</v>
      </c>
      <c r="P375" s="31">
        <f>VLOOKUP(A375,'Absolute Total Monosaccharide C'!$E$2:$T$999,9)</f>
        <v>0.001389</v>
      </c>
      <c r="Q375" s="31">
        <f>VLOOKUP(A375,'Absolute Total Monosaccharide C'!$E$2:$T$999,10)</f>
        <v>0</v>
      </c>
      <c r="R375" s="31">
        <f>VLOOKUP(A375,'Absolute Total Monosaccharide C'!$E$2:$T$999,11)</f>
        <v>0.023497</v>
      </c>
      <c r="S375" s="31">
        <f>VLOOKUP(A375,'Absolute Total Monosaccharide C'!$E$2:$T$999,12)</f>
        <v>0</v>
      </c>
      <c r="T375" s="31">
        <f>VLOOKUP(A375,'Absolute Total Monosaccharide C'!$E$2:$T$999,13)</f>
        <v>0</v>
      </c>
      <c r="U375" s="31">
        <f>VLOOKUP(A375,'Absolute Total Monosaccharide C'!$E$2:$T$999,14)</f>
        <v>0.004366</v>
      </c>
      <c r="V375" s="31">
        <f>VLOOKUP(A375,'Absolute Total Monosaccharide C'!$E$2:$T$999,15)</f>
        <v>0</v>
      </c>
      <c r="W375" s="31">
        <f>VLOOKUP(A375,'Absolute Total Monosaccharide C'!$E$2:$T$999,16)</f>
        <v>0</v>
      </c>
      <c r="X375" s="100">
        <f>VLOOKUP(A375,'Absolute Total Monosaccharide C'!$E$2:$T$999,2)</f>
        <v>9.91</v>
      </c>
      <c r="Y375" s="101"/>
    </row>
    <row r="376">
      <c r="A376" s="19" t="s">
        <v>1010</v>
      </c>
      <c r="B376" s="8" t="str">
        <f>VLOOKUP(A376,'Food Encyclopedia'!$C$2:$K$999,3)&amp;","&amp;VLOOKUP(A376,'Food Encyclopedia'!$C$2:$K$999,4)&amp;","&amp;VLOOKUP(A376,'Food Encyclopedia'!$C$2:$K$999,5)</f>
        <v>Organic fruit &amp; vegetable puree, commercial product, pouch,Pumpkin Tree,Peter Rabbit Organics: Apple, pea &amp; spinach</v>
      </c>
      <c r="C376" s="31" t="str">
        <f>VLOOKUP(A376,'Food Encyclopedia'!$C$2:$K$999,6)</f>
        <v>Fruits</v>
      </c>
      <c r="D376" s="98">
        <v>50.0</v>
      </c>
      <c r="E376" s="31">
        <f t="shared" si="1"/>
        <v>50000</v>
      </c>
      <c r="F376" s="31">
        <f>(VLOOKUP(A376,'% water content of Food'!A376:F1373,6))</f>
        <v>83.93147987</v>
      </c>
      <c r="G376" s="31">
        <f t="shared" si="2"/>
        <v>41965.73993</v>
      </c>
      <c r="H376" s="31">
        <f t="shared" si="3"/>
        <v>8034.260066</v>
      </c>
      <c r="I376" s="99">
        <f t="shared" si="4"/>
        <v>140.0130502</v>
      </c>
      <c r="J376" s="31">
        <f>VLOOKUP(A376,'Absolute Total Monosaccharide C'!$E$2:$T$999,3)</f>
        <v>0.307274</v>
      </c>
      <c r="K376" s="31">
        <f>VLOOKUP(A376,'Absolute Total Monosaccharide C'!$E$2:$T$999,4)</f>
        <v>0.016384</v>
      </c>
      <c r="L376" s="31">
        <f>VLOOKUP(A376,'Absolute Total Monosaccharide C'!$E$2:$T$999,5)</f>
        <v>0.099327</v>
      </c>
      <c r="M376" s="31">
        <f>VLOOKUP(A376,'Absolute Total Monosaccharide C'!$E$2:$T$999,6)</f>
        <v>0.011771</v>
      </c>
      <c r="N376" s="100">
        <f>VLOOKUP(A376,'Absolute Total Monosaccharide C'!$E$2:$T$999,7)</f>
        <v>0.017427</v>
      </c>
      <c r="O376" s="31">
        <f>VLOOKUP(A376,'Absolute Total Monosaccharide C'!$E$2:$T$999,8)</f>
        <v>0.002127</v>
      </c>
      <c r="P376" s="31">
        <f>VLOOKUP(A376,'Absolute Total Monosaccharide C'!$E$2:$T$999,9)</f>
        <v>0.001522</v>
      </c>
      <c r="Q376" s="31">
        <f>VLOOKUP(A376,'Absolute Total Monosaccharide C'!$E$2:$T$999,10)</f>
        <v>0</v>
      </c>
      <c r="R376" s="31">
        <f>VLOOKUP(A376,'Absolute Total Monosaccharide C'!$E$2:$T$999,11)</f>
        <v>0.015793</v>
      </c>
      <c r="S376" s="31">
        <f>VLOOKUP(A376,'Absolute Total Monosaccharide C'!$E$2:$T$999,12)</f>
        <v>0</v>
      </c>
      <c r="T376" s="31">
        <f>VLOOKUP(A376,'Absolute Total Monosaccharide C'!$E$2:$T$999,13)</f>
        <v>0</v>
      </c>
      <c r="U376" s="31">
        <f>VLOOKUP(A376,'Absolute Total Monosaccharide C'!$E$2:$T$999,14)</f>
        <v>0.001743</v>
      </c>
      <c r="V376" s="31">
        <f>VLOOKUP(A376,'Absolute Total Monosaccharide C'!$E$2:$T$999,15)</f>
        <v>0.001559</v>
      </c>
      <c r="W376" s="31">
        <f>VLOOKUP(A376,'Absolute Total Monosaccharide C'!$E$2:$T$999,16)</f>
        <v>0</v>
      </c>
      <c r="X376" s="100">
        <f>VLOOKUP(A376,'Absolute Total Monosaccharide C'!$E$2:$T$999,2)</f>
        <v>10.15</v>
      </c>
      <c r="Y376" s="101"/>
    </row>
    <row r="377">
      <c r="A377" s="19" t="s">
        <v>1012</v>
      </c>
      <c r="B377" s="8" t="str">
        <f>VLOOKUP(A377,'Food Encyclopedia'!$C$2:$K$999,3)&amp;","&amp;VLOOKUP(A377,'Food Encyclopedia'!$C$2:$K$999,4)&amp;","&amp;VLOOKUP(A377,'Food Encyclopedia'!$C$2:$K$999,5)</f>
        <v>Organic fruit &amp; vegetable puree, commercial product, pouch,Pumpkin Tree,Peter Rabbit Organics: banana, mango, broccoli &amp; kale</v>
      </c>
      <c r="C377" s="31" t="str">
        <f>VLOOKUP(A377,'Food Encyclopedia'!$C$2:$K$999,6)</f>
        <v>Fruits</v>
      </c>
      <c r="D377" s="98">
        <v>50.0</v>
      </c>
      <c r="E377" s="31">
        <f t="shared" si="1"/>
        <v>50000</v>
      </c>
      <c r="F377" s="31">
        <f>(VLOOKUP(A377,'% water content of Food'!A377:F1374,6))</f>
        <v>81.17619529</v>
      </c>
      <c r="G377" s="31">
        <f t="shared" si="2"/>
        <v>40588.09765</v>
      </c>
      <c r="H377" s="31">
        <f t="shared" si="3"/>
        <v>9411.902354</v>
      </c>
      <c r="I377" s="99">
        <f t="shared" si="4"/>
        <v>107.8980486</v>
      </c>
      <c r="J377" s="31">
        <f>VLOOKUP(A377,'Absolute Total Monosaccharide C'!$E$2:$T$999,3)</f>
        <v>0.290416</v>
      </c>
      <c r="K377" s="31">
        <f>VLOOKUP(A377,'Absolute Total Monosaccharide C'!$E$2:$T$999,4)</f>
        <v>0.016189</v>
      </c>
      <c r="L377" s="31">
        <f>VLOOKUP(A377,'Absolute Total Monosaccharide C'!$E$2:$T$999,5)</f>
        <v>0.147601</v>
      </c>
      <c r="M377" s="31">
        <f>VLOOKUP(A377,'Absolute Total Monosaccharide C'!$E$2:$T$999,6)</f>
        <v>0.006401</v>
      </c>
      <c r="N377" s="100">
        <f>VLOOKUP(A377,'Absolute Total Monosaccharide C'!$E$2:$T$999,7)</f>
        <v>0.011464</v>
      </c>
      <c r="O377" s="31">
        <f>VLOOKUP(A377,'Absolute Total Monosaccharide C'!$E$2:$T$999,8)</f>
        <v>0.001465</v>
      </c>
      <c r="P377" s="31">
        <f>VLOOKUP(A377,'Absolute Total Monosaccharide C'!$E$2:$T$999,9)</f>
        <v>0.000935</v>
      </c>
      <c r="Q377" s="31">
        <f>VLOOKUP(A377,'Absolute Total Monosaccharide C'!$E$2:$T$999,10)</f>
        <v>0</v>
      </c>
      <c r="R377" s="31">
        <f>VLOOKUP(A377,'Absolute Total Monosaccharide C'!$E$2:$T$999,11)</f>
        <v>0.016245</v>
      </c>
      <c r="S377" s="31">
        <f>VLOOKUP(A377,'Absolute Total Monosaccharide C'!$E$2:$T$999,12)</f>
        <v>0</v>
      </c>
      <c r="T377" s="31">
        <f>VLOOKUP(A377,'Absolute Total Monosaccharide C'!$E$2:$T$999,13)</f>
        <v>0</v>
      </c>
      <c r="U377" s="31">
        <f>VLOOKUP(A377,'Absolute Total Monosaccharide C'!$E$2:$T$999,14)</f>
        <v>0.001547</v>
      </c>
      <c r="V377" s="31">
        <f>VLOOKUP(A377,'Absolute Total Monosaccharide C'!$E$2:$T$999,15)</f>
        <v>0.001182</v>
      </c>
      <c r="W377" s="31">
        <f>VLOOKUP(A377,'Absolute Total Monosaccharide C'!$E$2:$T$999,16)</f>
        <v>0</v>
      </c>
      <c r="X377" s="100">
        <f>VLOOKUP(A377,'Absolute Total Monosaccharide C'!$E$2:$T$999,2)</f>
        <v>10.22</v>
      </c>
      <c r="Y377" s="101"/>
    </row>
    <row r="378">
      <c r="A378" s="19" t="s">
        <v>1014</v>
      </c>
      <c r="B378" s="8" t="str">
        <f>VLOOKUP(A378,'Food Encyclopedia'!$C$2:$K$999,3)&amp;","&amp;VLOOKUP(A378,'Food Encyclopedia'!$C$2:$K$999,4)&amp;","&amp;VLOOKUP(A378,'Food Encyclopedia'!$C$2:$K$999,5)</f>
        <v>baby food blend, commercial product, jar,Gerber Natural,Pear with Vitamin C, sitter (2nd foods)</v>
      </c>
      <c r="C378" s="31" t="str">
        <f>VLOOKUP(A378,'Food Encyclopedia'!$C$2:$K$999,6)</f>
        <v>Fruits</v>
      </c>
      <c r="D378" s="98">
        <v>50.0</v>
      </c>
      <c r="E378" s="31">
        <f t="shared" si="1"/>
        <v>50000</v>
      </c>
      <c r="F378" s="31">
        <f>(VLOOKUP(A378,'% water content of Food'!A378:F1375,6))</f>
        <v>159.2830834</v>
      </c>
      <c r="G378" s="31">
        <f t="shared" si="2"/>
        <v>79641.54169</v>
      </c>
      <c r="H378" s="31">
        <f t="shared" si="3"/>
        <v>-29641.54169</v>
      </c>
      <c r="I378" s="99">
        <f t="shared" si="4"/>
        <v>0</v>
      </c>
      <c r="J378" s="31" t="str">
        <f>VLOOKUP(A378,'Absolute Total Monosaccharide C'!$E$2:$T$999,3)</f>
        <v/>
      </c>
      <c r="K378" s="31" t="str">
        <f>VLOOKUP(A378,'Absolute Total Monosaccharide C'!$E$2:$T$999,4)</f>
        <v/>
      </c>
      <c r="L378" s="31" t="str">
        <f>VLOOKUP(A378,'Absolute Total Monosaccharide C'!$E$2:$T$999,5)</f>
        <v/>
      </c>
      <c r="M378" s="31" t="str">
        <f>VLOOKUP(A378,'Absolute Total Monosaccharide C'!$E$2:$T$999,6)</f>
        <v/>
      </c>
      <c r="N378" s="100" t="str">
        <f>VLOOKUP(A378,'Absolute Total Monosaccharide C'!$E$2:$T$999,7)</f>
        <v/>
      </c>
      <c r="O378" s="31" t="str">
        <f>VLOOKUP(A378,'Absolute Total Monosaccharide C'!$E$2:$T$999,8)</f>
        <v/>
      </c>
      <c r="P378" s="31" t="str">
        <f>VLOOKUP(A378,'Absolute Total Monosaccharide C'!$E$2:$T$999,9)</f>
        <v/>
      </c>
      <c r="Q378" s="31" t="str">
        <f>VLOOKUP(A378,'Absolute Total Monosaccharide C'!$E$2:$T$999,10)</f>
        <v/>
      </c>
      <c r="R378" s="31" t="str">
        <f>VLOOKUP(A378,'Absolute Total Monosaccharide C'!$E$2:$T$999,11)</f>
        <v/>
      </c>
      <c r="S378" s="31" t="str">
        <f>VLOOKUP(A378,'Absolute Total Monosaccharide C'!$E$2:$T$999,12)</f>
        <v/>
      </c>
      <c r="T378" s="31" t="str">
        <f>VLOOKUP(A378,'Absolute Total Monosaccharide C'!$E$2:$T$999,13)</f>
        <v/>
      </c>
      <c r="U378" s="31" t="str">
        <f>VLOOKUP(A378,'Absolute Total Monosaccharide C'!$E$2:$T$999,14)</f>
        <v/>
      </c>
      <c r="V378" s="31" t="str">
        <f>VLOOKUP(A378,'Absolute Total Monosaccharide C'!$E$2:$T$999,15)</f>
        <v/>
      </c>
      <c r="W378" s="31" t="str">
        <f>VLOOKUP(A378,'Absolute Total Monosaccharide C'!$E$2:$T$999,16)</f>
        <v/>
      </c>
      <c r="X378" s="100" t="str">
        <f>VLOOKUP(A378,'Absolute Total Monosaccharide C'!$E$2:$T$999,2)</f>
        <v/>
      </c>
      <c r="Y378" s="101"/>
    </row>
    <row r="379">
      <c r="A379" s="19" t="s">
        <v>1018</v>
      </c>
      <c r="B379" s="8" t="str">
        <f>VLOOKUP(A379,'Food Encyclopedia'!$C$2:$K$999,3)&amp;","&amp;VLOOKUP(A379,'Food Encyclopedia'!$C$2:$K$999,4)&amp;","&amp;VLOOKUP(A379,'Food Encyclopedia'!$C$2:$K$999,5)</f>
        <v>baby food blend, commercial product, jar,Gerber Natural,Apple, prune with Vitamin C, sitter (2nd foods)</v>
      </c>
      <c r="C379" s="31" t="str">
        <f>VLOOKUP(A379,'Food Encyclopedia'!$C$2:$K$999,6)</f>
        <v>Fruits</v>
      </c>
      <c r="D379" s="98">
        <v>50.0</v>
      </c>
      <c r="E379" s="31">
        <f t="shared" si="1"/>
        <v>50000</v>
      </c>
      <c r="F379" s="31">
        <f>(VLOOKUP(A379,'% water content of Food'!A379:F1376,6))</f>
        <v>83.49605939</v>
      </c>
      <c r="G379" s="31">
        <f t="shared" si="2"/>
        <v>41748.0297</v>
      </c>
      <c r="H379" s="31">
        <f t="shared" si="3"/>
        <v>8251.970305</v>
      </c>
      <c r="I379" s="99">
        <f t="shared" si="4"/>
        <v>78.37721395</v>
      </c>
      <c r="J379" s="31">
        <f>VLOOKUP(A379,'Absolute Total Monosaccharide C'!$E$2:$T$999,3)</f>
        <v>0.272354</v>
      </c>
      <c r="K379" s="31">
        <f>VLOOKUP(A379,'Absolute Total Monosaccharide C'!$E$2:$T$999,4)</f>
        <v>0.011714</v>
      </c>
      <c r="L379" s="31">
        <f>VLOOKUP(A379,'Absolute Total Monosaccharide C'!$E$2:$T$999,5)</f>
        <v>0.143644</v>
      </c>
      <c r="M379" s="31">
        <f>VLOOKUP(A379,'Absolute Total Monosaccharide C'!$E$2:$T$999,6)</f>
        <v>0.009603</v>
      </c>
      <c r="N379" s="100">
        <f>VLOOKUP(A379,'Absolute Total Monosaccharide C'!$E$2:$T$999,7)</f>
        <v>0.009498</v>
      </c>
      <c r="O379" s="31">
        <f>VLOOKUP(A379,'Absolute Total Monosaccharide C'!$E$2:$T$999,8)</f>
        <v>0</v>
      </c>
      <c r="P379" s="31">
        <f>VLOOKUP(A379,'Absolute Total Monosaccharide C'!$E$2:$T$999,9)</f>
        <v>0.001589</v>
      </c>
      <c r="Q379" s="31">
        <f>VLOOKUP(A379,'Absolute Total Monosaccharide C'!$E$2:$T$999,10)</f>
        <v>0</v>
      </c>
      <c r="R379" s="31">
        <f>VLOOKUP(A379,'Absolute Total Monosaccharide C'!$E$2:$T$999,11)</f>
        <v>0.020398</v>
      </c>
      <c r="S379" s="31">
        <f>VLOOKUP(A379,'Absolute Total Monosaccharide C'!$E$2:$T$999,12)</f>
        <v>0</v>
      </c>
      <c r="T379" s="31">
        <f>VLOOKUP(A379,'Absolute Total Monosaccharide C'!$E$2:$T$999,13)</f>
        <v>0</v>
      </c>
      <c r="U379" s="31">
        <f>VLOOKUP(A379,'Absolute Total Monosaccharide C'!$E$2:$T$999,14)</f>
        <v>0.000735</v>
      </c>
      <c r="V379" s="31">
        <f>VLOOKUP(A379,'Absolute Total Monosaccharide C'!$E$2:$T$999,15)</f>
        <v>0</v>
      </c>
      <c r="W379" s="31">
        <f>VLOOKUP(A379,'Absolute Total Monosaccharide C'!$E$2:$T$999,16)</f>
        <v>0.000306</v>
      </c>
      <c r="X379" s="100">
        <f>VLOOKUP(A379,'Absolute Total Monosaccharide C'!$E$2:$T$999,2)</f>
        <v>10.47</v>
      </c>
      <c r="Y379" s="101"/>
    </row>
    <row r="380">
      <c r="A380" s="19" t="s">
        <v>1020</v>
      </c>
      <c r="B380" s="8" t="str">
        <f>VLOOKUP(A380,'Food Encyclopedia'!$C$2:$K$999,3)&amp;","&amp;VLOOKUP(A380,'Food Encyclopedia'!$C$2:$K$999,4)&amp;","&amp;VLOOKUP(A380,'Food Encyclopedia'!$C$2:$K$999,5)</f>
        <v>baby food blend, commercial product, jar,Gerber Natural,Banana with Vitamin C, sitter (2nd foods)</v>
      </c>
      <c r="C380" s="31" t="str">
        <f>VLOOKUP(A380,'Food Encyclopedia'!$C$2:$K$999,6)</f>
        <v>Fruits</v>
      </c>
      <c r="D380" s="98">
        <v>50.0</v>
      </c>
      <c r="E380" s="31">
        <f t="shared" si="1"/>
        <v>50000</v>
      </c>
      <c r="F380" s="31">
        <f>(VLOOKUP(A380,'% water content of Food'!A380:F1377,6))</f>
        <v>75.41251049</v>
      </c>
      <c r="G380" s="31">
        <f t="shared" si="2"/>
        <v>37706.25524</v>
      </c>
      <c r="H380" s="31">
        <f t="shared" si="3"/>
        <v>12293.74476</v>
      </c>
      <c r="I380" s="99">
        <f t="shared" si="4"/>
        <v>62.4891046</v>
      </c>
      <c r="J380" s="31">
        <f>VLOOKUP(A380,'Absolute Total Monosaccharide C'!$E$2:$T$999,3)</f>
        <v>0.426522</v>
      </c>
      <c r="K380" s="31">
        <f>VLOOKUP(A380,'Absolute Total Monosaccharide C'!$E$2:$T$999,4)</f>
        <v>0.007866</v>
      </c>
      <c r="L380" s="31">
        <f>VLOOKUP(A380,'Absolute Total Monosaccharide C'!$E$2:$T$999,5)</f>
        <v>0.101655</v>
      </c>
      <c r="M380" s="31">
        <f>VLOOKUP(A380,'Absolute Total Monosaccharide C'!$E$2:$T$999,6)</f>
        <v>0.004404</v>
      </c>
      <c r="N380" s="100">
        <f>VLOOKUP(A380,'Absolute Total Monosaccharide C'!$E$2:$T$999,7)</f>
        <v>0.005083</v>
      </c>
      <c r="O380" s="31">
        <f>VLOOKUP(A380,'Absolute Total Monosaccharide C'!$E$2:$T$999,8)</f>
        <v>0</v>
      </c>
      <c r="P380" s="31">
        <f>VLOOKUP(A380,'Absolute Total Monosaccharide C'!$E$2:$T$999,9)</f>
        <v>0.000223</v>
      </c>
      <c r="Q380" s="31">
        <f>VLOOKUP(A380,'Absolute Total Monosaccharide C'!$E$2:$T$999,10)</f>
        <v>0</v>
      </c>
      <c r="R380" s="31">
        <f>VLOOKUP(A380,'Absolute Total Monosaccharide C'!$E$2:$T$999,11)</f>
        <v>0.010083</v>
      </c>
      <c r="S380" s="31">
        <f>VLOOKUP(A380,'Absolute Total Monosaccharide C'!$E$2:$T$999,12)</f>
        <v>0</v>
      </c>
      <c r="T380" s="31">
        <f>VLOOKUP(A380,'Absolute Total Monosaccharide C'!$E$2:$T$999,13)</f>
        <v>0</v>
      </c>
      <c r="U380" s="31">
        <f>VLOOKUP(A380,'Absolute Total Monosaccharide C'!$E$2:$T$999,14)</f>
        <v>0.004831</v>
      </c>
      <c r="V380" s="31">
        <f>VLOOKUP(A380,'Absolute Total Monosaccharide C'!$E$2:$T$999,15)</f>
        <v>0</v>
      </c>
      <c r="W380" s="31">
        <f>VLOOKUP(A380,'Absolute Total Monosaccharide C'!$E$2:$T$999,16)</f>
        <v>0</v>
      </c>
      <c r="X380" s="100">
        <f>VLOOKUP(A380,'Absolute Total Monosaccharide C'!$E$2:$T$999,2)</f>
        <v>10.26</v>
      </c>
      <c r="Y380" s="101"/>
    </row>
    <row r="381">
      <c r="A381" s="19" t="s">
        <v>1022</v>
      </c>
      <c r="B381" s="8" t="str">
        <f>VLOOKUP(A381,'Food Encyclopedia'!$C$2:$K$999,3)&amp;","&amp;VLOOKUP(A381,'Food Encyclopedia'!$C$2:$K$999,4)&amp;","&amp;VLOOKUP(A381,'Food Encyclopedia'!$C$2:$K$999,5)</f>
        <v>baby food blend, commercial product, jar,Gerber Natural,Pear, carrot, pea with Vitamin C, sitter (2nd foods)</v>
      </c>
      <c r="C381" s="31" t="str">
        <f>VLOOKUP(A381,'Food Encyclopedia'!$C$2:$K$999,6)</f>
        <v>Fruits</v>
      </c>
      <c r="D381" s="98">
        <v>50.0</v>
      </c>
      <c r="E381" s="31">
        <f t="shared" si="1"/>
        <v>50000</v>
      </c>
      <c r="F381" s="31">
        <f>(VLOOKUP(A381,'% water content of Food'!A381:F1378,6))</f>
        <v>84.5758713</v>
      </c>
      <c r="G381" s="31">
        <f t="shared" si="2"/>
        <v>42287.93565</v>
      </c>
      <c r="H381" s="31">
        <f t="shared" si="3"/>
        <v>7712.064349</v>
      </c>
      <c r="I381" s="99">
        <f t="shared" si="4"/>
        <v>184.1486725</v>
      </c>
      <c r="J381" s="31">
        <f>VLOOKUP(A381,'Absolute Total Monosaccharide C'!$E$2:$T$999,3)</f>
        <v>0.142093</v>
      </c>
      <c r="K381" s="31">
        <f>VLOOKUP(A381,'Absolute Total Monosaccharide C'!$E$2:$T$999,4)</f>
        <v>0.016953</v>
      </c>
      <c r="L381" s="31">
        <f>VLOOKUP(A381,'Absolute Total Monosaccharide C'!$E$2:$T$999,5)</f>
        <v>0.094693</v>
      </c>
      <c r="M381" s="31">
        <f>VLOOKUP(A381,'Absolute Total Monosaccharide C'!$E$2:$T$999,6)</f>
        <v>0.032218</v>
      </c>
      <c r="N381" s="100">
        <f>VLOOKUP(A381,'Absolute Total Monosaccharide C'!$E$2:$T$999,7)</f>
        <v>0.023878</v>
      </c>
      <c r="O381" s="31">
        <f>VLOOKUP(A381,'Absolute Total Monosaccharide C'!$E$2:$T$999,8)</f>
        <v>0</v>
      </c>
      <c r="P381" s="31">
        <f>VLOOKUP(A381,'Absolute Total Monosaccharide C'!$E$2:$T$999,9)</f>
        <v>0.001347</v>
      </c>
      <c r="Q381" s="31">
        <f>VLOOKUP(A381,'Absolute Total Monosaccharide C'!$E$2:$T$999,10)</f>
        <v>0</v>
      </c>
      <c r="R381" s="31">
        <f>VLOOKUP(A381,'Absolute Total Monosaccharide C'!$E$2:$T$999,11)</f>
        <v>0.020332</v>
      </c>
      <c r="S381" s="31">
        <f>VLOOKUP(A381,'Absolute Total Monosaccharide C'!$E$2:$T$999,12)</f>
        <v>0</v>
      </c>
      <c r="T381" s="31">
        <f>VLOOKUP(A381,'Absolute Total Monosaccharide C'!$E$2:$T$999,13)</f>
        <v>0</v>
      </c>
      <c r="U381" s="31">
        <f>VLOOKUP(A381,'Absolute Total Monosaccharide C'!$E$2:$T$999,14)</f>
        <v>0.001805</v>
      </c>
      <c r="V381" s="31">
        <f>VLOOKUP(A381,'Absolute Total Monosaccharide C'!$E$2:$T$999,15)</f>
        <v>0</v>
      </c>
      <c r="W381" s="31">
        <f>VLOOKUP(A381,'Absolute Total Monosaccharide C'!$E$2:$T$999,16)</f>
        <v>0</v>
      </c>
      <c r="X381" s="100">
        <f>VLOOKUP(A381,'Absolute Total Monosaccharide C'!$E$2:$T$999,2)</f>
        <v>10.02</v>
      </c>
      <c r="Y381" s="101"/>
    </row>
    <row r="382">
      <c r="A382" s="19" t="s">
        <v>1024</v>
      </c>
      <c r="B382" s="8" t="str">
        <f>VLOOKUP(A382,'Food Encyclopedia'!$C$2:$K$999,3)&amp;","&amp;VLOOKUP(A382,'Food Encyclopedia'!$C$2:$K$999,4)&amp;","&amp;VLOOKUP(A382,'Food Encyclopedia'!$C$2:$K$999,5)</f>
        <v>baby food blend, commercial product, jar,Gerber Natural,Banana, blueberry with Vitamin C, sitter (2nd foods)</v>
      </c>
      <c r="C382" s="31" t="str">
        <f>VLOOKUP(A382,'Food Encyclopedia'!$C$2:$K$999,6)</f>
        <v>Fruits</v>
      </c>
      <c r="D382" s="98">
        <v>50.0</v>
      </c>
      <c r="E382" s="31">
        <f t="shared" si="1"/>
        <v>50000</v>
      </c>
      <c r="F382" s="31">
        <f>(VLOOKUP(A382,'% water content of Food'!A382:F1379,6))</f>
        <v>76.08931179</v>
      </c>
      <c r="G382" s="31">
        <f t="shared" si="2"/>
        <v>38044.6559</v>
      </c>
      <c r="H382" s="31">
        <f t="shared" si="3"/>
        <v>11955.3441</v>
      </c>
      <c r="I382" s="99">
        <f t="shared" si="4"/>
        <v>50.34395403</v>
      </c>
      <c r="J382" s="31">
        <f>VLOOKUP(A382,'Absolute Total Monosaccharide C'!$E$2:$T$999,3)</f>
        <v>0.41245</v>
      </c>
      <c r="K382" s="31">
        <f>VLOOKUP(A382,'Absolute Total Monosaccharide C'!$E$2:$T$999,4)</f>
        <v>0.00571</v>
      </c>
      <c r="L382" s="31">
        <f>VLOOKUP(A382,'Absolute Total Monosaccharide C'!$E$2:$T$999,5)</f>
        <v>0.048552</v>
      </c>
      <c r="M382" s="31">
        <f>VLOOKUP(A382,'Absolute Total Monosaccharide C'!$E$2:$T$999,6)</f>
        <v>0.003178</v>
      </c>
      <c r="N382" s="100">
        <f>VLOOKUP(A382,'Absolute Total Monosaccharide C'!$E$2:$T$999,7)</f>
        <v>0.004211</v>
      </c>
      <c r="O382" s="31">
        <f>VLOOKUP(A382,'Absolute Total Monosaccharide C'!$E$2:$T$999,8)</f>
        <v>0</v>
      </c>
      <c r="P382" s="31">
        <f>VLOOKUP(A382,'Absolute Total Monosaccharide C'!$E$2:$T$999,9)</f>
        <v>0.000395</v>
      </c>
      <c r="Q382" s="31">
        <f>VLOOKUP(A382,'Absolute Total Monosaccharide C'!$E$2:$T$999,10)</f>
        <v>0</v>
      </c>
      <c r="R382" s="31">
        <f>VLOOKUP(A382,'Absolute Total Monosaccharide C'!$E$2:$T$999,11)</f>
        <v>0.010336</v>
      </c>
      <c r="S382" s="31">
        <f>VLOOKUP(A382,'Absolute Total Monosaccharide C'!$E$2:$T$999,12)</f>
        <v>0</v>
      </c>
      <c r="T382" s="31">
        <f>VLOOKUP(A382,'Absolute Total Monosaccharide C'!$E$2:$T$999,13)</f>
        <v>0</v>
      </c>
      <c r="U382" s="31">
        <f>VLOOKUP(A382,'Absolute Total Monosaccharide C'!$E$2:$T$999,14)</f>
        <v>0.002742</v>
      </c>
      <c r="V382" s="31">
        <f>VLOOKUP(A382,'Absolute Total Monosaccharide C'!$E$2:$T$999,15)</f>
        <v>0</v>
      </c>
      <c r="W382" s="31">
        <f>VLOOKUP(A382,'Absolute Total Monosaccharide C'!$E$2:$T$999,16)</f>
        <v>0.000209</v>
      </c>
      <c r="X382" s="100">
        <f>VLOOKUP(A382,'Absolute Total Monosaccharide C'!$E$2:$T$999,2)</f>
        <v>9.702</v>
      </c>
      <c r="Y382" s="101"/>
    </row>
    <row r="383">
      <c r="A383" s="19" t="s">
        <v>1026</v>
      </c>
      <c r="B383" s="8" t="str">
        <f>VLOOKUP(A383,'Food Encyclopedia'!$C$2:$K$999,3)&amp;","&amp;VLOOKUP(A383,'Food Encyclopedia'!$C$2:$K$999,4)&amp;","&amp;VLOOKUP(A383,'Food Encyclopedia'!$C$2:$K$999,5)</f>
        <v>baby food blend, commercial product, jar,Gerber Organic,Mango, apple, banana, sitter (2nd foods)</v>
      </c>
      <c r="C383" s="31" t="str">
        <f>VLOOKUP(A383,'Food Encyclopedia'!$C$2:$K$999,6)</f>
        <v>Fruits</v>
      </c>
      <c r="D383" s="98">
        <v>50.0</v>
      </c>
      <c r="E383" s="31">
        <f t="shared" si="1"/>
        <v>50000</v>
      </c>
      <c r="F383" s="31">
        <f>(VLOOKUP(A383,'% water content of Food'!A383:F1380,6))</f>
        <v>81.61176334</v>
      </c>
      <c r="G383" s="31">
        <f t="shared" si="2"/>
        <v>40805.88167</v>
      </c>
      <c r="H383" s="31">
        <f t="shared" si="3"/>
        <v>9194.118328</v>
      </c>
      <c r="I383" s="99">
        <f t="shared" si="4"/>
        <v>91.07693615</v>
      </c>
      <c r="J383" s="31">
        <f>VLOOKUP(A383,'Absolute Total Monosaccharide C'!$E$2:$T$999,3)</f>
        <v>0.305805</v>
      </c>
      <c r="K383" s="31">
        <f>VLOOKUP(A383,'Absolute Total Monosaccharide C'!$E$2:$T$999,4)</f>
        <v>0.013302</v>
      </c>
      <c r="L383" s="31">
        <f>VLOOKUP(A383,'Absolute Total Monosaccharide C'!$E$2:$T$999,5)</f>
        <v>0.319597</v>
      </c>
      <c r="M383" s="31">
        <f>VLOOKUP(A383,'Absolute Total Monosaccharide C'!$E$2:$T$999,6)</f>
        <v>0.007204</v>
      </c>
      <c r="N383" s="100">
        <f>VLOOKUP(A383,'Absolute Total Monosaccharide C'!$E$2:$T$999,7)</f>
        <v>0.009906</v>
      </c>
      <c r="O383" s="31">
        <f>VLOOKUP(A383,'Absolute Total Monosaccharide C'!$E$2:$T$999,8)</f>
        <v>0.002096</v>
      </c>
      <c r="P383" s="31">
        <f>VLOOKUP(A383,'Absolute Total Monosaccharide C'!$E$2:$T$999,9)</f>
        <v>0.00091</v>
      </c>
      <c r="Q383" s="31">
        <f>VLOOKUP(A383,'Absolute Total Monosaccharide C'!$E$2:$T$999,10)</f>
        <v>0</v>
      </c>
      <c r="R383" s="31">
        <f>VLOOKUP(A383,'Absolute Total Monosaccharide C'!$E$2:$T$999,11)</f>
        <v>0.013407</v>
      </c>
      <c r="S383" s="31">
        <f>VLOOKUP(A383,'Absolute Total Monosaccharide C'!$E$2:$T$999,12)</f>
        <v>0</v>
      </c>
      <c r="T383" s="31">
        <f>VLOOKUP(A383,'Absolute Total Monosaccharide C'!$E$2:$T$999,13)</f>
        <v>0</v>
      </c>
      <c r="U383" s="31">
        <f>VLOOKUP(A383,'Absolute Total Monosaccharide C'!$E$2:$T$999,14)</f>
        <v>0.00156</v>
      </c>
      <c r="V383" s="31">
        <f>VLOOKUP(A383,'Absolute Total Monosaccharide C'!$E$2:$T$999,15)</f>
        <v>0.000426</v>
      </c>
      <c r="W383" s="31">
        <f>VLOOKUP(A383,'Absolute Total Monosaccharide C'!$E$2:$T$999,16)</f>
        <v>0</v>
      </c>
      <c r="X383" s="100">
        <f>VLOOKUP(A383,'Absolute Total Monosaccharide C'!$E$2:$T$999,2)</f>
        <v>10.29</v>
      </c>
      <c r="Y383" s="101"/>
    </row>
    <row r="384">
      <c r="A384" s="19" t="s">
        <v>1029</v>
      </c>
      <c r="B384" s="8" t="str">
        <f>VLOOKUP(A384,'Food Encyclopedia'!$C$2:$K$999,3)&amp;","&amp;VLOOKUP(A384,'Food Encyclopedia'!$C$2:$K$999,4)&amp;","&amp;VLOOKUP(A384,'Food Encyclopedia'!$C$2:$K$999,5)</f>
        <v>baby food blend, commercial product, jar,Gerber Organic,Apple, wild blueberry, sitter (2nd foods)</v>
      </c>
      <c r="C384" s="31" t="str">
        <f>VLOOKUP(A384,'Food Encyclopedia'!$C$2:$K$999,6)</f>
        <v>Fruits</v>
      </c>
      <c r="D384" s="98">
        <v>50.0</v>
      </c>
      <c r="E384" s="31">
        <f t="shared" si="1"/>
        <v>50000</v>
      </c>
      <c r="F384" s="31">
        <f>(VLOOKUP(A384,'% water content of Food'!A384:F1381,6))</f>
        <v>85.80546743</v>
      </c>
      <c r="G384" s="31">
        <f t="shared" si="2"/>
        <v>42902.73371</v>
      </c>
      <c r="H384" s="31">
        <f t="shared" si="3"/>
        <v>7097.266287</v>
      </c>
      <c r="I384" s="99">
        <f t="shared" si="4"/>
        <v>71.07202459</v>
      </c>
      <c r="J384" s="31">
        <f>VLOOKUP(A384,'Absolute Total Monosaccharide C'!$E$2:$T$999,3)</f>
        <v>0.205646</v>
      </c>
      <c r="K384" s="31">
        <f>VLOOKUP(A384,'Absolute Total Monosaccharide C'!$E$2:$T$999,4)</f>
        <v>0.010581</v>
      </c>
      <c r="L384" s="31">
        <f>VLOOKUP(A384,'Absolute Total Monosaccharide C'!$E$2:$T$999,5)</f>
        <v>0.342684</v>
      </c>
      <c r="M384" s="31">
        <f>VLOOKUP(A384,'Absolute Total Monosaccharide C'!$E$2:$T$999,6)</f>
        <v>0.018029</v>
      </c>
      <c r="N384" s="100">
        <f>VLOOKUP(A384,'Absolute Total Monosaccharide C'!$E$2:$T$999,7)</f>
        <v>0.010014</v>
      </c>
      <c r="O384" s="31">
        <f>VLOOKUP(A384,'Absolute Total Monosaccharide C'!$E$2:$T$999,8)</f>
        <v>0.001965</v>
      </c>
      <c r="P384" s="31">
        <f>VLOOKUP(A384,'Absolute Total Monosaccharide C'!$E$2:$T$999,9)</f>
        <v>0.001656</v>
      </c>
      <c r="Q384" s="31">
        <f>VLOOKUP(A384,'Absolute Total Monosaccharide C'!$E$2:$T$999,10)</f>
        <v>0</v>
      </c>
      <c r="R384" s="31">
        <f>VLOOKUP(A384,'Absolute Total Monosaccharide C'!$E$2:$T$999,11)</f>
        <v>0.015864</v>
      </c>
      <c r="S384" s="31">
        <f>VLOOKUP(A384,'Absolute Total Monosaccharide C'!$E$2:$T$999,12)</f>
        <v>0</v>
      </c>
      <c r="T384" s="31">
        <f>VLOOKUP(A384,'Absolute Total Monosaccharide C'!$E$2:$T$999,13)</f>
        <v>0</v>
      </c>
      <c r="U384" s="31">
        <f>VLOOKUP(A384,'Absolute Total Monosaccharide C'!$E$2:$T$999,14)</f>
        <v>0</v>
      </c>
      <c r="V384" s="31">
        <f>VLOOKUP(A384,'Absolute Total Monosaccharide C'!$E$2:$T$999,15)</f>
        <v>0.000263</v>
      </c>
      <c r="W384" s="31">
        <f>VLOOKUP(A384,'Absolute Total Monosaccharide C'!$E$2:$T$999,16)</f>
        <v>0</v>
      </c>
      <c r="X384" s="100">
        <f>VLOOKUP(A384,'Absolute Total Monosaccharide C'!$E$2:$T$999,2)</f>
        <v>10.47</v>
      </c>
      <c r="Y384" s="101"/>
    </row>
    <row r="385">
      <c r="A385" s="19" t="s">
        <v>1031</v>
      </c>
      <c r="B385" s="8" t="str">
        <f>VLOOKUP(A385,'Food Encyclopedia'!$C$2:$K$999,3)&amp;","&amp;VLOOKUP(A385,'Food Encyclopedia'!$C$2:$K$999,4)&amp;","&amp;VLOOKUP(A385,'Food Encyclopedia'!$C$2:$K$999,5)</f>
        <v>baby food blend, commercial product, jar,Gerber Organic,Carrot, apple, pear, sitter (2nd foods)</v>
      </c>
      <c r="C385" s="31" t="str">
        <f>VLOOKUP(A385,'Food Encyclopedia'!$C$2:$K$999,6)</f>
        <v>Vegetables</v>
      </c>
      <c r="D385" s="98">
        <v>50.0</v>
      </c>
      <c r="E385" s="31">
        <f t="shared" si="1"/>
        <v>50000</v>
      </c>
      <c r="F385" s="31">
        <f>(VLOOKUP(A385,'% water content of Food'!A385:F1382,6))</f>
        <v>85.487056</v>
      </c>
      <c r="G385" s="31">
        <f t="shared" si="2"/>
        <v>42743.528</v>
      </c>
      <c r="H385" s="31">
        <f t="shared" si="3"/>
        <v>7256.472</v>
      </c>
      <c r="I385" s="99">
        <f t="shared" si="4"/>
        <v>128.8676862</v>
      </c>
      <c r="J385" s="31">
        <f>VLOOKUP(A385,'Absolute Total Monosaccharide C'!$E$2:$T$999,3)</f>
        <v>0.243516</v>
      </c>
      <c r="K385" s="31">
        <f>VLOOKUP(A385,'Absolute Total Monosaccharide C'!$E$2:$T$999,4)</f>
        <v>0.016822</v>
      </c>
      <c r="L385" s="31">
        <f>VLOOKUP(A385,'Absolute Total Monosaccharide C'!$E$2:$T$999,5)</f>
        <v>0.172496</v>
      </c>
      <c r="M385" s="31">
        <f>VLOOKUP(A385,'Absolute Total Monosaccharide C'!$E$2:$T$999,6)</f>
        <v>0.011767</v>
      </c>
      <c r="N385" s="100">
        <f>VLOOKUP(A385,'Absolute Total Monosaccharide C'!$E$2:$T$999,7)</f>
        <v>0.017759</v>
      </c>
      <c r="O385" s="31">
        <f>VLOOKUP(A385,'Absolute Total Monosaccharide C'!$E$2:$T$999,8)</f>
        <v>0</v>
      </c>
      <c r="P385" s="31">
        <f>VLOOKUP(A385,'Absolute Total Monosaccharide C'!$E$2:$T$999,9)</f>
        <v>0.002962</v>
      </c>
      <c r="Q385" s="31">
        <f>VLOOKUP(A385,'Absolute Total Monosaccharide C'!$E$2:$T$999,10)</f>
        <v>0</v>
      </c>
      <c r="R385" s="31">
        <f>VLOOKUP(A385,'Absolute Total Monosaccharide C'!$E$2:$T$999,11)</f>
        <v>0.03393</v>
      </c>
      <c r="S385" s="31">
        <f>VLOOKUP(A385,'Absolute Total Monosaccharide C'!$E$2:$T$999,12)</f>
        <v>0</v>
      </c>
      <c r="T385" s="31">
        <f>VLOOKUP(A385,'Absolute Total Monosaccharide C'!$E$2:$T$999,13)</f>
        <v>0</v>
      </c>
      <c r="U385" s="31">
        <f>VLOOKUP(A385,'Absolute Total Monosaccharide C'!$E$2:$T$999,14)</f>
        <v>0.001894</v>
      </c>
      <c r="V385" s="31">
        <f>VLOOKUP(A385,'Absolute Total Monosaccharide C'!$E$2:$T$999,15)</f>
        <v>0</v>
      </c>
      <c r="W385" s="31">
        <f>VLOOKUP(A385,'Absolute Total Monosaccharide C'!$E$2:$T$999,16)</f>
        <v>0.000411</v>
      </c>
      <c r="X385" s="100">
        <f>VLOOKUP(A385,'Absolute Total Monosaccharide C'!$E$2:$T$999,2)</f>
        <v>10.41</v>
      </c>
      <c r="Y385" s="101"/>
    </row>
    <row r="386">
      <c r="A386" s="19" t="s">
        <v>1033</v>
      </c>
      <c r="B386" s="8" t="str">
        <f>VLOOKUP(A386,'Food Encyclopedia'!$C$2:$K$999,3)&amp;","&amp;VLOOKUP(A386,'Food Encyclopedia'!$C$2:$K$999,4)&amp;","&amp;VLOOKUP(A386,'Food Encyclopedia'!$C$2:$K$999,5)</f>
        <v>baby food blend, commercial product, pouch,Gerber Organic,Pumpkin (3 1/2 tbsp), banana (1/3), carrot (1/6), sitter (2nd foods)</v>
      </c>
      <c r="C386" s="31" t="str">
        <f>VLOOKUP(A386,'Food Encyclopedia'!$C$2:$K$999,6)</f>
        <v>Vegetables</v>
      </c>
      <c r="D386" s="98">
        <v>50.0</v>
      </c>
      <c r="E386" s="31">
        <f t="shared" si="1"/>
        <v>50000</v>
      </c>
      <c r="F386" s="31">
        <f>(VLOOKUP(A386,'% water content of Food'!A386:F1383,6))</f>
        <v>84.06250635</v>
      </c>
      <c r="G386" s="31">
        <f t="shared" si="2"/>
        <v>42031.25318</v>
      </c>
      <c r="H386" s="31">
        <f t="shared" si="3"/>
        <v>7968.746825</v>
      </c>
      <c r="I386" s="99">
        <f t="shared" si="4"/>
        <v>44.34607608</v>
      </c>
      <c r="J386" s="31">
        <f>VLOOKUP(A386,'Absolute Total Monosaccharide C'!$E$2:$T$999,3)</f>
        <v>0.299436</v>
      </c>
      <c r="K386" s="31">
        <f>VLOOKUP(A386,'Absolute Total Monosaccharide C'!$E$2:$T$999,4)</f>
        <v>0.011683</v>
      </c>
      <c r="L386" s="31">
        <f>VLOOKUP(A386,'Absolute Total Monosaccharide C'!$E$2:$T$999,5)</f>
        <v>0.187338</v>
      </c>
      <c r="M386" s="31">
        <f>VLOOKUP(A386,'Absolute Total Monosaccharide C'!$E$2:$T$999,6)</f>
        <v>0.00488</v>
      </c>
      <c r="N386" s="100">
        <f>VLOOKUP(A386,'Absolute Total Monosaccharide C'!$E$2:$T$999,7)</f>
        <v>0.005565</v>
      </c>
      <c r="O386" s="31">
        <f>VLOOKUP(A386,'Absolute Total Monosaccharide C'!$E$2:$T$999,8)</f>
        <v>0.000913</v>
      </c>
      <c r="P386" s="31">
        <f>VLOOKUP(A386,'Absolute Total Monosaccharide C'!$E$2:$T$999,9)</f>
        <v>0.000975</v>
      </c>
      <c r="Q386" s="31">
        <f>VLOOKUP(A386,'Absolute Total Monosaccharide C'!$E$2:$T$999,10)</f>
        <v>0</v>
      </c>
      <c r="R386" s="31">
        <f>VLOOKUP(A386,'Absolute Total Monosaccharide C'!$E$2:$T$999,11)</f>
        <v>0.014193</v>
      </c>
      <c r="S386" s="31">
        <f>VLOOKUP(A386,'Absolute Total Monosaccharide C'!$E$2:$T$999,12)</f>
        <v>0</v>
      </c>
      <c r="T386" s="31">
        <f>VLOOKUP(A386,'Absolute Total Monosaccharide C'!$E$2:$T$999,13)</f>
        <v>0</v>
      </c>
      <c r="U386" s="31">
        <f>VLOOKUP(A386,'Absolute Total Monosaccharide C'!$E$2:$T$999,14)</f>
        <v>0.005037</v>
      </c>
      <c r="V386" s="31">
        <f>VLOOKUP(A386,'Absolute Total Monosaccharide C'!$E$2:$T$999,15)</f>
        <v>0.000635</v>
      </c>
      <c r="W386" s="31">
        <f>VLOOKUP(A386,'Absolute Total Monosaccharide C'!$E$2:$T$999,16)</f>
        <v>0</v>
      </c>
      <c r="X386" s="100">
        <f>VLOOKUP(A386,'Absolute Total Monosaccharide C'!$E$2:$T$999,2)</f>
        <v>10.16</v>
      </c>
      <c r="Y386" s="101"/>
    </row>
    <row r="387">
      <c r="A387" s="19" t="s">
        <v>1036</v>
      </c>
      <c r="B387" s="8" t="str">
        <f>VLOOKUP(A387,'Food Encyclopedia'!$C$2:$K$999,3)&amp;","&amp;VLOOKUP(A387,'Food Encyclopedia'!$C$2:$K$999,4)&amp;","&amp;VLOOKUP(A387,'Food Encyclopedia'!$C$2:$K$999,5)</f>
        <v>baby food blend, commercial product, pouch,Gerber Organic,Pear (1/3), peach  (1/8), strawberries (3/4), sitter (2nd foods), replicate 1</v>
      </c>
      <c r="C387" s="31" t="str">
        <f>VLOOKUP(A387,'Food Encyclopedia'!$C$2:$K$999,6)</f>
        <v>Fruits</v>
      </c>
      <c r="D387" s="98">
        <v>50.0</v>
      </c>
      <c r="E387" s="31">
        <f t="shared" si="1"/>
        <v>50000</v>
      </c>
      <c r="F387" s="31">
        <f>(VLOOKUP(A387,'% water content of Food'!A387:F1384,6))</f>
        <v>85.13643447</v>
      </c>
      <c r="G387" s="31">
        <f t="shared" si="2"/>
        <v>42568.21723</v>
      </c>
      <c r="H387" s="31">
        <f t="shared" si="3"/>
        <v>7431.782766</v>
      </c>
      <c r="I387" s="99">
        <f t="shared" si="4"/>
        <v>138.5507261</v>
      </c>
      <c r="J387" s="31">
        <f>VLOOKUP(A387,'Absolute Total Monosaccharide C'!$E$2:$T$999,3)</f>
        <v>0.137395</v>
      </c>
      <c r="K387" s="31">
        <f>VLOOKUP(A387,'Absolute Total Monosaccharide C'!$E$2:$T$999,4)</f>
        <v>0.010016</v>
      </c>
      <c r="L387" s="31">
        <f>VLOOKUP(A387,'Absolute Total Monosaccharide C'!$E$2:$T$999,5)</f>
        <v>0.137936</v>
      </c>
      <c r="M387" s="31">
        <f>VLOOKUP(A387,'Absolute Total Monosaccharide C'!$E$2:$T$999,6)</f>
        <v>0.014129</v>
      </c>
      <c r="N387" s="100">
        <f>VLOOKUP(A387,'Absolute Total Monosaccharide C'!$E$2:$T$999,7)</f>
        <v>0.018643</v>
      </c>
      <c r="O387" s="31">
        <f>VLOOKUP(A387,'Absolute Total Monosaccharide C'!$E$2:$T$999,8)</f>
        <v>0</v>
      </c>
      <c r="P387" s="31">
        <f>VLOOKUP(A387,'Absolute Total Monosaccharide C'!$E$2:$T$999,9)</f>
        <v>0.001865</v>
      </c>
      <c r="Q387" s="31">
        <f>VLOOKUP(A387,'Absolute Total Monosaccharide C'!$E$2:$T$999,10)</f>
        <v>0</v>
      </c>
      <c r="R387" s="31">
        <f>VLOOKUP(A387,'Absolute Total Monosaccharide C'!$E$2:$T$999,11)</f>
        <v>0.025408</v>
      </c>
      <c r="S387" s="31">
        <f>VLOOKUP(A387,'Absolute Total Monosaccharide C'!$E$2:$T$999,12)</f>
        <v>0.000653</v>
      </c>
      <c r="T387" s="31">
        <f>VLOOKUP(A387,'Absolute Total Monosaccharide C'!$E$2:$T$999,13)</f>
        <v>0.000263</v>
      </c>
      <c r="U387" s="31">
        <f>VLOOKUP(A387,'Absolute Total Monosaccharide C'!$E$2:$T$999,14)</f>
        <v>0</v>
      </c>
      <c r="V387" s="31">
        <f>VLOOKUP(A387,'Absolute Total Monosaccharide C'!$E$2:$T$999,15)</f>
        <v>0</v>
      </c>
      <c r="W387" s="31">
        <f>VLOOKUP(A387,'Absolute Total Monosaccharide C'!$E$2:$T$999,16)</f>
        <v>0.000282</v>
      </c>
      <c r="X387" s="100">
        <f>VLOOKUP(A387,'Absolute Total Monosaccharide C'!$E$2:$T$999,2)</f>
        <v>10.38</v>
      </c>
      <c r="Y387" s="101"/>
    </row>
    <row r="388">
      <c r="A388" s="19" t="s">
        <v>1038</v>
      </c>
      <c r="B388" s="8" t="str">
        <f>VLOOKUP(A388,'Food Encyclopedia'!$C$2:$K$999,3)&amp;","&amp;VLOOKUP(A388,'Food Encyclopedia'!$C$2:$K$999,4)&amp;","&amp;VLOOKUP(A388,'Food Encyclopedia'!$C$2:$K$999,5)</f>
        <v>baby food blend, commercial product, pouch,Gerber Organic,Apple (2/5), zucchini (1 tbsp), spinach leaves (1/2), strawberry (1/2), sitter (2nd foods)</v>
      </c>
      <c r="C388" s="31" t="str">
        <f>VLOOKUP(A388,'Food Encyclopedia'!$C$2:$K$999,6)</f>
        <v>Fruits</v>
      </c>
      <c r="D388" s="98">
        <v>50.0</v>
      </c>
      <c r="E388" s="31">
        <f t="shared" si="1"/>
        <v>50000</v>
      </c>
      <c r="F388" s="31">
        <f>(VLOOKUP(A388,'% water content of Food'!A388:F1385,6))</f>
        <v>84.96327653</v>
      </c>
      <c r="G388" s="31">
        <f t="shared" si="2"/>
        <v>42481.63826</v>
      </c>
      <c r="H388" s="31">
        <f t="shared" si="3"/>
        <v>7518.361735</v>
      </c>
      <c r="I388" s="99">
        <f t="shared" si="4"/>
        <v>84.83719382</v>
      </c>
      <c r="J388" s="31">
        <f>VLOOKUP(A388,'Absolute Total Monosaccharide C'!$E$2:$T$999,3)</f>
        <v>0.231665</v>
      </c>
      <c r="K388" s="31">
        <f>VLOOKUP(A388,'Absolute Total Monosaccharide C'!$E$2:$T$999,4)</f>
        <v>0.015182</v>
      </c>
      <c r="L388" s="31">
        <f>VLOOKUP(A388,'Absolute Total Monosaccharide C'!$E$2:$T$999,5)</f>
        <v>0.193824</v>
      </c>
      <c r="M388" s="31">
        <f>VLOOKUP(A388,'Absolute Total Monosaccharide C'!$E$2:$T$999,6)</f>
        <v>0.011068</v>
      </c>
      <c r="N388" s="100">
        <f>VLOOKUP(A388,'Absolute Total Monosaccharide C'!$E$2:$T$999,7)</f>
        <v>0.011284</v>
      </c>
      <c r="O388" s="31">
        <f>VLOOKUP(A388,'Absolute Total Monosaccharide C'!$E$2:$T$999,8)</f>
        <v>0.002243</v>
      </c>
      <c r="P388" s="31">
        <f>VLOOKUP(A388,'Absolute Total Monosaccharide C'!$E$2:$T$999,9)</f>
        <v>0.001243</v>
      </c>
      <c r="Q388" s="31">
        <f>VLOOKUP(A388,'Absolute Total Monosaccharide C'!$E$2:$T$999,10)</f>
        <v>0</v>
      </c>
      <c r="R388" s="31">
        <f>VLOOKUP(A388,'Absolute Total Monosaccharide C'!$E$2:$T$999,11)</f>
        <v>0.014636</v>
      </c>
      <c r="S388" s="31">
        <f>VLOOKUP(A388,'Absolute Total Monosaccharide C'!$E$2:$T$999,12)</f>
        <v>0</v>
      </c>
      <c r="T388" s="31">
        <f>VLOOKUP(A388,'Absolute Total Monosaccharide C'!$E$2:$T$999,13)</f>
        <v>0</v>
      </c>
      <c r="U388" s="31">
        <f>VLOOKUP(A388,'Absolute Total Monosaccharide C'!$E$2:$T$999,14)</f>
        <v>0.000709</v>
      </c>
      <c r="V388" s="31">
        <f>VLOOKUP(A388,'Absolute Total Monosaccharide C'!$E$2:$T$999,15)</f>
        <v>0.000457</v>
      </c>
      <c r="W388" s="31">
        <f>VLOOKUP(A388,'Absolute Total Monosaccharide C'!$E$2:$T$999,16)</f>
        <v>0</v>
      </c>
      <c r="X388" s="100">
        <f>VLOOKUP(A388,'Absolute Total Monosaccharide C'!$E$2:$T$999,2)</f>
        <v>10.2</v>
      </c>
      <c r="Y388" s="101"/>
    </row>
    <row r="389">
      <c r="A389" s="19" t="s">
        <v>1040</v>
      </c>
      <c r="B389" s="8" t="str">
        <f>VLOOKUP(A389,'Food Encyclopedia'!$C$2:$K$999,3)&amp;","&amp;VLOOKUP(A389,'Food Encyclopedia'!$C$2:$K$999,4)&amp;","&amp;VLOOKUP(A389,'Food Encyclopedia'!$C$2:$K$999,5)</f>
        <v>baby food blend, commercial product, pouch,Gerber Organic,Pear (1/2), spinach leaves (1), sitter (2nd foods)</v>
      </c>
      <c r="C389" s="31" t="str">
        <f>VLOOKUP(A389,'Food Encyclopedia'!$C$2:$K$999,6)</f>
        <v>Fruits</v>
      </c>
      <c r="D389" s="98">
        <v>50.0</v>
      </c>
      <c r="E389" s="31">
        <f t="shared" si="1"/>
        <v>50000</v>
      </c>
      <c r="F389" s="31">
        <f>(VLOOKUP(A389,'% water content of Food'!A389:F1386,6))</f>
        <v>81.43738578</v>
      </c>
      <c r="G389" s="31">
        <f t="shared" si="2"/>
        <v>40718.69289</v>
      </c>
      <c r="H389" s="31">
        <f t="shared" si="3"/>
        <v>9281.307109</v>
      </c>
      <c r="I389" s="99">
        <f t="shared" si="4"/>
        <v>211.2425498</v>
      </c>
      <c r="J389" s="31">
        <f>VLOOKUP(A389,'Absolute Total Monosaccharide C'!$E$2:$T$999,3)</f>
        <v>0.109403</v>
      </c>
      <c r="K389" s="31">
        <f>VLOOKUP(A389,'Absolute Total Monosaccharide C'!$E$2:$T$999,4)</f>
        <v>0.010925</v>
      </c>
      <c r="L389" s="31">
        <f>VLOOKUP(A389,'Absolute Total Monosaccharide C'!$E$2:$T$999,5)</f>
        <v>0.174855</v>
      </c>
      <c r="M389" s="31">
        <f>VLOOKUP(A389,'Absolute Total Monosaccharide C'!$E$2:$T$999,6)</f>
        <v>0.064462</v>
      </c>
      <c r="N389" s="100">
        <f>VLOOKUP(A389,'Absolute Total Monosaccharide C'!$E$2:$T$999,7)</f>
        <v>0.02276</v>
      </c>
      <c r="O389" s="31">
        <f>VLOOKUP(A389,'Absolute Total Monosaccharide C'!$E$2:$T$999,8)</f>
        <v>0</v>
      </c>
      <c r="P389" s="31">
        <f>VLOOKUP(A389,'Absolute Total Monosaccharide C'!$E$2:$T$999,9)</f>
        <v>0.002504</v>
      </c>
      <c r="Q389" s="31">
        <f>VLOOKUP(A389,'Absolute Total Monosaccharide C'!$E$2:$T$999,10)</f>
        <v>0</v>
      </c>
      <c r="R389" s="31">
        <f>VLOOKUP(A389,'Absolute Total Monosaccharide C'!$E$2:$T$999,11)</f>
        <v>0.022713</v>
      </c>
      <c r="S389" s="31">
        <f>VLOOKUP(A389,'Absolute Total Monosaccharide C'!$E$2:$T$999,12)</f>
        <v>0</v>
      </c>
      <c r="T389" s="31">
        <f>VLOOKUP(A389,'Absolute Total Monosaccharide C'!$E$2:$T$999,13)</f>
        <v>0</v>
      </c>
      <c r="U389" s="31">
        <f>VLOOKUP(A389,'Absolute Total Monosaccharide C'!$E$2:$T$999,14)</f>
        <v>0</v>
      </c>
      <c r="V389" s="31">
        <f>VLOOKUP(A389,'Absolute Total Monosaccharide C'!$E$2:$T$999,15)</f>
        <v>0</v>
      </c>
      <c r="W389" s="31">
        <f>VLOOKUP(A389,'Absolute Total Monosaccharide C'!$E$2:$T$999,16)</f>
        <v>0.000388</v>
      </c>
      <c r="X389" s="100">
        <f>VLOOKUP(A389,'Absolute Total Monosaccharide C'!$E$2:$T$999,2)</f>
        <v>10.43</v>
      </c>
      <c r="Y389" s="101"/>
    </row>
    <row r="390">
      <c r="A390" s="19" t="s">
        <v>1042</v>
      </c>
      <c r="B390" s="8" t="str">
        <f>VLOOKUP(A390,'Food Encyclopedia'!$C$2:$K$999,3)&amp;","&amp;VLOOKUP(A390,'Food Encyclopedia'!$C$2:$K$999,4)&amp;","&amp;VLOOKUP(A390,'Food Encyclopedia'!$C$2:$K$999,5)</f>
        <v>baby food blend, commercial product, pouch,Gerber Organic,Pumpkin (3 1/2 tbsp), banana (1/3), carrot (1/6), sitter (2nd foods)</v>
      </c>
      <c r="C390" s="31" t="str">
        <f>VLOOKUP(A390,'Food Encyclopedia'!$C$2:$K$999,6)</f>
        <v>Vegetables</v>
      </c>
      <c r="D390" s="98">
        <v>50.0</v>
      </c>
      <c r="E390" s="31">
        <f t="shared" si="1"/>
        <v>50000</v>
      </c>
      <c r="F390" s="31">
        <f>(VLOOKUP(A390,'% water content of Food'!A390:F1387,6))</f>
        <v>82.50371656</v>
      </c>
      <c r="G390" s="31">
        <f t="shared" si="2"/>
        <v>41251.85828</v>
      </c>
      <c r="H390" s="31">
        <f t="shared" si="3"/>
        <v>8748.141718</v>
      </c>
      <c r="I390" s="99">
        <f t="shared" si="4"/>
        <v>35.91112175</v>
      </c>
      <c r="J390" s="31">
        <f>VLOOKUP(A390,'Absolute Total Monosaccharide C'!$E$2:$T$999,3)</f>
        <v>0.407096</v>
      </c>
      <c r="K390" s="31">
        <f>VLOOKUP(A390,'Absolute Total Monosaccharide C'!$E$2:$T$999,4)</f>
        <v>0.008043</v>
      </c>
      <c r="L390" s="31">
        <f>VLOOKUP(A390,'Absolute Total Monosaccharide C'!$E$2:$T$999,5)</f>
        <v>0.132878</v>
      </c>
      <c r="M390" s="31">
        <f>VLOOKUP(A390,'Absolute Total Monosaccharide C'!$E$2:$T$999,6)</f>
        <v>0.002404</v>
      </c>
      <c r="N390" s="100">
        <f>VLOOKUP(A390,'Absolute Total Monosaccharide C'!$E$2:$T$999,7)</f>
        <v>0.004105</v>
      </c>
      <c r="O390" s="31">
        <f>VLOOKUP(A390,'Absolute Total Monosaccharide C'!$E$2:$T$999,8)</f>
        <v>0</v>
      </c>
      <c r="P390" s="31">
        <f>VLOOKUP(A390,'Absolute Total Monosaccharide C'!$E$2:$T$999,9)</f>
        <v>0.001265</v>
      </c>
      <c r="Q390" s="31">
        <f>VLOOKUP(A390,'Absolute Total Monosaccharide C'!$E$2:$T$999,10)</f>
        <v>0</v>
      </c>
      <c r="R390" s="31">
        <f>VLOOKUP(A390,'Absolute Total Monosaccharide C'!$E$2:$T$999,11)</f>
        <v>0.018347</v>
      </c>
      <c r="S390" s="31">
        <f>VLOOKUP(A390,'Absolute Total Monosaccharide C'!$E$2:$T$999,12)</f>
        <v>0.000381</v>
      </c>
      <c r="T390" s="31">
        <f>VLOOKUP(A390,'Absolute Total Monosaccharide C'!$E$2:$T$999,13)</f>
        <v>0.000153</v>
      </c>
      <c r="U390" s="31">
        <f>VLOOKUP(A390,'Absolute Total Monosaccharide C'!$E$2:$T$999,14)</f>
        <v>0.003482</v>
      </c>
      <c r="V390" s="31">
        <f>VLOOKUP(A390,'Absolute Total Monosaccharide C'!$E$2:$T$999,15)</f>
        <v>0</v>
      </c>
      <c r="W390" s="31">
        <f>VLOOKUP(A390,'Absolute Total Monosaccharide C'!$E$2:$T$999,16)</f>
        <v>0.00062</v>
      </c>
      <c r="X390" s="100">
        <f>VLOOKUP(A390,'Absolute Total Monosaccharide C'!$E$2:$T$999,2)</f>
        <v>10.36</v>
      </c>
      <c r="Y390" s="101"/>
    </row>
    <row r="391">
      <c r="A391" s="19" t="s">
        <v>1043</v>
      </c>
      <c r="B391" s="8" t="str">
        <f>VLOOKUP(A391,'Food Encyclopedia'!$C$2:$K$999,3)&amp;","&amp;VLOOKUP(A391,'Food Encyclopedia'!$C$2:$K$999,4)&amp;","&amp;VLOOKUP(A391,'Food Encyclopedia'!$C$2:$K$999,5)</f>
        <v>baby food blend, commercial product, pouch,Gerber Organic,Pear (1/4), mango (1/4 cup), avocado (1 tsp), sitter (2nd foods)</v>
      </c>
      <c r="C391" s="31" t="str">
        <f>VLOOKUP(A391,'Food Encyclopedia'!$C$2:$K$999,6)</f>
        <v>Fruits</v>
      </c>
      <c r="D391" s="98">
        <v>50.0</v>
      </c>
      <c r="E391" s="31">
        <f t="shared" si="1"/>
        <v>50000</v>
      </c>
      <c r="F391" s="31">
        <f>(VLOOKUP(A391,'% water content of Food'!A391:F1388,6))</f>
        <v>70.586571</v>
      </c>
      <c r="G391" s="31">
        <f t="shared" si="2"/>
        <v>35293.2855</v>
      </c>
      <c r="H391" s="31">
        <f t="shared" si="3"/>
        <v>14706.7145</v>
      </c>
      <c r="I391" s="99">
        <f t="shared" si="4"/>
        <v>0</v>
      </c>
      <c r="J391" s="31" t="str">
        <f>VLOOKUP(A391,'Absolute Total Monosaccharide C'!$E$2:$T$999,3)</f>
        <v/>
      </c>
      <c r="K391" s="31" t="str">
        <f>VLOOKUP(A391,'Absolute Total Monosaccharide C'!$E$2:$T$999,4)</f>
        <v/>
      </c>
      <c r="L391" s="31" t="str">
        <f>VLOOKUP(A391,'Absolute Total Monosaccharide C'!$E$2:$T$999,5)</f>
        <v/>
      </c>
      <c r="M391" s="31" t="str">
        <f>VLOOKUP(A391,'Absolute Total Monosaccharide C'!$E$2:$T$999,6)</f>
        <v/>
      </c>
      <c r="N391" s="100" t="str">
        <f>VLOOKUP(A391,'Absolute Total Monosaccharide C'!$E$2:$T$999,7)</f>
        <v/>
      </c>
      <c r="O391" s="31" t="str">
        <f>VLOOKUP(A391,'Absolute Total Monosaccharide C'!$E$2:$T$999,8)</f>
        <v/>
      </c>
      <c r="P391" s="31" t="str">
        <f>VLOOKUP(A391,'Absolute Total Monosaccharide C'!$E$2:$T$999,9)</f>
        <v/>
      </c>
      <c r="Q391" s="31" t="str">
        <f>VLOOKUP(A391,'Absolute Total Monosaccharide C'!$E$2:$T$999,10)</f>
        <v/>
      </c>
      <c r="R391" s="31" t="str">
        <f>VLOOKUP(A391,'Absolute Total Monosaccharide C'!$E$2:$T$999,11)</f>
        <v/>
      </c>
      <c r="S391" s="31" t="str">
        <f>VLOOKUP(A391,'Absolute Total Monosaccharide C'!$E$2:$T$999,12)</f>
        <v/>
      </c>
      <c r="T391" s="31" t="str">
        <f>VLOOKUP(A391,'Absolute Total Monosaccharide C'!$E$2:$T$999,13)</f>
        <v/>
      </c>
      <c r="U391" s="31" t="str">
        <f>VLOOKUP(A391,'Absolute Total Monosaccharide C'!$E$2:$T$999,14)</f>
        <v/>
      </c>
      <c r="V391" s="31" t="str">
        <f>VLOOKUP(A391,'Absolute Total Monosaccharide C'!$E$2:$T$999,15)</f>
        <v/>
      </c>
      <c r="W391" s="31" t="str">
        <f>VLOOKUP(A391,'Absolute Total Monosaccharide C'!$E$2:$T$999,16)</f>
        <v/>
      </c>
      <c r="X391" s="100">
        <f>VLOOKUP(A391,'Absolute Total Monosaccharide C'!$E$2:$T$999,2)</f>
        <v>10.15</v>
      </c>
      <c r="Y391" s="101"/>
    </row>
    <row r="392">
      <c r="A392" s="19" t="s">
        <v>1045</v>
      </c>
      <c r="B392" s="8" t="str">
        <f>VLOOKUP(A392,'Food Encyclopedia'!$C$2:$K$999,3)&amp;","&amp;VLOOKUP(A392,'Food Encyclopedia'!$C$2:$K$999,4)&amp;","&amp;VLOOKUP(A392,'Food Encyclopedia'!$C$2:$K$999,5)</f>
        <v>baby food blend, commercial product, pouch,Gerber Organic,Apple (1/2), kale leaves (1/4), fig (1/4), sitter (2nd foods)</v>
      </c>
      <c r="C392" s="31" t="str">
        <f>VLOOKUP(A392,'Food Encyclopedia'!$C$2:$K$999,6)</f>
        <v>Fruits</v>
      </c>
      <c r="D392" s="98">
        <v>50.0</v>
      </c>
      <c r="E392" s="31">
        <f t="shared" si="1"/>
        <v>50000</v>
      </c>
      <c r="F392" s="31">
        <f>(VLOOKUP(A392,'% water content of Food'!A392:F1389,6))</f>
        <v>83.22631962</v>
      </c>
      <c r="G392" s="31">
        <f t="shared" si="2"/>
        <v>41613.15981</v>
      </c>
      <c r="H392" s="31">
        <f t="shared" si="3"/>
        <v>8386.840189</v>
      </c>
      <c r="I392" s="99">
        <f t="shared" si="4"/>
        <v>76.91571137</v>
      </c>
      <c r="J392" s="31">
        <f>VLOOKUP(A392,'Absolute Total Monosaccharide C'!$E$2:$T$999,3)</f>
        <v>0.195229</v>
      </c>
      <c r="K392" s="31">
        <f>VLOOKUP(A392,'Absolute Total Monosaccharide C'!$E$2:$T$999,4)</f>
        <v>0.010654</v>
      </c>
      <c r="L392" s="31">
        <f>VLOOKUP(A392,'Absolute Total Monosaccharide C'!$E$2:$T$999,5)</f>
        <v>0.187288</v>
      </c>
      <c r="M392" s="31">
        <f>VLOOKUP(A392,'Absolute Total Monosaccharide C'!$E$2:$T$999,6)</f>
        <v>0.011603</v>
      </c>
      <c r="N392" s="100">
        <f>VLOOKUP(A392,'Absolute Total Monosaccharide C'!$E$2:$T$999,7)</f>
        <v>0.009171</v>
      </c>
      <c r="O392" s="31">
        <f>VLOOKUP(A392,'Absolute Total Monosaccharide C'!$E$2:$T$999,8)</f>
        <v>0.002161</v>
      </c>
      <c r="P392" s="31">
        <f>VLOOKUP(A392,'Absolute Total Monosaccharide C'!$E$2:$T$999,9)</f>
        <v>0.001387</v>
      </c>
      <c r="Q392" s="31">
        <f>VLOOKUP(A392,'Absolute Total Monosaccharide C'!$E$2:$T$999,10)</f>
        <v>0</v>
      </c>
      <c r="R392" s="31">
        <f>VLOOKUP(A392,'Absolute Total Monosaccharide C'!$E$2:$T$999,11)</f>
        <v>0.016141</v>
      </c>
      <c r="S392" s="31">
        <f>VLOOKUP(A392,'Absolute Total Monosaccharide C'!$E$2:$T$999,12)</f>
        <v>0</v>
      </c>
      <c r="T392" s="31">
        <f>VLOOKUP(A392,'Absolute Total Monosaccharide C'!$E$2:$T$999,13)</f>
        <v>0</v>
      </c>
      <c r="U392" s="31">
        <f>VLOOKUP(A392,'Absolute Total Monosaccharide C'!$E$2:$T$999,14)</f>
        <v>0.000131</v>
      </c>
      <c r="V392" s="31">
        <f>VLOOKUP(A392,'Absolute Total Monosaccharide C'!$E$2:$T$999,15)</f>
        <v>0.000285</v>
      </c>
      <c r="W392" s="31">
        <f>VLOOKUP(A392,'Absolute Total Monosaccharide C'!$E$2:$T$999,16)</f>
        <v>0</v>
      </c>
      <c r="X392" s="100">
        <f>VLOOKUP(A392,'Absolute Total Monosaccharide C'!$E$2:$T$999,2)</f>
        <v>10.19</v>
      </c>
      <c r="Y392" s="101"/>
    </row>
    <row r="393">
      <c r="A393" s="19" t="s">
        <v>1047</v>
      </c>
      <c r="B393" s="8" t="str">
        <f>VLOOKUP(A393,'Food Encyclopedia'!$C$2:$K$999,3)&amp;","&amp;VLOOKUP(A393,'Food Encyclopedia'!$C$2:$K$999,4)&amp;","&amp;VLOOKUP(A393,'Food Encyclopedia'!$C$2:$K$999,5)</f>
        <v>baby food blend, commercial product, pouch,Gerber Organic,Pear (2/5), zucchini (1 3/4 tbsp), mango (1 1/2 tbsp), sitter (2nd foods)</v>
      </c>
      <c r="C393" s="31" t="str">
        <f>VLOOKUP(A393,'Food Encyclopedia'!$C$2:$K$999,6)</f>
        <v>Fruits</v>
      </c>
      <c r="D393" s="98">
        <v>50.0</v>
      </c>
      <c r="E393" s="31">
        <f t="shared" si="1"/>
        <v>50000</v>
      </c>
      <c r="F393" s="31">
        <f>(VLOOKUP(A393,'% water content of Food'!A393:F1390,6))</f>
        <v>85.6360858</v>
      </c>
      <c r="G393" s="31">
        <f t="shared" si="2"/>
        <v>42818.0429</v>
      </c>
      <c r="H393" s="31">
        <f t="shared" si="3"/>
        <v>7181.957098</v>
      </c>
      <c r="I393" s="99">
        <f t="shared" si="4"/>
        <v>160.4880133</v>
      </c>
      <c r="J393" s="31">
        <f>VLOOKUP(A393,'Absolute Total Monosaccharide C'!$E$2:$T$999,3)</f>
        <v>0.141154</v>
      </c>
      <c r="K393" s="31">
        <f>VLOOKUP(A393,'Absolute Total Monosaccharide C'!$E$2:$T$999,4)</f>
        <v>0.01652</v>
      </c>
      <c r="L393" s="31">
        <f>VLOOKUP(A393,'Absolute Total Monosaccharide C'!$E$2:$T$999,5)</f>
        <v>0.165764</v>
      </c>
      <c r="M393" s="31">
        <f>VLOOKUP(A393,'Absolute Total Monosaccharide C'!$E$2:$T$999,6)</f>
        <v>0.032726</v>
      </c>
      <c r="N393" s="100">
        <f>VLOOKUP(A393,'Absolute Total Monosaccharide C'!$E$2:$T$999,7)</f>
        <v>0.022346</v>
      </c>
      <c r="O393" s="31">
        <f>VLOOKUP(A393,'Absolute Total Monosaccharide C'!$E$2:$T$999,8)</f>
        <v>0.002485</v>
      </c>
      <c r="P393" s="31">
        <f>VLOOKUP(A393,'Absolute Total Monosaccharide C'!$E$2:$T$999,9)</f>
        <v>0.001678</v>
      </c>
      <c r="Q393" s="31">
        <f>VLOOKUP(A393,'Absolute Total Monosaccharide C'!$E$2:$T$999,10)</f>
        <v>0</v>
      </c>
      <c r="R393" s="31">
        <f>VLOOKUP(A393,'Absolute Total Monosaccharide C'!$E$2:$T$999,11)</f>
        <v>0.019946</v>
      </c>
      <c r="S393" s="31">
        <f>VLOOKUP(A393,'Absolute Total Monosaccharide C'!$E$2:$T$999,12)</f>
        <v>0</v>
      </c>
      <c r="T393" s="31">
        <f>VLOOKUP(A393,'Absolute Total Monosaccharide C'!$E$2:$T$999,13)</f>
        <v>0</v>
      </c>
      <c r="U393" s="31">
        <f>VLOOKUP(A393,'Absolute Total Monosaccharide C'!$E$2:$T$999,14)</f>
        <v>0.00189</v>
      </c>
      <c r="V393" s="31">
        <f>VLOOKUP(A393,'Absolute Total Monosaccharide C'!$E$2:$T$999,15)</f>
        <v>0.000568</v>
      </c>
      <c r="W393" s="31">
        <f>VLOOKUP(A393,'Absolute Total Monosaccharide C'!$E$2:$T$999,16)</f>
        <v>0</v>
      </c>
      <c r="X393" s="100">
        <f>VLOOKUP(A393,'Absolute Total Monosaccharide C'!$E$2:$T$999,2)</f>
        <v>10.09</v>
      </c>
      <c r="Y393" s="101"/>
    </row>
    <row r="394">
      <c r="A394" s="19" t="s">
        <v>1049</v>
      </c>
      <c r="B394" s="8" t="str">
        <f>VLOOKUP(A394,'Food Encyclopedia'!$C$2:$K$999,3)&amp;","&amp;VLOOKUP(A394,'Food Encyclopedia'!$C$2:$K$999,4)&amp;","&amp;VLOOKUP(A394,'Food Encyclopedia'!$C$2:$K$999,5)</f>
        <v>baby food blend, commercial product, pouch,Gerber Organic,Pear (1/4), blueberries (38), apple (1/6), avocado (1/2 tbsp), sitter (2nd foods)</v>
      </c>
      <c r="C394" s="31" t="str">
        <f>VLOOKUP(A394,'Food Encyclopedia'!$C$2:$K$999,6)</f>
        <v>Fruits</v>
      </c>
      <c r="D394" s="98">
        <v>50.0</v>
      </c>
      <c r="E394" s="31">
        <f t="shared" si="1"/>
        <v>50000</v>
      </c>
      <c r="F394" s="31">
        <f>(VLOOKUP(A394,'% water content of Food'!A394:F1391,6))</f>
        <v>81.92445807</v>
      </c>
      <c r="G394" s="31">
        <f t="shared" si="2"/>
        <v>40962.22904</v>
      </c>
      <c r="H394" s="31">
        <f t="shared" si="3"/>
        <v>9037.770963</v>
      </c>
      <c r="I394" s="99">
        <f t="shared" si="4"/>
        <v>126.9354932</v>
      </c>
      <c r="J394" s="31">
        <f>VLOOKUP(A394,'Absolute Total Monosaccharide C'!$E$2:$T$999,3)</f>
        <v>0.122181</v>
      </c>
      <c r="K394" s="31">
        <f>VLOOKUP(A394,'Absolute Total Monosaccharide C'!$E$2:$T$999,4)</f>
        <v>0.011834</v>
      </c>
      <c r="L394" s="31">
        <f>VLOOKUP(A394,'Absolute Total Monosaccharide C'!$E$2:$T$999,5)</f>
        <v>0.121999</v>
      </c>
      <c r="M394" s="31">
        <f>VLOOKUP(A394,'Absolute Total Monosaccharide C'!$E$2:$T$999,6)</f>
        <v>0.04278</v>
      </c>
      <c r="N394" s="100">
        <f>VLOOKUP(A394,'Absolute Total Monosaccharide C'!$E$2:$T$999,7)</f>
        <v>0.014045</v>
      </c>
      <c r="O394" s="31">
        <f>VLOOKUP(A394,'Absolute Total Monosaccharide C'!$E$2:$T$999,8)</f>
        <v>0.001881</v>
      </c>
      <c r="P394" s="31">
        <f>VLOOKUP(A394,'Absolute Total Monosaccharide C'!$E$2:$T$999,9)</f>
        <v>0.001426</v>
      </c>
      <c r="Q394" s="31">
        <f>VLOOKUP(A394,'Absolute Total Monosaccharide C'!$E$2:$T$999,10)</f>
        <v>0</v>
      </c>
      <c r="R394" s="31">
        <f>VLOOKUP(A394,'Absolute Total Monosaccharide C'!$E$2:$T$999,11)</f>
        <v>0.017332</v>
      </c>
      <c r="S394" s="31">
        <f>VLOOKUP(A394,'Absolute Total Monosaccharide C'!$E$2:$T$999,12)</f>
        <v>0</v>
      </c>
      <c r="T394" s="31">
        <f>VLOOKUP(A394,'Absolute Total Monosaccharide C'!$E$2:$T$999,13)</f>
        <v>0</v>
      </c>
      <c r="U394" s="31">
        <f>VLOOKUP(A394,'Absolute Total Monosaccharide C'!$E$2:$T$999,14)</f>
        <v>0</v>
      </c>
      <c r="V394" s="31">
        <f>VLOOKUP(A394,'Absolute Total Monosaccharide C'!$E$2:$T$999,15)</f>
        <v>0.000417</v>
      </c>
      <c r="W394" s="31">
        <f>VLOOKUP(A394,'Absolute Total Monosaccharide C'!$E$2:$T$999,16)</f>
        <v>0</v>
      </c>
      <c r="X394" s="100">
        <f>VLOOKUP(A394,'Absolute Total Monosaccharide C'!$E$2:$T$999,2)</f>
        <v>10.27</v>
      </c>
      <c r="Y394" s="101"/>
    </row>
    <row r="395">
      <c r="A395" s="19" t="s">
        <v>1051</v>
      </c>
      <c r="B395" s="8" t="str">
        <f>VLOOKUP(A395,'Food Encyclopedia'!$C$2:$K$999,3)&amp;","&amp;VLOOKUP(A395,'Food Encyclopedia'!$C$2:$K$999,4)&amp;","&amp;VLOOKUP(A395,'Food Encyclopedia'!$C$2:$K$999,5)</f>
        <v>baby food blend, commercial product, pouch,Gerber Organic,Pear (1/30, peach (1/8), strawberry (3/4), sitter (2nd foods) replicate 2</v>
      </c>
      <c r="C395" s="31" t="str">
        <f>VLOOKUP(A395,'Food Encyclopedia'!$C$2:$K$999,6)</f>
        <v>Fruits</v>
      </c>
      <c r="D395" s="98">
        <v>50.0</v>
      </c>
      <c r="E395" s="31">
        <f t="shared" si="1"/>
        <v>50000</v>
      </c>
      <c r="F395" s="31">
        <f>(VLOOKUP(A395,'% water content of Food'!A395:F1392,6))</f>
        <v>77.39001259</v>
      </c>
      <c r="G395" s="31">
        <f t="shared" si="2"/>
        <v>38695.0063</v>
      </c>
      <c r="H395" s="31">
        <f t="shared" si="3"/>
        <v>11304.9937</v>
      </c>
      <c r="I395" s="99">
        <f t="shared" si="4"/>
        <v>266.9448163</v>
      </c>
      <c r="J395" s="31">
        <f>VLOOKUP(A395,'Absolute Total Monosaccharide C'!$E$2:$T$999,3)</f>
        <v>0.158774</v>
      </c>
      <c r="K395" s="31">
        <f>VLOOKUP(A395,'Absolute Total Monosaccharide C'!$E$2:$T$999,4)</f>
        <v>0.014231</v>
      </c>
      <c r="L395" s="31">
        <f>VLOOKUP(A395,'Absolute Total Monosaccharide C'!$E$2:$T$999,5)</f>
        <v>0.111696</v>
      </c>
      <c r="M395" s="31">
        <f>VLOOKUP(A395,'Absolute Total Monosaccharide C'!$E$2:$T$999,6)</f>
        <v>0.022362</v>
      </c>
      <c r="N395" s="100">
        <f>VLOOKUP(A395,'Absolute Total Monosaccharide C'!$E$2:$T$999,7)</f>
        <v>0.023613</v>
      </c>
      <c r="O395" s="31">
        <f>VLOOKUP(A395,'Absolute Total Monosaccharide C'!$E$2:$T$999,8)</f>
        <v>0</v>
      </c>
      <c r="P395" s="31">
        <f>VLOOKUP(A395,'Absolute Total Monosaccharide C'!$E$2:$T$999,9)</f>
        <v>0.001216</v>
      </c>
      <c r="Q395" s="31">
        <f>VLOOKUP(A395,'Absolute Total Monosaccharide C'!$E$2:$T$999,10)</f>
        <v>0</v>
      </c>
      <c r="R395" s="31">
        <f>VLOOKUP(A395,'Absolute Total Monosaccharide C'!$E$2:$T$999,11)</f>
        <v>0.019261</v>
      </c>
      <c r="S395" s="31">
        <f>VLOOKUP(A395,'Absolute Total Monosaccharide C'!$E$2:$T$999,12)</f>
        <v>0</v>
      </c>
      <c r="T395" s="31">
        <f>VLOOKUP(A395,'Absolute Total Monosaccharide C'!$E$2:$T$999,13)</f>
        <v>0</v>
      </c>
      <c r="U395" s="31">
        <f>VLOOKUP(A395,'Absolute Total Monosaccharide C'!$E$2:$T$999,14)</f>
        <v>0.002454</v>
      </c>
      <c r="V395" s="31">
        <f>VLOOKUP(A395,'Absolute Total Monosaccharide C'!$E$2:$T$999,15)</f>
        <v>0</v>
      </c>
      <c r="W395" s="31">
        <f>VLOOKUP(A395,'Absolute Total Monosaccharide C'!$E$2:$T$999,16)</f>
        <v>0</v>
      </c>
      <c r="X395" s="100">
        <f>VLOOKUP(A395,'Absolute Total Monosaccharide C'!$E$2:$T$999,2)</f>
        <v>10.41</v>
      </c>
      <c r="Y395" s="101"/>
    </row>
    <row r="396">
      <c r="A396" s="19" t="s">
        <v>1053</v>
      </c>
      <c r="B396" s="8" t="str">
        <f>VLOOKUP(A396,'Food Encyclopedia'!$C$2:$K$999,3)&amp;","&amp;VLOOKUP(A396,'Food Encyclopedia'!$C$2:$K$999,4)&amp;","&amp;VLOOKUP(A396,'Food Encyclopedia'!$C$2:$K$999,5)</f>
        <v>baby food blend, commercial product, pouch,Gerber Organic,Carrot (2/3), apple (1/5), mango ( 2 tbsp), sitter (2nd foods)</v>
      </c>
      <c r="C396" s="31" t="str">
        <f>VLOOKUP(A396,'Food Encyclopedia'!$C$2:$K$999,6)</f>
        <v>Vegetables</v>
      </c>
      <c r="D396" s="98">
        <v>50.0</v>
      </c>
      <c r="E396" s="31">
        <f t="shared" si="1"/>
        <v>50000</v>
      </c>
      <c r="F396" s="31">
        <f>(VLOOKUP(A396,'% water content of Food'!A396:F1393,6))</f>
        <v>85.99604058</v>
      </c>
      <c r="G396" s="31">
        <f t="shared" si="2"/>
        <v>42998.02029</v>
      </c>
      <c r="H396" s="31">
        <f t="shared" si="3"/>
        <v>7001.979708</v>
      </c>
      <c r="I396" s="99">
        <f t="shared" si="4"/>
        <v>63.88606286</v>
      </c>
      <c r="J396" s="31">
        <f>VLOOKUP(A396,'Absolute Total Monosaccharide C'!$E$2:$T$999,3)</f>
        <v>0.151594</v>
      </c>
      <c r="K396" s="31">
        <f>VLOOKUP(A396,'Absolute Total Monosaccharide C'!$E$2:$T$999,4)</f>
        <v>0.00794</v>
      </c>
      <c r="L396" s="31">
        <f>VLOOKUP(A396,'Absolute Total Monosaccharide C'!$E$2:$T$999,5)</f>
        <v>0.071086</v>
      </c>
      <c r="M396" s="31">
        <f>VLOOKUP(A396,'Absolute Total Monosaccharide C'!$E$2:$T$999,6)</f>
        <v>0.006481</v>
      </c>
      <c r="N396" s="100">
        <f>VLOOKUP(A396,'Absolute Total Monosaccharide C'!$E$2:$T$999,7)</f>
        <v>0.009124</v>
      </c>
      <c r="O396" s="31">
        <f>VLOOKUP(A396,'Absolute Total Monosaccharide C'!$E$2:$T$999,8)</f>
        <v>0.00284</v>
      </c>
      <c r="P396" s="31">
        <f>VLOOKUP(A396,'Absolute Total Monosaccharide C'!$E$2:$T$999,9)</f>
        <v>0.001361</v>
      </c>
      <c r="Q396" s="102">
        <f>VLOOKUP(A396,'Absolute Total Monosaccharide C'!$E$2:$T$999,10)</f>
        <v>0.0000339</v>
      </c>
      <c r="R396" s="31">
        <f>VLOOKUP(A396,'Absolute Total Monosaccharide C'!$E$2:$T$999,11)</f>
        <v>0.022137</v>
      </c>
      <c r="S396" s="31">
        <f>VLOOKUP(A396,'Absolute Total Monosaccharide C'!$E$2:$T$999,12)</f>
        <v>0</v>
      </c>
      <c r="T396" s="31">
        <f>VLOOKUP(A396,'Absolute Total Monosaccharide C'!$E$2:$T$999,13)</f>
        <v>0</v>
      </c>
      <c r="U396" s="31">
        <f>VLOOKUP(A396,'Absolute Total Monosaccharide C'!$E$2:$T$999,14)</f>
        <v>0.001082</v>
      </c>
      <c r="V396" s="31">
        <f>VLOOKUP(A396,'Absolute Total Monosaccharide C'!$E$2:$T$999,15)</f>
        <v>0</v>
      </c>
      <c r="W396" s="31">
        <f>VLOOKUP(A396,'Absolute Total Monosaccharide C'!$E$2:$T$999,16)</f>
        <v>0.000222</v>
      </c>
      <c r="X396" s="100">
        <f>VLOOKUP(A396,'Absolute Total Monosaccharide C'!$E$2:$T$999,2)</f>
        <v>9.696</v>
      </c>
      <c r="Y396" s="101"/>
    </row>
    <row r="397">
      <c r="A397" s="19" t="s">
        <v>1055</v>
      </c>
      <c r="B397" s="8" t="str">
        <f>VLOOKUP(A397,'Food Encyclopedia'!$C$2:$K$999,3)&amp;","&amp;VLOOKUP(A397,'Food Encyclopedia'!$C$2:$K$999,4)&amp;","&amp;VLOOKUP(A397,'Food Encyclopedia'!$C$2:$K$999,5)</f>
        <v>baby food blend, commercial product, pouch,Gerber Organic,Banana (2/3), mango (3/4 tbsp), sitter (2nd foods)</v>
      </c>
      <c r="C397" s="31" t="str">
        <f>VLOOKUP(A397,'Food Encyclopedia'!$C$2:$K$999,6)</f>
        <v>Fruits</v>
      </c>
      <c r="D397" s="98">
        <v>50.0</v>
      </c>
      <c r="E397" s="31">
        <f t="shared" si="1"/>
        <v>50000</v>
      </c>
      <c r="F397" s="31">
        <f>(VLOOKUP(A397,'% water content of Food'!A397:F1394,6))</f>
        <v>76.28626461</v>
      </c>
      <c r="G397" s="31">
        <f t="shared" si="2"/>
        <v>38143.13231</v>
      </c>
      <c r="H397" s="31">
        <f t="shared" si="3"/>
        <v>11856.86769</v>
      </c>
      <c r="I397" s="99">
        <f t="shared" si="4"/>
        <v>113.0433766</v>
      </c>
      <c r="J397" s="31">
        <f>VLOOKUP(A397,'Absolute Total Monosaccharide C'!$E$2:$T$999,3)</f>
        <v>0.182158</v>
      </c>
      <c r="K397" s="31">
        <f>VLOOKUP(A397,'Absolute Total Monosaccharide C'!$E$2:$T$999,4)</f>
        <v>0.014765</v>
      </c>
      <c r="L397" s="31">
        <f>VLOOKUP(A397,'Absolute Total Monosaccharide C'!$E$2:$T$999,5)</f>
        <v>0.069012</v>
      </c>
      <c r="M397" s="31">
        <f>VLOOKUP(A397,'Absolute Total Monosaccharide C'!$E$2:$T$999,6)</f>
        <v>0.002864</v>
      </c>
      <c r="N397" s="100">
        <f>VLOOKUP(A397,'Absolute Total Monosaccharide C'!$E$2:$T$999,7)</f>
        <v>0.009534</v>
      </c>
      <c r="O397" s="31">
        <f>VLOOKUP(A397,'Absolute Total Monosaccharide C'!$E$2:$T$999,8)</f>
        <v>0.003285</v>
      </c>
      <c r="P397" s="31">
        <f>VLOOKUP(A397,'Absolute Total Monosaccharide C'!$E$2:$T$999,9)</f>
        <v>0.001411</v>
      </c>
      <c r="Q397" s="102">
        <f>VLOOKUP(A397,'Absolute Total Monosaccharide C'!$E$2:$T$999,10)</f>
        <v>0.0000653</v>
      </c>
      <c r="R397" s="31">
        <f>VLOOKUP(A397,'Absolute Total Monosaccharide C'!$E$2:$T$999,11)</f>
        <v>0.021392</v>
      </c>
      <c r="S397" s="31">
        <f>VLOOKUP(A397,'Absolute Total Monosaccharide C'!$E$2:$T$999,12)</f>
        <v>0</v>
      </c>
      <c r="T397" s="31">
        <f>VLOOKUP(A397,'Absolute Total Monosaccharide C'!$E$2:$T$999,13)</f>
        <v>0</v>
      </c>
      <c r="U397" s="31">
        <f>VLOOKUP(A397,'Absolute Total Monosaccharide C'!$E$2:$T$999,14)</f>
        <v>0</v>
      </c>
      <c r="V397" s="31">
        <f>VLOOKUP(A397,'Absolute Total Monosaccharide C'!$E$2:$T$999,15)</f>
        <v>0</v>
      </c>
      <c r="W397" s="31">
        <f>VLOOKUP(A397,'Absolute Total Monosaccharide C'!$E$2:$T$999,16)</f>
        <v>0.00028</v>
      </c>
      <c r="X397" s="100">
        <f>VLOOKUP(A397,'Absolute Total Monosaccharide C'!$E$2:$T$999,2)</f>
        <v>9.948</v>
      </c>
      <c r="Y397" s="101"/>
    </row>
    <row r="398">
      <c r="A398" s="19" t="s">
        <v>1057</v>
      </c>
      <c r="B398" s="8" t="str">
        <f>VLOOKUP(A398,'Food Encyclopedia'!$C$2:$K$999,3)&amp;","&amp;VLOOKUP(A398,'Food Encyclopedia'!$C$2:$K$999,4)&amp;","&amp;VLOOKUP(A398,'Food Encyclopedia'!$C$2:$K$999,5)</f>
        <v>baby food blend, commercial product, pouch,Gerber Organic,Banana (1/2), squash (1/8 cup), sitter (2nd foods)</v>
      </c>
      <c r="C398" s="31" t="str">
        <f>VLOOKUP(A398,'Food Encyclopedia'!$C$2:$K$999,6)</f>
        <v>Fruits</v>
      </c>
      <c r="D398" s="98">
        <v>50.0</v>
      </c>
      <c r="E398" s="31">
        <f t="shared" si="1"/>
        <v>50000</v>
      </c>
      <c r="F398" s="31">
        <f>(VLOOKUP(A398,'% water content of Food'!A398:F1395,6))</f>
        <v>180.5521965</v>
      </c>
      <c r="G398" s="31">
        <f t="shared" si="2"/>
        <v>90276.09823</v>
      </c>
      <c r="H398" s="31">
        <f t="shared" si="3"/>
        <v>-40276.09823</v>
      </c>
      <c r="I398" s="99">
        <f t="shared" si="4"/>
        <v>-220.0686007</v>
      </c>
      <c r="J398" s="31">
        <f>VLOOKUP(A398,'Absolute Total Monosaccharide C'!$E$2:$T$999,3)</f>
        <v>0.40976</v>
      </c>
      <c r="K398" s="31">
        <f>VLOOKUP(A398,'Absolute Total Monosaccharide C'!$E$2:$T$999,4)</f>
        <v>0.009821</v>
      </c>
      <c r="L398" s="31">
        <f>VLOOKUP(A398,'Absolute Total Monosaccharide C'!$E$2:$T$999,5)</f>
        <v>0.135613</v>
      </c>
      <c r="M398" s="31">
        <f>VLOOKUP(A398,'Absolute Total Monosaccharide C'!$E$2:$T$999,6)</f>
        <v>0.005244</v>
      </c>
      <c r="N398" s="100">
        <f>VLOOKUP(A398,'Absolute Total Monosaccharide C'!$E$2:$T$999,7)</f>
        <v>0.005464</v>
      </c>
      <c r="O398" s="31">
        <f>VLOOKUP(A398,'Absolute Total Monosaccharide C'!$E$2:$T$999,8)</f>
        <v>0</v>
      </c>
      <c r="P398" s="31">
        <f>VLOOKUP(A398,'Absolute Total Monosaccharide C'!$E$2:$T$999,9)</f>
        <v>0.000401</v>
      </c>
      <c r="Q398" s="31">
        <f>VLOOKUP(A398,'Absolute Total Monosaccharide C'!$E$2:$T$999,10)</f>
        <v>0</v>
      </c>
      <c r="R398" s="31">
        <f>VLOOKUP(A398,'Absolute Total Monosaccharide C'!$E$2:$T$999,11)</f>
        <v>0.011705</v>
      </c>
      <c r="S398" s="31">
        <f>VLOOKUP(A398,'Absolute Total Monosaccharide C'!$E$2:$T$999,12)</f>
        <v>0</v>
      </c>
      <c r="T398" s="31">
        <f>VLOOKUP(A398,'Absolute Total Monosaccharide C'!$E$2:$T$999,13)</f>
        <v>0</v>
      </c>
      <c r="U398" s="31">
        <f>VLOOKUP(A398,'Absolute Total Monosaccharide C'!$E$2:$T$999,14)</f>
        <v>0.005574</v>
      </c>
      <c r="V398" s="31">
        <f>VLOOKUP(A398,'Absolute Total Monosaccharide C'!$E$2:$T$999,15)</f>
        <v>0</v>
      </c>
      <c r="W398" s="31">
        <f>VLOOKUP(A398,'Absolute Total Monosaccharide C'!$E$2:$T$999,16)</f>
        <v>0</v>
      </c>
      <c r="X398" s="100">
        <f>VLOOKUP(A398,'Absolute Total Monosaccharide C'!$E$2:$T$999,2)</f>
        <v>10.23</v>
      </c>
      <c r="Y398" s="101"/>
    </row>
    <row r="399">
      <c r="A399" s="19" t="s">
        <v>1059</v>
      </c>
      <c r="B399" s="8" t="str">
        <f>VLOOKUP(A399,'Food Encyclopedia'!$C$2:$K$999,3)&amp;","&amp;VLOOKUP(A399,'Food Encyclopedia'!$C$2:$K$999,4)&amp;","&amp;VLOOKUP(A399,'Food Encyclopedia'!$C$2:$K$999,5)</f>
        <v>baby food blend, commercial product, pouch,Gerber Organic,Apple (1/2), blueberries (16),  spinach leaves (1/2), sitter (2nd foods)</v>
      </c>
      <c r="C399" s="31" t="str">
        <f>VLOOKUP(A399,'Food Encyclopedia'!$C$2:$K$999,6)</f>
        <v>Fruits</v>
      </c>
      <c r="D399" s="98">
        <v>50.0</v>
      </c>
      <c r="E399" s="31">
        <f t="shared" si="1"/>
        <v>50000</v>
      </c>
      <c r="F399" s="31">
        <f>(VLOOKUP(A399,'% water content of Food'!A399:F1396,6))</f>
        <v>86.1697236</v>
      </c>
      <c r="G399" s="31">
        <f t="shared" si="2"/>
        <v>43084.8618</v>
      </c>
      <c r="H399" s="31">
        <f t="shared" si="3"/>
        <v>6915.138201</v>
      </c>
      <c r="I399" s="99">
        <f t="shared" si="4"/>
        <v>74.3999719</v>
      </c>
      <c r="J399" s="31">
        <f>VLOOKUP(A399,'Absolute Total Monosaccharide C'!$E$2:$T$999,3)</f>
        <v>0.166512</v>
      </c>
      <c r="K399" s="31">
        <f>VLOOKUP(A399,'Absolute Total Monosaccharide C'!$E$2:$T$999,4)</f>
        <v>0.013892</v>
      </c>
      <c r="L399" s="31">
        <f>VLOOKUP(A399,'Absolute Total Monosaccharide C'!$E$2:$T$999,5)</f>
        <v>0.156577</v>
      </c>
      <c r="M399" s="31">
        <f>VLOOKUP(A399,'Absolute Total Monosaccharide C'!$E$2:$T$999,6)</f>
        <v>0.021151</v>
      </c>
      <c r="N399" s="100">
        <f>VLOOKUP(A399,'Absolute Total Monosaccharide C'!$E$2:$T$999,7)</f>
        <v>0.010759</v>
      </c>
      <c r="O399" s="31">
        <f>VLOOKUP(A399,'Absolute Total Monosaccharide C'!$E$2:$T$999,8)</f>
        <v>0.002254</v>
      </c>
      <c r="P399" s="31">
        <f>VLOOKUP(A399,'Absolute Total Monosaccharide C'!$E$2:$T$999,9)</f>
        <v>0.001747</v>
      </c>
      <c r="Q399" s="31">
        <f>VLOOKUP(A399,'Absolute Total Monosaccharide C'!$E$2:$T$999,10)</f>
        <v>0</v>
      </c>
      <c r="R399" s="31">
        <f>VLOOKUP(A399,'Absolute Total Monosaccharide C'!$E$2:$T$999,11)</f>
        <v>0.016695</v>
      </c>
      <c r="S399" s="31">
        <f>VLOOKUP(A399,'Absolute Total Monosaccharide C'!$E$2:$T$999,12)</f>
        <v>0</v>
      </c>
      <c r="T399" s="31">
        <f>VLOOKUP(A399,'Absolute Total Monosaccharide C'!$E$2:$T$999,13)</f>
        <v>0</v>
      </c>
      <c r="U399" s="31">
        <f>VLOOKUP(A399,'Absolute Total Monosaccharide C'!$E$2:$T$999,14)</f>
        <v>0</v>
      </c>
      <c r="V399" s="31">
        <f>VLOOKUP(A399,'Absolute Total Monosaccharide C'!$E$2:$T$999,15)</f>
        <v>0.000337</v>
      </c>
      <c r="W399" s="31">
        <f>VLOOKUP(A399,'Absolute Total Monosaccharide C'!$E$2:$T$999,16)</f>
        <v>0</v>
      </c>
      <c r="X399" s="100">
        <f>VLOOKUP(A399,'Absolute Total Monosaccharide C'!$E$2:$T$999,2)</f>
        <v>10.34</v>
      </c>
      <c r="Y399" s="101"/>
    </row>
    <row r="400">
      <c r="A400" s="19" t="s">
        <v>1061</v>
      </c>
      <c r="B400" s="8" t="str">
        <f>VLOOKUP(A400,'Food Encyclopedia'!$C$2:$K$999,3)&amp;","&amp;VLOOKUP(A400,'Food Encyclopedia'!$C$2:$K$999,4)&amp;","&amp;VLOOKUP(A400,'Food Encyclopedia'!$C$2:$K$999,5)</f>
        <v>baby food blend, commercial product, pouch,Gerber Organic,Apple (2/5), carrot (1/8), squash (3/4 tbsp), sitter (2nd foods)</v>
      </c>
      <c r="C400" s="31" t="str">
        <f>VLOOKUP(A400,'Food Encyclopedia'!$C$2:$K$999,6)</f>
        <v>Fruits</v>
      </c>
      <c r="D400" s="98">
        <v>50.0</v>
      </c>
      <c r="E400" s="31">
        <f t="shared" si="1"/>
        <v>50000</v>
      </c>
      <c r="F400" s="31">
        <f>(VLOOKUP(A400,'% water content of Food'!A400:F1397,6))</f>
        <v>67.36603296</v>
      </c>
      <c r="G400" s="31">
        <f t="shared" si="2"/>
        <v>33683.01648</v>
      </c>
      <c r="H400" s="31">
        <f t="shared" si="3"/>
        <v>16316.98352</v>
      </c>
      <c r="I400" s="99">
        <f t="shared" si="4"/>
        <v>62.23297514</v>
      </c>
      <c r="J400" s="31">
        <f>VLOOKUP(A400,'Absolute Total Monosaccharide C'!$E$2:$T$999,3)</f>
        <v>0.283209</v>
      </c>
      <c r="K400" s="31">
        <f>VLOOKUP(A400,'Absolute Total Monosaccharide C'!$E$2:$T$999,4)</f>
        <v>0.003896</v>
      </c>
      <c r="L400" s="31">
        <f>VLOOKUP(A400,'Absolute Total Monosaccharide C'!$E$2:$T$999,5)</f>
        <v>0.067891</v>
      </c>
      <c r="M400" s="31">
        <f>VLOOKUP(A400,'Absolute Total Monosaccharide C'!$E$2:$T$999,6)</f>
        <v>0.00206</v>
      </c>
      <c r="N400" s="100">
        <f>VLOOKUP(A400,'Absolute Total Monosaccharide C'!$E$2:$T$999,7)</f>
        <v>0.003814</v>
      </c>
      <c r="O400" s="31">
        <f>VLOOKUP(A400,'Absolute Total Monosaccharide C'!$E$2:$T$999,8)</f>
        <v>0.003494</v>
      </c>
      <c r="P400" s="31">
        <f>VLOOKUP(A400,'Absolute Total Monosaccharide C'!$E$2:$T$999,9)</f>
        <v>0.000202</v>
      </c>
      <c r="Q400" s="102">
        <f>VLOOKUP(A400,'Absolute Total Monosaccharide C'!$E$2:$T$999,10)</f>
        <v>0.00000863</v>
      </c>
      <c r="R400" s="31">
        <f>VLOOKUP(A400,'Absolute Total Monosaccharide C'!$E$2:$T$999,11)</f>
        <v>0.009028</v>
      </c>
      <c r="S400" s="31">
        <f>VLOOKUP(A400,'Absolute Total Monosaccharide C'!$E$2:$T$999,12)</f>
        <v>0</v>
      </c>
      <c r="T400" s="31">
        <f>VLOOKUP(A400,'Absolute Total Monosaccharide C'!$E$2:$T$999,13)</f>
        <v>0</v>
      </c>
      <c r="U400" s="31">
        <f>VLOOKUP(A400,'Absolute Total Monosaccharide C'!$E$2:$T$999,14)</f>
        <v>0.003932</v>
      </c>
      <c r="V400" s="31">
        <f>VLOOKUP(A400,'Absolute Total Monosaccharide C'!$E$2:$T$999,15)</f>
        <v>0</v>
      </c>
      <c r="W400" s="31">
        <f>VLOOKUP(A400,'Absolute Total Monosaccharide C'!$E$2:$T$999,16)</f>
        <v>0.000219</v>
      </c>
      <c r="X400" s="100">
        <f>VLOOKUP(A400,'Absolute Total Monosaccharide C'!$E$2:$T$999,2)</f>
        <v>9.812</v>
      </c>
      <c r="Y400" s="101"/>
    </row>
    <row r="401">
      <c r="A401" s="19" t="s">
        <v>1063</v>
      </c>
      <c r="B401" s="8" t="str">
        <f>VLOOKUP(A401,'Food Encyclopedia'!$C$2:$K$999,3)&amp;","&amp;VLOOKUP(A401,'Food Encyclopedia'!$C$2:$K$999,4)&amp;","&amp;VLOOKUP(A401,'Food Encyclopedia'!$C$2:$K$999,5)</f>
        <v>baby food blend, commercial product, pouch,Gerber Organic,Banana (2/5), blueberries (6),  blackberry (1), oats (1/2 tbsp), sitter (2nd foods)</v>
      </c>
      <c r="C401" s="31" t="str">
        <f>VLOOKUP(A401,'Food Encyclopedia'!$C$2:$K$999,6)</f>
        <v>Fruits</v>
      </c>
      <c r="D401" s="98">
        <v>50.0</v>
      </c>
      <c r="E401" s="31">
        <f t="shared" si="1"/>
        <v>50000</v>
      </c>
      <c r="F401" s="31">
        <f>(VLOOKUP(A401,'% water content of Food'!A401:F1398,6))</f>
        <v>78.82567883</v>
      </c>
      <c r="G401" s="31">
        <f t="shared" si="2"/>
        <v>39412.83941</v>
      </c>
      <c r="H401" s="31">
        <f t="shared" si="3"/>
        <v>10587.16059</v>
      </c>
      <c r="I401" s="99">
        <f t="shared" si="4"/>
        <v>112.6262143</v>
      </c>
      <c r="J401" s="31">
        <f>VLOOKUP(A401,'Absolute Total Monosaccharide C'!$E$2:$T$999,3)</f>
        <v>0.367976</v>
      </c>
      <c r="K401" s="31">
        <f>VLOOKUP(A401,'Absolute Total Monosaccharide C'!$E$2:$T$999,4)</f>
        <v>0.005762</v>
      </c>
      <c r="L401" s="31">
        <f>VLOOKUP(A401,'Absolute Total Monosaccharide C'!$E$2:$T$999,5)</f>
        <v>0.091399</v>
      </c>
      <c r="M401" s="31">
        <f>VLOOKUP(A401,'Absolute Total Monosaccharide C'!$E$2:$T$999,6)</f>
        <v>0.013007</v>
      </c>
      <c r="N401" s="100">
        <f>VLOOKUP(A401,'Absolute Total Monosaccharide C'!$E$2:$T$999,7)</f>
        <v>0.010638</v>
      </c>
      <c r="O401" s="31">
        <f>VLOOKUP(A401,'Absolute Total Monosaccharide C'!$E$2:$T$999,8)</f>
        <v>0.00061</v>
      </c>
      <c r="P401" s="31">
        <f>VLOOKUP(A401,'Absolute Total Monosaccharide C'!$E$2:$T$999,9)</f>
        <v>0.0005</v>
      </c>
      <c r="Q401" s="31">
        <f>VLOOKUP(A401,'Absolute Total Monosaccharide C'!$E$2:$T$999,10)</f>
        <v>0</v>
      </c>
      <c r="R401" s="31">
        <f>VLOOKUP(A401,'Absolute Total Monosaccharide C'!$E$2:$T$999,11)</f>
        <v>0.007554</v>
      </c>
      <c r="S401" s="31">
        <f>VLOOKUP(A401,'Absolute Total Monosaccharide C'!$E$2:$T$999,12)</f>
        <v>0</v>
      </c>
      <c r="T401" s="31">
        <f>VLOOKUP(A401,'Absolute Total Monosaccharide C'!$E$2:$T$999,13)</f>
        <v>0</v>
      </c>
      <c r="U401" s="31">
        <f>VLOOKUP(A401,'Absolute Total Monosaccharide C'!$E$2:$T$999,14)</f>
        <v>0</v>
      </c>
      <c r="V401" s="31">
        <f>VLOOKUP(A401,'Absolute Total Monosaccharide C'!$E$2:$T$999,15)</f>
        <v>0.0007</v>
      </c>
      <c r="W401" s="31">
        <f>VLOOKUP(A401,'Absolute Total Monosaccharide C'!$E$2:$T$999,16)</f>
        <v>0</v>
      </c>
      <c r="X401" s="100">
        <f>VLOOKUP(A401,'Absolute Total Monosaccharide C'!$E$2:$T$999,2)</f>
        <v>10.21</v>
      </c>
      <c r="Y401" s="101"/>
    </row>
    <row r="402">
      <c r="A402" s="19" t="s">
        <v>1065</v>
      </c>
      <c r="B402" s="8" t="str">
        <f>VLOOKUP(A402,'Food Encyclopedia'!$C$2:$K$999,3)&amp;","&amp;VLOOKUP(A402,'Food Encyclopedia'!$C$2:$K$999,4)&amp;","&amp;VLOOKUP(A402,'Food Encyclopedia'!$C$2:$K$999,5)</f>
        <v>baby food blend, commercial product, pouch,Gerber Organic,Mango (1/8), apple (1/5), carrot (1/4),  kale (3/4 tbsp), sitter (2nd foods)</v>
      </c>
      <c r="C402" s="31" t="str">
        <f>VLOOKUP(A402,'Food Encyclopedia'!$C$2:$K$999,6)</f>
        <v>Fruits</v>
      </c>
      <c r="D402" s="98">
        <v>50.0</v>
      </c>
      <c r="E402" s="31">
        <f t="shared" si="1"/>
        <v>50000</v>
      </c>
      <c r="F402" s="31">
        <f>(VLOOKUP(A402,'% water content of Food'!A402:F1399,6))</f>
        <v>93.41321399</v>
      </c>
      <c r="G402" s="31">
        <f t="shared" si="2"/>
        <v>46706.607</v>
      </c>
      <c r="H402" s="31">
        <f t="shared" si="3"/>
        <v>3293.393003</v>
      </c>
      <c r="I402" s="99">
        <f t="shared" si="4"/>
        <v>64.0630807</v>
      </c>
      <c r="J402" s="31">
        <f>VLOOKUP(A402,'Absolute Total Monosaccharide C'!$E$2:$T$999,3)</f>
        <v>0.261691</v>
      </c>
      <c r="K402" s="31">
        <f>VLOOKUP(A402,'Absolute Total Monosaccharide C'!$E$2:$T$999,4)</f>
        <v>0.028807</v>
      </c>
      <c r="L402" s="31">
        <f>VLOOKUP(A402,'Absolute Total Monosaccharide C'!$E$2:$T$999,5)</f>
        <v>0.141416</v>
      </c>
      <c r="M402" s="31">
        <f>VLOOKUP(A402,'Absolute Total Monosaccharide C'!$E$2:$T$999,6)</f>
        <v>0.023861</v>
      </c>
      <c r="N402" s="100">
        <f>VLOOKUP(A402,'Absolute Total Monosaccharide C'!$E$2:$T$999,7)</f>
        <v>0.019452</v>
      </c>
      <c r="O402" s="31">
        <f>VLOOKUP(A402,'Absolute Total Monosaccharide C'!$E$2:$T$999,8)</f>
        <v>0</v>
      </c>
      <c r="P402" s="31">
        <f>VLOOKUP(A402,'Absolute Total Monosaccharide C'!$E$2:$T$999,9)</f>
        <v>0.001629</v>
      </c>
      <c r="Q402" s="31">
        <f>VLOOKUP(A402,'Absolute Total Monosaccharide C'!$E$2:$T$999,10)</f>
        <v>0</v>
      </c>
      <c r="R402" s="31">
        <f>VLOOKUP(A402,'Absolute Total Monosaccharide C'!$E$2:$T$999,11)</f>
        <v>0.022138</v>
      </c>
      <c r="S402" s="31">
        <f>VLOOKUP(A402,'Absolute Total Monosaccharide C'!$E$2:$T$999,12)</f>
        <v>0</v>
      </c>
      <c r="T402" s="31">
        <f>VLOOKUP(A402,'Absolute Total Monosaccharide C'!$E$2:$T$999,13)</f>
        <v>0</v>
      </c>
      <c r="U402" s="31">
        <f>VLOOKUP(A402,'Absolute Total Monosaccharide C'!$E$2:$T$999,14)</f>
        <v>0.004248</v>
      </c>
      <c r="V402" s="31">
        <f>VLOOKUP(A402,'Absolute Total Monosaccharide C'!$E$2:$T$999,15)</f>
        <v>0</v>
      </c>
      <c r="W402" s="31">
        <f>VLOOKUP(A402,'Absolute Total Monosaccharide C'!$E$2:$T$999,16)</f>
        <v>0</v>
      </c>
      <c r="X402" s="100">
        <f>VLOOKUP(A402,'Absolute Total Monosaccharide C'!$E$2:$T$999,2)</f>
        <v>10.12</v>
      </c>
      <c r="Y402" s="101"/>
    </row>
    <row r="403">
      <c r="A403" s="19" t="s">
        <v>1067</v>
      </c>
      <c r="B403" s="8" t="str">
        <f>VLOOKUP(A403,'Food Encyclopedia'!$C$2:$K$999,3)&amp;","&amp;VLOOKUP(A403,'Food Encyclopedia'!$C$2:$K$999,4)&amp;","&amp;VLOOKUP(A403,'Food Encyclopedia'!$C$2:$K$999,5)</f>
        <v>baby food blend, commercial product, pouch,Gerber,Pear (1/2), squash (1 tbsp), sitter (2nd foods)</v>
      </c>
      <c r="C403" s="31" t="str">
        <f>VLOOKUP(A403,'Food Encyclopedia'!$C$2:$K$999,6)</f>
        <v>Fruits</v>
      </c>
      <c r="D403" s="98">
        <v>50.0</v>
      </c>
      <c r="E403" s="31">
        <f t="shared" si="1"/>
        <v>50000</v>
      </c>
      <c r="F403" s="31">
        <f>(VLOOKUP(A403,'% water content of Food'!A403:F1400,6))</f>
        <v>84.61524799</v>
      </c>
      <c r="G403" s="31">
        <f t="shared" si="2"/>
        <v>42307.624</v>
      </c>
      <c r="H403" s="31">
        <f t="shared" si="3"/>
        <v>7692.376005</v>
      </c>
      <c r="I403" s="99">
        <f t="shared" si="4"/>
        <v>220.7019599</v>
      </c>
      <c r="J403" s="31">
        <f>VLOOKUP(A403,'Absolute Total Monosaccharide C'!$E$2:$T$999,3)</f>
        <v>0.14978</v>
      </c>
      <c r="K403" s="31">
        <f>VLOOKUP(A403,'Absolute Total Monosaccharide C'!$E$2:$T$999,4)</f>
        <v>0.019622</v>
      </c>
      <c r="L403" s="31">
        <f>VLOOKUP(A403,'Absolute Total Monosaccharide C'!$E$2:$T$999,5)</f>
        <v>0.138324</v>
      </c>
      <c r="M403" s="31">
        <f>VLOOKUP(A403,'Absolute Total Monosaccharide C'!$E$2:$T$999,6)</f>
        <v>0.053386</v>
      </c>
      <c r="N403" s="100">
        <f>VLOOKUP(A403,'Absolute Total Monosaccharide C'!$E$2:$T$999,7)</f>
        <v>0.028691</v>
      </c>
      <c r="O403" s="31">
        <f>VLOOKUP(A403,'Absolute Total Monosaccharide C'!$E$2:$T$999,8)</f>
        <v>0</v>
      </c>
      <c r="P403" s="31">
        <f>VLOOKUP(A403,'Absolute Total Monosaccharide C'!$E$2:$T$999,9)</f>
        <v>0.00157</v>
      </c>
      <c r="Q403" s="31">
        <f>VLOOKUP(A403,'Absolute Total Monosaccharide C'!$E$2:$T$999,10)</f>
        <v>0</v>
      </c>
      <c r="R403" s="31">
        <f>VLOOKUP(A403,'Absolute Total Monosaccharide C'!$E$2:$T$999,11)</f>
        <v>0.024645</v>
      </c>
      <c r="S403" s="31">
        <f>VLOOKUP(A403,'Absolute Total Monosaccharide C'!$E$2:$T$999,12)</f>
        <v>0</v>
      </c>
      <c r="T403" s="31">
        <f>VLOOKUP(A403,'Absolute Total Monosaccharide C'!$E$2:$T$999,13)</f>
        <v>0</v>
      </c>
      <c r="U403" s="31">
        <f>VLOOKUP(A403,'Absolute Total Monosaccharide C'!$E$2:$T$999,14)</f>
        <v>0.004511</v>
      </c>
      <c r="V403" s="31">
        <f>VLOOKUP(A403,'Absolute Total Monosaccharide C'!$E$2:$T$999,15)</f>
        <v>0</v>
      </c>
      <c r="W403" s="31">
        <f>VLOOKUP(A403,'Absolute Total Monosaccharide C'!$E$2:$T$999,16)</f>
        <v>0</v>
      </c>
      <c r="X403" s="100">
        <f>VLOOKUP(A403,'Absolute Total Monosaccharide C'!$E$2:$T$999,2)</f>
        <v>9.99</v>
      </c>
      <c r="Y403" s="101"/>
    </row>
    <row r="404">
      <c r="A404" s="19" t="s">
        <v>1070</v>
      </c>
      <c r="B404" s="8" t="str">
        <f>VLOOKUP(A404,'Food Encyclopedia'!$C$2:$K$999,3)&amp;","&amp;VLOOKUP(A404,'Food Encyclopedia'!$C$2:$K$999,4)&amp;","&amp;VLOOKUP(A404,'Food Encyclopedia'!$C$2:$K$999,5)</f>
        <v>baby food blend, commercial product, pouch,Gerber,Apple (1/2), strawberry (3/4), banana (2 tsp), sitter (2nd foods)</v>
      </c>
      <c r="C404" s="31" t="str">
        <f>VLOOKUP(A404,'Food Encyclopedia'!$C$2:$K$999,6)</f>
        <v>Fruits</v>
      </c>
      <c r="D404" s="98">
        <v>50.0</v>
      </c>
      <c r="E404" s="31">
        <f t="shared" si="1"/>
        <v>50000</v>
      </c>
      <c r="F404" s="31">
        <f>(VLOOKUP(A404,'% water content of Food'!A404:F1401,6))</f>
        <v>153.3723642</v>
      </c>
      <c r="G404" s="31">
        <f t="shared" si="2"/>
        <v>76686.18211</v>
      </c>
      <c r="H404" s="31">
        <f t="shared" si="3"/>
        <v>-26686.18211</v>
      </c>
      <c r="I404" s="99">
        <f t="shared" si="4"/>
        <v>-225.7117283</v>
      </c>
      <c r="J404" s="31">
        <f>VLOOKUP(A404,'Absolute Total Monosaccharide C'!$E$2:$T$999,3)</f>
        <v>0.296997</v>
      </c>
      <c r="K404" s="31">
        <f>VLOOKUP(A404,'Absolute Total Monosaccharide C'!$E$2:$T$999,4)</f>
        <v>0.006589</v>
      </c>
      <c r="L404" s="31">
        <f>VLOOKUP(A404,'Absolute Total Monosaccharide C'!$E$2:$T$999,5)</f>
        <v>0.204101</v>
      </c>
      <c r="M404" s="31">
        <f>VLOOKUP(A404,'Absolute Total Monosaccharide C'!$E$2:$T$999,6)</f>
        <v>0.006402</v>
      </c>
      <c r="N404" s="100">
        <f>VLOOKUP(A404,'Absolute Total Monosaccharide C'!$E$2:$T$999,7)</f>
        <v>0.008458</v>
      </c>
      <c r="O404" s="31">
        <f>VLOOKUP(A404,'Absolute Total Monosaccharide C'!$E$2:$T$999,8)</f>
        <v>0</v>
      </c>
      <c r="P404" s="31">
        <f>VLOOKUP(A404,'Absolute Total Monosaccharide C'!$E$2:$T$999,9)</f>
        <v>0.001093</v>
      </c>
      <c r="Q404" s="31">
        <f>VLOOKUP(A404,'Absolute Total Monosaccharide C'!$E$2:$T$999,10)</f>
        <v>0</v>
      </c>
      <c r="R404" s="31">
        <f>VLOOKUP(A404,'Absolute Total Monosaccharide C'!$E$2:$T$999,11)</f>
        <v>0.015172</v>
      </c>
      <c r="S404" s="31">
        <f>VLOOKUP(A404,'Absolute Total Monosaccharide C'!$E$2:$T$999,12)</f>
        <v>0</v>
      </c>
      <c r="T404" s="31">
        <f>VLOOKUP(A404,'Absolute Total Monosaccharide C'!$E$2:$T$999,13)</f>
        <v>0</v>
      </c>
      <c r="U404" s="102">
        <f>VLOOKUP(A404,'Absolute Total Monosaccharide C'!$E$2:$T$999,14)</f>
        <v>0.0000642</v>
      </c>
      <c r="V404" s="31">
        <f>VLOOKUP(A404,'Absolute Total Monosaccharide C'!$E$2:$T$999,15)</f>
        <v>0</v>
      </c>
      <c r="W404" s="31">
        <f>VLOOKUP(A404,'Absolute Total Monosaccharide C'!$E$2:$T$999,16)</f>
        <v>0.00027</v>
      </c>
      <c r="X404" s="100">
        <f>VLOOKUP(A404,'Absolute Total Monosaccharide C'!$E$2:$T$999,2)</f>
        <v>10.21</v>
      </c>
      <c r="Y404" s="101"/>
    </row>
    <row r="405">
      <c r="A405" s="19" t="s">
        <v>1072</v>
      </c>
      <c r="B405" s="8" t="str">
        <f>VLOOKUP(A405,'Food Encyclopedia'!$C$2:$K$999,3)&amp;","&amp;VLOOKUP(A405,'Food Encyclopedia'!$C$2:$K$999,4)&amp;","&amp;VLOOKUP(A405,'Food Encyclopedia'!$C$2:$K$999,5)</f>
        <v>baby food blend, commercial product, pouch,Gerber,Apple (1/2), blueberries (17), sitter (2nd foods)</v>
      </c>
      <c r="C405" s="31" t="str">
        <f>VLOOKUP(A405,'Food Encyclopedia'!$C$2:$K$999,6)</f>
        <v>Fruits</v>
      </c>
      <c r="D405" s="98">
        <v>50.0</v>
      </c>
      <c r="E405" s="31">
        <f t="shared" si="1"/>
        <v>50000</v>
      </c>
      <c r="F405" s="31">
        <f>(VLOOKUP(A405,'% water content of Food'!A405:F1402,6))</f>
        <v>73.18658552</v>
      </c>
      <c r="G405" s="31">
        <f t="shared" si="2"/>
        <v>36593.29276</v>
      </c>
      <c r="H405" s="31">
        <f t="shared" si="3"/>
        <v>13406.70724</v>
      </c>
      <c r="I405" s="99">
        <f t="shared" si="4"/>
        <v>103.2852726</v>
      </c>
      <c r="J405" s="31">
        <f>VLOOKUP(A405,'Absolute Total Monosaccharide C'!$E$2:$T$999,3)</f>
        <v>0.241113</v>
      </c>
      <c r="K405" s="31">
        <f>VLOOKUP(A405,'Absolute Total Monosaccharide C'!$E$2:$T$999,4)</f>
        <v>0.010344</v>
      </c>
      <c r="L405" s="31">
        <f>VLOOKUP(A405,'Absolute Total Monosaccharide C'!$E$2:$T$999,5)</f>
        <v>0.078034</v>
      </c>
      <c r="M405" s="31">
        <f>VLOOKUP(A405,'Absolute Total Monosaccharide C'!$E$2:$T$999,6)</f>
        <v>0.020711</v>
      </c>
      <c r="N405" s="100">
        <f>VLOOKUP(A405,'Absolute Total Monosaccharide C'!$E$2:$T$999,7)</f>
        <v>0.007704</v>
      </c>
      <c r="O405" s="31">
        <f>VLOOKUP(A405,'Absolute Total Monosaccharide C'!$E$2:$T$999,8)</f>
        <v>0</v>
      </c>
      <c r="P405" s="31">
        <f>VLOOKUP(A405,'Absolute Total Monosaccharide C'!$E$2:$T$999,9)</f>
        <v>0.000923</v>
      </c>
      <c r="Q405" s="31">
        <f>VLOOKUP(A405,'Absolute Total Monosaccharide C'!$E$2:$T$999,10)</f>
        <v>0</v>
      </c>
      <c r="R405" s="31">
        <f>VLOOKUP(A405,'Absolute Total Monosaccharide C'!$E$2:$T$999,11)</f>
        <v>0.013283</v>
      </c>
      <c r="S405" s="31">
        <f>VLOOKUP(A405,'Absolute Total Monosaccharide C'!$E$2:$T$999,12)</f>
        <v>0</v>
      </c>
      <c r="T405" s="31">
        <f>VLOOKUP(A405,'Absolute Total Monosaccharide C'!$E$2:$T$999,13)</f>
        <v>0</v>
      </c>
      <c r="U405" s="31">
        <f>VLOOKUP(A405,'Absolute Total Monosaccharide C'!$E$2:$T$999,14)</f>
        <v>0.002781</v>
      </c>
      <c r="V405" s="31">
        <f>VLOOKUP(A405,'Absolute Total Monosaccharide C'!$E$2:$T$999,15)</f>
        <v>0</v>
      </c>
      <c r="W405" s="31">
        <f>VLOOKUP(A405,'Absolute Total Monosaccharide C'!$E$2:$T$999,16)</f>
        <v>0</v>
      </c>
      <c r="X405" s="100">
        <f>VLOOKUP(A405,'Absolute Total Monosaccharide C'!$E$2:$T$999,2)</f>
        <v>10.32</v>
      </c>
      <c r="Y405" s="101"/>
    </row>
    <row r="406">
      <c r="A406" s="19" t="s">
        <v>1074</v>
      </c>
      <c r="B406" s="8" t="str">
        <f>VLOOKUP(A406,'Food Encyclopedia'!$C$2:$K$999,3)&amp;","&amp;VLOOKUP(A406,'Food Encyclopedia'!$C$2:$K$999,4)&amp;","&amp;VLOOKUP(A406,'Food Encyclopedia'!$C$2:$K$999,5)</f>
        <v>baby food blend, commercial product, pouch,Gerber,Banana (3/4), sitter (2nd foods)</v>
      </c>
      <c r="C406" s="31" t="str">
        <f>VLOOKUP(A406,'Food Encyclopedia'!$C$2:$K$999,6)</f>
        <v>Fruits</v>
      </c>
      <c r="D406" s="98">
        <v>50.0</v>
      </c>
      <c r="E406" s="31">
        <f t="shared" si="1"/>
        <v>50000</v>
      </c>
      <c r="F406" s="31">
        <f>(VLOOKUP(A406,'% water content of Food'!A406:F1403,6))</f>
        <v>77.09098634</v>
      </c>
      <c r="G406" s="31">
        <f t="shared" si="2"/>
        <v>38545.49317</v>
      </c>
      <c r="H406" s="31">
        <f t="shared" si="3"/>
        <v>11454.50683</v>
      </c>
      <c r="I406" s="99">
        <f t="shared" si="4"/>
        <v>33.95115824</v>
      </c>
      <c r="J406" s="31">
        <f>VLOOKUP(A406,'Absolute Total Monosaccharide C'!$E$2:$T$999,3)</f>
        <v>0.471492</v>
      </c>
      <c r="K406" s="31">
        <f>VLOOKUP(A406,'Absolute Total Monosaccharide C'!$E$2:$T$999,4)</f>
        <v>0.003458</v>
      </c>
      <c r="L406" s="31">
        <f>VLOOKUP(A406,'Absolute Total Monosaccharide C'!$E$2:$T$999,5)</f>
        <v>0.08978</v>
      </c>
      <c r="M406" s="31">
        <f>VLOOKUP(A406,'Absolute Total Monosaccharide C'!$E$2:$T$999,6)</f>
        <v>0.002223</v>
      </c>
      <c r="N406" s="100">
        <f>VLOOKUP(A406,'Absolute Total Monosaccharide C'!$E$2:$T$999,7)</f>
        <v>0.002964</v>
      </c>
      <c r="O406" s="31">
        <f>VLOOKUP(A406,'Absolute Total Monosaccharide C'!$E$2:$T$999,8)</f>
        <v>0</v>
      </c>
      <c r="P406" s="31">
        <f>VLOOKUP(A406,'Absolute Total Monosaccharide C'!$E$2:$T$999,9)</f>
        <v>0.000402</v>
      </c>
      <c r="Q406" s="31">
        <f>VLOOKUP(A406,'Absolute Total Monosaccharide C'!$E$2:$T$999,10)</f>
        <v>0</v>
      </c>
      <c r="R406" s="31">
        <f>VLOOKUP(A406,'Absolute Total Monosaccharide C'!$E$2:$T$999,11)</f>
        <v>0.012042</v>
      </c>
      <c r="S406" s="31">
        <f>VLOOKUP(A406,'Absolute Total Monosaccharide C'!$E$2:$T$999,12)</f>
        <v>0</v>
      </c>
      <c r="T406" s="31">
        <f>VLOOKUP(A406,'Absolute Total Monosaccharide C'!$E$2:$T$999,13)</f>
        <v>0</v>
      </c>
      <c r="U406" s="31">
        <f>VLOOKUP(A406,'Absolute Total Monosaccharide C'!$E$2:$T$999,14)</f>
        <v>0.005798</v>
      </c>
      <c r="V406" s="31">
        <f>VLOOKUP(A406,'Absolute Total Monosaccharide C'!$E$2:$T$999,15)</f>
        <v>0</v>
      </c>
      <c r="W406" s="31">
        <f>VLOOKUP(A406,'Absolute Total Monosaccharide C'!$E$2:$T$999,16)</f>
        <v>0.000291</v>
      </c>
      <c r="X406" s="100">
        <f>VLOOKUP(A406,'Absolute Total Monosaccharide C'!$E$2:$T$999,2)</f>
        <v>9.68</v>
      </c>
      <c r="Y406" s="101"/>
    </row>
    <row r="407">
      <c r="A407" s="19" t="s">
        <v>1076</v>
      </c>
      <c r="B407" s="8" t="str">
        <f>VLOOKUP(A407,'Food Encyclopedia'!$C$2:$K$999,3)&amp;","&amp;VLOOKUP(A407,'Food Encyclopedia'!$C$2:$K$999,4)&amp;","&amp;VLOOKUP(A407,'Food Encyclopedia'!$C$2:$K$999,5)</f>
        <v>Fruit and yogurt, commercial product, pouch,Gerber,Very Berry: Apple (1/4), strawberry (3/4), blueberries (11), yogurt (2 tbsp),Toddler (12+ months) (12+ months)</v>
      </c>
      <c r="C407" s="31" t="str">
        <f>VLOOKUP(A407,'Food Encyclopedia'!$C$2:$K$999,6)</f>
        <v>Fruits</v>
      </c>
      <c r="D407" s="98">
        <v>50.0</v>
      </c>
      <c r="E407" s="31">
        <f t="shared" si="1"/>
        <v>50000</v>
      </c>
      <c r="F407" s="31">
        <f>(VLOOKUP(A407,'% water content of Food'!A407:F1404,6))</f>
        <v>79.84867958</v>
      </c>
      <c r="G407" s="31">
        <f t="shared" si="2"/>
        <v>39924.33979</v>
      </c>
      <c r="H407" s="31">
        <f t="shared" si="3"/>
        <v>10075.66021</v>
      </c>
      <c r="I407" s="99">
        <f t="shared" si="4"/>
        <v>61.74364577</v>
      </c>
      <c r="J407" s="31">
        <f>VLOOKUP(A407,'Absolute Total Monosaccharide C'!$E$2:$T$999,3)</f>
        <v>0.329991</v>
      </c>
      <c r="K407" s="31">
        <f>VLOOKUP(A407,'Absolute Total Monosaccharide C'!$E$2:$T$999,4)</f>
        <v>0.053406</v>
      </c>
      <c r="L407" s="31">
        <f>VLOOKUP(A407,'Absolute Total Monosaccharide C'!$E$2:$T$999,5)</f>
        <v>0.09999</v>
      </c>
      <c r="M407" s="31">
        <f>VLOOKUP(A407,'Absolute Total Monosaccharide C'!$E$2:$T$999,6)</f>
        <v>0.010941</v>
      </c>
      <c r="N407" s="100">
        <f>VLOOKUP(A407,'Absolute Total Monosaccharide C'!$E$2:$T$999,7)</f>
        <v>0.006128</v>
      </c>
      <c r="O407" s="31">
        <f>VLOOKUP(A407,'Absolute Total Monosaccharide C'!$E$2:$T$999,8)</f>
        <v>0</v>
      </c>
      <c r="P407" s="31">
        <f>VLOOKUP(A407,'Absolute Total Monosaccharide C'!$E$2:$T$999,9)</f>
        <v>0.000631</v>
      </c>
      <c r="Q407" s="31">
        <f>VLOOKUP(A407,'Absolute Total Monosaccharide C'!$E$2:$T$999,10)</f>
        <v>0</v>
      </c>
      <c r="R407" s="31">
        <f>VLOOKUP(A407,'Absolute Total Monosaccharide C'!$E$2:$T$999,11)</f>
        <v>0.013039</v>
      </c>
      <c r="S407" s="31">
        <f>VLOOKUP(A407,'Absolute Total Monosaccharide C'!$E$2:$T$999,12)</f>
        <v>0</v>
      </c>
      <c r="T407" s="31">
        <f>VLOOKUP(A407,'Absolute Total Monosaccharide C'!$E$2:$T$999,13)</f>
        <v>0</v>
      </c>
      <c r="U407" s="31">
        <f>VLOOKUP(A407,'Absolute Total Monosaccharide C'!$E$2:$T$999,14)</f>
        <v>0.001428</v>
      </c>
      <c r="V407" s="31">
        <f>VLOOKUP(A407,'Absolute Total Monosaccharide C'!$E$2:$T$999,15)</f>
        <v>0</v>
      </c>
      <c r="W407" s="31">
        <f>VLOOKUP(A407,'Absolute Total Monosaccharide C'!$E$2:$T$999,16)</f>
        <v>0</v>
      </c>
      <c r="X407" s="100">
        <f>VLOOKUP(A407,'Absolute Total Monosaccharide C'!$E$2:$T$999,2)</f>
        <v>10.02</v>
      </c>
      <c r="Y407" s="101"/>
    </row>
    <row r="408">
      <c r="A408" s="19" t="s">
        <v>1079</v>
      </c>
      <c r="B408" s="8" t="str">
        <f>VLOOKUP(A408,'Food Encyclopedia'!$C$2:$K$999,3)&amp;","&amp;VLOOKUP(A408,'Food Encyclopedia'!$C$2:$K$999,4)&amp;","&amp;VLOOKUP(A408,'Food Encyclopedia'!$C$2:$K$999,5)</f>
        <v>Fruit and yogurt, commercial product, pouch,Gerber,Peaches &amp; Cream: Apple (1/4), peach (1/8), yogurt (2 tbsp), Toddler (12+ months)</v>
      </c>
      <c r="C408" s="31" t="str">
        <f>VLOOKUP(A408,'Food Encyclopedia'!$C$2:$K$999,6)</f>
        <v>Fruits</v>
      </c>
      <c r="D408" s="98">
        <v>50.0</v>
      </c>
      <c r="E408" s="31">
        <f t="shared" si="1"/>
        <v>50000</v>
      </c>
      <c r="F408" s="31">
        <f>(VLOOKUP(A408,'% water content of Food'!A408:F1405,6))</f>
        <v>88.55824061</v>
      </c>
      <c r="G408" s="31">
        <f t="shared" si="2"/>
        <v>44279.12031</v>
      </c>
      <c r="H408" s="31">
        <f t="shared" si="3"/>
        <v>5720.879695</v>
      </c>
      <c r="I408" s="99">
        <f t="shared" si="4"/>
        <v>44.54849018</v>
      </c>
      <c r="J408" s="31">
        <f>VLOOKUP(A408,'Absolute Total Monosaccharide C'!$E$2:$T$999,3)</f>
        <v>0.338722</v>
      </c>
      <c r="K408" s="31">
        <f>VLOOKUP(A408,'Absolute Total Monosaccharide C'!$E$2:$T$999,4)</f>
        <v>0.048398</v>
      </c>
      <c r="L408" s="31">
        <f>VLOOKUP(A408,'Absolute Total Monosaccharide C'!$E$2:$T$999,5)</f>
        <v>0.092867</v>
      </c>
      <c r="M408" s="31">
        <f>VLOOKUP(A408,'Absolute Total Monosaccharide C'!$E$2:$T$999,6)</f>
        <v>0.00778</v>
      </c>
      <c r="N408" s="100">
        <f>VLOOKUP(A408,'Absolute Total Monosaccharide C'!$E$2:$T$999,7)</f>
        <v>0.007787</v>
      </c>
      <c r="O408" s="31">
        <f>VLOOKUP(A408,'Absolute Total Monosaccharide C'!$E$2:$T$999,8)</f>
        <v>0</v>
      </c>
      <c r="P408" s="31">
        <f>VLOOKUP(A408,'Absolute Total Monosaccharide C'!$E$2:$T$999,9)</f>
        <v>0.000627</v>
      </c>
      <c r="Q408" s="31">
        <f>VLOOKUP(A408,'Absolute Total Monosaccharide C'!$E$2:$T$999,10)</f>
        <v>0</v>
      </c>
      <c r="R408" s="31">
        <f>VLOOKUP(A408,'Absolute Total Monosaccharide C'!$E$2:$T$999,11)</f>
        <v>0.013877</v>
      </c>
      <c r="S408" s="31">
        <f>VLOOKUP(A408,'Absolute Total Monosaccharide C'!$E$2:$T$999,12)</f>
        <v>0</v>
      </c>
      <c r="T408" s="31">
        <f>VLOOKUP(A408,'Absolute Total Monosaccharide C'!$E$2:$T$999,13)</f>
        <v>0</v>
      </c>
      <c r="U408" s="31">
        <f>VLOOKUP(A408,'Absolute Total Monosaccharide C'!$E$2:$T$999,14)</f>
        <v>0.000288</v>
      </c>
      <c r="V408" s="31">
        <f>VLOOKUP(A408,'Absolute Total Monosaccharide C'!$E$2:$T$999,15)</f>
        <v>0</v>
      </c>
      <c r="W408" s="31">
        <f>VLOOKUP(A408,'Absolute Total Monosaccharide C'!$E$2:$T$999,16)</f>
        <v>0</v>
      </c>
      <c r="X408" s="100">
        <f>VLOOKUP(A408,'Absolute Total Monosaccharide C'!$E$2:$T$999,2)</f>
        <v>10.26</v>
      </c>
      <c r="Y408" s="101"/>
    </row>
    <row r="409">
      <c r="A409" s="19" t="s">
        <v>1081</v>
      </c>
      <c r="B409" s="8" t="str">
        <f>VLOOKUP(A409,'Food Encyclopedia'!$C$2:$K$999,3)&amp;","&amp;VLOOKUP(A409,'Food Encyclopedia'!$C$2:$K$999,4)&amp;","&amp;VLOOKUP(A409,'Food Encyclopedia'!$C$2:$K$999,5)</f>
        <v>baby food blend, commercial product, pouch,Gerber Organic,Apple (1/2), peach (1 1/2 tbsp), sitter (2nd foods)</v>
      </c>
      <c r="C409" s="31" t="str">
        <f>VLOOKUP(A409,'Food Encyclopedia'!$C$2:$K$999,6)</f>
        <v>Fruits</v>
      </c>
      <c r="D409" s="98">
        <v>50.0</v>
      </c>
      <c r="E409" s="31">
        <f t="shared" si="1"/>
        <v>50000</v>
      </c>
      <c r="F409" s="31">
        <f>(VLOOKUP(A409,'% water content of Food'!A409:F1406,6))</f>
        <v>85.90816281</v>
      </c>
      <c r="G409" s="31">
        <f t="shared" si="2"/>
        <v>42954.08141</v>
      </c>
      <c r="H409" s="31">
        <f t="shared" si="3"/>
        <v>7045.918594</v>
      </c>
      <c r="I409" s="99">
        <f t="shared" si="4"/>
        <v>94.23211527</v>
      </c>
      <c r="J409" s="31">
        <f>VLOOKUP(A409,'Absolute Total Monosaccharide C'!$E$2:$T$999,3)</f>
        <v>0.202854</v>
      </c>
      <c r="K409" s="31">
        <f>VLOOKUP(A409,'Absolute Total Monosaccharide C'!$E$2:$T$999,4)</f>
        <v>0.014046</v>
      </c>
      <c r="L409" s="31">
        <f>VLOOKUP(A409,'Absolute Total Monosaccharide C'!$E$2:$T$999,5)</f>
        <v>0.046862</v>
      </c>
      <c r="M409" s="31">
        <f>VLOOKUP(A409,'Absolute Total Monosaccharide C'!$E$2:$T$999,6)</f>
        <v>0.015257</v>
      </c>
      <c r="N409" s="100">
        <f>VLOOKUP(A409,'Absolute Total Monosaccharide C'!$E$2:$T$999,7)</f>
        <v>0.013374</v>
      </c>
      <c r="O409" s="31">
        <f>VLOOKUP(A409,'Absolute Total Monosaccharide C'!$E$2:$T$999,8)</f>
        <v>0</v>
      </c>
      <c r="P409" s="31">
        <f>VLOOKUP(A409,'Absolute Total Monosaccharide C'!$E$2:$T$999,9)</f>
        <v>0.001098</v>
      </c>
      <c r="Q409" s="31">
        <f>VLOOKUP(A409,'Absolute Total Monosaccharide C'!$E$2:$T$999,10)</f>
        <v>0</v>
      </c>
      <c r="R409" s="31">
        <f>VLOOKUP(A409,'Absolute Total Monosaccharide C'!$E$2:$T$999,11)</f>
        <v>0.014706</v>
      </c>
      <c r="S409" s="31">
        <f>VLOOKUP(A409,'Absolute Total Monosaccharide C'!$E$2:$T$999,12)</f>
        <v>0</v>
      </c>
      <c r="T409" s="31">
        <f>VLOOKUP(A409,'Absolute Total Monosaccharide C'!$E$2:$T$999,13)</f>
        <v>0</v>
      </c>
      <c r="U409" s="31">
        <f>VLOOKUP(A409,'Absolute Total Monosaccharide C'!$E$2:$T$999,14)</f>
        <v>0.003402</v>
      </c>
      <c r="V409" s="31">
        <f>VLOOKUP(A409,'Absolute Total Monosaccharide C'!$E$2:$T$999,15)</f>
        <v>0</v>
      </c>
      <c r="W409" s="31">
        <f>VLOOKUP(A409,'Absolute Total Monosaccharide C'!$E$2:$T$999,16)</f>
        <v>0</v>
      </c>
      <c r="X409" s="100">
        <f>VLOOKUP(A409,'Absolute Total Monosaccharide C'!$E$2:$T$999,2)</f>
        <v>10.08</v>
      </c>
      <c r="Y409" s="101"/>
    </row>
    <row r="410">
      <c r="A410" s="19" t="s">
        <v>1083</v>
      </c>
      <c r="B410" s="8" t="str">
        <f>VLOOKUP(A410,'Food Encyclopedia'!$C$2:$K$999,3)&amp;","&amp;VLOOKUP(A410,'Food Encyclopedia'!$C$2:$K$999,4)&amp;","&amp;VLOOKUP(A410,'Food Encyclopedia'!$C$2:$K$999,5)</f>
        <v>baby food blend, commercial product, pouch,Gerber Organic,Apple (3/5), raspberries (3 1/2), acai berry (1), sitter (2nd foods)</v>
      </c>
      <c r="C410" s="31" t="str">
        <f>VLOOKUP(A410,'Food Encyclopedia'!$C$2:$K$999,6)</f>
        <v>Fruits</v>
      </c>
      <c r="D410" s="98">
        <v>50.0</v>
      </c>
      <c r="E410" s="31">
        <f t="shared" si="1"/>
        <v>50000</v>
      </c>
      <c r="F410" s="31">
        <f>(VLOOKUP(A410,'% water content of Food'!A410:F1407,6))</f>
        <v>71.69284204</v>
      </c>
      <c r="G410" s="31">
        <f t="shared" si="2"/>
        <v>35846.42102</v>
      </c>
      <c r="H410" s="31">
        <f t="shared" si="3"/>
        <v>14153.57898</v>
      </c>
      <c r="I410" s="99">
        <f t="shared" si="4"/>
        <v>88.99770462</v>
      </c>
      <c r="J410" s="31">
        <f>VLOOKUP(A410,'Absolute Total Monosaccharide C'!$E$2:$T$999,3)</f>
        <v>0.152121</v>
      </c>
      <c r="K410" s="31">
        <f>VLOOKUP(A410,'Absolute Total Monosaccharide C'!$E$2:$T$999,4)</f>
        <v>0.004788</v>
      </c>
      <c r="L410" s="31">
        <f>VLOOKUP(A410,'Absolute Total Monosaccharide C'!$E$2:$T$999,5)</f>
        <v>0.089279</v>
      </c>
      <c r="M410" s="31">
        <f>VLOOKUP(A410,'Absolute Total Monosaccharide C'!$E$2:$T$999,6)</f>
        <v>0.00795</v>
      </c>
      <c r="N410" s="100">
        <f>VLOOKUP(A410,'Absolute Total Monosaccharide C'!$E$2:$T$999,7)</f>
        <v>0.006288</v>
      </c>
      <c r="O410" s="31">
        <f>VLOOKUP(A410,'Absolute Total Monosaccharide C'!$E$2:$T$999,8)</f>
        <v>0</v>
      </c>
      <c r="P410" s="31">
        <f>VLOOKUP(A410,'Absolute Total Monosaccharide C'!$E$2:$T$999,9)</f>
        <v>0.001493</v>
      </c>
      <c r="Q410" s="31">
        <f>VLOOKUP(A410,'Absolute Total Monosaccharide C'!$E$2:$T$999,10)</f>
        <v>0</v>
      </c>
      <c r="R410" s="31">
        <f>VLOOKUP(A410,'Absolute Total Monosaccharide C'!$E$2:$T$999,11)</f>
        <v>0.013883</v>
      </c>
      <c r="S410" s="31">
        <f>VLOOKUP(A410,'Absolute Total Monosaccharide C'!$E$2:$T$999,12)</f>
        <v>0</v>
      </c>
      <c r="T410" s="31">
        <f>VLOOKUP(A410,'Absolute Total Monosaccharide C'!$E$2:$T$999,13)</f>
        <v>0</v>
      </c>
      <c r="U410" s="31">
        <f>VLOOKUP(A410,'Absolute Total Monosaccharide C'!$E$2:$T$999,14)</f>
        <v>0</v>
      </c>
      <c r="V410" s="31">
        <f>VLOOKUP(A410,'Absolute Total Monosaccharide C'!$E$2:$T$999,15)</f>
        <v>0</v>
      </c>
      <c r="W410" s="31">
        <f>VLOOKUP(A410,'Absolute Total Monosaccharide C'!$E$2:$T$999,16)</f>
        <v>0.000294</v>
      </c>
      <c r="X410" s="100">
        <f>VLOOKUP(A410,'Absolute Total Monosaccharide C'!$E$2:$T$999,2)</f>
        <v>10.05</v>
      </c>
      <c r="Y410" s="101"/>
    </row>
    <row r="411">
      <c r="A411" s="19" t="s">
        <v>1085</v>
      </c>
      <c r="B411" s="8" t="str">
        <f>VLOOKUP(A411,'Food Encyclopedia'!$C$2:$K$999,3)&amp;","&amp;VLOOKUP(A411,'Food Encyclopedia'!$C$2:$K$999,4)&amp;","&amp;VLOOKUP(A411,'Food Encyclopedia'!$C$2:$K$999,5)</f>
        <v>baby food blend, commercial product, pouch,Gerber,Banana (2/3), blueberries (14), Toddler (12+ months)</v>
      </c>
      <c r="C411" s="31" t="str">
        <f>VLOOKUP(A411,'Food Encyclopedia'!$C$2:$K$999,6)</f>
        <v>Fruits</v>
      </c>
      <c r="D411" s="98">
        <v>50.0</v>
      </c>
      <c r="E411" s="31">
        <f t="shared" si="1"/>
        <v>50000</v>
      </c>
      <c r="F411" s="31">
        <f>(VLOOKUP(A411,'% water content of Food'!A411:F1408,6))</f>
        <v>82.53242718</v>
      </c>
      <c r="G411" s="31">
        <f t="shared" si="2"/>
        <v>41266.21359</v>
      </c>
      <c r="H411" s="31">
        <f t="shared" si="3"/>
        <v>8733.786412</v>
      </c>
      <c r="I411" s="99">
        <f t="shared" si="4"/>
        <v>25.72973477</v>
      </c>
      <c r="J411" s="31">
        <f>VLOOKUP(A411,'Absolute Total Monosaccharide C'!$E$2:$T$999,3)</f>
        <v>0.455729</v>
      </c>
      <c r="K411" s="31">
        <f>VLOOKUP(A411,'Absolute Total Monosaccharide C'!$E$2:$T$999,4)</f>
        <v>0.004121</v>
      </c>
      <c r="L411" s="31">
        <f>VLOOKUP(A411,'Absolute Total Monosaccharide C'!$E$2:$T$999,5)</f>
        <v>0.083173</v>
      </c>
      <c r="M411" s="31">
        <f>VLOOKUP(A411,'Absolute Total Monosaccharide C'!$E$2:$T$999,6)</f>
        <v>0.003993</v>
      </c>
      <c r="N411" s="100">
        <f>VLOOKUP(A411,'Absolute Total Monosaccharide C'!$E$2:$T$999,7)</f>
        <v>0.002946</v>
      </c>
      <c r="O411" s="31">
        <f>VLOOKUP(A411,'Absolute Total Monosaccharide C'!$E$2:$T$999,8)</f>
        <v>0</v>
      </c>
      <c r="P411" s="31">
        <f>VLOOKUP(A411,'Absolute Total Monosaccharide C'!$E$2:$T$999,9)</f>
        <v>0.000417</v>
      </c>
      <c r="Q411" s="31">
        <f>VLOOKUP(A411,'Absolute Total Monosaccharide C'!$E$2:$T$999,10)</f>
        <v>0</v>
      </c>
      <c r="R411" s="31">
        <f>VLOOKUP(A411,'Absolute Total Monosaccharide C'!$E$2:$T$999,11)</f>
        <v>0.010623</v>
      </c>
      <c r="S411" s="31">
        <f>VLOOKUP(A411,'Absolute Total Monosaccharide C'!$E$2:$T$999,12)</f>
        <v>0</v>
      </c>
      <c r="T411" s="31">
        <f>VLOOKUP(A411,'Absolute Total Monosaccharide C'!$E$2:$T$999,13)</f>
        <v>0</v>
      </c>
      <c r="U411" s="31">
        <f>VLOOKUP(A411,'Absolute Total Monosaccharide C'!$E$2:$T$999,14)</f>
        <v>0.003919</v>
      </c>
      <c r="V411" s="31">
        <f>VLOOKUP(A411,'Absolute Total Monosaccharide C'!$E$2:$T$999,15)</f>
        <v>0</v>
      </c>
      <c r="W411" s="31">
        <f>VLOOKUP(A411,'Absolute Total Monosaccharide C'!$E$2:$T$999,16)</f>
        <v>0.000276</v>
      </c>
      <c r="X411" s="100">
        <f>VLOOKUP(A411,'Absolute Total Monosaccharide C'!$E$2:$T$999,2)</f>
        <v>10.11</v>
      </c>
      <c r="Y411" s="101"/>
    </row>
    <row r="412">
      <c r="A412" s="19" t="s">
        <v>1087</v>
      </c>
      <c r="B412" s="8" t="str">
        <f>VLOOKUP(A412,'Food Encyclopedia'!$C$2:$K$999,3)&amp;","&amp;VLOOKUP(A412,'Food Encyclopedia'!$C$2:$K$999,4)&amp;","&amp;VLOOKUP(A412,'Food Encyclopedia'!$C$2:$K$999,5)</f>
        <v>Strong, commercial product, pouch,Gerber,Veggies: Broccoli florests(2 1/3), carrot (1/4), banana (1/3), pineapple (2 tbsp), Toddler (12+ months)</v>
      </c>
      <c r="C412" s="31" t="str">
        <f>VLOOKUP(A412,'Food Encyclopedia'!$C$2:$K$999,6)</f>
        <v>Vegetables</v>
      </c>
      <c r="D412" s="98">
        <v>50.0</v>
      </c>
      <c r="E412" s="31">
        <f t="shared" si="1"/>
        <v>50000</v>
      </c>
      <c r="F412" s="31">
        <f>(VLOOKUP(A412,'% water content of Food'!A412:F1409,6))</f>
        <v>82.97227431</v>
      </c>
      <c r="G412" s="31">
        <f t="shared" si="2"/>
        <v>41486.13715</v>
      </c>
      <c r="H412" s="31">
        <f t="shared" si="3"/>
        <v>8513.862846</v>
      </c>
      <c r="I412" s="99">
        <f t="shared" si="4"/>
        <v>105.4697329</v>
      </c>
      <c r="J412" s="31">
        <f>VLOOKUP(A412,'Absolute Total Monosaccharide C'!$E$2:$T$999,3)</f>
        <v>0.431066</v>
      </c>
      <c r="K412" s="31">
        <f>VLOOKUP(A412,'Absolute Total Monosaccharide C'!$E$2:$T$999,4)</f>
        <v>0.016835</v>
      </c>
      <c r="L412" s="31">
        <f>VLOOKUP(A412,'Absolute Total Monosaccharide C'!$E$2:$T$999,5)</f>
        <v>0.159412</v>
      </c>
      <c r="M412" s="31">
        <f>VLOOKUP(A412,'Absolute Total Monosaccharide C'!$E$2:$T$999,6)</f>
        <v>0.003219</v>
      </c>
      <c r="N412" s="100">
        <f>VLOOKUP(A412,'Absolute Total Monosaccharide C'!$E$2:$T$999,7)</f>
        <v>0.012388</v>
      </c>
      <c r="O412" s="31">
        <f>VLOOKUP(A412,'Absolute Total Monosaccharide C'!$E$2:$T$999,8)</f>
        <v>0</v>
      </c>
      <c r="P412" s="31">
        <f>VLOOKUP(A412,'Absolute Total Monosaccharide C'!$E$2:$T$999,9)</f>
        <v>0.002083</v>
      </c>
      <c r="Q412" s="31">
        <f>VLOOKUP(A412,'Absolute Total Monosaccharide C'!$E$2:$T$999,10)</f>
        <v>0</v>
      </c>
      <c r="R412" s="31">
        <f>VLOOKUP(A412,'Absolute Total Monosaccharide C'!$E$2:$T$999,11)</f>
        <v>0.022617</v>
      </c>
      <c r="S412" s="31">
        <f>VLOOKUP(A412,'Absolute Total Monosaccharide C'!$E$2:$T$999,12)</f>
        <v>0.000518</v>
      </c>
      <c r="T412" s="31">
        <f>VLOOKUP(A412,'Absolute Total Monosaccharide C'!$E$2:$T$999,13)</f>
        <v>0.000209</v>
      </c>
      <c r="U412" s="31">
        <f>VLOOKUP(A412,'Absolute Total Monosaccharide C'!$E$2:$T$999,14)</f>
        <v>0.004388</v>
      </c>
      <c r="V412" s="31">
        <f>VLOOKUP(A412,'Absolute Total Monosaccharide C'!$E$2:$T$999,15)</f>
        <v>0</v>
      </c>
      <c r="W412" s="31">
        <f>VLOOKUP(A412,'Absolute Total Monosaccharide C'!$E$2:$T$999,16)</f>
        <v>0.000771</v>
      </c>
      <c r="X412" s="100">
        <f>VLOOKUP(A412,'Absolute Total Monosaccharide C'!$E$2:$T$999,2)</f>
        <v>10.52</v>
      </c>
      <c r="Y412" s="101"/>
    </row>
    <row r="413">
      <c r="A413" s="19" t="s">
        <v>1090</v>
      </c>
      <c r="B413" s="8" t="str">
        <f>VLOOKUP(A413,'Food Encyclopedia'!$C$2:$K$999,3)&amp;","&amp;VLOOKUP(A413,'Food Encyclopedia'!$C$2:$K$999,4)&amp;","&amp;VLOOKUP(A413,'Food Encyclopedia'!$C$2:$K$999,5)</f>
        <v>Strong, commercial product, pouch,Gerber,Veggies: Sweet potatoes (1/3 cup), mango (3 tbsp), pear (1 1/3 tbsp), kale (1/4 cup), Toddler (12+ months)</v>
      </c>
      <c r="C413" s="31" t="str">
        <f>VLOOKUP(A413,'Food Encyclopedia'!$C$2:$K$999,6)</f>
        <v>Vegetables</v>
      </c>
      <c r="D413" s="98">
        <v>50.0</v>
      </c>
      <c r="E413" s="31">
        <f t="shared" si="1"/>
        <v>50000</v>
      </c>
      <c r="F413" s="31">
        <f>(VLOOKUP(A413,'% water content of Food'!A413:F1410,6))</f>
        <v>84.81155514</v>
      </c>
      <c r="G413" s="31">
        <f t="shared" si="2"/>
        <v>42405.77757</v>
      </c>
      <c r="H413" s="31">
        <f t="shared" si="3"/>
        <v>7594.222432</v>
      </c>
      <c r="I413" s="99">
        <f t="shared" si="4"/>
        <v>95.99097153</v>
      </c>
      <c r="J413" s="31">
        <f>VLOOKUP(A413,'Absolute Total Monosaccharide C'!$E$2:$T$999,3)</f>
        <v>0.326272</v>
      </c>
      <c r="K413" s="31">
        <f>VLOOKUP(A413,'Absolute Total Monosaccharide C'!$E$2:$T$999,4)</f>
        <v>0.016898</v>
      </c>
      <c r="L413" s="31">
        <f>VLOOKUP(A413,'Absolute Total Monosaccharide C'!$E$2:$T$999,5)</f>
        <v>0</v>
      </c>
      <c r="M413" s="31">
        <f>VLOOKUP(A413,'Absolute Total Monosaccharide C'!$E$2:$T$999,6)</f>
        <v>0.012317</v>
      </c>
      <c r="N413" s="100">
        <f>VLOOKUP(A413,'Absolute Total Monosaccharide C'!$E$2:$T$999,7)</f>
        <v>0.01264</v>
      </c>
      <c r="O413" s="31">
        <f>VLOOKUP(A413,'Absolute Total Monosaccharide C'!$E$2:$T$999,8)</f>
        <v>0</v>
      </c>
      <c r="P413" s="31">
        <f>VLOOKUP(A413,'Absolute Total Monosaccharide C'!$E$2:$T$999,9)</f>
        <v>0.001287</v>
      </c>
      <c r="Q413" s="31">
        <f>VLOOKUP(A413,'Absolute Total Monosaccharide C'!$E$2:$T$999,10)</f>
        <v>0</v>
      </c>
      <c r="R413" s="31">
        <f>VLOOKUP(A413,'Absolute Total Monosaccharide C'!$E$2:$T$999,11)</f>
        <v>0.013574</v>
      </c>
      <c r="S413" s="31">
        <f>VLOOKUP(A413,'Absolute Total Monosaccharide C'!$E$2:$T$999,12)</f>
        <v>0</v>
      </c>
      <c r="T413" s="31">
        <f>VLOOKUP(A413,'Absolute Total Monosaccharide C'!$E$2:$T$999,13)</f>
        <v>0</v>
      </c>
      <c r="U413" s="31">
        <f>VLOOKUP(A413,'Absolute Total Monosaccharide C'!$E$2:$T$999,14)</f>
        <v>0.003206</v>
      </c>
      <c r="V413" s="31">
        <f>VLOOKUP(A413,'Absolute Total Monosaccharide C'!$E$2:$T$999,15)</f>
        <v>0</v>
      </c>
      <c r="W413" s="31">
        <f>VLOOKUP(A413,'Absolute Total Monosaccharide C'!$E$2:$T$999,16)</f>
        <v>0</v>
      </c>
      <c r="X413" s="100">
        <f>VLOOKUP(A413,'Absolute Total Monosaccharide C'!$E$2:$T$999,2)</f>
        <v>10</v>
      </c>
      <c r="Y413" s="101"/>
    </row>
    <row r="414">
      <c r="A414" s="19" t="s">
        <v>1092</v>
      </c>
      <c r="B414" s="8" t="str">
        <f>VLOOKUP(A414,'Food Encyclopedia'!$C$2:$K$999,3)&amp;","&amp;VLOOKUP(A414,'Food Encyclopedia'!$C$2:$K$999,4)&amp;","&amp;VLOOKUP(A414,'Food Encyclopedia'!$C$2:$K$999,5)</f>
        <v>baby food blend, commercial product, pouch,Gerber,Apple (1 2/3), sweet potato (2 1/4 tsp) with cinnamon, Toddler (12+ months)</v>
      </c>
      <c r="C414" s="31" t="str">
        <f>VLOOKUP(A414,'Food Encyclopedia'!$C$2:$K$999,6)</f>
        <v>Fruits</v>
      </c>
      <c r="D414" s="98">
        <v>50.0</v>
      </c>
      <c r="E414" s="31">
        <f t="shared" si="1"/>
        <v>50000</v>
      </c>
      <c r="F414" s="31">
        <f>(VLOOKUP(A414,'% water content of Food'!A414:F1411,6))</f>
        <v>79.79563952</v>
      </c>
      <c r="G414" s="31">
        <f t="shared" si="2"/>
        <v>39897.81976</v>
      </c>
      <c r="H414" s="31">
        <f t="shared" si="3"/>
        <v>10102.18024</v>
      </c>
      <c r="I414" s="99">
        <f t="shared" si="4"/>
        <v>103.6584715</v>
      </c>
      <c r="J414" s="31">
        <f>VLOOKUP(A414,'Absolute Total Monosaccharide C'!$E$2:$T$999,3)</f>
        <v>0.296892</v>
      </c>
      <c r="K414" s="31">
        <f>VLOOKUP(A414,'Absolute Total Monosaccharide C'!$E$2:$T$999,4)</f>
        <v>0.012429</v>
      </c>
      <c r="L414" s="31">
        <f>VLOOKUP(A414,'Absolute Total Monosaccharide C'!$E$2:$T$999,5)</f>
        <v>0.16896</v>
      </c>
      <c r="M414" s="31">
        <f>VLOOKUP(A414,'Absolute Total Monosaccharide C'!$E$2:$T$999,6)</f>
        <v>0.01258</v>
      </c>
      <c r="N414" s="100">
        <f>VLOOKUP(A414,'Absolute Total Monosaccharide C'!$E$2:$T$999,7)</f>
        <v>0.010261</v>
      </c>
      <c r="O414" s="31">
        <f>VLOOKUP(A414,'Absolute Total Monosaccharide C'!$E$2:$T$999,8)</f>
        <v>0</v>
      </c>
      <c r="P414" s="31">
        <f>VLOOKUP(A414,'Absolute Total Monosaccharide C'!$E$2:$T$999,9)</f>
        <v>0.002043</v>
      </c>
      <c r="Q414" s="31">
        <f>VLOOKUP(A414,'Absolute Total Monosaccharide C'!$E$2:$T$999,10)</f>
        <v>0</v>
      </c>
      <c r="R414" s="31">
        <f>VLOOKUP(A414,'Absolute Total Monosaccharide C'!$E$2:$T$999,11)</f>
        <v>0.018993</v>
      </c>
      <c r="S414" s="31">
        <f>VLOOKUP(A414,'Absolute Total Monosaccharide C'!$E$2:$T$999,12)</f>
        <v>0.00081</v>
      </c>
      <c r="T414" s="31">
        <f>VLOOKUP(A414,'Absolute Total Monosaccharide C'!$E$2:$T$999,13)</f>
        <v>0.000326</v>
      </c>
      <c r="U414" s="31">
        <f>VLOOKUP(A414,'Absolute Total Monosaccharide C'!$E$2:$T$999,14)</f>
        <v>0.001742</v>
      </c>
      <c r="V414" s="31">
        <f>VLOOKUP(A414,'Absolute Total Monosaccharide C'!$E$2:$T$999,15)</f>
        <v>0</v>
      </c>
      <c r="W414" s="31">
        <f>VLOOKUP(A414,'Absolute Total Monosaccharide C'!$E$2:$T$999,16)</f>
        <v>0.000269</v>
      </c>
      <c r="X414" s="100">
        <f>VLOOKUP(A414,'Absolute Total Monosaccharide C'!$E$2:$T$999,2)</f>
        <v>10.4</v>
      </c>
      <c r="Y414" s="101"/>
    </row>
    <row r="415">
      <c r="A415" s="19" t="s">
        <v>1094</v>
      </c>
      <c r="B415" s="8" t="str">
        <f>VLOOKUP(A415,'Food Encyclopedia'!$C$2:$K$999,3)&amp;","&amp;VLOOKUP(A415,'Food Encyclopedia'!$C$2:$K$999,4)&amp;","&amp;VLOOKUP(A415,'Food Encyclopedia'!$C$2:$K$999,5)</f>
        <v>baby food blend, commercial product, pouch,Gerber,Apple (1/2),  peach (1 tbsp),  spinach leaves (2/3), Toddler (12+ months)</v>
      </c>
      <c r="C415" s="31" t="str">
        <f>VLOOKUP(A415,'Food Encyclopedia'!$C$2:$K$999,6)</f>
        <v>Fruits</v>
      </c>
      <c r="D415" s="98">
        <v>50.0</v>
      </c>
      <c r="E415" s="31">
        <f t="shared" si="1"/>
        <v>50000</v>
      </c>
      <c r="F415" s="31">
        <f>(VLOOKUP(A415,'% water content of Food'!A415:F1412,6))</f>
        <v>86.27099479</v>
      </c>
      <c r="G415" s="31">
        <f t="shared" si="2"/>
        <v>43135.49739</v>
      </c>
      <c r="H415" s="31">
        <f t="shared" si="3"/>
        <v>6864.502606</v>
      </c>
      <c r="I415" s="99">
        <f t="shared" si="4"/>
        <v>69.40698585</v>
      </c>
      <c r="J415" s="31">
        <f>VLOOKUP(A415,'Absolute Total Monosaccharide C'!$E$2:$T$999,3)</f>
        <v>0.181379</v>
      </c>
      <c r="K415" s="31">
        <f>VLOOKUP(A415,'Absolute Total Monosaccharide C'!$E$2:$T$999,4)</f>
        <v>0.012177</v>
      </c>
      <c r="L415" s="31">
        <f>VLOOKUP(A415,'Absolute Total Monosaccharide C'!$E$2:$T$999,5)</f>
        <v>0.107503</v>
      </c>
      <c r="M415" s="31">
        <f>VLOOKUP(A415,'Absolute Total Monosaccharide C'!$E$2:$T$999,6)</f>
        <v>0.017242</v>
      </c>
      <c r="N415" s="100">
        <f>VLOOKUP(A415,'Absolute Total Monosaccharide C'!$E$2:$T$999,7)</f>
        <v>0.010111</v>
      </c>
      <c r="O415" s="31">
        <f>VLOOKUP(A415,'Absolute Total Monosaccharide C'!$E$2:$T$999,8)</f>
        <v>0</v>
      </c>
      <c r="P415" s="31">
        <f>VLOOKUP(A415,'Absolute Total Monosaccharide C'!$E$2:$T$999,9)</f>
        <v>0.001961</v>
      </c>
      <c r="Q415" s="31">
        <f>VLOOKUP(A415,'Absolute Total Monosaccharide C'!$E$2:$T$999,10)</f>
        <v>0</v>
      </c>
      <c r="R415" s="31">
        <f>VLOOKUP(A415,'Absolute Total Monosaccharide C'!$E$2:$T$999,11)</f>
        <v>0.020283</v>
      </c>
      <c r="S415" s="31">
        <f>VLOOKUP(A415,'Absolute Total Monosaccharide C'!$E$2:$T$999,12)</f>
        <v>0</v>
      </c>
      <c r="T415" s="31">
        <f>VLOOKUP(A415,'Absolute Total Monosaccharide C'!$E$2:$T$999,13)</f>
        <v>0</v>
      </c>
      <c r="U415" s="102">
        <f>VLOOKUP(A415,'Absolute Total Monosaccharide C'!$E$2:$T$999,14)</f>
        <v>0.0000778</v>
      </c>
      <c r="V415" s="31">
        <f>VLOOKUP(A415,'Absolute Total Monosaccharide C'!$E$2:$T$999,15)</f>
        <v>0</v>
      </c>
      <c r="W415" s="31">
        <f>VLOOKUP(A415,'Absolute Total Monosaccharide C'!$E$2:$T$999,16)</f>
        <v>0.000454</v>
      </c>
      <c r="X415" s="100">
        <f>VLOOKUP(A415,'Absolute Total Monosaccharide C'!$E$2:$T$999,2)</f>
        <v>10.26</v>
      </c>
      <c r="Y415" s="101"/>
    </row>
    <row r="416">
      <c r="A416" s="19" t="s">
        <v>1096</v>
      </c>
      <c r="B416" s="8" t="str">
        <f>VLOOKUP(A416,'Food Encyclopedia'!$C$2:$K$999,3)&amp;","&amp;VLOOKUP(A416,'Food Encyclopedia'!$C$2:$K$999,4)&amp;","&amp;VLOOKUP(A416,'Food Encyclopedia'!$C$2:$K$999,5)</f>
        <v>Strong, commercial product, pouch,Gerber,2g Protein: Pear, sweet potato, greek yogurt (1 tbsp), oats, cinnamon, Toddler (12+ months)</v>
      </c>
      <c r="C416" s="31" t="str">
        <f>VLOOKUP(A416,'Food Encyclopedia'!$C$2:$K$999,6)</f>
        <v>Fruits</v>
      </c>
      <c r="D416" s="98">
        <v>50.0</v>
      </c>
      <c r="E416" s="31">
        <f t="shared" si="1"/>
        <v>50000</v>
      </c>
      <c r="F416" s="31">
        <f>(VLOOKUP(A416,'% water content of Food'!A416:F1413,6))</f>
        <v>67.86859786</v>
      </c>
      <c r="G416" s="31">
        <f t="shared" si="2"/>
        <v>33934.29893</v>
      </c>
      <c r="H416" s="31">
        <f t="shared" si="3"/>
        <v>16065.70107</v>
      </c>
      <c r="I416" s="99">
        <f t="shared" si="4"/>
        <v>457.1816554</v>
      </c>
      <c r="J416" s="31">
        <f>VLOOKUP(A416,'Absolute Total Monosaccharide C'!$E$2:$T$999,3)</f>
        <v>0.353614</v>
      </c>
      <c r="K416" s="31">
        <f>VLOOKUP(A416,'Absolute Total Monosaccharide C'!$E$2:$T$999,4)</f>
        <v>0.018992</v>
      </c>
      <c r="L416" s="31">
        <f>VLOOKUP(A416,'Absolute Total Monosaccharide C'!$E$2:$T$999,5)</f>
        <v>0.039913</v>
      </c>
      <c r="M416" s="31">
        <f>VLOOKUP(A416,'Absolute Total Monosaccharide C'!$E$2:$T$999,6)</f>
        <v>0.035478</v>
      </c>
      <c r="N416" s="100">
        <f>VLOOKUP(A416,'Absolute Total Monosaccharide C'!$E$2:$T$999,7)</f>
        <v>0.028457</v>
      </c>
      <c r="O416" s="31">
        <f>VLOOKUP(A416,'Absolute Total Monosaccharide C'!$E$2:$T$999,8)</f>
        <v>0</v>
      </c>
      <c r="P416" s="31">
        <f>VLOOKUP(A416,'Absolute Total Monosaccharide C'!$E$2:$T$999,9)</f>
        <v>0.001561</v>
      </c>
      <c r="Q416" s="31">
        <f>VLOOKUP(A416,'Absolute Total Monosaccharide C'!$E$2:$T$999,10)</f>
        <v>0</v>
      </c>
      <c r="R416" s="31">
        <f>VLOOKUP(A416,'Absolute Total Monosaccharide C'!$E$2:$T$999,11)</f>
        <v>0.014063</v>
      </c>
      <c r="S416" s="31">
        <f>VLOOKUP(A416,'Absolute Total Monosaccharide C'!$E$2:$T$999,12)</f>
        <v>0</v>
      </c>
      <c r="T416" s="31">
        <f>VLOOKUP(A416,'Absolute Total Monosaccharide C'!$E$2:$T$999,13)</f>
        <v>0</v>
      </c>
      <c r="U416" s="31">
        <f>VLOOKUP(A416,'Absolute Total Monosaccharide C'!$E$2:$T$999,14)</f>
        <v>0.001792</v>
      </c>
      <c r="V416" s="31">
        <f>VLOOKUP(A416,'Absolute Total Monosaccharide C'!$E$2:$T$999,15)</f>
        <v>0</v>
      </c>
      <c r="W416" s="31">
        <f>VLOOKUP(A416,'Absolute Total Monosaccharide C'!$E$2:$T$999,16)</f>
        <v>0.00064</v>
      </c>
      <c r="X416" s="100">
        <f>VLOOKUP(A416,'Absolute Total Monosaccharide C'!$E$2:$T$999,2)</f>
        <v>10.19</v>
      </c>
      <c r="Y416" s="101"/>
    </row>
    <row r="417">
      <c r="A417" s="19" t="s">
        <v>1098</v>
      </c>
      <c r="B417" s="8" t="str">
        <f>VLOOKUP(A417,'Food Encyclopedia'!$C$2:$K$999,3)&amp;","&amp;VLOOKUP(A417,'Food Encyclopedia'!$C$2:$K$999,4)&amp;","&amp;VLOOKUP(A417,'Food Encyclopedia'!$C$2:$K$999,5)</f>
        <v>Strong, commercial product, pouch,Gerber,2 g Protein: Banana, blueberry, purple carrot, greek yogurt (1 tbsp), mixed grains (1 1/2), Toddler (12+ months)</v>
      </c>
      <c r="C417" s="31" t="str">
        <f>VLOOKUP(A417,'Food Encyclopedia'!$C$2:$K$999,6)</f>
        <v>Fruits</v>
      </c>
      <c r="D417" s="98">
        <v>50.0</v>
      </c>
      <c r="E417" s="31">
        <f t="shared" si="1"/>
        <v>50000</v>
      </c>
      <c r="F417" s="31">
        <f>(VLOOKUP(A417,'% water content of Food'!A417:F1414,6))</f>
        <v>79.82785747</v>
      </c>
      <c r="G417" s="31">
        <f t="shared" si="2"/>
        <v>39913.92874</v>
      </c>
      <c r="H417" s="31">
        <f t="shared" si="3"/>
        <v>10086.07126</v>
      </c>
      <c r="I417" s="99">
        <f t="shared" si="4"/>
        <v>163.8583137</v>
      </c>
      <c r="J417" s="31">
        <f>VLOOKUP(A417,'Absolute Total Monosaccharide C'!$E$2:$T$999,3)</f>
        <v>0.479986</v>
      </c>
      <c r="K417" s="31">
        <f>VLOOKUP(A417,'Absolute Total Monosaccharide C'!$E$2:$T$999,4)</f>
        <v>0.014364</v>
      </c>
      <c r="L417" s="31">
        <f>VLOOKUP(A417,'Absolute Total Monosaccharide C'!$E$2:$T$999,5)</f>
        <v>0.062477</v>
      </c>
      <c r="M417" s="31">
        <f>VLOOKUP(A417,'Absolute Total Monosaccharide C'!$E$2:$T$999,6)</f>
        <v>0.021814</v>
      </c>
      <c r="N417" s="100">
        <f>VLOOKUP(A417,'Absolute Total Monosaccharide C'!$E$2:$T$999,7)</f>
        <v>0.016246</v>
      </c>
      <c r="O417" s="31">
        <f>VLOOKUP(A417,'Absolute Total Monosaccharide C'!$E$2:$T$999,8)</f>
        <v>0</v>
      </c>
      <c r="P417" s="31">
        <f>VLOOKUP(A417,'Absolute Total Monosaccharide C'!$E$2:$T$999,9)</f>
        <v>0.000675</v>
      </c>
      <c r="Q417" s="31">
        <f>VLOOKUP(A417,'Absolute Total Monosaccharide C'!$E$2:$T$999,10)</f>
        <v>0</v>
      </c>
      <c r="R417" s="31">
        <f>VLOOKUP(A417,'Absolute Total Monosaccharide C'!$E$2:$T$999,11)</f>
        <v>0.00819</v>
      </c>
      <c r="S417" s="31">
        <f>VLOOKUP(A417,'Absolute Total Monosaccharide C'!$E$2:$T$999,12)</f>
        <v>0</v>
      </c>
      <c r="T417" s="31">
        <f>VLOOKUP(A417,'Absolute Total Monosaccharide C'!$E$2:$T$999,13)</f>
        <v>0</v>
      </c>
      <c r="U417" s="31">
        <f>VLOOKUP(A417,'Absolute Total Monosaccharide C'!$E$2:$T$999,14)</f>
        <v>0.006044</v>
      </c>
      <c r="V417" s="31">
        <f>VLOOKUP(A417,'Absolute Total Monosaccharide C'!$E$2:$T$999,15)</f>
        <v>0</v>
      </c>
      <c r="W417" s="31">
        <f>VLOOKUP(A417,'Absolute Total Monosaccharide C'!$E$2:$T$999,16)</f>
        <v>0.000607</v>
      </c>
      <c r="X417" s="100">
        <f>VLOOKUP(A417,'Absolute Total Monosaccharide C'!$E$2:$T$999,2)</f>
        <v>9.67</v>
      </c>
      <c r="Y417" s="101"/>
    </row>
    <row r="418">
      <c r="A418" s="19" t="s">
        <v>1100</v>
      </c>
      <c r="B418" s="8" t="str">
        <f>VLOOKUP(A418,'Food Encyclopedia'!$C$2:$K$999,3)&amp;","&amp;VLOOKUP(A418,'Food Encyclopedia'!$C$2:$K$999,4)&amp;","&amp;VLOOKUP(A418,'Food Encyclopedia'!$C$2:$K$999,5)</f>
        <v>baby food blend, commercial product, pouch,Gerber,Banana (1/2), pear (2 tbsp), zucchini (1 1/2 tbsp), Toddler (12+ months)</v>
      </c>
      <c r="C418" s="31" t="str">
        <f>VLOOKUP(A418,'Food Encyclopedia'!$C$2:$K$999,6)</f>
        <v>Fruits</v>
      </c>
      <c r="D418" s="98">
        <v>50.0</v>
      </c>
      <c r="E418" s="31">
        <f t="shared" si="1"/>
        <v>50000</v>
      </c>
      <c r="F418" s="31">
        <f>(VLOOKUP(A418,'% water content of Food'!A418:F1415,6))</f>
        <v>82.62324133</v>
      </c>
      <c r="G418" s="31">
        <f t="shared" si="2"/>
        <v>41311.62067</v>
      </c>
      <c r="H418" s="31">
        <f t="shared" si="3"/>
        <v>8688.379334</v>
      </c>
      <c r="I418" s="99">
        <f t="shared" si="4"/>
        <v>90.42865211</v>
      </c>
      <c r="J418" s="31">
        <f>VLOOKUP(A418,'Absolute Total Monosaccharide C'!$E$2:$T$999,3)</f>
        <v>0.364702</v>
      </c>
      <c r="K418" s="31">
        <f>VLOOKUP(A418,'Absolute Total Monosaccharide C'!$E$2:$T$999,4)</f>
        <v>0.01189</v>
      </c>
      <c r="L418" s="31">
        <f>VLOOKUP(A418,'Absolute Total Monosaccharide C'!$E$2:$T$999,5)</f>
        <v>0.089518</v>
      </c>
      <c r="M418" s="31">
        <f>VLOOKUP(A418,'Absolute Total Monosaccharide C'!$E$2:$T$999,6)</f>
        <v>0.016189</v>
      </c>
      <c r="N418" s="100">
        <f>VLOOKUP(A418,'Absolute Total Monosaccharide C'!$E$2:$T$999,7)</f>
        <v>0.010408</v>
      </c>
      <c r="O418" s="31">
        <f>VLOOKUP(A418,'Absolute Total Monosaccharide C'!$E$2:$T$999,8)</f>
        <v>0</v>
      </c>
      <c r="P418" s="31">
        <f>VLOOKUP(A418,'Absolute Total Monosaccharide C'!$E$2:$T$999,9)</f>
        <v>0.000962</v>
      </c>
      <c r="Q418" s="31">
        <f>VLOOKUP(A418,'Absolute Total Monosaccharide C'!$E$2:$T$999,10)</f>
        <v>0</v>
      </c>
      <c r="R418" s="31">
        <f>VLOOKUP(A418,'Absolute Total Monosaccharide C'!$E$2:$T$999,11)</f>
        <v>0.015034</v>
      </c>
      <c r="S418" s="31">
        <f>VLOOKUP(A418,'Absolute Total Monosaccharide C'!$E$2:$T$999,12)</f>
        <v>0</v>
      </c>
      <c r="T418" s="31">
        <f>VLOOKUP(A418,'Absolute Total Monosaccharide C'!$E$2:$T$999,13)</f>
        <v>0</v>
      </c>
      <c r="U418" s="31">
        <f>VLOOKUP(A418,'Absolute Total Monosaccharide C'!$E$2:$T$999,14)</f>
        <v>0.002992</v>
      </c>
      <c r="V418" s="31">
        <f>VLOOKUP(A418,'Absolute Total Monosaccharide C'!$E$2:$T$999,15)</f>
        <v>0</v>
      </c>
      <c r="W418" s="31">
        <f>VLOOKUP(A418,'Absolute Total Monosaccharide C'!$E$2:$T$999,16)</f>
        <v>0.000751</v>
      </c>
      <c r="X418" s="100">
        <f>VLOOKUP(A418,'Absolute Total Monosaccharide C'!$E$2:$T$999,2)</f>
        <v>11.1</v>
      </c>
      <c r="Y418" s="101"/>
    </row>
    <row r="419">
      <c r="A419" s="19" t="s">
        <v>1102</v>
      </c>
      <c r="B419" s="8" t="str">
        <f>VLOOKUP(A419,'Food Encyclopedia'!$C$2:$K$999,3)&amp;","&amp;VLOOKUP(A419,'Food Encyclopedia'!$C$2:$K$999,4)&amp;","&amp;VLOOKUP(A419,'Food Encyclopedia'!$C$2:$K$999,5)</f>
        <v>baby food blend, commercial product, pouch,Gerber,Apple (1/3), pear (1/4). peach (1 tbsp), Toddler (12+ months)</v>
      </c>
      <c r="C419" s="31" t="str">
        <f>VLOOKUP(A419,'Food Encyclopedia'!$C$2:$K$999,6)</f>
        <v>Fruits</v>
      </c>
      <c r="D419" s="98">
        <v>50.0</v>
      </c>
      <c r="E419" s="31">
        <f t="shared" si="1"/>
        <v>50000</v>
      </c>
      <c r="F419" s="31">
        <f>(VLOOKUP(A419,'% water content of Food'!A419:F1416,6))</f>
        <v>82.99774417</v>
      </c>
      <c r="G419" s="31">
        <f t="shared" si="2"/>
        <v>41498.87209</v>
      </c>
      <c r="H419" s="31">
        <f t="shared" si="3"/>
        <v>8501.127914</v>
      </c>
      <c r="I419" s="99">
        <f t="shared" si="4"/>
        <v>143.2780099</v>
      </c>
      <c r="J419" s="31">
        <f>VLOOKUP(A419,'Absolute Total Monosaccharide C'!$E$2:$T$999,3)</f>
        <v>0.221966</v>
      </c>
      <c r="K419" s="31">
        <f>VLOOKUP(A419,'Absolute Total Monosaccharide C'!$E$2:$T$999,4)</f>
        <v>0.012639</v>
      </c>
      <c r="L419" s="31">
        <f>VLOOKUP(A419,'Absolute Total Monosaccharide C'!$E$2:$T$999,5)</f>
        <v>0.159921</v>
      </c>
      <c r="M419" s="31">
        <f>VLOOKUP(A419,'Absolute Total Monosaccharide C'!$E$2:$T$999,6)</f>
        <v>0.027926</v>
      </c>
      <c r="N419" s="100">
        <f>VLOOKUP(A419,'Absolute Total Monosaccharide C'!$E$2:$T$999,7)</f>
        <v>0.016854</v>
      </c>
      <c r="O419" s="31">
        <f>VLOOKUP(A419,'Absolute Total Monosaccharide C'!$E$2:$T$999,8)</f>
        <v>0</v>
      </c>
      <c r="P419" s="31">
        <f>VLOOKUP(A419,'Absolute Total Monosaccharide C'!$E$2:$T$999,9)</f>
        <v>0.001923</v>
      </c>
      <c r="Q419" s="31">
        <f>VLOOKUP(A419,'Absolute Total Monosaccharide C'!$E$2:$T$999,10)</f>
        <v>0</v>
      </c>
      <c r="R419" s="31">
        <f>VLOOKUP(A419,'Absolute Total Monosaccharide C'!$E$2:$T$999,11)</f>
        <v>0.020265</v>
      </c>
      <c r="S419" s="31">
        <f>VLOOKUP(A419,'Absolute Total Monosaccharide C'!$E$2:$T$999,12)</f>
        <v>0</v>
      </c>
      <c r="T419" s="31">
        <f>VLOOKUP(A419,'Absolute Total Monosaccharide C'!$E$2:$T$999,13)</f>
        <v>0</v>
      </c>
      <c r="U419" s="31">
        <f>VLOOKUP(A419,'Absolute Total Monosaccharide C'!$E$2:$T$999,14)</f>
        <v>0.002293</v>
      </c>
      <c r="V419" s="31">
        <f>VLOOKUP(A419,'Absolute Total Monosaccharide C'!$E$2:$T$999,15)</f>
        <v>0</v>
      </c>
      <c r="W419" s="31">
        <f>VLOOKUP(A419,'Absolute Total Monosaccharide C'!$E$2:$T$999,16)</f>
        <v>0.000333</v>
      </c>
      <c r="X419" s="100">
        <f>VLOOKUP(A419,'Absolute Total Monosaccharide C'!$E$2:$T$999,2)</f>
        <v>10.31</v>
      </c>
      <c r="Y419" s="101"/>
    </row>
    <row r="420">
      <c r="A420" s="19" t="s">
        <v>1104</v>
      </c>
      <c r="B420" s="8" t="str">
        <f>VLOOKUP(A420,'Food Encyclopedia'!$C$2:$K$999,3)&amp;","&amp;VLOOKUP(A420,'Food Encyclopedia'!$C$2:$K$999,4)&amp;","&amp;VLOOKUP(A420,'Food Encyclopedia'!$C$2:$K$999,5)</f>
        <v>Real Food For Babies, commercial product, jar,Beech-Nut Natrual,Pea, green beans &amp; aspargus, Stage 2 (6+ months)</v>
      </c>
      <c r="C420" s="31" t="str">
        <f>VLOOKUP(A420,'Food Encyclopedia'!$C$2:$K$999,6)</f>
        <v>Vegetables</v>
      </c>
      <c r="D420" s="98">
        <v>50.0</v>
      </c>
      <c r="E420" s="31">
        <f t="shared" si="1"/>
        <v>50000</v>
      </c>
      <c r="F420" s="31">
        <f>(VLOOKUP(A420,'% water content of Food'!A420:F1417,6))</f>
        <v>89.46713169</v>
      </c>
      <c r="G420" s="31">
        <f t="shared" si="2"/>
        <v>44733.56584</v>
      </c>
      <c r="H420" s="31">
        <f t="shared" si="3"/>
        <v>5266.434157</v>
      </c>
      <c r="I420" s="99">
        <f t="shared" si="4"/>
        <v>198.1495851</v>
      </c>
      <c r="J420" s="31">
        <f>VLOOKUP(A420,'Absolute Total Monosaccharide C'!$E$2:$T$999,3)</f>
        <v>0.506742</v>
      </c>
      <c r="K420" s="31">
        <f>VLOOKUP(A420,'Absolute Total Monosaccharide C'!$E$2:$T$999,4)</f>
        <v>0.030967</v>
      </c>
      <c r="L420" s="31">
        <f>VLOOKUP(A420,'Absolute Total Monosaccharide C'!$E$2:$T$999,5)</f>
        <v>0</v>
      </c>
      <c r="M420" s="31">
        <f>VLOOKUP(A420,'Absolute Total Monosaccharide C'!$E$2:$T$999,6)</f>
        <v>0.012856</v>
      </c>
      <c r="N420" s="100">
        <f>VLOOKUP(A420,'Absolute Total Monosaccharide C'!$E$2:$T$999,7)</f>
        <v>0.037625</v>
      </c>
      <c r="O420" s="31">
        <f>VLOOKUP(A420,'Absolute Total Monosaccharide C'!$E$2:$T$999,8)</f>
        <v>0</v>
      </c>
      <c r="P420" s="31">
        <f>VLOOKUP(A420,'Absolute Total Monosaccharide C'!$E$2:$T$999,9)</f>
        <v>0.001625</v>
      </c>
      <c r="Q420" s="31">
        <f>VLOOKUP(A420,'Absolute Total Monosaccharide C'!$E$2:$T$999,10)</f>
        <v>0</v>
      </c>
      <c r="R420" s="31">
        <f>VLOOKUP(A420,'Absolute Total Monosaccharide C'!$E$2:$T$999,11)</f>
        <v>0.012106</v>
      </c>
      <c r="S420" s="31">
        <f>VLOOKUP(A420,'Absolute Total Monosaccharide C'!$E$2:$T$999,12)</f>
        <v>0</v>
      </c>
      <c r="T420" s="31">
        <f>VLOOKUP(A420,'Absolute Total Monosaccharide C'!$E$2:$T$999,13)</f>
        <v>0</v>
      </c>
      <c r="U420" s="31">
        <f>VLOOKUP(A420,'Absolute Total Monosaccharide C'!$E$2:$T$999,14)</f>
        <v>0.006627</v>
      </c>
      <c r="V420" s="31">
        <f>VLOOKUP(A420,'Absolute Total Monosaccharide C'!$E$2:$T$999,15)</f>
        <v>0</v>
      </c>
      <c r="W420" s="31">
        <f>VLOOKUP(A420,'Absolute Total Monosaccharide C'!$E$2:$T$999,16)</f>
        <v>0</v>
      </c>
      <c r="X420" s="100">
        <f>VLOOKUP(A420,'Absolute Total Monosaccharide C'!$E$2:$T$999,2)</f>
        <v>9.92</v>
      </c>
      <c r="Y420" s="101"/>
    </row>
    <row r="421">
      <c r="A421" s="19" t="s">
        <v>1107</v>
      </c>
      <c r="B421" s="8" t="str">
        <f>VLOOKUP(A421,'Food Encyclopedia'!$C$2:$K$999,3)&amp;","&amp;VLOOKUP(A421,'Food Encyclopedia'!$C$2:$K$999,4)&amp;","&amp;VLOOKUP(A421,'Food Encyclopedia'!$C$2:$K$999,5)</f>
        <v>Quinoa, NA, NA, fresh,Ancient Harvest,Washed &amp; Rinsed Organic Quinoa: Traditional Quinoa</v>
      </c>
      <c r="C421" s="31" t="str">
        <f>VLOOKUP(A421,'Food Encyclopedia'!$C$2:$K$999,6)</f>
        <v>Grain Products</v>
      </c>
      <c r="D421" s="98">
        <v>40.0</v>
      </c>
      <c r="E421" s="31">
        <f t="shared" si="1"/>
        <v>40000</v>
      </c>
      <c r="F421" s="31">
        <f>(VLOOKUP(A421,'% water content of Food'!A421:F1418,6))</f>
        <v>67.06687612</v>
      </c>
      <c r="G421" s="31">
        <f t="shared" si="2"/>
        <v>26826.75045</v>
      </c>
      <c r="H421" s="31">
        <f t="shared" si="3"/>
        <v>13173.24955</v>
      </c>
      <c r="I421" s="99">
        <f t="shared" si="4"/>
        <v>177.7598294</v>
      </c>
      <c r="J421" s="31">
        <f>VLOOKUP(A421,'Absolute Total Monosaccharide C'!$E$2:$T$999,3)</f>
        <v>0.591524</v>
      </c>
      <c r="K421" s="31">
        <f>VLOOKUP(A421,'Absolute Total Monosaccharide C'!$E$2:$T$999,4)</f>
        <v>0.009798</v>
      </c>
      <c r="L421" s="31">
        <f>VLOOKUP(A421,'Absolute Total Monosaccharide C'!$E$2:$T$999,5)</f>
        <v>0</v>
      </c>
      <c r="M421" s="31">
        <f>VLOOKUP(A421,'Absolute Total Monosaccharide C'!$E$2:$T$999,6)</f>
        <v>0.002004</v>
      </c>
      <c r="N421" s="100">
        <f>VLOOKUP(A421,'Absolute Total Monosaccharide C'!$E$2:$T$999,7)</f>
        <v>0.013494</v>
      </c>
      <c r="O421" s="31">
        <f>VLOOKUP(A421,'Absolute Total Monosaccharide C'!$E$2:$T$999,8)</f>
        <v>0</v>
      </c>
      <c r="P421" s="31">
        <f>VLOOKUP(A421,'Absolute Total Monosaccharide C'!$E$2:$T$999,9)</f>
        <v>0.000984</v>
      </c>
      <c r="Q421" s="31">
        <f>VLOOKUP(A421,'Absolute Total Monosaccharide C'!$E$2:$T$999,10)</f>
        <v>0</v>
      </c>
      <c r="R421" s="31">
        <f>VLOOKUP(A421,'Absolute Total Monosaccharide C'!$E$2:$T$999,11)</f>
        <v>0.00711</v>
      </c>
      <c r="S421" s="31">
        <f>VLOOKUP(A421,'Absolute Total Monosaccharide C'!$E$2:$T$999,12)</f>
        <v>0</v>
      </c>
      <c r="T421" s="31">
        <f>VLOOKUP(A421,'Absolute Total Monosaccharide C'!$E$2:$T$999,13)</f>
        <v>0</v>
      </c>
      <c r="U421" s="31">
        <f>VLOOKUP(A421,'Absolute Total Monosaccharide C'!$E$2:$T$999,14)</f>
        <v>0.002193</v>
      </c>
      <c r="V421" s="31">
        <f>VLOOKUP(A421,'Absolute Total Monosaccharide C'!$E$2:$T$999,15)</f>
        <v>0</v>
      </c>
      <c r="W421" s="31">
        <f>VLOOKUP(A421,'Absolute Total Monosaccharide C'!$E$2:$T$999,16)</f>
        <v>0</v>
      </c>
      <c r="X421" s="100">
        <f>VLOOKUP(A421,'Absolute Total Monosaccharide C'!$E$2:$T$999,2)</f>
        <v>9.99</v>
      </c>
      <c r="Y421" s="101"/>
    </row>
    <row r="422">
      <c r="A422" s="19" t="s">
        <v>1112</v>
      </c>
      <c r="B422" s="8" t="str">
        <f>VLOOKUP(A422,'Food Encyclopedia'!$C$2:$K$999,3)&amp;","&amp;VLOOKUP(A422,'Food Encyclopedia'!$C$2:$K$999,4)&amp;","&amp;VLOOKUP(A422,'Food Encyclopedia'!$C$2:$K$999,5)</f>
        <v>Rice, brown, NA, pre-cooked,Organics,</v>
      </c>
      <c r="C422" s="31" t="str">
        <f>VLOOKUP(A422,'Food Encyclopedia'!$C$2:$K$999,6)</f>
        <v>Grain Products</v>
      </c>
      <c r="D422" s="98">
        <v>40.0</v>
      </c>
      <c r="E422" s="31">
        <f t="shared" si="1"/>
        <v>40000</v>
      </c>
      <c r="F422" s="31">
        <f>(VLOOKUP(A422,'% water content of Food'!A422:F1419,6))</f>
        <v>55.48139994</v>
      </c>
      <c r="G422" s="31">
        <f t="shared" si="2"/>
        <v>22192.55997</v>
      </c>
      <c r="H422" s="31">
        <f t="shared" si="3"/>
        <v>17807.44003</v>
      </c>
      <c r="I422" s="99">
        <f t="shared" si="4"/>
        <v>58.83578184</v>
      </c>
      <c r="J422" s="31">
        <f>VLOOKUP(A422,'Absolute Total Monosaccharide C'!$E$2:$T$999,3)</f>
        <v>0.850356</v>
      </c>
      <c r="K422" s="31">
        <f>VLOOKUP(A422,'Absolute Total Monosaccharide C'!$E$2:$T$999,4)</f>
        <v>0.006691</v>
      </c>
      <c r="L422" s="31">
        <f>VLOOKUP(A422,'Absolute Total Monosaccharide C'!$E$2:$T$999,5)</f>
        <v>0</v>
      </c>
      <c r="M422" s="31">
        <f>VLOOKUP(A422,'Absolute Total Monosaccharide C'!$E$2:$T$999,6)</f>
        <v>0.00238</v>
      </c>
      <c r="N422" s="100">
        <f>VLOOKUP(A422,'Absolute Total Monosaccharide C'!$E$2:$T$999,7)</f>
        <v>0.003304</v>
      </c>
      <c r="O422" s="31">
        <f>VLOOKUP(A422,'Absolute Total Monosaccharide C'!$E$2:$T$999,8)</f>
        <v>0</v>
      </c>
      <c r="P422" s="102">
        <f>VLOOKUP(A422,'Absolute Total Monosaccharide C'!$E$2:$T$999,9)</f>
        <v>0.0000465</v>
      </c>
      <c r="Q422" s="31">
        <f>VLOOKUP(A422,'Absolute Total Monosaccharide C'!$E$2:$T$999,10)</f>
        <v>0</v>
      </c>
      <c r="R422" s="31">
        <f>VLOOKUP(A422,'Absolute Total Monosaccharide C'!$E$2:$T$999,11)</f>
        <v>0.000331</v>
      </c>
      <c r="S422" s="31">
        <f>VLOOKUP(A422,'Absolute Total Monosaccharide C'!$E$2:$T$999,12)</f>
        <v>0</v>
      </c>
      <c r="T422" s="31">
        <f>VLOOKUP(A422,'Absolute Total Monosaccharide C'!$E$2:$T$999,13)</f>
        <v>0</v>
      </c>
      <c r="U422" s="31">
        <f>VLOOKUP(A422,'Absolute Total Monosaccharide C'!$E$2:$T$999,14)</f>
        <v>0.000273</v>
      </c>
      <c r="V422" s="31">
        <f>VLOOKUP(A422,'Absolute Total Monosaccharide C'!$E$2:$T$999,15)</f>
        <v>0</v>
      </c>
      <c r="W422" s="31">
        <f>VLOOKUP(A422,'Absolute Total Monosaccharide C'!$E$2:$T$999,16)</f>
        <v>0</v>
      </c>
      <c r="X422" s="100">
        <f>VLOOKUP(A422,'Absolute Total Monosaccharide C'!$E$2:$T$999,2)</f>
        <v>10.34</v>
      </c>
      <c r="Y422" s="101"/>
    </row>
    <row r="423">
      <c r="A423" s="19" t="s">
        <v>1114</v>
      </c>
      <c r="B423" s="8" t="str">
        <f>VLOOKUP(A423,'Food Encyclopedia'!$C$2:$K$999,3)&amp;","&amp;VLOOKUP(A423,'Food Encyclopedia'!$C$2:$K$999,4)&amp;","&amp;VLOOKUP(A423,'Food Encyclopedia'!$C$2:$K$999,5)</f>
        <v>Rice, white, NA, pre-cooked,Organics,</v>
      </c>
      <c r="C423" s="31" t="str">
        <f>VLOOKUP(A423,'Food Encyclopedia'!$C$2:$K$999,6)</f>
        <v>Grain Products</v>
      </c>
      <c r="D423" s="98">
        <v>40.0</v>
      </c>
      <c r="E423" s="31">
        <f t="shared" si="1"/>
        <v>40000</v>
      </c>
      <c r="F423" s="31">
        <f>(VLOOKUP(A423,'% water content of Food'!A423:F1420,6))</f>
        <v>64.688</v>
      </c>
      <c r="G423" s="31">
        <f t="shared" si="2"/>
        <v>25875.2</v>
      </c>
      <c r="H423" s="31">
        <f t="shared" si="3"/>
        <v>14124.8</v>
      </c>
      <c r="I423" s="99">
        <f t="shared" si="4"/>
        <v>37.4165952</v>
      </c>
      <c r="J423" s="31">
        <f>VLOOKUP(A423,'Absolute Total Monosaccharide C'!$E$2:$T$999,3)</f>
        <v>0.754125</v>
      </c>
      <c r="K423" s="31">
        <f>VLOOKUP(A423,'Absolute Total Monosaccharide C'!$E$2:$T$999,4)</f>
        <v>0.001912</v>
      </c>
      <c r="L423" s="31">
        <f>VLOOKUP(A423,'Absolute Total Monosaccharide C'!$E$2:$T$999,5)</f>
        <v>0.005081</v>
      </c>
      <c r="M423" s="31">
        <f>VLOOKUP(A423,'Absolute Total Monosaccharide C'!$E$2:$T$999,6)</f>
        <v>0.000857</v>
      </c>
      <c r="N423" s="100">
        <f>VLOOKUP(A423,'Absolute Total Monosaccharide C'!$E$2:$T$999,7)</f>
        <v>0.002649</v>
      </c>
      <c r="O423" s="31">
        <f>VLOOKUP(A423,'Absolute Total Monosaccharide C'!$E$2:$T$999,8)</f>
        <v>0.000301</v>
      </c>
      <c r="P423" s="102">
        <f>VLOOKUP(A423,'Absolute Total Monosaccharide C'!$E$2:$T$999,9)</f>
        <v>0.0000254</v>
      </c>
      <c r="Q423" s="102">
        <f>VLOOKUP(A423,'Absolute Total Monosaccharide C'!$E$2:$T$999,10)</f>
        <v>0.000023</v>
      </c>
      <c r="R423" s="102">
        <f>VLOOKUP(A423,'Absolute Total Monosaccharide C'!$E$2:$T$999,11)</f>
        <v>0.0000922</v>
      </c>
      <c r="S423" s="31">
        <f>VLOOKUP(A423,'Absolute Total Monosaccharide C'!$E$2:$T$999,12)</f>
        <v>0</v>
      </c>
      <c r="T423" s="31">
        <f>VLOOKUP(A423,'Absolute Total Monosaccharide C'!$E$2:$T$999,13)</f>
        <v>0</v>
      </c>
      <c r="U423" s="31">
        <f>VLOOKUP(A423,'Absolute Total Monosaccharide C'!$E$2:$T$999,14)</f>
        <v>0.000397</v>
      </c>
      <c r="V423" s="31">
        <f>VLOOKUP(A423,'Absolute Total Monosaccharide C'!$E$2:$T$999,15)</f>
        <v>0</v>
      </c>
      <c r="W423" s="31">
        <f>VLOOKUP(A423,'Absolute Total Monosaccharide C'!$E$2:$T$999,16)</f>
        <v>0.000197</v>
      </c>
      <c r="X423" s="100">
        <f>VLOOKUP(A423,'Absolute Total Monosaccharide C'!$E$2:$T$999,2)</f>
        <v>9.741</v>
      </c>
      <c r="Y423" s="101"/>
    </row>
    <row r="424">
      <c r="A424" s="19" t="s">
        <v>1116</v>
      </c>
      <c r="B424" s="8" t="str">
        <f>VLOOKUP(A424,'Food Encyclopedia'!$C$2:$K$999,3)&amp;","&amp;VLOOKUP(A424,'Food Encyclopedia'!$C$2:$K$999,4)&amp;","&amp;VLOOKUP(A424,'Food Encyclopedia'!$C$2:$K$999,5)</f>
        <v>Rice, brown, NA, pre-cooked,Minute,</v>
      </c>
      <c r="C424" s="31" t="str">
        <f>VLOOKUP(A424,'Food Encyclopedia'!$C$2:$K$999,6)</f>
        <v>Grain Products</v>
      </c>
      <c r="D424" s="98">
        <v>40.0</v>
      </c>
      <c r="E424" s="31">
        <f t="shared" si="1"/>
        <v>40000</v>
      </c>
      <c r="F424" s="31">
        <f>(VLOOKUP(A424,'% water content of Food'!A424:F1421,6))</f>
        <v>58.78902659</v>
      </c>
      <c r="G424" s="31">
        <f t="shared" si="2"/>
        <v>23515.61064</v>
      </c>
      <c r="H424" s="31">
        <f t="shared" si="3"/>
        <v>16484.38936</v>
      </c>
      <c r="I424" s="99">
        <f t="shared" si="4"/>
        <v>100.0437591</v>
      </c>
      <c r="J424" s="31">
        <f>VLOOKUP(A424,'Absolute Total Monosaccharide C'!$E$2:$T$999,3)</f>
        <v>0.813866</v>
      </c>
      <c r="K424" s="31">
        <f>VLOOKUP(A424,'Absolute Total Monosaccharide C'!$E$2:$T$999,4)</f>
        <v>0.00232</v>
      </c>
      <c r="L424" s="31">
        <f>VLOOKUP(A424,'Absolute Total Monosaccharide C'!$E$2:$T$999,5)</f>
        <v>0.004601</v>
      </c>
      <c r="M424" s="31">
        <f>VLOOKUP(A424,'Absolute Total Monosaccharide C'!$E$2:$T$999,6)</f>
        <v>0.003261</v>
      </c>
      <c r="N424" s="100">
        <f>VLOOKUP(A424,'Absolute Total Monosaccharide C'!$E$2:$T$999,7)</f>
        <v>0.006069</v>
      </c>
      <c r="O424" s="31">
        <f>VLOOKUP(A424,'Absolute Total Monosaccharide C'!$E$2:$T$999,8)</f>
        <v>0.000413</v>
      </c>
      <c r="P424" s="102">
        <f>VLOOKUP(A424,'Absolute Total Monosaccharide C'!$E$2:$T$999,9)</f>
        <v>0.0000678</v>
      </c>
      <c r="Q424" s="102">
        <f>VLOOKUP(A424,'Absolute Total Monosaccharide C'!$E$2:$T$999,10)</f>
        <v>0.0000466</v>
      </c>
      <c r="R424" s="31">
        <f>VLOOKUP(A424,'Absolute Total Monosaccharide C'!$E$2:$T$999,11)</f>
        <v>0.000174</v>
      </c>
      <c r="S424" s="31">
        <f>VLOOKUP(A424,'Absolute Total Monosaccharide C'!$E$2:$T$999,12)</f>
        <v>0</v>
      </c>
      <c r="T424" s="31">
        <f>VLOOKUP(A424,'Absolute Total Monosaccharide C'!$E$2:$T$999,13)</f>
        <v>0</v>
      </c>
      <c r="U424" s="31">
        <f>VLOOKUP(A424,'Absolute Total Monosaccharide C'!$E$2:$T$999,14)</f>
        <v>0.000407</v>
      </c>
      <c r="V424" s="31">
        <f>VLOOKUP(A424,'Absolute Total Monosaccharide C'!$E$2:$T$999,15)</f>
        <v>0</v>
      </c>
      <c r="W424" s="31">
        <f>VLOOKUP(A424,'Absolute Total Monosaccharide C'!$E$2:$T$999,16)</f>
        <v>0.000425</v>
      </c>
      <c r="X424" s="100">
        <f>VLOOKUP(A424,'Absolute Total Monosaccharide C'!$E$2:$T$999,2)</f>
        <v>10.33</v>
      </c>
      <c r="Y424" s="101"/>
    </row>
    <row r="425">
      <c r="A425" s="19" t="s">
        <v>1118</v>
      </c>
      <c r="B425" s="8" t="str">
        <f>VLOOKUP(A425,'Food Encyclopedia'!$C$2:$K$999,3)&amp;","&amp;VLOOKUP(A425,'Food Encyclopedia'!$C$2:$K$999,4)&amp;","&amp;VLOOKUP(A425,'Food Encyclopedia'!$C$2:$K$999,5)</f>
        <v>Rice, white, NA, pre-cooked,Minute,</v>
      </c>
      <c r="C425" s="31" t="str">
        <f>VLOOKUP(A425,'Food Encyclopedia'!$C$2:$K$999,6)</f>
        <v>Grain Products</v>
      </c>
      <c r="D425" s="98">
        <v>40.0</v>
      </c>
      <c r="E425" s="31">
        <f t="shared" si="1"/>
        <v>40000</v>
      </c>
      <c r="F425" s="31">
        <f>(VLOOKUP(A425,'% water content of Food'!A425:F1422,6))</f>
        <v>59.49458946</v>
      </c>
      <c r="G425" s="31">
        <f t="shared" si="2"/>
        <v>23797.83578</v>
      </c>
      <c r="H425" s="31">
        <f t="shared" si="3"/>
        <v>16202.16422</v>
      </c>
      <c r="I425" s="99">
        <f t="shared" si="4"/>
        <v>31.46460291</v>
      </c>
      <c r="J425" s="31">
        <f>VLOOKUP(A425,'Absolute Total Monosaccharide C'!$E$2:$T$999,3)</f>
        <v>0.928609</v>
      </c>
      <c r="K425" s="31">
        <f>VLOOKUP(A425,'Absolute Total Monosaccharide C'!$E$2:$T$999,4)</f>
        <v>0.005977</v>
      </c>
      <c r="L425" s="31">
        <f>VLOOKUP(A425,'Absolute Total Monosaccharide C'!$E$2:$T$999,5)</f>
        <v>0</v>
      </c>
      <c r="M425" s="31">
        <f>VLOOKUP(A425,'Absolute Total Monosaccharide C'!$E$2:$T$999,6)</f>
        <v>0.001266</v>
      </c>
      <c r="N425" s="100">
        <f>VLOOKUP(A425,'Absolute Total Monosaccharide C'!$E$2:$T$999,7)</f>
        <v>0.001942</v>
      </c>
      <c r="O425" s="31">
        <f>VLOOKUP(A425,'Absolute Total Monosaccharide C'!$E$2:$T$999,8)</f>
        <v>0</v>
      </c>
      <c r="P425" s="102">
        <f>VLOOKUP(A425,'Absolute Total Monosaccharide C'!$E$2:$T$999,9)</f>
        <v>0.0000549</v>
      </c>
      <c r="Q425" s="31">
        <f>VLOOKUP(A425,'Absolute Total Monosaccharide C'!$E$2:$T$999,10)</f>
        <v>0</v>
      </c>
      <c r="R425" s="31">
        <f>VLOOKUP(A425,'Absolute Total Monosaccharide C'!$E$2:$T$999,11)</f>
        <v>0.000155</v>
      </c>
      <c r="S425" s="31">
        <f>VLOOKUP(A425,'Absolute Total Monosaccharide C'!$E$2:$T$999,12)</f>
        <v>0</v>
      </c>
      <c r="T425" s="31">
        <f>VLOOKUP(A425,'Absolute Total Monosaccharide C'!$E$2:$T$999,13)</f>
        <v>0</v>
      </c>
      <c r="U425" s="31">
        <f>VLOOKUP(A425,'Absolute Total Monosaccharide C'!$E$2:$T$999,14)</f>
        <v>0.000607</v>
      </c>
      <c r="V425" s="31">
        <f>VLOOKUP(A425,'Absolute Total Monosaccharide C'!$E$2:$T$999,15)</f>
        <v>0</v>
      </c>
      <c r="W425" s="31">
        <f>VLOOKUP(A425,'Absolute Total Monosaccharide C'!$E$2:$T$999,16)</f>
        <v>0</v>
      </c>
      <c r="X425" s="100">
        <f>VLOOKUP(A425,'Absolute Total Monosaccharide C'!$E$2:$T$999,2)</f>
        <v>10.01</v>
      </c>
      <c r="Y425" s="101"/>
    </row>
    <row r="426">
      <c r="A426" s="19" t="s">
        <v>1119</v>
      </c>
      <c r="B426" s="8" t="str">
        <f>VLOOKUP(A426,'Food Encyclopedia'!$C$2:$K$999,3)&amp;","&amp;VLOOKUP(A426,'Food Encyclopedia'!$C$2:$K$999,4)&amp;","&amp;VLOOKUP(A426,'Food Encyclopedia'!$C$2:$K$999,5)</f>
        <v>Rice, enriched long white, NA, fresh,Mahatma,</v>
      </c>
      <c r="C426" s="31" t="str">
        <f>VLOOKUP(A426,'Food Encyclopedia'!$C$2:$K$999,6)</f>
        <v>Grain Products</v>
      </c>
      <c r="D426" s="98">
        <v>40.0</v>
      </c>
      <c r="E426" s="31">
        <f t="shared" si="1"/>
        <v>40000</v>
      </c>
      <c r="F426" s="31">
        <f>(VLOOKUP(A426,'% water content of Food'!A426:F1423,6))</f>
        <v>71.30034101</v>
      </c>
      <c r="G426" s="31">
        <f t="shared" si="2"/>
        <v>28520.1364</v>
      </c>
      <c r="H426" s="31">
        <f t="shared" si="3"/>
        <v>11479.8636</v>
      </c>
      <c r="I426" s="99">
        <f t="shared" si="4"/>
        <v>27.184317</v>
      </c>
      <c r="J426" s="31">
        <f>VLOOKUP(A426,'Absolute Total Monosaccharide C'!$E$2:$T$999,3)</f>
        <v>0.928994</v>
      </c>
      <c r="K426" s="31">
        <f>VLOOKUP(A426,'Absolute Total Monosaccharide C'!$E$2:$T$999,4)</f>
        <v>0.004487</v>
      </c>
      <c r="L426" s="31">
        <f>VLOOKUP(A426,'Absolute Total Monosaccharide C'!$E$2:$T$999,5)</f>
        <v>0</v>
      </c>
      <c r="M426" s="31">
        <f>VLOOKUP(A426,'Absolute Total Monosaccharide C'!$E$2:$T$999,6)</f>
        <v>0.001812</v>
      </c>
      <c r="N426" s="100">
        <f>VLOOKUP(A426,'Absolute Total Monosaccharide C'!$E$2:$T$999,7)</f>
        <v>0.002368</v>
      </c>
      <c r="O426" s="31">
        <f>VLOOKUP(A426,'Absolute Total Monosaccharide C'!$E$2:$T$999,8)</f>
        <v>0</v>
      </c>
      <c r="P426" s="102">
        <f>VLOOKUP(A426,'Absolute Total Monosaccharide C'!$E$2:$T$999,9)</f>
        <v>0.0000382</v>
      </c>
      <c r="Q426" s="31">
        <f>VLOOKUP(A426,'Absolute Total Monosaccharide C'!$E$2:$T$999,10)</f>
        <v>0</v>
      </c>
      <c r="R426" s="31">
        <f>VLOOKUP(A426,'Absolute Total Monosaccharide C'!$E$2:$T$999,11)</f>
        <v>0.000126</v>
      </c>
      <c r="S426" s="31">
        <f>VLOOKUP(A426,'Absolute Total Monosaccharide C'!$E$2:$T$999,12)</f>
        <v>0</v>
      </c>
      <c r="T426" s="31">
        <f>VLOOKUP(A426,'Absolute Total Monosaccharide C'!$E$2:$T$999,13)</f>
        <v>0</v>
      </c>
      <c r="U426" s="31">
        <f>VLOOKUP(A426,'Absolute Total Monosaccharide C'!$E$2:$T$999,14)</f>
        <v>0.001304</v>
      </c>
      <c r="V426" s="31">
        <f>VLOOKUP(A426,'Absolute Total Monosaccharide C'!$E$2:$T$999,15)</f>
        <v>0</v>
      </c>
      <c r="W426" s="31">
        <f>VLOOKUP(A426,'Absolute Total Monosaccharide C'!$E$2:$T$999,16)</f>
        <v>0</v>
      </c>
      <c r="X426" s="100">
        <f>VLOOKUP(A426,'Absolute Total Monosaccharide C'!$E$2:$T$999,2)</f>
        <v>10.02</v>
      </c>
      <c r="Y426" s="101"/>
    </row>
    <row r="427">
      <c r="A427" s="19" t="s">
        <v>1123</v>
      </c>
      <c r="B427" s="8" t="str">
        <f>VLOOKUP(A427,'Food Encyclopedia'!$C$2:$K$999,3)&amp;","&amp;VLOOKUP(A427,'Food Encyclopedia'!$C$2:$K$999,4)&amp;","&amp;VLOOKUP(A427,'Food Encyclopedia'!$C$2:$K$999,5)</f>
        <v>Rice, brown, NA, fresh,Mahatma,</v>
      </c>
      <c r="C427" s="31" t="str">
        <f>VLOOKUP(A427,'Food Encyclopedia'!$C$2:$K$999,6)</f>
        <v>Grain Products</v>
      </c>
      <c r="D427" s="98">
        <v>40.0</v>
      </c>
      <c r="E427" s="31">
        <f t="shared" si="1"/>
        <v>40000</v>
      </c>
      <c r="F427" s="31">
        <f>(VLOOKUP(A427,'% water content of Food'!A427:F1424,6))</f>
        <v>73.04757706</v>
      </c>
      <c r="G427" s="31">
        <f t="shared" si="2"/>
        <v>29219.03083</v>
      </c>
      <c r="H427" s="31">
        <f t="shared" si="3"/>
        <v>10780.96917</v>
      </c>
      <c r="I427" s="99">
        <f t="shared" si="4"/>
        <v>67.29480959</v>
      </c>
      <c r="J427" s="31">
        <f>VLOOKUP(A427,'Absolute Total Monosaccharide C'!$E$2:$T$999,3)</f>
        <v>0.781526</v>
      </c>
      <c r="K427" s="31">
        <f>VLOOKUP(A427,'Absolute Total Monosaccharide C'!$E$2:$T$999,4)</f>
        <v>0.003737</v>
      </c>
      <c r="L427" s="31">
        <f>VLOOKUP(A427,'Absolute Total Monosaccharide C'!$E$2:$T$999,5)</f>
        <v>0.00454</v>
      </c>
      <c r="M427" s="31">
        <f>VLOOKUP(A427,'Absolute Total Monosaccharide C'!$E$2:$T$999,6)</f>
        <v>0.002915</v>
      </c>
      <c r="N427" s="100">
        <f>VLOOKUP(A427,'Absolute Total Monosaccharide C'!$E$2:$T$999,7)</f>
        <v>0.006242</v>
      </c>
      <c r="O427" s="31">
        <f>VLOOKUP(A427,'Absolute Total Monosaccharide C'!$E$2:$T$999,8)</f>
        <v>0.000372</v>
      </c>
      <c r="P427" s="102">
        <f>VLOOKUP(A427,'Absolute Total Monosaccharide C'!$E$2:$T$999,9)</f>
        <v>0.000066</v>
      </c>
      <c r="Q427" s="102">
        <f>VLOOKUP(A427,'Absolute Total Monosaccharide C'!$E$2:$T$999,10)</f>
        <v>0.0000571</v>
      </c>
      <c r="R427" s="31">
        <f>VLOOKUP(A427,'Absolute Total Monosaccharide C'!$E$2:$T$999,11)</f>
        <v>0.000149</v>
      </c>
      <c r="S427" s="31">
        <f>VLOOKUP(A427,'Absolute Total Monosaccharide C'!$E$2:$T$999,12)</f>
        <v>0</v>
      </c>
      <c r="T427" s="31">
        <f>VLOOKUP(A427,'Absolute Total Monosaccharide C'!$E$2:$T$999,13)</f>
        <v>0</v>
      </c>
      <c r="U427" s="31">
        <f>VLOOKUP(A427,'Absolute Total Monosaccharide C'!$E$2:$T$999,14)</f>
        <v>0.000542</v>
      </c>
      <c r="V427" s="31">
        <f>VLOOKUP(A427,'Absolute Total Monosaccharide C'!$E$2:$T$999,15)</f>
        <v>0</v>
      </c>
      <c r="W427" s="31">
        <f>VLOOKUP(A427,'Absolute Total Monosaccharide C'!$E$2:$T$999,16)</f>
        <v>0.000453</v>
      </c>
      <c r="X427" s="100">
        <f>VLOOKUP(A427,'Absolute Total Monosaccharide C'!$E$2:$T$999,2)</f>
        <v>10.27</v>
      </c>
      <c r="Y427" s="101"/>
    </row>
    <row r="428">
      <c r="A428" s="19" t="s">
        <v>1126</v>
      </c>
      <c r="B428" s="8" t="str">
        <f>VLOOKUP(A428,'Food Encyclopedia'!$C$2:$K$999,3)&amp;","&amp;VLOOKUP(A428,'Food Encyclopedia'!$C$2:$K$999,4)&amp;","&amp;VLOOKUP(A428,'Food Encyclopedia'!$C$2:$K$999,5)</f>
        <v>Cereal, wheat farina, NA, fresh,Cream of Wheat,</v>
      </c>
      <c r="C428" s="31" t="str">
        <f>VLOOKUP(A428,'Food Encyclopedia'!$C$2:$K$999,6)</f>
        <v>Grain Products</v>
      </c>
      <c r="D428" s="98">
        <v>40.0</v>
      </c>
      <c r="E428" s="31">
        <f t="shared" si="1"/>
        <v>40000</v>
      </c>
      <c r="F428" s="31">
        <f>(VLOOKUP(A428,'% water content of Food'!A428:F1425,6))</f>
        <v>83.86292713</v>
      </c>
      <c r="G428" s="31">
        <f t="shared" si="2"/>
        <v>33545.17085</v>
      </c>
      <c r="H428" s="31">
        <f t="shared" si="3"/>
        <v>6454.82915</v>
      </c>
      <c r="I428" s="99">
        <f t="shared" si="4"/>
        <v>57.99018508</v>
      </c>
      <c r="J428" s="31">
        <f>VLOOKUP(A428,'Absolute Total Monosaccharide C'!$E$2:$T$999,3)</f>
        <v>0.903604</v>
      </c>
      <c r="K428" s="31">
        <f>VLOOKUP(A428,'Absolute Total Monosaccharide C'!$E$2:$T$999,4)</f>
        <v>0.007808</v>
      </c>
      <c r="L428" s="31">
        <f>VLOOKUP(A428,'Absolute Total Monosaccharide C'!$E$2:$T$999,5)</f>
        <v>0</v>
      </c>
      <c r="M428" s="31">
        <f>VLOOKUP(A428,'Absolute Total Monosaccharide C'!$E$2:$T$999,6)</f>
        <v>0.010782</v>
      </c>
      <c r="N428" s="100">
        <f>VLOOKUP(A428,'Absolute Total Monosaccharide C'!$E$2:$T$999,7)</f>
        <v>0.008984</v>
      </c>
      <c r="O428" s="31">
        <f>VLOOKUP(A428,'Absolute Total Monosaccharide C'!$E$2:$T$999,8)</f>
        <v>0</v>
      </c>
      <c r="P428" s="102">
        <f>VLOOKUP(A428,'Absolute Total Monosaccharide C'!$E$2:$T$999,9)</f>
        <v>0.0000282</v>
      </c>
      <c r="Q428" s="31">
        <f>VLOOKUP(A428,'Absolute Total Monosaccharide C'!$E$2:$T$999,10)</f>
        <v>0</v>
      </c>
      <c r="R428" s="102">
        <f>VLOOKUP(A428,'Absolute Total Monosaccharide C'!$E$2:$T$999,11)</f>
        <v>0.0000473</v>
      </c>
      <c r="S428" s="31">
        <f>VLOOKUP(A428,'Absolute Total Monosaccharide C'!$E$2:$T$999,12)</f>
        <v>0</v>
      </c>
      <c r="T428" s="31">
        <f>VLOOKUP(A428,'Absolute Total Monosaccharide C'!$E$2:$T$999,13)</f>
        <v>0</v>
      </c>
      <c r="U428" s="31">
        <f>VLOOKUP(A428,'Absolute Total Monosaccharide C'!$E$2:$T$999,14)</f>
        <v>0.001496</v>
      </c>
      <c r="V428" s="31">
        <f>VLOOKUP(A428,'Absolute Total Monosaccharide C'!$E$2:$T$999,15)</f>
        <v>0</v>
      </c>
      <c r="W428" s="31">
        <f>VLOOKUP(A428,'Absolute Total Monosaccharide C'!$E$2:$T$999,16)</f>
        <v>0</v>
      </c>
      <c r="X428" s="100">
        <f>VLOOKUP(A428,'Absolute Total Monosaccharide C'!$E$2:$T$999,2)</f>
        <v>10.32</v>
      </c>
      <c r="Y428" s="101"/>
    </row>
    <row r="429">
      <c r="A429" s="19" t="s">
        <v>1130</v>
      </c>
      <c r="B429" s="8" t="str">
        <f>VLOOKUP(A429,'Food Encyclopedia'!$C$2:$K$999,3)&amp;","&amp;VLOOKUP(A429,'Food Encyclopedia'!$C$2:$K$999,4)&amp;","&amp;VLOOKUP(A429,'Food Encyclopedia'!$C$2:$K$999,5)</f>
        <v>Oats, rolled, NA, fresh,Quaker,100% Whole Grain Oats, Old Fashioned</v>
      </c>
      <c r="C429" s="31" t="str">
        <f>VLOOKUP(A429,'Food Encyclopedia'!$C$2:$K$999,6)</f>
        <v>Grain Products</v>
      </c>
      <c r="D429" s="98">
        <v>40.0</v>
      </c>
      <c r="E429" s="31">
        <f t="shared" si="1"/>
        <v>40000</v>
      </c>
      <c r="F429" s="31">
        <f>(VLOOKUP(A429,'% water content of Food'!A429:F1426,6))</f>
        <v>75.70461538</v>
      </c>
      <c r="G429" s="31">
        <f t="shared" si="2"/>
        <v>30281.84615</v>
      </c>
      <c r="H429" s="31">
        <f t="shared" si="3"/>
        <v>9718.153846</v>
      </c>
      <c r="I429" s="99">
        <f t="shared" si="4"/>
        <v>163.7994831</v>
      </c>
      <c r="J429" s="31">
        <f>VLOOKUP(A429,'Absolute Total Monosaccharide C'!$E$2:$T$999,3)</f>
        <v>0.801018</v>
      </c>
      <c r="K429" s="31">
        <f>VLOOKUP(A429,'Absolute Total Monosaccharide C'!$E$2:$T$999,4)</f>
        <v>0.011272</v>
      </c>
      <c r="L429" s="31">
        <f>VLOOKUP(A429,'Absolute Total Monosaccharide C'!$E$2:$T$999,5)</f>
        <v>0</v>
      </c>
      <c r="M429" s="31">
        <f>VLOOKUP(A429,'Absolute Total Monosaccharide C'!$E$2:$T$999,6)</f>
        <v>0.019629</v>
      </c>
      <c r="N429" s="100">
        <f>VLOOKUP(A429,'Absolute Total Monosaccharide C'!$E$2:$T$999,7)</f>
        <v>0.016855</v>
      </c>
      <c r="O429" s="31">
        <f>VLOOKUP(A429,'Absolute Total Monosaccharide C'!$E$2:$T$999,8)</f>
        <v>0</v>
      </c>
      <c r="P429" s="31">
        <f>VLOOKUP(A429,'Absolute Total Monosaccharide C'!$E$2:$T$999,9)</f>
        <v>0.000134</v>
      </c>
      <c r="Q429" s="31">
        <f>VLOOKUP(A429,'Absolute Total Monosaccharide C'!$E$2:$T$999,10)</f>
        <v>0</v>
      </c>
      <c r="R429" s="31">
        <f>VLOOKUP(A429,'Absolute Total Monosaccharide C'!$E$2:$T$999,11)</f>
        <v>0.000389</v>
      </c>
      <c r="S429" s="31">
        <f>VLOOKUP(A429,'Absolute Total Monosaccharide C'!$E$2:$T$999,12)</f>
        <v>0</v>
      </c>
      <c r="T429" s="31">
        <f>VLOOKUP(A429,'Absolute Total Monosaccharide C'!$E$2:$T$999,13)</f>
        <v>0</v>
      </c>
      <c r="U429" s="31">
        <f>VLOOKUP(A429,'Absolute Total Monosaccharide C'!$E$2:$T$999,14)</f>
        <v>0.001517</v>
      </c>
      <c r="V429" s="31">
        <f>VLOOKUP(A429,'Absolute Total Monosaccharide C'!$E$2:$T$999,15)</f>
        <v>0</v>
      </c>
      <c r="W429" s="31">
        <f>VLOOKUP(A429,'Absolute Total Monosaccharide C'!$E$2:$T$999,16)</f>
        <v>0</v>
      </c>
      <c r="X429" s="100">
        <f>VLOOKUP(A429,'Absolute Total Monosaccharide C'!$E$2:$T$999,2)</f>
        <v>10.35</v>
      </c>
      <c r="Y429" s="101"/>
    </row>
    <row r="430">
      <c r="A430" s="19" t="s">
        <v>1135</v>
      </c>
      <c r="B430" s="8" t="str">
        <f>VLOOKUP(A430,'Food Encyclopedia'!$C$2:$K$999,3)&amp;","&amp;VLOOKUP(A430,'Food Encyclopedia'!$C$2:$K$999,4)&amp;","&amp;VLOOKUP(A430,'Food Encyclopedia'!$C$2:$K$999,5)</f>
        <v>Cereal, multigrain, commercial product, fresh,Gerber,Cereal: multigrain, Sitter (2nd Food)</v>
      </c>
      <c r="C430" s="31" t="str">
        <f>VLOOKUP(A430,'Food Encyclopedia'!$C$2:$K$999,6)</f>
        <v>Grain Products</v>
      </c>
      <c r="D430" s="98">
        <v>40.0</v>
      </c>
      <c r="E430" s="31">
        <f t="shared" si="1"/>
        <v>40000</v>
      </c>
      <c r="F430" s="31">
        <f>(VLOOKUP(A430,'% water content of Food'!A430:F1427,6))</f>
        <v>3.204010462</v>
      </c>
      <c r="G430" s="31">
        <f t="shared" si="2"/>
        <v>1281.604185</v>
      </c>
      <c r="H430" s="31">
        <f t="shared" si="3"/>
        <v>38718.39582</v>
      </c>
      <c r="I430" s="99">
        <f t="shared" si="4"/>
        <v>1033.393984</v>
      </c>
      <c r="J430" s="31">
        <f>VLOOKUP(A430,'Absolute Total Monosaccharide C'!$E$2:$T$999,3)</f>
        <v>0.740314</v>
      </c>
      <c r="K430" s="31">
        <f>VLOOKUP(A430,'Absolute Total Monosaccharide C'!$E$2:$T$999,4)</f>
        <v>0.010886</v>
      </c>
      <c r="L430" s="31">
        <f>VLOOKUP(A430,'Absolute Total Monosaccharide C'!$E$2:$T$999,5)</f>
        <v>0</v>
      </c>
      <c r="M430" s="31">
        <f>VLOOKUP(A430,'Absolute Total Monosaccharide C'!$E$2:$T$999,6)</f>
        <v>0.031803</v>
      </c>
      <c r="N430" s="100">
        <f>VLOOKUP(A430,'Absolute Total Monosaccharide C'!$E$2:$T$999,7)</f>
        <v>0.02669</v>
      </c>
      <c r="O430" s="31">
        <f>VLOOKUP(A430,'Absolute Total Monosaccharide C'!$E$2:$T$999,8)</f>
        <v>0</v>
      </c>
      <c r="P430" s="31">
        <f>VLOOKUP(A430,'Absolute Total Monosaccharide C'!$E$2:$T$999,9)</f>
        <v>0.000138</v>
      </c>
      <c r="Q430" s="31">
        <f>VLOOKUP(A430,'Absolute Total Monosaccharide C'!$E$2:$T$999,10)</f>
        <v>0</v>
      </c>
      <c r="R430" s="31">
        <f>VLOOKUP(A430,'Absolute Total Monosaccharide C'!$E$2:$T$999,11)</f>
        <v>0.000368</v>
      </c>
      <c r="S430" s="31">
        <f>VLOOKUP(A430,'Absolute Total Monosaccharide C'!$E$2:$T$999,12)</f>
        <v>0</v>
      </c>
      <c r="T430" s="31">
        <f>VLOOKUP(A430,'Absolute Total Monosaccharide C'!$E$2:$T$999,13)</f>
        <v>0</v>
      </c>
      <c r="U430" s="31">
        <f>VLOOKUP(A430,'Absolute Total Monosaccharide C'!$E$2:$T$999,14)</f>
        <v>0.003724</v>
      </c>
      <c r="V430" s="31">
        <f>VLOOKUP(A430,'Absolute Total Monosaccharide C'!$E$2:$T$999,15)</f>
        <v>0</v>
      </c>
      <c r="W430" s="31">
        <f>VLOOKUP(A430,'Absolute Total Monosaccharide C'!$E$2:$T$999,16)</f>
        <v>0</v>
      </c>
      <c r="X430" s="100">
        <f>VLOOKUP(A430,'Absolute Total Monosaccharide C'!$E$2:$T$999,2)</f>
        <v>10.02</v>
      </c>
      <c r="Y430" s="101"/>
    </row>
    <row r="431">
      <c r="A431" s="19" t="s">
        <v>1138</v>
      </c>
      <c r="B431" s="8" t="str">
        <f>VLOOKUP(A431,'Food Encyclopedia'!$C$2:$K$999,3)&amp;","&amp;VLOOKUP(A431,'Food Encyclopedia'!$C$2:$K$999,4)&amp;","&amp;VLOOKUP(A431,'Food Encyclopedia'!$C$2:$K$999,5)</f>
        <v>Cereal, whole wheat, commercial product, fresh,Gerber,Whole grain cereal: whole wheat, Siter (2nd Food)</v>
      </c>
      <c r="C431" s="31" t="str">
        <f>VLOOKUP(A431,'Food Encyclopedia'!$C$2:$K$999,6)</f>
        <v>Grain Products</v>
      </c>
      <c r="D431" s="98">
        <v>40.0</v>
      </c>
      <c r="E431" s="31">
        <f t="shared" si="1"/>
        <v>40000</v>
      </c>
      <c r="F431" s="31">
        <f>(VLOOKUP(A431,'% water content of Food'!A431:F1428,6))</f>
        <v>3.331903332</v>
      </c>
      <c r="G431" s="31">
        <f t="shared" si="2"/>
        <v>1332.761333</v>
      </c>
      <c r="H431" s="31">
        <f t="shared" si="3"/>
        <v>38667.23867</v>
      </c>
      <c r="I431" s="99">
        <f t="shared" si="4"/>
        <v>1583.848763</v>
      </c>
      <c r="J431" s="31">
        <f>VLOOKUP(A431,'Absolute Total Monosaccharide C'!$E$2:$T$999,3)</f>
        <v>0.741857</v>
      </c>
      <c r="K431" s="31">
        <f>VLOOKUP(A431,'Absolute Total Monosaccharide C'!$E$2:$T$999,4)</f>
        <v>0.011481</v>
      </c>
      <c r="L431" s="31">
        <f>VLOOKUP(A431,'Absolute Total Monosaccharide C'!$E$2:$T$999,5)</f>
        <v>0</v>
      </c>
      <c r="M431" s="31">
        <f>VLOOKUP(A431,'Absolute Total Monosaccharide C'!$E$2:$T$999,6)</f>
        <v>0.056423</v>
      </c>
      <c r="N431" s="100">
        <f>VLOOKUP(A431,'Absolute Total Monosaccharide C'!$E$2:$T$999,7)</f>
        <v>0.040961</v>
      </c>
      <c r="O431" s="31">
        <f>VLOOKUP(A431,'Absolute Total Monosaccharide C'!$E$2:$T$999,8)</f>
        <v>0</v>
      </c>
      <c r="P431" s="31">
        <f>VLOOKUP(A431,'Absolute Total Monosaccharide C'!$E$2:$T$999,9)</f>
        <v>0.000184</v>
      </c>
      <c r="Q431" s="31">
        <f>VLOOKUP(A431,'Absolute Total Monosaccharide C'!$E$2:$T$999,10)</f>
        <v>0</v>
      </c>
      <c r="R431" s="31">
        <f>VLOOKUP(A431,'Absolute Total Monosaccharide C'!$E$2:$T$999,11)</f>
        <v>0.000447</v>
      </c>
      <c r="S431" s="31">
        <f>VLOOKUP(A431,'Absolute Total Monosaccharide C'!$E$2:$T$999,12)</f>
        <v>0</v>
      </c>
      <c r="T431" s="31">
        <f>VLOOKUP(A431,'Absolute Total Monosaccharide C'!$E$2:$T$999,13)</f>
        <v>0</v>
      </c>
      <c r="U431" s="31">
        <f>VLOOKUP(A431,'Absolute Total Monosaccharide C'!$E$2:$T$999,14)</f>
        <v>0.004328</v>
      </c>
      <c r="V431" s="31">
        <f>VLOOKUP(A431,'Absolute Total Monosaccharide C'!$E$2:$T$999,15)</f>
        <v>0</v>
      </c>
      <c r="W431" s="31">
        <f>VLOOKUP(A431,'Absolute Total Monosaccharide C'!$E$2:$T$999,16)</f>
        <v>0</v>
      </c>
      <c r="X431" s="100">
        <f>VLOOKUP(A431,'Absolute Total Monosaccharide C'!$E$2:$T$999,2)</f>
        <v>10.44</v>
      </c>
      <c r="Y431" s="101"/>
    </row>
    <row r="432">
      <c r="A432" s="19" t="s">
        <v>1141</v>
      </c>
      <c r="B432" s="8" t="str">
        <f>VLOOKUP(A432,'Food Encyclopedia'!$C$2:$K$999,3)&amp;","&amp;VLOOKUP(A432,'Food Encyclopedia'!$C$2:$K$999,4)&amp;","&amp;VLOOKUP(A432,'Food Encyclopedia'!$C$2:$K$999,5)</f>
        <v>Cereal, oatmeal, commercial product, fresh,Gerber,Singel grain cereal oatmeal, Supported Sitter (1st Food)</v>
      </c>
      <c r="C432" s="31" t="str">
        <f>VLOOKUP(A432,'Food Encyclopedia'!$C$2:$K$999,6)</f>
        <v>Grain Products</v>
      </c>
      <c r="D432" s="98">
        <v>40.0</v>
      </c>
      <c r="E432" s="31">
        <f t="shared" si="1"/>
        <v>40000</v>
      </c>
      <c r="F432" s="31">
        <f>(VLOOKUP(A432,'% water content of Food'!A432:F1429,6))</f>
        <v>3.442978493</v>
      </c>
      <c r="G432" s="31">
        <f t="shared" si="2"/>
        <v>1377.191397</v>
      </c>
      <c r="H432" s="31">
        <f t="shared" si="3"/>
        <v>38622.8086</v>
      </c>
      <c r="I432" s="99">
        <f t="shared" si="4"/>
        <v>531.5657148</v>
      </c>
      <c r="J432" s="31">
        <f>VLOOKUP(A432,'Absolute Total Monosaccharide C'!$E$2:$T$999,3)</f>
        <v>0.841544</v>
      </c>
      <c r="K432" s="31">
        <f>VLOOKUP(A432,'Absolute Total Monosaccharide C'!$E$2:$T$999,4)</f>
        <v>0.013205</v>
      </c>
      <c r="L432" s="31">
        <f>VLOOKUP(A432,'Absolute Total Monosaccharide C'!$E$2:$T$999,5)</f>
        <v>0</v>
      </c>
      <c r="M432" s="31">
        <f>VLOOKUP(A432,'Absolute Total Monosaccharide C'!$E$2:$T$999,6)</f>
        <v>0.017121</v>
      </c>
      <c r="N432" s="100">
        <f>VLOOKUP(A432,'Absolute Total Monosaccharide C'!$E$2:$T$999,7)</f>
        <v>0.013763</v>
      </c>
      <c r="O432" s="31">
        <f>VLOOKUP(A432,'Absolute Total Monosaccharide C'!$E$2:$T$999,8)</f>
        <v>0</v>
      </c>
      <c r="P432" s="31">
        <f>VLOOKUP(A432,'Absolute Total Monosaccharide C'!$E$2:$T$999,9)</f>
        <v>0.000135</v>
      </c>
      <c r="Q432" s="31">
        <f>VLOOKUP(A432,'Absolute Total Monosaccharide C'!$E$2:$T$999,10)</f>
        <v>0</v>
      </c>
      <c r="R432" s="31">
        <f>VLOOKUP(A432,'Absolute Total Monosaccharide C'!$E$2:$T$999,11)</f>
        <v>0.000471</v>
      </c>
      <c r="S432" s="31">
        <f>VLOOKUP(A432,'Absolute Total Monosaccharide C'!$E$2:$T$999,12)</f>
        <v>0</v>
      </c>
      <c r="T432" s="31">
        <f>VLOOKUP(A432,'Absolute Total Monosaccharide C'!$E$2:$T$999,13)</f>
        <v>0</v>
      </c>
      <c r="U432" s="31">
        <f>VLOOKUP(A432,'Absolute Total Monosaccharide C'!$E$2:$T$999,14)</f>
        <v>0.004972</v>
      </c>
      <c r="V432" s="31">
        <f>VLOOKUP(A432,'Absolute Total Monosaccharide C'!$E$2:$T$999,15)</f>
        <v>0</v>
      </c>
      <c r="W432" s="31">
        <f>VLOOKUP(A432,'Absolute Total Monosaccharide C'!$E$2:$T$999,16)</f>
        <v>0</v>
      </c>
      <c r="X432" s="100">
        <f>VLOOKUP(A432,'Absolute Total Monosaccharide C'!$E$2:$T$999,2)</f>
        <v>10.12</v>
      </c>
      <c r="Y432" s="101"/>
    </row>
    <row r="433">
      <c r="A433" s="19" t="s">
        <v>1144</v>
      </c>
      <c r="B433" s="8" t="str">
        <f>VLOOKUP(A433,'Food Encyclopedia'!$C$2:$K$999,3)&amp;","&amp;VLOOKUP(A433,'Food Encyclopedia'!$C$2:$K$999,4)&amp;","&amp;VLOOKUP(A433,'Food Encyclopedia'!$C$2:$K$999,5)</f>
        <v>Cereal, rice, commercial product, fresh,Gerber,Singel grain cereal: Rice Supported Sitter (1st Food)</v>
      </c>
      <c r="C433" s="31" t="str">
        <f>VLOOKUP(A433,'Food Encyclopedia'!$C$2:$K$999,6)</f>
        <v>Grain Products</v>
      </c>
      <c r="D433" s="98">
        <v>40.0</v>
      </c>
      <c r="E433" s="31">
        <f t="shared" si="1"/>
        <v>40000</v>
      </c>
      <c r="F433" s="31">
        <f>(VLOOKUP(A433,'% water content of Food'!A433:F1430,6))</f>
        <v>4.352678571</v>
      </c>
      <c r="G433" s="31">
        <f t="shared" si="2"/>
        <v>1741.071429</v>
      </c>
      <c r="H433" s="31">
        <f t="shared" si="3"/>
        <v>38258.92857</v>
      </c>
      <c r="I433" s="99">
        <f t="shared" si="4"/>
        <v>145.8812946</v>
      </c>
      <c r="J433" s="31">
        <f>VLOOKUP(A433,'Absolute Total Monosaccharide C'!$E$2:$T$999,3)</f>
        <v>0.802328</v>
      </c>
      <c r="K433" s="31">
        <f>VLOOKUP(A433,'Absolute Total Monosaccharide C'!$E$2:$T$999,4)</f>
        <v>0.00195</v>
      </c>
      <c r="L433" s="31">
        <f>VLOOKUP(A433,'Absolute Total Monosaccharide C'!$E$2:$T$999,5)</f>
        <v>0.005765</v>
      </c>
      <c r="M433" s="31">
        <f>VLOOKUP(A433,'Absolute Total Monosaccharide C'!$E$2:$T$999,6)</f>
        <v>0.00051</v>
      </c>
      <c r="N433" s="100">
        <f>VLOOKUP(A433,'Absolute Total Monosaccharide C'!$E$2:$T$999,7)</f>
        <v>0.003813</v>
      </c>
      <c r="O433" s="31">
        <f>VLOOKUP(A433,'Absolute Total Monosaccharide C'!$E$2:$T$999,8)</f>
        <v>0.000357</v>
      </c>
      <c r="P433" s="102">
        <f>VLOOKUP(A433,'Absolute Total Monosaccharide C'!$E$2:$T$999,9)</f>
        <v>0.0000231</v>
      </c>
      <c r="Q433" s="102">
        <f>VLOOKUP(A433,'Absolute Total Monosaccharide C'!$E$2:$T$999,10)</f>
        <v>0.0000161</v>
      </c>
      <c r="R433" s="102">
        <f>VLOOKUP(A433,'Absolute Total Monosaccharide C'!$E$2:$T$999,11)</f>
        <v>0.0000918</v>
      </c>
      <c r="S433" s="31">
        <f>VLOOKUP(A433,'Absolute Total Monosaccharide C'!$E$2:$T$999,12)</f>
        <v>0</v>
      </c>
      <c r="T433" s="31">
        <f>VLOOKUP(A433,'Absolute Total Monosaccharide C'!$E$2:$T$999,13)</f>
        <v>0</v>
      </c>
      <c r="U433" s="31">
        <f>VLOOKUP(A433,'Absolute Total Monosaccharide C'!$E$2:$T$999,14)</f>
        <v>0.000603</v>
      </c>
      <c r="V433" s="31">
        <f>VLOOKUP(A433,'Absolute Total Monosaccharide C'!$E$2:$T$999,15)</f>
        <v>0</v>
      </c>
      <c r="W433" s="31">
        <f>VLOOKUP(A433,'Absolute Total Monosaccharide C'!$E$2:$T$999,16)</f>
        <v>0.00041</v>
      </c>
      <c r="X433" s="100">
        <f>VLOOKUP(A433,'Absolute Total Monosaccharide C'!$E$2:$T$999,2)</f>
        <v>10.27</v>
      </c>
      <c r="Y433" s="101"/>
    </row>
    <row r="434">
      <c r="A434" s="19" t="s">
        <v>1147</v>
      </c>
      <c r="B434" s="8" t="str">
        <f>VLOOKUP(A434,'Food Encyclopedia'!$C$2:$K$999,3)&amp;","&amp;VLOOKUP(A434,'Food Encyclopedia'!$C$2:$K$999,4)&amp;","&amp;VLOOKUP(A434,'Food Encyclopedia'!$C$2:$K$999,5)</f>
        <v>Cereal, oatmeal, commercial product, fresh,Earth's Best,Whole grain: oatmeal cereal, easily digestible, iron fortified</v>
      </c>
      <c r="C434" s="31" t="str">
        <f>VLOOKUP(A434,'Food Encyclopedia'!$C$2:$K$999,6)</f>
        <v>Grain Products</v>
      </c>
      <c r="D434" s="98">
        <v>40.0</v>
      </c>
      <c r="E434" s="31">
        <f t="shared" si="1"/>
        <v>40000</v>
      </c>
      <c r="F434" s="31">
        <f>(VLOOKUP(A434,'% water content of Food'!A434:F1431,6))</f>
        <v>2.784952274</v>
      </c>
      <c r="G434" s="31">
        <f t="shared" si="2"/>
        <v>1113.98091</v>
      </c>
      <c r="H434" s="31">
        <f t="shared" si="3"/>
        <v>38886.01909</v>
      </c>
      <c r="I434" s="99">
        <f t="shared" si="4"/>
        <v>581.9681617</v>
      </c>
      <c r="J434" s="31">
        <f>VLOOKUP(A434,'Absolute Total Monosaccharide C'!$E$2:$T$999,3)</f>
        <v>0.550877</v>
      </c>
      <c r="K434" s="31">
        <f>VLOOKUP(A434,'Absolute Total Monosaccharide C'!$E$2:$T$999,4)</f>
        <v>0.004037</v>
      </c>
      <c r="L434" s="31">
        <f>VLOOKUP(A434,'Absolute Total Monosaccharide C'!$E$2:$T$999,5)</f>
        <v>0.004696</v>
      </c>
      <c r="M434" s="31">
        <f>VLOOKUP(A434,'Absolute Total Monosaccharide C'!$E$2:$T$999,6)</f>
        <v>0.007359</v>
      </c>
      <c r="N434" s="100">
        <f>VLOOKUP(A434,'Absolute Total Monosaccharide C'!$E$2:$T$999,7)</f>
        <v>0.014966</v>
      </c>
      <c r="O434" s="31">
        <f>VLOOKUP(A434,'Absolute Total Monosaccharide C'!$E$2:$T$999,8)</f>
        <v>0.000827</v>
      </c>
      <c r="P434" s="102">
        <f>VLOOKUP(A434,'Absolute Total Monosaccharide C'!$E$2:$T$999,9)</f>
        <v>0.0000981</v>
      </c>
      <c r="Q434" s="31">
        <f>VLOOKUP(A434,'Absolute Total Monosaccharide C'!$E$2:$T$999,10)</f>
        <v>0.000129</v>
      </c>
      <c r="R434" s="31">
        <f>VLOOKUP(A434,'Absolute Total Monosaccharide C'!$E$2:$T$999,11)</f>
        <v>0.000133</v>
      </c>
      <c r="S434" s="31">
        <f>VLOOKUP(A434,'Absolute Total Monosaccharide C'!$E$2:$T$999,12)</f>
        <v>0</v>
      </c>
      <c r="T434" s="31">
        <f>VLOOKUP(A434,'Absolute Total Monosaccharide C'!$E$2:$T$999,13)</f>
        <v>0</v>
      </c>
      <c r="U434" s="31">
        <f>VLOOKUP(A434,'Absolute Total Monosaccharide C'!$E$2:$T$999,14)</f>
        <v>0.000979</v>
      </c>
      <c r="V434" s="31">
        <f>VLOOKUP(A434,'Absolute Total Monosaccharide C'!$E$2:$T$999,15)</f>
        <v>0</v>
      </c>
      <c r="W434" s="31">
        <f>VLOOKUP(A434,'Absolute Total Monosaccharide C'!$E$2:$T$999,16)</f>
        <v>0.000574</v>
      </c>
      <c r="X434" s="100">
        <f>VLOOKUP(A434,'Absolute Total Monosaccharide C'!$E$2:$T$999,2)</f>
        <v>9.702</v>
      </c>
      <c r="Y434" s="101"/>
    </row>
    <row r="435">
      <c r="A435" s="19" t="s">
        <v>1150</v>
      </c>
      <c r="B435" s="8" t="str">
        <f>VLOOKUP(A435,'Food Encyclopedia'!$C$2:$K$999,3)&amp;","&amp;VLOOKUP(A435,'Food Encyclopedia'!$C$2:$K$999,4)&amp;","&amp;VLOOKUP(A435,'Food Encyclopedia'!$C$2:$K$999,5)</f>
        <v>Cereal, multi-grain, commercial product, fresh,Earth's Best,Whole grain: multi-grain cereal (oats, spelt and barley blend when ready to move beyond rice cereal), easily digestible, iron fortified</v>
      </c>
      <c r="C435" s="31" t="str">
        <f>VLOOKUP(A435,'Food Encyclopedia'!$C$2:$K$999,6)</f>
        <v>Grain Products</v>
      </c>
      <c r="D435" s="98">
        <v>40.0</v>
      </c>
      <c r="E435" s="31">
        <f t="shared" si="1"/>
        <v>40000</v>
      </c>
      <c r="F435" s="31">
        <f>(VLOOKUP(A435,'% water content of Food'!A435:F1432,6))</f>
        <v>5.046094129</v>
      </c>
      <c r="G435" s="31">
        <f t="shared" si="2"/>
        <v>2018.437652</v>
      </c>
      <c r="H435" s="31">
        <f t="shared" si="3"/>
        <v>37981.56235</v>
      </c>
      <c r="I435" s="99">
        <f t="shared" si="4"/>
        <v>299.2187482</v>
      </c>
      <c r="J435" s="31">
        <f>VLOOKUP(A435,'Absolute Total Monosaccharide C'!$E$2:$T$999,3)</f>
        <v>0.722909</v>
      </c>
      <c r="K435" s="31">
        <f>VLOOKUP(A435,'Absolute Total Monosaccharide C'!$E$2:$T$999,4)</f>
        <v>0.007651</v>
      </c>
      <c r="L435" s="31">
        <f>VLOOKUP(A435,'Absolute Total Monosaccharide C'!$E$2:$T$999,5)</f>
        <v>0</v>
      </c>
      <c r="M435" s="31">
        <f>VLOOKUP(A435,'Absolute Total Monosaccharide C'!$E$2:$T$999,6)</f>
        <v>0.008504</v>
      </c>
      <c r="N435" s="100">
        <f>VLOOKUP(A435,'Absolute Total Monosaccharide C'!$E$2:$T$999,7)</f>
        <v>0.007878</v>
      </c>
      <c r="O435" s="31">
        <f>VLOOKUP(A435,'Absolute Total Monosaccharide C'!$E$2:$T$999,8)</f>
        <v>0</v>
      </c>
      <c r="P435" s="102">
        <f>VLOOKUP(A435,'Absolute Total Monosaccharide C'!$E$2:$T$999,9)</f>
        <v>0.0000993</v>
      </c>
      <c r="Q435" s="31">
        <f>VLOOKUP(A435,'Absolute Total Monosaccharide C'!$E$2:$T$999,10)</f>
        <v>0</v>
      </c>
      <c r="R435" s="31">
        <f>VLOOKUP(A435,'Absolute Total Monosaccharide C'!$E$2:$T$999,11)</f>
        <v>0.000208</v>
      </c>
      <c r="S435" s="31">
        <f>VLOOKUP(A435,'Absolute Total Monosaccharide C'!$E$2:$T$999,12)</f>
        <v>0</v>
      </c>
      <c r="T435" s="31">
        <f>VLOOKUP(A435,'Absolute Total Monosaccharide C'!$E$2:$T$999,13)</f>
        <v>0</v>
      </c>
      <c r="U435" s="31">
        <f>VLOOKUP(A435,'Absolute Total Monosaccharide C'!$E$2:$T$999,14)</f>
        <v>0.003368</v>
      </c>
      <c r="V435" s="31">
        <f>VLOOKUP(A435,'Absolute Total Monosaccharide C'!$E$2:$T$999,15)</f>
        <v>0</v>
      </c>
      <c r="W435" s="31">
        <f>VLOOKUP(A435,'Absolute Total Monosaccharide C'!$E$2:$T$999,16)</f>
        <v>0</v>
      </c>
      <c r="X435" s="100">
        <f>VLOOKUP(A435,'Absolute Total Monosaccharide C'!$E$2:$T$999,2)</f>
        <v>10.17</v>
      </c>
      <c r="Y435" s="101"/>
    </row>
    <row r="436">
      <c r="A436" s="19" t="s">
        <v>1153</v>
      </c>
      <c r="B436" s="8" t="str">
        <f>VLOOKUP(A436,'Food Encyclopedia'!$C$2:$K$999,3)&amp;","&amp;VLOOKUP(A436,'Food Encyclopedia'!$C$2:$K$999,4)&amp;","&amp;VLOOKUP(A436,'Food Encyclopedia'!$C$2:$K$999,5)</f>
        <v>Mixed food, grains, NA, fresh,Organics,Organic bulgur &amp; quinoa, Quick cook </v>
      </c>
      <c r="C436" s="31" t="str">
        <f>VLOOKUP(A436,'Food Encyclopedia'!$C$2:$K$999,6)</f>
        <v>Grain Products</v>
      </c>
      <c r="D436" s="98">
        <v>40.0</v>
      </c>
      <c r="E436" s="31">
        <f t="shared" si="1"/>
        <v>40000</v>
      </c>
      <c r="F436" s="31">
        <f>(VLOOKUP(A436,'% water content of Food'!A436:F1433,6))</f>
        <v>64.3600286</v>
      </c>
      <c r="G436" s="31">
        <f t="shared" si="2"/>
        <v>25744.01144</v>
      </c>
      <c r="H436" s="31">
        <f t="shared" si="3"/>
        <v>14255.98856</v>
      </c>
      <c r="I436" s="99">
        <f t="shared" si="4"/>
        <v>129.4158641</v>
      </c>
      <c r="J436" s="31">
        <f>VLOOKUP(A436,'Absolute Total Monosaccharide C'!$E$2:$T$999,3)</f>
        <v>0.581873</v>
      </c>
      <c r="K436" s="31">
        <f>VLOOKUP(A436,'Absolute Total Monosaccharide C'!$E$2:$T$999,4)</f>
        <v>0.007999</v>
      </c>
      <c r="L436" s="31">
        <f>VLOOKUP(A436,'Absolute Total Monosaccharide C'!$E$2:$T$999,5)</f>
        <v>0</v>
      </c>
      <c r="M436" s="31">
        <f>VLOOKUP(A436,'Absolute Total Monosaccharide C'!$E$2:$T$999,6)</f>
        <v>0.009582</v>
      </c>
      <c r="N436" s="100">
        <f>VLOOKUP(A436,'Absolute Total Monosaccharide C'!$E$2:$T$999,7)</f>
        <v>0.009078</v>
      </c>
      <c r="O436" s="31">
        <f>VLOOKUP(A436,'Absolute Total Monosaccharide C'!$E$2:$T$999,8)</f>
        <v>0</v>
      </c>
      <c r="P436" s="31">
        <f>VLOOKUP(A436,'Absolute Total Monosaccharide C'!$E$2:$T$999,9)</f>
        <v>0.000234</v>
      </c>
      <c r="Q436" s="31">
        <f>VLOOKUP(A436,'Absolute Total Monosaccharide C'!$E$2:$T$999,10)</f>
        <v>0</v>
      </c>
      <c r="R436" s="31">
        <f>VLOOKUP(A436,'Absolute Total Monosaccharide C'!$E$2:$T$999,11)</f>
        <v>0.001599</v>
      </c>
      <c r="S436" s="31">
        <f>VLOOKUP(A436,'Absolute Total Monosaccharide C'!$E$2:$T$999,12)</f>
        <v>0</v>
      </c>
      <c r="T436" s="31">
        <f>VLOOKUP(A436,'Absolute Total Monosaccharide C'!$E$2:$T$999,13)</f>
        <v>0</v>
      </c>
      <c r="U436" s="31">
        <f>VLOOKUP(A436,'Absolute Total Monosaccharide C'!$E$2:$T$999,14)</f>
        <v>0.004396</v>
      </c>
      <c r="V436" s="31">
        <f>VLOOKUP(A436,'Absolute Total Monosaccharide C'!$E$2:$T$999,15)</f>
        <v>0</v>
      </c>
      <c r="W436" s="31">
        <f>VLOOKUP(A436,'Absolute Total Monosaccharide C'!$E$2:$T$999,16)</f>
        <v>0</v>
      </c>
      <c r="X436" s="100">
        <f>VLOOKUP(A436,'Absolute Total Monosaccharide C'!$E$2:$T$999,2)</f>
        <v>10.12</v>
      </c>
      <c r="Y436" s="101"/>
    </row>
    <row r="437">
      <c r="A437" s="19" t="s">
        <v>1157</v>
      </c>
      <c r="B437" s="8" t="str">
        <f>VLOOKUP(A437,'Food Encyclopedia'!$C$2:$K$999,3)&amp;","&amp;VLOOKUP(A437,'Food Encyclopedia'!$C$2:$K$999,4)&amp;","&amp;VLOOKUP(A437,'Food Encyclopedia'!$C$2:$K$999,5)</f>
        <v>Mixed food, grains, NA, fresh,Organics,Organic seven grains (a blend of farro, barley, wheat berries, buckwheat, red rice, black rice &amp; oats), Quick cook </v>
      </c>
      <c r="C437" s="31" t="str">
        <f>VLOOKUP(A437,'Food Encyclopedia'!$C$2:$K$999,6)</f>
        <v>Grain Products</v>
      </c>
      <c r="D437" s="98">
        <v>40.0</v>
      </c>
      <c r="E437" s="31">
        <f t="shared" si="1"/>
        <v>40000</v>
      </c>
      <c r="F437" s="31">
        <f>(VLOOKUP(A437,'% water content of Food'!A437:F1434,6))</f>
        <v>59.43911849</v>
      </c>
      <c r="G437" s="31">
        <f t="shared" si="2"/>
        <v>23775.6474</v>
      </c>
      <c r="H437" s="31">
        <f t="shared" si="3"/>
        <v>16224.3526</v>
      </c>
      <c r="I437" s="99">
        <f t="shared" si="4"/>
        <v>208.4504823</v>
      </c>
      <c r="J437" s="31">
        <f>VLOOKUP(A437,'Absolute Total Monosaccharide C'!$E$2:$T$999,3)</f>
        <v>0.767031</v>
      </c>
      <c r="K437" s="31">
        <f>VLOOKUP(A437,'Absolute Total Monosaccharide C'!$E$2:$T$999,4)</f>
        <v>0.007828</v>
      </c>
      <c r="L437" s="31">
        <f>VLOOKUP(A437,'Absolute Total Monosaccharide C'!$E$2:$T$999,5)</f>
        <v>0.001273</v>
      </c>
      <c r="M437" s="31">
        <f>VLOOKUP(A437,'Absolute Total Monosaccharide C'!$E$2:$T$999,6)</f>
        <v>0.02062</v>
      </c>
      <c r="N437" s="100">
        <f>VLOOKUP(A437,'Absolute Total Monosaccharide C'!$E$2:$T$999,7)</f>
        <v>0.012848</v>
      </c>
      <c r="O437" s="31">
        <f>VLOOKUP(A437,'Absolute Total Monosaccharide C'!$E$2:$T$999,8)</f>
        <v>0</v>
      </c>
      <c r="P437" s="31">
        <f>VLOOKUP(A437,'Absolute Total Monosaccharide C'!$E$2:$T$999,9)</f>
        <v>0.000257</v>
      </c>
      <c r="Q437" s="31">
        <f>VLOOKUP(A437,'Absolute Total Monosaccharide C'!$E$2:$T$999,10)</f>
        <v>0</v>
      </c>
      <c r="R437" s="31">
        <f>VLOOKUP(A437,'Absolute Total Monosaccharide C'!$E$2:$T$999,11)</f>
        <v>0</v>
      </c>
      <c r="S437" s="31">
        <f>VLOOKUP(A437,'Absolute Total Monosaccharide C'!$E$2:$T$999,12)</f>
        <v>0</v>
      </c>
      <c r="T437" s="31">
        <f>VLOOKUP(A437,'Absolute Total Monosaccharide C'!$E$2:$T$999,13)</f>
        <v>0</v>
      </c>
      <c r="U437" s="31">
        <f>VLOOKUP(A437,'Absolute Total Monosaccharide C'!$E$2:$T$999,14)</f>
        <v>0.000999</v>
      </c>
      <c r="V437" s="31">
        <f>VLOOKUP(A437,'Absolute Total Monosaccharide C'!$E$2:$T$999,15)</f>
        <v>0</v>
      </c>
      <c r="W437" s="31">
        <f>VLOOKUP(A437,'Absolute Total Monosaccharide C'!$E$2:$T$999,16)</f>
        <v>0</v>
      </c>
      <c r="X437" s="100">
        <f>VLOOKUP(A437,'Absolute Total Monosaccharide C'!$E$2:$T$999,2)</f>
        <v>10.08</v>
      </c>
      <c r="Y437" s="101"/>
    </row>
    <row r="438">
      <c r="A438" s="19" t="s">
        <v>1159</v>
      </c>
      <c r="B438" s="8" t="str">
        <f>VLOOKUP(A438,'Food Encyclopedia'!$C$2:$K$999,3)&amp;","&amp;VLOOKUP(A438,'Food Encyclopedia'!$C$2:$K$999,4)&amp;","&amp;VLOOKUP(A438,'Food Encyclopedia'!$C$2:$K$999,5)</f>
        <v>Mixed food, rice &amp; vegetables, NA, fresh,Organics,Organic rice &amp; vegetables (white, brown &amp; red rice with peas &amp; lentils), Quick cook</v>
      </c>
      <c r="C438" s="31" t="str">
        <f>VLOOKUP(A438,'Food Encyclopedia'!$C$2:$K$999,6)</f>
        <v>Grain Products</v>
      </c>
      <c r="D438" s="98">
        <v>40.0</v>
      </c>
      <c r="E438" s="31">
        <f t="shared" si="1"/>
        <v>40000</v>
      </c>
      <c r="F438" s="31">
        <f>(VLOOKUP(A438,'% water content of Food'!A438:F1435,6))</f>
        <v>64.75350498</v>
      </c>
      <c r="G438" s="31">
        <f t="shared" si="2"/>
        <v>25901.40199</v>
      </c>
      <c r="H438" s="31">
        <f t="shared" si="3"/>
        <v>14098.59801</v>
      </c>
      <c r="I438" s="99">
        <f t="shared" si="4"/>
        <v>93.71338095</v>
      </c>
      <c r="J438" s="31">
        <f>VLOOKUP(A438,'Absolute Total Monosaccharide C'!$E$2:$T$999,3)</f>
        <v>0.940532</v>
      </c>
      <c r="K438" s="31">
        <f>VLOOKUP(A438,'Absolute Total Monosaccharide C'!$E$2:$T$999,4)</f>
        <v>0.010422</v>
      </c>
      <c r="L438" s="31">
        <f>VLOOKUP(A438,'Absolute Total Monosaccharide C'!$E$2:$T$999,5)</f>
        <v>0</v>
      </c>
      <c r="M438" s="31">
        <f>VLOOKUP(A438,'Absolute Total Monosaccharide C'!$E$2:$T$999,6)</f>
        <v>0.002839</v>
      </c>
      <c r="N438" s="100">
        <f>VLOOKUP(A438,'Absolute Total Monosaccharide C'!$E$2:$T$999,7)</f>
        <v>0.006647</v>
      </c>
      <c r="O438" s="31">
        <f>VLOOKUP(A438,'Absolute Total Monosaccharide C'!$E$2:$T$999,8)</f>
        <v>0</v>
      </c>
      <c r="P438" s="31">
        <f>VLOOKUP(A438,'Absolute Total Monosaccharide C'!$E$2:$T$999,9)</f>
        <v>0.000124</v>
      </c>
      <c r="Q438" s="31">
        <f>VLOOKUP(A438,'Absolute Total Monosaccharide C'!$E$2:$T$999,10)</f>
        <v>0</v>
      </c>
      <c r="R438" s="31">
        <f>VLOOKUP(A438,'Absolute Total Monosaccharide C'!$E$2:$T$999,11)</f>
        <v>0</v>
      </c>
      <c r="S438" s="31">
        <f>VLOOKUP(A438,'Absolute Total Monosaccharide C'!$E$2:$T$999,12)</f>
        <v>0</v>
      </c>
      <c r="T438" s="31">
        <f>VLOOKUP(A438,'Absolute Total Monosaccharide C'!$E$2:$T$999,13)</f>
        <v>0</v>
      </c>
      <c r="U438" s="31">
        <f>VLOOKUP(A438,'Absolute Total Monosaccharide C'!$E$2:$T$999,14)</f>
        <v>0.000464</v>
      </c>
      <c r="V438" s="31">
        <f>VLOOKUP(A438,'Absolute Total Monosaccharide C'!$E$2:$T$999,15)</f>
        <v>0</v>
      </c>
      <c r="W438" s="31">
        <f>VLOOKUP(A438,'Absolute Total Monosaccharide C'!$E$2:$T$999,16)</f>
        <v>0</v>
      </c>
      <c r="X438" s="100">
        <f>VLOOKUP(A438,'Absolute Total Monosaccharide C'!$E$2:$T$999,2)</f>
        <v>10.26</v>
      </c>
      <c r="Y438" s="101"/>
    </row>
    <row r="439">
      <c r="A439" s="19" t="s">
        <v>1162</v>
      </c>
      <c r="B439" s="8" t="str">
        <f>VLOOKUP(A439,'Food Encyclopedia'!$C$2:$K$999,3)&amp;","&amp;VLOOKUP(A439,'Food Encyclopedia'!$C$2:$K$999,4)&amp;","&amp;VLOOKUP(A439,'Food Encyclopedia'!$C$2:$K$999,5)</f>
        <v>Pasta, spaghetti (gluten-free), NA , dried,Barilla,Made with corn &amp; rice</v>
      </c>
      <c r="C439" s="31" t="str">
        <f>VLOOKUP(A439,'Food Encyclopedia'!$C$2:$K$999,6)</f>
        <v>Grain Products</v>
      </c>
      <c r="D439" s="98">
        <v>40.0</v>
      </c>
      <c r="E439" s="31">
        <f t="shared" si="1"/>
        <v>40000</v>
      </c>
      <c r="F439" s="31">
        <f>(VLOOKUP(A439,'% water content of Food'!A439:F1436,6))</f>
        <v>71.9305616</v>
      </c>
      <c r="G439" s="31">
        <f t="shared" si="2"/>
        <v>28772.22464</v>
      </c>
      <c r="H439" s="31">
        <f t="shared" si="3"/>
        <v>11227.77536</v>
      </c>
      <c r="I439" s="99">
        <f t="shared" si="4"/>
        <v>83.42237093</v>
      </c>
      <c r="J439" s="31">
        <f>VLOOKUP(A439,'Absolute Total Monosaccharide C'!$E$2:$T$999,3)</f>
        <v>0.826005</v>
      </c>
      <c r="K439" s="31">
        <f>VLOOKUP(A439,'Absolute Total Monosaccharide C'!$E$2:$T$999,4)</f>
        <v>0.002434</v>
      </c>
      <c r="L439" s="31">
        <f>VLOOKUP(A439,'Absolute Total Monosaccharide C'!$E$2:$T$999,5)</f>
        <v>0.004724</v>
      </c>
      <c r="M439" s="31">
        <f>VLOOKUP(A439,'Absolute Total Monosaccharide C'!$E$2:$T$999,6)</f>
        <v>0.001685</v>
      </c>
      <c r="N439" s="100">
        <f>VLOOKUP(A439,'Absolute Total Monosaccharide C'!$E$2:$T$999,7)</f>
        <v>0.00743</v>
      </c>
      <c r="O439" s="31">
        <f>VLOOKUP(A439,'Absolute Total Monosaccharide C'!$E$2:$T$999,8)</f>
        <v>0.000221</v>
      </c>
      <c r="P439" s="102">
        <f>VLOOKUP(A439,'Absolute Total Monosaccharide C'!$E$2:$T$999,9)</f>
        <v>0.0000405</v>
      </c>
      <c r="Q439" s="102">
        <f>VLOOKUP(A439,'Absolute Total Monosaccharide C'!$E$2:$T$999,10)</f>
        <v>0.0000331</v>
      </c>
      <c r="R439" s="102">
        <f>VLOOKUP(A439,'Absolute Total Monosaccharide C'!$E$2:$T$999,11)</f>
        <v>0.0000768</v>
      </c>
      <c r="S439" s="31">
        <f>VLOOKUP(A439,'Absolute Total Monosaccharide C'!$E$2:$T$999,12)</f>
        <v>0</v>
      </c>
      <c r="T439" s="31">
        <f>VLOOKUP(A439,'Absolute Total Monosaccharide C'!$E$2:$T$999,13)</f>
        <v>0</v>
      </c>
      <c r="U439" s="31">
        <f>VLOOKUP(A439,'Absolute Total Monosaccharide C'!$E$2:$T$999,14)</f>
        <v>0.000391</v>
      </c>
      <c r="V439" s="31">
        <f>VLOOKUP(A439,'Absolute Total Monosaccharide C'!$E$2:$T$999,15)</f>
        <v>0</v>
      </c>
      <c r="W439" s="31">
        <f>VLOOKUP(A439,'Absolute Total Monosaccharide C'!$E$2:$T$999,16)</f>
        <v>0.000279</v>
      </c>
      <c r="X439" s="100">
        <f>VLOOKUP(A439,'Absolute Total Monosaccharide C'!$E$2:$T$999,2)</f>
        <v>10.05</v>
      </c>
      <c r="Y439" s="101"/>
    </row>
    <row r="440">
      <c r="A440" s="19" t="s">
        <v>1167</v>
      </c>
      <c r="B440" s="8" t="str">
        <f>VLOOKUP(A440,'Food Encyclopedia'!$C$2:$K$999,3)&amp;","&amp;VLOOKUP(A440,'Food Encyclopedia'!$C$2:$K$999,4)&amp;","&amp;VLOOKUP(A440,'Food Encyclopedia'!$C$2:$K$999,5)</f>
        <v>Pasta, spaghetti, NA , dried,Barilla,Collezione (Artisanal collection)</v>
      </c>
      <c r="C440" s="31" t="str">
        <f>VLOOKUP(A440,'Food Encyclopedia'!$C$2:$K$999,6)</f>
        <v>Grain Products</v>
      </c>
      <c r="D440" s="98">
        <v>40.0</v>
      </c>
      <c r="E440" s="31">
        <f t="shared" si="1"/>
        <v>40000</v>
      </c>
      <c r="F440" s="31">
        <f>(VLOOKUP(A440,'% water content of Food'!A440:F1437,6))</f>
        <v>56.20149424</v>
      </c>
      <c r="G440" s="31">
        <f t="shared" si="2"/>
        <v>22480.59769</v>
      </c>
      <c r="H440" s="31">
        <f t="shared" si="3"/>
        <v>17519.40231</v>
      </c>
      <c r="I440" s="99">
        <f t="shared" si="4"/>
        <v>246.0950442</v>
      </c>
      <c r="J440" s="31">
        <f>VLOOKUP(A440,'Absolute Total Monosaccharide C'!$E$2:$T$999,3)</f>
        <v>0.633132</v>
      </c>
      <c r="K440" s="31">
        <f>VLOOKUP(A440,'Absolute Total Monosaccharide C'!$E$2:$T$999,4)</f>
        <v>0.004585</v>
      </c>
      <c r="L440" s="31">
        <f>VLOOKUP(A440,'Absolute Total Monosaccharide C'!$E$2:$T$999,5)</f>
        <v>0.003239</v>
      </c>
      <c r="M440" s="31">
        <f>VLOOKUP(A440,'Absolute Total Monosaccharide C'!$E$2:$T$999,6)</f>
        <v>0.008089</v>
      </c>
      <c r="N440" s="100">
        <f>VLOOKUP(A440,'Absolute Total Monosaccharide C'!$E$2:$T$999,7)</f>
        <v>0.014047</v>
      </c>
      <c r="O440" s="31">
        <f>VLOOKUP(A440,'Absolute Total Monosaccharide C'!$E$2:$T$999,8)</f>
        <v>0.000405</v>
      </c>
      <c r="P440" s="102">
        <f>VLOOKUP(A440,'Absolute Total Monosaccharide C'!$E$2:$T$999,9)</f>
        <v>0.0000306</v>
      </c>
      <c r="Q440" s="102">
        <f>VLOOKUP(A440,'Absolute Total Monosaccharide C'!$E$2:$T$999,10)</f>
        <v>0.0000215</v>
      </c>
      <c r="R440" s="102">
        <f>VLOOKUP(A440,'Absolute Total Monosaccharide C'!$E$2:$T$999,11)</f>
        <v>0.0000454</v>
      </c>
      <c r="S440" s="31">
        <f>VLOOKUP(A440,'Absolute Total Monosaccharide C'!$E$2:$T$999,12)</f>
        <v>0</v>
      </c>
      <c r="T440" s="31">
        <f>VLOOKUP(A440,'Absolute Total Monosaccharide C'!$E$2:$T$999,13)</f>
        <v>0</v>
      </c>
      <c r="U440" s="31">
        <f>VLOOKUP(A440,'Absolute Total Monosaccharide C'!$E$2:$T$999,14)</f>
        <v>0.000838</v>
      </c>
      <c r="V440" s="31">
        <f>VLOOKUP(A440,'Absolute Total Monosaccharide C'!$E$2:$T$999,15)</f>
        <v>0</v>
      </c>
      <c r="W440" s="31">
        <f>VLOOKUP(A440,'Absolute Total Monosaccharide C'!$E$2:$T$999,16)</f>
        <v>0.000366</v>
      </c>
      <c r="X440" s="100">
        <f>VLOOKUP(A440,'Absolute Total Monosaccharide C'!$E$2:$T$999,2)</f>
        <v>10.38</v>
      </c>
      <c r="Y440" s="101"/>
    </row>
    <row r="441">
      <c r="A441" s="19" t="s">
        <v>1170</v>
      </c>
      <c r="B441" s="8" t="str">
        <f>VLOOKUP(A441,'Food Encyclopedia'!$C$2:$K$999,3)&amp;","&amp;VLOOKUP(A441,'Food Encyclopedia'!$C$2:$K$999,4)&amp;","&amp;VLOOKUP(A441,'Food Encyclopedia'!$C$2:$K$999,5)</f>
        <v>Pasta, spaghetti (with vegetable), NA , dried,Barilla,Made with zucchini &amp; spinach puree</v>
      </c>
      <c r="C441" s="31" t="str">
        <f>VLOOKUP(A441,'Food Encyclopedia'!$C$2:$K$999,6)</f>
        <v>Grain Products</v>
      </c>
      <c r="D441" s="98">
        <v>40.0</v>
      </c>
      <c r="E441" s="31">
        <f t="shared" si="1"/>
        <v>40000</v>
      </c>
      <c r="F441" s="31">
        <f>(VLOOKUP(A441,'% water content of Food'!A441:F1438,6))</f>
        <v>60.2013844</v>
      </c>
      <c r="G441" s="31">
        <f t="shared" si="2"/>
        <v>24080.55376</v>
      </c>
      <c r="H441" s="31">
        <f t="shared" si="3"/>
        <v>15919.44624</v>
      </c>
      <c r="I441" s="99">
        <f t="shared" si="4"/>
        <v>187.4673989</v>
      </c>
      <c r="J441" s="31">
        <f>VLOOKUP(A441,'Absolute Total Monosaccharide C'!$E$2:$T$999,3)</f>
        <v>0.662522</v>
      </c>
      <c r="K441" s="31">
        <f>VLOOKUP(A441,'Absolute Total Monosaccharide C'!$E$2:$T$999,4)</f>
        <v>0.002804</v>
      </c>
      <c r="L441" s="31">
        <f>VLOOKUP(A441,'Absolute Total Monosaccharide C'!$E$2:$T$999,5)</f>
        <v>0.004574</v>
      </c>
      <c r="M441" s="31">
        <f>VLOOKUP(A441,'Absolute Total Monosaccharide C'!$E$2:$T$999,6)</f>
        <v>0.006804</v>
      </c>
      <c r="N441" s="100">
        <f>VLOOKUP(A441,'Absolute Total Monosaccharide C'!$E$2:$T$999,7)</f>
        <v>0.011776</v>
      </c>
      <c r="O441" s="31">
        <f>VLOOKUP(A441,'Absolute Total Monosaccharide C'!$E$2:$T$999,8)</f>
        <v>0.000282</v>
      </c>
      <c r="P441" s="102">
        <f>VLOOKUP(A441,'Absolute Total Monosaccharide C'!$E$2:$T$999,9)</f>
        <v>0.0000584</v>
      </c>
      <c r="Q441" s="102">
        <f>VLOOKUP(A441,'Absolute Total Monosaccharide C'!$E$2:$T$999,10)</f>
        <v>0.0000419</v>
      </c>
      <c r="R441" s="31">
        <f>VLOOKUP(A441,'Absolute Total Monosaccharide C'!$E$2:$T$999,11)</f>
        <v>0.000163</v>
      </c>
      <c r="S441" s="31">
        <f>VLOOKUP(A441,'Absolute Total Monosaccharide C'!$E$2:$T$999,12)</f>
        <v>0</v>
      </c>
      <c r="T441" s="31">
        <f>VLOOKUP(A441,'Absolute Total Monosaccharide C'!$E$2:$T$999,13)</f>
        <v>0</v>
      </c>
      <c r="U441" s="31">
        <f>VLOOKUP(A441,'Absolute Total Monosaccharide C'!$E$2:$T$999,14)</f>
        <v>0.000815</v>
      </c>
      <c r="V441" s="31">
        <f>VLOOKUP(A441,'Absolute Total Monosaccharide C'!$E$2:$T$999,15)</f>
        <v>0</v>
      </c>
      <c r="W441" s="31">
        <f>VLOOKUP(A441,'Absolute Total Monosaccharide C'!$E$2:$T$999,16)</f>
        <v>0.000423</v>
      </c>
      <c r="X441" s="100">
        <f>VLOOKUP(A441,'Absolute Total Monosaccharide C'!$E$2:$T$999,2)</f>
        <v>10.13</v>
      </c>
      <c r="Y441" s="101"/>
    </row>
    <row r="442">
      <c r="A442" s="19" t="s">
        <v>1173</v>
      </c>
      <c r="B442" s="8" t="str">
        <f>VLOOKUP(A442,'Food Encyclopedia'!$C$2:$K$999,3)&amp;","&amp;VLOOKUP(A442,'Food Encyclopedia'!$C$2:$K$999,4)&amp;","&amp;VLOOKUP(A442,'Food Encyclopedia'!$C$2:$K$999,5)</f>
        <v>Pasta, spaghetti (no. 5), NA , dried,Barilla,</v>
      </c>
      <c r="C442" s="31" t="str">
        <f>VLOOKUP(A442,'Food Encyclopedia'!$C$2:$K$999,6)</f>
        <v>Grain Products</v>
      </c>
      <c r="D442" s="98">
        <v>40.0</v>
      </c>
      <c r="E442" s="31">
        <f t="shared" si="1"/>
        <v>40000</v>
      </c>
      <c r="F442" s="31">
        <f>(VLOOKUP(A442,'% water content of Food'!A442:F1439,6))</f>
        <v>59.64717136</v>
      </c>
      <c r="G442" s="31">
        <f t="shared" si="2"/>
        <v>23858.86855</v>
      </c>
      <c r="H442" s="31">
        <f t="shared" si="3"/>
        <v>16141.13145</v>
      </c>
      <c r="I442" s="99">
        <f t="shared" si="4"/>
        <v>283.0831634</v>
      </c>
      <c r="J442" s="31">
        <f>VLOOKUP(A442,'Absolute Total Monosaccharide C'!$E$2:$T$999,3)</f>
        <v>0.595545</v>
      </c>
      <c r="K442" s="31">
        <f>VLOOKUP(A442,'Absolute Total Monosaccharide C'!$E$2:$T$999,4)</f>
        <v>0.003368</v>
      </c>
      <c r="L442" s="31">
        <f>VLOOKUP(A442,'Absolute Total Monosaccharide C'!$E$2:$T$999,5)</f>
        <v>0.003595</v>
      </c>
      <c r="M442" s="31">
        <f>VLOOKUP(A442,'Absolute Total Monosaccharide C'!$E$2:$T$999,6)</f>
        <v>0.008587</v>
      </c>
      <c r="N442" s="100">
        <f>VLOOKUP(A442,'Absolute Total Monosaccharide C'!$E$2:$T$999,7)</f>
        <v>0.017538</v>
      </c>
      <c r="O442" s="31">
        <f>VLOOKUP(A442,'Absolute Total Monosaccharide C'!$E$2:$T$999,8)</f>
        <v>0.000277</v>
      </c>
      <c r="P442" s="102">
        <f>VLOOKUP(A442,'Absolute Total Monosaccharide C'!$E$2:$T$999,9)</f>
        <v>0.0000336</v>
      </c>
      <c r="Q442" s="102">
        <f>VLOOKUP(A442,'Absolute Total Monosaccharide C'!$E$2:$T$999,10)</f>
        <v>0.0000399</v>
      </c>
      <c r="R442" s="102">
        <f>VLOOKUP(A442,'Absolute Total Monosaccharide C'!$E$2:$T$999,11)</f>
        <v>0.0000404</v>
      </c>
      <c r="S442" s="31">
        <f>VLOOKUP(A442,'Absolute Total Monosaccharide C'!$E$2:$T$999,12)</f>
        <v>0</v>
      </c>
      <c r="T442" s="31">
        <f>VLOOKUP(A442,'Absolute Total Monosaccharide C'!$E$2:$T$999,13)</f>
        <v>0</v>
      </c>
      <c r="U442" s="31">
        <f>VLOOKUP(A442,'Absolute Total Monosaccharide C'!$E$2:$T$999,14)</f>
        <v>0.000829</v>
      </c>
      <c r="V442" s="31">
        <f>VLOOKUP(A442,'Absolute Total Monosaccharide C'!$E$2:$T$999,15)</f>
        <v>0</v>
      </c>
      <c r="W442" s="31">
        <f>VLOOKUP(A442,'Absolute Total Monosaccharide C'!$E$2:$T$999,16)</f>
        <v>0.000387</v>
      </c>
      <c r="X442" s="100">
        <f>VLOOKUP(A442,'Absolute Total Monosaccharide C'!$E$2:$T$999,2)</f>
        <v>10.14</v>
      </c>
      <c r="Y442" s="101"/>
    </row>
    <row r="443">
      <c r="A443" s="19" t="s">
        <v>1175</v>
      </c>
      <c r="B443" s="8" t="str">
        <f>VLOOKUP(A443,'Food Encyclopedia'!$C$2:$K$999,3)&amp;","&amp;VLOOKUP(A443,'Food Encyclopedia'!$C$2:$K$999,4)&amp;","&amp;VLOOKUP(A443,'Food Encyclopedia'!$C$2:$K$999,5)</f>
        <v>Pasta, spaghetti (whole wheat), NA , dried,Barilla,</v>
      </c>
      <c r="C443" s="31" t="str">
        <f>VLOOKUP(A443,'Food Encyclopedia'!$C$2:$K$999,6)</f>
        <v>Grain Products</v>
      </c>
      <c r="D443" s="98">
        <v>40.0</v>
      </c>
      <c r="E443" s="31">
        <f t="shared" si="1"/>
        <v>40000</v>
      </c>
      <c r="F443" s="31">
        <f>(VLOOKUP(A443,'% water content of Food'!A443:F1440,6))</f>
        <v>64.20022665</v>
      </c>
      <c r="G443" s="31">
        <f t="shared" si="2"/>
        <v>25680.09066</v>
      </c>
      <c r="H443" s="31">
        <f t="shared" si="3"/>
        <v>14319.90934</v>
      </c>
      <c r="I443" s="99">
        <f t="shared" si="4"/>
        <v>39.19359186</v>
      </c>
      <c r="J443" s="31">
        <f>VLOOKUP(A443,'Absolute Total Monosaccharide C'!$E$2:$T$999,3)</f>
        <v>0.915077</v>
      </c>
      <c r="K443" s="31">
        <f>VLOOKUP(A443,'Absolute Total Monosaccharide C'!$E$2:$T$999,4)</f>
        <v>0.004658</v>
      </c>
      <c r="L443" s="31">
        <f>VLOOKUP(A443,'Absolute Total Monosaccharide C'!$E$2:$T$999,5)</f>
        <v>0</v>
      </c>
      <c r="M443" s="31">
        <f>VLOOKUP(A443,'Absolute Total Monosaccharide C'!$E$2:$T$999,6)</f>
        <v>0.001364</v>
      </c>
      <c r="N443" s="100">
        <f>VLOOKUP(A443,'Absolute Total Monosaccharide C'!$E$2:$T$999,7)</f>
        <v>0.002737</v>
      </c>
      <c r="O443" s="31">
        <f>VLOOKUP(A443,'Absolute Total Monosaccharide C'!$E$2:$T$999,8)</f>
        <v>0</v>
      </c>
      <c r="P443" s="31">
        <f>VLOOKUP(A443,'Absolute Total Monosaccharide C'!$E$2:$T$999,9)</f>
        <v>0.000105</v>
      </c>
      <c r="Q443" s="31">
        <f>VLOOKUP(A443,'Absolute Total Monosaccharide C'!$E$2:$T$999,10)</f>
        <v>0</v>
      </c>
      <c r="R443" s="31">
        <f>VLOOKUP(A443,'Absolute Total Monosaccharide C'!$E$2:$T$999,11)</f>
        <v>0.000115</v>
      </c>
      <c r="S443" s="31">
        <f>VLOOKUP(A443,'Absolute Total Monosaccharide C'!$E$2:$T$999,12)</f>
        <v>0</v>
      </c>
      <c r="T443" s="31">
        <f>VLOOKUP(A443,'Absolute Total Monosaccharide C'!$E$2:$T$999,13)</f>
        <v>0</v>
      </c>
      <c r="U443" s="31">
        <f>VLOOKUP(A443,'Absolute Total Monosaccharide C'!$E$2:$T$999,14)</f>
        <v>0.001375</v>
      </c>
      <c r="V443" s="31">
        <f>VLOOKUP(A443,'Absolute Total Monosaccharide C'!$E$2:$T$999,15)</f>
        <v>0</v>
      </c>
      <c r="W443" s="31">
        <f>VLOOKUP(A443,'Absolute Total Monosaccharide C'!$E$2:$T$999,16)</f>
        <v>0</v>
      </c>
      <c r="X443" s="100">
        <f>VLOOKUP(A443,'Absolute Total Monosaccharide C'!$E$2:$T$999,2)</f>
        <v>10.12</v>
      </c>
      <c r="Y443" s="101"/>
    </row>
    <row r="444">
      <c r="A444" s="19" t="s">
        <v>1177</v>
      </c>
      <c r="B444" s="8" t="str">
        <f>VLOOKUP(A444,'Food Encyclopedia'!$C$2:$K$999,3)&amp;","&amp;VLOOKUP(A444,'Food Encyclopedia'!$C$2:$K$999,4)&amp;","&amp;VLOOKUP(A444,'Food Encyclopedia'!$C$2:$K$999,5)</f>
        <v>Pasta, spaghetti (chickpea), NA, dried,Organics,</v>
      </c>
      <c r="C444" s="31" t="str">
        <f>VLOOKUP(A444,'Food Encyclopedia'!$C$2:$K$999,6)</f>
        <v>Beans, Peas, Legumes, Nuts, Seeds</v>
      </c>
      <c r="D444" s="98">
        <v>40.0</v>
      </c>
      <c r="E444" s="31">
        <f t="shared" si="1"/>
        <v>40000</v>
      </c>
      <c r="F444" s="31">
        <f>(VLOOKUP(A444,'% water content of Food'!A444:F1441,6))</f>
        <v>63.11768163</v>
      </c>
      <c r="G444" s="31">
        <f t="shared" si="2"/>
        <v>25247.07265</v>
      </c>
      <c r="H444" s="31">
        <f t="shared" si="3"/>
        <v>14752.92735</v>
      </c>
      <c r="I444" s="99">
        <f t="shared" si="4"/>
        <v>181.6675474</v>
      </c>
      <c r="J444" s="31">
        <f>VLOOKUP(A444,'Absolute Total Monosaccharide C'!$E$2:$T$999,3)</f>
        <v>0.456181</v>
      </c>
      <c r="K444" s="31">
        <f>VLOOKUP(A444,'Absolute Total Monosaccharide C'!$E$2:$T$999,4)</f>
        <v>0.005599</v>
      </c>
      <c r="L444" s="31">
        <f>VLOOKUP(A444,'Absolute Total Monosaccharide C'!$E$2:$T$999,5)</f>
        <v>0</v>
      </c>
      <c r="M444" s="31">
        <f>VLOOKUP(A444,'Absolute Total Monosaccharide C'!$E$2:$T$999,6)</f>
        <v>0.016496</v>
      </c>
      <c r="N444" s="100">
        <f>VLOOKUP(A444,'Absolute Total Monosaccharide C'!$E$2:$T$999,7)</f>
        <v>0.012314</v>
      </c>
      <c r="O444" s="31">
        <f>VLOOKUP(A444,'Absolute Total Monosaccharide C'!$E$2:$T$999,8)</f>
        <v>0</v>
      </c>
      <c r="P444" s="31">
        <f>VLOOKUP(A444,'Absolute Total Monosaccharide C'!$E$2:$T$999,9)</f>
        <v>0.000139</v>
      </c>
      <c r="Q444" s="31">
        <f>VLOOKUP(A444,'Absolute Total Monosaccharide C'!$E$2:$T$999,10)</f>
        <v>0</v>
      </c>
      <c r="R444" s="31">
        <f>VLOOKUP(A444,'Absolute Total Monosaccharide C'!$E$2:$T$999,11)</f>
        <v>0.000432</v>
      </c>
      <c r="S444" s="31">
        <f>VLOOKUP(A444,'Absolute Total Monosaccharide C'!$E$2:$T$999,12)</f>
        <v>0</v>
      </c>
      <c r="T444" s="31">
        <f>VLOOKUP(A444,'Absolute Total Monosaccharide C'!$E$2:$T$999,13)</f>
        <v>0</v>
      </c>
      <c r="U444" s="31">
        <f>VLOOKUP(A444,'Absolute Total Monosaccharide C'!$E$2:$T$999,14)</f>
        <v>0</v>
      </c>
      <c r="V444" s="31">
        <f>VLOOKUP(A444,'Absolute Total Monosaccharide C'!$E$2:$T$999,15)</f>
        <v>0</v>
      </c>
      <c r="W444" s="31">
        <f>VLOOKUP(A444,'Absolute Total Monosaccharide C'!$E$2:$T$999,16)</f>
        <v>0</v>
      </c>
      <c r="X444" s="100">
        <f>VLOOKUP(A444,'Absolute Total Monosaccharide C'!$E$2:$T$999,2)</f>
        <v>10.09</v>
      </c>
      <c r="Y444" s="101"/>
    </row>
    <row r="445">
      <c r="A445" s="19" t="s">
        <v>1180</v>
      </c>
      <c r="B445" s="8" t="str">
        <f>VLOOKUP(A445,'Food Encyclopedia'!$C$2:$K$999,3)&amp;","&amp;VLOOKUP(A445,'Food Encyclopedia'!$C$2:$K$999,4)&amp;","&amp;VLOOKUP(A445,'Food Encyclopedia'!$C$2:$K$999,5)</f>
        <v>Pasta, penne rigate (whole wheat), NA, dried,Organics,</v>
      </c>
      <c r="C445" s="31" t="str">
        <f>VLOOKUP(A445,'Food Encyclopedia'!$C$2:$K$999,6)</f>
        <v>Grain Products</v>
      </c>
      <c r="D445" s="98">
        <v>40.0</v>
      </c>
      <c r="E445" s="31">
        <f t="shared" si="1"/>
        <v>40000</v>
      </c>
      <c r="F445" s="31">
        <f>(VLOOKUP(A445,'% water content of Food'!A445:F1442,6))</f>
        <v>54.68171271</v>
      </c>
      <c r="G445" s="31">
        <f t="shared" si="2"/>
        <v>21872.68509</v>
      </c>
      <c r="H445" s="31">
        <f t="shared" si="3"/>
        <v>18127.31491</v>
      </c>
      <c r="I445" s="99">
        <f t="shared" si="4"/>
        <v>402.5170277</v>
      </c>
      <c r="J445" s="31">
        <f>VLOOKUP(A445,'Absolute Total Monosaccharide C'!$E$2:$T$999,3)</f>
        <v>0.847334</v>
      </c>
      <c r="K445" s="31">
        <f>VLOOKUP(A445,'Absolute Total Monosaccharide C'!$E$2:$T$999,4)</f>
        <v>0.007576</v>
      </c>
      <c r="L445" s="31">
        <f>VLOOKUP(A445,'Absolute Total Monosaccharide C'!$E$2:$T$999,5)</f>
        <v>0.006558</v>
      </c>
      <c r="M445" s="31">
        <f>VLOOKUP(A445,'Absolute Total Monosaccharide C'!$E$2:$T$999,6)</f>
        <v>0.030877</v>
      </c>
      <c r="N445" s="100">
        <f>VLOOKUP(A445,'Absolute Total Monosaccharide C'!$E$2:$T$999,7)</f>
        <v>0.022205</v>
      </c>
      <c r="O445" s="31">
        <f>VLOOKUP(A445,'Absolute Total Monosaccharide C'!$E$2:$T$999,8)</f>
        <v>0</v>
      </c>
      <c r="P445" s="31">
        <f>VLOOKUP(A445,'Absolute Total Monosaccharide C'!$E$2:$T$999,9)</f>
        <v>0.00023</v>
      </c>
      <c r="Q445" s="31">
        <f>VLOOKUP(A445,'Absolute Total Monosaccharide C'!$E$2:$T$999,10)</f>
        <v>0.000151</v>
      </c>
      <c r="R445" s="31">
        <f>VLOOKUP(A445,'Absolute Total Monosaccharide C'!$E$2:$T$999,11)</f>
        <v>0.000435</v>
      </c>
      <c r="S445" s="31">
        <f>VLOOKUP(A445,'Absolute Total Monosaccharide C'!$E$2:$T$999,12)</f>
        <v>0</v>
      </c>
      <c r="T445" s="31">
        <f>VLOOKUP(A445,'Absolute Total Monosaccharide C'!$E$2:$T$999,13)</f>
        <v>0</v>
      </c>
      <c r="U445" s="31">
        <f>VLOOKUP(A445,'Absolute Total Monosaccharide C'!$E$2:$T$999,14)</f>
        <v>0.002244</v>
      </c>
      <c r="V445" s="31">
        <f>VLOOKUP(A445,'Absolute Total Monosaccharide C'!$E$2:$T$999,15)</f>
        <v>0</v>
      </c>
      <c r="W445" s="31">
        <f>VLOOKUP(A445,'Absolute Total Monosaccharide C'!$E$2:$T$999,16)</f>
        <v>0.000489</v>
      </c>
      <c r="X445" s="100">
        <f>VLOOKUP(A445,'Absolute Total Monosaccharide C'!$E$2:$T$999,2)</f>
        <v>10.43</v>
      </c>
      <c r="Y445" s="101"/>
    </row>
    <row r="446">
      <c r="A446" s="19" t="s">
        <v>1182</v>
      </c>
      <c r="B446" s="8" t="str">
        <f>VLOOKUP(A446,'Food Encyclopedia'!$C$2:$K$999,3)&amp;","&amp;VLOOKUP(A446,'Food Encyclopedia'!$C$2:$K$999,4)&amp;","&amp;VLOOKUP(A446,'Food Encyclopedia'!$C$2:$K$999,5)</f>
        <v>Pasta, penne (black bean), NA, dried,Organics,</v>
      </c>
      <c r="C446" s="31" t="str">
        <f>VLOOKUP(A446,'Food Encyclopedia'!$C$2:$K$999,6)</f>
        <v>Beans, Peas, Legumes, Nuts, Seeds</v>
      </c>
      <c r="D446" s="98">
        <v>40.0</v>
      </c>
      <c r="E446" s="31">
        <f t="shared" si="1"/>
        <v>40000</v>
      </c>
      <c r="F446" s="31">
        <f>(VLOOKUP(A446,'% water content of Food'!A446:F1443,6))</f>
        <v>59.70984094</v>
      </c>
      <c r="G446" s="31">
        <f t="shared" si="2"/>
        <v>23883.93637</v>
      </c>
      <c r="H446" s="31">
        <f t="shared" si="3"/>
        <v>16116.06363</v>
      </c>
      <c r="I446" s="99">
        <f t="shared" si="4"/>
        <v>650.3637476</v>
      </c>
      <c r="J446" s="31">
        <f>VLOOKUP(A446,'Absolute Total Monosaccharide C'!$E$2:$T$999,3)</f>
        <v>0.615522</v>
      </c>
      <c r="K446" s="31">
        <f>VLOOKUP(A446,'Absolute Total Monosaccharide C'!$E$2:$T$999,4)</f>
        <v>0.021966</v>
      </c>
      <c r="L446" s="31">
        <f>VLOOKUP(A446,'Absolute Total Monosaccharide C'!$E$2:$T$999,5)</f>
        <v>0</v>
      </c>
      <c r="M446" s="31">
        <f>VLOOKUP(A446,'Absolute Total Monosaccharide C'!$E$2:$T$999,6)</f>
        <v>0.008368</v>
      </c>
      <c r="N446" s="100">
        <f>VLOOKUP(A446,'Absolute Total Monosaccharide C'!$E$2:$T$999,7)</f>
        <v>0.040355</v>
      </c>
      <c r="O446" s="31">
        <f>VLOOKUP(A446,'Absolute Total Monosaccharide C'!$E$2:$T$999,8)</f>
        <v>0</v>
      </c>
      <c r="P446" s="31">
        <f>VLOOKUP(A446,'Absolute Total Monosaccharide C'!$E$2:$T$999,9)</f>
        <v>0.001304</v>
      </c>
      <c r="Q446" s="31">
        <f>VLOOKUP(A446,'Absolute Total Monosaccharide C'!$E$2:$T$999,10)</f>
        <v>0.000455</v>
      </c>
      <c r="R446" s="31">
        <f>VLOOKUP(A446,'Absolute Total Monosaccharide C'!$E$2:$T$999,11)</f>
        <v>0.006576</v>
      </c>
      <c r="S446" s="31">
        <f>VLOOKUP(A446,'Absolute Total Monosaccharide C'!$E$2:$T$999,12)</f>
        <v>0.000701</v>
      </c>
      <c r="T446" s="31">
        <f>VLOOKUP(A446,'Absolute Total Monosaccharide C'!$E$2:$T$999,13)</f>
        <v>0.000282</v>
      </c>
      <c r="U446" s="31">
        <f>VLOOKUP(A446,'Absolute Total Monosaccharide C'!$E$2:$T$999,14)</f>
        <v>0.006597</v>
      </c>
      <c r="V446" s="31">
        <f>VLOOKUP(A446,'Absolute Total Monosaccharide C'!$E$2:$T$999,15)</f>
        <v>0</v>
      </c>
      <c r="W446" s="31">
        <f>VLOOKUP(A446,'Absolute Total Monosaccharide C'!$E$2:$T$999,16)</f>
        <v>0.000735</v>
      </c>
      <c r="X446" s="100">
        <f>VLOOKUP(A446,'Absolute Total Monosaccharide C'!$E$2:$T$999,2)</f>
        <v>10.15</v>
      </c>
      <c r="Y446" s="101"/>
    </row>
    <row r="447">
      <c r="A447" s="19" t="s">
        <v>1184</v>
      </c>
      <c r="B447" s="8" t="str">
        <f>VLOOKUP(A447,'Food Encyclopedia'!$C$2:$K$999,3)&amp;","&amp;VLOOKUP(A447,'Food Encyclopedia'!$C$2:$K$999,4)&amp;","&amp;VLOOKUP(A447,'Food Encyclopedia'!$C$2:$K$999,5)</f>
        <v>Pasta, fusilli (green lentil), NA, dried,Organics,</v>
      </c>
      <c r="C447" s="31" t="str">
        <f>VLOOKUP(A447,'Food Encyclopedia'!$C$2:$K$999,6)</f>
        <v>Beans, Peas, Legumes, Nuts, Seeds</v>
      </c>
      <c r="D447" s="98">
        <v>40.0</v>
      </c>
      <c r="E447" s="31">
        <f t="shared" si="1"/>
        <v>40000</v>
      </c>
      <c r="F447" s="31">
        <f>(VLOOKUP(A447,'% water content of Food'!A447:F1444,6))</f>
        <v>59.82429585</v>
      </c>
      <c r="G447" s="31">
        <f t="shared" si="2"/>
        <v>23929.71834</v>
      </c>
      <c r="H447" s="31">
        <f t="shared" si="3"/>
        <v>16070.28166</v>
      </c>
      <c r="I447" s="99">
        <f t="shared" si="4"/>
        <v>294.8575279</v>
      </c>
      <c r="J447" s="31">
        <f>VLOOKUP(A447,'Absolute Total Monosaccharide C'!$E$2:$T$999,3)</f>
        <v>0.601687</v>
      </c>
      <c r="K447" s="31">
        <f>VLOOKUP(A447,'Absolute Total Monosaccharide C'!$E$2:$T$999,4)</f>
        <v>0.024593</v>
      </c>
      <c r="L447" s="31">
        <f>VLOOKUP(A447,'Absolute Total Monosaccharide C'!$E$2:$T$999,5)</f>
        <v>0</v>
      </c>
      <c r="M447" s="31">
        <f>VLOOKUP(A447,'Absolute Total Monosaccharide C'!$E$2:$T$999,6)</f>
        <v>0.002349</v>
      </c>
      <c r="N447" s="100">
        <f>VLOOKUP(A447,'Absolute Total Monosaccharide C'!$E$2:$T$999,7)</f>
        <v>0.018348</v>
      </c>
      <c r="O447" s="31">
        <f>VLOOKUP(A447,'Absolute Total Monosaccharide C'!$E$2:$T$999,8)</f>
        <v>0</v>
      </c>
      <c r="P447" s="31">
        <f>VLOOKUP(A447,'Absolute Total Monosaccharide C'!$E$2:$T$999,9)</f>
        <v>0.000904</v>
      </c>
      <c r="Q447" s="31">
        <f>VLOOKUP(A447,'Absolute Total Monosaccharide C'!$E$2:$T$999,10)</f>
        <v>0</v>
      </c>
      <c r="R447" s="31">
        <f>VLOOKUP(A447,'Absolute Total Monosaccharide C'!$E$2:$T$999,11)</f>
        <v>0.003632</v>
      </c>
      <c r="S447" s="31">
        <f>VLOOKUP(A447,'Absolute Total Monosaccharide C'!$E$2:$T$999,12)</f>
        <v>0</v>
      </c>
      <c r="T447" s="31">
        <f>VLOOKUP(A447,'Absolute Total Monosaccharide C'!$E$2:$T$999,13)</f>
        <v>0</v>
      </c>
      <c r="U447" s="31">
        <f>VLOOKUP(A447,'Absolute Total Monosaccharide C'!$E$2:$T$999,14)</f>
        <v>0.000335</v>
      </c>
      <c r="V447" s="31">
        <f>VLOOKUP(A447,'Absolute Total Monosaccharide C'!$E$2:$T$999,15)</f>
        <v>0</v>
      </c>
      <c r="W447" s="31">
        <f>VLOOKUP(A447,'Absolute Total Monosaccharide C'!$E$2:$T$999,16)</f>
        <v>0.000875</v>
      </c>
      <c r="X447" s="100">
        <f>VLOOKUP(A447,'Absolute Total Monosaccharide C'!$E$2:$T$999,2)</f>
        <v>10.39</v>
      </c>
      <c r="Y447" s="101"/>
    </row>
    <row r="448">
      <c r="A448" s="19" t="s">
        <v>1186</v>
      </c>
      <c r="B448" s="8" t="str">
        <f>VLOOKUP(A448,'Food Encyclopedia'!$C$2:$K$999,3)&amp;","&amp;VLOOKUP(A448,'Food Encyclopedia'!$C$2:$K$999,4)&amp;","&amp;VLOOKUP(A448,'Food Encyclopedia'!$C$2:$K$999,5)</f>
        <v>Pasta, fusilli (red lentil), NA, dried,Organics,</v>
      </c>
      <c r="C448" s="31" t="str">
        <f>VLOOKUP(A448,'Food Encyclopedia'!$C$2:$K$999,6)</f>
        <v>Beans, Peas, Legumes, Nuts, Seeds</v>
      </c>
      <c r="D448" s="98">
        <v>40.0</v>
      </c>
      <c r="E448" s="31">
        <f t="shared" si="1"/>
        <v>40000</v>
      </c>
      <c r="F448" s="31">
        <f>(VLOOKUP(A448,'% water content of Food'!A448:F1445,6))</f>
        <v>59.8185405</v>
      </c>
      <c r="G448" s="31">
        <f t="shared" si="2"/>
        <v>23927.4162</v>
      </c>
      <c r="H448" s="31">
        <f t="shared" si="3"/>
        <v>16072.5838</v>
      </c>
      <c r="I448" s="99">
        <f t="shared" si="4"/>
        <v>206.9023712</v>
      </c>
      <c r="J448" s="31">
        <f>VLOOKUP(A448,'Absolute Total Monosaccharide C'!$E$2:$T$999,3)</f>
        <v>0.341802</v>
      </c>
      <c r="K448" s="31">
        <f>VLOOKUP(A448,'Absolute Total Monosaccharide C'!$E$2:$T$999,4)</f>
        <v>0.014567</v>
      </c>
      <c r="L448" s="31">
        <f>VLOOKUP(A448,'Absolute Total Monosaccharide C'!$E$2:$T$999,5)</f>
        <v>0</v>
      </c>
      <c r="M448" s="31">
        <f>VLOOKUP(A448,'Absolute Total Monosaccharide C'!$E$2:$T$999,6)</f>
        <v>0.001551</v>
      </c>
      <c r="N448" s="100">
        <f>VLOOKUP(A448,'Absolute Total Monosaccharide C'!$E$2:$T$999,7)</f>
        <v>0.012873</v>
      </c>
      <c r="O448" s="31">
        <f>VLOOKUP(A448,'Absolute Total Monosaccharide C'!$E$2:$T$999,8)</f>
        <v>0</v>
      </c>
      <c r="P448" s="31">
        <f>VLOOKUP(A448,'Absolute Total Monosaccharide C'!$E$2:$T$999,9)</f>
        <v>0.000645</v>
      </c>
      <c r="Q448" s="31">
        <f>VLOOKUP(A448,'Absolute Total Monosaccharide C'!$E$2:$T$999,10)</f>
        <v>0</v>
      </c>
      <c r="R448" s="31">
        <f>VLOOKUP(A448,'Absolute Total Monosaccharide C'!$E$2:$T$999,11)</f>
        <v>0.002252</v>
      </c>
      <c r="S448" s="31">
        <f>VLOOKUP(A448,'Absolute Total Monosaccharide C'!$E$2:$T$999,12)</f>
        <v>0.000503</v>
      </c>
      <c r="T448" s="31">
        <f>VLOOKUP(A448,'Absolute Total Monosaccharide C'!$E$2:$T$999,13)</f>
        <v>0.000202</v>
      </c>
      <c r="U448" s="31">
        <f>VLOOKUP(A448,'Absolute Total Monosaccharide C'!$E$2:$T$999,14)</f>
        <v>0</v>
      </c>
      <c r="V448" s="31">
        <f>VLOOKUP(A448,'Absolute Total Monosaccharide C'!$E$2:$T$999,15)</f>
        <v>0</v>
      </c>
      <c r="W448" s="31">
        <f>VLOOKUP(A448,'Absolute Total Monosaccharide C'!$E$2:$T$999,16)</f>
        <v>0.000873</v>
      </c>
      <c r="X448" s="100">
        <f>VLOOKUP(A448,'Absolute Total Monosaccharide C'!$E$2:$T$999,2)</f>
        <v>10.31</v>
      </c>
      <c r="Y448" s="101"/>
    </row>
    <row r="449">
      <c r="A449" s="19" t="s">
        <v>1188</v>
      </c>
      <c r="B449" s="8" t="str">
        <f>VLOOKUP(A449,'Food Encyclopedia'!$C$2:$K$999,3)&amp;","&amp;VLOOKUP(A449,'Food Encyclopedia'!$C$2:$K$999,4)&amp;","&amp;VLOOKUP(A449,'Food Encyclopedia'!$C$2:$K$999,5)</f>
        <v>Quinoa, inca red, NA, fresh,Ancient Harvest,Washed &amp; Rinsed Organic Quinoa: Inca Red Quinoa</v>
      </c>
      <c r="C449" s="31" t="str">
        <f>VLOOKUP(A449,'Food Encyclopedia'!$C$2:$K$999,6)</f>
        <v>Grain Products</v>
      </c>
      <c r="D449" s="98">
        <v>40.0</v>
      </c>
      <c r="E449" s="31">
        <f t="shared" si="1"/>
        <v>40000</v>
      </c>
      <c r="F449" s="31">
        <f>(VLOOKUP(A449,'% water content of Food'!A449:F1446,6))</f>
        <v>55.74737129</v>
      </c>
      <c r="G449" s="31">
        <f t="shared" si="2"/>
        <v>22298.94852</v>
      </c>
      <c r="H449" s="31">
        <f t="shared" si="3"/>
        <v>17701.05148</v>
      </c>
      <c r="I449" s="99">
        <f t="shared" si="4"/>
        <v>291.9965453</v>
      </c>
      <c r="J449" s="31">
        <f>VLOOKUP(A449,'Absolute Total Monosaccharide C'!$E$2:$T$999,3)</f>
        <v>0.451964</v>
      </c>
      <c r="K449" s="31">
        <f>VLOOKUP(A449,'Absolute Total Monosaccharide C'!$E$2:$T$999,4)</f>
        <v>0.007422</v>
      </c>
      <c r="L449" s="31">
        <f>VLOOKUP(A449,'Absolute Total Monosaccharide C'!$E$2:$T$999,5)</f>
        <v>0.001123</v>
      </c>
      <c r="M449" s="31">
        <f>VLOOKUP(A449,'Absolute Total Monosaccharide C'!$E$2:$T$999,6)</f>
        <v>0.002076</v>
      </c>
      <c r="N449" s="100">
        <f>VLOOKUP(A449,'Absolute Total Monosaccharide C'!$E$2:$T$999,7)</f>
        <v>0.016496</v>
      </c>
      <c r="O449" s="31">
        <f>VLOOKUP(A449,'Absolute Total Monosaccharide C'!$E$2:$T$999,8)</f>
        <v>0</v>
      </c>
      <c r="P449" s="31">
        <f>VLOOKUP(A449,'Absolute Total Monosaccharide C'!$E$2:$T$999,9)</f>
        <v>0.001177</v>
      </c>
      <c r="Q449" s="31">
        <f>VLOOKUP(A449,'Absolute Total Monosaccharide C'!$E$2:$T$999,10)</f>
        <v>0</v>
      </c>
      <c r="R449" s="31">
        <f>VLOOKUP(A449,'Absolute Total Monosaccharide C'!$E$2:$T$999,11)</f>
        <v>0.012824</v>
      </c>
      <c r="S449" s="31">
        <f>VLOOKUP(A449,'Absolute Total Monosaccharide C'!$E$2:$T$999,12)</f>
        <v>0</v>
      </c>
      <c r="T449" s="31">
        <f>VLOOKUP(A449,'Absolute Total Monosaccharide C'!$E$2:$T$999,13)</f>
        <v>0</v>
      </c>
      <c r="U449" s="31">
        <f>VLOOKUP(A449,'Absolute Total Monosaccharide C'!$E$2:$T$999,14)</f>
        <v>0</v>
      </c>
      <c r="V449" s="31">
        <f>VLOOKUP(A449,'Absolute Total Monosaccharide C'!$E$2:$T$999,15)</f>
        <v>0</v>
      </c>
      <c r="W449" s="31">
        <f>VLOOKUP(A449,'Absolute Total Monosaccharide C'!$E$2:$T$999,16)</f>
        <v>0</v>
      </c>
      <c r="X449" s="100">
        <f>VLOOKUP(A449,'Absolute Total Monosaccharide C'!$E$2:$T$999,2)</f>
        <v>10.44</v>
      </c>
      <c r="Y449" s="101"/>
    </row>
    <row r="450">
      <c r="A450" s="19" t="s">
        <v>1191</v>
      </c>
      <c r="B450" s="8" t="str">
        <f>VLOOKUP(A450,'Food Encyclopedia'!$C$2:$K$999,3)&amp;","&amp;VLOOKUP(A450,'Food Encyclopedia'!$C$2:$K$999,4)&amp;","&amp;VLOOKUP(A450,'Food Encyclopedia'!$C$2:$K$999,5)</f>
        <v>Oatmeal, Scottish, stone ground, dried,Bob's Red Mill,Scottish Oatmeal, Stone ground-whole grain</v>
      </c>
      <c r="C450" s="31" t="str">
        <f>VLOOKUP(A450,'Food Encyclopedia'!$C$2:$K$999,6)</f>
        <v>Grain Products</v>
      </c>
      <c r="D450" s="98">
        <v>40.0</v>
      </c>
      <c r="E450" s="31">
        <f t="shared" si="1"/>
        <v>40000</v>
      </c>
      <c r="F450" s="31">
        <f>(VLOOKUP(A450,'% water content of Food'!A450:F1447,6))</f>
        <v>77.9923412</v>
      </c>
      <c r="G450" s="31">
        <f t="shared" si="2"/>
        <v>31196.93648</v>
      </c>
      <c r="H450" s="31">
        <f t="shared" si="3"/>
        <v>8803.06352</v>
      </c>
      <c r="I450" s="99">
        <f t="shared" si="4"/>
        <v>155.8846488</v>
      </c>
      <c r="J450" s="31">
        <f>VLOOKUP(A450,'Absolute Total Monosaccharide C'!$E$2:$T$999,3)</f>
        <v>0.56631</v>
      </c>
      <c r="K450" s="31">
        <f>VLOOKUP(A450,'Absolute Total Monosaccharide C'!$E$2:$T$999,4)</f>
        <v>0.003231</v>
      </c>
      <c r="L450" s="31">
        <f>VLOOKUP(A450,'Absolute Total Monosaccharide C'!$E$2:$T$999,5)</f>
        <v>0.002969</v>
      </c>
      <c r="M450" s="31">
        <f>VLOOKUP(A450,'Absolute Total Monosaccharide C'!$E$2:$T$999,6)</f>
        <v>0.008647</v>
      </c>
      <c r="N450" s="100">
        <f>VLOOKUP(A450,'Absolute Total Monosaccharide C'!$E$2:$T$999,7)</f>
        <v>0.017708</v>
      </c>
      <c r="O450" s="31">
        <f>VLOOKUP(A450,'Absolute Total Monosaccharide C'!$E$2:$T$999,8)</f>
        <v>0.000442</v>
      </c>
      <c r="P450" s="102">
        <f>VLOOKUP(A450,'Absolute Total Monosaccharide C'!$E$2:$T$999,9)</f>
        <v>0.0000879</v>
      </c>
      <c r="Q450" s="31">
        <f>VLOOKUP(A450,'Absolute Total Monosaccharide C'!$E$2:$T$999,10)</f>
        <v>0.000162</v>
      </c>
      <c r="R450" s="31">
        <f>VLOOKUP(A450,'Absolute Total Monosaccharide C'!$E$2:$T$999,11)</f>
        <v>0.000135</v>
      </c>
      <c r="S450" s="31">
        <f>VLOOKUP(A450,'Absolute Total Monosaccharide C'!$E$2:$T$999,12)</f>
        <v>0</v>
      </c>
      <c r="T450" s="31">
        <f>VLOOKUP(A450,'Absolute Total Monosaccharide C'!$E$2:$T$999,13)</f>
        <v>0</v>
      </c>
      <c r="U450" s="31">
        <f>VLOOKUP(A450,'Absolute Total Monosaccharide C'!$E$2:$T$999,14)</f>
        <v>0.001739</v>
      </c>
      <c r="V450" s="31">
        <f>VLOOKUP(A450,'Absolute Total Monosaccharide C'!$E$2:$T$999,15)</f>
        <v>0</v>
      </c>
      <c r="W450" s="31">
        <f>VLOOKUP(A450,'Absolute Total Monosaccharide C'!$E$2:$T$999,16)</f>
        <v>0.000538</v>
      </c>
      <c r="X450" s="100">
        <f>VLOOKUP(A450,'Absolute Total Monosaccharide C'!$E$2:$T$999,2)</f>
        <v>10.611</v>
      </c>
      <c r="Y450" s="101"/>
    </row>
    <row r="451">
      <c r="A451" s="19" t="s">
        <v>1195</v>
      </c>
      <c r="B451" s="8" t="str">
        <f>VLOOKUP(A451,'Food Encyclopedia'!$C$2:$K$999,3)&amp;","&amp;VLOOKUP(A451,'Food Encyclopedia'!$C$2:$K$999,4)&amp;","&amp;VLOOKUP(A451,'Food Encyclopedia'!$C$2:$K$999,5)</f>
        <v>Quinoa, Red, whole grain, dried,Bob's Red Mill,Organic Whole Grain Red Quinoa: The Traditional Grain of the Andes</v>
      </c>
      <c r="C451" s="31" t="str">
        <f>VLOOKUP(A451,'Food Encyclopedia'!$C$2:$K$999,6)</f>
        <v>Grain Products</v>
      </c>
      <c r="D451" s="98">
        <v>40.0</v>
      </c>
      <c r="E451" s="31">
        <f t="shared" si="1"/>
        <v>40000</v>
      </c>
      <c r="F451" s="31">
        <f>(VLOOKUP(A451,'% water content of Food'!A451:F1448,6))</f>
        <v>61.62117388</v>
      </c>
      <c r="G451" s="31">
        <f t="shared" si="2"/>
        <v>24648.46955</v>
      </c>
      <c r="H451" s="31">
        <f t="shared" si="3"/>
        <v>15351.53045</v>
      </c>
      <c r="I451" s="99">
        <f t="shared" si="4"/>
        <v>336.0296499</v>
      </c>
      <c r="J451" s="31">
        <f>VLOOKUP(A451,'Absolute Total Monosaccharide C'!$E$2:$T$999,3)</f>
        <v>0.445436</v>
      </c>
      <c r="K451" s="31">
        <f>VLOOKUP(A451,'Absolute Total Monosaccharide C'!$E$2:$T$999,4)</f>
        <v>0.005319</v>
      </c>
      <c r="L451" s="31">
        <f>VLOOKUP(A451,'Absolute Total Monosaccharide C'!$E$2:$T$999,5)</f>
        <v>0</v>
      </c>
      <c r="M451" s="31">
        <f>VLOOKUP(A451,'Absolute Total Monosaccharide C'!$E$2:$T$999,6)</f>
        <v>0.002655</v>
      </c>
      <c r="N451" s="100">
        <f>VLOOKUP(A451,'Absolute Total Monosaccharide C'!$E$2:$T$999,7)</f>
        <v>0.021889</v>
      </c>
      <c r="O451" s="31">
        <f>VLOOKUP(A451,'Absolute Total Monosaccharide C'!$E$2:$T$999,8)</f>
        <v>0</v>
      </c>
      <c r="P451" s="31">
        <f>VLOOKUP(A451,'Absolute Total Monosaccharide C'!$E$2:$T$999,9)</f>
        <v>0.002335</v>
      </c>
      <c r="Q451" s="31">
        <f>VLOOKUP(A451,'Absolute Total Monosaccharide C'!$E$2:$T$999,10)</f>
        <v>0</v>
      </c>
      <c r="R451" s="31">
        <f>VLOOKUP(A451,'Absolute Total Monosaccharide C'!$E$2:$T$999,11)</f>
        <v>0.018519</v>
      </c>
      <c r="S451" s="31">
        <f>VLOOKUP(A451,'Absolute Total Monosaccharide C'!$E$2:$T$999,12)</f>
        <v>0.000493</v>
      </c>
      <c r="T451" s="31">
        <f>VLOOKUP(A451,'Absolute Total Monosaccharide C'!$E$2:$T$999,13)</f>
        <v>0.000199</v>
      </c>
      <c r="U451" s="31">
        <f>VLOOKUP(A451,'Absolute Total Monosaccharide C'!$E$2:$T$999,14)</f>
        <v>0.000656</v>
      </c>
      <c r="V451" s="31">
        <f>VLOOKUP(A451,'Absolute Total Monosaccharide C'!$E$2:$T$999,15)</f>
        <v>0</v>
      </c>
      <c r="W451" s="31">
        <f>VLOOKUP(A451,'Absolute Total Monosaccharide C'!$E$2:$T$999,16)</f>
        <v>0.002505</v>
      </c>
      <c r="X451" s="100">
        <f>VLOOKUP(A451,'Absolute Total Monosaccharide C'!$E$2:$T$999,2)</f>
        <v>10.02</v>
      </c>
      <c r="Y451" s="101"/>
    </row>
    <row r="452">
      <c r="A452" s="19" t="s">
        <v>1200</v>
      </c>
      <c r="B452" s="8" t="str">
        <f>VLOOKUP(A452,'Food Encyclopedia'!$C$2:$K$999,3)&amp;","&amp;VLOOKUP(A452,'Food Encyclopedia'!$C$2:$K$999,4)&amp;","&amp;VLOOKUP(A452,'Food Encyclopedia'!$C$2:$K$999,5)</f>
        <v>Amaranth, NA, whole grain, dried,Bob's Red Mill,Organic Whole Grain: Amaranth</v>
      </c>
      <c r="C452" s="31" t="str">
        <f>VLOOKUP(A452,'Food Encyclopedia'!$C$2:$K$999,6)</f>
        <v>Grain Products</v>
      </c>
      <c r="D452" s="98">
        <v>40.0</v>
      </c>
      <c r="E452" s="31">
        <f t="shared" si="1"/>
        <v>40000</v>
      </c>
      <c r="F452" s="31">
        <f>(VLOOKUP(A452,'% water content of Food'!A452:F1449,6))</f>
        <v>58.94507154</v>
      </c>
      <c r="G452" s="31">
        <f t="shared" si="2"/>
        <v>23578.02862</v>
      </c>
      <c r="H452" s="31">
        <f t="shared" si="3"/>
        <v>16421.97138</v>
      </c>
      <c r="I452" s="99">
        <f t="shared" si="4"/>
        <v>286.4156029</v>
      </c>
      <c r="J452" s="31">
        <f>VLOOKUP(A452,'Absolute Total Monosaccharide C'!$E$2:$T$999,3)</f>
        <v>0.694935</v>
      </c>
      <c r="K452" s="31">
        <f>VLOOKUP(A452,'Absolute Total Monosaccharide C'!$E$2:$T$999,4)</f>
        <v>0.009689</v>
      </c>
      <c r="L452" s="31">
        <f>VLOOKUP(A452,'Absolute Total Monosaccharide C'!$E$2:$T$999,5)</f>
        <v>0</v>
      </c>
      <c r="M452" s="31">
        <f>VLOOKUP(A452,'Absolute Total Monosaccharide C'!$E$2:$T$999,6)</f>
        <v>0.005486</v>
      </c>
      <c r="N452" s="100">
        <f>VLOOKUP(A452,'Absolute Total Monosaccharide C'!$E$2:$T$999,7)</f>
        <v>0.017441</v>
      </c>
      <c r="O452" s="31">
        <f>VLOOKUP(A452,'Absolute Total Monosaccharide C'!$E$2:$T$999,8)</f>
        <v>0</v>
      </c>
      <c r="P452" s="31">
        <f>VLOOKUP(A452,'Absolute Total Monosaccharide C'!$E$2:$T$999,9)</f>
        <v>0.002557</v>
      </c>
      <c r="Q452" s="31">
        <f>VLOOKUP(A452,'Absolute Total Monosaccharide C'!$E$2:$T$999,10)</f>
        <v>0</v>
      </c>
      <c r="R452" s="31">
        <f>VLOOKUP(A452,'Absolute Total Monosaccharide C'!$E$2:$T$999,11)</f>
        <v>0.010123</v>
      </c>
      <c r="S452" s="31">
        <f>VLOOKUP(A452,'Absolute Total Monosaccharide C'!$E$2:$T$999,12)</f>
        <v>0</v>
      </c>
      <c r="T452" s="31">
        <f>VLOOKUP(A452,'Absolute Total Monosaccharide C'!$E$2:$T$999,13)</f>
        <v>0</v>
      </c>
      <c r="U452" s="31">
        <f>VLOOKUP(A452,'Absolute Total Monosaccharide C'!$E$2:$T$999,14)</f>
        <v>0.001246</v>
      </c>
      <c r="V452" s="31">
        <f>VLOOKUP(A452,'Absolute Total Monosaccharide C'!$E$2:$T$999,15)</f>
        <v>0</v>
      </c>
      <c r="W452" s="31">
        <f>VLOOKUP(A452,'Absolute Total Monosaccharide C'!$E$2:$T$999,16)</f>
        <v>0.001094</v>
      </c>
      <c r="X452" s="100">
        <f>VLOOKUP(A452,'Absolute Total Monosaccharide C'!$E$2:$T$999,2)</f>
        <v>10.36</v>
      </c>
      <c r="Y452" s="101"/>
    </row>
    <row r="453">
      <c r="A453" s="19" t="s">
        <v>1204</v>
      </c>
      <c r="B453" s="8" t="str">
        <f>VLOOKUP(A453,'Food Encyclopedia'!$C$2:$K$999,3)&amp;","&amp;VLOOKUP(A453,'Food Encyclopedia'!$C$2:$K$999,4)&amp;","&amp;VLOOKUP(A453,'Food Encyclopedia'!$C$2:$K$999,5)</f>
        <v>Flaxseed, NA, whole ground, dried,Bob's Red Mill,Premium Whole Ground: Flaxseed Meal </v>
      </c>
      <c r="C453" s="31" t="str">
        <f>VLOOKUP(A453,'Food Encyclopedia'!$C$2:$K$999,6)</f>
        <v>Grain Products</v>
      </c>
      <c r="D453" s="98">
        <v>40.0</v>
      </c>
      <c r="E453" s="31">
        <f t="shared" si="1"/>
        <v>40000</v>
      </c>
      <c r="F453" s="31">
        <f>(VLOOKUP(A453,'% water content of Food'!A453:F1450,6))</f>
        <v>5.921755169</v>
      </c>
      <c r="G453" s="31">
        <f t="shared" si="2"/>
        <v>2368.702068</v>
      </c>
      <c r="H453" s="31">
        <f t="shared" si="3"/>
        <v>37631.29793</v>
      </c>
      <c r="I453" s="99">
        <f t="shared" si="4"/>
        <v>0</v>
      </c>
      <c r="J453" s="31" t="str">
        <f>VLOOKUP(A453,'Absolute Total Monosaccharide C'!$E$2:$T$999,3)</f>
        <v/>
      </c>
      <c r="K453" s="31" t="str">
        <f>VLOOKUP(A453,'Absolute Total Monosaccharide C'!$E$2:$T$999,4)</f>
        <v/>
      </c>
      <c r="L453" s="31" t="str">
        <f>VLOOKUP(A453,'Absolute Total Monosaccharide C'!$E$2:$T$999,5)</f>
        <v/>
      </c>
      <c r="M453" s="31" t="str">
        <f>VLOOKUP(A453,'Absolute Total Monosaccharide C'!$E$2:$T$999,6)</f>
        <v/>
      </c>
      <c r="N453" s="100" t="str">
        <f>VLOOKUP(A453,'Absolute Total Monosaccharide C'!$E$2:$T$999,7)</f>
        <v/>
      </c>
      <c r="O453" s="31" t="str">
        <f>VLOOKUP(A453,'Absolute Total Monosaccharide C'!$E$2:$T$999,8)</f>
        <v/>
      </c>
      <c r="P453" s="31" t="str">
        <f>VLOOKUP(A453,'Absolute Total Monosaccharide C'!$E$2:$T$999,9)</f>
        <v/>
      </c>
      <c r="Q453" s="31" t="str">
        <f>VLOOKUP(A453,'Absolute Total Monosaccharide C'!$E$2:$T$999,10)</f>
        <v/>
      </c>
      <c r="R453" s="31" t="str">
        <f>VLOOKUP(A453,'Absolute Total Monosaccharide C'!$E$2:$T$999,11)</f>
        <v/>
      </c>
      <c r="S453" s="31" t="str">
        <f>VLOOKUP(A453,'Absolute Total Monosaccharide C'!$E$2:$T$999,12)</f>
        <v/>
      </c>
      <c r="T453" s="31" t="str">
        <f>VLOOKUP(A453,'Absolute Total Monosaccharide C'!$E$2:$T$999,13)</f>
        <v/>
      </c>
      <c r="U453" s="31" t="str">
        <f>VLOOKUP(A453,'Absolute Total Monosaccharide C'!$E$2:$T$999,14)</f>
        <v/>
      </c>
      <c r="V453" s="31" t="str">
        <f>VLOOKUP(A453,'Absolute Total Monosaccharide C'!$E$2:$T$999,15)</f>
        <v/>
      </c>
      <c r="W453" s="31" t="str">
        <f>VLOOKUP(A453,'Absolute Total Monosaccharide C'!$E$2:$T$999,16)</f>
        <v/>
      </c>
      <c r="X453" s="100">
        <f>VLOOKUP(A453,'Absolute Total Monosaccharide C'!$E$2:$T$999,2)</f>
        <v>9.794</v>
      </c>
      <c r="Y453" s="101"/>
    </row>
    <row r="454">
      <c r="A454" s="19" t="s">
        <v>1207</v>
      </c>
      <c r="B454" s="8" t="str">
        <f>VLOOKUP(A454,'Food Encyclopedia'!$C$2:$K$999,3)&amp;","&amp;VLOOKUP(A454,'Food Encyclopedia'!$C$2:$K$999,4)&amp;","&amp;VLOOKUP(A454,'Food Encyclopedia'!$C$2:$K$999,5)</f>
        <v>Quinoa, NA, NA, dried,Bob's Red Mill,Organic Whole Grain Quinoa: The Traditional Grain of the Andes</v>
      </c>
      <c r="C454" s="31" t="str">
        <f>VLOOKUP(A454,'Food Encyclopedia'!$C$2:$K$999,6)</f>
        <v>Grain Products</v>
      </c>
      <c r="D454" s="98">
        <v>40.0</v>
      </c>
      <c r="E454" s="31">
        <f t="shared" si="1"/>
        <v>40000</v>
      </c>
      <c r="F454" s="31">
        <f>(VLOOKUP(A454,'% water content of Food'!A454:F1451,6))</f>
        <v>66.65545489</v>
      </c>
      <c r="G454" s="31">
        <f t="shared" si="2"/>
        <v>26662.18196</v>
      </c>
      <c r="H454" s="31">
        <f t="shared" si="3"/>
        <v>13337.81804</v>
      </c>
      <c r="I454" s="99">
        <f t="shared" si="4"/>
        <v>215.5791531</v>
      </c>
      <c r="J454" s="31">
        <f>VLOOKUP(A454,'Absolute Total Monosaccharide C'!$E$2:$T$999,3)</f>
        <v>0.766759</v>
      </c>
      <c r="K454" s="31">
        <f>VLOOKUP(A454,'Absolute Total Monosaccharide C'!$E$2:$T$999,4)</f>
        <v>0</v>
      </c>
      <c r="L454" s="31">
        <f>VLOOKUP(A454,'Absolute Total Monosaccharide C'!$E$2:$T$999,5)</f>
        <v>0.001462</v>
      </c>
      <c r="M454" s="31">
        <f>VLOOKUP(A454,'Absolute Total Monosaccharide C'!$E$2:$T$999,6)</f>
        <v>0.002219</v>
      </c>
      <c r="N454" s="100">
        <f>VLOOKUP(A454,'Absolute Total Monosaccharide C'!$E$2:$T$999,7)</f>
        <v>0.016163</v>
      </c>
      <c r="O454" s="31">
        <f>VLOOKUP(A454,'Absolute Total Monosaccharide C'!$E$2:$T$999,8)</f>
        <v>0</v>
      </c>
      <c r="P454" s="31">
        <f>VLOOKUP(A454,'Absolute Total Monosaccharide C'!$E$2:$T$999,9)</f>
        <v>0.002127</v>
      </c>
      <c r="Q454" s="31">
        <f>VLOOKUP(A454,'Absolute Total Monosaccharide C'!$E$2:$T$999,10)</f>
        <v>0</v>
      </c>
      <c r="R454" s="31">
        <f>VLOOKUP(A454,'Absolute Total Monosaccharide C'!$E$2:$T$999,11)</f>
        <v>0.009378</v>
      </c>
      <c r="S454" s="31">
        <f>VLOOKUP(A454,'Absolute Total Monosaccharide C'!$E$2:$T$999,12)</f>
        <v>0</v>
      </c>
      <c r="T454" s="31">
        <f>VLOOKUP(A454,'Absolute Total Monosaccharide C'!$E$2:$T$999,13)</f>
        <v>0</v>
      </c>
      <c r="U454" s="31">
        <f>VLOOKUP(A454,'Absolute Total Monosaccharide C'!$E$2:$T$999,14)</f>
        <v>0</v>
      </c>
      <c r="V454" s="31">
        <f>VLOOKUP(A454,'Absolute Total Monosaccharide C'!$E$2:$T$999,15)</f>
        <v>0</v>
      </c>
      <c r="W454" s="31">
        <f>VLOOKUP(A454,'Absolute Total Monosaccharide C'!$E$2:$T$999,16)</f>
        <v>0.001978</v>
      </c>
      <c r="X454" s="100">
        <f>VLOOKUP(A454,'Absolute Total Monosaccharide C'!$E$2:$T$999,2)</f>
        <v>9.878</v>
      </c>
      <c r="Y454" s="101"/>
    </row>
    <row r="455">
      <c r="A455" s="19" t="s">
        <v>1211</v>
      </c>
      <c r="B455" s="8" t="str">
        <f>VLOOKUP(A455,'Food Encyclopedia'!$C$2:$K$999,3)&amp;","&amp;VLOOKUP(A455,'Food Encyclopedia'!$C$2:$K$999,4)&amp;","&amp;VLOOKUP(A455,'Food Encyclopedia'!$C$2:$K$999,5)</f>
        <v>Bulgur, Red, whole grain, dried,Bob's Red Mill,Organic Whole Grain Tri-color Quinoa: The Traditional Grain of the Andes</v>
      </c>
      <c r="C455" s="31" t="str">
        <f>VLOOKUP(A455,'Food Encyclopedia'!$C$2:$K$999,6)</f>
        <v>Grain Products</v>
      </c>
      <c r="D455" s="98">
        <v>40.0</v>
      </c>
      <c r="E455" s="31">
        <f t="shared" si="1"/>
        <v>40000</v>
      </c>
      <c r="F455" s="31">
        <f>(VLOOKUP(A455,'% water content of Food'!A455:F1452,6))</f>
        <v>72.63724165</v>
      </c>
      <c r="G455" s="31">
        <f t="shared" si="2"/>
        <v>29054.89666</v>
      </c>
      <c r="H455" s="31">
        <f t="shared" si="3"/>
        <v>10945.10334</v>
      </c>
      <c r="I455" s="99">
        <f t="shared" si="4"/>
        <v>193.5641526</v>
      </c>
      <c r="J455" s="31">
        <f>VLOOKUP(A455,'Absolute Total Monosaccharide C'!$E$2:$T$999,3)</f>
        <v>0.897677</v>
      </c>
      <c r="K455" s="31">
        <f>VLOOKUP(A455,'Absolute Total Monosaccharide C'!$E$2:$T$999,4)</f>
        <v>0.008785</v>
      </c>
      <c r="L455" s="31">
        <f>VLOOKUP(A455,'Absolute Total Monosaccharide C'!$E$2:$T$999,5)</f>
        <v>0</v>
      </c>
      <c r="M455" s="31">
        <f>VLOOKUP(A455,'Absolute Total Monosaccharide C'!$E$2:$T$999,6)</f>
        <v>0.020582</v>
      </c>
      <c r="N455" s="100">
        <f>VLOOKUP(A455,'Absolute Total Monosaccharide C'!$E$2:$T$999,7)</f>
        <v>0.017685</v>
      </c>
      <c r="O455" s="31">
        <f>VLOOKUP(A455,'Absolute Total Monosaccharide C'!$E$2:$T$999,8)</f>
        <v>0</v>
      </c>
      <c r="P455" s="31">
        <f>VLOOKUP(A455,'Absolute Total Monosaccharide C'!$E$2:$T$999,9)</f>
        <v>0.000167</v>
      </c>
      <c r="Q455" s="31">
        <f>VLOOKUP(A455,'Absolute Total Monosaccharide C'!$E$2:$T$999,10)</f>
        <v>0.000118</v>
      </c>
      <c r="R455" s="31">
        <f>VLOOKUP(A455,'Absolute Total Monosaccharide C'!$E$2:$T$999,11)</f>
        <v>0.000343</v>
      </c>
      <c r="S455" s="31">
        <f>VLOOKUP(A455,'Absolute Total Monosaccharide C'!$E$2:$T$999,12)</f>
        <v>0</v>
      </c>
      <c r="T455" s="31">
        <f>VLOOKUP(A455,'Absolute Total Monosaccharide C'!$E$2:$T$999,13)</f>
        <v>0</v>
      </c>
      <c r="U455" s="31">
        <f>VLOOKUP(A455,'Absolute Total Monosaccharide C'!$E$2:$T$999,14)</f>
        <v>0.001489</v>
      </c>
      <c r="V455" s="31">
        <f>VLOOKUP(A455,'Absolute Total Monosaccharide C'!$E$2:$T$999,15)</f>
        <v>0</v>
      </c>
      <c r="W455" s="31">
        <f>VLOOKUP(A455,'Absolute Total Monosaccharide C'!$E$2:$T$999,16)</f>
        <v>0.000312</v>
      </c>
      <c r="X455" s="100">
        <f>VLOOKUP(A455,'Absolute Total Monosaccharide C'!$E$2:$T$999,2)</f>
        <v>10.41</v>
      </c>
      <c r="Y455" s="101"/>
    </row>
    <row r="456">
      <c r="A456" s="19" t="s">
        <v>1215</v>
      </c>
      <c r="B456" s="8" t="str">
        <f>VLOOKUP(A456,'Food Encyclopedia'!$C$2:$K$999,3)&amp;","&amp;VLOOKUP(A456,'Food Encyclopedia'!$C$2:$K$999,4)&amp;","&amp;VLOOKUP(A456,'Food Encyclopedia'!$C$2:$K$999,5)</f>
        <v>Quinoa, tri-color, whole grain, dried,Bob's Red Mill,Organic Whole Grain: Tri-color Quinoa</v>
      </c>
      <c r="C456" s="31" t="str">
        <f>VLOOKUP(A456,'Food Encyclopedia'!$C$2:$K$999,6)</f>
        <v>Grain Products</v>
      </c>
      <c r="D456" s="98">
        <v>40.0</v>
      </c>
      <c r="E456" s="31">
        <f t="shared" si="1"/>
        <v>40000</v>
      </c>
      <c r="F456" s="31">
        <f>(VLOOKUP(A456,'% water content of Food'!A456:F1453,6))</f>
        <v>69.31616512</v>
      </c>
      <c r="G456" s="31">
        <f t="shared" si="2"/>
        <v>27726.46605</v>
      </c>
      <c r="H456" s="31">
        <f t="shared" si="3"/>
        <v>12273.53395</v>
      </c>
      <c r="I456" s="99">
        <f t="shared" si="4"/>
        <v>244.7588141</v>
      </c>
      <c r="J456" s="31">
        <f>VLOOKUP(A456,'Absolute Total Monosaccharide C'!$E$2:$T$999,3)</f>
        <v>0.509129</v>
      </c>
      <c r="K456" s="31">
        <f>VLOOKUP(A456,'Absolute Total Monosaccharide C'!$E$2:$T$999,4)</f>
        <v>0.003697</v>
      </c>
      <c r="L456" s="31">
        <f>VLOOKUP(A456,'Absolute Total Monosaccharide C'!$E$2:$T$999,5)</f>
        <v>0.003205</v>
      </c>
      <c r="M456" s="31">
        <f>VLOOKUP(A456,'Absolute Total Monosaccharide C'!$E$2:$T$999,6)</f>
        <v>0.001057</v>
      </c>
      <c r="N456" s="100">
        <f>VLOOKUP(A456,'Absolute Total Monosaccharide C'!$E$2:$T$999,7)</f>
        <v>0.019942</v>
      </c>
      <c r="O456" s="31">
        <f>VLOOKUP(A456,'Absolute Total Monosaccharide C'!$E$2:$T$999,8)</f>
        <v>0.001025</v>
      </c>
      <c r="P456" s="31">
        <f>VLOOKUP(A456,'Absolute Total Monosaccharide C'!$E$2:$T$999,9)</f>
        <v>0.000639</v>
      </c>
      <c r="Q456" s="31">
        <f>VLOOKUP(A456,'Absolute Total Monosaccharide C'!$E$2:$T$999,10)</f>
        <v>0.000166</v>
      </c>
      <c r="R456" s="31">
        <f>VLOOKUP(A456,'Absolute Total Monosaccharide C'!$E$2:$T$999,11)</f>
        <v>0.001777</v>
      </c>
      <c r="S456" s="31">
        <f>VLOOKUP(A456,'Absolute Total Monosaccharide C'!$E$2:$T$999,12)</f>
        <v>0</v>
      </c>
      <c r="T456" s="31">
        <f>VLOOKUP(A456,'Absolute Total Monosaccharide C'!$E$2:$T$999,13)</f>
        <v>0</v>
      </c>
      <c r="U456" s="31">
        <f>VLOOKUP(A456,'Absolute Total Monosaccharide C'!$E$2:$T$999,14)</f>
        <v>0.000541</v>
      </c>
      <c r="V456" s="31">
        <f>VLOOKUP(A456,'Absolute Total Monosaccharide C'!$E$2:$T$999,15)</f>
        <v>0</v>
      </c>
      <c r="W456" s="31">
        <f>VLOOKUP(A456,'Absolute Total Monosaccharide C'!$E$2:$T$999,16)</f>
        <v>0.001115</v>
      </c>
      <c r="X456" s="100">
        <f>VLOOKUP(A456,'Absolute Total Monosaccharide C'!$E$2:$T$999,2)</f>
        <v>9.527</v>
      </c>
      <c r="Y456" s="101"/>
    </row>
    <row r="457">
      <c r="A457" s="19" t="s">
        <v>1218</v>
      </c>
      <c r="B457" s="8" t="str">
        <f>VLOOKUP(A457,'Food Encyclopedia'!$C$2:$K$999,3)&amp;","&amp;VLOOKUP(A457,'Food Encyclopedia'!$C$2:$K$999,4)&amp;","&amp;VLOOKUP(A457,'Food Encyclopedia'!$C$2:$K$999,5)</f>
        <v>Oat Bran, NA, hot cereal, dried,Bob's Red Mill,Organic High Fiber Oat Bran Hot Cereal</v>
      </c>
      <c r="C457" s="31" t="str">
        <f>VLOOKUP(A457,'Food Encyclopedia'!$C$2:$K$999,6)</f>
        <v>Grain Products</v>
      </c>
      <c r="D457" s="98">
        <v>40.0</v>
      </c>
      <c r="E457" s="31">
        <f t="shared" si="1"/>
        <v>40000</v>
      </c>
      <c r="F457" s="31">
        <f>(VLOOKUP(A457,'% water content of Food'!A457:F1454,6))</f>
        <v>82.84278793</v>
      </c>
      <c r="G457" s="31">
        <f t="shared" si="2"/>
        <v>33137.11517</v>
      </c>
      <c r="H457" s="31">
        <f t="shared" si="3"/>
        <v>6862.884828</v>
      </c>
      <c r="I457" s="99">
        <f t="shared" si="4"/>
        <v>132.5703462</v>
      </c>
      <c r="J457" s="31">
        <f>VLOOKUP(A457,'Absolute Total Monosaccharide C'!$E$2:$T$999,3)</f>
        <v>0.428936</v>
      </c>
      <c r="K457" s="31">
        <f>VLOOKUP(A457,'Absolute Total Monosaccharide C'!$E$2:$T$999,4)</f>
        <v>0.003942</v>
      </c>
      <c r="L457" s="31">
        <f>VLOOKUP(A457,'Absolute Total Monosaccharide C'!$E$2:$T$999,5)</f>
        <v>0.002666</v>
      </c>
      <c r="M457" s="31">
        <f>VLOOKUP(A457,'Absolute Total Monosaccharide C'!$E$2:$T$999,6)</f>
        <v>0.007284</v>
      </c>
      <c r="N457" s="100">
        <f>VLOOKUP(A457,'Absolute Total Monosaccharide C'!$E$2:$T$999,7)</f>
        <v>0.019317</v>
      </c>
      <c r="O457" s="31">
        <f>VLOOKUP(A457,'Absolute Total Monosaccharide C'!$E$2:$T$999,8)</f>
        <v>0.000594</v>
      </c>
      <c r="P457" s="102">
        <f>VLOOKUP(A457,'Absolute Total Monosaccharide C'!$E$2:$T$999,9)</f>
        <v>0.0000836</v>
      </c>
      <c r="Q457" s="31">
        <f>VLOOKUP(A457,'Absolute Total Monosaccharide C'!$E$2:$T$999,10)</f>
        <v>0.000133</v>
      </c>
      <c r="R457" s="31">
        <f>VLOOKUP(A457,'Absolute Total Monosaccharide C'!$E$2:$T$999,11)</f>
        <v>0.000117</v>
      </c>
      <c r="S457" s="31">
        <f>VLOOKUP(A457,'Absolute Total Monosaccharide C'!$E$2:$T$999,12)</f>
        <v>0</v>
      </c>
      <c r="T457" s="31">
        <f>VLOOKUP(A457,'Absolute Total Monosaccharide C'!$E$2:$T$999,13)</f>
        <v>0</v>
      </c>
      <c r="U457" s="31">
        <f>VLOOKUP(A457,'Absolute Total Monosaccharide C'!$E$2:$T$999,14)</f>
        <v>0.000922</v>
      </c>
      <c r="V457" s="31">
        <f>VLOOKUP(A457,'Absolute Total Monosaccharide C'!$E$2:$T$999,15)</f>
        <v>0</v>
      </c>
      <c r="W457" s="31">
        <f>VLOOKUP(A457,'Absolute Total Monosaccharide C'!$E$2:$T$999,16)</f>
        <v>0.000605</v>
      </c>
      <c r="X457" s="100">
        <f>VLOOKUP(A457,'Absolute Total Monosaccharide C'!$E$2:$T$999,2)</f>
        <v>10.274</v>
      </c>
      <c r="Y457" s="101"/>
    </row>
    <row r="458">
      <c r="A458" s="19" t="s">
        <v>1222</v>
      </c>
      <c r="B458" s="8" t="str">
        <f>VLOOKUP(A458,'Food Encyclopedia'!$C$2:$K$999,3)&amp;","&amp;VLOOKUP(A458,'Food Encyclopedia'!$C$2:$K$999,4)&amp;","&amp;VLOOKUP(A458,'Food Encyclopedia'!$C$2:$K$999,5)</f>
        <v>Flaxseed, Golden, NA, dried,Bob's Red Mill,Organic Golden Flaxseed Meal</v>
      </c>
      <c r="C458" s="31" t="str">
        <f>VLOOKUP(A458,'Food Encyclopedia'!$C$2:$K$999,6)</f>
        <v>Beans, Peas, Legumes, Nuts, Seeds</v>
      </c>
      <c r="D458" s="98">
        <v>40.0</v>
      </c>
      <c r="E458" s="31">
        <f t="shared" si="1"/>
        <v>40000</v>
      </c>
      <c r="F458" s="31">
        <f>(VLOOKUP(A458,'% water content of Food'!A458:F1455,6))</f>
        <v>5.131531532</v>
      </c>
      <c r="G458" s="31">
        <f t="shared" si="2"/>
        <v>2052.612613</v>
      </c>
      <c r="H458" s="31">
        <f t="shared" si="3"/>
        <v>37947.38739</v>
      </c>
      <c r="I458" s="99">
        <f t="shared" si="4"/>
        <v>1714.50091</v>
      </c>
      <c r="J458" s="31">
        <f>VLOOKUP(A458,'Absolute Total Monosaccharide C'!$E$2:$T$999,3)</f>
        <v>0.074066</v>
      </c>
      <c r="K458" s="31">
        <f>VLOOKUP(A458,'Absolute Total Monosaccharide C'!$E$2:$T$999,4)</f>
        <v>0.035969</v>
      </c>
      <c r="L458" s="31">
        <f>VLOOKUP(A458,'Absolute Total Monosaccharide C'!$E$2:$T$999,5)</f>
        <v>0</v>
      </c>
      <c r="M458" s="31">
        <f>VLOOKUP(A458,'Absolute Total Monosaccharide C'!$E$2:$T$999,6)</f>
        <v>0.043198</v>
      </c>
      <c r="N458" s="100">
        <f>VLOOKUP(A458,'Absolute Total Monosaccharide C'!$E$2:$T$999,7)</f>
        <v>0.045181</v>
      </c>
      <c r="O458" s="31">
        <f>VLOOKUP(A458,'Absolute Total Monosaccharide C'!$E$2:$T$999,8)</f>
        <v>0</v>
      </c>
      <c r="P458" s="31">
        <f>VLOOKUP(A458,'Absolute Total Monosaccharide C'!$E$2:$T$999,9)</f>
        <v>0.008772</v>
      </c>
      <c r="Q458" s="31">
        <f>VLOOKUP(A458,'Absolute Total Monosaccharide C'!$E$2:$T$999,10)</f>
        <v>0</v>
      </c>
      <c r="R458" s="31">
        <f>VLOOKUP(A458,'Absolute Total Monosaccharide C'!$E$2:$T$999,11)</f>
        <v>0.01842</v>
      </c>
      <c r="S458" s="31">
        <f>VLOOKUP(A458,'Absolute Total Monosaccharide C'!$E$2:$T$999,12)</f>
        <v>0</v>
      </c>
      <c r="T458" s="31">
        <f>VLOOKUP(A458,'Absolute Total Monosaccharide C'!$E$2:$T$999,13)</f>
        <v>0</v>
      </c>
      <c r="U458" s="31">
        <f>VLOOKUP(A458,'Absolute Total Monosaccharide C'!$E$2:$T$999,14)</f>
        <v>0.004546</v>
      </c>
      <c r="V458" s="31">
        <f>VLOOKUP(A458,'Absolute Total Monosaccharide C'!$E$2:$T$999,15)</f>
        <v>0</v>
      </c>
      <c r="W458" s="31">
        <f>VLOOKUP(A458,'Absolute Total Monosaccharide C'!$E$2:$T$999,16)</f>
        <v>0.000768</v>
      </c>
      <c r="X458" s="100">
        <f>VLOOKUP(A458,'Absolute Total Monosaccharide C'!$E$2:$T$999,2)</f>
        <v>9.67</v>
      </c>
      <c r="Y458" s="101"/>
    </row>
    <row r="459">
      <c r="A459" s="19" t="s">
        <v>1225</v>
      </c>
      <c r="B459" s="8" t="str">
        <f>VLOOKUP(A459,'Food Encyclopedia'!$C$2:$K$999,3)&amp;","&amp;VLOOKUP(A459,'Food Encyclopedia'!$C$2:$K$999,4)&amp;","&amp;VLOOKUP(A459,'Food Encyclopedia'!$C$2:$K$999,5)</f>
        <v>Sorghum, NA, whole grain, dried,Bob's Red Mill,Whole Grin Sorghym: The Traditional Grain of India</v>
      </c>
      <c r="C459" s="31" t="str">
        <f>VLOOKUP(A459,'Food Encyclopedia'!$C$2:$K$999,6)</f>
        <v>Grain Products</v>
      </c>
      <c r="D459" s="98">
        <v>40.0</v>
      </c>
      <c r="E459" s="31">
        <f t="shared" si="1"/>
        <v>40000</v>
      </c>
      <c r="F459" s="31">
        <f>(VLOOKUP(A459,'% water content of Food'!A459:F1456,6))</f>
        <v>65.42383656</v>
      </c>
      <c r="G459" s="31">
        <f t="shared" si="2"/>
        <v>26169.53462</v>
      </c>
      <c r="H459" s="31">
        <f t="shared" si="3"/>
        <v>13830.46538</v>
      </c>
      <c r="I459" s="99">
        <f t="shared" si="4"/>
        <v>134.8470374</v>
      </c>
      <c r="J459" s="31">
        <f>VLOOKUP(A459,'Absolute Total Monosaccharide C'!$E$2:$T$999,3)</f>
        <v>0.64114</v>
      </c>
      <c r="K459" s="31">
        <f>VLOOKUP(A459,'Absolute Total Monosaccharide C'!$E$2:$T$999,4)</f>
        <v>0.004114</v>
      </c>
      <c r="L459" s="31">
        <f>VLOOKUP(A459,'Absolute Total Monosaccharide C'!$E$2:$T$999,5)</f>
        <v>0.003068</v>
      </c>
      <c r="M459" s="31">
        <f>VLOOKUP(A459,'Absolute Total Monosaccharide C'!$E$2:$T$999,6)</f>
        <v>0.004482</v>
      </c>
      <c r="N459" s="100">
        <f>VLOOKUP(A459,'Absolute Total Monosaccharide C'!$E$2:$T$999,7)</f>
        <v>0.00975</v>
      </c>
      <c r="O459" s="31">
        <f>VLOOKUP(A459,'Absolute Total Monosaccharide C'!$E$2:$T$999,8)</f>
        <v>0.000557</v>
      </c>
      <c r="P459" s="31">
        <f>VLOOKUP(A459,'Absolute Total Monosaccharide C'!$E$2:$T$999,9)</f>
        <v>0.00011</v>
      </c>
      <c r="Q459" s="31">
        <f>VLOOKUP(A459,'Absolute Total Monosaccharide C'!$E$2:$T$999,10)</f>
        <v>0.000176</v>
      </c>
      <c r="R459" s="31">
        <f>VLOOKUP(A459,'Absolute Total Monosaccharide C'!$E$2:$T$999,11)</f>
        <v>0.000233</v>
      </c>
      <c r="S459" s="31">
        <f>VLOOKUP(A459,'Absolute Total Monosaccharide C'!$E$2:$T$999,12)</f>
        <v>0</v>
      </c>
      <c r="T459" s="31">
        <f>VLOOKUP(A459,'Absolute Total Monosaccharide C'!$E$2:$T$999,13)</f>
        <v>0</v>
      </c>
      <c r="U459" s="31">
        <f>VLOOKUP(A459,'Absolute Total Monosaccharide C'!$E$2:$T$999,14)</f>
        <v>0.000471</v>
      </c>
      <c r="V459" s="31">
        <f>VLOOKUP(A459,'Absolute Total Monosaccharide C'!$E$2:$T$999,15)</f>
        <v>0</v>
      </c>
      <c r="W459" s="31">
        <f>VLOOKUP(A459,'Absolute Total Monosaccharide C'!$E$2:$T$999,16)</f>
        <v>0.000354</v>
      </c>
      <c r="X459" s="100">
        <f>VLOOKUP(A459,'Absolute Total Monosaccharide C'!$E$2:$T$999,2)</f>
        <v>10.379</v>
      </c>
      <c r="Y459" s="101"/>
    </row>
    <row r="460">
      <c r="A460" s="19" t="s">
        <v>1229</v>
      </c>
      <c r="B460" s="8" t="str">
        <f>VLOOKUP(A460,'Food Encyclopedia'!$C$2:$K$999,3)&amp;","&amp;VLOOKUP(A460,'Food Encyclopedia'!$C$2:$K$999,4)&amp;","&amp;VLOOKUP(A460,'Food Encyclopedia'!$C$2:$K$999,5)</f>
        <v>Kasha, NA, whole grain, dried,Bob's Red Mill,Organic Whole Grain Kasha: The Traditional Grain of Eastern Europe</v>
      </c>
      <c r="C460" s="31" t="str">
        <f>VLOOKUP(A460,'Food Encyclopedia'!$C$2:$K$999,6)</f>
        <v>Grain Products</v>
      </c>
      <c r="D460" s="98">
        <v>40.0</v>
      </c>
      <c r="E460" s="31">
        <f t="shared" si="1"/>
        <v>40000</v>
      </c>
      <c r="F460" s="31">
        <f>(VLOOKUP(A460,'% water content of Food'!A460:F1457,6))</f>
        <v>65.14866439</v>
      </c>
      <c r="G460" s="31">
        <f t="shared" si="2"/>
        <v>26059.46576</v>
      </c>
      <c r="H460" s="31">
        <f t="shared" si="3"/>
        <v>13940.53424</v>
      </c>
      <c r="I460" s="99">
        <f t="shared" si="4"/>
        <v>161.5429108</v>
      </c>
      <c r="J460" s="31">
        <f>VLOOKUP(A460,'Absolute Total Monosaccharide C'!$E$2:$T$999,3)</f>
        <v>0.621477</v>
      </c>
      <c r="K460" s="31">
        <f>VLOOKUP(A460,'Absolute Total Monosaccharide C'!$E$2:$T$999,4)</f>
        <v>0.003706</v>
      </c>
      <c r="L460" s="31">
        <f>VLOOKUP(A460,'Absolute Total Monosaccharide C'!$E$2:$T$999,5)</f>
        <v>0.002841</v>
      </c>
      <c r="M460" s="31">
        <f>VLOOKUP(A460,'Absolute Total Monosaccharide C'!$E$2:$T$999,6)</f>
        <v>0.001206</v>
      </c>
      <c r="N460" s="100">
        <f>VLOOKUP(A460,'Absolute Total Monosaccharide C'!$E$2:$T$999,7)</f>
        <v>0.011588</v>
      </c>
      <c r="O460" s="31">
        <f>VLOOKUP(A460,'Absolute Total Monosaccharide C'!$E$2:$T$999,8)</f>
        <v>0.000668</v>
      </c>
      <c r="P460" s="31">
        <f>VLOOKUP(A460,'Absolute Total Monosaccharide C'!$E$2:$T$999,9)</f>
        <v>0.000485</v>
      </c>
      <c r="Q460" s="31">
        <f>VLOOKUP(A460,'Absolute Total Monosaccharide C'!$E$2:$T$999,10)</f>
        <v>0.000115</v>
      </c>
      <c r="R460" s="31">
        <f>VLOOKUP(A460,'Absolute Total Monosaccharide C'!$E$2:$T$999,11)</f>
        <v>0.000825</v>
      </c>
      <c r="S460" s="31">
        <f>VLOOKUP(A460,'Absolute Total Monosaccharide C'!$E$2:$T$999,12)</f>
        <v>0</v>
      </c>
      <c r="T460" s="31">
        <f>VLOOKUP(A460,'Absolute Total Monosaccharide C'!$E$2:$T$999,13)</f>
        <v>0</v>
      </c>
      <c r="U460" s="31">
        <f>VLOOKUP(A460,'Absolute Total Monosaccharide C'!$E$2:$T$999,14)</f>
        <v>0.000424</v>
      </c>
      <c r="V460" s="31">
        <f>VLOOKUP(A460,'Absolute Total Monosaccharide C'!$E$2:$T$999,15)</f>
        <v>0</v>
      </c>
      <c r="W460" s="31">
        <f>VLOOKUP(A460,'Absolute Total Monosaccharide C'!$E$2:$T$999,16)</f>
        <v>0.000466</v>
      </c>
      <c r="X460" s="100">
        <f>VLOOKUP(A460,'Absolute Total Monosaccharide C'!$E$2:$T$999,2)</f>
        <v>10.218</v>
      </c>
      <c r="Y460" s="101"/>
    </row>
    <row r="461">
      <c r="A461" s="19" t="s">
        <v>1233</v>
      </c>
      <c r="B461" s="8" t="str">
        <f>VLOOKUP(A461,'Food Encyclopedia'!$C$2:$K$999,3)&amp;","&amp;VLOOKUP(A461,'Food Encyclopedia'!$C$2:$K$999,4)&amp;","&amp;VLOOKUP(A461,'Food Encyclopedia'!$C$2:$K$999,5)</f>
        <v>Lentils, brown, whole grain, dried,Bob's Red Mill,Brown Lentils: Excellent Source of Fibers</v>
      </c>
      <c r="C461" s="31" t="str">
        <f>VLOOKUP(A461,'Food Encyclopedia'!$C$2:$K$999,6)</f>
        <v>Beans, Peas, Legumes, Nuts, Seeds</v>
      </c>
      <c r="D461" s="98">
        <v>40.0</v>
      </c>
      <c r="E461" s="31">
        <f t="shared" si="1"/>
        <v>40000</v>
      </c>
      <c r="F461" s="31">
        <f>(VLOOKUP(A461,'% water content of Food'!A461:F1458,6))</f>
        <v>75.18062756</v>
      </c>
      <c r="G461" s="31">
        <f t="shared" si="2"/>
        <v>30072.25103</v>
      </c>
      <c r="H461" s="31">
        <f t="shared" si="3"/>
        <v>9927.748975</v>
      </c>
      <c r="I461" s="99">
        <f t="shared" si="4"/>
        <v>268.773948</v>
      </c>
      <c r="J461" s="31">
        <f>VLOOKUP(A461,'Absolute Total Monosaccharide C'!$E$2:$T$999,3)</f>
        <v>0.693645</v>
      </c>
      <c r="K461" s="31">
        <f>VLOOKUP(A461,'Absolute Total Monosaccharide C'!$E$2:$T$999,4)</f>
        <v>0.035906</v>
      </c>
      <c r="L461" s="31">
        <f>VLOOKUP(A461,'Absolute Total Monosaccharide C'!$E$2:$T$999,5)</f>
        <v>0</v>
      </c>
      <c r="M461" s="31">
        <f>VLOOKUP(A461,'Absolute Total Monosaccharide C'!$E$2:$T$999,6)</f>
        <v>0.003387</v>
      </c>
      <c r="N461" s="100">
        <f>VLOOKUP(A461,'Absolute Total Monosaccharide C'!$E$2:$T$999,7)</f>
        <v>0.027073</v>
      </c>
      <c r="O461" s="31">
        <f>VLOOKUP(A461,'Absolute Total Monosaccharide C'!$E$2:$T$999,8)</f>
        <v>0</v>
      </c>
      <c r="P461" s="31">
        <f>VLOOKUP(A461,'Absolute Total Monosaccharide C'!$E$2:$T$999,9)</f>
        <v>0.001685</v>
      </c>
      <c r="Q461" s="31">
        <f>VLOOKUP(A461,'Absolute Total Monosaccharide C'!$E$2:$T$999,10)</f>
        <v>0</v>
      </c>
      <c r="R461" s="31">
        <f>VLOOKUP(A461,'Absolute Total Monosaccharide C'!$E$2:$T$999,11)</f>
        <v>0.005795</v>
      </c>
      <c r="S461" s="31">
        <f>VLOOKUP(A461,'Absolute Total Monosaccharide C'!$E$2:$T$999,12)</f>
        <v>0</v>
      </c>
      <c r="T461" s="31">
        <f>VLOOKUP(A461,'Absolute Total Monosaccharide C'!$E$2:$T$999,13)</f>
        <v>0</v>
      </c>
      <c r="U461" s="31">
        <f>VLOOKUP(A461,'Absolute Total Monosaccharide C'!$E$2:$T$999,14)</f>
        <v>0.002637</v>
      </c>
      <c r="V461" s="31">
        <f>VLOOKUP(A461,'Absolute Total Monosaccharide C'!$E$2:$T$999,15)</f>
        <v>0</v>
      </c>
      <c r="W461" s="31">
        <f>VLOOKUP(A461,'Absolute Total Monosaccharide C'!$E$2:$T$999,16)</f>
        <v>0.001206</v>
      </c>
      <c r="X461" s="100">
        <f>VLOOKUP(A461,'Absolute Total Monosaccharide C'!$E$2:$T$999,2)</f>
        <v>10.31</v>
      </c>
      <c r="Y461" s="101"/>
    </row>
    <row r="462">
      <c r="A462" s="19" t="s">
        <v>1237</v>
      </c>
      <c r="B462" s="8" t="str">
        <f>VLOOKUP(A462,'Food Encyclopedia'!$C$2:$K$999,3)&amp;","&amp;VLOOKUP(A462,'Food Encyclopedia'!$C$2:$K$999,4)&amp;","&amp;VLOOKUP(A462,'Food Encyclopedia'!$C$2:$K$999,5)</f>
        <v>Buckwheat, creamy, whole grain hot cereal, dried,Bob's Red Mill,Organic Creamy Buckwheat Hot Cereal: Whole Grain Gluten Free</v>
      </c>
      <c r="C462" s="31" t="str">
        <f>VLOOKUP(A462,'Food Encyclopedia'!$C$2:$K$999,6)</f>
        <v>Grain Products</v>
      </c>
      <c r="D462" s="98">
        <v>40.0</v>
      </c>
      <c r="E462" s="31">
        <f t="shared" si="1"/>
        <v>40000</v>
      </c>
      <c r="F462" s="31">
        <f>(VLOOKUP(A462,'% water content of Food'!A462:F1459,6))</f>
        <v>81.17615379</v>
      </c>
      <c r="G462" s="31">
        <f t="shared" si="2"/>
        <v>32470.46151</v>
      </c>
      <c r="H462" s="31">
        <f t="shared" si="3"/>
        <v>7529.538485</v>
      </c>
      <c r="I462" s="99">
        <f t="shared" si="4"/>
        <v>90.88905906</v>
      </c>
      <c r="J462" s="31">
        <f>VLOOKUP(A462,'Absolute Total Monosaccharide C'!$E$2:$T$999,3)</f>
        <v>0.596802</v>
      </c>
      <c r="K462" s="31">
        <f>VLOOKUP(A462,'Absolute Total Monosaccharide C'!$E$2:$T$999,4)</f>
        <v>0.008478</v>
      </c>
      <c r="L462" s="31">
        <f>VLOOKUP(A462,'Absolute Total Monosaccharide C'!$E$2:$T$999,5)</f>
        <v>0.003687</v>
      </c>
      <c r="M462" s="31">
        <f>VLOOKUP(A462,'Absolute Total Monosaccharide C'!$E$2:$T$999,6)</f>
        <v>0.001338</v>
      </c>
      <c r="N462" s="100">
        <f>VLOOKUP(A462,'Absolute Total Monosaccharide C'!$E$2:$T$999,7)</f>
        <v>0.012071</v>
      </c>
      <c r="O462" s="31">
        <f>VLOOKUP(A462,'Absolute Total Monosaccharide C'!$E$2:$T$999,8)</f>
        <v>0.000397</v>
      </c>
      <c r="P462" s="31">
        <f>VLOOKUP(A462,'Absolute Total Monosaccharide C'!$E$2:$T$999,9)</f>
        <v>0.000521</v>
      </c>
      <c r="Q462" s="102">
        <f>VLOOKUP(A462,'Absolute Total Monosaccharide C'!$E$2:$T$999,10)</f>
        <v>0.0000507</v>
      </c>
      <c r="R462" s="31">
        <f>VLOOKUP(A462,'Absolute Total Monosaccharide C'!$E$2:$T$999,11)</f>
        <v>0.000793</v>
      </c>
      <c r="S462" s="31">
        <f>VLOOKUP(A462,'Absolute Total Monosaccharide C'!$E$2:$T$999,12)</f>
        <v>0</v>
      </c>
      <c r="T462" s="31">
        <f>VLOOKUP(A462,'Absolute Total Monosaccharide C'!$E$2:$T$999,13)</f>
        <v>0</v>
      </c>
      <c r="U462" s="31">
        <f>VLOOKUP(A462,'Absolute Total Monosaccharide C'!$E$2:$T$999,14)</f>
        <v>0.000462</v>
      </c>
      <c r="V462" s="31">
        <f>VLOOKUP(A462,'Absolute Total Monosaccharide C'!$E$2:$T$999,15)</f>
        <v>0</v>
      </c>
      <c r="W462" s="31">
        <f>VLOOKUP(A462,'Absolute Total Monosaccharide C'!$E$2:$T$999,16)</f>
        <v>0.000539</v>
      </c>
      <c r="X462" s="100">
        <f>VLOOKUP(A462,'Absolute Total Monosaccharide C'!$E$2:$T$999,2)</f>
        <v>10.276</v>
      </c>
      <c r="Y462" s="101"/>
    </row>
    <row r="463">
      <c r="A463" s="19" t="s">
        <v>1241</v>
      </c>
      <c r="B463" s="8" t="str">
        <f>VLOOKUP(A463,'Food Encyclopedia'!$C$2:$K$999,3)&amp;","&amp;VLOOKUP(A463,'Food Encyclopedia'!$C$2:$K$999,4)&amp;","&amp;VLOOKUP(A463,'Food Encyclopedia'!$C$2:$K$999,5)</f>
        <v>Lentils, red, whole grain, dried,Bob's Red Mill,Red Lentils: Quick cooking High Fiber</v>
      </c>
      <c r="C463" s="31" t="str">
        <f>VLOOKUP(A463,'Food Encyclopedia'!$C$2:$K$999,6)</f>
        <v>Beans, Peas, Legumes, Nuts, Seeds</v>
      </c>
      <c r="D463" s="98">
        <v>40.0</v>
      </c>
      <c r="E463" s="31">
        <f t="shared" si="1"/>
        <v>40000</v>
      </c>
      <c r="F463" s="31">
        <f>(VLOOKUP(A463,'% water content of Food'!A463:F1460,6))</f>
        <v>67.62159723</v>
      </c>
      <c r="G463" s="31">
        <f t="shared" si="2"/>
        <v>27048.63889</v>
      </c>
      <c r="H463" s="31">
        <f t="shared" si="3"/>
        <v>12951.36111</v>
      </c>
      <c r="I463" s="99">
        <f t="shared" si="4"/>
        <v>275.7992348</v>
      </c>
      <c r="J463" s="31">
        <f>VLOOKUP(A463,'Absolute Total Monosaccharide C'!$E$2:$T$999,3)</f>
        <v>0.548489</v>
      </c>
      <c r="K463" s="31">
        <f>VLOOKUP(A463,'Absolute Total Monosaccharide C'!$E$2:$T$999,4)</f>
        <v>0.031027</v>
      </c>
      <c r="L463" s="31">
        <f>VLOOKUP(A463,'Absolute Total Monosaccharide C'!$E$2:$T$999,5)</f>
        <v>0</v>
      </c>
      <c r="M463" s="31">
        <f>VLOOKUP(A463,'Absolute Total Monosaccharide C'!$E$2:$T$999,6)</f>
        <v>0.002255</v>
      </c>
      <c r="N463" s="100">
        <f>VLOOKUP(A463,'Absolute Total Monosaccharide C'!$E$2:$T$999,7)</f>
        <v>0.021295</v>
      </c>
      <c r="O463" s="31">
        <f>VLOOKUP(A463,'Absolute Total Monosaccharide C'!$E$2:$T$999,8)</f>
        <v>0</v>
      </c>
      <c r="P463" s="31">
        <f>VLOOKUP(A463,'Absolute Total Monosaccharide C'!$E$2:$T$999,9)</f>
        <v>0.001176</v>
      </c>
      <c r="Q463" s="31">
        <f>VLOOKUP(A463,'Absolute Total Monosaccharide C'!$E$2:$T$999,10)</f>
        <v>0</v>
      </c>
      <c r="R463" s="31">
        <f>VLOOKUP(A463,'Absolute Total Monosaccharide C'!$E$2:$T$999,11)</f>
        <v>0.003461</v>
      </c>
      <c r="S463" s="31">
        <f>VLOOKUP(A463,'Absolute Total Monosaccharide C'!$E$2:$T$999,12)</f>
        <v>0</v>
      </c>
      <c r="T463" s="31">
        <f>VLOOKUP(A463,'Absolute Total Monosaccharide C'!$E$2:$T$999,13)</f>
        <v>0</v>
      </c>
      <c r="U463" s="31">
        <f>VLOOKUP(A463,'Absolute Total Monosaccharide C'!$E$2:$T$999,14)</f>
        <v>0.001251</v>
      </c>
      <c r="V463" s="31">
        <f>VLOOKUP(A463,'Absolute Total Monosaccharide C'!$E$2:$T$999,15)</f>
        <v>0</v>
      </c>
      <c r="W463" s="31">
        <f>VLOOKUP(A463,'Absolute Total Monosaccharide C'!$E$2:$T$999,16)</f>
        <v>0.001106</v>
      </c>
      <c r="X463" s="100">
        <f>VLOOKUP(A463,'Absolute Total Monosaccharide C'!$E$2:$T$999,2)</f>
        <v>10.36</v>
      </c>
      <c r="Y463" s="101"/>
    </row>
    <row r="464">
      <c r="A464" s="19" t="s">
        <v>1245</v>
      </c>
      <c r="B464" s="8" t="str">
        <f>VLOOKUP(A464,'Food Encyclopedia'!$C$2:$K$999,3)&amp;","&amp;VLOOKUP(A464,'Food Encyclopedia'!$C$2:$K$999,4)&amp;","&amp;VLOOKUP(A464,'Food Encyclopedia'!$C$2:$K$999,5)</f>
        <v>Kamut, khorasan wheat, whole grain, dried,Bob's Red Mill,Organic Whole Grain Kamut Whole Grain: The Traditional Grain of Egypt</v>
      </c>
      <c r="C464" s="31" t="str">
        <f>VLOOKUP(A464,'Food Encyclopedia'!$C$2:$K$999,6)</f>
        <v>Grain Products</v>
      </c>
      <c r="D464" s="98">
        <v>40.0</v>
      </c>
      <c r="E464" s="31">
        <f t="shared" si="1"/>
        <v>40000</v>
      </c>
      <c r="F464" s="31">
        <f>(VLOOKUP(A464,'% water content of Food'!A464:F1461,6))</f>
        <v>51.68372653</v>
      </c>
      <c r="G464" s="31">
        <f t="shared" si="2"/>
        <v>20673.49061</v>
      </c>
      <c r="H464" s="31">
        <f t="shared" si="3"/>
        <v>19326.50939</v>
      </c>
      <c r="I464" s="99">
        <f t="shared" si="4"/>
        <v>335.1796523</v>
      </c>
      <c r="J464" s="31">
        <f>VLOOKUP(A464,'Absolute Total Monosaccharide C'!$E$2:$T$999,3)</f>
        <v>0.621952</v>
      </c>
      <c r="K464" s="31">
        <f>VLOOKUP(A464,'Absolute Total Monosaccharide C'!$E$2:$T$999,4)</f>
        <v>0.003406</v>
      </c>
      <c r="L464" s="31">
        <f>VLOOKUP(A464,'Absolute Total Monosaccharide C'!$E$2:$T$999,5)</f>
        <v>0.005125</v>
      </c>
      <c r="M464" s="31">
        <f>VLOOKUP(A464,'Absolute Total Monosaccharide C'!$E$2:$T$999,6)</f>
        <v>0.012657</v>
      </c>
      <c r="N464" s="100">
        <f>VLOOKUP(A464,'Absolute Total Monosaccharide C'!$E$2:$T$999,7)</f>
        <v>0.017343</v>
      </c>
      <c r="O464" s="31">
        <f>VLOOKUP(A464,'Absolute Total Monosaccharide C'!$E$2:$T$999,8)</f>
        <v>0.000474</v>
      </c>
      <c r="P464" s="102">
        <f>VLOOKUP(A464,'Absolute Total Monosaccharide C'!$E$2:$T$999,9)</f>
        <v>0.0000678</v>
      </c>
      <c r="Q464" s="102">
        <f>VLOOKUP(A464,'Absolute Total Monosaccharide C'!$E$2:$T$999,10)</f>
        <v>0.0000763</v>
      </c>
      <c r="R464" s="102">
        <f>VLOOKUP(A464,'Absolute Total Monosaccharide C'!$E$2:$T$999,11)</f>
        <v>0.0000965</v>
      </c>
      <c r="S464" s="31">
        <f>VLOOKUP(A464,'Absolute Total Monosaccharide C'!$E$2:$T$999,12)</f>
        <v>0</v>
      </c>
      <c r="T464" s="31">
        <f>VLOOKUP(A464,'Absolute Total Monosaccharide C'!$E$2:$T$999,13)</f>
        <v>0</v>
      </c>
      <c r="U464" s="31">
        <f>VLOOKUP(A464,'Absolute Total Monosaccharide C'!$E$2:$T$999,14)</f>
        <v>0.000817</v>
      </c>
      <c r="V464" s="31">
        <f>VLOOKUP(A464,'Absolute Total Monosaccharide C'!$E$2:$T$999,15)</f>
        <v>0</v>
      </c>
      <c r="W464" s="31">
        <f>VLOOKUP(A464,'Absolute Total Monosaccharide C'!$E$2:$T$999,16)</f>
        <v>0.00051</v>
      </c>
      <c r="X464" s="100">
        <f>VLOOKUP(A464,'Absolute Total Monosaccharide C'!$E$2:$T$999,2)</f>
        <v>9.92</v>
      </c>
      <c r="Y464" s="101"/>
    </row>
    <row r="465">
      <c r="A465" s="19" t="s">
        <v>1249</v>
      </c>
      <c r="B465" s="8" t="str">
        <f>VLOOKUP(A465,'Food Encyclopedia'!$C$2:$K$999,3)&amp;","&amp;VLOOKUP(A465,'Food Encyclopedia'!$C$2:$K$999,4)&amp;","&amp;VLOOKUP(A465,'Food Encyclopedia'!$C$2:$K$999,5)</f>
        <v>Polenta, NA, NA, dried,Bob's Red Mill,Yellow Corn Grits also known as Polenta</v>
      </c>
      <c r="C465" s="31" t="str">
        <f>VLOOKUP(A465,'Food Encyclopedia'!$C$2:$K$999,6)</f>
        <v>Grain Products</v>
      </c>
      <c r="D465" s="98">
        <v>40.0</v>
      </c>
      <c r="E465" s="31">
        <f t="shared" si="1"/>
        <v>40000</v>
      </c>
      <c r="F465" s="31">
        <f>(VLOOKUP(A465,'% water content of Food'!A465:F1462,6))</f>
        <v>71.26725911</v>
      </c>
      <c r="G465" s="31">
        <f t="shared" si="2"/>
        <v>28506.90365</v>
      </c>
      <c r="H465" s="31">
        <f t="shared" si="3"/>
        <v>11493.09635</v>
      </c>
      <c r="I465" s="99">
        <f t="shared" si="4"/>
        <v>82.01473559</v>
      </c>
      <c r="J465" s="31">
        <f>VLOOKUP(A465,'Absolute Total Monosaccharide C'!$E$2:$T$999,3)</f>
        <v>0.743798</v>
      </c>
      <c r="K465" s="31">
        <f>VLOOKUP(A465,'Absolute Total Monosaccharide C'!$E$2:$T$999,4)</f>
        <v>0.001773</v>
      </c>
      <c r="L465" s="31">
        <f>VLOOKUP(A465,'Absolute Total Monosaccharide C'!$E$2:$T$999,5)</f>
        <v>0.005207</v>
      </c>
      <c r="M465" s="31">
        <f>VLOOKUP(A465,'Absolute Total Monosaccharide C'!$E$2:$T$999,6)</f>
        <v>0.001811</v>
      </c>
      <c r="N465" s="100">
        <f>VLOOKUP(A465,'Absolute Total Monosaccharide C'!$E$2:$T$999,7)</f>
        <v>0.007136</v>
      </c>
      <c r="O465" s="31">
        <f>VLOOKUP(A465,'Absolute Total Monosaccharide C'!$E$2:$T$999,8)</f>
        <v>0.000241</v>
      </c>
      <c r="P465" s="102">
        <f>VLOOKUP(A465,'Absolute Total Monosaccharide C'!$E$2:$T$999,9)</f>
        <v>0.000048</v>
      </c>
      <c r="Q465" s="102">
        <f>VLOOKUP(A465,'Absolute Total Monosaccharide C'!$E$2:$T$999,10)</f>
        <v>0.0000609</v>
      </c>
      <c r="R465" s="102">
        <f>VLOOKUP(A465,'Absolute Total Monosaccharide C'!$E$2:$T$999,11)</f>
        <v>0.0000862</v>
      </c>
      <c r="S465" s="31">
        <f>VLOOKUP(A465,'Absolute Total Monosaccharide C'!$E$2:$T$999,12)</f>
        <v>0</v>
      </c>
      <c r="T465" s="31">
        <f>VLOOKUP(A465,'Absolute Total Monosaccharide C'!$E$2:$T$999,13)</f>
        <v>0</v>
      </c>
      <c r="U465" s="31">
        <f>VLOOKUP(A465,'Absolute Total Monosaccharide C'!$E$2:$T$999,14)</f>
        <v>0.000366</v>
      </c>
      <c r="V465" s="31">
        <f>VLOOKUP(A465,'Absolute Total Monosaccharide C'!$E$2:$T$999,15)</f>
        <v>0</v>
      </c>
      <c r="W465" s="31">
        <f>VLOOKUP(A465,'Absolute Total Monosaccharide C'!$E$2:$T$999,16)</f>
        <v>0.000272</v>
      </c>
      <c r="X465" s="100">
        <f>VLOOKUP(A465,'Absolute Total Monosaccharide C'!$E$2:$T$999,2)</f>
        <v>10.587</v>
      </c>
      <c r="Y465" s="101"/>
    </row>
    <row r="466">
      <c r="A466" s="19" t="s">
        <v>1253</v>
      </c>
      <c r="B466" s="8" t="str">
        <f>VLOOKUP(A466,'Food Encyclopedia'!$C$2:$K$999,3)&amp;","&amp;VLOOKUP(A466,'Food Encyclopedia'!$C$2:$K$999,4)&amp;","&amp;VLOOKUP(A466,'Food Encyclopedia'!$C$2:$K$999,5)</f>
        <v>Rolled Oat, old fashioned, whole grain, dried,Bob's Red Mill,Old Fashioned Rolled Oats Whole Grain: World's Best Oatmeal </v>
      </c>
      <c r="C466" s="31" t="str">
        <f>VLOOKUP(A466,'Food Encyclopedia'!$C$2:$K$999,6)</f>
        <v>Grain Products</v>
      </c>
      <c r="D466" s="98">
        <v>40.0</v>
      </c>
      <c r="E466" s="31">
        <f t="shared" si="1"/>
        <v>40000</v>
      </c>
      <c r="F466" s="31">
        <f>(VLOOKUP(A466,'% water content of Food'!A466:F1463,6))</f>
        <v>72.11050806</v>
      </c>
      <c r="G466" s="31">
        <f t="shared" si="2"/>
        <v>28844.20322</v>
      </c>
      <c r="H466" s="31">
        <f t="shared" si="3"/>
        <v>11155.79678</v>
      </c>
      <c r="I466" s="99">
        <f t="shared" si="4"/>
        <v>127.1091485</v>
      </c>
      <c r="J466" s="31">
        <f>VLOOKUP(A466,'Absolute Total Monosaccharide C'!$E$2:$T$999,3)</f>
        <v>0.618883</v>
      </c>
      <c r="K466" s="31">
        <f>VLOOKUP(A466,'Absolute Total Monosaccharide C'!$E$2:$T$999,4)</f>
        <v>0.003105</v>
      </c>
      <c r="L466" s="31">
        <f>VLOOKUP(A466,'Absolute Total Monosaccharide C'!$E$2:$T$999,5)</f>
        <v>0.003905</v>
      </c>
      <c r="M466" s="31">
        <f>VLOOKUP(A466,'Absolute Total Monosaccharide C'!$E$2:$T$999,6)</f>
        <v>0.009179</v>
      </c>
      <c r="N466" s="100">
        <f>VLOOKUP(A466,'Absolute Total Monosaccharide C'!$E$2:$T$999,7)</f>
        <v>0.011394</v>
      </c>
      <c r="O466" s="31">
        <f>VLOOKUP(A466,'Absolute Total Monosaccharide C'!$E$2:$T$999,8)</f>
        <v>0.000657</v>
      </c>
      <c r="P466" s="31">
        <f>VLOOKUP(A466,'Absolute Total Monosaccharide C'!$E$2:$T$999,9)</f>
        <v>0.000111</v>
      </c>
      <c r="Q466" s="31">
        <f>VLOOKUP(A466,'Absolute Total Monosaccharide C'!$E$2:$T$999,10)</f>
        <v>0.000113</v>
      </c>
      <c r="R466" s="31">
        <f>VLOOKUP(A466,'Absolute Total Monosaccharide C'!$E$2:$T$999,11)</f>
        <v>0.000154</v>
      </c>
      <c r="S466" s="31">
        <f>VLOOKUP(A466,'Absolute Total Monosaccharide C'!$E$2:$T$999,12)</f>
        <v>0</v>
      </c>
      <c r="T466" s="31">
        <f>VLOOKUP(A466,'Absolute Total Monosaccharide C'!$E$2:$T$999,13)</f>
        <v>0</v>
      </c>
      <c r="U466" s="31">
        <f>VLOOKUP(A466,'Absolute Total Monosaccharide C'!$E$2:$T$999,14)</f>
        <v>0.00091</v>
      </c>
      <c r="V466" s="31">
        <f>VLOOKUP(A466,'Absolute Total Monosaccharide C'!$E$2:$T$999,15)</f>
        <v>0</v>
      </c>
      <c r="W466" s="31">
        <f>VLOOKUP(A466,'Absolute Total Monosaccharide C'!$E$2:$T$999,16)</f>
        <v>0.000507</v>
      </c>
      <c r="X466" s="100">
        <f>VLOOKUP(A466,'Absolute Total Monosaccharide C'!$E$2:$T$999,2)</f>
        <v>9.853</v>
      </c>
      <c r="Y466" s="101"/>
    </row>
    <row r="467">
      <c r="A467" s="19" t="s">
        <v>1257</v>
      </c>
      <c r="B467" s="8" t="str">
        <f>VLOOKUP(A467,'Food Encyclopedia'!$C$2:$K$999,3)&amp;","&amp;VLOOKUP(A467,'Food Encyclopedia'!$C$2:$K$999,4)&amp;","&amp;VLOOKUP(A467,'Food Encyclopedia'!$C$2:$K$999,5)</f>
        <v>Millet, NA, whole grain, dried,Bob's Red Mill,Whole Grain Millet: The Traditional Grain of Asia</v>
      </c>
      <c r="C467" s="31" t="str">
        <f>VLOOKUP(A467,'Food Encyclopedia'!$C$2:$K$999,6)</f>
        <v>Grain Products</v>
      </c>
      <c r="D467" s="98">
        <v>40.0</v>
      </c>
      <c r="E467" s="31">
        <f t="shared" si="1"/>
        <v>40000</v>
      </c>
      <c r="F467" s="31">
        <f>(VLOOKUP(A467,'% water content of Food'!A467:F1464,6))</f>
        <v>62.3848781</v>
      </c>
      <c r="G467" s="31">
        <f t="shared" si="2"/>
        <v>24953.95124</v>
      </c>
      <c r="H467" s="31">
        <f t="shared" si="3"/>
        <v>15046.04876</v>
      </c>
      <c r="I467" s="99">
        <f t="shared" si="4"/>
        <v>97.39307363</v>
      </c>
      <c r="J467" s="31">
        <f>VLOOKUP(A467,'Absolute Total Monosaccharide C'!$E$2:$T$999,3)</f>
        <v>0.426439</v>
      </c>
      <c r="K467" s="31">
        <f>VLOOKUP(A467,'Absolute Total Monosaccharide C'!$E$2:$T$999,4)</f>
        <v>0.002969</v>
      </c>
      <c r="L467" s="31">
        <f>VLOOKUP(A467,'Absolute Total Monosaccharide C'!$E$2:$T$999,5)</f>
        <v>0.002723</v>
      </c>
      <c r="M467" s="31">
        <f>VLOOKUP(A467,'Absolute Total Monosaccharide C'!$E$2:$T$999,6)</f>
        <v>0.001652</v>
      </c>
      <c r="N467" s="100">
        <f>VLOOKUP(A467,'Absolute Total Monosaccharide C'!$E$2:$T$999,7)</f>
        <v>0.006473</v>
      </c>
      <c r="O467" s="31">
        <f>VLOOKUP(A467,'Absolute Total Monosaccharide C'!$E$2:$T$999,8)</f>
        <v>0.000467</v>
      </c>
      <c r="P467" s="102">
        <f>VLOOKUP(A467,'Absolute Total Monosaccharide C'!$E$2:$T$999,9)</f>
        <v>0.000082</v>
      </c>
      <c r="Q467" s="102">
        <f>VLOOKUP(A467,'Absolute Total Monosaccharide C'!$E$2:$T$999,10)</f>
        <v>0.0000733</v>
      </c>
      <c r="R467" s="31">
        <f>VLOOKUP(A467,'Absolute Total Monosaccharide C'!$E$2:$T$999,11)</f>
        <v>0.000102</v>
      </c>
      <c r="S467" s="31">
        <f>VLOOKUP(A467,'Absolute Total Monosaccharide C'!$E$2:$T$999,12)</f>
        <v>0</v>
      </c>
      <c r="T467" s="31">
        <f>VLOOKUP(A467,'Absolute Total Monosaccharide C'!$E$2:$T$999,13)</f>
        <v>0</v>
      </c>
      <c r="U467" s="31">
        <f>VLOOKUP(A467,'Absolute Total Monosaccharide C'!$E$2:$T$999,14)</f>
        <v>0.000194</v>
      </c>
      <c r="V467" s="31">
        <f>VLOOKUP(A467,'Absolute Total Monosaccharide C'!$E$2:$T$999,15)</f>
        <v>0</v>
      </c>
      <c r="W467" s="31">
        <f>VLOOKUP(A467,'Absolute Total Monosaccharide C'!$E$2:$T$999,16)</f>
        <v>0.000324</v>
      </c>
      <c r="X467" s="100">
        <f>VLOOKUP(A467,'Absolute Total Monosaccharide C'!$E$2:$T$999,2)</f>
        <v>10.27</v>
      </c>
      <c r="Y467" s="101"/>
    </row>
    <row r="468">
      <c r="A468" s="19" t="s">
        <v>1261</v>
      </c>
      <c r="B468" s="8" t="str">
        <f>VLOOKUP(A468,'Food Encyclopedia'!$C$2:$K$999,3)&amp;","&amp;VLOOKUP(A468,'Food Encyclopedia'!$C$2:$K$999,4)&amp;","&amp;VLOOKUP(A468,'Food Encyclopedia'!$C$2:$K$999,5)</f>
        <v>Oats, NA, steel cut whole grain, dried,Bob's Red Mill,100% Whole Grain Quick Cooking Steel Cut Oats: The Golden Spurtle</v>
      </c>
      <c r="C468" s="31" t="str">
        <f>VLOOKUP(A468,'Food Encyclopedia'!$C$2:$K$999,6)</f>
        <v>Grain Products</v>
      </c>
      <c r="D468" s="98">
        <v>40.0</v>
      </c>
      <c r="E468" s="31">
        <f t="shared" si="1"/>
        <v>40000</v>
      </c>
      <c r="F468" s="31">
        <f>(VLOOKUP(A468,'% water content of Food'!A468:F1465,6))</f>
        <v>75.3680997</v>
      </c>
      <c r="G468" s="31">
        <f t="shared" si="2"/>
        <v>30147.23988</v>
      </c>
      <c r="H468" s="31">
        <f t="shared" si="3"/>
        <v>9852.760121</v>
      </c>
      <c r="I468" s="99">
        <f t="shared" si="4"/>
        <v>117.9079804</v>
      </c>
      <c r="J468" s="31">
        <f>VLOOKUP(A468,'Absolute Total Monosaccharide C'!$E$2:$T$999,3)</f>
        <v>0.516035</v>
      </c>
      <c r="K468" s="31">
        <f>VLOOKUP(A468,'Absolute Total Monosaccharide C'!$E$2:$T$999,4)</f>
        <v>0.00335</v>
      </c>
      <c r="L468" s="31">
        <f>VLOOKUP(A468,'Absolute Total Monosaccharide C'!$E$2:$T$999,5)</f>
        <v>0.004191</v>
      </c>
      <c r="M468" s="31">
        <f>VLOOKUP(A468,'Absolute Total Monosaccharide C'!$E$2:$T$999,6)</f>
        <v>0.006665</v>
      </c>
      <c r="N468" s="100">
        <f>VLOOKUP(A468,'Absolute Total Monosaccharide C'!$E$2:$T$999,7)</f>
        <v>0.011967</v>
      </c>
      <c r="O468" s="31">
        <f>VLOOKUP(A468,'Absolute Total Monosaccharide C'!$E$2:$T$999,8)</f>
        <v>0.000334</v>
      </c>
      <c r="P468" s="102">
        <f>VLOOKUP(A468,'Absolute Total Monosaccharide C'!$E$2:$T$999,9)</f>
        <v>0.0000931</v>
      </c>
      <c r="Q468" s="31">
        <f>VLOOKUP(A468,'Absolute Total Monosaccharide C'!$E$2:$T$999,10)</f>
        <v>0.00011</v>
      </c>
      <c r="R468" s="31">
        <f>VLOOKUP(A468,'Absolute Total Monosaccharide C'!$E$2:$T$999,11)</f>
        <v>0.000113</v>
      </c>
      <c r="S468" s="31">
        <f>VLOOKUP(A468,'Absolute Total Monosaccharide C'!$E$2:$T$999,12)</f>
        <v>0</v>
      </c>
      <c r="T468" s="31">
        <f>VLOOKUP(A468,'Absolute Total Monosaccharide C'!$E$2:$T$999,13)</f>
        <v>0</v>
      </c>
      <c r="U468" s="31">
        <f>VLOOKUP(A468,'Absolute Total Monosaccharide C'!$E$2:$T$999,14)</f>
        <v>0.000647</v>
      </c>
      <c r="V468" s="31">
        <f>VLOOKUP(A468,'Absolute Total Monosaccharide C'!$E$2:$T$999,15)</f>
        <v>0</v>
      </c>
      <c r="W468" s="31">
        <f>VLOOKUP(A468,'Absolute Total Monosaccharide C'!$E$2:$T$999,16)</f>
        <v>0.000642</v>
      </c>
      <c r="X468" s="100">
        <f>VLOOKUP(A468,'Absolute Total Monosaccharide C'!$E$2:$T$999,2)</f>
        <v>10.06</v>
      </c>
      <c r="Y468" s="101"/>
    </row>
    <row r="469">
      <c r="A469" s="19" t="s">
        <v>1265</v>
      </c>
      <c r="B469" s="8" t="str">
        <f>VLOOKUP(A469,'Food Encyclopedia'!$C$2:$K$999,3)&amp;","&amp;VLOOKUP(A469,'Food Encyclopedia'!$C$2:$K$999,4)&amp;","&amp;VLOOKUP(A469,'Food Encyclopedia'!$C$2:$K$999,5)</f>
        <v>Farro, NA, whole grain, dried,Bob's Red Mill,Organic Farro: The Traditional Grain of the Mediterranean</v>
      </c>
      <c r="C469" s="31" t="str">
        <f>VLOOKUP(A469,'Food Encyclopedia'!$C$2:$K$999,6)</f>
        <v>Grain Products</v>
      </c>
      <c r="D469" s="98">
        <v>40.0</v>
      </c>
      <c r="E469" s="31">
        <f t="shared" si="1"/>
        <v>40000</v>
      </c>
      <c r="F469" s="31">
        <f>(VLOOKUP(A469,'% water content of Food'!A469:F1466,6))</f>
        <v>69.53550015</v>
      </c>
      <c r="G469" s="31">
        <f t="shared" si="2"/>
        <v>27814.20006</v>
      </c>
      <c r="H469" s="31">
        <f t="shared" si="3"/>
        <v>12185.79994</v>
      </c>
      <c r="I469" s="99">
        <f t="shared" si="4"/>
        <v>293.105046</v>
      </c>
      <c r="J469" s="31">
        <f>VLOOKUP(A469,'Absolute Total Monosaccharide C'!$E$2:$T$999,3)</f>
        <v>0.589733</v>
      </c>
      <c r="K469" s="31">
        <f>VLOOKUP(A469,'Absolute Total Monosaccharide C'!$E$2:$T$999,4)</f>
        <v>0.007035</v>
      </c>
      <c r="L469" s="31">
        <f>VLOOKUP(A469,'Absolute Total Monosaccharide C'!$E$2:$T$999,5)</f>
        <v>0.004344</v>
      </c>
      <c r="M469" s="31">
        <f>VLOOKUP(A469,'Absolute Total Monosaccharide C'!$E$2:$T$999,6)</f>
        <v>0.014062</v>
      </c>
      <c r="N469" s="100">
        <f>VLOOKUP(A469,'Absolute Total Monosaccharide C'!$E$2:$T$999,7)</f>
        <v>0.024053</v>
      </c>
      <c r="O469" s="31">
        <f>VLOOKUP(A469,'Absolute Total Monosaccharide C'!$E$2:$T$999,8)</f>
        <v>0.000239</v>
      </c>
      <c r="P469" s="102">
        <f>VLOOKUP(A469,'Absolute Total Monosaccharide C'!$E$2:$T$999,9)</f>
        <v>0.0000468</v>
      </c>
      <c r="Q469" s="102">
        <f>VLOOKUP(A469,'Absolute Total Monosaccharide C'!$E$2:$T$999,10)</f>
        <v>0.0000668</v>
      </c>
      <c r="R469" s="102">
        <f>VLOOKUP(A469,'Absolute Total Monosaccharide C'!$E$2:$T$999,11)</f>
        <v>0.000086</v>
      </c>
      <c r="S469" s="31">
        <f>VLOOKUP(A469,'Absolute Total Monosaccharide C'!$E$2:$T$999,12)</f>
        <v>0</v>
      </c>
      <c r="T469" s="31">
        <f>VLOOKUP(A469,'Absolute Total Monosaccharide C'!$E$2:$T$999,13)</f>
        <v>0</v>
      </c>
      <c r="U469" s="31">
        <f>VLOOKUP(A469,'Absolute Total Monosaccharide C'!$E$2:$T$999,14)</f>
        <v>0.001163</v>
      </c>
      <c r="V469" s="31">
        <f>VLOOKUP(A469,'Absolute Total Monosaccharide C'!$E$2:$T$999,15)</f>
        <v>0</v>
      </c>
      <c r="W469" s="31">
        <f>VLOOKUP(A469,'Absolute Total Monosaccharide C'!$E$2:$T$999,16)</f>
        <v>0.000359</v>
      </c>
      <c r="X469" s="100">
        <f>VLOOKUP(A469,'Absolute Total Monosaccharide C'!$E$2:$T$999,2)</f>
        <v>10.33</v>
      </c>
      <c r="Y469" s="101"/>
    </row>
    <row r="470">
      <c r="A470" s="19" t="s">
        <v>1269</v>
      </c>
      <c r="B470" s="8" t="str">
        <f>VLOOKUP(A470,'Food Encyclopedia'!$C$2:$K$999,3)&amp;","&amp;VLOOKUP(A470,'Food Encyclopedia'!$C$2:$K$999,4)&amp;","&amp;VLOOKUP(A470,'Food Encyclopedia'!$C$2:$K$999,5)</f>
        <v>Rolled Oats, NA, whole grain, dried,Bob's Red Mill,Quick Cooking Rolled Oats: Whole Grain</v>
      </c>
      <c r="C470" s="31" t="str">
        <f>VLOOKUP(A470,'Food Encyclopedia'!$C$2:$K$999,6)</f>
        <v>Grain Products</v>
      </c>
      <c r="D470" s="98">
        <v>40.0</v>
      </c>
      <c r="E470" s="31">
        <f t="shared" si="1"/>
        <v>40000</v>
      </c>
      <c r="F470" s="31">
        <f>(VLOOKUP(A470,'% water content of Food'!A470:F1467,6))</f>
        <v>78.14703368</v>
      </c>
      <c r="G470" s="31">
        <f t="shared" si="2"/>
        <v>31258.81347</v>
      </c>
      <c r="H470" s="31">
        <f t="shared" si="3"/>
        <v>8741.186527</v>
      </c>
      <c r="I470" s="99">
        <f t="shared" si="4"/>
        <v>82.95386014</v>
      </c>
      <c r="J470" s="31">
        <f>VLOOKUP(A470,'Absolute Total Monosaccharide C'!$E$2:$T$999,3)</f>
        <v>0.618186</v>
      </c>
      <c r="K470" s="31">
        <f>VLOOKUP(A470,'Absolute Total Monosaccharide C'!$E$2:$T$999,4)</f>
        <v>0.004384</v>
      </c>
      <c r="L470" s="31">
        <f>VLOOKUP(A470,'Absolute Total Monosaccharide C'!$E$2:$T$999,5)</f>
        <v>0.004402</v>
      </c>
      <c r="M470" s="31">
        <f>VLOOKUP(A470,'Absolute Total Monosaccharide C'!$E$2:$T$999,6)</f>
        <v>0.006223</v>
      </c>
      <c r="N470" s="100">
        <f>VLOOKUP(A470,'Absolute Total Monosaccharide C'!$E$2:$T$999,7)</f>
        <v>0.00949</v>
      </c>
      <c r="O470" s="31">
        <f>VLOOKUP(A470,'Absolute Total Monosaccharide C'!$E$2:$T$999,8)</f>
        <v>0.00037</v>
      </c>
      <c r="P470" s="102">
        <f>VLOOKUP(A470,'Absolute Total Monosaccharide C'!$E$2:$T$999,9)</f>
        <v>0.0000955</v>
      </c>
      <c r="Q470" s="102">
        <f>VLOOKUP(A470,'Absolute Total Monosaccharide C'!$E$2:$T$999,10)</f>
        <v>0.000087</v>
      </c>
      <c r="R470" s="31">
        <f>VLOOKUP(A470,'Absolute Total Monosaccharide C'!$E$2:$T$999,11)</f>
        <v>0.000102</v>
      </c>
      <c r="S470" s="31">
        <f>VLOOKUP(A470,'Absolute Total Monosaccharide C'!$E$2:$T$999,12)</f>
        <v>0</v>
      </c>
      <c r="T470" s="31">
        <f>VLOOKUP(A470,'Absolute Total Monosaccharide C'!$E$2:$T$999,13)</f>
        <v>0</v>
      </c>
      <c r="U470" s="31">
        <f>VLOOKUP(A470,'Absolute Total Monosaccharide C'!$E$2:$T$999,14)</f>
        <v>0.00078</v>
      </c>
      <c r="V470" s="31">
        <f>VLOOKUP(A470,'Absolute Total Monosaccharide C'!$E$2:$T$999,15)</f>
        <v>0</v>
      </c>
      <c r="W470" s="31">
        <f>VLOOKUP(A470,'Absolute Total Monosaccharide C'!$E$2:$T$999,16)</f>
        <v>0.00055</v>
      </c>
      <c r="X470" s="100">
        <f>VLOOKUP(A470,'Absolute Total Monosaccharide C'!$E$2:$T$999,2)</f>
        <v>10.36</v>
      </c>
      <c r="Y470" s="101"/>
    </row>
    <row r="471">
      <c r="A471" s="19" t="s">
        <v>1273</v>
      </c>
      <c r="B471" s="8" t="str">
        <f>VLOOKUP(A471,'Food Encyclopedia'!$C$2:$K$999,3)&amp;","&amp;VLOOKUP(A471,'Food Encyclopedia'!$C$2:$K$999,4)&amp;","&amp;VLOOKUP(A471,'Food Encyclopedia'!$C$2:$K$999,5)</f>
        <v>Barley, pearl, whole grain, dried,Bob's Red Mill,Premium Quality: Peral Barley Delicious Source of Fiber</v>
      </c>
      <c r="C471" s="31" t="str">
        <f>VLOOKUP(A471,'Food Encyclopedia'!$C$2:$K$999,6)</f>
        <v>Grain Products</v>
      </c>
      <c r="D471" s="98">
        <v>40.0</v>
      </c>
      <c r="E471" s="31">
        <f t="shared" si="1"/>
        <v>40000</v>
      </c>
      <c r="F471" s="31">
        <f>(VLOOKUP(A471,'% water content of Food'!A471:F1468,6))</f>
        <v>72.67836526</v>
      </c>
      <c r="G471" s="31">
        <f t="shared" si="2"/>
        <v>29071.34611</v>
      </c>
      <c r="H471" s="31">
        <f t="shared" si="3"/>
        <v>10928.65389</v>
      </c>
      <c r="I471" s="99">
        <f t="shared" si="4"/>
        <v>279.4893947</v>
      </c>
      <c r="J471" s="31">
        <f>VLOOKUP(A471,'Absolute Total Monosaccharide C'!$E$2:$T$999,3)</f>
        <v>0.613637</v>
      </c>
      <c r="K471" s="31">
        <f>VLOOKUP(A471,'Absolute Total Monosaccharide C'!$E$2:$T$999,4)</f>
        <v>0.002273</v>
      </c>
      <c r="L471" s="31">
        <f>VLOOKUP(A471,'Absolute Total Monosaccharide C'!$E$2:$T$999,5)</f>
        <v>0.004034</v>
      </c>
      <c r="M471" s="31">
        <f>VLOOKUP(A471,'Absolute Total Monosaccharide C'!$E$2:$T$999,6)</f>
        <v>0.011644</v>
      </c>
      <c r="N471" s="100">
        <f>VLOOKUP(A471,'Absolute Total Monosaccharide C'!$E$2:$T$999,7)</f>
        <v>0.025574</v>
      </c>
      <c r="O471" s="31">
        <f>VLOOKUP(A471,'Absolute Total Monosaccharide C'!$E$2:$T$999,8)</f>
        <v>0.000832</v>
      </c>
      <c r="P471" s="102">
        <f>VLOOKUP(A471,'Absolute Total Monosaccharide C'!$E$2:$T$999,9)</f>
        <v>0.0000411</v>
      </c>
      <c r="Q471" s="102">
        <f>VLOOKUP(A471,'Absolute Total Monosaccharide C'!$E$2:$T$999,10)</f>
        <v>0.0000422</v>
      </c>
      <c r="R471" s="102">
        <f>VLOOKUP(A471,'Absolute Total Monosaccharide C'!$E$2:$T$999,11)</f>
        <v>0.0000642</v>
      </c>
      <c r="S471" s="31">
        <f>VLOOKUP(A471,'Absolute Total Monosaccharide C'!$E$2:$T$999,12)</f>
        <v>0</v>
      </c>
      <c r="T471" s="31">
        <f>VLOOKUP(A471,'Absolute Total Monosaccharide C'!$E$2:$T$999,13)</f>
        <v>0</v>
      </c>
      <c r="U471" s="31">
        <f>VLOOKUP(A471,'Absolute Total Monosaccharide C'!$E$2:$T$999,14)</f>
        <v>0.001634</v>
      </c>
      <c r="V471" s="31">
        <f>VLOOKUP(A471,'Absolute Total Monosaccharide C'!$E$2:$T$999,15)</f>
        <v>0</v>
      </c>
      <c r="W471" s="31">
        <f>VLOOKUP(A471,'Absolute Total Monosaccharide C'!$E$2:$T$999,16)</f>
        <v>0.000416</v>
      </c>
      <c r="X471" s="100">
        <f>VLOOKUP(A471,'Absolute Total Monosaccharide C'!$E$2:$T$999,2)</f>
        <v>10.47</v>
      </c>
      <c r="Y471" s="101"/>
    </row>
    <row r="472">
      <c r="A472" s="19" t="s">
        <v>1277</v>
      </c>
      <c r="B472" s="8" t="str">
        <f>VLOOKUP(A472,'Food Encyclopedia'!$C$2:$K$999,3)&amp;","&amp;VLOOKUP(A472,'Food Encyclopedia'!$C$2:$K$999,4)&amp;","&amp;VLOOKUP(A472,'Food Encyclopedia'!$C$2:$K$999,5)</f>
        <v>Oats, irish, steel cut whole grain, dried,Bob's Red Mill,Steel Cut Oats: The Golden Spurtle</v>
      </c>
      <c r="C472" s="31" t="str">
        <f>VLOOKUP(A472,'Food Encyclopedia'!$C$2:$K$999,6)</f>
        <v>Grain Products</v>
      </c>
      <c r="D472" s="98">
        <v>40.0</v>
      </c>
      <c r="E472" s="31">
        <f t="shared" si="1"/>
        <v>40000</v>
      </c>
      <c r="F472" s="31">
        <f>(VLOOKUP(A472,'% water content of Food'!A472:F1469,6))</f>
        <v>68.07994118</v>
      </c>
      <c r="G472" s="31">
        <f t="shared" si="2"/>
        <v>27231.97647</v>
      </c>
      <c r="H472" s="31">
        <f t="shared" si="3"/>
        <v>12768.02353</v>
      </c>
      <c r="I472" s="99">
        <f t="shared" si="4"/>
        <v>128.7272132</v>
      </c>
      <c r="J472" s="31">
        <f>VLOOKUP(A472,'Absolute Total Monosaccharide C'!$E$2:$T$999,3)</f>
        <v>0.710413</v>
      </c>
      <c r="K472" s="31">
        <f>VLOOKUP(A472,'Absolute Total Monosaccharide C'!$E$2:$T$999,4)</f>
        <v>0.008521</v>
      </c>
      <c r="L472" s="31">
        <f>VLOOKUP(A472,'Absolute Total Monosaccharide C'!$E$2:$T$999,5)</f>
        <v>0</v>
      </c>
      <c r="M472" s="31">
        <f>VLOOKUP(A472,'Absolute Total Monosaccharide C'!$E$2:$T$999,6)</f>
        <v>0.01105</v>
      </c>
      <c r="N472" s="100">
        <f>VLOOKUP(A472,'Absolute Total Monosaccharide C'!$E$2:$T$999,7)</f>
        <v>0.010082</v>
      </c>
      <c r="O472" s="31">
        <f>VLOOKUP(A472,'Absolute Total Monosaccharide C'!$E$2:$T$999,8)</f>
        <v>0</v>
      </c>
      <c r="P472" s="31">
        <f>VLOOKUP(A472,'Absolute Total Monosaccharide C'!$E$2:$T$999,9)</f>
        <v>0.000384</v>
      </c>
      <c r="Q472" s="31">
        <f>VLOOKUP(A472,'Absolute Total Monosaccharide C'!$E$2:$T$999,10)</f>
        <v>0.00016</v>
      </c>
      <c r="R472" s="31">
        <f>VLOOKUP(A472,'Absolute Total Monosaccharide C'!$E$2:$T$999,11)</f>
        <v>0.001577</v>
      </c>
      <c r="S472" s="31">
        <f>VLOOKUP(A472,'Absolute Total Monosaccharide C'!$E$2:$T$999,12)</f>
        <v>0.000528</v>
      </c>
      <c r="T472" s="31">
        <f>VLOOKUP(A472,'Absolute Total Monosaccharide C'!$E$2:$T$999,13)</f>
        <v>0.000213</v>
      </c>
      <c r="U472" s="31">
        <f>VLOOKUP(A472,'Absolute Total Monosaccharide C'!$E$2:$T$999,14)</f>
        <v>0.002696</v>
      </c>
      <c r="V472" s="31">
        <f>VLOOKUP(A472,'Absolute Total Monosaccharide C'!$E$2:$T$999,15)</f>
        <v>0</v>
      </c>
      <c r="W472" s="31">
        <f>VLOOKUP(A472,'Absolute Total Monosaccharide C'!$E$2:$T$999,16)</f>
        <v>0.000805</v>
      </c>
      <c r="X472" s="100">
        <f>VLOOKUP(A472,'Absolute Total Monosaccharide C'!$E$2:$T$999,2)</f>
        <v>10</v>
      </c>
      <c r="Y472" s="101"/>
    </row>
    <row r="473">
      <c r="A473" s="19" t="s">
        <v>1281</v>
      </c>
      <c r="B473" s="8" t="str">
        <f>VLOOKUP(A473,'Food Encyclopedia'!$C$2:$K$999,3)&amp;","&amp;VLOOKUP(A473,'Food Encyclopedia'!$C$2:$K$999,4)&amp;","&amp;VLOOKUP(A473,'Food Encyclopedia'!$C$2:$K$999,5)</f>
        <v>cereal, puffed corn, NA, fresh,Arrowwhead Mills,Purffed Corn Cereal</v>
      </c>
      <c r="C473" s="31" t="str">
        <f>VLOOKUP(A473,'Food Encyclopedia'!$C$2:$K$999,6)</f>
        <v>Grain Products</v>
      </c>
      <c r="D473" s="98">
        <v>40.0</v>
      </c>
      <c r="E473" s="31">
        <f t="shared" si="1"/>
        <v>40000</v>
      </c>
      <c r="F473" s="31">
        <f>(VLOOKUP(A473,'% water content of Food'!A473:F1470,6))</f>
        <v>2.325451395</v>
      </c>
      <c r="G473" s="31">
        <f t="shared" si="2"/>
        <v>930.1805579</v>
      </c>
      <c r="H473" s="31">
        <f t="shared" si="3"/>
        <v>39069.81944</v>
      </c>
      <c r="I473" s="99">
        <f t="shared" si="4"/>
        <v>126.6643546</v>
      </c>
      <c r="J473" s="31">
        <f>VLOOKUP(A473,'Absolute Total Monosaccharide C'!$E$2:$T$999,3)</f>
        <v>0.770784</v>
      </c>
      <c r="K473" s="31">
        <f>VLOOKUP(A473,'Absolute Total Monosaccharide C'!$E$2:$T$999,4)</f>
        <v>0.001438</v>
      </c>
      <c r="L473" s="31">
        <f>VLOOKUP(A473,'Absolute Total Monosaccharide C'!$E$2:$T$999,5)</f>
        <v>0</v>
      </c>
      <c r="M473" s="31">
        <f>VLOOKUP(A473,'Absolute Total Monosaccharide C'!$E$2:$T$999,6)</f>
        <v>0.002095</v>
      </c>
      <c r="N473" s="100">
        <f>VLOOKUP(A473,'Absolute Total Monosaccharide C'!$E$2:$T$999,7)</f>
        <v>0.003242</v>
      </c>
      <c r="O473" s="31">
        <f>VLOOKUP(A473,'Absolute Total Monosaccharide C'!$E$2:$T$999,8)</f>
        <v>0</v>
      </c>
      <c r="P473" s="31">
        <f>VLOOKUP(A473,'Absolute Total Monosaccharide C'!$E$2:$T$999,9)</f>
        <v>0.000134</v>
      </c>
      <c r="Q473" s="31">
        <f>VLOOKUP(A473,'Absolute Total Monosaccharide C'!$E$2:$T$999,10)</f>
        <v>0</v>
      </c>
      <c r="R473" s="31">
        <f>VLOOKUP(A473,'Absolute Total Monosaccharide C'!$E$2:$T$999,11)</f>
        <v>0.000285</v>
      </c>
      <c r="S473" s="31">
        <f>VLOOKUP(A473,'Absolute Total Monosaccharide C'!$E$2:$T$999,12)</f>
        <v>0</v>
      </c>
      <c r="T473" s="31">
        <f>VLOOKUP(A473,'Absolute Total Monosaccharide C'!$E$2:$T$999,13)</f>
        <v>0</v>
      </c>
      <c r="U473" s="31">
        <f>VLOOKUP(A473,'Absolute Total Monosaccharide C'!$E$2:$T$999,14)</f>
        <v>0</v>
      </c>
      <c r="V473" s="31">
        <f>VLOOKUP(A473,'Absolute Total Monosaccharide C'!$E$2:$T$999,15)</f>
        <v>0</v>
      </c>
      <c r="W473" s="31">
        <f>VLOOKUP(A473,'Absolute Total Monosaccharide C'!$E$2:$T$999,16)</f>
        <v>0.000195</v>
      </c>
      <c r="X473" s="100">
        <f>VLOOKUP(A473,'Absolute Total Monosaccharide C'!$E$2:$T$999,2)</f>
        <v>10.41</v>
      </c>
      <c r="Y473" s="101"/>
    </row>
    <row r="474">
      <c r="A474" s="19" t="s">
        <v>1285</v>
      </c>
      <c r="B474" s="8" t="str">
        <f>VLOOKUP(A474,'Food Encyclopedia'!$C$2:$K$999,3)&amp;","&amp;VLOOKUP(A474,'Food Encyclopedia'!$C$2:$K$999,4)&amp;","&amp;VLOOKUP(A474,'Food Encyclopedia'!$C$2:$K$999,5)</f>
        <v>Spread, Hummus, original, NA, fresh,Hope,Organic Hummus: Original Recipe</v>
      </c>
      <c r="C474" s="31" t="str">
        <f>VLOOKUP(A474,'Food Encyclopedia'!$C$2:$K$999,6)</f>
        <v>Beans, Peas, Legumes, Nuts, Seeds</v>
      </c>
      <c r="D474" s="107">
        <v>20.0</v>
      </c>
      <c r="E474" s="31">
        <f t="shared" si="1"/>
        <v>20000</v>
      </c>
      <c r="F474" s="31">
        <f>(VLOOKUP(A474,'% water content of Food'!A474:F1471,6))</f>
        <v>64.77682597</v>
      </c>
      <c r="G474" s="31">
        <f t="shared" si="2"/>
        <v>12955.36519</v>
      </c>
      <c r="H474" s="31">
        <f t="shared" si="3"/>
        <v>7044.634806</v>
      </c>
      <c r="I474" s="99">
        <f t="shared" si="4"/>
        <v>189.2963819</v>
      </c>
      <c r="J474" s="31">
        <f>VLOOKUP(A474,'Absolute Total Monosaccharide C'!$E$2:$T$999,3)</f>
        <v>0.141683</v>
      </c>
      <c r="K474" s="31">
        <f>VLOOKUP(A474,'Absolute Total Monosaccharide C'!$E$2:$T$999,4)</f>
        <v>0.005479</v>
      </c>
      <c r="L474" s="31">
        <f>VLOOKUP(A474,'Absolute Total Monosaccharide C'!$E$2:$T$999,5)</f>
        <v>0.005043</v>
      </c>
      <c r="M474" s="31">
        <f>VLOOKUP(A474,'Absolute Total Monosaccharide C'!$E$2:$T$999,6)</f>
        <v>0.001597</v>
      </c>
      <c r="N474" s="100">
        <f>VLOOKUP(A474,'Absolute Total Monosaccharide C'!$E$2:$T$999,7)</f>
        <v>0.026871</v>
      </c>
      <c r="O474" s="31">
        <f>VLOOKUP(A474,'Absolute Total Monosaccharide C'!$E$2:$T$999,8)</f>
        <v>0.000664</v>
      </c>
      <c r="P474" s="31">
        <f>VLOOKUP(A474,'Absolute Total Monosaccharide C'!$E$2:$T$999,9)</f>
        <v>0.000413</v>
      </c>
      <c r="Q474" s="102">
        <f>VLOOKUP(A474,'Absolute Total Monosaccharide C'!$E$2:$T$999,10)</f>
        <v>0.0000785</v>
      </c>
      <c r="R474" s="31">
        <f>VLOOKUP(A474,'Absolute Total Monosaccharide C'!$E$2:$T$999,11)</f>
        <v>0.000738</v>
      </c>
      <c r="S474" s="31">
        <f>VLOOKUP(A474,'Absolute Total Monosaccharide C'!$E$2:$T$999,12)</f>
        <v>0</v>
      </c>
      <c r="T474" s="31">
        <f>VLOOKUP(A474,'Absolute Total Monosaccharide C'!$E$2:$T$999,13)</f>
        <v>0</v>
      </c>
      <c r="U474" s="31">
        <f>VLOOKUP(A474,'Absolute Total Monosaccharide C'!$E$2:$T$999,14)</f>
        <v>0.002315</v>
      </c>
      <c r="V474" s="31">
        <f>VLOOKUP(A474,'Absolute Total Monosaccharide C'!$E$2:$T$999,15)</f>
        <v>0</v>
      </c>
      <c r="W474" s="31">
        <f>VLOOKUP(A474,'Absolute Total Monosaccharide C'!$E$2:$T$999,16)</f>
        <v>0.000421</v>
      </c>
      <c r="X474" s="100">
        <f>VLOOKUP(A474,'Absolute Total Monosaccharide C'!$E$2:$T$999,2)</f>
        <v>9.788</v>
      </c>
      <c r="Y474" s="101"/>
    </row>
    <row r="475">
      <c r="A475" s="19" t="s">
        <v>1289</v>
      </c>
      <c r="B475" s="8" t="str">
        <f>VLOOKUP(A475,'Food Encyclopedia'!$C$2:$K$999,3)&amp;","&amp;VLOOKUP(A475,'Food Encyclopedia'!$C$2:$K$999,4)&amp;","&amp;VLOOKUP(A475,'Food Encyclopedia'!$C$2:$K$999,5)</f>
        <v>Spread, Tahini, NA, NA, fresh,365 Whole Foods Market,Organic Tahini: Ground Organic Sesame Seeds</v>
      </c>
      <c r="C475" s="31" t="str">
        <f>VLOOKUP(A475,'Food Encyclopedia'!$C$2:$K$999,6)</f>
        <v>Beans, Peas, Legumes, Nuts, Seeds</v>
      </c>
      <c r="D475" s="107">
        <v>20.0</v>
      </c>
      <c r="E475" s="31">
        <f t="shared" si="1"/>
        <v>20000</v>
      </c>
      <c r="F475" s="31">
        <f>(VLOOKUP(A475,'% water content of Food'!A475:F1472,6))</f>
        <v>16.11211067</v>
      </c>
      <c r="G475" s="31">
        <f t="shared" si="2"/>
        <v>3222.422134</v>
      </c>
      <c r="H475" s="31">
        <f t="shared" si="3"/>
        <v>16777.57787</v>
      </c>
      <c r="I475" s="99">
        <f t="shared" si="4"/>
        <v>187.1706587</v>
      </c>
      <c r="J475" s="31">
        <f>VLOOKUP(A475,'Absolute Total Monosaccharide C'!$E$2:$T$999,3)</f>
        <v>0.01362</v>
      </c>
      <c r="K475" s="31">
        <f>VLOOKUP(A475,'Absolute Total Monosaccharide C'!$E$2:$T$999,4)</f>
        <v>0.006312</v>
      </c>
      <c r="L475" s="31">
        <f>VLOOKUP(A475,'Absolute Total Monosaccharide C'!$E$2:$T$999,5)</f>
        <v>0.002936</v>
      </c>
      <c r="M475" s="31">
        <f>VLOOKUP(A475,'Absolute Total Monosaccharide C'!$E$2:$T$999,6)</f>
        <v>0.00188</v>
      </c>
      <c r="N475" s="100">
        <f>VLOOKUP(A475,'Absolute Total Monosaccharide C'!$E$2:$T$999,7)</f>
        <v>0.011156</v>
      </c>
      <c r="O475" s="31">
        <f>VLOOKUP(A475,'Absolute Total Monosaccharide C'!$E$2:$T$999,8)</f>
        <v>0.000424</v>
      </c>
      <c r="P475" s="31">
        <f>VLOOKUP(A475,'Absolute Total Monosaccharide C'!$E$2:$T$999,9)</f>
        <v>0.000359</v>
      </c>
      <c r="Q475" s="102">
        <f>VLOOKUP(A475,'Absolute Total Monosaccharide C'!$E$2:$T$999,10)</f>
        <v>0.0000585</v>
      </c>
      <c r="R475" s="31">
        <f>VLOOKUP(A475,'Absolute Total Monosaccharide C'!$E$2:$T$999,11)</f>
        <v>0.000296</v>
      </c>
      <c r="S475" s="31">
        <f>VLOOKUP(A475,'Absolute Total Monosaccharide C'!$E$2:$T$999,12)</f>
        <v>0</v>
      </c>
      <c r="T475" s="31">
        <f>VLOOKUP(A475,'Absolute Total Monosaccharide C'!$E$2:$T$999,13)</f>
        <v>0</v>
      </c>
      <c r="U475" s="31">
        <f>VLOOKUP(A475,'Absolute Total Monosaccharide C'!$E$2:$T$999,14)</f>
        <v>0.011656</v>
      </c>
      <c r="V475" s="31">
        <f>VLOOKUP(A475,'Absolute Total Monosaccharide C'!$E$2:$T$999,15)</f>
        <v>0</v>
      </c>
      <c r="W475" s="31">
        <f>VLOOKUP(A475,'Absolute Total Monosaccharide C'!$E$2:$T$999,16)</f>
        <v>0.000407</v>
      </c>
      <c r="X475" s="100">
        <f>VLOOKUP(A475,'Absolute Total Monosaccharide C'!$E$2:$T$999,2)</f>
        <v>10.057</v>
      </c>
      <c r="Y475" s="101"/>
    </row>
    <row r="476">
      <c r="A476" s="19" t="s">
        <v>1293</v>
      </c>
      <c r="B476" s="8" t="str">
        <f>VLOOKUP(A476,'Food Encyclopedia'!$C$2:$K$999,3)&amp;","&amp;VLOOKUP(A476,'Food Encyclopedia'!$C$2:$K$999,4)&amp;","&amp;VLOOKUP(A476,'Food Encyclopedia'!$C$2:$K$999,5)</f>
        <v>Spread. Peanut butter, NA, creamy, fresh,MaraNatha,Organic Peanut Butter, creamy</v>
      </c>
      <c r="C476" s="31" t="str">
        <f>VLOOKUP(A476,'Food Encyclopedia'!$C$2:$K$999,6)</f>
        <v>Beans, Peas, Legumes, Nuts, Seeds</v>
      </c>
      <c r="D476" s="107">
        <v>20.0</v>
      </c>
      <c r="E476" s="31">
        <f t="shared" si="1"/>
        <v>20000</v>
      </c>
      <c r="F476" s="31">
        <f>(VLOOKUP(A476,'% water content of Food'!A476:F1473,6))</f>
        <v>0.299380826</v>
      </c>
      <c r="G476" s="31">
        <f t="shared" si="2"/>
        <v>59.8761652</v>
      </c>
      <c r="H476" s="31">
        <f t="shared" si="3"/>
        <v>19940.12383</v>
      </c>
      <c r="I476" s="99">
        <f t="shared" si="4"/>
        <v>521.4142982</v>
      </c>
      <c r="J476" s="31">
        <f>VLOOKUP(A476,'Absolute Total Monosaccharide C'!$E$2:$T$999,3)</f>
        <v>0.068991</v>
      </c>
      <c r="K476" s="31">
        <f>VLOOKUP(A476,'Absolute Total Monosaccharide C'!$E$2:$T$999,4)</f>
        <v>0.00689</v>
      </c>
      <c r="L476" s="31">
        <f>VLOOKUP(A476,'Absolute Total Monosaccharide C'!$E$2:$T$999,5)</f>
        <v>0.011895</v>
      </c>
      <c r="M476" s="31">
        <f>VLOOKUP(A476,'Absolute Total Monosaccharide C'!$E$2:$T$999,6)</f>
        <v>0.003133</v>
      </c>
      <c r="N476" s="100">
        <f>VLOOKUP(A476,'Absolute Total Monosaccharide C'!$E$2:$T$999,7)</f>
        <v>0.026149</v>
      </c>
      <c r="O476" s="31">
        <f>VLOOKUP(A476,'Absolute Total Monosaccharide C'!$E$2:$T$999,8)</f>
        <v>0.000965</v>
      </c>
      <c r="P476" s="31">
        <f>VLOOKUP(A476,'Absolute Total Monosaccharide C'!$E$2:$T$999,9)</f>
        <v>0.000464</v>
      </c>
      <c r="Q476" s="102">
        <f>VLOOKUP(A476,'Absolute Total Monosaccharide C'!$E$2:$T$999,10)</f>
        <v>0.0000677</v>
      </c>
      <c r="R476" s="31">
        <f>VLOOKUP(A476,'Absolute Total Monosaccharide C'!$E$2:$T$999,11)</f>
        <v>0.000935</v>
      </c>
      <c r="S476" s="31">
        <f>VLOOKUP(A476,'Absolute Total Monosaccharide C'!$E$2:$T$999,12)</f>
        <v>0</v>
      </c>
      <c r="T476" s="31">
        <f>VLOOKUP(A476,'Absolute Total Monosaccharide C'!$E$2:$T$999,13)</f>
        <v>0</v>
      </c>
      <c r="U476" s="31">
        <f>VLOOKUP(A476,'Absolute Total Monosaccharide C'!$E$2:$T$999,14)</f>
        <v>0.000745</v>
      </c>
      <c r="V476" s="31">
        <f>VLOOKUP(A476,'Absolute Total Monosaccharide C'!$E$2:$T$999,15)</f>
        <v>0</v>
      </c>
      <c r="W476" s="31">
        <f>VLOOKUP(A476,'Absolute Total Monosaccharide C'!$E$2:$T$999,16)</f>
        <v>0.000391</v>
      </c>
      <c r="X476" s="100">
        <f>VLOOKUP(A476,'Absolute Total Monosaccharide C'!$E$2:$T$999,2)</f>
        <v>10.079</v>
      </c>
      <c r="Y476" s="101"/>
    </row>
    <row r="477">
      <c r="A477" s="19" t="s">
        <v>1297</v>
      </c>
      <c r="B477" s="8" t="str">
        <f>VLOOKUP(A477,'Food Encyclopedia'!$C$2:$K$999,3)&amp;","&amp;VLOOKUP(A477,'Food Encyclopedia'!$C$2:$K$999,4)&amp;","&amp;VLOOKUP(A477,'Food Encyclopedia'!$C$2:$K$999,5)</f>
        <v>Spread, Cashew butter, NA, NA, fresh,Artisana Organics,Raw Cashew Butter</v>
      </c>
      <c r="C477" s="31" t="str">
        <f>VLOOKUP(A477,'Food Encyclopedia'!$C$2:$K$999,6)</f>
        <v>Beans, Peas, Legumes, Nuts, Seeds</v>
      </c>
      <c r="D477" s="107">
        <v>20.0</v>
      </c>
      <c r="E477" s="31">
        <f t="shared" si="1"/>
        <v>20000</v>
      </c>
      <c r="F477" s="31">
        <f>(VLOOKUP(A477,'% water content of Food'!A477:F1474,6))</f>
        <v>1.212759391</v>
      </c>
      <c r="G477" s="31">
        <f t="shared" si="2"/>
        <v>242.5518781</v>
      </c>
      <c r="H477" s="31">
        <f t="shared" si="3"/>
        <v>19757.44812</v>
      </c>
      <c r="I477" s="99">
        <f t="shared" si="4"/>
        <v>121.0143697</v>
      </c>
      <c r="J477" s="31">
        <f>VLOOKUP(A477,'Absolute Total Monosaccharide C'!$E$2:$T$999,3)</f>
        <v>0.136272</v>
      </c>
      <c r="K477" s="31">
        <f>VLOOKUP(A477,'Absolute Total Monosaccharide C'!$E$2:$T$999,4)</f>
        <v>0.006115</v>
      </c>
      <c r="L477" s="31">
        <f>VLOOKUP(A477,'Absolute Total Monosaccharide C'!$E$2:$T$999,5)</f>
        <v>0.010262</v>
      </c>
      <c r="M477" s="31">
        <f>VLOOKUP(A477,'Absolute Total Monosaccharide C'!$E$2:$T$999,6)</f>
        <v>0.006643</v>
      </c>
      <c r="N477" s="100">
        <f>VLOOKUP(A477,'Absolute Total Monosaccharide C'!$E$2:$T$999,7)</f>
        <v>0.006125</v>
      </c>
      <c r="O477" s="31">
        <f>VLOOKUP(A477,'Absolute Total Monosaccharide C'!$E$2:$T$999,8)</f>
        <v>0.000603</v>
      </c>
      <c r="P477" s="31">
        <f>VLOOKUP(A477,'Absolute Total Monosaccharide C'!$E$2:$T$999,9)</f>
        <v>0.000348</v>
      </c>
      <c r="Q477" s="102">
        <f>VLOOKUP(A477,'Absolute Total Monosaccharide C'!$E$2:$T$999,10)</f>
        <v>0.0000408</v>
      </c>
      <c r="R477" s="31">
        <f>VLOOKUP(A477,'Absolute Total Monosaccharide C'!$E$2:$T$999,11)</f>
        <v>0.000644</v>
      </c>
      <c r="S477" s="31">
        <f>VLOOKUP(A477,'Absolute Total Monosaccharide C'!$E$2:$T$999,12)</f>
        <v>0</v>
      </c>
      <c r="T477" s="31">
        <f>VLOOKUP(A477,'Absolute Total Monosaccharide C'!$E$2:$T$999,13)</f>
        <v>0</v>
      </c>
      <c r="U477" s="31">
        <f>VLOOKUP(A477,'Absolute Total Monosaccharide C'!$E$2:$T$999,14)</f>
        <v>0.000442</v>
      </c>
      <c r="V477" s="31">
        <f>VLOOKUP(A477,'Absolute Total Monosaccharide C'!$E$2:$T$999,15)</f>
        <v>0</v>
      </c>
      <c r="W477" s="31">
        <f>VLOOKUP(A477,'Absolute Total Monosaccharide C'!$E$2:$T$999,16)</f>
        <v>0.00046</v>
      </c>
      <c r="X477" s="100">
        <f>VLOOKUP(A477,'Absolute Total Monosaccharide C'!$E$2:$T$999,2)</f>
        <v>10.369</v>
      </c>
      <c r="Y477" s="101"/>
    </row>
    <row r="478">
      <c r="A478" s="19" t="s">
        <v>1301</v>
      </c>
      <c r="B478" s="8" t="str">
        <f>VLOOKUP(A478,'Food Encyclopedia'!$C$2:$K$999,3)&amp;","&amp;VLOOKUP(A478,'Food Encyclopedia'!$C$2:$K$999,4)&amp;","&amp;VLOOKUP(A478,'Food Encyclopedia'!$C$2:$K$999,5)</f>
        <v>Spread, Tahini, NA, NA, fresh,Once Again,Unsweetened Creamy Tahini</v>
      </c>
      <c r="C478" s="31" t="str">
        <f>VLOOKUP(A478,'Food Encyclopedia'!$C$2:$K$999,6)</f>
        <v>Beans, Peas, Legumes, Nuts, Seeds</v>
      </c>
      <c r="D478" s="107">
        <v>20.0</v>
      </c>
      <c r="E478" s="31">
        <f t="shared" si="1"/>
        <v>20000</v>
      </c>
      <c r="F478" s="31">
        <f>(VLOOKUP(A478,'% water content of Food'!A478:F1475,6))</f>
        <v>0.1231867662</v>
      </c>
      <c r="G478" s="31">
        <f t="shared" si="2"/>
        <v>24.63735324</v>
      </c>
      <c r="H478" s="31">
        <f t="shared" si="3"/>
        <v>19975.36265</v>
      </c>
      <c r="I478" s="99">
        <f t="shared" si="4"/>
        <v>221.7465007</v>
      </c>
      <c r="J478" s="31">
        <f>VLOOKUP(A478,'Absolute Total Monosaccharide C'!$E$2:$T$999,3)</f>
        <v>0.005226</v>
      </c>
      <c r="K478" s="31">
        <f>VLOOKUP(A478,'Absolute Total Monosaccharide C'!$E$2:$T$999,4)</f>
        <v>0.002708</v>
      </c>
      <c r="L478" s="31">
        <f>VLOOKUP(A478,'Absolute Total Monosaccharide C'!$E$2:$T$999,5)</f>
        <v>0.000605</v>
      </c>
      <c r="M478" s="31">
        <f>VLOOKUP(A478,'Absolute Total Monosaccharide C'!$E$2:$T$999,6)</f>
        <v>0.002001</v>
      </c>
      <c r="N478" s="100">
        <f>VLOOKUP(A478,'Absolute Total Monosaccharide C'!$E$2:$T$999,7)</f>
        <v>0.011101</v>
      </c>
      <c r="O478" s="31">
        <f>VLOOKUP(A478,'Absolute Total Monosaccharide C'!$E$2:$T$999,8)</f>
        <v>0.000353</v>
      </c>
      <c r="P478" s="31">
        <f>VLOOKUP(A478,'Absolute Total Monosaccharide C'!$E$2:$T$999,9)</f>
        <v>0.000315</v>
      </c>
      <c r="Q478" s="102">
        <f>VLOOKUP(A478,'Absolute Total Monosaccharide C'!$E$2:$T$999,10)</f>
        <v>0.0000421</v>
      </c>
      <c r="R478" s="31">
        <f>VLOOKUP(A478,'Absolute Total Monosaccharide C'!$E$2:$T$999,11)</f>
        <v>0.000399</v>
      </c>
      <c r="S478" s="31">
        <f>VLOOKUP(A478,'Absolute Total Monosaccharide C'!$E$2:$T$999,12)</f>
        <v>0</v>
      </c>
      <c r="T478" s="31">
        <f>VLOOKUP(A478,'Absolute Total Monosaccharide C'!$E$2:$T$999,13)</f>
        <v>0</v>
      </c>
      <c r="U478" s="31">
        <f>VLOOKUP(A478,'Absolute Total Monosaccharide C'!$E$2:$T$999,14)</f>
        <v>0.007046</v>
      </c>
      <c r="V478" s="31">
        <f>VLOOKUP(A478,'Absolute Total Monosaccharide C'!$E$2:$T$999,15)</f>
        <v>0</v>
      </c>
      <c r="W478" s="31">
        <f>VLOOKUP(A478,'Absolute Total Monosaccharide C'!$E$2:$T$999,16)</f>
        <v>0.000323</v>
      </c>
      <c r="X478" s="100">
        <f>VLOOKUP(A478,'Absolute Total Monosaccharide C'!$E$2:$T$999,2)</f>
        <v>10.769</v>
      </c>
      <c r="Y478" s="101"/>
    </row>
    <row r="479">
      <c r="A479" s="19" t="s">
        <v>1304</v>
      </c>
      <c r="B479" s="8" t="str">
        <f>VLOOKUP(A479,'Food Encyclopedia'!$C$2:$K$999,3)&amp;","&amp;VLOOKUP(A479,'Food Encyclopedia'!$C$2:$K$999,4)&amp;","&amp;VLOOKUP(A479,'Food Encyclopedia'!$C$2:$K$999,5)</f>
        <v>Spread, Almond butter, NA, NA, fresh,MaraNatha,Natrual California Almond Butter</v>
      </c>
      <c r="C479" s="31" t="str">
        <f>VLOOKUP(A479,'Food Encyclopedia'!$C$2:$K$999,6)</f>
        <v>Beans, Peas, Legumes, Nuts, Seeds</v>
      </c>
      <c r="D479" s="107">
        <v>20.0</v>
      </c>
      <c r="E479" s="31">
        <f t="shared" si="1"/>
        <v>20000</v>
      </c>
      <c r="F479" s="31">
        <f>(VLOOKUP(A479,'% water content of Food'!A479:F1476,6))</f>
        <v>2.589840171</v>
      </c>
      <c r="G479" s="31">
        <f t="shared" si="2"/>
        <v>517.9680342</v>
      </c>
      <c r="H479" s="31">
        <f t="shared" si="3"/>
        <v>19482.03197</v>
      </c>
      <c r="I479" s="99">
        <f t="shared" si="4"/>
        <v>650.7388317</v>
      </c>
      <c r="J479" s="31">
        <f>VLOOKUP(A479,'Absolute Total Monosaccharide C'!$E$2:$T$999,3)</f>
        <v>0.040303</v>
      </c>
      <c r="K479" s="31">
        <f>VLOOKUP(A479,'Absolute Total Monosaccharide C'!$E$2:$T$999,4)</f>
        <v>0.004043</v>
      </c>
      <c r="L479" s="31">
        <f>VLOOKUP(A479,'Absolute Total Monosaccharide C'!$E$2:$T$999,5)</f>
        <v>0.009323</v>
      </c>
      <c r="M479" s="31">
        <f>VLOOKUP(A479,'Absolute Total Monosaccharide C'!$E$2:$T$999,6)</f>
        <v>0.003735</v>
      </c>
      <c r="N479" s="100">
        <f>VLOOKUP(A479,'Absolute Total Monosaccharide C'!$E$2:$T$999,7)</f>
        <v>0.033402</v>
      </c>
      <c r="O479" s="31">
        <f>VLOOKUP(A479,'Absolute Total Monosaccharide C'!$E$2:$T$999,8)</f>
        <v>0.001165</v>
      </c>
      <c r="P479" s="31">
        <f>VLOOKUP(A479,'Absolute Total Monosaccharide C'!$E$2:$T$999,9)</f>
        <v>0.000667</v>
      </c>
      <c r="Q479" s="102">
        <f>VLOOKUP(A479,'Absolute Total Monosaccharide C'!$E$2:$T$999,10)</f>
        <v>0.0000432</v>
      </c>
      <c r="R479" s="31">
        <f>VLOOKUP(A479,'Absolute Total Monosaccharide C'!$E$2:$T$999,11)</f>
        <v>0.001298</v>
      </c>
      <c r="S479" s="31">
        <f>VLOOKUP(A479,'Absolute Total Monosaccharide C'!$E$2:$T$999,12)</f>
        <v>0</v>
      </c>
      <c r="T479" s="31">
        <f>VLOOKUP(A479,'Absolute Total Monosaccharide C'!$E$2:$T$999,13)</f>
        <v>0</v>
      </c>
      <c r="U479" s="31">
        <f>VLOOKUP(A479,'Absolute Total Monosaccharide C'!$E$2:$T$999,14)</f>
        <v>0.000482</v>
      </c>
      <c r="V479" s="31">
        <f>VLOOKUP(A479,'Absolute Total Monosaccharide C'!$E$2:$T$999,15)</f>
        <v>0</v>
      </c>
      <c r="W479" s="31">
        <f>VLOOKUP(A479,'Absolute Total Monosaccharide C'!$E$2:$T$999,16)</f>
        <v>0.000327</v>
      </c>
      <c r="X479" s="100">
        <f>VLOOKUP(A479,'Absolute Total Monosaccharide C'!$E$2:$T$999,2)</f>
        <v>10.255</v>
      </c>
      <c r="Y479" s="101"/>
    </row>
    <row r="480">
      <c r="A480" s="19" t="s">
        <v>1307</v>
      </c>
      <c r="B480" s="8" t="str">
        <f>VLOOKUP(A480,'Food Encyclopedia'!$C$2:$K$999,3)&amp;","&amp;VLOOKUP(A480,'Food Encyclopedia'!$C$2:$K$999,4)&amp;","&amp;VLOOKUP(A480,'Food Encyclopedia'!$C$2:$K$999,5)</f>
        <v>Kamut, khorasan wheat, cereal, puffed,Arrowwhead Mills,Organic Puffed Kamut Cereal</v>
      </c>
      <c r="C480" s="31" t="str">
        <f>VLOOKUP(A480,'Food Encyclopedia'!$C$2:$K$999,6)</f>
        <v>Grain Products</v>
      </c>
      <c r="D480" s="107">
        <v>50.0</v>
      </c>
      <c r="E480" s="31">
        <f t="shared" si="1"/>
        <v>50000</v>
      </c>
      <c r="F480" s="31">
        <f>(VLOOKUP(A480,'% water content of Food'!A480:F1477,6))</f>
        <v>5.53198177</v>
      </c>
      <c r="G480" s="31">
        <f t="shared" si="2"/>
        <v>2765.990885</v>
      </c>
      <c r="H480" s="31">
        <f t="shared" si="3"/>
        <v>47234.00912</v>
      </c>
      <c r="I480" s="99">
        <f t="shared" si="4"/>
        <v>662.7876159</v>
      </c>
      <c r="J480" s="31">
        <f>VLOOKUP(A480,'Absolute Total Monosaccharide C'!$E$2:$T$999,3)</f>
        <v>0.588291</v>
      </c>
      <c r="K480" s="31">
        <f>VLOOKUP(A480,'Absolute Total Monosaccharide C'!$E$2:$T$999,4)</f>
        <v>0.002138</v>
      </c>
      <c r="L480" s="31">
        <f>VLOOKUP(A480,'Absolute Total Monosaccharide C'!$E$2:$T$999,5)</f>
        <v>0.00888</v>
      </c>
      <c r="M480" s="31">
        <f>VLOOKUP(A480,'Absolute Total Monosaccharide C'!$E$2:$T$999,6)</f>
        <v>0.015603</v>
      </c>
      <c r="N480" s="100">
        <f>VLOOKUP(A480,'Absolute Total Monosaccharide C'!$E$2:$T$999,7)</f>
        <v>0.014032</v>
      </c>
      <c r="O480" s="31">
        <f>VLOOKUP(A480,'Absolute Total Monosaccharide C'!$E$2:$T$999,8)</f>
        <v>0.000308</v>
      </c>
      <c r="P480" s="102">
        <f>VLOOKUP(A480,'Absolute Total Monosaccharide C'!$E$2:$T$999,9)</f>
        <v>0.0000361</v>
      </c>
      <c r="Q480" s="102">
        <f>VLOOKUP(A480,'Absolute Total Monosaccharide C'!$E$2:$T$999,10)</f>
        <v>0.0000685</v>
      </c>
      <c r="R480" s="102">
        <f>VLOOKUP(A480,'Absolute Total Monosaccharide C'!$E$2:$T$999,11)</f>
        <v>0.0000879</v>
      </c>
      <c r="S480" s="31">
        <f>VLOOKUP(A480,'Absolute Total Monosaccharide C'!$E$2:$T$999,12)</f>
        <v>0</v>
      </c>
      <c r="T480" s="31">
        <f>VLOOKUP(A480,'Absolute Total Monosaccharide C'!$E$2:$T$999,13)</f>
        <v>0</v>
      </c>
      <c r="U480" s="31">
        <f>VLOOKUP(A480,'Absolute Total Monosaccharide C'!$E$2:$T$999,14)</f>
        <v>0.000839</v>
      </c>
      <c r="V480" s="31">
        <f>VLOOKUP(A480,'Absolute Total Monosaccharide C'!$E$2:$T$999,15)</f>
        <v>0</v>
      </c>
      <c r="W480" s="31">
        <f>VLOOKUP(A480,'Absolute Total Monosaccharide C'!$E$2:$T$999,16)</f>
        <v>0.000366</v>
      </c>
      <c r="X480" s="100">
        <f>VLOOKUP(A480,'Absolute Total Monosaccharide C'!$E$2:$T$999,2)</f>
        <v>10.153</v>
      </c>
      <c r="Y480" s="101"/>
    </row>
    <row r="481">
      <c r="A481" s="19" t="s">
        <v>1310</v>
      </c>
      <c r="B481" s="8" t="str">
        <f>VLOOKUP(A481,'Food Encyclopedia'!$C$2:$K$999,3)&amp;","&amp;VLOOKUP(A481,'Food Encyclopedia'!$C$2:$K$999,4)&amp;","&amp;VLOOKUP(A481,'Food Encyclopedia'!$C$2:$K$999,5)</f>
        <v>Teff, NA, whole grain, dried,Bob's Red Mill,Grains-of-Discovery: Whole Grain Teff, gluten free, Non GMO</v>
      </c>
      <c r="C481" s="31" t="str">
        <f>VLOOKUP(A481,'Food Encyclopedia'!$C$2:$K$999,6)</f>
        <v>Grain Products</v>
      </c>
      <c r="D481" s="107">
        <v>50.0</v>
      </c>
      <c r="E481" s="31">
        <f t="shared" si="1"/>
        <v>50000</v>
      </c>
      <c r="F481" s="31">
        <f>(VLOOKUP(A481,'% water content of Food'!A481:F1478,6))</f>
        <v>0</v>
      </c>
      <c r="G481" s="31">
        <f t="shared" si="2"/>
        <v>0</v>
      </c>
      <c r="H481" s="31">
        <f t="shared" si="3"/>
        <v>50000</v>
      </c>
      <c r="I481" s="99">
        <f t="shared" si="4"/>
        <v>0</v>
      </c>
      <c r="J481" s="31" t="str">
        <f>VLOOKUP(A481,'Absolute Total Monosaccharide C'!$E$2:$T$999,3)</f>
        <v/>
      </c>
      <c r="K481" s="31" t="str">
        <f>VLOOKUP(A481,'Absolute Total Monosaccharide C'!$E$2:$T$999,4)</f>
        <v/>
      </c>
      <c r="L481" s="31" t="str">
        <f>VLOOKUP(A481,'Absolute Total Monosaccharide C'!$E$2:$T$999,5)</f>
        <v/>
      </c>
      <c r="M481" s="31" t="str">
        <f>VLOOKUP(A481,'Absolute Total Monosaccharide C'!$E$2:$T$999,6)</f>
        <v/>
      </c>
      <c r="N481" s="100" t="str">
        <f>VLOOKUP(A481,'Absolute Total Monosaccharide C'!$E$2:$T$999,7)</f>
        <v/>
      </c>
      <c r="O481" s="31" t="str">
        <f>VLOOKUP(A481,'Absolute Total Monosaccharide C'!$E$2:$T$999,8)</f>
        <v/>
      </c>
      <c r="P481" s="31" t="str">
        <f>VLOOKUP(A481,'Absolute Total Monosaccharide C'!$E$2:$T$999,9)</f>
        <v/>
      </c>
      <c r="Q481" s="31" t="str">
        <f>VLOOKUP(A481,'Absolute Total Monosaccharide C'!$E$2:$T$999,10)</f>
        <v/>
      </c>
      <c r="R481" s="31" t="str">
        <f>VLOOKUP(A481,'Absolute Total Monosaccharide C'!$E$2:$T$999,11)</f>
        <v/>
      </c>
      <c r="S481" s="31" t="str">
        <f>VLOOKUP(A481,'Absolute Total Monosaccharide C'!$E$2:$T$999,12)</f>
        <v/>
      </c>
      <c r="T481" s="31" t="str">
        <f>VLOOKUP(A481,'Absolute Total Monosaccharide C'!$E$2:$T$999,13)</f>
        <v/>
      </c>
      <c r="U481" s="31" t="str">
        <f>VLOOKUP(A481,'Absolute Total Monosaccharide C'!$E$2:$T$999,14)</f>
        <v/>
      </c>
      <c r="V481" s="31" t="str">
        <f>VLOOKUP(A481,'Absolute Total Monosaccharide C'!$E$2:$T$999,15)</f>
        <v/>
      </c>
      <c r="W481" s="31" t="str">
        <f>VLOOKUP(A481,'Absolute Total Monosaccharide C'!$E$2:$T$999,16)</f>
        <v/>
      </c>
      <c r="X481" s="100" t="str">
        <f>VLOOKUP(A481,'Absolute Total Monosaccharide C'!$E$2:$T$999,2)</f>
        <v/>
      </c>
      <c r="Y481" s="101"/>
    </row>
    <row r="482">
      <c r="A482" s="19" t="s">
        <v>1313</v>
      </c>
      <c r="B482" s="8" t="str">
        <f>VLOOKUP(A482,'Food Encyclopedia'!$C$2:$K$999,3)&amp;","&amp;VLOOKUP(A482,'Food Encyclopedia'!$C$2:$K$999,4)&amp;","&amp;VLOOKUP(A482,'Food Encyclopedia'!$C$2:$K$999,5)</f>
        <v>Bulgur, Red, whole grain, dried,Bob's Red Mill,Organic Whole Grain Tri-color Quinoa: The Traditional Grain of the Andes</v>
      </c>
      <c r="C482" s="31" t="str">
        <f>VLOOKUP(A482,'Food Encyclopedia'!$C$2:$K$999,6)</f>
        <v>Grain Products</v>
      </c>
      <c r="D482" s="107">
        <v>50.0</v>
      </c>
      <c r="E482" s="31">
        <f t="shared" si="1"/>
        <v>50000</v>
      </c>
      <c r="F482" s="31">
        <f>(VLOOKUP(A482,'% water content of Food'!A482:F1479,6))</f>
        <v>0</v>
      </c>
      <c r="G482" s="31">
        <f t="shared" si="2"/>
        <v>0</v>
      </c>
      <c r="H482" s="31">
        <f t="shared" si="3"/>
        <v>50000</v>
      </c>
      <c r="I482" s="99">
        <f t="shared" si="4"/>
        <v>0</v>
      </c>
      <c r="J482" s="31" t="str">
        <f>VLOOKUP(A482,'Absolute Total Monosaccharide C'!$E$2:$T$999,3)</f>
        <v/>
      </c>
      <c r="K482" s="31" t="str">
        <f>VLOOKUP(A482,'Absolute Total Monosaccharide C'!$E$2:$T$999,4)</f>
        <v/>
      </c>
      <c r="L482" s="31" t="str">
        <f>VLOOKUP(A482,'Absolute Total Monosaccharide C'!$E$2:$T$999,5)</f>
        <v/>
      </c>
      <c r="M482" s="31" t="str">
        <f>VLOOKUP(A482,'Absolute Total Monosaccharide C'!$E$2:$T$999,6)</f>
        <v/>
      </c>
      <c r="N482" s="100" t="str">
        <f>VLOOKUP(A482,'Absolute Total Monosaccharide C'!$E$2:$T$999,7)</f>
        <v/>
      </c>
      <c r="O482" s="31" t="str">
        <f>VLOOKUP(A482,'Absolute Total Monosaccharide C'!$E$2:$T$999,8)</f>
        <v/>
      </c>
      <c r="P482" s="31" t="str">
        <f>VLOOKUP(A482,'Absolute Total Monosaccharide C'!$E$2:$T$999,9)</f>
        <v/>
      </c>
      <c r="Q482" s="31" t="str">
        <f>VLOOKUP(A482,'Absolute Total Monosaccharide C'!$E$2:$T$999,10)</f>
        <v/>
      </c>
      <c r="R482" s="31" t="str">
        <f>VLOOKUP(A482,'Absolute Total Monosaccharide C'!$E$2:$T$999,11)</f>
        <v/>
      </c>
      <c r="S482" s="31" t="str">
        <f>VLOOKUP(A482,'Absolute Total Monosaccharide C'!$E$2:$T$999,12)</f>
        <v/>
      </c>
      <c r="T482" s="31" t="str">
        <f>VLOOKUP(A482,'Absolute Total Monosaccharide C'!$E$2:$T$999,13)</f>
        <v/>
      </c>
      <c r="U482" s="31" t="str">
        <f>VLOOKUP(A482,'Absolute Total Monosaccharide C'!$E$2:$T$999,14)</f>
        <v/>
      </c>
      <c r="V482" s="31" t="str">
        <f>VLOOKUP(A482,'Absolute Total Monosaccharide C'!$E$2:$T$999,15)</f>
        <v/>
      </c>
      <c r="W482" s="31" t="str">
        <f>VLOOKUP(A482,'Absolute Total Monosaccharide C'!$E$2:$T$999,16)</f>
        <v/>
      </c>
      <c r="X482" s="100" t="str">
        <f>VLOOKUP(A482,'Absolute Total Monosaccharide C'!$E$2:$T$999,2)</f>
        <v/>
      </c>
      <c r="Y482" s="101"/>
    </row>
    <row r="483">
      <c r="A483" s="19" t="s">
        <v>1315</v>
      </c>
      <c r="B483" s="8" t="str">
        <f>VLOOKUP(A483,'Food Encyclopedia'!$C$2:$K$999,3)&amp;","&amp;VLOOKUP(A483,'Food Encyclopedia'!$C$2:$K$999,4)&amp;","&amp;VLOOKUP(A483,'Food Encyclopedia'!$C$2:$K$999,5)</f>
        <v>Rice, brown, hot cereal, dried,Bob's Red Mill,Organic Creamy Brown Rice Hot Cereal </v>
      </c>
      <c r="C483" s="31" t="str">
        <f>VLOOKUP(A483,'Food Encyclopedia'!$C$2:$K$999,6)</f>
        <v>Grain Products</v>
      </c>
      <c r="D483" s="107">
        <v>50.0</v>
      </c>
      <c r="E483" s="31">
        <f t="shared" si="1"/>
        <v>50000</v>
      </c>
      <c r="F483" s="31">
        <f>(VLOOKUP(A483,'% water content of Food'!A483:F1480,6))</f>
        <v>64.69505602</v>
      </c>
      <c r="G483" s="31">
        <f t="shared" si="2"/>
        <v>32347.52801</v>
      </c>
      <c r="H483" s="31">
        <f t="shared" si="3"/>
        <v>17652.47199</v>
      </c>
      <c r="I483" s="99">
        <f t="shared" si="4"/>
        <v>132.5347597</v>
      </c>
      <c r="J483" s="31">
        <f>VLOOKUP(A483,'Absolute Total Monosaccharide C'!$E$2:$T$999,3)</f>
        <v>0.823489</v>
      </c>
      <c r="K483" s="31">
        <f>VLOOKUP(A483,'Absolute Total Monosaccharide C'!$E$2:$T$999,4)</f>
        <v>0.003856</v>
      </c>
      <c r="L483" s="31">
        <f>VLOOKUP(A483,'Absolute Total Monosaccharide C'!$E$2:$T$999,5)</f>
        <v>0.007942</v>
      </c>
      <c r="M483" s="31">
        <f>VLOOKUP(A483,'Absolute Total Monosaccharide C'!$E$2:$T$999,6)</f>
        <v>0.002864</v>
      </c>
      <c r="N483" s="100">
        <f>VLOOKUP(A483,'Absolute Total Monosaccharide C'!$E$2:$T$999,7)</f>
        <v>0.007508</v>
      </c>
      <c r="O483" s="31">
        <f>VLOOKUP(A483,'Absolute Total Monosaccharide C'!$E$2:$T$999,8)</f>
        <v>0.000279</v>
      </c>
      <c r="P483" s="102">
        <f>VLOOKUP(A483,'Absolute Total Monosaccharide C'!$E$2:$T$999,9)</f>
        <v>0.000052</v>
      </c>
      <c r="Q483" s="102">
        <f>VLOOKUP(A483,'Absolute Total Monosaccharide C'!$E$2:$T$999,10)</f>
        <v>0.0000476</v>
      </c>
      <c r="R483" s="102">
        <f>VLOOKUP(A483,'Absolute Total Monosaccharide C'!$E$2:$T$999,11)</f>
        <v>0.0000831</v>
      </c>
      <c r="S483" s="31">
        <f>VLOOKUP(A483,'Absolute Total Monosaccharide C'!$E$2:$T$999,12)</f>
        <v>0</v>
      </c>
      <c r="T483" s="31">
        <f>VLOOKUP(A483,'Absolute Total Monosaccharide C'!$E$2:$T$999,13)</f>
        <v>0</v>
      </c>
      <c r="U483" s="31">
        <f>VLOOKUP(A483,'Absolute Total Monosaccharide C'!$E$2:$T$999,14)</f>
        <v>0.000817</v>
      </c>
      <c r="V483" s="31">
        <f>VLOOKUP(A483,'Absolute Total Monosaccharide C'!$E$2:$T$999,15)</f>
        <v>0</v>
      </c>
      <c r="W483" s="31">
        <f>VLOOKUP(A483,'Absolute Total Monosaccharide C'!$E$2:$T$999,16)</f>
        <v>0.000391</v>
      </c>
      <c r="X483" s="100">
        <f>VLOOKUP(A483,'Absolute Total Monosaccharide C'!$E$2:$T$999,2)</f>
        <v>10.384</v>
      </c>
      <c r="Y483" s="101"/>
    </row>
    <row r="484">
      <c r="A484" s="19" t="s">
        <v>1318</v>
      </c>
      <c r="B484" s="8" t="str">
        <f>VLOOKUP(A484,'Food Encyclopedia'!$C$2:$K$999,3)&amp;","&amp;VLOOKUP(A484,'Food Encyclopedia'!$C$2:$K$999,4)&amp;","&amp;VLOOKUP(A484,'Food Encyclopedia'!$C$2:$K$999,5)</f>
        <v>Buckwheat, NA, whole grain, dried,Bob's Red Mill,Grains-of-Discovery: Organic Whole Grain Buckwheat, Gluten Free, Non GMO</v>
      </c>
      <c r="C484" s="31" t="str">
        <f>VLOOKUP(A484,'Food Encyclopedia'!$C$2:$K$999,6)</f>
        <v>Grain Products</v>
      </c>
      <c r="D484" s="107">
        <v>50.0</v>
      </c>
      <c r="E484" s="31">
        <f t="shared" si="1"/>
        <v>50000</v>
      </c>
      <c r="F484" s="31">
        <f>(VLOOKUP(A484,'% water content of Food'!A484:F1481,6))</f>
        <v>0</v>
      </c>
      <c r="G484" s="31">
        <f t="shared" si="2"/>
        <v>0</v>
      </c>
      <c r="H484" s="31">
        <f t="shared" si="3"/>
        <v>50000</v>
      </c>
      <c r="I484" s="99">
        <f t="shared" si="4"/>
        <v>0</v>
      </c>
      <c r="J484" s="31" t="str">
        <f>VLOOKUP(A484,'Absolute Total Monosaccharide C'!$E$2:$T$999,3)</f>
        <v/>
      </c>
      <c r="K484" s="31" t="str">
        <f>VLOOKUP(A484,'Absolute Total Monosaccharide C'!$E$2:$T$999,4)</f>
        <v/>
      </c>
      <c r="L484" s="31" t="str">
        <f>VLOOKUP(A484,'Absolute Total Monosaccharide C'!$E$2:$T$999,5)</f>
        <v/>
      </c>
      <c r="M484" s="31" t="str">
        <f>VLOOKUP(A484,'Absolute Total Monosaccharide C'!$E$2:$T$999,6)</f>
        <v/>
      </c>
      <c r="N484" s="100" t="str">
        <f>VLOOKUP(A484,'Absolute Total Monosaccharide C'!$E$2:$T$999,7)</f>
        <v/>
      </c>
      <c r="O484" s="31" t="str">
        <f>VLOOKUP(A484,'Absolute Total Monosaccharide C'!$E$2:$T$999,8)</f>
        <v/>
      </c>
      <c r="P484" s="31" t="str">
        <f>VLOOKUP(A484,'Absolute Total Monosaccharide C'!$E$2:$T$999,9)</f>
        <v/>
      </c>
      <c r="Q484" s="31" t="str">
        <f>VLOOKUP(A484,'Absolute Total Monosaccharide C'!$E$2:$T$999,10)</f>
        <v/>
      </c>
      <c r="R484" s="31" t="str">
        <f>VLOOKUP(A484,'Absolute Total Monosaccharide C'!$E$2:$T$999,11)</f>
        <v/>
      </c>
      <c r="S484" s="31" t="str">
        <f>VLOOKUP(A484,'Absolute Total Monosaccharide C'!$E$2:$T$999,12)</f>
        <v/>
      </c>
      <c r="T484" s="31" t="str">
        <f>VLOOKUP(A484,'Absolute Total Monosaccharide C'!$E$2:$T$999,13)</f>
        <v/>
      </c>
      <c r="U484" s="31" t="str">
        <f>VLOOKUP(A484,'Absolute Total Monosaccharide C'!$E$2:$T$999,14)</f>
        <v/>
      </c>
      <c r="V484" s="31" t="str">
        <f>VLOOKUP(A484,'Absolute Total Monosaccharide C'!$E$2:$T$999,15)</f>
        <v/>
      </c>
      <c r="W484" s="31" t="str">
        <f>VLOOKUP(A484,'Absolute Total Monosaccharide C'!$E$2:$T$999,16)</f>
        <v/>
      </c>
      <c r="X484" s="100" t="str">
        <f>VLOOKUP(A484,'Absolute Total Monosaccharide C'!$E$2:$T$999,2)</f>
        <v/>
      </c>
      <c r="Y484" s="101"/>
    </row>
    <row r="485">
      <c r="A485" s="19" t="s">
        <v>1321</v>
      </c>
      <c r="B485" s="8" t="str">
        <f>VLOOKUP(A485,'Food Encyclopedia'!$C$2:$K$999,3)&amp;","&amp;VLOOKUP(A485,'Food Encyclopedia'!$C$2:$K$999,4)&amp;","&amp;VLOOKUP(A485,'Food Encyclopedia'!$C$2:$K$999,5)</f>
        <v>Mung Bean, NA, whole, dried,Bob's Red Mill,HIger Fiber Mung Bean</v>
      </c>
      <c r="C485" s="31" t="str">
        <f>VLOOKUP(A485,'Food Encyclopedia'!$C$2:$K$999,6)</f>
        <v>Beans, Peas, Legumes, Nuts, Seeds</v>
      </c>
      <c r="D485" s="107">
        <v>50.0</v>
      </c>
      <c r="E485" s="31">
        <f t="shared" si="1"/>
        <v>50000</v>
      </c>
      <c r="F485" s="31">
        <f>(VLOOKUP(A485,'% water content of Food'!A485:F1482,6))</f>
        <v>0</v>
      </c>
      <c r="G485" s="31">
        <f t="shared" si="2"/>
        <v>0</v>
      </c>
      <c r="H485" s="31">
        <f t="shared" si="3"/>
        <v>50000</v>
      </c>
      <c r="I485" s="99">
        <f t="shared" si="4"/>
        <v>0</v>
      </c>
      <c r="J485" s="31" t="str">
        <f>VLOOKUP(A485,'Absolute Total Monosaccharide C'!$E$2:$T$999,3)</f>
        <v/>
      </c>
      <c r="K485" s="31" t="str">
        <f>VLOOKUP(A485,'Absolute Total Monosaccharide C'!$E$2:$T$999,4)</f>
        <v/>
      </c>
      <c r="L485" s="31" t="str">
        <f>VLOOKUP(A485,'Absolute Total Monosaccharide C'!$E$2:$T$999,5)</f>
        <v/>
      </c>
      <c r="M485" s="31" t="str">
        <f>VLOOKUP(A485,'Absolute Total Monosaccharide C'!$E$2:$T$999,6)</f>
        <v/>
      </c>
      <c r="N485" s="100" t="str">
        <f>VLOOKUP(A485,'Absolute Total Monosaccharide C'!$E$2:$T$999,7)</f>
        <v/>
      </c>
      <c r="O485" s="31" t="str">
        <f>VLOOKUP(A485,'Absolute Total Monosaccharide C'!$E$2:$T$999,8)</f>
        <v/>
      </c>
      <c r="P485" s="31" t="str">
        <f>VLOOKUP(A485,'Absolute Total Monosaccharide C'!$E$2:$T$999,9)</f>
        <v/>
      </c>
      <c r="Q485" s="31" t="str">
        <f>VLOOKUP(A485,'Absolute Total Monosaccharide C'!$E$2:$T$999,10)</f>
        <v/>
      </c>
      <c r="R485" s="31" t="str">
        <f>VLOOKUP(A485,'Absolute Total Monosaccharide C'!$E$2:$T$999,11)</f>
        <v/>
      </c>
      <c r="S485" s="31" t="str">
        <f>VLOOKUP(A485,'Absolute Total Monosaccharide C'!$E$2:$T$999,12)</f>
        <v/>
      </c>
      <c r="T485" s="31" t="str">
        <f>VLOOKUP(A485,'Absolute Total Monosaccharide C'!$E$2:$T$999,13)</f>
        <v/>
      </c>
      <c r="U485" s="31" t="str">
        <f>VLOOKUP(A485,'Absolute Total Monosaccharide C'!$E$2:$T$999,14)</f>
        <v/>
      </c>
      <c r="V485" s="31" t="str">
        <f>VLOOKUP(A485,'Absolute Total Monosaccharide C'!$E$2:$T$999,15)</f>
        <v/>
      </c>
      <c r="W485" s="31" t="str">
        <f>VLOOKUP(A485,'Absolute Total Monosaccharide C'!$E$2:$T$999,16)</f>
        <v/>
      </c>
      <c r="X485" s="100" t="str">
        <f>VLOOKUP(A485,'Absolute Total Monosaccharide C'!$E$2:$T$999,2)</f>
        <v/>
      </c>
      <c r="Y485" s="101"/>
    </row>
    <row r="486">
      <c r="A486" s="19" t="s">
        <v>1324</v>
      </c>
      <c r="B486" s="8" t="str">
        <f>VLOOKUP(A486,'Food Encyclopedia'!$C$2:$K$999,3)&amp;","&amp;VLOOKUP(A486,'Food Encyclopedia'!$C$2:$K$999,4)&amp;","&amp;VLOOKUP(A486,'Food Encyclopedia'!$C$2:$K$999,5)</f>
        <v>Pea, green, whole, snack crisps,Harvest Snaps,Fresh-Picked Goodness Harvest Snaps:Green Pea Snack Crisps, The original, lightly salted</v>
      </c>
      <c r="C486" s="31" t="str">
        <f>VLOOKUP(A486,'Food Encyclopedia'!$C$2:$K$999,6)</f>
        <v>Beans, Peas, Legumes, Nuts, Seeds</v>
      </c>
      <c r="D486" s="107">
        <v>50.0</v>
      </c>
      <c r="E486" s="31">
        <f t="shared" si="1"/>
        <v>50000</v>
      </c>
      <c r="F486" s="31">
        <f>(VLOOKUP(A486,'% water content of Food'!A486:F1483,6))</f>
        <v>3.551503606</v>
      </c>
      <c r="G486" s="31">
        <f t="shared" si="2"/>
        <v>1775.751803</v>
      </c>
      <c r="H486" s="31">
        <f t="shared" si="3"/>
        <v>48224.2482</v>
      </c>
      <c r="I486" s="99">
        <f t="shared" si="4"/>
        <v>1496.735991</v>
      </c>
      <c r="J486" s="31">
        <f>VLOOKUP(A486,'Absolute Total Monosaccharide C'!$E$2:$T$999,3)</f>
        <v>0.609994</v>
      </c>
      <c r="K486" s="31">
        <f>VLOOKUP(A486,'Absolute Total Monosaccharide C'!$E$2:$T$999,4)</f>
        <v>0.048924</v>
      </c>
      <c r="L486" s="31">
        <f>VLOOKUP(A486,'Absolute Total Monosaccharide C'!$E$2:$T$999,5)</f>
        <v>0.001044</v>
      </c>
      <c r="M486" s="31">
        <f>VLOOKUP(A486,'Absolute Total Monosaccharide C'!$E$2:$T$999,6)</f>
        <v>0.003187</v>
      </c>
      <c r="N486" s="100">
        <f>VLOOKUP(A486,'Absolute Total Monosaccharide C'!$E$2:$T$999,7)</f>
        <v>0.031037</v>
      </c>
      <c r="O486" s="31">
        <f>VLOOKUP(A486,'Absolute Total Monosaccharide C'!$E$2:$T$999,8)</f>
        <v>0</v>
      </c>
      <c r="P486" s="31">
        <f>VLOOKUP(A486,'Absolute Total Monosaccharide C'!$E$2:$T$999,9)</f>
        <v>0.001747</v>
      </c>
      <c r="Q486" s="31">
        <f>VLOOKUP(A486,'Absolute Total Monosaccharide C'!$E$2:$T$999,10)</f>
        <v>0</v>
      </c>
      <c r="R486" s="31">
        <f>VLOOKUP(A486,'Absolute Total Monosaccharide C'!$E$2:$T$999,11)</f>
        <v>0.006268</v>
      </c>
      <c r="S486" s="31">
        <f>VLOOKUP(A486,'Absolute Total Monosaccharide C'!$E$2:$T$999,12)</f>
        <v>0</v>
      </c>
      <c r="T486" s="31">
        <f>VLOOKUP(A486,'Absolute Total Monosaccharide C'!$E$2:$T$999,13)</f>
        <v>0</v>
      </c>
      <c r="U486" s="31">
        <f>VLOOKUP(A486,'Absolute Total Monosaccharide C'!$E$2:$T$999,14)</f>
        <v>0</v>
      </c>
      <c r="V486" s="31">
        <f>VLOOKUP(A486,'Absolute Total Monosaccharide C'!$E$2:$T$999,15)</f>
        <v>0</v>
      </c>
      <c r="W486" s="31">
        <f>VLOOKUP(A486,'Absolute Total Monosaccharide C'!$E$2:$T$999,16)</f>
        <v>0.001248</v>
      </c>
      <c r="X486" s="100">
        <f>VLOOKUP(A486,'Absolute Total Monosaccharide C'!$E$2:$T$999,2)</f>
        <v>10.428</v>
      </c>
      <c r="Y486" s="101"/>
    </row>
    <row r="487">
      <c r="A487" s="19" t="s">
        <v>1328</v>
      </c>
      <c r="B487" s="8" t="str">
        <f>VLOOKUP(A487,'Food Encyclopedia'!$C$2:$K$999,3)&amp;","&amp;VLOOKUP(A487,'Food Encyclopedia'!$C$2:$K$999,4)&amp;","&amp;VLOOKUP(A487,'Food Encyclopedia'!$C$2:$K$999,5)</f>
        <v>Pepper, red, whole, freeze dried,Palates in Training Fresh Bellies,Pepperlicious: Roasted Red Peppers; sunflower oil, sea salt, for ages 12 months-100+ years</v>
      </c>
      <c r="C487" s="31" t="str">
        <f>VLOOKUP(A487,'Food Encyclopedia'!$C$2:$K$999,6)</f>
        <v>Vegetables</v>
      </c>
      <c r="D487" s="107">
        <v>50.0</v>
      </c>
      <c r="E487" s="31">
        <f t="shared" si="1"/>
        <v>50000</v>
      </c>
      <c r="F487" s="31">
        <f>(VLOOKUP(A487,'% water content of Food'!A487:F1484,6))</f>
        <v>2.609533694</v>
      </c>
      <c r="G487" s="31">
        <f t="shared" si="2"/>
        <v>1304.766847</v>
      </c>
      <c r="H487" s="31">
        <f t="shared" si="3"/>
        <v>48695.23315</v>
      </c>
      <c r="I487" s="99">
        <f t="shared" si="4"/>
        <v>264.4638113</v>
      </c>
      <c r="J487" s="31">
        <f>VLOOKUP(A487,'Absolute Total Monosaccharide C'!$E$2:$T$999,3)</f>
        <v>0.23143</v>
      </c>
      <c r="K487" s="31">
        <f>VLOOKUP(A487,'Absolute Total Monosaccharide C'!$E$2:$T$999,4)</f>
        <v>0.006565</v>
      </c>
      <c r="L487" s="31">
        <f>VLOOKUP(A487,'Absolute Total Monosaccharide C'!$E$2:$T$999,5)</f>
        <v>0.051296</v>
      </c>
      <c r="M487" s="31">
        <f>VLOOKUP(A487,'Absolute Total Monosaccharide C'!$E$2:$T$999,6)</f>
        <v>0.00401</v>
      </c>
      <c r="N487" s="100">
        <f>VLOOKUP(A487,'Absolute Total Monosaccharide C'!$E$2:$T$999,7)</f>
        <v>0.005431</v>
      </c>
      <c r="O487" s="31">
        <f>VLOOKUP(A487,'Absolute Total Monosaccharide C'!$E$2:$T$999,8)</f>
        <v>0</v>
      </c>
      <c r="P487" s="31">
        <f>VLOOKUP(A487,'Absolute Total Monosaccharide C'!$E$2:$T$999,9)</f>
        <v>0.003798</v>
      </c>
      <c r="Q487" s="31">
        <f>VLOOKUP(A487,'Absolute Total Monosaccharide C'!$E$2:$T$999,10)</f>
        <v>0</v>
      </c>
      <c r="R487" s="31">
        <f>VLOOKUP(A487,'Absolute Total Monosaccharide C'!$E$2:$T$999,11)</f>
        <v>0.031741</v>
      </c>
      <c r="S487" s="31">
        <f>VLOOKUP(A487,'Absolute Total Monosaccharide C'!$E$2:$T$999,12)</f>
        <v>0</v>
      </c>
      <c r="T487" s="31">
        <f>VLOOKUP(A487,'Absolute Total Monosaccharide C'!$E$2:$T$999,13)</f>
        <v>0</v>
      </c>
      <c r="U487" s="31">
        <f>VLOOKUP(A487,'Absolute Total Monosaccharide C'!$E$2:$T$999,14)</f>
        <v>0.001353</v>
      </c>
      <c r="V487" s="31">
        <f>VLOOKUP(A487,'Absolute Total Monosaccharide C'!$E$2:$T$999,15)</f>
        <v>0</v>
      </c>
      <c r="W487" s="31">
        <f>VLOOKUP(A487,'Absolute Total Monosaccharide C'!$E$2:$T$999,16)</f>
        <v>0.000535</v>
      </c>
      <c r="X487" s="100">
        <f>VLOOKUP(A487,'Absolute Total Monosaccharide C'!$E$2:$T$999,2)</f>
        <v>10.024</v>
      </c>
      <c r="Y487" s="101"/>
    </row>
    <row r="488">
      <c r="A488" s="19" t="s">
        <v>1332</v>
      </c>
      <c r="B488" s="8" t="str">
        <f>VLOOKUP(A488,'Food Encyclopedia'!$C$2:$K$999,3)&amp;","&amp;VLOOKUP(A488,'Food Encyclopedia'!$C$2:$K$999,4)&amp;","&amp;VLOOKUP(A488,'Food Encyclopedia'!$C$2:$K$999,5)</f>
        <v>Mango, NA, flesh, freeze dried,Palates in Training Fresh Bellies,Two to Mango: Mango, Basil, for ages 12 months-100+ years</v>
      </c>
      <c r="C488" s="31" t="str">
        <f>VLOOKUP(A488,'Food Encyclopedia'!$C$2:$K$999,6)</f>
        <v>Fruits</v>
      </c>
      <c r="D488" s="107">
        <v>50.0</v>
      </c>
      <c r="E488" s="31">
        <f t="shared" si="1"/>
        <v>50000</v>
      </c>
      <c r="F488" s="31">
        <f>(VLOOKUP(A488,'% water content of Food'!A488:F1485,6))</f>
        <v>2.59032392</v>
      </c>
      <c r="G488" s="31">
        <f t="shared" si="2"/>
        <v>1295.16196</v>
      </c>
      <c r="H488" s="31">
        <f t="shared" si="3"/>
        <v>48704.83804</v>
      </c>
      <c r="I488" s="99">
        <f t="shared" si="4"/>
        <v>517.7324284</v>
      </c>
      <c r="J488" s="31">
        <f>VLOOKUP(A488,'Absolute Total Monosaccharide C'!$E$2:$T$999,3)</f>
        <v>0.49797</v>
      </c>
      <c r="K488" s="31">
        <f>VLOOKUP(A488,'Absolute Total Monosaccharide C'!$E$2:$T$999,4)</f>
        <v>0.008511</v>
      </c>
      <c r="L488" s="31">
        <f>VLOOKUP(A488,'Absolute Total Monosaccharide C'!$E$2:$T$999,5)</f>
        <v>0.028479</v>
      </c>
      <c r="M488" s="31">
        <f>VLOOKUP(A488,'Absolute Total Monosaccharide C'!$E$2:$T$999,6)</f>
        <v>0.004195</v>
      </c>
      <c r="N488" s="100">
        <f>VLOOKUP(A488,'Absolute Total Monosaccharide C'!$E$2:$T$999,7)</f>
        <v>0.01063</v>
      </c>
      <c r="O488" s="31">
        <f>VLOOKUP(A488,'Absolute Total Monosaccharide C'!$E$2:$T$999,8)</f>
        <v>0</v>
      </c>
      <c r="P488" s="31">
        <f>VLOOKUP(A488,'Absolute Total Monosaccharide C'!$E$2:$T$999,9)</f>
        <v>0.001063</v>
      </c>
      <c r="Q488" s="31">
        <f>VLOOKUP(A488,'Absolute Total Monosaccharide C'!$E$2:$T$999,10)</f>
        <v>0</v>
      </c>
      <c r="R488" s="31">
        <f>VLOOKUP(A488,'Absolute Total Monosaccharide C'!$E$2:$T$999,11)</f>
        <v>0.011681</v>
      </c>
      <c r="S488" s="31">
        <f>VLOOKUP(A488,'Absolute Total Monosaccharide C'!$E$2:$T$999,12)</f>
        <v>0</v>
      </c>
      <c r="T488" s="31">
        <f>VLOOKUP(A488,'Absolute Total Monosaccharide C'!$E$2:$T$999,13)</f>
        <v>0</v>
      </c>
      <c r="U488" s="31">
        <f>VLOOKUP(A488,'Absolute Total Monosaccharide C'!$E$2:$T$999,14)</f>
        <v>0</v>
      </c>
      <c r="V488" s="31">
        <f>VLOOKUP(A488,'Absolute Total Monosaccharide C'!$E$2:$T$999,15)</f>
        <v>0</v>
      </c>
      <c r="W488" s="31">
        <f>VLOOKUP(A488,'Absolute Total Monosaccharide C'!$E$2:$T$999,16)</f>
        <v>0.000445</v>
      </c>
      <c r="X488" s="100">
        <f>VLOOKUP(A488,'Absolute Total Monosaccharide C'!$E$2:$T$999,2)</f>
        <v>10.239</v>
      </c>
      <c r="Y488" s="101"/>
    </row>
    <row r="489">
      <c r="A489" s="19" t="s">
        <v>1335</v>
      </c>
      <c r="B489" s="8" t="str">
        <f>VLOOKUP(A489,'Food Encyclopedia'!$C$2:$K$999,3)&amp;","&amp;VLOOKUP(A489,'Food Encyclopedia'!$C$2:$K$999,4)&amp;","&amp;VLOOKUP(A489,'Food Encyclopedia'!$C$2:$K$999,5)</f>
        <v>Spread, almond butter, NA, NA, fresh,Barney,Barney Butter: almond butter, smooth</v>
      </c>
      <c r="C489" s="31" t="str">
        <f>VLOOKUP(A489,'Food Encyclopedia'!$C$2:$K$999,6)</f>
        <v>Beans, Peas, Legumes, Nuts, Seeds</v>
      </c>
      <c r="D489" s="107">
        <v>20.0</v>
      </c>
      <c r="E489" s="31">
        <f t="shared" si="1"/>
        <v>20000</v>
      </c>
      <c r="F489" s="31">
        <f>(VLOOKUP(A489,'% water content of Food'!A489:F1486,6))</f>
        <v>0.4997327632</v>
      </c>
      <c r="G489" s="31">
        <f t="shared" si="2"/>
        <v>99.94655265</v>
      </c>
      <c r="H489" s="31">
        <f t="shared" si="3"/>
        <v>19900.05345</v>
      </c>
      <c r="I489" s="99">
        <f t="shared" si="4"/>
        <v>561.6392084</v>
      </c>
      <c r="J489" s="31">
        <f>VLOOKUP(A489,'Absolute Total Monosaccharide C'!$E$2:$T$999,3)</f>
        <v>0.031012</v>
      </c>
      <c r="K489" s="31">
        <f>VLOOKUP(A489,'Absolute Total Monosaccharide C'!$E$2:$T$999,4)</f>
        <v>0.004454</v>
      </c>
      <c r="L489" s="31">
        <f>VLOOKUP(A489,'Absolute Total Monosaccharide C'!$E$2:$T$999,5)</f>
        <v>0.008159</v>
      </c>
      <c r="M489" s="31">
        <f>VLOOKUP(A489,'Absolute Total Monosaccharide C'!$E$2:$T$999,6)</f>
        <v>0.003033</v>
      </c>
      <c r="N489" s="100">
        <f>VLOOKUP(A489,'Absolute Total Monosaccharide C'!$E$2:$T$999,7)</f>
        <v>0.028223</v>
      </c>
      <c r="O489" s="31">
        <f>VLOOKUP(A489,'Absolute Total Monosaccharide C'!$E$2:$T$999,8)</f>
        <v>0.001037</v>
      </c>
      <c r="P489" s="31">
        <f>VLOOKUP(A489,'Absolute Total Monosaccharide C'!$E$2:$T$999,9)</f>
        <v>0.00054</v>
      </c>
      <c r="Q489" s="102">
        <f>VLOOKUP(A489,'Absolute Total Monosaccharide C'!$E$2:$T$999,10)</f>
        <v>0.0000356</v>
      </c>
      <c r="R489" s="31">
        <f>VLOOKUP(A489,'Absolute Total Monosaccharide C'!$E$2:$T$999,11)</f>
        <v>0.001015</v>
      </c>
      <c r="S489" s="31">
        <f>VLOOKUP(A489,'Absolute Total Monosaccharide C'!$E$2:$T$999,12)</f>
        <v>0</v>
      </c>
      <c r="T489" s="31">
        <f>VLOOKUP(A489,'Absolute Total Monosaccharide C'!$E$2:$T$999,13)</f>
        <v>0</v>
      </c>
      <c r="U489" s="31">
        <f>VLOOKUP(A489,'Absolute Total Monosaccharide C'!$E$2:$T$999,14)</f>
        <v>0.000553</v>
      </c>
      <c r="V489" s="31">
        <f>VLOOKUP(A489,'Absolute Total Monosaccharide C'!$E$2:$T$999,15)</f>
        <v>0</v>
      </c>
      <c r="W489" s="31">
        <f>VLOOKUP(A489,'Absolute Total Monosaccharide C'!$E$2:$T$999,16)</f>
        <v>0.00034</v>
      </c>
      <c r="X489" s="100">
        <f>VLOOKUP(A489,'Absolute Total Monosaccharide C'!$E$2:$T$999,2)</f>
        <v>10.476</v>
      </c>
      <c r="Y489" s="101"/>
    </row>
    <row r="490">
      <c r="A490" s="19" t="s">
        <v>1339</v>
      </c>
      <c r="B490" s="8" t="str">
        <f>VLOOKUP(A490,'Food Encyclopedia'!$C$2:$K$999,3)&amp;","&amp;VLOOKUP(A490,'Food Encyclopedia'!$C$2:$K$999,4)&amp;","&amp;VLOOKUP(A490,'Food Encyclopedia'!$C$2:$K$999,5)</f>
        <v>Spread, almond butter, NA, NA, fresh,Artisana Organics,Artisana Organics: Raw Almond Butter</v>
      </c>
      <c r="C490" s="31" t="str">
        <f>VLOOKUP(A490,'Food Encyclopedia'!$C$2:$K$999,6)</f>
        <v>Beans, Peas, Legumes, Nuts, Seeds</v>
      </c>
      <c r="D490" s="107">
        <v>20.0</v>
      </c>
      <c r="E490" s="31">
        <f t="shared" si="1"/>
        <v>20000</v>
      </c>
      <c r="F490" s="31">
        <f>(VLOOKUP(A490,'% water content of Food'!A490:F1487,6))</f>
        <v>1.204603796</v>
      </c>
      <c r="G490" s="31">
        <f t="shared" si="2"/>
        <v>240.9207592</v>
      </c>
      <c r="H490" s="31">
        <f t="shared" si="3"/>
        <v>19759.07924</v>
      </c>
      <c r="I490" s="99">
        <f t="shared" si="4"/>
        <v>468.5668051</v>
      </c>
      <c r="J490" s="31">
        <f>VLOOKUP(A490,'Absolute Total Monosaccharide C'!$E$2:$T$999,3)</f>
        <v>0.016749</v>
      </c>
      <c r="K490" s="31">
        <f>VLOOKUP(A490,'Absolute Total Monosaccharide C'!$E$2:$T$999,4)</f>
        <v>0.004396</v>
      </c>
      <c r="L490" s="31">
        <f>VLOOKUP(A490,'Absolute Total Monosaccharide C'!$E$2:$T$999,5)</f>
        <v>0.003491</v>
      </c>
      <c r="M490" s="31">
        <f>VLOOKUP(A490,'Absolute Total Monosaccharide C'!$E$2:$T$999,6)</f>
        <v>0.003003</v>
      </c>
      <c r="N490" s="100">
        <f>VLOOKUP(A490,'Absolute Total Monosaccharide C'!$E$2:$T$999,7)</f>
        <v>0.023714</v>
      </c>
      <c r="O490" s="31">
        <f>VLOOKUP(A490,'Absolute Total Monosaccharide C'!$E$2:$T$999,8)</f>
        <v>0.001007</v>
      </c>
      <c r="P490" s="31">
        <f>VLOOKUP(A490,'Absolute Total Monosaccharide C'!$E$2:$T$999,9)</f>
        <v>0.00051</v>
      </c>
      <c r="Q490" s="102">
        <f>VLOOKUP(A490,'Absolute Total Monosaccharide C'!$E$2:$T$999,10)</f>
        <v>0.0000479</v>
      </c>
      <c r="R490" s="31">
        <f>VLOOKUP(A490,'Absolute Total Monosaccharide C'!$E$2:$T$999,11)</f>
        <v>0.0009</v>
      </c>
      <c r="S490" s="31">
        <f>VLOOKUP(A490,'Absolute Total Monosaccharide C'!$E$2:$T$999,12)</f>
        <v>0</v>
      </c>
      <c r="T490" s="31">
        <f>VLOOKUP(A490,'Absolute Total Monosaccharide C'!$E$2:$T$999,13)</f>
        <v>0</v>
      </c>
      <c r="U490" s="31">
        <f>VLOOKUP(A490,'Absolute Total Monosaccharide C'!$E$2:$T$999,14)</f>
        <v>0.000563</v>
      </c>
      <c r="V490" s="31">
        <f>VLOOKUP(A490,'Absolute Total Monosaccharide C'!$E$2:$T$999,15)</f>
        <v>0</v>
      </c>
      <c r="W490" s="31">
        <f>VLOOKUP(A490,'Absolute Total Monosaccharide C'!$E$2:$T$999,16)</f>
        <v>0.000336</v>
      </c>
      <c r="X490" s="100">
        <f>VLOOKUP(A490,'Absolute Total Monosaccharide C'!$E$2:$T$999,2)</f>
        <v>9.693</v>
      </c>
      <c r="Y490" s="101"/>
    </row>
    <row r="491">
      <c r="A491" s="19" t="s">
        <v>1341</v>
      </c>
      <c r="B491" s="8" t="str">
        <f>VLOOKUP(A491,'Food Encyclopedia'!$C$2:$K$999,3)&amp;","&amp;VLOOKUP(A491,'Food Encyclopedia'!$C$2:$K$999,4)&amp;","&amp;VLOOKUP(A491,'Food Encyclopedia'!$C$2:$K$999,5)</f>
        <v>Spread, Tahini, NA, NA, fresh,Kevala,Kevala: Organic Sesame Tahini: 100%  Organic Seasame Seeds</v>
      </c>
      <c r="C491" s="31" t="str">
        <f>VLOOKUP(A491,'Food Encyclopedia'!$C$2:$K$999,6)</f>
        <v>Beans, Peas, Legumes, Nuts, Seeds</v>
      </c>
      <c r="D491" s="107">
        <v>20.0</v>
      </c>
      <c r="E491" s="31">
        <f t="shared" si="1"/>
        <v>20000</v>
      </c>
      <c r="F491" s="31">
        <f>(VLOOKUP(A491,'% water content of Food'!A491:F1488,6))</f>
        <v>0.02276167389</v>
      </c>
      <c r="G491" s="31">
        <f t="shared" si="2"/>
        <v>4.552334779</v>
      </c>
      <c r="H491" s="31">
        <f t="shared" si="3"/>
        <v>19995.44767</v>
      </c>
      <c r="I491" s="99">
        <f t="shared" si="4"/>
        <v>260.3807195</v>
      </c>
      <c r="J491" s="31">
        <f>VLOOKUP(A491,'Absolute Total Monosaccharide C'!$E$2:$T$999,3)</f>
        <v>0.014739</v>
      </c>
      <c r="K491" s="31">
        <f>VLOOKUP(A491,'Absolute Total Monosaccharide C'!$E$2:$T$999,4)</f>
        <v>0.007298</v>
      </c>
      <c r="L491" s="31">
        <f>VLOOKUP(A491,'Absolute Total Monosaccharide C'!$E$2:$T$999,5)</f>
        <v>0.002187</v>
      </c>
      <c r="M491" s="31">
        <f>VLOOKUP(A491,'Absolute Total Monosaccharide C'!$E$2:$T$999,6)</f>
        <v>0.001953</v>
      </c>
      <c r="N491" s="100">
        <f>VLOOKUP(A491,'Absolute Total Monosaccharide C'!$E$2:$T$999,7)</f>
        <v>0.013022</v>
      </c>
      <c r="O491" s="31">
        <f>VLOOKUP(A491,'Absolute Total Monosaccharide C'!$E$2:$T$999,8)</f>
        <v>0.000341</v>
      </c>
      <c r="P491" s="31">
        <f>VLOOKUP(A491,'Absolute Total Monosaccharide C'!$E$2:$T$999,9)</f>
        <v>0.000362</v>
      </c>
      <c r="Q491" s="102">
        <f>VLOOKUP(A491,'Absolute Total Monosaccharide C'!$E$2:$T$999,10)</f>
        <v>0.0000327</v>
      </c>
      <c r="R491" s="31">
        <f>VLOOKUP(A491,'Absolute Total Monosaccharide C'!$E$2:$T$999,11)</f>
        <v>0.000418</v>
      </c>
      <c r="S491" s="31">
        <f>VLOOKUP(A491,'Absolute Total Monosaccharide C'!$E$2:$T$999,12)</f>
        <v>0</v>
      </c>
      <c r="T491" s="31">
        <f>VLOOKUP(A491,'Absolute Total Monosaccharide C'!$E$2:$T$999,13)</f>
        <v>0</v>
      </c>
      <c r="U491" s="31">
        <f>VLOOKUP(A491,'Absolute Total Monosaccharide C'!$E$2:$T$999,14)</f>
        <v>0.009383</v>
      </c>
      <c r="V491" s="31">
        <f>VLOOKUP(A491,'Absolute Total Monosaccharide C'!$E$2:$T$999,15)</f>
        <v>0</v>
      </c>
      <c r="W491" s="31">
        <f>VLOOKUP(A491,'Absolute Total Monosaccharide C'!$E$2:$T$999,16)</f>
        <v>0.000436</v>
      </c>
      <c r="X491" s="100">
        <f>VLOOKUP(A491,'Absolute Total Monosaccharide C'!$E$2:$T$999,2)</f>
        <v>9.988</v>
      </c>
      <c r="Y491" s="101"/>
    </row>
    <row r="492">
      <c r="A492" s="19" t="s">
        <v>1344</v>
      </c>
      <c r="B492" s="8" t="str">
        <f>VLOOKUP(A492,'Food Encyclopedia'!$C$2:$K$999,3)&amp;","&amp;VLOOKUP(A492,'Food Encyclopedia'!$C$2:$K$999,4)&amp;","&amp;VLOOKUP(A492,'Food Encyclopedia'!$C$2:$K$999,5)</f>
        <v>Spread, Tahini, NA, NA, fresh,Artisana Organics,Artisana Organics: Raw Tahini, Sesame seed butter</v>
      </c>
      <c r="C492" s="31" t="str">
        <f>VLOOKUP(A492,'Food Encyclopedia'!$C$2:$K$999,6)</f>
        <v>Beans, Peas, Legumes, Nuts, Seeds</v>
      </c>
      <c r="D492" s="107">
        <v>20.0</v>
      </c>
      <c r="E492" s="31">
        <f t="shared" si="1"/>
        <v>20000</v>
      </c>
      <c r="F492" s="31">
        <f>(VLOOKUP(A492,'% water content of Food'!A492:F1489,6))</f>
        <v>4.693879872</v>
      </c>
      <c r="G492" s="31">
        <f t="shared" si="2"/>
        <v>938.7759744</v>
      </c>
      <c r="H492" s="31">
        <f t="shared" si="3"/>
        <v>19061.22403</v>
      </c>
      <c r="I492" s="99">
        <f t="shared" si="4"/>
        <v>184.1695465</v>
      </c>
      <c r="J492" s="31">
        <f>VLOOKUP(A492,'Absolute Total Monosaccharide C'!$E$2:$T$999,3)</f>
        <v>0.014997</v>
      </c>
      <c r="K492" s="31">
        <f>VLOOKUP(A492,'Absolute Total Monosaccharide C'!$E$2:$T$999,4)</f>
        <v>0.006607</v>
      </c>
      <c r="L492" s="31">
        <f>VLOOKUP(A492,'Absolute Total Monosaccharide C'!$E$2:$T$999,5)</f>
        <v>0.002388</v>
      </c>
      <c r="M492" s="31">
        <f>VLOOKUP(A492,'Absolute Total Monosaccharide C'!$E$2:$T$999,6)</f>
        <v>0.001934</v>
      </c>
      <c r="N492" s="100">
        <f>VLOOKUP(A492,'Absolute Total Monosaccharide C'!$E$2:$T$999,7)</f>
        <v>0.009662</v>
      </c>
      <c r="O492" s="31">
        <f>VLOOKUP(A492,'Absolute Total Monosaccharide C'!$E$2:$T$999,8)</f>
        <v>0.00028</v>
      </c>
      <c r="P492" s="31">
        <f>VLOOKUP(A492,'Absolute Total Monosaccharide C'!$E$2:$T$999,9)</f>
        <v>0.000315</v>
      </c>
      <c r="Q492" s="102">
        <f>VLOOKUP(A492,'Absolute Total Monosaccharide C'!$E$2:$T$999,10)</f>
        <v>0.0000563</v>
      </c>
      <c r="R492" s="31">
        <f>VLOOKUP(A492,'Absolute Total Monosaccharide C'!$E$2:$T$999,11)</f>
        <v>0.00031</v>
      </c>
      <c r="S492" s="31">
        <f>VLOOKUP(A492,'Absolute Total Monosaccharide C'!$E$2:$T$999,12)</f>
        <v>0</v>
      </c>
      <c r="T492" s="31">
        <f>VLOOKUP(A492,'Absolute Total Monosaccharide C'!$E$2:$T$999,13)</f>
        <v>0</v>
      </c>
      <c r="U492" s="31">
        <f>VLOOKUP(A492,'Absolute Total Monosaccharide C'!$E$2:$T$999,14)</f>
        <v>0.007138</v>
      </c>
      <c r="V492" s="31">
        <f>VLOOKUP(A492,'Absolute Total Monosaccharide C'!$E$2:$T$999,15)</f>
        <v>0</v>
      </c>
      <c r="W492" s="31">
        <f>VLOOKUP(A492,'Absolute Total Monosaccharide C'!$E$2:$T$999,16)</f>
        <v>0.000449</v>
      </c>
      <c r="X492" s="100">
        <f>VLOOKUP(A492,'Absolute Total Monosaccharide C'!$E$2:$T$999,2)</f>
        <v>9.801</v>
      </c>
      <c r="Y492" s="101"/>
    </row>
    <row r="493">
      <c r="A493" s="19" t="s">
        <v>1346</v>
      </c>
      <c r="B493" s="8" t="str">
        <f>VLOOKUP(A493,'Food Encyclopedia'!$C$2:$K$999,3)&amp;","&amp;VLOOKUP(A493,'Food Encyclopedia'!$C$2:$K$999,4)&amp;","&amp;VLOOKUP(A493,'Food Encyclopedia'!$C$2:$K$999,5)</f>
        <v>Spread, Almond butter, NA, NA, fresh,Once Again,Once Again: Unsweetened &amp; Roasted: creammy Almond Butter</v>
      </c>
      <c r="C493" s="31" t="str">
        <f>VLOOKUP(A493,'Food Encyclopedia'!$C$2:$K$999,6)</f>
        <v>Beans, Peas, Legumes, Nuts, Seeds</v>
      </c>
      <c r="D493" s="107">
        <v>20.0</v>
      </c>
      <c r="E493" s="31">
        <f t="shared" si="1"/>
        <v>20000</v>
      </c>
      <c r="F493" s="31">
        <f>(VLOOKUP(A493,'% water content of Food'!A493:F1490,6))</f>
        <v>0.2042819622</v>
      </c>
      <c r="G493" s="31">
        <f t="shared" si="2"/>
        <v>40.85639243</v>
      </c>
      <c r="H493" s="31">
        <f t="shared" si="3"/>
        <v>19959.14361</v>
      </c>
      <c r="I493" s="99">
        <f t="shared" si="4"/>
        <v>640.9479787</v>
      </c>
      <c r="J493" s="31">
        <f>VLOOKUP(A493,'Absolute Total Monosaccharide C'!$E$2:$T$999,3)</f>
        <v>0.023086</v>
      </c>
      <c r="K493" s="31">
        <f>VLOOKUP(A493,'Absolute Total Monosaccharide C'!$E$2:$T$999,4)</f>
        <v>0.005405</v>
      </c>
      <c r="L493" s="31">
        <f>VLOOKUP(A493,'Absolute Total Monosaccharide C'!$E$2:$T$999,5)</f>
        <v>0.006406</v>
      </c>
      <c r="M493" s="31">
        <f>VLOOKUP(A493,'Absolute Total Monosaccharide C'!$E$2:$T$999,6)</f>
        <v>0.003831</v>
      </c>
      <c r="N493" s="100">
        <f>VLOOKUP(A493,'Absolute Total Monosaccharide C'!$E$2:$T$999,7)</f>
        <v>0.032113</v>
      </c>
      <c r="O493" s="31">
        <f>VLOOKUP(A493,'Absolute Total Monosaccharide C'!$E$2:$T$999,8)</f>
        <v>0.001176</v>
      </c>
      <c r="P493" s="31">
        <f>VLOOKUP(A493,'Absolute Total Monosaccharide C'!$E$2:$T$999,9)</f>
        <v>0.000641</v>
      </c>
      <c r="Q493" s="102">
        <f>VLOOKUP(A493,'Absolute Total Monosaccharide C'!$E$2:$T$999,10)</f>
        <v>0.0000792</v>
      </c>
      <c r="R493" s="31">
        <f>VLOOKUP(A493,'Absolute Total Monosaccharide C'!$E$2:$T$999,11)</f>
        <v>0.001305</v>
      </c>
      <c r="S493" s="31">
        <f>VLOOKUP(A493,'Absolute Total Monosaccharide C'!$E$2:$T$999,12)</f>
        <v>0</v>
      </c>
      <c r="T493" s="31">
        <f>VLOOKUP(A493,'Absolute Total Monosaccharide C'!$E$2:$T$999,13)</f>
        <v>0</v>
      </c>
      <c r="U493" s="31">
        <f>VLOOKUP(A493,'Absolute Total Monosaccharide C'!$E$2:$T$999,14)</f>
        <v>0.000562</v>
      </c>
      <c r="V493" s="31">
        <f>VLOOKUP(A493,'Absolute Total Monosaccharide C'!$E$2:$T$999,15)</f>
        <v>0</v>
      </c>
      <c r="W493" s="31">
        <f>VLOOKUP(A493,'Absolute Total Monosaccharide C'!$E$2:$T$999,16)</f>
        <v>0.000399</v>
      </c>
      <c r="X493" s="100">
        <f>VLOOKUP(A493,'Absolute Total Monosaccharide C'!$E$2:$T$999,2)</f>
        <v>9.651</v>
      </c>
      <c r="Y493" s="101"/>
    </row>
    <row r="494">
      <c r="A494" s="19" t="s">
        <v>1348</v>
      </c>
      <c r="B494" s="8" t="str">
        <f>VLOOKUP(A494,'Food Encyclopedia'!$C$2:$K$999,3)&amp;","&amp;VLOOKUP(A494,'Food Encyclopedia'!$C$2:$K$999,4)&amp;","&amp;VLOOKUP(A494,'Food Encyclopedia'!$C$2:$K$999,5)</f>
        <v>Spread, Cashew butter, NA, NA, fresh,Once Again,Once Again: Unsweetened: creammy Almond Butter</v>
      </c>
      <c r="C494" s="31" t="str">
        <f>VLOOKUP(A494,'Food Encyclopedia'!$C$2:$K$999,6)</f>
        <v>Beans, Peas, Legumes, Nuts, Seeds</v>
      </c>
      <c r="D494" s="107">
        <v>20.0</v>
      </c>
      <c r="E494" s="31">
        <f t="shared" si="1"/>
        <v>20000</v>
      </c>
      <c r="F494" s="31">
        <f>(VLOOKUP(A494,'% water content of Food'!A494:F1491,6))</f>
        <v>1.30198966</v>
      </c>
      <c r="G494" s="31">
        <f t="shared" si="2"/>
        <v>260.3979321</v>
      </c>
      <c r="H494" s="31">
        <f t="shared" si="3"/>
        <v>19739.60207</v>
      </c>
      <c r="I494" s="99">
        <f t="shared" si="4"/>
        <v>143.013417</v>
      </c>
      <c r="J494" s="31">
        <f>VLOOKUP(A494,'Absolute Total Monosaccharide C'!$E$2:$T$999,3)</f>
        <v>0.124003</v>
      </c>
      <c r="K494" s="31">
        <f>VLOOKUP(A494,'Absolute Total Monosaccharide C'!$E$2:$T$999,4)</f>
        <v>0.004354</v>
      </c>
      <c r="L494" s="31">
        <f>VLOOKUP(A494,'Absolute Total Monosaccharide C'!$E$2:$T$999,5)</f>
        <v>0.008845</v>
      </c>
      <c r="M494" s="31">
        <f>VLOOKUP(A494,'Absolute Total Monosaccharide C'!$E$2:$T$999,6)</f>
        <v>0.001356</v>
      </c>
      <c r="N494" s="100">
        <f>VLOOKUP(A494,'Absolute Total Monosaccharide C'!$E$2:$T$999,7)</f>
        <v>0.007245</v>
      </c>
      <c r="O494" s="31">
        <f>VLOOKUP(A494,'Absolute Total Monosaccharide C'!$E$2:$T$999,8)</f>
        <v>0.000708</v>
      </c>
      <c r="P494" s="31">
        <f>VLOOKUP(A494,'Absolute Total Monosaccharide C'!$E$2:$T$999,9)</f>
        <v>0.000236</v>
      </c>
      <c r="Q494" s="102">
        <f>VLOOKUP(A494,'Absolute Total Monosaccharide C'!$E$2:$T$999,10)</f>
        <v>0.0000397</v>
      </c>
      <c r="R494" s="31">
        <f>VLOOKUP(A494,'Absolute Total Monosaccharide C'!$E$2:$T$999,11)</f>
        <v>0.000563</v>
      </c>
      <c r="S494" s="31">
        <f>VLOOKUP(A494,'Absolute Total Monosaccharide C'!$E$2:$T$999,12)</f>
        <v>0</v>
      </c>
      <c r="T494" s="31">
        <f>VLOOKUP(A494,'Absolute Total Monosaccharide C'!$E$2:$T$999,13)</f>
        <v>0</v>
      </c>
      <c r="U494" s="31">
        <f>VLOOKUP(A494,'Absolute Total Monosaccharide C'!$E$2:$T$999,14)</f>
        <v>0.000376</v>
      </c>
      <c r="V494" s="31">
        <f>VLOOKUP(A494,'Absolute Total Monosaccharide C'!$E$2:$T$999,15)</f>
        <v>0</v>
      </c>
      <c r="W494" s="31">
        <f>VLOOKUP(A494,'Absolute Total Monosaccharide C'!$E$2:$T$999,16)</f>
        <v>0.000437</v>
      </c>
      <c r="X494" s="100">
        <f>VLOOKUP(A494,'Absolute Total Monosaccharide C'!$E$2:$T$999,2)</f>
        <v>10.177</v>
      </c>
      <c r="Y494" s="101"/>
    </row>
    <row r="495">
      <c r="A495" s="19" t="s">
        <v>1350</v>
      </c>
      <c r="B495" s="8" t="str">
        <f>VLOOKUP(A495,'Food Encyclopedia'!$C$2:$K$999,3)&amp;","&amp;VLOOKUP(A495,'Food Encyclopedia'!$C$2:$K$999,4)&amp;","&amp;VLOOKUP(A495,'Food Encyclopedia'!$C$2:$K$999,5)</f>
        <v>Spread, Almond butter, NA, NA, fresh,Alive &amp; Organic,Alive &amp; Organic: Almond Butter </v>
      </c>
      <c r="C495" s="31" t="str">
        <f>VLOOKUP(A495,'Food Encyclopedia'!$C$2:$K$999,6)</f>
        <v>Beans, Peas, Legumes, Nuts, Seeds</v>
      </c>
      <c r="D495" s="107">
        <v>20.0</v>
      </c>
      <c r="E495" s="31">
        <f t="shared" si="1"/>
        <v>20000</v>
      </c>
      <c r="F495" s="31">
        <f>(VLOOKUP(A495,'% water content of Food'!A495:F1492,6))</f>
        <v>1.365392771</v>
      </c>
      <c r="G495" s="31">
        <f t="shared" si="2"/>
        <v>273.0785543</v>
      </c>
      <c r="H495" s="31">
        <f t="shared" si="3"/>
        <v>19726.92145</v>
      </c>
      <c r="I495" s="99">
        <f t="shared" si="4"/>
        <v>627.5133712</v>
      </c>
      <c r="J495" s="31">
        <f>VLOOKUP(A495,'Absolute Total Monosaccharide C'!$E$2:$T$999,3)</f>
        <v>0.025883</v>
      </c>
      <c r="K495" s="31">
        <f>VLOOKUP(A495,'Absolute Total Monosaccharide C'!$E$2:$T$999,4)</f>
        <v>0.006858</v>
      </c>
      <c r="L495" s="31">
        <f>VLOOKUP(A495,'Absolute Total Monosaccharide C'!$E$2:$T$999,5)</f>
        <v>0.007809</v>
      </c>
      <c r="M495" s="31">
        <f>VLOOKUP(A495,'Absolute Total Monosaccharide C'!$E$2:$T$999,6)</f>
        <v>0.004136</v>
      </c>
      <c r="N495" s="100">
        <f>VLOOKUP(A495,'Absolute Total Monosaccharide C'!$E$2:$T$999,7)</f>
        <v>0.03181</v>
      </c>
      <c r="O495" s="31">
        <f>VLOOKUP(A495,'Absolute Total Monosaccharide C'!$E$2:$T$999,8)</f>
        <v>0.001145</v>
      </c>
      <c r="P495" s="31">
        <f>VLOOKUP(A495,'Absolute Total Monosaccharide C'!$E$2:$T$999,9)</f>
        <v>0.000595</v>
      </c>
      <c r="Q495" s="102">
        <f>VLOOKUP(A495,'Absolute Total Monosaccharide C'!$E$2:$T$999,10)</f>
        <v>0.0000603</v>
      </c>
      <c r="R495" s="31">
        <f>VLOOKUP(A495,'Absolute Total Monosaccharide C'!$E$2:$T$999,11)</f>
        <v>0.001281</v>
      </c>
      <c r="S495" s="31">
        <f>VLOOKUP(A495,'Absolute Total Monosaccharide C'!$E$2:$T$999,12)</f>
        <v>0</v>
      </c>
      <c r="T495" s="31">
        <f>VLOOKUP(A495,'Absolute Total Monosaccharide C'!$E$2:$T$999,13)</f>
        <v>0</v>
      </c>
      <c r="U495" s="31">
        <f>VLOOKUP(A495,'Absolute Total Monosaccharide C'!$E$2:$T$999,14)</f>
        <v>0.000678</v>
      </c>
      <c r="V495" s="31">
        <f>VLOOKUP(A495,'Absolute Total Monosaccharide C'!$E$2:$T$999,15)</f>
        <v>0</v>
      </c>
      <c r="W495" s="31">
        <f>VLOOKUP(A495,'Absolute Total Monosaccharide C'!$E$2:$T$999,16)</f>
        <v>0.000346</v>
      </c>
      <c r="X495" s="100">
        <f>VLOOKUP(A495,'Absolute Total Monosaccharide C'!$E$2:$T$999,2)</f>
        <v>10.185</v>
      </c>
      <c r="Y495" s="101"/>
    </row>
    <row r="496">
      <c r="A496" s="19" t="s">
        <v>1353</v>
      </c>
      <c r="B496" s="8" t="str">
        <f>VLOOKUP(A496,'Food Encyclopedia'!$C$2:$K$999,3)&amp;","&amp;VLOOKUP(A496,'Food Encyclopedia'!$C$2:$K$999,4)&amp;","&amp;VLOOKUP(A496,'Food Encyclopedia'!$C$2:$K$999,5)</f>
        <v>Spread, Tahini, black, NA, Fresh,Alive &amp; Organic,Alive &amp; Organic: Black Sesame Tahini</v>
      </c>
      <c r="C496" s="31" t="str">
        <f>VLOOKUP(A496,'Food Encyclopedia'!$C$2:$K$999,6)</f>
        <v>Beans, Peas, Legumes, Nuts, Seeds</v>
      </c>
      <c r="D496" s="107">
        <v>20.0</v>
      </c>
      <c r="E496" s="31">
        <f t="shared" si="1"/>
        <v>20000</v>
      </c>
      <c r="F496" s="31">
        <f>(VLOOKUP(A496,'% water content of Food'!A496:F1493,6))</f>
        <v>0.5344725882</v>
      </c>
      <c r="G496" s="31">
        <f t="shared" si="2"/>
        <v>106.8945176</v>
      </c>
      <c r="H496" s="31">
        <f t="shared" si="3"/>
        <v>19893.10548</v>
      </c>
      <c r="I496" s="99">
        <f t="shared" si="4"/>
        <v>205.4559934</v>
      </c>
      <c r="J496" s="31">
        <f>VLOOKUP(A496,'Absolute Total Monosaccharide C'!$E$2:$T$999,3)</f>
        <v>0.012477</v>
      </c>
      <c r="K496" s="31">
        <f>VLOOKUP(A496,'Absolute Total Monosaccharide C'!$E$2:$T$999,4)</f>
        <v>0.007403</v>
      </c>
      <c r="L496" s="31">
        <f>VLOOKUP(A496,'Absolute Total Monosaccharide C'!$E$2:$T$999,5)</f>
        <v>0.002662</v>
      </c>
      <c r="M496" s="31">
        <f>VLOOKUP(A496,'Absolute Total Monosaccharide C'!$E$2:$T$999,6)</f>
        <v>0.002992</v>
      </c>
      <c r="N496" s="100">
        <f>VLOOKUP(A496,'Absolute Total Monosaccharide C'!$E$2:$T$999,7)</f>
        <v>0.010328</v>
      </c>
      <c r="O496" s="31">
        <f>VLOOKUP(A496,'Absolute Total Monosaccharide C'!$E$2:$T$999,8)</f>
        <v>0.000316</v>
      </c>
      <c r="P496" s="31">
        <f>VLOOKUP(A496,'Absolute Total Monosaccharide C'!$E$2:$T$999,9)</f>
        <v>0.000475</v>
      </c>
      <c r="Q496" s="102">
        <f>VLOOKUP(A496,'Absolute Total Monosaccharide C'!$E$2:$T$999,10)</f>
        <v>0.0000641</v>
      </c>
      <c r="R496" s="31">
        <f>VLOOKUP(A496,'Absolute Total Monosaccharide C'!$E$2:$T$999,11)</f>
        <v>0.000428</v>
      </c>
      <c r="S496" s="31">
        <f>VLOOKUP(A496,'Absolute Total Monosaccharide C'!$E$2:$T$999,12)</f>
        <v>0</v>
      </c>
      <c r="T496" s="31">
        <f>VLOOKUP(A496,'Absolute Total Monosaccharide C'!$E$2:$T$999,13)</f>
        <v>0</v>
      </c>
      <c r="U496" s="31">
        <f>VLOOKUP(A496,'Absolute Total Monosaccharide C'!$E$2:$T$999,14)</f>
        <v>0.005841</v>
      </c>
      <c r="V496" s="31">
        <f>VLOOKUP(A496,'Absolute Total Monosaccharide C'!$E$2:$T$999,15)</f>
        <v>0</v>
      </c>
      <c r="W496" s="31">
        <f>VLOOKUP(A496,'Absolute Total Monosaccharide C'!$E$2:$T$999,16)</f>
        <v>0.000426</v>
      </c>
      <c r="X496" s="100">
        <f>VLOOKUP(A496,'Absolute Total Monosaccharide C'!$E$2:$T$999,2)</f>
        <v>10.268</v>
      </c>
      <c r="Y496" s="101"/>
    </row>
    <row r="497">
      <c r="A497" s="19" t="s">
        <v>1356</v>
      </c>
      <c r="B497" s="8" t="str">
        <f>VLOOKUP(A497,'Food Encyclopedia'!$C$2:$K$999,3)&amp;","&amp;VLOOKUP(A497,'Food Encyclopedia'!$C$2:$K$999,4)&amp;","&amp;VLOOKUP(A497,'Food Encyclopedia'!$C$2:$K$999,5)</f>
        <v>Spread, peanut butter, NA, dark roasted, fresh,Santa Cruz Organics,Santa Cruz Organics: Creamy Dark Roasted Peanut Butter</v>
      </c>
      <c r="C497" s="31" t="str">
        <f>VLOOKUP(A497,'Food Encyclopedia'!$C$2:$K$999,6)</f>
        <v>Beans, Peas, Legumes, Nuts, Seeds</v>
      </c>
      <c r="D497" s="107">
        <v>20.0</v>
      </c>
      <c r="E497" s="31">
        <f t="shared" si="1"/>
        <v>20000</v>
      </c>
      <c r="F497" s="31">
        <f>(VLOOKUP(A497,'% water content of Food'!A497:F1494,6))</f>
        <v>0.2328689056</v>
      </c>
      <c r="G497" s="31">
        <f t="shared" si="2"/>
        <v>46.57378112</v>
      </c>
      <c r="H497" s="31">
        <f t="shared" si="3"/>
        <v>19953.42622</v>
      </c>
      <c r="I497" s="99">
        <f t="shared" si="4"/>
        <v>277.612019</v>
      </c>
      <c r="J497" s="31">
        <f>VLOOKUP(A497,'Absolute Total Monosaccharide C'!$E$2:$T$999,3)</f>
        <v>0.048467</v>
      </c>
      <c r="K497" s="31">
        <f>VLOOKUP(A497,'Absolute Total Monosaccharide C'!$E$2:$T$999,4)</f>
        <v>0.003824</v>
      </c>
      <c r="L497" s="31">
        <f>VLOOKUP(A497,'Absolute Total Monosaccharide C'!$E$2:$T$999,5)</f>
        <v>0.006065</v>
      </c>
      <c r="M497" s="31">
        <f>VLOOKUP(A497,'Absolute Total Monosaccharide C'!$E$2:$T$999,6)</f>
        <v>0.002168</v>
      </c>
      <c r="N497" s="100">
        <f>VLOOKUP(A497,'Absolute Total Monosaccharide C'!$E$2:$T$999,7)</f>
        <v>0.013913</v>
      </c>
      <c r="O497" s="31">
        <f>VLOOKUP(A497,'Absolute Total Monosaccharide C'!$E$2:$T$999,8)</f>
        <v>0.000705</v>
      </c>
      <c r="P497" s="31">
        <f>VLOOKUP(A497,'Absolute Total Monosaccharide C'!$E$2:$T$999,9)</f>
        <v>0.00033</v>
      </c>
      <c r="Q497" s="102">
        <f>VLOOKUP(A497,'Absolute Total Monosaccharide C'!$E$2:$T$999,10)</f>
        <v>0.0000392</v>
      </c>
      <c r="R497" s="31">
        <f>VLOOKUP(A497,'Absolute Total Monosaccharide C'!$E$2:$T$999,11)</f>
        <v>0.000707</v>
      </c>
      <c r="S497" s="31">
        <f>VLOOKUP(A497,'Absolute Total Monosaccharide C'!$E$2:$T$999,12)</f>
        <v>0</v>
      </c>
      <c r="T497" s="31">
        <f>VLOOKUP(A497,'Absolute Total Monosaccharide C'!$E$2:$T$999,13)</f>
        <v>0</v>
      </c>
      <c r="U497" s="31">
        <f>VLOOKUP(A497,'Absolute Total Monosaccharide C'!$E$2:$T$999,14)</f>
        <v>0.000458</v>
      </c>
      <c r="V497" s="31">
        <f>VLOOKUP(A497,'Absolute Total Monosaccharide C'!$E$2:$T$999,15)</f>
        <v>0</v>
      </c>
      <c r="W497" s="31">
        <f>VLOOKUP(A497,'Absolute Total Monosaccharide C'!$E$2:$T$999,16)</f>
        <v>0.000372</v>
      </c>
      <c r="X497" s="100">
        <f>VLOOKUP(A497,'Absolute Total Monosaccharide C'!$E$2:$T$999,2)</f>
        <v>10.883</v>
      </c>
      <c r="Y497" s="101"/>
    </row>
    <row r="498">
      <c r="A498" s="19" t="s">
        <v>1360</v>
      </c>
      <c r="B498" s="8" t="str">
        <f>VLOOKUP(A498,'Food Encyclopedia'!$C$2:$K$999,3)&amp;","&amp;VLOOKUP(A498,'Food Encyclopedia'!$C$2:$K$999,4)&amp;","&amp;VLOOKUP(A498,'Food Encyclopedia'!$C$2:$K$999,5)</f>
        <v>coconut beverage, NA, NA, fresh,Trader Joe's,Coconut Beverage, unsweetened</v>
      </c>
      <c r="C498" s="31" t="str">
        <f>VLOOKUP(A498,'Food Encyclopedia'!$C$2:$K$999,6)</f>
        <v>Beans, Peas, Legumes, Nuts, Seeds</v>
      </c>
      <c r="D498" s="107">
        <v>245.0</v>
      </c>
      <c r="E498" s="31">
        <f t="shared" si="1"/>
        <v>245000</v>
      </c>
      <c r="F498" s="31">
        <f>(VLOOKUP(A498,'% water content of Food'!A498:F1495,6))</f>
        <v>96.77150246</v>
      </c>
      <c r="G498" s="31">
        <f t="shared" si="2"/>
        <v>237090.181</v>
      </c>
      <c r="H498" s="31">
        <f t="shared" si="3"/>
        <v>7909.818971</v>
      </c>
      <c r="I498" s="99">
        <f t="shared" si="4"/>
        <v>6.45441228</v>
      </c>
      <c r="J498" s="31">
        <f>VLOOKUP(A498,'Absolute Total Monosaccharide C'!$E$2:$T$999,3)</f>
        <v>0.040173</v>
      </c>
      <c r="K498" s="31">
        <f>VLOOKUP(A498,'Absolute Total Monosaccharide C'!$E$2:$T$999,4)</f>
        <v>0.011069</v>
      </c>
      <c r="L498" s="31">
        <f>VLOOKUP(A498,'Absolute Total Monosaccharide C'!$E$2:$T$999,5)</f>
        <v>0.010933</v>
      </c>
      <c r="M498" s="31">
        <f>VLOOKUP(A498,'Absolute Total Monosaccharide C'!$E$2:$T$999,6)</f>
        <v>0.000147</v>
      </c>
      <c r="N498" s="100">
        <f>VLOOKUP(A498,'Absolute Total Monosaccharide C'!$E$2:$T$999,7)</f>
        <v>0.000816</v>
      </c>
      <c r="O498" s="31">
        <f>VLOOKUP(A498,'Absolute Total Monosaccharide C'!$E$2:$T$999,8)</f>
        <v>0.000393</v>
      </c>
      <c r="P498" s="31">
        <f>VLOOKUP(A498,'Absolute Total Monosaccharide C'!$E$2:$T$999,9)</f>
        <v>0.000429</v>
      </c>
      <c r="Q498" s="31">
        <f>VLOOKUP(A498,'Absolute Total Monosaccharide C'!$E$2:$T$999,10)</f>
        <v>0.000109</v>
      </c>
      <c r="R498" s="102">
        <f>VLOOKUP(A498,'Absolute Total Monosaccharide C'!$E$2:$T$999,11)</f>
        <v>0.0000694</v>
      </c>
      <c r="S498" s="31">
        <f>VLOOKUP(A498,'Absolute Total Monosaccharide C'!$E$2:$T$999,12)</f>
        <v>0</v>
      </c>
      <c r="T498" s="31">
        <f>VLOOKUP(A498,'Absolute Total Monosaccharide C'!$E$2:$T$999,13)</f>
        <v>0</v>
      </c>
      <c r="U498" s="31">
        <f>VLOOKUP(A498,'Absolute Total Monosaccharide C'!$E$2:$T$999,14)</f>
        <v>0.00186</v>
      </c>
      <c r="V498" s="31">
        <f>VLOOKUP(A498,'Absolute Total Monosaccharide C'!$E$2:$T$999,15)</f>
        <v>0</v>
      </c>
      <c r="W498" s="31">
        <f>VLOOKUP(A498,'Absolute Total Monosaccharide C'!$E$2:$T$999,16)</f>
        <v>0.000262</v>
      </c>
      <c r="X498" s="100">
        <f>VLOOKUP(A498,'Absolute Total Monosaccharide C'!$E$2:$T$999,2)</f>
        <v>10.37</v>
      </c>
      <c r="Y498" s="101"/>
    </row>
    <row r="499">
      <c r="A499" s="19" t="s">
        <v>1364</v>
      </c>
      <c r="B499" s="8" t="str">
        <f>VLOOKUP(A499,'Food Encyclopedia'!$C$2:$K$999,3)&amp;","&amp;VLOOKUP(A499,'Food Encyclopedia'!$C$2:$K$999,4)&amp;","&amp;VLOOKUP(A499,'Food Encyclopedia'!$C$2:$K$999,5)</f>
        <v>hemp beverage, NA, NA, fresh,Trader Joe's,Unsweetened Non-Dairy Hemp Beverage</v>
      </c>
      <c r="C499" s="31" t="str">
        <f>VLOOKUP(A499,'Food Encyclopedia'!$C$2:$K$999,6)</f>
        <v>Beans, Peas, Legumes, Nuts, Seeds</v>
      </c>
      <c r="D499" s="107">
        <v>245.0</v>
      </c>
      <c r="E499" s="31">
        <f t="shared" si="1"/>
        <v>245000</v>
      </c>
      <c r="F499" s="31">
        <f>(VLOOKUP(A499,'% water content of Food'!A499:F1496,6))</f>
        <v>95.99282033</v>
      </c>
      <c r="G499" s="31">
        <f t="shared" si="2"/>
        <v>235182.4098</v>
      </c>
      <c r="H499" s="31">
        <f t="shared" si="3"/>
        <v>9817.590186</v>
      </c>
      <c r="I499" s="99">
        <f t="shared" si="4"/>
        <v>71.29533993</v>
      </c>
      <c r="J499" s="31">
        <f>VLOOKUP(A499,'Absolute Total Monosaccharide C'!$E$2:$T$999,3)</f>
        <v>0.017074</v>
      </c>
      <c r="K499" s="31">
        <f>VLOOKUP(A499,'Absolute Total Monosaccharide C'!$E$2:$T$999,4)</f>
        <v>0.007023</v>
      </c>
      <c r="L499" s="31">
        <f>VLOOKUP(A499,'Absolute Total Monosaccharide C'!$E$2:$T$999,5)</f>
        <v>0.003596</v>
      </c>
      <c r="M499" s="31">
        <f>VLOOKUP(A499,'Absolute Total Monosaccharide C'!$E$2:$T$999,6)</f>
        <v>0.000804</v>
      </c>
      <c r="N499" s="100">
        <f>VLOOKUP(A499,'Absolute Total Monosaccharide C'!$E$2:$T$999,7)</f>
        <v>0.007262</v>
      </c>
      <c r="O499" s="31">
        <f>VLOOKUP(A499,'Absolute Total Monosaccharide C'!$E$2:$T$999,8)</f>
        <v>0.001596</v>
      </c>
      <c r="P499" s="31">
        <f>VLOOKUP(A499,'Absolute Total Monosaccharide C'!$E$2:$T$999,9)</f>
        <v>0.000675</v>
      </c>
      <c r="Q499" s="31">
        <f>VLOOKUP(A499,'Absolute Total Monosaccharide C'!$E$2:$T$999,10)</f>
        <v>0.000157</v>
      </c>
      <c r="R499" s="31">
        <f>VLOOKUP(A499,'Absolute Total Monosaccharide C'!$E$2:$T$999,11)</f>
        <v>0.000477</v>
      </c>
      <c r="S499" s="31">
        <f>VLOOKUP(A499,'Absolute Total Monosaccharide C'!$E$2:$T$999,12)</f>
        <v>0</v>
      </c>
      <c r="T499" s="31">
        <f>VLOOKUP(A499,'Absolute Total Monosaccharide C'!$E$2:$T$999,13)</f>
        <v>0</v>
      </c>
      <c r="U499" s="31">
        <f>VLOOKUP(A499,'Absolute Total Monosaccharide C'!$E$2:$T$999,14)</f>
        <v>0.00366</v>
      </c>
      <c r="V499" s="31">
        <f>VLOOKUP(A499,'Absolute Total Monosaccharide C'!$E$2:$T$999,15)</f>
        <v>0</v>
      </c>
      <c r="W499" s="31">
        <f>VLOOKUP(A499,'Absolute Total Monosaccharide C'!$E$2:$T$999,16)</f>
        <v>0.000782</v>
      </c>
      <c r="X499" s="100">
        <f>VLOOKUP(A499,'Absolute Total Monosaccharide C'!$E$2:$T$999,2)</f>
        <v>10.466</v>
      </c>
      <c r="Y499" s="101"/>
    </row>
    <row r="500">
      <c r="A500" s="19" t="s">
        <v>1367</v>
      </c>
      <c r="B500" s="8" t="str">
        <f>VLOOKUP(A500,'Food Encyclopedia'!$C$2:$K$999,3)&amp;","&amp;VLOOKUP(A500,'Food Encyclopedia'!$C$2:$K$999,4)&amp;","&amp;VLOOKUP(A500,'Food Encyclopedia'!$C$2:$K$999,5)</f>
        <v>macadamia milk, NA, NA, fresh,Moo is Moot,Milkadamia Macadamia milk, unsweetened</v>
      </c>
      <c r="C500" s="31" t="str">
        <f>VLOOKUP(A500,'Food Encyclopedia'!$C$2:$K$999,6)</f>
        <v>Beans, Peas, Legumes, Nuts, Seeds</v>
      </c>
      <c r="D500" s="107">
        <v>245.0</v>
      </c>
      <c r="E500" s="31">
        <f t="shared" si="1"/>
        <v>245000</v>
      </c>
      <c r="F500" s="31">
        <f>(VLOOKUP(A500,'% water content of Food'!A500:F1497,6))</f>
        <v>97.5766097</v>
      </c>
      <c r="G500" s="31">
        <f t="shared" si="2"/>
        <v>239062.6938</v>
      </c>
      <c r="H500" s="31">
        <f t="shared" si="3"/>
        <v>5937.306238</v>
      </c>
      <c r="I500" s="99">
        <f t="shared" si="4"/>
        <v>62.27046782</v>
      </c>
      <c r="J500" s="31">
        <f>VLOOKUP(A500,'Absolute Total Monosaccharide C'!$E$2:$T$999,3)</f>
        <v>0.014026</v>
      </c>
      <c r="K500" s="31">
        <f>VLOOKUP(A500,'Absolute Total Monosaccharide C'!$E$2:$T$999,4)</f>
        <v>0.005539</v>
      </c>
      <c r="L500" s="31">
        <f>VLOOKUP(A500,'Absolute Total Monosaccharide C'!$E$2:$T$999,5)</f>
        <v>0.002309</v>
      </c>
      <c r="M500" s="31">
        <f>VLOOKUP(A500,'Absolute Total Monosaccharide C'!$E$2:$T$999,6)</f>
        <v>0.001159</v>
      </c>
      <c r="N500" s="100">
        <f>VLOOKUP(A500,'Absolute Total Monosaccharide C'!$E$2:$T$999,7)</f>
        <v>0.010488</v>
      </c>
      <c r="O500" s="31">
        <f>VLOOKUP(A500,'Absolute Total Monosaccharide C'!$E$2:$T$999,8)</f>
        <v>0.0007</v>
      </c>
      <c r="P500" s="31">
        <f>VLOOKUP(A500,'Absolute Total Monosaccharide C'!$E$2:$T$999,9)</f>
        <v>0.000817</v>
      </c>
      <c r="Q500" s="31">
        <f>VLOOKUP(A500,'Absolute Total Monosaccharide C'!$E$2:$T$999,10)</f>
        <v>0.000177</v>
      </c>
      <c r="R500" s="31">
        <f>VLOOKUP(A500,'Absolute Total Monosaccharide C'!$E$2:$T$999,11)</f>
        <v>0.000534</v>
      </c>
      <c r="S500" s="31">
        <f>VLOOKUP(A500,'Absolute Total Monosaccharide C'!$E$2:$T$999,12)</f>
        <v>0</v>
      </c>
      <c r="T500" s="31">
        <f>VLOOKUP(A500,'Absolute Total Monosaccharide C'!$E$2:$T$999,13)</f>
        <v>0</v>
      </c>
      <c r="U500" s="31">
        <f>VLOOKUP(A500,'Absolute Total Monosaccharide C'!$E$2:$T$999,14)</f>
        <v>0.013974</v>
      </c>
      <c r="V500" s="31">
        <f>VLOOKUP(A500,'Absolute Total Monosaccharide C'!$E$2:$T$999,15)</f>
        <v>0</v>
      </c>
      <c r="W500" s="31">
        <f>VLOOKUP(A500,'Absolute Total Monosaccharide C'!$E$2:$T$999,16)</f>
        <v>0.000373</v>
      </c>
      <c r="X500" s="100">
        <f>VLOOKUP(A500,'Absolute Total Monosaccharide C'!$E$2:$T$999,2)</f>
        <v>10.587</v>
      </c>
      <c r="Y500" s="101"/>
    </row>
    <row r="501">
      <c r="A501" s="19" t="s">
        <v>1371</v>
      </c>
      <c r="B501" s="8" t="str">
        <f>VLOOKUP(A501,'Food Encyclopedia'!$C$2:$K$999,3)&amp;","&amp;VLOOKUP(A501,'Food Encyclopedia'!$C$2:$K$999,4)&amp;","&amp;VLOOKUP(A501,'Food Encyclopedia'!$C$2:$K$999,5)</f>
        <v>almond and cashew beverage with cocoa, NA, NA, fresh,Trader Joe's,Cocoa Almond Cashew Beverage</v>
      </c>
      <c r="C501" s="31" t="str">
        <f>VLOOKUP(A501,'Food Encyclopedia'!$C$2:$K$999,6)</f>
        <v>Beans, Peas, Legumes, Nuts, Seeds</v>
      </c>
      <c r="D501" s="107">
        <v>245.0</v>
      </c>
      <c r="E501" s="31">
        <f t="shared" si="1"/>
        <v>245000</v>
      </c>
      <c r="F501" s="31">
        <f>(VLOOKUP(A501,'% water content of Food'!A501:F1498,6))</f>
        <v>92.3705812</v>
      </c>
      <c r="G501" s="31">
        <f t="shared" si="2"/>
        <v>226307.9239</v>
      </c>
      <c r="H501" s="31">
        <f t="shared" si="3"/>
        <v>18692.07606</v>
      </c>
      <c r="I501" s="99">
        <f t="shared" si="4"/>
        <v>256.9225855</v>
      </c>
      <c r="J501" s="31">
        <f>VLOOKUP(A501,'Absolute Total Monosaccharide C'!$E$2:$T$999,3)</f>
        <v>0.245708</v>
      </c>
      <c r="K501" s="31">
        <f>VLOOKUP(A501,'Absolute Total Monosaccharide C'!$E$2:$T$999,4)</f>
        <v>0.003246</v>
      </c>
      <c r="L501" s="31">
        <f>VLOOKUP(A501,'Absolute Total Monosaccharide C'!$E$2:$T$999,5)</f>
        <v>0.051069</v>
      </c>
      <c r="M501" s="31">
        <f>VLOOKUP(A501,'Absolute Total Monosaccharide C'!$E$2:$T$999,6)</f>
        <v>0.001424</v>
      </c>
      <c r="N501" s="100">
        <f>VLOOKUP(A501,'Absolute Total Monosaccharide C'!$E$2:$T$999,7)</f>
        <v>0.013745</v>
      </c>
      <c r="O501" s="31">
        <f>VLOOKUP(A501,'Absolute Total Monosaccharide C'!$E$2:$T$999,8)</f>
        <v>0.00123</v>
      </c>
      <c r="P501" s="31">
        <f>VLOOKUP(A501,'Absolute Total Monosaccharide C'!$E$2:$T$999,9)</f>
        <v>0.000538</v>
      </c>
      <c r="Q501" s="102">
        <f>VLOOKUP(A501,'Absolute Total Monosaccharide C'!$E$2:$T$999,10)</f>
        <v>0.00006</v>
      </c>
      <c r="R501" s="31">
        <f>VLOOKUP(A501,'Absolute Total Monosaccharide C'!$E$2:$T$999,11)</f>
        <v>0.000682</v>
      </c>
      <c r="S501" s="31">
        <f>VLOOKUP(A501,'Absolute Total Monosaccharide C'!$E$2:$T$999,12)</f>
        <v>0</v>
      </c>
      <c r="T501" s="31">
        <f>VLOOKUP(A501,'Absolute Total Monosaccharide C'!$E$2:$T$999,13)</f>
        <v>0</v>
      </c>
      <c r="U501" s="31">
        <f>VLOOKUP(A501,'Absolute Total Monosaccharide C'!$E$2:$T$999,14)</f>
        <v>0.005956</v>
      </c>
      <c r="V501" s="31">
        <f>VLOOKUP(A501,'Absolute Total Monosaccharide C'!$E$2:$T$999,15)</f>
        <v>0</v>
      </c>
      <c r="W501" s="31">
        <f>VLOOKUP(A501,'Absolute Total Monosaccharide C'!$E$2:$T$999,16)</f>
        <v>0.0003</v>
      </c>
      <c r="X501" s="100">
        <f>VLOOKUP(A501,'Absolute Total Monosaccharide C'!$E$2:$T$999,2)</f>
        <v>10.496</v>
      </c>
      <c r="Y501" s="101"/>
    </row>
    <row r="502">
      <c r="A502" s="19" t="s">
        <v>1374</v>
      </c>
      <c r="B502" s="8" t="str">
        <f>VLOOKUP(A502,'Food Encyclopedia'!$C$2:$K$999,3)&amp;","&amp;VLOOKUP(A502,'Food Encyclopedia'!$C$2:$K$999,4)&amp;","&amp;VLOOKUP(A502,'Food Encyclopedia'!$C$2:$K$999,5)</f>
        <v>almond, cashew and macadamia beverage, NA, NA, fresh,Trader Joe's,Unsweetened Almond, Cashew, and Macadamia Nut Beverage</v>
      </c>
      <c r="C502" s="31" t="str">
        <f>VLOOKUP(A502,'Food Encyclopedia'!$C$2:$K$999,6)</f>
        <v>Beans, Peas, Legumes, Nuts, Seeds</v>
      </c>
      <c r="D502" s="107">
        <v>245.0</v>
      </c>
      <c r="E502" s="31">
        <f t="shared" si="1"/>
        <v>245000</v>
      </c>
      <c r="F502" s="31">
        <f>(VLOOKUP(A502,'% water content of Food'!A502:F1499,6))</f>
        <v>97.5786884</v>
      </c>
      <c r="G502" s="31">
        <f t="shared" si="2"/>
        <v>239067.7866</v>
      </c>
      <c r="H502" s="31">
        <f t="shared" si="3"/>
        <v>5932.21342</v>
      </c>
      <c r="I502" s="99">
        <f t="shared" si="4"/>
        <v>90.32388154</v>
      </c>
      <c r="J502" s="31">
        <f>VLOOKUP(A502,'Absolute Total Monosaccharide C'!$E$2:$T$999,3)</f>
        <v>0.04869</v>
      </c>
      <c r="K502" s="31">
        <f>VLOOKUP(A502,'Absolute Total Monosaccharide C'!$E$2:$T$999,4)</f>
        <v>0.008373</v>
      </c>
      <c r="L502" s="31">
        <f>VLOOKUP(A502,'Absolute Total Monosaccharide C'!$E$2:$T$999,5)</f>
        <v>0.004722</v>
      </c>
      <c r="M502" s="31">
        <f>VLOOKUP(A502,'Absolute Total Monosaccharide C'!$E$2:$T$999,6)</f>
        <v>0.001756</v>
      </c>
      <c r="N502" s="100">
        <f>VLOOKUP(A502,'Absolute Total Monosaccharide C'!$E$2:$T$999,7)</f>
        <v>0.015226</v>
      </c>
      <c r="O502" s="31">
        <f>VLOOKUP(A502,'Absolute Total Monosaccharide C'!$E$2:$T$999,8)</f>
        <v>0.000749</v>
      </c>
      <c r="P502" s="31">
        <f>VLOOKUP(A502,'Absolute Total Monosaccharide C'!$E$2:$T$999,9)</f>
        <v>0.000755</v>
      </c>
      <c r="Q502" s="31">
        <f>VLOOKUP(A502,'Absolute Total Monosaccharide C'!$E$2:$T$999,10)</f>
        <v>0.000114</v>
      </c>
      <c r="R502" s="31">
        <f>VLOOKUP(A502,'Absolute Total Monosaccharide C'!$E$2:$T$999,11)</f>
        <v>0.000585</v>
      </c>
      <c r="S502" s="31">
        <f>VLOOKUP(A502,'Absolute Total Monosaccharide C'!$E$2:$T$999,12)</f>
        <v>0</v>
      </c>
      <c r="T502" s="31">
        <f>VLOOKUP(A502,'Absolute Total Monosaccharide C'!$E$2:$T$999,13)</f>
        <v>0</v>
      </c>
      <c r="U502" s="31">
        <f>VLOOKUP(A502,'Absolute Total Monosaccharide C'!$E$2:$T$999,14)</f>
        <v>0.012481</v>
      </c>
      <c r="V502" s="31">
        <f>VLOOKUP(A502,'Absolute Total Monosaccharide C'!$E$2:$T$999,15)</f>
        <v>0</v>
      </c>
      <c r="W502" s="31">
        <f>VLOOKUP(A502,'Absolute Total Monosaccharide C'!$E$2:$T$999,16)</f>
        <v>0.000307</v>
      </c>
      <c r="X502" s="100">
        <f>VLOOKUP(A502,'Absolute Total Monosaccharide C'!$E$2:$T$999,2)</f>
        <v>10.683</v>
      </c>
      <c r="Y502" s="101"/>
    </row>
    <row r="503">
      <c r="A503" s="19" t="s">
        <v>1377</v>
      </c>
      <c r="B503" s="8" t="str">
        <f>VLOOKUP(A503,'Food Encyclopedia'!$C$2:$K$999,3)&amp;","&amp;VLOOKUP(A503,'Food Encyclopedia'!$C$2:$K$999,4)&amp;","&amp;VLOOKUP(A503,'Food Encyclopedia'!$C$2:$K$999,5)</f>
        <v>Pea-based milk, NA, NA, fresh,Ripple,Unsweetened original plant-based milk</v>
      </c>
      <c r="C503" s="31" t="str">
        <f>VLOOKUP(A503,'Food Encyclopedia'!$C$2:$K$999,6)</f>
        <v>Beans, Peas, Legumes, Nuts, Seeds</v>
      </c>
      <c r="D503" s="107">
        <v>245.0</v>
      </c>
      <c r="E503" s="31">
        <f t="shared" si="1"/>
        <v>245000</v>
      </c>
      <c r="F503" s="31">
        <f>(VLOOKUP(A503,'% water content of Food'!A503:F1500,6))</f>
        <v>94.12824273</v>
      </c>
      <c r="G503" s="31">
        <f t="shared" si="2"/>
        <v>230614.1947</v>
      </c>
      <c r="H503" s="31">
        <f t="shared" si="3"/>
        <v>14385.80532</v>
      </c>
      <c r="I503" s="99">
        <f t="shared" si="4"/>
        <v>44.73985454</v>
      </c>
      <c r="J503" s="31">
        <f>VLOOKUP(A503,'Absolute Total Monosaccharide C'!$E$2:$T$999,3)</f>
        <v>0</v>
      </c>
      <c r="K503" s="31">
        <f>VLOOKUP(A503,'Absolute Total Monosaccharide C'!$E$2:$T$999,4)</f>
        <v>0.008517</v>
      </c>
      <c r="L503" s="31">
        <f>VLOOKUP(A503,'Absolute Total Monosaccharide C'!$E$2:$T$999,5)</f>
        <v>0.001269</v>
      </c>
      <c r="M503" s="31">
        <f>VLOOKUP(A503,'Absolute Total Monosaccharide C'!$E$2:$T$999,6)</f>
        <v>0.000376</v>
      </c>
      <c r="N503" s="100">
        <f>VLOOKUP(A503,'Absolute Total Monosaccharide C'!$E$2:$T$999,7)</f>
        <v>0.00311</v>
      </c>
      <c r="O503" s="31">
        <f>VLOOKUP(A503,'Absolute Total Monosaccharide C'!$E$2:$T$999,8)</f>
        <v>0</v>
      </c>
      <c r="P503" s="31">
        <f>VLOOKUP(A503,'Absolute Total Monosaccharide C'!$E$2:$T$999,9)</f>
        <v>0.000865</v>
      </c>
      <c r="Q503" s="31">
        <f>VLOOKUP(A503,'Absolute Total Monosaccharide C'!$E$2:$T$999,10)</f>
        <v>0</v>
      </c>
      <c r="R503" s="31">
        <f>VLOOKUP(A503,'Absolute Total Monosaccharide C'!$E$2:$T$999,11)</f>
        <v>0.001698</v>
      </c>
      <c r="S503" s="31">
        <f>VLOOKUP(A503,'Absolute Total Monosaccharide C'!$E$2:$T$999,12)</f>
        <v>0</v>
      </c>
      <c r="T503" s="31">
        <f>VLOOKUP(A503,'Absolute Total Monosaccharide C'!$E$2:$T$999,13)</f>
        <v>0</v>
      </c>
      <c r="U503" s="31">
        <f>VLOOKUP(A503,'Absolute Total Monosaccharide C'!$E$2:$T$999,14)</f>
        <v>0.002704</v>
      </c>
      <c r="V503" s="31">
        <f>VLOOKUP(A503,'Absolute Total Monosaccharide C'!$E$2:$T$999,15)</f>
        <v>0</v>
      </c>
      <c r="W503" s="31">
        <f>VLOOKUP(A503,'Absolute Total Monosaccharide C'!$E$2:$T$999,16)</f>
        <v>0.002767</v>
      </c>
      <c r="X503" s="100">
        <f>VLOOKUP(A503,'Absolute Total Monosaccharide C'!$E$2:$T$999,2)</f>
        <v>10.714</v>
      </c>
      <c r="Y503" s="101"/>
    </row>
    <row r="504">
      <c r="A504" s="19" t="s">
        <v>1381</v>
      </c>
      <c r="B504" s="8" t="str">
        <f>VLOOKUP(A504,'Food Encyclopedia'!$C$2:$K$999,3)&amp;","&amp;VLOOKUP(A504,'Food Encyclopedia'!$C$2:$K$999,4)&amp;","&amp;VLOOKUP(A504,'Food Encyclopedia'!$C$2:$K$999,5)</f>
        <v>Cereal, raisin bran, NA, fresh,Trader Joe's,Organic Cereal, Raisin Bran</v>
      </c>
      <c r="C504" s="31" t="str">
        <f>VLOOKUP(A504,'Food Encyclopedia'!$C$2:$K$999,6)</f>
        <v>Grain Products</v>
      </c>
      <c r="D504" s="107">
        <v>50.0</v>
      </c>
      <c r="E504" s="31">
        <f t="shared" si="1"/>
        <v>50000</v>
      </c>
      <c r="F504" s="31">
        <f>(VLOOKUP(A504,'% water content of Food'!A504:F1501,6))</f>
        <v>3.228554452</v>
      </c>
      <c r="G504" s="31">
        <f t="shared" si="2"/>
        <v>1614.277226</v>
      </c>
      <c r="H504" s="31">
        <f t="shared" si="3"/>
        <v>48385.72277</v>
      </c>
      <c r="I504" s="99">
        <f t="shared" si="4"/>
        <v>891.1198563</v>
      </c>
      <c r="J504" s="31">
        <f>VLOOKUP(A504,'Absolute Total Monosaccharide C'!$E$2:$T$999,3)</f>
        <v>0.462469</v>
      </c>
      <c r="K504" s="31">
        <f>VLOOKUP(A504,'Absolute Total Monosaccharide C'!$E$2:$T$999,4)</f>
        <v>0.002416</v>
      </c>
      <c r="L504" s="31">
        <f>VLOOKUP(A504,'Absolute Total Monosaccharide C'!$E$2:$T$999,5)</f>
        <v>0.01648</v>
      </c>
      <c r="M504" s="31">
        <f>VLOOKUP(A504,'Absolute Total Monosaccharide C'!$E$2:$T$999,6)</f>
        <v>0.016174</v>
      </c>
      <c r="N504" s="100">
        <f>VLOOKUP(A504,'Absolute Total Monosaccharide C'!$E$2:$T$999,7)</f>
        <v>0.018417</v>
      </c>
      <c r="O504" s="31">
        <f>VLOOKUP(A504,'Absolute Total Monosaccharide C'!$E$2:$T$999,8)</f>
        <v>0.000514</v>
      </c>
      <c r="P504" s="102">
        <f>VLOOKUP(A504,'Absolute Total Monosaccharide C'!$E$2:$T$999,9)</f>
        <v>0.000056</v>
      </c>
      <c r="Q504" s="102">
        <f>VLOOKUP(A504,'Absolute Total Monosaccharide C'!$E$2:$T$999,10)</f>
        <v>0.0000634</v>
      </c>
      <c r="R504" s="31">
        <f>VLOOKUP(A504,'Absolute Total Monosaccharide C'!$E$2:$T$999,11)</f>
        <v>0</v>
      </c>
      <c r="S504" s="31">
        <f>VLOOKUP(A504,'Absolute Total Monosaccharide C'!$E$2:$T$999,12)</f>
        <v>0</v>
      </c>
      <c r="T504" s="31">
        <f>VLOOKUP(A504,'Absolute Total Monosaccharide C'!$E$2:$T$999,13)</f>
        <v>0</v>
      </c>
      <c r="U504" s="31">
        <f>VLOOKUP(A504,'Absolute Total Monosaccharide C'!$E$2:$T$999,14)</f>
        <v>0.000838</v>
      </c>
      <c r="V504" s="31">
        <f>VLOOKUP(A504,'Absolute Total Monosaccharide C'!$E$2:$T$999,15)</f>
        <v>0</v>
      </c>
      <c r="W504" s="31">
        <f>VLOOKUP(A504,'Absolute Total Monosaccharide C'!$E$2:$T$999,16)</f>
        <v>0.000373</v>
      </c>
      <c r="X504" s="100">
        <f>VLOOKUP(A504,'Absolute Total Monosaccharide C'!$E$2:$T$999,2)</f>
        <v>9.875</v>
      </c>
      <c r="Y504" s="101"/>
    </row>
    <row r="505">
      <c r="A505" s="19" t="s">
        <v>1384</v>
      </c>
      <c r="B505" s="8" t="str">
        <f>VLOOKUP(A505,'Food Encyclopedia'!$C$2:$K$999,3)&amp;","&amp;VLOOKUP(A505,'Food Encyclopedia'!$C$2:$K$999,4)&amp;","&amp;VLOOKUP(A505,'Food Encyclopedia'!$C$2:$K$999,5)</f>
        <v>Cereal, crisp rice, NA, fresh,Trader Joe's,Organic Cereal, Crisp Rice</v>
      </c>
      <c r="C505" s="31" t="str">
        <f>VLOOKUP(A505,'Food Encyclopedia'!$C$2:$K$999,6)</f>
        <v>Grain Products</v>
      </c>
      <c r="D505" s="107">
        <v>50.0</v>
      </c>
      <c r="E505" s="31">
        <f t="shared" si="1"/>
        <v>50000</v>
      </c>
      <c r="F505" s="31">
        <f>(VLOOKUP(A505,'% water content of Food'!A505:F1502,6))</f>
        <v>2.187624297</v>
      </c>
      <c r="G505" s="31">
        <f t="shared" si="2"/>
        <v>1093.812148</v>
      </c>
      <c r="H505" s="31">
        <f t="shared" si="3"/>
        <v>48906.18785</v>
      </c>
      <c r="I505" s="99">
        <f t="shared" si="4"/>
        <v>135.2256094</v>
      </c>
      <c r="J505" s="31">
        <f>VLOOKUP(A505,'Absolute Total Monosaccharide C'!$E$2:$T$999,3)</f>
        <v>0.77174</v>
      </c>
      <c r="K505" s="31">
        <f>VLOOKUP(A505,'Absolute Total Monosaccharide C'!$E$2:$T$999,4)</f>
        <v>0.002823</v>
      </c>
      <c r="L505" s="31">
        <f>VLOOKUP(A505,'Absolute Total Monosaccharide C'!$E$2:$T$999,5)</f>
        <v>0.018439</v>
      </c>
      <c r="M505" s="31">
        <f>VLOOKUP(A505,'Absolute Total Monosaccharide C'!$E$2:$T$999,6)</f>
        <v>0.00053</v>
      </c>
      <c r="N505" s="100">
        <f>VLOOKUP(A505,'Absolute Total Monosaccharide C'!$E$2:$T$999,7)</f>
        <v>0.002765</v>
      </c>
      <c r="O505" s="31">
        <f>VLOOKUP(A505,'Absolute Total Monosaccharide C'!$E$2:$T$999,8)</f>
        <v>0.000343</v>
      </c>
      <c r="P505" s="102">
        <f>VLOOKUP(A505,'Absolute Total Monosaccharide C'!$E$2:$T$999,9)</f>
        <v>0.0000173</v>
      </c>
      <c r="Q505" s="102">
        <f>VLOOKUP(A505,'Absolute Total Monosaccharide C'!$E$2:$T$999,10)</f>
        <v>0.0000402</v>
      </c>
      <c r="R505" s="31">
        <f>VLOOKUP(A505,'Absolute Total Monosaccharide C'!$E$2:$T$999,11)</f>
        <v>0</v>
      </c>
      <c r="S505" s="31">
        <f>VLOOKUP(A505,'Absolute Total Monosaccharide C'!$E$2:$T$999,12)</f>
        <v>0</v>
      </c>
      <c r="T505" s="31">
        <f>VLOOKUP(A505,'Absolute Total Monosaccharide C'!$E$2:$T$999,13)</f>
        <v>0</v>
      </c>
      <c r="U505" s="31">
        <f>VLOOKUP(A505,'Absolute Total Monosaccharide C'!$E$2:$T$999,14)</f>
        <v>0.000301</v>
      </c>
      <c r="V505" s="31">
        <f>VLOOKUP(A505,'Absolute Total Monosaccharide C'!$E$2:$T$999,15)</f>
        <v>0</v>
      </c>
      <c r="W505" s="31">
        <f>VLOOKUP(A505,'Absolute Total Monosaccharide C'!$E$2:$T$999,16)</f>
        <v>0.000336</v>
      </c>
      <c r="X505" s="100">
        <f>VLOOKUP(A505,'Absolute Total Monosaccharide C'!$E$2:$T$999,2)</f>
        <v>10.518</v>
      </c>
      <c r="Y505" s="101"/>
    </row>
    <row r="506">
      <c r="A506" s="19" t="s">
        <v>1387</v>
      </c>
      <c r="B506" s="8" t="str">
        <f>VLOOKUP(A506,'Food Encyclopedia'!$C$2:$K$999,3)&amp;","&amp;VLOOKUP(A506,'Food Encyclopedia'!$C$2:$K$999,4)&amp;","&amp;VLOOKUP(A506,'Food Encyclopedia'!$C$2:$K$999,5)</f>
        <v>Cereal, oat crunch, NA, fresh,Barbara's,Original Morning Oat Crunch Cereal</v>
      </c>
      <c r="C506" s="31" t="str">
        <f>VLOOKUP(A506,'Food Encyclopedia'!$C$2:$K$999,6)</f>
        <v>Grain Products</v>
      </c>
      <c r="D506" s="107">
        <v>50.0</v>
      </c>
      <c r="E506" s="31">
        <f t="shared" si="1"/>
        <v>50000</v>
      </c>
      <c r="F506" s="31">
        <f>(VLOOKUP(A506,'% water content of Food'!A506:F1503,6))</f>
        <v>3.841391156</v>
      </c>
      <c r="G506" s="31">
        <f t="shared" si="2"/>
        <v>1920.695578</v>
      </c>
      <c r="H506" s="31">
        <f t="shared" si="3"/>
        <v>48079.30442</v>
      </c>
      <c r="I506" s="99">
        <f t="shared" si="4"/>
        <v>772.8267393</v>
      </c>
      <c r="J506" s="31">
        <f>VLOOKUP(A506,'Absolute Total Monosaccharide C'!$E$2:$T$999,3)</f>
        <v>0.642883</v>
      </c>
      <c r="K506" s="31">
        <f>VLOOKUP(A506,'Absolute Total Monosaccharide C'!$E$2:$T$999,4)</f>
        <v>0.004264</v>
      </c>
      <c r="L506" s="31">
        <f>VLOOKUP(A506,'Absolute Total Monosaccharide C'!$E$2:$T$999,5)</f>
        <v>0.029673</v>
      </c>
      <c r="M506" s="31">
        <f>VLOOKUP(A506,'Absolute Total Monosaccharide C'!$E$2:$T$999,6)</f>
        <v>0.007055</v>
      </c>
      <c r="N506" s="100">
        <f>VLOOKUP(A506,'Absolute Total Monosaccharide C'!$E$2:$T$999,7)</f>
        <v>0.016074</v>
      </c>
      <c r="O506" s="31">
        <f>VLOOKUP(A506,'Absolute Total Monosaccharide C'!$E$2:$T$999,8)</f>
        <v>0.000605</v>
      </c>
      <c r="P506" s="102">
        <f>VLOOKUP(A506,'Absolute Total Monosaccharide C'!$E$2:$T$999,9)</f>
        <v>0.0000868</v>
      </c>
      <c r="Q506" s="102">
        <f>VLOOKUP(A506,'Absolute Total Monosaccharide C'!$E$2:$T$999,10)</f>
        <v>0.0000612</v>
      </c>
      <c r="R506" s="31">
        <f>VLOOKUP(A506,'Absolute Total Monosaccharide C'!$E$2:$T$999,11)</f>
        <v>0</v>
      </c>
      <c r="S506" s="31">
        <f>VLOOKUP(A506,'Absolute Total Monosaccharide C'!$E$2:$T$999,12)</f>
        <v>0</v>
      </c>
      <c r="T506" s="31">
        <f>VLOOKUP(A506,'Absolute Total Monosaccharide C'!$E$2:$T$999,13)</f>
        <v>0</v>
      </c>
      <c r="U506" s="31">
        <f>VLOOKUP(A506,'Absolute Total Monosaccharide C'!$E$2:$T$999,14)</f>
        <v>0.000957</v>
      </c>
      <c r="V506" s="31">
        <f>VLOOKUP(A506,'Absolute Total Monosaccharide C'!$E$2:$T$999,15)</f>
        <v>0</v>
      </c>
      <c r="W506" s="31">
        <f>VLOOKUP(A506,'Absolute Total Monosaccharide C'!$E$2:$T$999,16)</f>
        <v>0.000498</v>
      </c>
      <c r="X506" s="100">
        <f>VLOOKUP(A506,'Absolute Total Monosaccharide C'!$E$2:$T$999,2)</f>
        <v>10.436</v>
      </c>
      <c r="Y506" s="101"/>
    </row>
    <row r="507">
      <c r="A507" s="19" t="s">
        <v>1391</v>
      </c>
      <c r="B507" s="8" t="str">
        <f>VLOOKUP(A507,'Food Encyclopedia'!$C$2:$K$999,3)&amp;","&amp;VLOOKUP(A507,'Food Encyclopedia'!$C$2:$K$999,4)&amp;","&amp;VLOOKUP(A507,'Food Encyclopedia'!$C$2:$K$999,5)</f>
        <v>Cereal, corn flakes, NA, fresh,Trader Joe's,Organic Cereal, Corn Flakes</v>
      </c>
      <c r="C507" s="31" t="str">
        <f>VLOOKUP(A507,'Food Encyclopedia'!$C$2:$K$999,6)</f>
        <v>Grain Products</v>
      </c>
      <c r="D507" s="107">
        <v>50.0</v>
      </c>
      <c r="E507" s="31">
        <f t="shared" si="1"/>
        <v>50000</v>
      </c>
      <c r="F507" s="31">
        <f>(VLOOKUP(A507,'% water content of Food'!A507:F1504,6))</f>
        <v>3.867480797</v>
      </c>
      <c r="G507" s="31">
        <f t="shared" si="2"/>
        <v>1933.740399</v>
      </c>
      <c r="H507" s="31">
        <f t="shared" si="3"/>
        <v>48066.2596</v>
      </c>
      <c r="I507" s="99">
        <f t="shared" si="4"/>
        <v>137.4695025</v>
      </c>
      <c r="J507" s="31">
        <f>VLOOKUP(A507,'Absolute Total Monosaccharide C'!$E$2:$T$999,3)</f>
        <v>0.727322</v>
      </c>
      <c r="K507" s="31">
        <f>VLOOKUP(A507,'Absolute Total Monosaccharide C'!$E$2:$T$999,4)</f>
        <v>0.002846</v>
      </c>
      <c r="L507" s="31">
        <f>VLOOKUP(A507,'Absolute Total Monosaccharide C'!$E$2:$T$999,5)</f>
        <v>0.011018</v>
      </c>
      <c r="M507" s="31">
        <f>VLOOKUP(A507,'Absolute Total Monosaccharide C'!$E$2:$T$999,6)</f>
        <v>0.001013</v>
      </c>
      <c r="N507" s="100">
        <f>VLOOKUP(A507,'Absolute Total Monosaccharide C'!$E$2:$T$999,7)</f>
        <v>0.00286</v>
      </c>
      <c r="O507" s="31">
        <f>VLOOKUP(A507,'Absolute Total Monosaccharide C'!$E$2:$T$999,8)</f>
        <v>0.000289</v>
      </c>
      <c r="P507" s="102">
        <f>VLOOKUP(A507,'Absolute Total Monosaccharide C'!$E$2:$T$999,9)</f>
        <v>0.0000259</v>
      </c>
      <c r="Q507" s="102">
        <f>VLOOKUP(A507,'Absolute Total Monosaccharide C'!$E$2:$T$999,10)</f>
        <v>0.0000271</v>
      </c>
      <c r="R507" s="31">
        <f>VLOOKUP(A507,'Absolute Total Monosaccharide C'!$E$2:$T$999,11)</f>
        <v>0</v>
      </c>
      <c r="S507" s="31">
        <f>VLOOKUP(A507,'Absolute Total Monosaccharide C'!$E$2:$T$999,12)</f>
        <v>0</v>
      </c>
      <c r="T507" s="31">
        <f>VLOOKUP(A507,'Absolute Total Monosaccharide C'!$E$2:$T$999,13)</f>
        <v>0</v>
      </c>
      <c r="U507" s="31">
        <f>VLOOKUP(A507,'Absolute Total Monosaccharide C'!$E$2:$T$999,14)</f>
        <v>0.000432</v>
      </c>
      <c r="V507" s="31">
        <f>VLOOKUP(A507,'Absolute Total Monosaccharide C'!$E$2:$T$999,15)</f>
        <v>0</v>
      </c>
      <c r="W507" s="31">
        <f>VLOOKUP(A507,'Absolute Total Monosaccharide C'!$E$2:$T$999,16)</f>
        <v>0.000197</v>
      </c>
      <c r="X507" s="100">
        <f>VLOOKUP(A507,'Absolute Total Monosaccharide C'!$E$2:$T$999,2)</f>
        <v>10.46</v>
      </c>
      <c r="Y507" s="101"/>
    </row>
    <row r="508">
      <c r="A508" s="19" t="s">
        <v>1394</v>
      </c>
      <c r="B508" s="8" t="str">
        <f>VLOOKUP(A508,'Food Encyclopedia'!$C$2:$K$999,3)&amp;","&amp;VLOOKUP(A508,'Food Encyclopedia'!$C$2:$K$999,4)&amp;","&amp;VLOOKUP(A508,'Food Encyclopedia'!$C$2:$K$999,5)</f>
        <v>Cereal, whole grain, NA, fresh,Trader Joe's,Organic High Fiber O's Whole Grain Goodness</v>
      </c>
      <c r="C508" s="31" t="str">
        <f>VLOOKUP(A508,'Food Encyclopedia'!$C$2:$K$999,6)</f>
        <v>Grain Products</v>
      </c>
      <c r="D508" s="107">
        <v>50.0</v>
      </c>
      <c r="E508" s="31">
        <f t="shared" si="1"/>
        <v>50000</v>
      </c>
      <c r="F508" s="31">
        <f>(VLOOKUP(A508,'% water content of Food'!A508:F1505,6))</f>
        <v>1.290145241</v>
      </c>
      <c r="G508" s="31">
        <f t="shared" si="2"/>
        <v>645.0726205</v>
      </c>
      <c r="H508" s="31">
        <f t="shared" si="3"/>
        <v>49354.92738</v>
      </c>
      <c r="I508" s="99">
        <f t="shared" si="4"/>
        <v>991.7872657</v>
      </c>
      <c r="J508" s="31">
        <f>VLOOKUP(A508,'Absolute Total Monosaccharide C'!$E$2:$T$999,3)</f>
        <v>0.496067</v>
      </c>
      <c r="K508" s="31">
        <f>VLOOKUP(A508,'Absolute Total Monosaccharide C'!$E$2:$T$999,4)</f>
        <v>0.003376</v>
      </c>
      <c r="L508" s="31">
        <f>VLOOKUP(A508,'Absolute Total Monosaccharide C'!$E$2:$T$999,5)</f>
        <v>0.034637</v>
      </c>
      <c r="M508" s="31">
        <f>VLOOKUP(A508,'Absolute Total Monosaccharide C'!$E$2:$T$999,6)</f>
        <v>0.011406</v>
      </c>
      <c r="N508" s="100">
        <f>VLOOKUP(A508,'Absolute Total Monosaccharide C'!$E$2:$T$999,7)</f>
        <v>0.020095</v>
      </c>
      <c r="O508" s="31">
        <f>VLOOKUP(A508,'Absolute Total Monosaccharide C'!$E$2:$T$999,8)</f>
        <v>0.000763</v>
      </c>
      <c r="P508" s="102">
        <f>VLOOKUP(A508,'Absolute Total Monosaccharide C'!$E$2:$T$999,9)</f>
        <v>0.0000335</v>
      </c>
      <c r="Q508" s="102">
        <f>VLOOKUP(A508,'Absolute Total Monosaccharide C'!$E$2:$T$999,10)</f>
        <v>0.0000535</v>
      </c>
      <c r="R508" s="31">
        <f>VLOOKUP(A508,'Absolute Total Monosaccharide C'!$E$2:$T$999,11)</f>
        <v>0</v>
      </c>
      <c r="S508" s="31">
        <f>VLOOKUP(A508,'Absolute Total Monosaccharide C'!$E$2:$T$999,12)</f>
        <v>0</v>
      </c>
      <c r="T508" s="31">
        <f>VLOOKUP(A508,'Absolute Total Monosaccharide C'!$E$2:$T$999,13)</f>
        <v>0</v>
      </c>
      <c r="U508" s="31">
        <f>VLOOKUP(A508,'Absolute Total Monosaccharide C'!$E$2:$T$999,14)</f>
        <v>0.000572</v>
      </c>
      <c r="V508" s="31">
        <f>VLOOKUP(A508,'Absolute Total Monosaccharide C'!$E$2:$T$999,15)</f>
        <v>0</v>
      </c>
      <c r="W508" s="31">
        <f>VLOOKUP(A508,'Absolute Total Monosaccharide C'!$E$2:$T$999,16)</f>
        <v>0.000336</v>
      </c>
      <c r="X508" s="100">
        <f>VLOOKUP(A508,'Absolute Total Monosaccharide C'!$E$2:$T$999,2)</f>
        <v>9.524</v>
      </c>
      <c r="Y508" s="101"/>
    </row>
    <row r="509">
      <c r="A509" s="19" t="s">
        <v>1397</v>
      </c>
      <c r="B509" s="8" t="str">
        <f>VLOOKUP(A509,'Food Encyclopedia'!$C$2:$K$999,3)&amp;","&amp;VLOOKUP(A509,'Food Encyclopedia'!$C$2:$K$999,4)&amp;","&amp;VLOOKUP(A509,'Food Encyclopedia'!$C$2:$K$999,5)</f>
        <v>Cereal, NA, NA, fresh,Barbara's,Original Puffins Cereal</v>
      </c>
      <c r="C509" s="31" t="str">
        <f>VLOOKUP(A509,'Food Encyclopedia'!$C$2:$K$999,6)</f>
        <v>Grain Products</v>
      </c>
      <c r="D509" s="107">
        <v>50.0</v>
      </c>
      <c r="E509" s="31">
        <f t="shared" si="1"/>
        <v>50000</v>
      </c>
      <c r="F509" s="31">
        <f>(VLOOKUP(A509,'% water content of Food'!A509:F1506,6))</f>
        <v>10.20539359</v>
      </c>
      <c r="G509" s="31">
        <f t="shared" si="2"/>
        <v>5102.696795</v>
      </c>
      <c r="H509" s="31">
        <f t="shared" si="3"/>
        <v>44897.3032</v>
      </c>
      <c r="I509" s="99">
        <f t="shared" si="4"/>
        <v>370.0884703</v>
      </c>
      <c r="J509" s="31">
        <f>VLOOKUP(A509,'Absolute Total Monosaccharide C'!$E$2:$T$999,3)</f>
        <v>0.522588</v>
      </c>
      <c r="K509" s="31">
        <f>VLOOKUP(A509,'Absolute Total Monosaccharide C'!$E$2:$T$999,4)</f>
        <v>0.002246</v>
      </c>
      <c r="L509" s="31">
        <f>VLOOKUP(A509,'Absolute Total Monosaccharide C'!$E$2:$T$999,5)</f>
        <v>0.024442</v>
      </c>
      <c r="M509" s="31">
        <f>VLOOKUP(A509,'Absolute Total Monosaccharide C'!$E$2:$T$999,6)</f>
        <v>0.011683</v>
      </c>
      <c r="N509" s="100">
        <f>VLOOKUP(A509,'Absolute Total Monosaccharide C'!$E$2:$T$999,7)</f>
        <v>0.008243</v>
      </c>
      <c r="O509" s="31">
        <f>VLOOKUP(A509,'Absolute Total Monosaccharide C'!$E$2:$T$999,8)</f>
        <v>0.00063</v>
      </c>
      <c r="P509" s="102">
        <f>VLOOKUP(A509,'Absolute Total Monosaccharide C'!$E$2:$T$999,9)</f>
        <v>0.0000602</v>
      </c>
      <c r="Q509" s="102">
        <f>VLOOKUP(A509,'Absolute Total Monosaccharide C'!$E$2:$T$999,10)</f>
        <v>0.0000588</v>
      </c>
      <c r="R509" s="31">
        <f>VLOOKUP(A509,'Absolute Total Monosaccharide C'!$E$2:$T$999,11)</f>
        <v>0</v>
      </c>
      <c r="S509" s="31">
        <f>VLOOKUP(A509,'Absolute Total Monosaccharide C'!$E$2:$T$999,12)</f>
        <v>0</v>
      </c>
      <c r="T509" s="31">
        <f>VLOOKUP(A509,'Absolute Total Monosaccharide C'!$E$2:$T$999,13)</f>
        <v>0</v>
      </c>
      <c r="U509" s="31">
        <f>VLOOKUP(A509,'Absolute Total Monosaccharide C'!$E$2:$T$999,14)</f>
        <v>0.000807</v>
      </c>
      <c r="V509" s="31">
        <f>VLOOKUP(A509,'Absolute Total Monosaccharide C'!$E$2:$T$999,15)</f>
        <v>0</v>
      </c>
      <c r="W509" s="31">
        <f>VLOOKUP(A509,'Absolute Total Monosaccharide C'!$E$2:$T$999,16)</f>
        <v>0.000301</v>
      </c>
      <c r="X509" s="100">
        <f>VLOOKUP(A509,'Absolute Total Monosaccharide C'!$E$2:$T$999,2)</f>
        <v>10.047</v>
      </c>
      <c r="Y509" s="101"/>
    </row>
    <row r="510">
      <c r="A510" s="19" t="s">
        <v>1400</v>
      </c>
      <c r="B510" s="8" t="str">
        <f>VLOOKUP(A510,'Food Encyclopedia'!$C$2:$K$999,3)&amp;","&amp;VLOOKUP(A510,'Food Encyclopedia'!$C$2:$K$999,4)&amp;","&amp;VLOOKUP(A510,'Food Encyclopedia'!$C$2:$K$999,5)</f>
        <v>Cereal, multi-grain, NA, fresh,Barbara's,Original Multigrain Spoonfuls Cereal</v>
      </c>
      <c r="C510" s="31" t="str">
        <f>VLOOKUP(A510,'Food Encyclopedia'!$C$2:$K$999,6)</f>
        <v>Grain Products</v>
      </c>
      <c r="D510" s="107">
        <v>50.0</v>
      </c>
      <c r="E510" s="31">
        <f t="shared" si="1"/>
        <v>50000</v>
      </c>
      <c r="F510" s="31">
        <f>(VLOOKUP(A510,'% water content of Food'!A510:F1507,6))</f>
        <v>4.133939644</v>
      </c>
      <c r="G510" s="31">
        <f t="shared" si="2"/>
        <v>2066.969822</v>
      </c>
      <c r="H510" s="31">
        <f t="shared" si="3"/>
        <v>47933.03018</v>
      </c>
      <c r="I510" s="99">
        <f t="shared" si="4"/>
        <v>570.8823894</v>
      </c>
      <c r="J510" s="31">
        <f>VLOOKUP(A510,'Absolute Total Monosaccharide C'!$E$2:$T$999,3)</f>
        <v>0.576174</v>
      </c>
      <c r="K510" s="31">
        <f>VLOOKUP(A510,'Absolute Total Monosaccharide C'!$E$2:$T$999,4)</f>
        <v>0.003287</v>
      </c>
      <c r="L510" s="31">
        <f>VLOOKUP(A510,'Absolute Total Monosaccharide C'!$E$2:$T$999,5)</f>
        <v>0.02427</v>
      </c>
      <c r="M510" s="31">
        <f>VLOOKUP(A510,'Absolute Total Monosaccharide C'!$E$2:$T$999,6)</f>
        <v>0.007921</v>
      </c>
      <c r="N510" s="100">
        <f>VLOOKUP(A510,'Absolute Total Monosaccharide C'!$E$2:$T$999,7)</f>
        <v>0.01191</v>
      </c>
      <c r="O510" s="31">
        <f>VLOOKUP(A510,'Absolute Total Monosaccharide C'!$E$2:$T$999,8)</f>
        <v>0.000462</v>
      </c>
      <c r="P510" s="102">
        <f>VLOOKUP(A510,'Absolute Total Monosaccharide C'!$E$2:$T$999,9)</f>
        <v>0.0000799</v>
      </c>
      <c r="Q510" s="102">
        <f>VLOOKUP(A510,'Absolute Total Monosaccharide C'!$E$2:$T$999,10)</f>
        <v>0.0000645</v>
      </c>
      <c r="R510" s="31">
        <f>VLOOKUP(A510,'Absolute Total Monosaccharide C'!$E$2:$T$999,11)</f>
        <v>0</v>
      </c>
      <c r="S510" s="31">
        <f>VLOOKUP(A510,'Absolute Total Monosaccharide C'!$E$2:$T$999,12)</f>
        <v>0</v>
      </c>
      <c r="T510" s="31">
        <f>VLOOKUP(A510,'Absolute Total Monosaccharide C'!$E$2:$T$999,13)</f>
        <v>0</v>
      </c>
      <c r="U510" s="31">
        <f>VLOOKUP(A510,'Absolute Total Monosaccharide C'!$E$2:$T$999,14)</f>
        <v>0.00071</v>
      </c>
      <c r="V510" s="31">
        <f>VLOOKUP(A510,'Absolute Total Monosaccharide C'!$E$2:$T$999,15)</f>
        <v>0</v>
      </c>
      <c r="W510" s="31">
        <f>VLOOKUP(A510,'Absolute Total Monosaccharide C'!$E$2:$T$999,16)</f>
        <v>0.00045</v>
      </c>
      <c r="X510" s="100">
        <f>VLOOKUP(A510,'Absolute Total Monosaccharide C'!$E$2:$T$999,2)</f>
        <v>9.656</v>
      </c>
      <c r="Y510" s="101"/>
    </row>
    <row r="511">
      <c r="A511" s="19" t="s">
        <v>1403</v>
      </c>
      <c r="B511" s="8" t="str">
        <f>VLOOKUP(A511,'Food Encyclopedia'!$C$2:$K$999,3)&amp;","&amp;VLOOKUP(A511,'Food Encyclopedia'!$C$2:$K$999,4)&amp;","&amp;VLOOKUP(A511,'Food Encyclopedia'!$C$2:$K$999,5)</f>
        <v>crackers, wheat, NA, fresh,Nabisco,100% whole grain Wheat Thins, original</v>
      </c>
      <c r="C511" s="31" t="str">
        <f>VLOOKUP(A511,'Food Encyclopedia'!$C$2:$K$999,6)</f>
        <v>Grain Products</v>
      </c>
      <c r="D511" s="107">
        <v>50.0</v>
      </c>
      <c r="E511" s="31">
        <f t="shared" si="1"/>
        <v>50000</v>
      </c>
      <c r="F511" s="31">
        <f>(VLOOKUP(A511,'% water content of Food'!A511:F1508,6))</f>
        <v>1.871429694</v>
      </c>
      <c r="G511" s="31">
        <f t="shared" si="2"/>
        <v>935.7148469</v>
      </c>
      <c r="H511" s="31">
        <f t="shared" si="3"/>
        <v>49064.28515</v>
      </c>
      <c r="I511" s="99">
        <f t="shared" si="4"/>
        <v>831.4924405</v>
      </c>
      <c r="J511" s="31">
        <f>VLOOKUP(A511,'Absolute Total Monosaccharide C'!$E$2:$T$999,3)</f>
        <v>0.386498</v>
      </c>
      <c r="K511" s="31">
        <f>VLOOKUP(A511,'Absolute Total Monosaccharide C'!$E$2:$T$999,4)</f>
        <v>0.006181</v>
      </c>
      <c r="L511" s="31">
        <f>VLOOKUP(A511,'Absolute Total Monosaccharide C'!$E$2:$T$999,5)</f>
        <v>0.019133</v>
      </c>
      <c r="M511" s="31">
        <f>VLOOKUP(A511,'Absolute Total Monosaccharide C'!$E$2:$T$999,6)</f>
        <v>0.009358</v>
      </c>
      <c r="N511" s="100">
        <f>VLOOKUP(A511,'Absolute Total Monosaccharide C'!$E$2:$T$999,7)</f>
        <v>0.016947</v>
      </c>
      <c r="O511" s="31">
        <f>VLOOKUP(A511,'Absolute Total Monosaccharide C'!$E$2:$T$999,8)</f>
        <v>0.000587</v>
      </c>
      <c r="P511" s="102">
        <f>VLOOKUP(A511,'Absolute Total Monosaccharide C'!$E$2:$T$999,9)</f>
        <v>0.000034</v>
      </c>
      <c r="Q511" s="102">
        <f>VLOOKUP(A511,'Absolute Total Monosaccharide C'!$E$2:$T$999,10)</f>
        <v>0.0000434</v>
      </c>
      <c r="R511" s="31">
        <f>VLOOKUP(A511,'Absolute Total Monosaccharide C'!$E$2:$T$999,11)</f>
        <v>0</v>
      </c>
      <c r="S511" s="31">
        <f>VLOOKUP(A511,'Absolute Total Monosaccharide C'!$E$2:$T$999,12)</f>
        <v>0</v>
      </c>
      <c r="T511" s="31">
        <f>VLOOKUP(A511,'Absolute Total Monosaccharide C'!$E$2:$T$999,13)</f>
        <v>0</v>
      </c>
      <c r="U511" s="31">
        <f>VLOOKUP(A511,'Absolute Total Monosaccharide C'!$E$2:$T$999,14)</f>
        <v>0.000689</v>
      </c>
      <c r="V511" s="31">
        <f>VLOOKUP(A511,'Absolute Total Monosaccharide C'!$E$2:$T$999,15)</f>
        <v>0</v>
      </c>
      <c r="W511" s="31">
        <f>VLOOKUP(A511,'Absolute Total Monosaccharide C'!$E$2:$T$999,16)</f>
        <v>0.000288</v>
      </c>
      <c r="X511" s="100">
        <f>VLOOKUP(A511,'Absolute Total Monosaccharide C'!$E$2:$T$999,2)</f>
        <v>10.239</v>
      </c>
      <c r="Y511" s="101"/>
    </row>
    <row r="512">
      <c r="A512" s="19" t="s">
        <v>1407</v>
      </c>
      <c r="B512" s="8" t="str">
        <f>VLOOKUP(A512,'Food Encyclopedia'!$C$2:$K$999,3)&amp;","&amp;VLOOKUP(A512,'Food Encyclopedia'!$C$2:$K$999,4)&amp;","&amp;VLOOKUP(A512,'Food Encyclopedia'!$C$2:$K$999,5)</f>
        <v>crakers, multigrain, NA, fresh,Trader Joe's,Multigrain Crackers</v>
      </c>
      <c r="C512" s="31" t="str">
        <f>VLOOKUP(A512,'Food Encyclopedia'!$C$2:$K$999,6)</f>
        <v>Grain Products</v>
      </c>
      <c r="D512" s="107">
        <v>50.0</v>
      </c>
      <c r="E512" s="31">
        <f t="shared" si="1"/>
        <v>50000</v>
      </c>
      <c r="F512" s="31">
        <f>(VLOOKUP(A512,'% water content of Food'!A512:F1509,6))</f>
        <v>2.31868754</v>
      </c>
      <c r="G512" s="31">
        <f t="shared" si="2"/>
        <v>1159.34377</v>
      </c>
      <c r="H512" s="31">
        <f t="shared" si="3"/>
        <v>48840.65623</v>
      </c>
      <c r="I512" s="99">
        <f t="shared" si="4"/>
        <v>642.6453547</v>
      </c>
      <c r="J512" s="31">
        <f>VLOOKUP(A512,'Absolute Total Monosaccharide C'!$E$2:$T$999,3)</f>
        <v>0.52549</v>
      </c>
      <c r="K512" s="31">
        <f>VLOOKUP(A512,'Absolute Total Monosaccharide C'!$E$2:$T$999,4)</f>
        <v>0.006899</v>
      </c>
      <c r="L512" s="31">
        <f>VLOOKUP(A512,'Absolute Total Monosaccharide C'!$E$2:$T$999,5)</f>
        <v>0.023848</v>
      </c>
      <c r="M512" s="31">
        <f>VLOOKUP(A512,'Absolute Total Monosaccharide C'!$E$2:$T$999,6)</f>
        <v>0.008242</v>
      </c>
      <c r="N512" s="100">
        <f>VLOOKUP(A512,'Absolute Total Monosaccharide C'!$E$2:$T$999,7)</f>
        <v>0.013158</v>
      </c>
      <c r="O512" s="31">
        <f>VLOOKUP(A512,'Absolute Total Monosaccharide C'!$E$2:$T$999,8)</f>
        <v>0.000768</v>
      </c>
      <c r="P512" s="102">
        <f>VLOOKUP(A512,'Absolute Total Monosaccharide C'!$E$2:$T$999,9)</f>
        <v>0.0000743</v>
      </c>
      <c r="Q512" s="102">
        <f>VLOOKUP(A512,'Absolute Total Monosaccharide C'!$E$2:$T$999,10)</f>
        <v>0.0000448</v>
      </c>
      <c r="R512" s="31">
        <f>VLOOKUP(A512,'Absolute Total Monosaccharide C'!$E$2:$T$999,11)</f>
        <v>0</v>
      </c>
      <c r="S512" s="31">
        <f>VLOOKUP(A512,'Absolute Total Monosaccharide C'!$E$2:$T$999,12)</f>
        <v>0</v>
      </c>
      <c r="T512" s="31">
        <f>VLOOKUP(A512,'Absolute Total Monosaccharide C'!$E$2:$T$999,13)</f>
        <v>0</v>
      </c>
      <c r="U512" s="31">
        <f>VLOOKUP(A512,'Absolute Total Monosaccharide C'!$E$2:$T$999,14)</f>
        <v>0.001058</v>
      </c>
      <c r="V512" s="31">
        <f>VLOOKUP(A512,'Absolute Total Monosaccharide C'!$E$2:$T$999,15)</f>
        <v>0</v>
      </c>
      <c r="W512" s="31">
        <f>VLOOKUP(A512,'Absolute Total Monosaccharide C'!$E$2:$T$999,16)</f>
        <v>0.000344</v>
      </c>
      <c r="X512" s="100">
        <f>VLOOKUP(A512,'Absolute Total Monosaccharide C'!$E$2:$T$999,2)</f>
        <v>9.914</v>
      </c>
      <c r="Y512" s="101"/>
    </row>
    <row r="513">
      <c r="A513" s="19" t="s">
        <v>1410</v>
      </c>
      <c r="B513" s="8" t="str">
        <f>VLOOKUP(A513,'Food Encyclopedia'!$C$2:$K$999,3)&amp;","&amp;VLOOKUP(A513,'Food Encyclopedia'!$C$2:$K$999,4)&amp;","&amp;VLOOKUP(A513,'Food Encyclopedia'!$C$2:$K$999,5)</f>
        <v>cereal, oatmeal, NA, fresh,Trader Joe's,Toasted Oatmeal Flakes Cereal</v>
      </c>
      <c r="C513" s="31" t="str">
        <f>VLOOKUP(A513,'Food Encyclopedia'!$C$2:$K$999,6)</f>
        <v>Grain Products</v>
      </c>
      <c r="D513" s="107">
        <v>50.0</v>
      </c>
      <c r="E513" s="31">
        <f t="shared" si="1"/>
        <v>50000</v>
      </c>
      <c r="F513" s="31">
        <f>(VLOOKUP(A513,'% water content of Food'!A513:F1510,6))</f>
        <v>280.7251936</v>
      </c>
      <c r="G513" s="31">
        <f t="shared" si="2"/>
        <v>140362.5968</v>
      </c>
      <c r="H513" s="31">
        <f t="shared" si="3"/>
        <v>-90362.59679</v>
      </c>
      <c r="I513" s="99">
        <f t="shared" si="4"/>
        <v>-1865.897261</v>
      </c>
      <c r="J513" s="31">
        <f>VLOOKUP(A513,'Absolute Total Monosaccharide C'!$E$2:$T$999,3)</f>
        <v>0.597298</v>
      </c>
      <c r="K513" s="31">
        <f>VLOOKUP(A513,'Absolute Total Monosaccharide C'!$E$2:$T$999,4)</f>
        <v>0.005271</v>
      </c>
      <c r="L513" s="31">
        <f>VLOOKUP(A513,'Absolute Total Monosaccharide C'!$E$2:$T$999,5)</f>
        <v>0.024854</v>
      </c>
      <c r="M513" s="31">
        <f>VLOOKUP(A513,'Absolute Total Monosaccharide C'!$E$2:$T$999,6)</f>
        <v>0.011474</v>
      </c>
      <c r="N513" s="100">
        <f>VLOOKUP(A513,'Absolute Total Monosaccharide C'!$E$2:$T$999,7)</f>
        <v>0.020649</v>
      </c>
      <c r="O513" s="31">
        <f>VLOOKUP(A513,'Absolute Total Monosaccharide C'!$E$2:$T$999,8)</f>
        <v>0.000631</v>
      </c>
      <c r="P513" s="102">
        <f>VLOOKUP(A513,'Absolute Total Monosaccharide C'!$E$2:$T$999,9)</f>
        <v>0.0000541</v>
      </c>
      <c r="Q513" s="102">
        <f>VLOOKUP(A513,'Absolute Total Monosaccharide C'!$E$2:$T$999,10)</f>
        <v>0.0000696</v>
      </c>
      <c r="R513" s="31">
        <f>VLOOKUP(A513,'Absolute Total Monosaccharide C'!$E$2:$T$999,11)</f>
        <v>0</v>
      </c>
      <c r="S513" s="31">
        <f>VLOOKUP(A513,'Absolute Total Monosaccharide C'!$E$2:$T$999,12)</f>
        <v>0</v>
      </c>
      <c r="T513" s="31">
        <f>VLOOKUP(A513,'Absolute Total Monosaccharide C'!$E$2:$T$999,13)</f>
        <v>0</v>
      </c>
      <c r="U513" s="31">
        <f>VLOOKUP(A513,'Absolute Total Monosaccharide C'!$E$2:$T$999,14)</f>
        <v>0.000752</v>
      </c>
      <c r="V513" s="31">
        <f>VLOOKUP(A513,'Absolute Total Monosaccharide C'!$E$2:$T$999,15)</f>
        <v>0</v>
      </c>
      <c r="W513" s="31">
        <f>VLOOKUP(A513,'Absolute Total Monosaccharide C'!$E$2:$T$999,16)</f>
        <v>0.000431</v>
      </c>
      <c r="X513" s="100">
        <f>VLOOKUP(A513,'Absolute Total Monosaccharide C'!$E$2:$T$999,2)</f>
        <v>9.508</v>
      </c>
      <c r="Y513" s="101"/>
    </row>
    <row r="514">
      <c r="A514" s="19" t="s">
        <v>1413</v>
      </c>
      <c r="B514" s="8" t="str">
        <f>VLOOKUP(A514,'Food Encyclopedia'!$C$2:$K$999,3)&amp;","&amp;VLOOKUP(A514,'Food Encyclopedia'!$C$2:$K$999,4)&amp;","&amp;VLOOKUP(A514,'Food Encyclopedia'!$C$2:$K$999,5)</f>
        <v>cereal, coconut almond chia, NA, fresh,Trader Joe's,Organic Coconut Almond Chia Cereal</v>
      </c>
      <c r="C514" s="31" t="str">
        <f>VLOOKUP(A514,'Food Encyclopedia'!$C$2:$K$999,6)</f>
        <v>Grain Products</v>
      </c>
      <c r="D514" s="107">
        <v>50.0</v>
      </c>
      <c r="E514" s="31">
        <f t="shared" si="1"/>
        <v>50000</v>
      </c>
      <c r="F514" s="31">
        <f>(VLOOKUP(A514,'% water content of Food'!A514:F1511,6))</f>
        <v>1.121922522</v>
      </c>
      <c r="G514" s="31">
        <f t="shared" si="2"/>
        <v>560.9612611</v>
      </c>
      <c r="H514" s="31">
        <f t="shared" si="3"/>
        <v>49439.03874</v>
      </c>
      <c r="I514" s="99">
        <f t="shared" si="4"/>
        <v>770.1613455</v>
      </c>
      <c r="J514" s="31">
        <f>VLOOKUP(A514,'Absolute Total Monosaccharide C'!$E$2:$T$999,3)</f>
        <v>0.587812</v>
      </c>
      <c r="K514" s="31">
        <f>VLOOKUP(A514,'Absolute Total Monosaccharide C'!$E$2:$T$999,4)</f>
        <v>0.002186</v>
      </c>
      <c r="L514" s="31">
        <f>VLOOKUP(A514,'Absolute Total Monosaccharide C'!$E$2:$T$999,5)</f>
        <v>0.014956</v>
      </c>
      <c r="M514" s="31">
        <f>VLOOKUP(A514,'Absolute Total Monosaccharide C'!$E$2:$T$999,6)</f>
        <v>0.007091</v>
      </c>
      <c r="N514" s="100">
        <f>VLOOKUP(A514,'Absolute Total Monosaccharide C'!$E$2:$T$999,7)</f>
        <v>0.015578</v>
      </c>
      <c r="O514" s="31">
        <f>VLOOKUP(A514,'Absolute Total Monosaccharide C'!$E$2:$T$999,8)</f>
        <v>0.000536</v>
      </c>
      <c r="P514" s="102">
        <f>VLOOKUP(A514,'Absolute Total Monosaccharide C'!$E$2:$T$999,9)</f>
        <v>0.0000404</v>
      </c>
      <c r="Q514" s="102">
        <f>VLOOKUP(A514,'Absolute Total Monosaccharide C'!$E$2:$T$999,10)</f>
        <v>0.0000612</v>
      </c>
      <c r="R514" s="102">
        <f>VLOOKUP(A514,'Absolute Total Monosaccharide C'!$E$2:$T$999,11)</f>
        <v>0.0000542</v>
      </c>
      <c r="S514" s="31">
        <f>VLOOKUP(A514,'Absolute Total Monosaccharide C'!$E$2:$T$999,12)</f>
        <v>0</v>
      </c>
      <c r="T514" s="31">
        <f>VLOOKUP(A514,'Absolute Total Monosaccharide C'!$E$2:$T$999,13)</f>
        <v>0</v>
      </c>
      <c r="U514" s="31">
        <f>VLOOKUP(A514,'Absolute Total Monosaccharide C'!$E$2:$T$999,14)</f>
        <v>0.000845</v>
      </c>
      <c r="V514" s="31">
        <f>VLOOKUP(A514,'Absolute Total Monosaccharide C'!$E$2:$T$999,15)</f>
        <v>0</v>
      </c>
      <c r="W514" s="31">
        <f>VLOOKUP(A514,'Absolute Total Monosaccharide C'!$E$2:$T$999,16)</f>
        <v>0.000371</v>
      </c>
      <c r="X514" s="100">
        <f>VLOOKUP(A514,'Absolute Total Monosaccharide C'!$E$2:$T$999,2)</f>
        <v>10.325</v>
      </c>
      <c r="Y514" s="101"/>
    </row>
    <row r="515">
      <c r="A515" s="19" t="s">
        <v>1416</v>
      </c>
      <c r="B515" s="8" t="str">
        <f>VLOOKUP(A515,'Food Encyclopedia'!$C$2:$K$999,3)&amp;","&amp;VLOOKUP(A515,'Food Encyclopedia'!$C$2:$K$999,4)&amp;","&amp;VLOOKUP(A515,'Food Encyclopedia'!$C$2:$K$999,5)</f>
        <v>crackers, wheat, NA, fresh,Organic Triscuit,Original, made with sea salt</v>
      </c>
      <c r="C515" s="31" t="str">
        <f>VLOOKUP(A515,'Food Encyclopedia'!$C$2:$K$999,6)</f>
        <v>Grain Products</v>
      </c>
      <c r="D515" s="107">
        <v>50.0</v>
      </c>
      <c r="E515" s="31">
        <f t="shared" si="1"/>
        <v>50000</v>
      </c>
      <c r="F515" s="31">
        <f>(VLOOKUP(A515,'% water content of Food'!A515:F1512,6))</f>
        <v>3.021353489</v>
      </c>
      <c r="G515" s="31">
        <f t="shared" si="2"/>
        <v>1510.676744</v>
      </c>
      <c r="H515" s="31">
        <f t="shared" si="3"/>
        <v>48489.32326</v>
      </c>
      <c r="I515" s="99">
        <f t="shared" si="4"/>
        <v>1317.066998</v>
      </c>
      <c r="J515" s="31">
        <f>VLOOKUP(A515,'Absolute Total Monosaccharide C'!$E$2:$T$999,3)</f>
        <v>0.630694</v>
      </c>
      <c r="K515" s="31">
        <f>VLOOKUP(A515,'Absolute Total Monosaccharide C'!$E$2:$T$999,4)</f>
        <v>0.006734</v>
      </c>
      <c r="L515" s="31">
        <f>VLOOKUP(A515,'Absolute Total Monosaccharide C'!$E$2:$T$999,5)</f>
        <v>0.00935</v>
      </c>
      <c r="M515" s="31">
        <f>VLOOKUP(A515,'Absolute Total Monosaccharide C'!$E$2:$T$999,6)</f>
        <v>0.013224</v>
      </c>
      <c r="N515" s="100">
        <f>VLOOKUP(A515,'Absolute Total Monosaccharide C'!$E$2:$T$999,7)</f>
        <v>0.027162</v>
      </c>
      <c r="O515" s="31">
        <f>VLOOKUP(A515,'Absolute Total Monosaccharide C'!$E$2:$T$999,8)</f>
        <v>0.000305</v>
      </c>
      <c r="P515" s="102">
        <f>VLOOKUP(A515,'Absolute Total Monosaccharide C'!$E$2:$T$999,9)</f>
        <v>0.0000417</v>
      </c>
      <c r="Q515" s="102">
        <f>VLOOKUP(A515,'Absolute Total Monosaccharide C'!$E$2:$T$999,10)</f>
        <v>0.0000669</v>
      </c>
      <c r="R515" s="102">
        <f>VLOOKUP(A515,'Absolute Total Monosaccharide C'!$E$2:$T$999,11)</f>
        <v>0.0000678</v>
      </c>
      <c r="S515" s="31">
        <f>VLOOKUP(A515,'Absolute Total Monosaccharide C'!$E$2:$T$999,12)</f>
        <v>0</v>
      </c>
      <c r="T515" s="31">
        <f>VLOOKUP(A515,'Absolute Total Monosaccharide C'!$E$2:$T$999,13)</f>
        <v>0</v>
      </c>
      <c r="U515" s="31">
        <f>VLOOKUP(A515,'Absolute Total Monosaccharide C'!$E$2:$T$999,14)</f>
        <v>0.001155</v>
      </c>
      <c r="V515" s="31">
        <f>VLOOKUP(A515,'Absolute Total Monosaccharide C'!$E$2:$T$999,15)</f>
        <v>0</v>
      </c>
      <c r="W515" s="31">
        <f>VLOOKUP(A515,'Absolute Total Monosaccharide C'!$E$2:$T$999,16)</f>
        <v>0.000314</v>
      </c>
      <c r="X515" s="100">
        <f>VLOOKUP(A515,'Absolute Total Monosaccharide C'!$E$2:$T$999,2)</f>
        <v>10.12</v>
      </c>
      <c r="Y515" s="101"/>
    </row>
    <row r="516">
      <c r="A516" s="19" t="s">
        <v>1419</v>
      </c>
      <c r="B516" s="8" t="str">
        <f>VLOOKUP(A516,'Food Encyclopedia'!$C$2:$K$999,3)&amp;","&amp;VLOOKUP(A516,'Food Encyclopedia'!$C$2:$K$999,4)&amp;","&amp;VLOOKUP(A516,'Food Encyclopedia'!$C$2:$K$999,5)</f>
        <v>kale snacks, NA, NA, air-dried,Brad's,Crunchy Kale, original</v>
      </c>
      <c r="C516" s="31" t="str">
        <f>VLOOKUP(A516,'Food Encyclopedia'!$C$2:$K$999,6)</f>
        <v>Vegetables</v>
      </c>
      <c r="D516" s="107">
        <v>50.0</v>
      </c>
      <c r="E516" s="31">
        <f t="shared" si="1"/>
        <v>50000</v>
      </c>
      <c r="F516" s="31">
        <f>(VLOOKUP(A516,'% water content of Food'!A516:F1513,6))</f>
        <v>2.030222449</v>
      </c>
      <c r="G516" s="31">
        <f t="shared" si="2"/>
        <v>1015.111224</v>
      </c>
      <c r="H516" s="31">
        <f t="shared" si="3"/>
        <v>48984.88878</v>
      </c>
      <c r="I516" s="99">
        <f t="shared" si="4"/>
        <v>750.3505263</v>
      </c>
      <c r="J516" s="31">
        <f>VLOOKUP(A516,'Absolute Total Monosaccharide C'!$E$2:$T$999,3)</f>
        <v>0.114701</v>
      </c>
      <c r="K516" s="31">
        <f>VLOOKUP(A516,'Absolute Total Monosaccharide C'!$E$2:$T$999,4)</f>
        <v>0.014336</v>
      </c>
      <c r="L516" s="31">
        <f>VLOOKUP(A516,'Absolute Total Monosaccharide C'!$E$2:$T$999,5)</f>
        <v>0</v>
      </c>
      <c r="M516" s="31">
        <f>VLOOKUP(A516,'Absolute Total Monosaccharide C'!$E$2:$T$999,6)</f>
        <v>0.005137</v>
      </c>
      <c r="N516" s="100">
        <f>VLOOKUP(A516,'Absolute Total Monosaccharide C'!$E$2:$T$999,7)</f>
        <v>0.015318</v>
      </c>
      <c r="O516" s="31">
        <f>VLOOKUP(A516,'Absolute Total Monosaccharide C'!$E$2:$T$999,8)</f>
        <v>0</v>
      </c>
      <c r="P516" s="31">
        <f>VLOOKUP(A516,'Absolute Total Monosaccharide C'!$E$2:$T$999,9)</f>
        <v>0.0027</v>
      </c>
      <c r="Q516" s="31">
        <f>VLOOKUP(A516,'Absolute Total Monosaccharide C'!$E$2:$T$999,10)</f>
        <v>0</v>
      </c>
      <c r="R516" s="31">
        <f>VLOOKUP(A516,'Absolute Total Monosaccharide C'!$E$2:$T$999,11)</f>
        <v>0.017822</v>
      </c>
      <c r="S516" s="31">
        <f>VLOOKUP(A516,'Absolute Total Monosaccharide C'!$E$2:$T$999,12)</f>
        <v>0</v>
      </c>
      <c r="T516" s="31">
        <f>VLOOKUP(A516,'Absolute Total Monosaccharide C'!$E$2:$T$999,13)</f>
        <v>0</v>
      </c>
      <c r="U516" s="31">
        <f>VLOOKUP(A516,'Absolute Total Monosaccharide C'!$E$2:$T$999,14)</f>
        <v>0.003661</v>
      </c>
      <c r="V516" s="31">
        <f>VLOOKUP(A516,'Absolute Total Monosaccharide C'!$E$2:$T$999,15)</f>
        <v>0</v>
      </c>
      <c r="W516" s="31">
        <f>VLOOKUP(A516,'Absolute Total Monosaccharide C'!$E$2:$T$999,16)</f>
        <v>0.000587</v>
      </c>
      <c r="X516" s="100">
        <f>VLOOKUP(A516,'Absolute Total Monosaccharide C'!$E$2:$T$999,2)</f>
        <v>10.427</v>
      </c>
      <c r="Y516" s="101"/>
    </row>
    <row r="517">
      <c r="A517" s="19" t="s">
        <v>1423</v>
      </c>
      <c r="B517" s="8" t="str">
        <f>VLOOKUP(A517,'Food Encyclopedia'!$C$2:$K$999,3)&amp;","&amp;VLOOKUP(A517,'Food Encyclopedia'!$C$2:$K$999,4)&amp;","&amp;VLOOKUP(A517,'Food Encyclopedia'!$C$2:$K$999,5)</f>
        <v>beet chips, NA, NA, dried,Rhythm,Organic Beet Chips Naked</v>
      </c>
      <c r="C517" s="31" t="str">
        <f>VLOOKUP(A517,'Food Encyclopedia'!$C$2:$K$999,6)</f>
        <v>Vegetables</v>
      </c>
      <c r="D517" s="107">
        <v>50.0</v>
      </c>
      <c r="E517" s="31">
        <f t="shared" si="1"/>
        <v>50000</v>
      </c>
      <c r="F517" s="31">
        <f>(VLOOKUP(A517,'% water content of Food'!A517:F1514,6))</f>
        <v>0.4844278467</v>
      </c>
      <c r="G517" s="31">
        <f t="shared" si="2"/>
        <v>242.2139233</v>
      </c>
      <c r="H517" s="31">
        <f t="shared" si="3"/>
        <v>49757.78608</v>
      </c>
      <c r="I517" s="99">
        <f t="shared" si="4"/>
        <v>2000.511789</v>
      </c>
      <c r="J517" s="31">
        <f>VLOOKUP(A517,'Absolute Total Monosaccharide C'!$E$2:$T$999,3)</f>
        <v>0.288152</v>
      </c>
      <c r="K517" s="31">
        <f>VLOOKUP(A517,'Absolute Total Monosaccharide C'!$E$2:$T$999,4)</f>
        <v>0.016912</v>
      </c>
      <c r="L517" s="31">
        <f>VLOOKUP(A517,'Absolute Total Monosaccharide C'!$E$2:$T$999,5)</f>
        <v>0.015492</v>
      </c>
      <c r="M517" s="31">
        <f>VLOOKUP(A517,'Absolute Total Monosaccharide C'!$E$2:$T$999,6)</f>
        <v>0.042561</v>
      </c>
      <c r="N517" s="100">
        <f>VLOOKUP(A517,'Absolute Total Monosaccharide C'!$E$2:$T$999,7)</f>
        <v>0.040205</v>
      </c>
      <c r="O517" s="31">
        <f>VLOOKUP(A517,'Absolute Total Monosaccharide C'!$E$2:$T$999,8)</f>
        <v>0</v>
      </c>
      <c r="P517" s="31">
        <f>VLOOKUP(A517,'Absolute Total Monosaccharide C'!$E$2:$T$999,9)</f>
        <v>0.003743</v>
      </c>
      <c r="Q517" s="31">
        <f>VLOOKUP(A517,'Absolute Total Monosaccharide C'!$E$2:$T$999,10)</f>
        <v>0</v>
      </c>
      <c r="R517" s="31">
        <f>VLOOKUP(A517,'Absolute Total Monosaccharide C'!$E$2:$T$999,11)</f>
        <v>0.014206</v>
      </c>
      <c r="S517" s="31">
        <f>VLOOKUP(A517,'Absolute Total Monosaccharide C'!$E$2:$T$999,12)</f>
        <v>0</v>
      </c>
      <c r="T517" s="31">
        <f>VLOOKUP(A517,'Absolute Total Monosaccharide C'!$E$2:$T$999,13)</f>
        <v>0</v>
      </c>
      <c r="U517" s="31">
        <f>VLOOKUP(A517,'Absolute Total Monosaccharide C'!$E$2:$T$999,14)</f>
        <v>0.002977</v>
      </c>
      <c r="V517" s="31">
        <f>VLOOKUP(A517,'Absolute Total Monosaccharide C'!$E$2:$T$999,15)</f>
        <v>0</v>
      </c>
      <c r="W517" s="31">
        <f>VLOOKUP(A517,'Absolute Total Monosaccharide C'!$E$2:$T$999,16)</f>
        <v>0.000793</v>
      </c>
      <c r="X517" s="100">
        <f>VLOOKUP(A517,'Absolute Total Monosaccharide C'!$E$2:$T$999,2)</f>
        <v>10.122</v>
      </c>
      <c r="Y517" s="101"/>
    </row>
    <row r="518">
      <c r="A518" s="19" t="s">
        <v>1427</v>
      </c>
      <c r="B518" s="8" t="str">
        <f>VLOOKUP(A518,'Food Encyclopedia'!$C$2:$K$999,3)&amp;","&amp;VLOOKUP(A518,'Food Encyclopedia'!$C$2:$K$999,4)&amp;","&amp;VLOOKUP(A518,'Food Encyclopedia'!$C$2:$K$999,5)</f>
        <v>carrot sticks, NA, NA, dried,Rhythm,Organic Carrot Sticks Naked</v>
      </c>
      <c r="C518" s="31" t="str">
        <f>VLOOKUP(A518,'Food Encyclopedia'!$C$2:$K$999,6)</f>
        <v>Vegetables</v>
      </c>
      <c r="D518" s="107">
        <v>50.0</v>
      </c>
      <c r="E518" s="31">
        <f t="shared" si="1"/>
        <v>50000</v>
      </c>
      <c r="F518" s="31">
        <f>(VLOOKUP(A518,'% water content of Food'!A518:F1515,6))</f>
        <v>0.4250810118</v>
      </c>
      <c r="G518" s="31">
        <f t="shared" si="2"/>
        <v>212.5405059</v>
      </c>
      <c r="H518" s="31">
        <f t="shared" si="3"/>
        <v>49787.45949</v>
      </c>
      <c r="I518" s="99">
        <f t="shared" si="4"/>
        <v>1177.871717</v>
      </c>
      <c r="J518" s="31">
        <f>VLOOKUP(A518,'Absolute Total Monosaccharide C'!$E$2:$T$999,3)</f>
        <v>0.242144</v>
      </c>
      <c r="K518" s="31">
        <f>VLOOKUP(A518,'Absolute Total Monosaccharide C'!$E$2:$T$999,4)</f>
        <v>0.056379</v>
      </c>
      <c r="L518" s="31">
        <f>VLOOKUP(A518,'Absolute Total Monosaccharide C'!$E$2:$T$999,5)</f>
        <v>0.003952</v>
      </c>
      <c r="M518" s="31">
        <f>VLOOKUP(A518,'Absolute Total Monosaccharide C'!$E$2:$T$999,6)</f>
        <v>0.001996</v>
      </c>
      <c r="N518" s="100">
        <f>VLOOKUP(A518,'Absolute Total Monosaccharide C'!$E$2:$T$999,7)</f>
        <v>0.023658</v>
      </c>
      <c r="O518" s="31">
        <f>VLOOKUP(A518,'Absolute Total Monosaccharide C'!$E$2:$T$999,8)</f>
        <v>0</v>
      </c>
      <c r="P518" s="31">
        <f>VLOOKUP(A518,'Absolute Total Monosaccharide C'!$E$2:$T$999,9)</f>
        <v>0.006122</v>
      </c>
      <c r="Q518" s="31">
        <f>VLOOKUP(A518,'Absolute Total Monosaccharide C'!$E$2:$T$999,10)</f>
        <v>0</v>
      </c>
      <c r="R518" s="31">
        <f>VLOOKUP(A518,'Absolute Total Monosaccharide C'!$E$2:$T$999,11)</f>
        <v>0.050808</v>
      </c>
      <c r="S518" s="31">
        <f>VLOOKUP(A518,'Absolute Total Monosaccharide C'!$E$2:$T$999,12)</f>
        <v>0</v>
      </c>
      <c r="T518" s="31">
        <f>VLOOKUP(A518,'Absolute Total Monosaccharide C'!$E$2:$T$999,13)</f>
        <v>0</v>
      </c>
      <c r="U518" s="31">
        <f>VLOOKUP(A518,'Absolute Total Monosaccharide C'!$E$2:$T$999,14)</f>
        <v>0.005277</v>
      </c>
      <c r="V518" s="31">
        <f>VLOOKUP(A518,'Absolute Total Monosaccharide C'!$E$2:$T$999,15)</f>
        <v>0</v>
      </c>
      <c r="W518" s="31">
        <f>VLOOKUP(A518,'Absolute Total Monosaccharide C'!$E$2:$T$999,16)</f>
        <v>0.000929</v>
      </c>
      <c r="X518" s="100">
        <f>VLOOKUP(A518,'Absolute Total Monosaccharide C'!$E$2:$T$999,2)</f>
        <v>10.081</v>
      </c>
      <c r="Y518" s="101"/>
    </row>
    <row r="519">
      <c r="A519" s="19" t="s">
        <v>1431</v>
      </c>
      <c r="B519" s="8" t="str">
        <f>VLOOKUP(A519,'Food Encyclopedia'!$C$2:$K$999,3)&amp;","&amp;VLOOKUP(A519,'Food Encyclopedia'!$C$2:$K$999,4)&amp;","&amp;VLOOKUP(A519,'Food Encyclopedia'!$C$2:$K$999,5)</f>
        <v>Pea snacks, NA, NA, dried,Peeled Snacks,Baked Pea Crisps, Organic, Sea salt</v>
      </c>
      <c r="C519" s="31" t="str">
        <f>VLOOKUP(A519,'Food Encyclopedia'!$C$2:$K$999,6)</f>
        <v>Beans, Peas, Legumes, Nuts, Seeds</v>
      </c>
      <c r="D519" s="107">
        <v>50.0</v>
      </c>
      <c r="E519" s="31">
        <f t="shared" si="1"/>
        <v>50000</v>
      </c>
      <c r="F519" s="31">
        <f>(VLOOKUP(A519,'% water content of Food'!A519:F1516,6))</f>
        <v>2.075232645</v>
      </c>
      <c r="G519" s="31">
        <f t="shared" si="2"/>
        <v>1037.616322</v>
      </c>
      <c r="H519" s="31">
        <f t="shared" si="3"/>
        <v>48962.38368</v>
      </c>
      <c r="I519" s="99">
        <f t="shared" si="4"/>
        <v>1466.81509</v>
      </c>
      <c r="J519" s="31">
        <f>VLOOKUP(A519,'Absolute Total Monosaccharide C'!$E$2:$T$999,3)</f>
        <v>0.556712</v>
      </c>
      <c r="K519" s="31">
        <f>VLOOKUP(A519,'Absolute Total Monosaccharide C'!$E$2:$T$999,4)</f>
        <v>0.028022</v>
      </c>
      <c r="L519" s="31">
        <f>VLOOKUP(A519,'Absolute Total Monosaccharide C'!$E$2:$T$999,5)</f>
        <v>0</v>
      </c>
      <c r="M519" s="31">
        <f>VLOOKUP(A519,'Absolute Total Monosaccharide C'!$E$2:$T$999,6)</f>
        <v>0.02001</v>
      </c>
      <c r="N519" s="100">
        <f>VLOOKUP(A519,'Absolute Total Monosaccharide C'!$E$2:$T$999,7)</f>
        <v>0.029958</v>
      </c>
      <c r="O519" s="31">
        <f>VLOOKUP(A519,'Absolute Total Monosaccharide C'!$E$2:$T$999,8)</f>
        <v>0</v>
      </c>
      <c r="P519" s="31">
        <f>VLOOKUP(A519,'Absolute Total Monosaccharide C'!$E$2:$T$999,9)</f>
        <v>0.002423</v>
      </c>
      <c r="Q519" s="31">
        <f>VLOOKUP(A519,'Absolute Total Monosaccharide C'!$E$2:$T$999,10)</f>
        <v>0</v>
      </c>
      <c r="R519" s="31">
        <f>VLOOKUP(A519,'Absolute Total Monosaccharide C'!$E$2:$T$999,11)</f>
        <v>0.011618</v>
      </c>
      <c r="S519" s="31">
        <f>VLOOKUP(A519,'Absolute Total Monosaccharide C'!$E$2:$T$999,12)</f>
        <v>0</v>
      </c>
      <c r="T519" s="31">
        <f>VLOOKUP(A519,'Absolute Total Monosaccharide C'!$E$2:$T$999,13)</f>
        <v>0</v>
      </c>
      <c r="U519" s="31">
        <f>VLOOKUP(A519,'Absolute Total Monosaccharide C'!$E$2:$T$999,14)</f>
        <v>0.000808</v>
      </c>
      <c r="V519" s="31">
        <f>VLOOKUP(A519,'Absolute Total Monosaccharide C'!$E$2:$T$999,15)</f>
        <v>0</v>
      </c>
      <c r="W519" s="31">
        <f>VLOOKUP(A519,'Absolute Total Monosaccharide C'!$E$2:$T$999,16)</f>
        <v>0.000987</v>
      </c>
      <c r="X519" s="100">
        <f>VLOOKUP(A519,'Absolute Total Monosaccharide C'!$E$2:$T$999,2)</f>
        <v>9.522</v>
      </c>
      <c r="Y519" s="101"/>
    </row>
    <row r="520">
      <c r="A520" s="19" t="s">
        <v>1435</v>
      </c>
      <c r="B520" s="8" t="str">
        <f>VLOOKUP(A520,'Food Encyclopedia'!$C$2:$K$999,3)&amp;","&amp;VLOOKUP(A520,'Food Encyclopedia'!$C$2:$K$999,4)&amp;","&amp;VLOOKUP(A520,'Food Encyclopedia'!$C$2:$K$999,5)</f>
        <v>cauliflower snacks, NA, NA, fresh,Trader Joe's,Cauliflower Crisps Snack, with cauliflower, brown rice, coconut milk, seeds &amp; seasonings</v>
      </c>
      <c r="C520" s="31" t="str">
        <f>VLOOKUP(A520,'Food Encyclopedia'!$C$2:$K$999,6)</f>
        <v>Vegetables</v>
      </c>
      <c r="D520" s="107">
        <v>50.0</v>
      </c>
      <c r="E520" s="31">
        <f t="shared" si="1"/>
        <v>50000</v>
      </c>
      <c r="F520" s="31">
        <f>(VLOOKUP(A520,'% water content of Food'!A520:F1517,6))</f>
        <v>1.953297292</v>
      </c>
      <c r="G520" s="31">
        <f t="shared" si="2"/>
        <v>976.6486459</v>
      </c>
      <c r="H520" s="31">
        <f t="shared" si="3"/>
        <v>49023.35135</v>
      </c>
      <c r="I520" s="99">
        <f t="shared" si="4"/>
        <v>365.9593179</v>
      </c>
      <c r="J520" s="31">
        <f>VLOOKUP(A520,'Absolute Total Monosaccharide C'!$E$2:$T$999,3)</f>
        <v>0.4236</v>
      </c>
      <c r="K520" s="31">
        <f>VLOOKUP(A520,'Absolute Total Monosaccharide C'!$E$2:$T$999,4)</f>
        <v>0.006461</v>
      </c>
      <c r="L520" s="31">
        <f>VLOOKUP(A520,'Absolute Total Monosaccharide C'!$E$2:$T$999,5)</f>
        <v>0</v>
      </c>
      <c r="M520" s="31">
        <f>VLOOKUP(A520,'Absolute Total Monosaccharide C'!$E$2:$T$999,6)</f>
        <v>0.0025</v>
      </c>
      <c r="N520" s="100">
        <f>VLOOKUP(A520,'Absolute Total Monosaccharide C'!$E$2:$T$999,7)</f>
        <v>0.007465</v>
      </c>
      <c r="O520" s="31">
        <f>VLOOKUP(A520,'Absolute Total Monosaccharide C'!$E$2:$T$999,8)</f>
        <v>0</v>
      </c>
      <c r="P520" s="31">
        <f>VLOOKUP(A520,'Absolute Total Monosaccharide C'!$E$2:$T$999,9)</f>
        <v>0.000874</v>
      </c>
      <c r="Q520" s="31">
        <f>VLOOKUP(A520,'Absolute Total Monosaccharide C'!$E$2:$T$999,10)</f>
        <v>0</v>
      </c>
      <c r="R520" s="31">
        <f>VLOOKUP(A520,'Absolute Total Monosaccharide C'!$E$2:$T$999,11)</f>
        <v>0.003261</v>
      </c>
      <c r="S520" s="31">
        <f>VLOOKUP(A520,'Absolute Total Monosaccharide C'!$E$2:$T$999,12)</f>
        <v>0</v>
      </c>
      <c r="T520" s="31">
        <f>VLOOKUP(A520,'Absolute Total Monosaccharide C'!$E$2:$T$999,13)</f>
        <v>0</v>
      </c>
      <c r="U520" s="31">
        <f>VLOOKUP(A520,'Absolute Total Monosaccharide C'!$E$2:$T$999,14)</f>
        <v>0.003319</v>
      </c>
      <c r="V520" s="31">
        <f>VLOOKUP(A520,'Absolute Total Monosaccharide C'!$E$2:$T$999,15)</f>
        <v>0</v>
      </c>
      <c r="W520" s="31">
        <f>VLOOKUP(A520,'Absolute Total Monosaccharide C'!$E$2:$T$999,16)</f>
        <v>0.000475</v>
      </c>
      <c r="X520" s="100">
        <f>VLOOKUP(A520,'Absolute Total Monosaccharide C'!$E$2:$T$999,2)</f>
        <v>9.691</v>
      </c>
      <c r="Y520" s="101"/>
    </row>
    <row r="521">
      <c r="A521" s="19" t="s">
        <v>1438</v>
      </c>
      <c r="B521" s="8" t="str">
        <f>VLOOKUP(A521,'Food Encyclopedia'!$C$2:$K$999,3)&amp;","&amp;VLOOKUP(A521,'Food Encyclopedia'!$C$2:$K$999,4)&amp;","&amp;VLOOKUP(A521,'Food Encyclopedia'!$C$2:$K$999,5)</f>
        <v>hemp seeds, NA, NA,fresh,Trader Joe's,Shelled Hemp Seeds</v>
      </c>
      <c r="C521" s="31" t="str">
        <f>VLOOKUP(A521,'Food Encyclopedia'!$C$2:$K$999,6)</f>
        <v>Beans, Peas, Legumes, Nuts, Seeds</v>
      </c>
      <c r="D521" s="107">
        <v>50.0</v>
      </c>
      <c r="E521" s="31">
        <f t="shared" si="1"/>
        <v>50000</v>
      </c>
      <c r="F521" s="31">
        <f>(VLOOKUP(A521,'% water content of Food'!A521:F1518,6))</f>
        <v>5.476896667</v>
      </c>
      <c r="G521" s="31">
        <f t="shared" si="2"/>
        <v>2738.448334</v>
      </c>
      <c r="H521" s="31">
        <f t="shared" si="3"/>
        <v>47261.55167</v>
      </c>
      <c r="I521" s="99">
        <f t="shared" si="4"/>
        <v>315.1400265</v>
      </c>
      <c r="J521" s="31">
        <f>VLOOKUP(A521,'Absolute Total Monosaccharide C'!$E$2:$T$999,3)</f>
        <v>0.011639</v>
      </c>
      <c r="K521" s="31">
        <f>VLOOKUP(A521,'Absolute Total Monosaccharide C'!$E$2:$T$999,4)</f>
        <v>0.006542</v>
      </c>
      <c r="L521" s="31">
        <f>VLOOKUP(A521,'Absolute Total Monosaccharide C'!$E$2:$T$999,5)</f>
        <v>0</v>
      </c>
      <c r="M521" s="31">
        <f>VLOOKUP(A521,'Absolute Total Monosaccharide C'!$E$2:$T$999,6)</f>
        <v>0.001382</v>
      </c>
      <c r="N521" s="100">
        <f>VLOOKUP(A521,'Absolute Total Monosaccharide C'!$E$2:$T$999,7)</f>
        <v>0.006668</v>
      </c>
      <c r="O521" s="31">
        <f>VLOOKUP(A521,'Absolute Total Monosaccharide C'!$E$2:$T$999,8)</f>
        <v>0</v>
      </c>
      <c r="P521" s="31">
        <f>VLOOKUP(A521,'Absolute Total Monosaccharide C'!$E$2:$T$999,9)</f>
        <v>0.001042</v>
      </c>
      <c r="Q521" s="31">
        <f>VLOOKUP(A521,'Absolute Total Monosaccharide C'!$E$2:$T$999,10)</f>
        <v>0</v>
      </c>
      <c r="R521" s="31">
        <f>VLOOKUP(A521,'Absolute Total Monosaccharide C'!$E$2:$T$999,11)</f>
        <v>0.002492</v>
      </c>
      <c r="S521" s="31">
        <f>VLOOKUP(A521,'Absolute Total Monosaccharide C'!$E$2:$T$999,12)</f>
        <v>0</v>
      </c>
      <c r="T521" s="31">
        <f>VLOOKUP(A521,'Absolute Total Monosaccharide C'!$E$2:$T$999,13)</f>
        <v>0</v>
      </c>
      <c r="U521" s="31">
        <f>VLOOKUP(A521,'Absolute Total Monosaccharide C'!$E$2:$T$999,14)</f>
        <v>0</v>
      </c>
      <c r="V521" s="31">
        <f>VLOOKUP(A521,'Absolute Total Monosaccharide C'!$E$2:$T$999,15)</f>
        <v>0</v>
      </c>
      <c r="W521" s="31">
        <f>VLOOKUP(A521,'Absolute Total Monosaccharide C'!$E$2:$T$999,16)</f>
        <v>0.001037</v>
      </c>
      <c r="X521" s="100">
        <f>VLOOKUP(A521,'Absolute Total Monosaccharide C'!$E$2:$T$999,2)</f>
        <v>10.352</v>
      </c>
      <c r="Y521" s="101"/>
    </row>
    <row r="522">
      <c r="A522" s="19" t="s">
        <v>1441</v>
      </c>
      <c r="B522" s="8" t="str">
        <f>VLOOKUP(A522,'Food Encyclopedia'!$C$2:$K$999,3)&amp;","&amp;VLOOKUP(A522,'Food Encyclopedia'!$C$2:$K$999,4)&amp;","&amp;VLOOKUP(A522,'Food Encyclopedia'!$C$2:$K$999,5)</f>
        <v>pita chips, NA, NA, fresh,Trader Joe's,Multigrain Pita Chips with Sesame Seeds</v>
      </c>
      <c r="C522" s="31" t="str">
        <f>VLOOKUP(A522,'Food Encyclopedia'!$C$2:$K$999,6)</f>
        <v>Grain Products</v>
      </c>
      <c r="D522" s="107">
        <v>50.0</v>
      </c>
      <c r="E522" s="31">
        <f t="shared" si="1"/>
        <v>50000</v>
      </c>
      <c r="F522" s="31">
        <f>(VLOOKUP(A522,'% water content of Food'!A522:F1519,6))</f>
        <v>0.333355557</v>
      </c>
      <c r="G522" s="31">
        <f t="shared" si="2"/>
        <v>166.6777785</v>
      </c>
      <c r="H522" s="31">
        <f t="shared" si="3"/>
        <v>49833.32222</v>
      </c>
      <c r="I522" s="99">
        <f t="shared" si="4"/>
        <v>499.230222</v>
      </c>
      <c r="J522" s="31">
        <f>VLOOKUP(A522,'Absolute Total Monosaccharide C'!$E$2:$T$999,3)</f>
        <v>0.487227</v>
      </c>
      <c r="K522" s="31">
        <f>VLOOKUP(A522,'Absolute Total Monosaccharide C'!$E$2:$T$999,4)</f>
        <v>0.002347</v>
      </c>
      <c r="L522" s="31">
        <f>VLOOKUP(A522,'Absolute Total Monosaccharide C'!$E$2:$T$999,5)</f>
        <v>0.007834</v>
      </c>
      <c r="M522" s="31">
        <f>VLOOKUP(A522,'Absolute Total Monosaccharide C'!$E$2:$T$999,6)</f>
        <v>0.010552</v>
      </c>
      <c r="N522" s="100">
        <f>VLOOKUP(A522,'Absolute Total Monosaccharide C'!$E$2:$T$999,7)</f>
        <v>0.010018</v>
      </c>
      <c r="O522" s="31">
        <f>VLOOKUP(A522,'Absolute Total Monosaccharide C'!$E$2:$T$999,8)</f>
        <v>0.000376</v>
      </c>
      <c r="P522" s="102">
        <f>VLOOKUP(A522,'Absolute Total Monosaccharide C'!$E$2:$T$999,9)</f>
        <v>0.0000773</v>
      </c>
      <c r="Q522" s="102">
        <f>VLOOKUP(A522,'Absolute Total Monosaccharide C'!$E$2:$T$999,10)</f>
        <v>0.0000504</v>
      </c>
      <c r="R522" s="31">
        <f>VLOOKUP(A522,'Absolute Total Monosaccharide C'!$E$2:$T$999,11)</f>
        <v>0.000112</v>
      </c>
      <c r="S522" s="31">
        <f>VLOOKUP(A522,'Absolute Total Monosaccharide C'!$E$2:$T$999,12)</f>
        <v>0</v>
      </c>
      <c r="T522" s="31">
        <f>VLOOKUP(A522,'Absolute Total Monosaccharide C'!$E$2:$T$999,13)</f>
        <v>0</v>
      </c>
      <c r="U522" s="31">
        <f>VLOOKUP(A522,'Absolute Total Monosaccharide C'!$E$2:$T$999,14)</f>
        <v>0.001137</v>
      </c>
      <c r="V522" s="31">
        <f>VLOOKUP(A522,'Absolute Total Monosaccharide C'!$E$2:$T$999,15)</f>
        <v>0</v>
      </c>
      <c r="W522" s="31">
        <f>VLOOKUP(A522,'Absolute Total Monosaccharide C'!$E$2:$T$999,16)</f>
        <v>0.000336</v>
      </c>
      <c r="X522" s="100">
        <f>VLOOKUP(A522,'Absolute Total Monosaccharide C'!$E$2:$T$999,2)</f>
        <v>10.158</v>
      </c>
      <c r="Y522" s="101"/>
    </row>
    <row r="523">
      <c r="A523" s="19" t="s">
        <v>1444</v>
      </c>
      <c r="B523" s="8" t="str">
        <f>VLOOKUP(A523,'Food Encyclopedia'!$C$2:$K$999,3)&amp;","&amp;VLOOKUP(A523,'Food Encyclopedia'!$C$2:$K$999,4)&amp;","&amp;VLOOKUP(A523,'Food Encyclopedia'!$C$2:$K$999,5)</f>
        <v>plantain crisps, NA, NA, dried,Trader Joe's,Plantain Crisps, crispy plantain slices</v>
      </c>
      <c r="C523" s="31" t="str">
        <f>VLOOKUP(A523,'Food Encyclopedia'!$C$2:$K$999,6)</f>
        <v>Fruits</v>
      </c>
      <c r="D523" s="107">
        <v>50.0</v>
      </c>
      <c r="E523" s="31">
        <f t="shared" si="1"/>
        <v>50000</v>
      </c>
      <c r="F523" s="31">
        <f>(VLOOKUP(A523,'% water content of Food'!A523:F1520,6))</f>
        <v>1.782198603</v>
      </c>
      <c r="G523" s="31">
        <f t="shared" si="2"/>
        <v>891.0993013</v>
      </c>
      <c r="H523" s="31">
        <f t="shared" si="3"/>
        <v>49108.9007</v>
      </c>
      <c r="I523" s="99">
        <f t="shared" si="4"/>
        <v>158.4744226</v>
      </c>
      <c r="J523" s="31">
        <f>VLOOKUP(A523,'Absolute Total Monosaccharide C'!$E$2:$T$999,3)</f>
        <v>0.55793</v>
      </c>
      <c r="K523" s="31">
        <f>VLOOKUP(A523,'Absolute Total Monosaccharide C'!$E$2:$T$999,4)</f>
        <v>0.001637</v>
      </c>
      <c r="L523" s="31">
        <f>VLOOKUP(A523,'Absolute Total Monosaccharide C'!$E$2:$T$999,5)</f>
        <v>0.010745</v>
      </c>
      <c r="M523" s="31">
        <f>VLOOKUP(A523,'Absolute Total Monosaccharide C'!$E$2:$T$999,6)</f>
        <v>0.000993</v>
      </c>
      <c r="N523" s="100">
        <f>VLOOKUP(A523,'Absolute Total Monosaccharide C'!$E$2:$T$999,7)</f>
        <v>0.003227</v>
      </c>
      <c r="O523" s="31">
        <f>VLOOKUP(A523,'Absolute Total Monosaccharide C'!$E$2:$T$999,8)</f>
        <v>0.000854</v>
      </c>
      <c r="P523" s="102">
        <f>VLOOKUP(A523,'Absolute Total Monosaccharide C'!$E$2:$T$999,9)</f>
        <v>0.0000438</v>
      </c>
      <c r="Q523" s="102">
        <f>VLOOKUP(A523,'Absolute Total Monosaccharide C'!$E$2:$T$999,10)</f>
        <v>0.0000625</v>
      </c>
      <c r="R523" s="31">
        <f>VLOOKUP(A523,'Absolute Total Monosaccharide C'!$E$2:$T$999,11)</f>
        <v>0.00059</v>
      </c>
      <c r="S523" s="31">
        <f>VLOOKUP(A523,'Absolute Total Monosaccharide C'!$E$2:$T$999,12)</f>
        <v>0</v>
      </c>
      <c r="T523" s="31">
        <f>VLOOKUP(A523,'Absolute Total Monosaccharide C'!$E$2:$T$999,13)</f>
        <v>0</v>
      </c>
      <c r="U523" s="31">
        <f>VLOOKUP(A523,'Absolute Total Monosaccharide C'!$E$2:$T$999,14)</f>
        <v>0.001336</v>
      </c>
      <c r="V523" s="31">
        <f>VLOOKUP(A523,'Absolute Total Monosaccharide C'!$E$2:$T$999,15)</f>
        <v>0</v>
      </c>
      <c r="W523" s="31">
        <f>VLOOKUP(A523,'Absolute Total Monosaccharide C'!$E$2:$T$999,16)</f>
        <v>0.000242</v>
      </c>
      <c r="X523" s="100">
        <f>VLOOKUP(A523,'Absolute Total Monosaccharide C'!$E$2:$T$999,2)</f>
        <v>9.965</v>
      </c>
      <c r="Y523" s="101"/>
    </row>
    <row r="524">
      <c r="A524" s="19" t="s">
        <v>1447</v>
      </c>
      <c r="B524" s="8" t="str">
        <f>VLOOKUP(A524,'Food Encyclopedia'!$C$2:$K$999,3)&amp;","&amp;VLOOKUP(A524,'Food Encyclopedia'!$C$2:$K$999,4)&amp;","&amp;VLOOKUP(A524,'Food Encyclopedia'!$C$2:$K$999,5)</f>
        <v>dried mango, NA, NA, dried,Mariani,Philippine mango</v>
      </c>
      <c r="C524" s="31" t="str">
        <f>VLOOKUP(A524,'Food Encyclopedia'!$C$2:$K$999,6)</f>
        <v>Fruits</v>
      </c>
      <c r="D524" s="107">
        <v>50.0</v>
      </c>
      <c r="E524" s="31">
        <f t="shared" si="1"/>
        <v>50000</v>
      </c>
      <c r="F524" s="31">
        <f>(VLOOKUP(A524,'% water content of Food'!A524:F1521,6))</f>
        <v>4.381309673</v>
      </c>
      <c r="G524" s="31">
        <f t="shared" si="2"/>
        <v>2190.654836</v>
      </c>
      <c r="H524" s="31">
        <f t="shared" si="3"/>
        <v>47809.34516</v>
      </c>
      <c r="I524" s="99">
        <f t="shared" si="4"/>
        <v>327.6374424</v>
      </c>
      <c r="J524" s="31">
        <f>VLOOKUP(A524,'Absolute Total Monosaccharide C'!$E$2:$T$999,3)</f>
        <v>0.403503</v>
      </c>
      <c r="K524" s="31">
        <f>VLOOKUP(A524,'Absolute Total Monosaccharide C'!$E$2:$T$999,4)</f>
        <v>0.004662</v>
      </c>
      <c r="L524" s="31">
        <f>VLOOKUP(A524,'Absolute Total Monosaccharide C'!$E$2:$T$999,5)</f>
        <v>0.051898</v>
      </c>
      <c r="M524" s="31">
        <f>VLOOKUP(A524,'Absolute Total Monosaccharide C'!$E$2:$T$999,6)</f>
        <v>0.00231</v>
      </c>
      <c r="N524" s="100">
        <f>VLOOKUP(A524,'Absolute Total Monosaccharide C'!$E$2:$T$999,7)</f>
        <v>0.006853</v>
      </c>
      <c r="O524" s="31">
        <f>VLOOKUP(A524,'Absolute Total Monosaccharide C'!$E$2:$T$999,8)</f>
        <v>0</v>
      </c>
      <c r="P524" s="31">
        <f>VLOOKUP(A524,'Absolute Total Monosaccharide C'!$E$2:$T$999,9)</f>
        <v>0.000767</v>
      </c>
      <c r="Q524" s="31">
        <f>VLOOKUP(A524,'Absolute Total Monosaccharide C'!$E$2:$T$999,10)</f>
        <v>0</v>
      </c>
      <c r="R524" s="31">
        <f>VLOOKUP(A524,'Absolute Total Monosaccharide C'!$E$2:$T$999,11)</f>
        <v>0.006684</v>
      </c>
      <c r="S524" s="31">
        <f>VLOOKUP(A524,'Absolute Total Monosaccharide C'!$E$2:$T$999,12)</f>
        <v>0</v>
      </c>
      <c r="T524" s="31">
        <f>VLOOKUP(A524,'Absolute Total Monosaccharide C'!$E$2:$T$999,13)</f>
        <v>0</v>
      </c>
      <c r="U524" s="31">
        <f>VLOOKUP(A524,'Absolute Total Monosaccharide C'!$E$2:$T$999,14)</f>
        <v>0.001566</v>
      </c>
      <c r="V524" s="31">
        <f>VLOOKUP(A524,'Absolute Total Monosaccharide C'!$E$2:$T$999,15)</f>
        <v>0</v>
      </c>
      <c r="W524" s="31">
        <f>VLOOKUP(A524,'Absolute Total Monosaccharide C'!$E$2:$T$999,16)</f>
        <v>0.000343</v>
      </c>
      <c r="X524" s="100">
        <f>VLOOKUP(A524,'Absolute Total Monosaccharide C'!$E$2:$T$999,2)</f>
        <v>10.494</v>
      </c>
      <c r="Y524" s="101"/>
    </row>
    <row r="525">
      <c r="A525" s="19" t="s">
        <v>1451</v>
      </c>
      <c r="B525" s="8" t="str">
        <f>VLOOKUP(A525,'Food Encyclopedia'!$C$2:$K$999,3)&amp;","&amp;VLOOKUP(A525,'Food Encyclopedia'!$C$2:$K$999,4)&amp;","&amp;VLOOKUP(A525,'Food Encyclopedia'!$C$2:$K$999,5)</f>
        <v>dried mango, NA, NA, dried,Mariani,Mango</v>
      </c>
      <c r="C525" s="31" t="str">
        <f>VLOOKUP(A525,'Food Encyclopedia'!$C$2:$K$999,6)</f>
        <v>Fruits</v>
      </c>
      <c r="D525" s="107">
        <v>50.0</v>
      </c>
      <c r="E525" s="31">
        <f t="shared" si="1"/>
        <v>50000</v>
      </c>
      <c r="F525" s="31">
        <f>(VLOOKUP(A525,'% water content of Food'!A525:F1522,6))</f>
        <v>2.212546953</v>
      </c>
      <c r="G525" s="31">
        <f t="shared" si="2"/>
        <v>1106.273476</v>
      </c>
      <c r="H525" s="31">
        <f t="shared" si="3"/>
        <v>48893.72652</v>
      </c>
      <c r="I525" s="99">
        <f t="shared" si="4"/>
        <v>182.4713874</v>
      </c>
      <c r="J525" s="31">
        <f>VLOOKUP(A525,'Absolute Total Monosaccharide C'!$E$2:$T$999,3)</f>
        <v>0.453414</v>
      </c>
      <c r="K525" s="31">
        <f>VLOOKUP(A525,'Absolute Total Monosaccharide C'!$E$2:$T$999,4)</f>
        <v>0.004954</v>
      </c>
      <c r="L525" s="31">
        <f>VLOOKUP(A525,'Absolute Total Monosaccharide C'!$E$2:$T$999,5)</f>
        <v>0.050049</v>
      </c>
      <c r="M525" s="31">
        <f>VLOOKUP(A525,'Absolute Total Monosaccharide C'!$E$2:$T$999,6)</f>
        <v>0.001677</v>
      </c>
      <c r="N525" s="100">
        <f>VLOOKUP(A525,'Absolute Total Monosaccharide C'!$E$2:$T$999,7)</f>
        <v>0.003732</v>
      </c>
      <c r="O525" s="31">
        <f>VLOOKUP(A525,'Absolute Total Monosaccharide C'!$E$2:$T$999,8)</f>
        <v>0</v>
      </c>
      <c r="P525" s="31">
        <f>VLOOKUP(A525,'Absolute Total Monosaccharide C'!$E$2:$T$999,9)</f>
        <v>0.000394</v>
      </c>
      <c r="Q525" s="31">
        <f>VLOOKUP(A525,'Absolute Total Monosaccharide C'!$E$2:$T$999,10)</f>
        <v>0</v>
      </c>
      <c r="R525" s="31">
        <f>VLOOKUP(A525,'Absolute Total Monosaccharide C'!$E$2:$T$999,11)</f>
        <v>0.008301</v>
      </c>
      <c r="S525" s="31">
        <f>VLOOKUP(A525,'Absolute Total Monosaccharide C'!$E$2:$T$999,12)</f>
        <v>0</v>
      </c>
      <c r="T525" s="31">
        <f>VLOOKUP(A525,'Absolute Total Monosaccharide C'!$E$2:$T$999,13)</f>
        <v>0</v>
      </c>
      <c r="U525" s="31">
        <f>VLOOKUP(A525,'Absolute Total Monosaccharide C'!$E$2:$T$999,14)</f>
        <v>0</v>
      </c>
      <c r="V525" s="31">
        <f>VLOOKUP(A525,'Absolute Total Monosaccharide C'!$E$2:$T$999,15)</f>
        <v>0</v>
      </c>
      <c r="W525" s="31">
        <f>VLOOKUP(A525,'Absolute Total Monosaccharide C'!$E$2:$T$999,16)</f>
        <v>0.000308</v>
      </c>
      <c r="X525" s="100">
        <f>VLOOKUP(A525,'Absolute Total Monosaccharide C'!$E$2:$T$999,2)</f>
        <v>10.825</v>
      </c>
      <c r="Y525" s="101"/>
    </row>
    <row r="526">
      <c r="A526" s="19" t="s">
        <v>1453</v>
      </c>
      <c r="B526" s="8" t="str">
        <f>VLOOKUP(A526,'Food Encyclopedia'!$C$2:$K$999,3)&amp;","&amp;VLOOKUP(A526,'Food Encyclopedia'!$C$2:$K$999,4)&amp;","&amp;VLOOKUP(A526,'Food Encyclopedia'!$C$2:$K$999,5)</f>
        <v>dried apricots, NA, NA, dried,Trader Joe's,Sun-Dried Apricots</v>
      </c>
      <c r="C526" s="31" t="str">
        <f>VLOOKUP(A526,'Food Encyclopedia'!$C$2:$K$999,6)</f>
        <v>Fruits</v>
      </c>
      <c r="D526" s="107">
        <v>50.0</v>
      </c>
      <c r="E526" s="31">
        <f t="shared" si="1"/>
        <v>50000</v>
      </c>
      <c r="F526" s="31">
        <f>(VLOOKUP(A526,'% water content of Food'!A526:F1523,6))</f>
        <v>9.923769154</v>
      </c>
      <c r="G526" s="31">
        <f t="shared" si="2"/>
        <v>4961.884577</v>
      </c>
      <c r="H526" s="31">
        <f t="shared" si="3"/>
        <v>45038.11542</v>
      </c>
      <c r="I526" s="99">
        <f t="shared" si="4"/>
        <v>721.5106091</v>
      </c>
      <c r="J526" s="31">
        <f>VLOOKUP(A526,'Absolute Total Monosaccharide C'!$E$2:$T$999,3)</f>
        <v>0.208704</v>
      </c>
      <c r="K526" s="31">
        <f>VLOOKUP(A526,'Absolute Total Monosaccharide C'!$E$2:$T$999,4)</f>
        <v>0.011358</v>
      </c>
      <c r="L526" s="31">
        <f>VLOOKUP(A526,'Absolute Total Monosaccharide C'!$E$2:$T$999,5)</f>
        <v>0.023507</v>
      </c>
      <c r="M526" s="31">
        <f>VLOOKUP(A526,'Absolute Total Monosaccharide C'!$E$2:$T$999,6)</f>
        <v>0.007463</v>
      </c>
      <c r="N526" s="100">
        <f>VLOOKUP(A526,'Absolute Total Monosaccharide C'!$E$2:$T$999,7)</f>
        <v>0.01602</v>
      </c>
      <c r="O526" s="31">
        <f>VLOOKUP(A526,'Absolute Total Monosaccharide C'!$E$2:$T$999,8)</f>
        <v>0</v>
      </c>
      <c r="P526" s="31">
        <f>VLOOKUP(A526,'Absolute Total Monosaccharide C'!$E$2:$T$999,9)</f>
        <v>0.002599</v>
      </c>
      <c r="Q526" s="31">
        <f>VLOOKUP(A526,'Absolute Total Monosaccharide C'!$E$2:$T$999,10)</f>
        <v>0</v>
      </c>
      <c r="R526" s="31">
        <f>VLOOKUP(A526,'Absolute Total Monosaccharide C'!$E$2:$T$999,11)</f>
        <v>0.018706</v>
      </c>
      <c r="S526" s="31">
        <f>VLOOKUP(A526,'Absolute Total Monosaccharide C'!$E$2:$T$999,12)</f>
        <v>0</v>
      </c>
      <c r="T526" s="31">
        <f>VLOOKUP(A526,'Absolute Total Monosaccharide C'!$E$2:$T$999,13)</f>
        <v>0</v>
      </c>
      <c r="U526" s="31">
        <f>VLOOKUP(A526,'Absolute Total Monosaccharide C'!$E$2:$T$999,14)</f>
        <v>0.000688</v>
      </c>
      <c r="V526" s="31">
        <f>VLOOKUP(A526,'Absolute Total Monosaccharide C'!$E$2:$T$999,15)</f>
        <v>0</v>
      </c>
      <c r="W526" s="31">
        <f>VLOOKUP(A526,'Absolute Total Monosaccharide C'!$E$2:$T$999,16)</f>
        <v>0.000497</v>
      </c>
      <c r="X526" s="100">
        <f>VLOOKUP(A526,'Absolute Total Monosaccharide C'!$E$2:$T$999,2)</f>
        <v>9.709</v>
      </c>
      <c r="Y526" s="101"/>
    </row>
    <row r="527">
      <c r="A527" s="19" t="s">
        <v>1456</v>
      </c>
      <c r="B527" s="8" t="str">
        <f>VLOOKUP(A527,'Food Encyclopedia'!$C$2:$K$999,3)&amp;","&amp;VLOOKUP(A527,'Food Encyclopedia'!$C$2:$K$999,4)&amp;","&amp;VLOOKUP(A527,'Food Encyclopedia'!$C$2:$K$999,5)</f>
        <v>raspberry, NA, NA, freeze-dried,Trader Joe's,Freeze-dried raspberries, unsweetened and unsulfured</v>
      </c>
      <c r="C527" s="31" t="str">
        <f>VLOOKUP(A527,'Food Encyclopedia'!$C$2:$K$999,6)</f>
        <v>Fruits</v>
      </c>
      <c r="D527" s="107">
        <v>50.0</v>
      </c>
      <c r="E527" s="31">
        <f t="shared" si="1"/>
        <v>50000</v>
      </c>
      <c r="F527" s="31">
        <f>(VLOOKUP(A527,'% water content of Food'!A527:F1524,6))</f>
        <v>0.5604801159</v>
      </c>
      <c r="G527" s="31">
        <f t="shared" si="2"/>
        <v>280.2400579</v>
      </c>
      <c r="H527" s="31">
        <f t="shared" si="3"/>
        <v>49719.75994</v>
      </c>
      <c r="I527" s="99">
        <f t="shared" si="4"/>
        <v>803.0735626</v>
      </c>
      <c r="J527" s="31">
        <f>VLOOKUP(A527,'Absolute Total Monosaccharide C'!$E$2:$T$999,3)</f>
        <v>0.1739</v>
      </c>
      <c r="K527" s="31">
        <f>VLOOKUP(A527,'Absolute Total Monosaccharide C'!$E$2:$T$999,4)</f>
        <v>0.01239</v>
      </c>
      <c r="L527" s="31">
        <f>VLOOKUP(A527,'Absolute Total Monosaccharide C'!$E$2:$T$999,5)</f>
        <v>0.041559</v>
      </c>
      <c r="M527" s="31">
        <f>VLOOKUP(A527,'Absolute Total Monosaccharide C'!$E$2:$T$999,6)</f>
        <v>0.033288</v>
      </c>
      <c r="N527" s="100">
        <f>VLOOKUP(A527,'Absolute Total Monosaccharide C'!$E$2:$T$999,7)</f>
        <v>0.016152</v>
      </c>
      <c r="O527" s="31">
        <f>VLOOKUP(A527,'Absolute Total Monosaccharide C'!$E$2:$T$999,8)</f>
        <v>0</v>
      </c>
      <c r="P527" s="31">
        <f>VLOOKUP(A527,'Absolute Total Monosaccharide C'!$E$2:$T$999,9)</f>
        <v>0.003052</v>
      </c>
      <c r="Q527" s="31">
        <f>VLOOKUP(A527,'Absolute Total Monosaccharide C'!$E$2:$T$999,10)</f>
        <v>0</v>
      </c>
      <c r="R527" s="31">
        <f>VLOOKUP(A527,'Absolute Total Monosaccharide C'!$E$2:$T$999,11)</f>
        <v>0.015521</v>
      </c>
      <c r="S527" s="31">
        <f>VLOOKUP(A527,'Absolute Total Monosaccharide C'!$E$2:$T$999,12)</f>
        <v>0</v>
      </c>
      <c r="T527" s="31">
        <f>VLOOKUP(A527,'Absolute Total Monosaccharide C'!$E$2:$T$999,13)</f>
        <v>0</v>
      </c>
      <c r="U527" s="31">
        <f>VLOOKUP(A527,'Absolute Total Monosaccharide C'!$E$2:$T$999,14)</f>
        <v>0.001913</v>
      </c>
      <c r="V527" s="31">
        <f>VLOOKUP(A527,'Absolute Total Monosaccharide C'!$E$2:$T$999,15)</f>
        <v>0</v>
      </c>
      <c r="W527" s="31">
        <f>VLOOKUP(A527,'Absolute Total Monosaccharide C'!$E$2:$T$999,16)</f>
        <v>0.000486</v>
      </c>
      <c r="X527" s="100">
        <f>VLOOKUP(A527,'Absolute Total Monosaccharide C'!$E$2:$T$999,2)</f>
        <v>10.027</v>
      </c>
      <c r="Y527" s="101"/>
    </row>
    <row r="528">
      <c r="A528" s="19" t="s">
        <v>1459</v>
      </c>
      <c r="B528" s="8" t="str">
        <f>VLOOKUP(A528,'Food Encyclopedia'!$C$2:$K$999,3)&amp;","&amp;VLOOKUP(A528,'Food Encyclopedia'!$C$2:$K$999,4)&amp;","&amp;VLOOKUP(A528,'Food Encyclopedia'!$C$2:$K$999,5)</f>
        <v>banana chips, NA, NA, dried,Trader Joe's,Banana chips</v>
      </c>
      <c r="C528" s="31" t="str">
        <f>VLOOKUP(A528,'Food Encyclopedia'!$C$2:$K$999,6)</f>
        <v>Fruits</v>
      </c>
      <c r="D528" s="107">
        <v>50.0</v>
      </c>
      <c r="E528" s="31">
        <f t="shared" si="1"/>
        <v>50000</v>
      </c>
      <c r="F528" s="31">
        <f>(VLOOKUP(A528,'% water content of Food'!A528:F1525,6))</f>
        <v>2.242355021</v>
      </c>
      <c r="G528" s="31">
        <f t="shared" si="2"/>
        <v>1121.177511</v>
      </c>
      <c r="H528" s="31">
        <f t="shared" si="3"/>
        <v>48878.82249</v>
      </c>
      <c r="I528" s="99">
        <f t="shared" si="4"/>
        <v>157.8297178</v>
      </c>
      <c r="J528" s="31">
        <f>VLOOKUP(A528,'Absolute Total Monosaccharide C'!$E$2:$T$999,3)</f>
        <v>0.614054</v>
      </c>
      <c r="K528" s="31">
        <f>VLOOKUP(A528,'Absolute Total Monosaccharide C'!$E$2:$T$999,4)</f>
        <v>0</v>
      </c>
      <c r="L528" s="31">
        <f>VLOOKUP(A528,'Absolute Total Monosaccharide C'!$E$2:$T$999,5)</f>
        <v>0.022462</v>
      </c>
      <c r="M528" s="31">
        <f>VLOOKUP(A528,'Absolute Total Monosaccharide C'!$E$2:$T$999,6)</f>
        <v>0.001632</v>
      </c>
      <c r="N528" s="100">
        <f>VLOOKUP(A528,'Absolute Total Monosaccharide C'!$E$2:$T$999,7)</f>
        <v>0.003229</v>
      </c>
      <c r="O528" s="31">
        <f>VLOOKUP(A528,'Absolute Total Monosaccharide C'!$E$2:$T$999,8)</f>
        <v>0</v>
      </c>
      <c r="P528" s="31">
        <f>VLOOKUP(A528,'Absolute Total Monosaccharide C'!$E$2:$T$999,9)</f>
        <v>0.00015</v>
      </c>
      <c r="Q528" s="31">
        <f>VLOOKUP(A528,'Absolute Total Monosaccharide C'!$E$2:$T$999,10)</f>
        <v>0</v>
      </c>
      <c r="R528" s="31">
        <f>VLOOKUP(A528,'Absolute Total Monosaccharide C'!$E$2:$T$999,11)</f>
        <v>0.006952</v>
      </c>
      <c r="S528" s="31">
        <f>VLOOKUP(A528,'Absolute Total Monosaccharide C'!$E$2:$T$999,12)</f>
        <v>0</v>
      </c>
      <c r="T528" s="31">
        <f>VLOOKUP(A528,'Absolute Total Monosaccharide C'!$E$2:$T$999,13)</f>
        <v>0</v>
      </c>
      <c r="U528" s="31">
        <f>VLOOKUP(A528,'Absolute Total Monosaccharide C'!$E$2:$T$999,14)</f>
        <v>0.003189</v>
      </c>
      <c r="V528" s="31">
        <f>VLOOKUP(A528,'Absolute Total Monosaccharide C'!$E$2:$T$999,15)</f>
        <v>0</v>
      </c>
      <c r="W528" s="31">
        <f>VLOOKUP(A528,'Absolute Total Monosaccharide C'!$E$2:$T$999,16)</f>
        <v>0.000397</v>
      </c>
      <c r="X528" s="100">
        <f>VLOOKUP(A528,'Absolute Total Monosaccharide C'!$E$2:$T$999,2)</f>
        <v>10.546</v>
      </c>
      <c r="Y528" s="101"/>
    </row>
    <row r="529">
      <c r="A529" s="19" t="s">
        <v>1462</v>
      </c>
      <c r="B529" s="8" t="str">
        <f>VLOOKUP(A529,'Food Encyclopedia'!$C$2:$K$999,3)&amp;","&amp;VLOOKUP(A529,'Food Encyclopedia'!$C$2:$K$999,4)&amp;","&amp;VLOOKUP(A529,'Food Encyclopedia'!$C$2:$K$999,5)</f>
        <v>strawberry, NA, NA, freeze-dried,Trader Joe's,Freeze-dried strawberries, unsweetened and unsulfured</v>
      </c>
      <c r="C529" s="31" t="str">
        <f>VLOOKUP(A529,'Food Encyclopedia'!$C$2:$K$999,6)</f>
        <v>Fruits</v>
      </c>
      <c r="D529" s="107">
        <v>50.0</v>
      </c>
      <c r="E529" s="31">
        <f t="shared" si="1"/>
        <v>50000</v>
      </c>
      <c r="F529" s="31">
        <f>(VLOOKUP(A529,'% water content of Food'!A529:F1526,6))</f>
        <v>0.8967819524</v>
      </c>
      <c r="G529" s="31">
        <f t="shared" si="2"/>
        <v>448.3909762</v>
      </c>
      <c r="H529" s="31">
        <f t="shared" si="3"/>
        <v>49551.60902</v>
      </c>
      <c r="I529" s="99">
        <f t="shared" si="4"/>
        <v>442.4958686</v>
      </c>
      <c r="J529" s="31">
        <f>VLOOKUP(A529,'Absolute Total Monosaccharide C'!$E$2:$T$999,3)</f>
        <v>0.335769</v>
      </c>
      <c r="K529" s="31">
        <f>VLOOKUP(A529,'Absolute Total Monosaccharide C'!$E$2:$T$999,4)</f>
        <v>0.018985</v>
      </c>
      <c r="L529" s="31">
        <f>VLOOKUP(A529,'Absolute Total Monosaccharide C'!$E$2:$T$999,5)</f>
        <v>0.050891</v>
      </c>
      <c r="M529" s="31">
        <f>VLOOKUP(A529,'Absolute Total Monosaccharide C'!$E$2:$T$999,6)</f>
        <v>0.007422</v>
      </c>
      <c r="N529" s="100">
        <f>VLOOKUP(A529,'Absolute Total Monosaccharide C'!$E$2:$T$999,7)</f>
        <v>0.00893</v>
      </c>
      <c r="O529" s="31">
        <f>VLOOKUP(A529,'Absolute Total Monosaccharide C'!$E$2:$T$999,8)</f>
        <v>0</v>
      </c>
      <c r="P529" s="31">
        <f>VLOOKUP(A529,'Absolute Total Monosaccharide C'!$E$2:$T$999,9)</f>
        <v>0.001369</v>
      </c>
      <c r="Q529" s="31">
        <f>VLOOKUP(A529,'Absolute Total Monosaccharide C'!$E$2:$T$999,10)</f>
        <v>0</v>
      </c>
      <c r="R529" s="31">
        <f>VLOOKUP(A529,'Absolute Total Monosaccharide C'!$E$2:$T$999,11)</f>
        <v>0.019738</v>
      </c>
      <c r="S529" s="31">
        <f>VLOOKUP(A529,'Absolute Total Monosaccharide C'!$E$2:$T$999,12)</f>
        <v>0</v>
      </c>
      <c r="T529" s="31">
        <f>VLOOKUP(A529,'Absolute Total Monosaccharide C'!$E$2:$T$999,13)</f>
        <v>0</v>
      </c>
      <c r="U529" s="31">
        <f>VLOOKUP(A529,'Absolute Total Monosaccharide C'!$E$2:$T$999,14)</f>
        <v>0.000215</v>
      </c>
      <c r="V529" s="31">
        <f>VLOOKUP(A529,'Absolute Total Monosaccharide C'!$E$2:$T$999,15)</f>
        <v>0</v>
      </c>
      <c r="W529" s="31">
        <f>VLOOKUP(A529,'Absolute Total Monosaccharide C'!$E$2:$T$999,16)</f>
        <v>0.000722</v>
      </c>
      <c r="X529" s="100">
        <f>VLOOKUP(A529,'Absolute Total Monosaccharide C'!$E$2:$T$999,2)</f>
        <v>10.17</v>
      </c>
      <c r="Y529" s="101"/>
    </row>
    <row r="530">
      <c r="A530" s="19" t="s">
        <v>1465</v>
      </c>
      <c r="B530" s="8" t="str">
        <f>VLOOKUP(A530,'Food Encyclopedia'!$C$2:$K$999,3)&amp;","&amp;VLOOKUP(A530,'Food Encyclopedia'!$C$2:$K$999,4)&amp;","&amp;VLOOKUP(A530,'Food Encyclopedia'!$C$2:$K$999,5)</f>
        <v>apple rings, NA, NA, freeze-dried,Trader Joe's,Dried Fruit, Unsulfured &amp; unsweetened New Zealand Sweet Apple Rings, selected from Braeburn, Royal Gala, Fuji and Pink Lady</v>
      </c>
      <c r="C530" s="31" t="str">
        <f>VLOOKUP(A530,'Food Encyclopedia'!$C$2:$K$999,6)</f>
        <v>Fruits</v>
      </c>
      <c r="D530" s="107">
        <v>50.0</v>
      </c>
      <c r="E530" s="31">
        <f t="shared" si="1"/>
        <v>50000</v>
      </c>
      <c r="F530" s="31">
        <f>(VLOOKUP(A530,'% water content of Food'!A530:F1527,6))</f>
        <v>9.634390049</v>
      </c>
      <c r="G530" s="31">
        <f t="shared" si="2"/>
        <v>4817.195025</v>
      </c>
      <c r="H530" s="31">
        <f t="shared" si="3"/>
        <v>45182.80498</v>
      </c>
      <c r="I530" s="99">
        <f t="shared" si="4"/>
        <v>1108.24384</v>
      </c>
      <c r="J530" s="31">
        <f>VLOOKUP(A530,'Absolute Total Monosaccharide C'!$E$2:$T$999,3)</f>
        <v>0.285248</v>
      </c>
      <c r="K530" s="31">
        <f>VLOOKUP(A530,'Absolute Total Monosaccharide C'!$E$2:$T$999,4)</f>
        <v>0.023919</v>
      </c>
      <c r="L530" s="31">
        <f>VLOOKUP(A530,'Absolute Total Monosaccharide C'!$E$2:$T$999,5)</f>
        <v>0.04016</v>
      </c>
      <c r="M530" s="31">
        <f>VLOOKUP(A530,'Absolute Total Monosaccharide C'!$E$2:$T$999,6)</f>
        <v>0.00941</v>
      </c>
      <c r="N530" s="100">
        <f>VLOOKUP(A530,'Absolute Total Monosaccharide C'!$E$2:$T$999,7)</f>
        <v>0.024528</v>
      </c>
      <c r="O530" s="31">
        <f>VLOOKUP(A530,'Absolute Total Monosaccharide C'!$E$2:$T$999,8)</f>
        <v>0</v>
      </c>
      <c r="P530" s="31">
        <f>VLOOKUP(A530,'Absolute Total Monosaccharide C'!$E$2:$T$999,9)</f>
        <v>0.002109</v>
      </c>
      <c r="Q530" s="31">
        <f>VLOOKUP(A530,'Absolute Total Monosaccharide C'!$E$2:$T$999,10)</f>
        <v>0</v>
      </c>
      <c r="R530" s="31">
        <f>VLOOKUP(A530,'Absolute Total Monosaccharide C'!$E$2:$T$999,11)</f>
        <v>0.017899</v>
      </c>
      <c r="S530" s="31">
        <f>VLOOKUP(A530,'Absolute Total Monosaccharide C'!$E$2:$T$999,12)</f>
        <v>0</v>
      </c>
      <c r="T530" s="31">
        <f>VLOOKUP(A530,'Absolute Total Monosaccharide C'!$E$2:$T$999,13)</f>
        <v>0</v>
      </c>
      <c r="U530" s="31">
        <f>VLOOKUP(A530,'Absolute Total Monosaccharide C'!$E$2:$T$999,14)</f>
        <v>0.003311</v>
      </c>
      <c r="V530" s="31">
        <f>VLOOKUP(A530,'Absolute Total Monosaccharide C'!$E$2:$T$999,15)</f>
        <v>0</v>
      </c>
      <c r="W530" s="31">
        <f>VLOOKUP(A530,'Absolute Total Monosaccharide C'!$E$2:$T$999,16)</f>
        <v>0.000276</v>
      </c>
      <c r="X530" s="100">
        <f>VLOOKUP(A530,'Absolute Total Monosaccharide C'!$E$2:$T$999,2)</f>
        <v>10.078</v>
      </c>
      <c r="Y530" s="101"/>
    </row>
    <row r="531">
      <c r="A531" s="19" t="s">
        <v>1468</v>
      </c>
      <c r="B531" s="8" t="str">
        <f>VLOOKUP(A531,'Food Encyclopedia'!$C$2:$K$999,3)&amp;","&amp;VLOOKUP(A531,'Food Encyclopedia'!$C$2:$K$999,4)&amp;","&amp;VLOOKUP(A531,'Food Encyclopedia'!$C$2:$K$999,5)</f>
        <v>mandarins, NA, NA, freeze-dried,Trader Joe's,Dried Fruit, Soft and Juicy Mandarins</v>
      </c>
      <c r="C531" s="31" t="str">
        <f>VLOOKUP(A531,'Food Encyclopedia'!$C$2:$K$999,6)</f>
        <v>Fruits</v>
      </c>
      <c r="D531" s="107">
        <v>50.0</v>
      </c>
      <c r="E531" s="31">
        <f t="shared" si="1"/>
        <v>50000</v>
      </c>
      <c r="F531" s="31">
        <f>(VLOOKUP(A531,'% water content of Food'!A531:F1528,6))</f>
        <v>5.883095834</v>
      </c>
      <c r="G531" s="31">
        <f t="shared" si="2"/>
        <v>2941.547917</v>
      </c>
      <c r="H531" s="31">
        <f t="shared" si="3"/>
        <v>47058.45208</v>
      </c>
      <c r="I531" s="99">
        <f t="shared" si="4"/>
        <v>413.0790924</v>
      </c>
      <c r="J531" s="31">
        <f>VLOOKUP(A531,'Absolute Total Monosaccharide C'!$E$2:$T$999,3)</f>
        <v>0.423106</v>
      </c>
      <c r="K531" s="31">
        <f>VLOOKUP(A531,'Absolute Total Monosaccharide C'!$E$2:$T$999,4)</f>
        <v>0.010142</v>
      </c>
      <c r="L531" s="31">
        <f>VLOOKUP(A531,'Absolute Total Monosaccharide C'!$E$2:$T$999,5)</f>
        <v>0.024668</v>
      </c>
      <c r="M531" s="31">
        <f>VLOOKUP(A531,'Absolute Total Monosaccharide C'!$E$2:$T$999,6)</f>
        <v>0.00106</v>
      </c>
      <c r="N531" s="100">
        <f>VLOOKUP(A531,'Absolute Total Monosaccharide C'!$E$2:$T$999,7)</f>
        <v>0.008778</v>
      </c>
      <c r="O531" s="31">
        <f>VLOOKUP(A531,'Absolute Total Monosaccharide C'!$E$2:$T$999,8)</f>
        <v>0</v>
      </c>
      <c r="P531" s="31">
        <f>VLOOKUP(A531,'Absolute Total Monosaccharide C'!$E$2:$T$999,9)</f>
        <v>0.002874</v>
      </c>
      <c r="Q531" s="31">
        <f>VLOOKUP(A531,'Absolute Total Monosaccharide C'!$E$2:$T$999,10)</f>
        <v>0</v>
      </c>
      <c r="R531" s="31">
        <f>VLOOKUP(A531,'Absolute Total Monosaccharide C'!$E$2:$T$999,11)</f>
        <v>0.011766</v>
      </c>
      <c r="S531" s="31">
        <f>VLOOKUP(A531,'Absolute Total Monosaccharide C'!$E$2:$T$999,12)</f>
        <v>0</v>
      </c>
      <c r="T531" s="31">
        <f>VLOOKUP(A531,'Absolute Total Monosaccharide C'!$E$2:$T$999,13)</f>
        <v>0</v>
      </c>
      <c r="U531" s="31">
        <f>VLOOKUP(A531,'Absolute Total Monosaccharide C'!$E$2:$T$999,14)</f>
        <v>0.001307</v>
      </c>
      <c r="V531" s="31">
        <f>VLOOKUP(A531,'Absolute Total Monosaccharide C'!$E$2:$T$999,15)</f>
        <v>0</v>
      </c>
      <c r="W531" s="31">
        <f>VLOOKUP(A531,'Absolute Total Monosaccharide C'!$E$2:$T$999,16)</f>
        <v>0.000167</v>
      </c>
      <c r="X531" s="100">
        <f>VLOOKUP(A531,'Absolute Total Monosaccharide C'!$E$2:$T$999,2)</f>
        <v>10.435</v>
      </c>
      <c r="Y531" s="101"/>
    </row>
    <row r="532">
      <c r="A532" s="19" t="s">
        <v>1471</v>
      </c>
      <c r="B532" s="8" t="str">
        <f>VLOOKUP(A532,'Food Encyclopedia'!$C$2:$K$999,3)&amp;","&amp;VLOOKUP(A532,'Food Encyclopedia'!$C$2:$K$999,4)&amp;","&amp;VLOOKUP(A532,'Food Encyclopedia'!$C$2:$K$999,5)</f>
        <v>pineapple rings, NA, NA, freeze-dried,Trader Joe's,Dried Fruit, Unsulfured &amp; unsweetened Dried Pineapple Rings</v>
      </c>
      <c r="C532" s="31" t="str">
        <f>VLOOKUP(A532,'Food Encyclopedia'!$C$2:$K$999,6)</f>
        <v>Fruits</v>
      </c>
      <c r="D532" s="107">
        <v>50.0</v>
      </c>
      <c r="E532" s="31">
        <f t="shared" si="1"/>
        <v>50000</v>
      </c>
      <c r="F532" s="31">
        <f>(VLOOKUP(A532,'% water content of Food'!A532:F1529,6))</f>
        <v>9.373326192</v>
      </c>
      <c r="G532" s="31">
        <f t="shared" si="2"/>
        <v>4686.663096</v>
      </c>
      <c r="H532" s="31">
        <f t="shared" si="3"/>
        <v>45313.3369</v>
      </c>
      <c r="I532" s="99">
        <f t="shared" si="4"/>
        <v>464.7788966</v>
      </c>
      <c r="J532" s="31">
        <f>VLOOKUP(A532,'Absolute Total Monosaccharide C'!$E$2:$T$999,3)</f>
        <v>0.342084</v>
      </c>
      <c r="K532" s="31">
        <f>VLOOKUP(A532,'Absolute Total Monosaccharide C'!$E$2:$T$999,4)</f>
        <v>0.011858</v>
      </c>
      <c r="L532" s="31">
        <f>VLOOKUP(A532,'Absolute Total Monosaccharide C'!$E$2:$T$999,5)</f>
        <v>0.01402</v>
      </c>
      <c r="M532" s="31">
        <f>VLOOKUP(A532,'Absolute Total Monosaccharide C'!$E$2:$T$999,6)</f>
        <v>0.014324</v>
      </c>
      <c r="N532" s="100">
        <f>VLOOKUP(A532,'Absolute Total Monosaccharide C'!$E$2:$T$999,7)</f>
        <v>0.010257</v>
      </c>
      <c r="O532" s="31">
        <f>VLOOKUP(A532,'Absolute Total Monosaccharide C'!$E$2:$T$999,8)</f>
        <v>0</v>
      </c>
      <c r="P532" s="31">
        <f>VLOOKUP(A532,'Absolute Total Monosaccharide C'!$E$2:$T$999,9)</f>
        <v>0.00028</v>
      </c>
      <c r="Q532" s="31">
        <f>VLOOKUP(A532,'Absolute Total Monosaccharide C'!$E$2:$T$999,10)</f>
        <v>0</v>
      </c>
      <c r="R532" s="31">
        <f>VLOOKUP(A532,'Absolute Total Monosaccharide C'!$E$2:$T$999,11)</f>
        <v>0.00296</v>
      </c>
      <c r="S532" s="31">
        <f>VLOOKUP(A532,'Absolute Total Monosaccharide C'!$E$2:$T$999,12)</f>
        <v>0</v>
      </c>
      <c r="T532" s="31">
        <f>VLOOKUP(A532,'Absolute Total Monosaccharide C'!$E$2:$T$999,13)</f>
        <v>0</v>
      </c>
      <c r="U532" s="31">
        <f>VLOOKUP(A532,'Absolute Total Monosaccharide C'!$E$2:$T$999,14)</f>
        <v>0.006786</v>
      </c>
      <c r="V532" s="31">
        <f>VLOOKUP(A532,'Absolute Total Monosaccharide C'!$E$2:$T$999,15)</f>
        <v>0</v>
      </c>
      <c r="W532" s="31">
        <f>VLOOKUP(A532,'Absolute Total Monosaccharide C'!$E$2:$T$999,16)</f>
        <v>0.00037</v>
      </c>
      <c r="X532" s="100">
        <f>VLOOKUP(A532,'Absolute Total Monosaccharide C'!$E$2:$T$999,2)</f>
        <v>9.886</v>
      </c>
      <c r="Y532" s="101"/>
    </row>
    <row r="533">
      <c r="A533" s="19" t="s">
        <v>1474</v>
      </c>
      <c r="B533" s="8" t="str">
        <f>VLOOKUP(A533,'Food Encyclopedia'!$C$2:$K$999,3)&amp;","&amp;VLOOKUP(A533,'Food Encyclopedia'!$C$2:$K$999,4)&amp;","&amp;VLOOKUP(A533,'Food Encyclopedia'!$C$2:$K$999,5)</f>
        <v>coconut strips, NA, NA, dried,Trader Joe's,Dried Fruit, Coconut Strips, lightly sweetened</v>
      </c>
      <c r="C533" s="31" t="str">
        <f>VLOOKUP(A533,'Food Encyclopedia'!$C$2:$K$999,6)</f>
        <v>Fruits</v>
      </c>
      <c r="D533" s="107">
        <v>50.0</v>
      </c>
      <c r="E533" s="31">
        <f t="shared" si="1"/>
        <v>50000</v>
      </c>
      <c r="F533" s="31">
        <f>(VLOOKUP(A533,'% water content of Food'!A533:F1530,6))</f>
        <v>2.514142049</v>
      </c>
      <c r="G533" s="31">
        <f t="shared" si="2"/>
        <v>1257.071025</v>
      </c>
      <c r="H533" s="31">
        <f t="shared" si="3"/>
        <v>48742.92898</v>
      </c>
      <c r="I533" s="99">
        <f t="shared" si="4"/>
        <v>89.63824639</v>
      </c>
      <c r="J533" s="31">
        <f>VLOOKUP(A533,'Absolute Total Monosaccharide C'!$E$2:$T$999,3)</f>
        <v>0.343762</v>
      </c>
      <c r="K533" s="31">
        <f>VLOOKUP(A533,'Absolute Total Monosaccharide C'!$E$2:$T$999,4)</f>
        <v>0.011252</v>
      </c>
      <c r="L533" s="31">
        <f>VLOOKUP(A533,'Absolute Total Monosaccharide C'!$E$2:$T$999,5)</f>
        <v>0.011302</v>
      </c>
      <c r="M533" s="31">
        <f>VLOOKUP(A533,'Absolute Total Monosaccharide C'!$E$2:$T$999,6)</f>
        <v>0</v>
      </c>
      <c r="N533" s="100">
        <f>VLOOKUP(A533,'Absolute Total Monosaccharide C'!$E$2:$T$999,7)</f>
        <v>0.001839</v>
      </c>
      <c r="O533" s="31">
        <f>VLOOKUP(A533,'Absolute Total Monosaccharide C'!$E$2:$T$999,8)</f>
        <v>0</v>
      </c>
      <c r="P533" s="31">
        <f>VLOOKUP(A533,'Absolute Total Monosaccharide C'!$E$2:$T$999,9)</f>
        <v>0.00039</v>
      </c>
      <c r="Q533" s="31">
        <f>VLOOKUP(A533,'Absolute Total Monosaccharide C'!$E$2:$T$999,10)</f>
        <v>0</v>
      </c>
      <c r="R533" s="31">
        <f>VLOOKUP(A533,'Absolute Total Monosaccharide C'!$E$2:$T$999,11)</f>
        <v>0.000771</v>
      </c>
      <c r="S533" s="31">
        <f>VLOOKUP(A533,'Absolute Total Monosaccharide C'!$E$2:$T$999,12)</f>
        <v>0</v>
      </c>
      <c r="T533" s="31">
        <f>VLOOKUP(A533,'Absolute Total Monosaccharide C'!$E$2:$T$999,13)</f>
        <v>0</v>
      </c>
      <c r="U533" s="31">
        <f>VLOOKUP(A533,'Absolute Total Monosaccharide C'!$E$2:$T$999,14)</f>
        <v>0.027415</v>
      </c>
      <c r="V533" s="31">
        <f>VLOOKUP(A533,'Absolute Total Monosaccharide C'!$E$2:$T$999,15)</f>
        <v>0</v>
      </c>
      <c r="W533" s="31">
        <f>VLOOKUP(A533,'Absolute Total Monosaccharide C'!$E$2:$T$999,16)</f>
        <v>0.000116</v>
      </c>
      <c r="X533" s="100">
        <f>VLOOKUP(A533,'Absolute Total Monosaccharide C'!$E$2:$T$999,2)</f>
        <v>10.087</v>
      </c>
      <c r="Y533" s="101"/>
    </row>
    <row r="534">
      <c r="A534" s="19" t="s">
        <v>1477</v>
      </c>
      <c r="B534" s="8" t="str">
        <f>VLOOKUP(A534,'Food Encyclopedia'!$C$2:$K$999,3)&amp;","&amp;VLOOKUP(A534,'Food Encyclopedia'!$C$2:$K$999,4)&amp;","&amp;VLOOKUP(A534,'Food Encyclopedia'!$C$2:$K$999,5)</f>
        <v>orange slices, NA, NA, dried,Trader Joe's,Dried Fruit, sweetened dried orange slices</v>
      </c>
      <c r="C534" s="31" t="str">
        <f>VLOOKUP(A534,'Food Encyclopedia'!$C$2:$K$999,6)</f>
        <v>Fruits</v>
      </c>
      <c r="D534" s="107">
        <v>50.0</v>
      </c>
      <c r="E534" s="31">
        <f t="shared" si="1"/>
        <v>50000</v>
      </c>
      <c r="F534" s="31">
        <f>(VLOOKUP(A534,'% water content of Food'!A534:F1531,6))</f>
        <v>9.604044015</v>
      </c>
      <c r="G534" s="31">
        <f t="shared" si="2"/>
        <v>4802.022008</v>
      </c>
      <c r="H534" s="31">
        <f t="shared" si="3"/>
        <v>45197.97799</v>
      </c>
      <c r="I534" s="99">
        <f t="shared" si="4"/>
        <v>192.0914065</v>
      </c>
      <c r="J534" s="31">
        <f>VLOOKUP(A534,'Absolute Total Monosaccharide C'!$E$2:$T$999,3)</f>
        <v>0.502834</v>
      </c>
      <c r="K534" s="31">
        <f>VLOOKUP(A534,'Absolute Total Monosaccharide C'!$E$2:$T$999,4)</f>
        <v>0.00727</v>
      </c>
      <c r="L534" s="31">
        <f>VLOOKUP(A534,'Absolute Total Monosaccharide C'!$E$2:$T$999,5)</f>
        <v>0.027921</v>
      </c>
      <c r="M534" s="31">
        <f>VLOOKUP(A534,'Absolute Total Monosaccharide C'!$E$2:$T$999,6)</f>
        <v>0.00086</v>
      </c>
      <c r="N534" s="100">
        <f>VLOOKUP(A534,'Absolute Total Monosaccharide C'!$E$2:$T$999,7)</f>
        <v>0.00425</v>
      </c>
      <c r="O534" s="31">
        <f>VLOOKUP(A534,'Absolute Total Monosaccharide C'!$E$2:$T$999,8)</f>
        <v>0</v>
      </c>
      <c r="P534" s="31">
        <f>VLOOKUP(A534,'Absolute Total Monosaccharide C'!$E$2:$T$999,9)</f>
        <v>0.00149</v>
      </c>
      <c r="Q534" s="31">
        <f>VLOOKUP(A534,'Absolute Total Monosaccharide C'!$E$2:$T$999,10)</f>
        <v>0</v>
      </c>
      <c r="R534" s="31">
        <f>VLOOKUP(A534,'Absolute Total Monosaccharide C'!$E$2:$T$999,11)</f>
        <v>0.006463</v>
      </c>
      <c r="S534" s="31">
        <f>VLOOKUP(A534,'Absolute Total Monosaccharide C'!$E$2:$T$999,12)</f>
        <v>0</v>
      </c>
      <c r="T534" s="31">
        <f>VLOOKUP(A534,'Absolute Total Monosaccharide C'!$E$2:$T$999,13)</f>
        <v>0</v>
      </c>
      <c r="U534" s="31">
        <f>VLOOKUP(A534,'Absolute Total Monosaccharide C'!$E$2:$T$999,14)</f>
        <v>0.002826</v>
      </c>
      <c r="V534" s="31">
        <f>VLOOKUP(A534,'Absolute Total Monosaccharide C'!$E$2:$T$999,15)</f>
        <v>0</v>
      </c>
      <c r="W534" s="31">
        <f>VLOOKUP(A534,'Absolute Total Monosaccharide C'!$E$2:$T$999,16)</f>
        <v>0.000104</v>
      </c>
      <c r="X534" s="100">
        <f>VLOOKUP(A534,'Absolute Total Monosaccharide C'!$E$2:$T$999,2)</f>
        <v>9.795</v>
      </c>
      <c r="Y534" s="101"/>
    </row>
    <row r="535">
      <c r="A535" s="19" t="s">
        <v>1480</v>
      </c>
      <c r="B535" s="8" t="str">
        <f>VLOOKUP(A535,'Food Encyclopedia'!$C$2:$K$999,3)&amp;","&amp;VLOOKUP(A535,'Food Encyclopedia'!$C$2:$K$999,4)&amp;","&amp;VLOOKUP(A535,'Food Encyclopedia'!$C$2:$K$999,5)</f>
        <v>coconut chips, NA, NA, dried,Trader Joe's,Organic unsweetened coconut chips</v>
      </c>
      <c r="C535" s="31" t="str">
        <f>VLOOKUP(A535,'Food Encyclopedia'!$C$2:$K$999,6)</f>
        <v>Fruits</v>
      </c>
      <c r="D535" s="107">
        <v>50.0</v>
      </c>
      <c r="E535" s="31">
        <f t="shared" si="1"/>
        <v>50000</v>
      </c>
      <c r="F535" s="31">
        <f>(VLOOKUP(A535,'% water content of Food'!A535:F1532,6))</f>
        <v>2.414116661</v>
      </c>
      <c r="G535" s="31">
        <f t="shared" si="2"/>
        <v>1207.058331</v>
      </c>
      <c r="H535" s="31">
        <f t="shared" si="3"/>
        <v>48792.94167</v>
      </c>
      <c r="I535" s="99">
        <f t="shared" si="4"/>
        <v>187.7552395</v>
      </c>
      <c r="J535" s="31">
        <f>VLOOKUP(A535,'Absolute Total Monosaccharide C'!$E$2:$T$999,3)</f>
        <v>0.035392</v>
      </c>
      <c r="K535" s="31">
        <f>VLOOKUP(A535,'Absolute Total Monosaccharide C'!$E$2:$T$999,4)</f>
        <v>0.01315</v>
      </c>
      <c r="L535" s="31">
        <f>VLOOKUP(A535,'Absolute Total Monosaccharide C'!$E$2:$T$999,5)</f>
        <v>0.000628</v>
      </c>
      <c r="M535" s="31">
        <f>VLOOKUP(A535,'Absolute Total Monosaccharide C'!$E$2:$T$999,6)</f>
        <v>0</v>
      </c>
      <c r="N535" s="100">
        <f>VLOOKUP(A535,'Absolute Total Monosaccharide C'!$E$2:$T$999,7)</f>
        <v>0.003848</v>
      </c>
      <c r="O535" s="31">
        <f>VLOOKUP(A535,'Absolute Total Monosaccharide C'!$E$2:$T$999,8)</f>
        <v>0</v>
      </c>
      <c r="P535" s="31">
        <f>VLOOKUP(A535,'Absolute Total Monosaccharide C'!$E$2:$T$999,9)</f>
        <v>0.000554</v>
      </c>
      <c r="Q535" s="31">
        <f>VLOOKUP(A535,'Absolute Total Monosaccharide C'!$E$2:$T$999,10)</f>
        <v>0</v>
      </c>
      <c r="R535" s="31">
        <f>VLOOKUP(A535,'Absolute Total Monosaccharide C'!$E$2:$T$999,11)</f>
        <v>0.001443</v>
      </c>
      <c r="S535" s="31">
        <f>VLOOKUP(A535,'Absolute Total Monosaccharide C'!$E$2:$T$999,12)</f>
        <v>0</v>
      </c>
      <c r="T535" s="31">
        <f>VLOOKUP(A535,'Absolute Total Monosaccharide C'!$E$2:$T$999,13)</f>
        <v>0</v>
      </c>
      <c r="U535" s="31">
        <f>VLOOKUP(A535,'Absolute Total Monosaccharide C'!$E$2:$T$999,14)</f>
        <v>0.075986</v>
      </c>
      <c r="V535" s="31">
        <f>VLOOKUP(A535,'Absolute Total Monosaccharide C'!$E$2:$T$999,15)</f>
        <v>0</v>
      </c>
      <c r="W535" s="31">
        <f>VLOOKUP(A535,'Absolute Total Monosaccharide C'!$E$2:$T$999,16)</f>
        <v>0.000131</v>
      </c>
      <c r="X535" s="100">
        <f>VLOOKUP(A535,'Absolute Total Monosaccharide C'!$E$2:$T$999,2)</f>
        <v>10.177</v>
      </c>
      <c r="Y535" s="101"/>
    </row>
    <row r="536">
      <c r="A536" s="19" t="s">
        <v>1483</v>
      </c>
      <c r="B536" s="8" t="str">
        <f>VLOOKUP(A536,'Food Encyclopedia'!$C$2:$K$999,3)&amp;","&amp;VLOOKUP(A536,'Food Encyclopedia'!$C$2:$K$999,4)&amp;","&amp;VLOOKUP(A536,'Food Encyclopedia'!$C$2:$K$999,5)</f>
        <v>watermelon, NA, NA, dried,Trader Joe's,Organic Watermelon Jerky</v>
      </c>
      <c r="C536" s="31" t="str">
        <f>VLOOKUP(A536,'Food Encyclopedia'!$C$2:$K$999,6)</f>
        <v>Fruits</v>
      </c>
      <c r="D536" s="107">
        <v>50.0</v>
      </c>
      <c r="E536" s="31">
        <f t="shared" si="1"/>
        <v>50000</v>
      </c>
      <c r="F536" s="31">
        <f>(VLOOKUP(A536,'% water content of Food'!A536:F1533,6))</f>
        <v>3.312016711</v>
      </c>
      <c r="G536" s="31">
        <f t="shared" si="2"/>
        <v>1656.008356</v>
      </c>
      <c r="H536" s="31">
        <f t="shared" si="3"/>
        <v>48343.99164</v>
      </c>
      <c r="I536" s="99">
        <f t="shared" si="4"/>
        <v>228.8604564</v>
      </c>
      <c r="J536" s="31">
        <f>VLOOKUP(A536,'Absolute Total Monosaccharide C'!$E$2:$T$999,3)</f>
        <v>0.301261</v>
      </c>
      <c r="K536" s="31">
        <f>VLOOKUP(A536,'Absolute Total Monosaccharide C'!$E$2:$T$999,4)</f>
        <v>0.005648</v>
      </c>
      <c r="L536" s="31">
        <f>VLOOKUP(A536,'Absolute Total Monosaccharide C'!$E$2:$T$999,5)</f>
        <v>0.074825</v>
      </c>
      <c r="M536" s="31">
        <f>VLOOKUP(A536,'Absolute Total Monosaccharide C'!$E$2:$T$999,6)</f>
        <v>0.003649</v>
      </c>
      <c r="N536" s="100">
        <f>VLOOKUP(A536,'Absolute Total Monosaccharide C'!$E$2:$T$999,7)</f>
        <v>0.004734</v>
      </c>
      <c r="O536" s="31">
        <f>VLOOKUP(A536,'Absolute Total Monosaccharide C'!$E$2:$T$999,8)</f>
        <v>0</v>
      </c>
      <c r="P536" s="31">
        <f>VLOOKUP(A536,'Absolute Total Monosaccharide C'!$E$2:$T$999,9)</f>
        <v>0.000673</v>
      </c>
      <c r="Q536" s="31">
        <f>VLOOKUP(A536,'Absolute Total Monosaccharide C'!$E$2:$T$999,10)</f>
        <v>0</v>
      </c>
      <c r="R536" s="31">
        <f>VLOOKUP(A536,'Absolute Total Monosaccharide C'!$E$2:$T$999,11)</f>
        <v>0.008941</v>
      </c>
      <c r="S536" s="31">
        <f>VLOOKUP(A536,'Absolute Total Monosaccharide C'!$E$2:$T$999,12)</f>
        <v>0</v>
      </c>
      <c r="T536" s="31">
        <f>VLOOKUP(A536,'Absolute Total Monosaccharide C'!$E$2:$T$999,13)</f>
        <v>0</v>
      </c>
      <c r="U536" s="31">
        <f>VLOOKUP(A536,'Absolute Total Monosaccharide C'!$E$2:$T$999,14)</f>
        <v>0.004737</v>
      </c>
      <c r="V536" s="31">
        <f>VLOOKUP(A536,'Absolute Total Monosaccharide C'!$E$2:$T$999,15)</f>
        <v>0</v>
      </c>
      <c r="W536" s="31">
        <f>VLOOKUP(A536,'Absolute Total Monosaccharide C'!$E$2:$T$999,16)</f>
        <v>0.000465</v>
      </c>
      <c r="X536" s="100">
        <f>VLOOKUP(A536,'Absolute Total Monosaccharide C'!$E$2:$T$999,2)</f>
        <v>9.944</v>
      </c>
      <c r="Y536" s="101"/>
    </row>
    <row r="537">
      <c r="A537" s="19" t="s">
        <v>1486</v>
      </c>
      <c r="B537" s="8" t="str">
        <f>VLOOKUP(A537,'Food Encyclopedia'!$C$2:$K$999,3)&amp;","&amp;VLOOKUP(A537,'Food Encyclopedia'!$C$2:$K$999,4)&amp;","&amp;VLOOKUP(A537,'Food Encyclopedia'!$C$2:$K$999,5)</f>
        <v>crackers, NA, NA, fresh,Trader Joe's,Original Savory Thin Crackers</v>
      </c>
      <c r="C537" s="31" t="str">
        <f>VLOOKUP(A537,'Food Encyclopedia'!$C$2:$K$999,6)</f>
        <v>Grain Products</v>
      </c>
      <c r="D537" s="107">
        <v>50.0</v>
      </c>
      <c r="E537" s="31">
        <f t="shared" si="1"/>
        <v>50000</v>
      </c>
      <c r="F537" s="31">
        <f>(VLOOKUP(A537,'% water content of Food'!A537:F1534,6))</f>
        <v>1.852460919</v>
      </c>
      <c r="G537" s="31">
        <f t="shared" si="2"/>
        <v>926.2304597</v>
      </c>
      <c r="H537" s="31">
        <f t="shared" si="3"/>
        <v>49073.76954</v>
      </c>
      <c r="I537" s="99">
        <f t="shared" si="4"/>
        <v>410.7474511</v>
      </c>
      <c r="J537" s="31">
        <f>VLOOKUP(A537,'Absolute Total Monosaccharide C'!$E$2:$T$999,3)</f>
        <v>0.671565</v>
      </c>
      <c r="K537" s="31">
        <f>VLOOKUP(A537,'Absolute Total Monosaccharide C'!$E$2:$T$999,4)</f>
        <v>0.002436</v>
      </c>
      <c r="L537" s="31">
        <f>VLOOKUP(A537,'Absolute Total Monosaccharide C'!$E$2:$T$999,5)</f>
        <v>0.007792</v>
      </c>
      <c r="M537" s="31">
        <f>VLOOKUP(A537,'Absolute Total Monosaccharide C'!$E$2:$T$999,6)</f>
        <v>0.001355</v>
      </c>
      <c r="N537" s="100">
        <f>VLOOKUP(A537,'Absolute Total Monosaccharide C'!$E$2:$T$999,7)</f>
        <v>0.00837</v>
      </c>
      <c r="O537" s="31">
        <f>VLOOKUP(A537,'Absolute Total Monosaccharide C'!$E$2:$T$999,8)</f>
        <v>0.000425</v>
      </c>
      <c r="P537" s="31">
        <f>VLOOKUP(A537,'Absolute Total Monosaccharide C'!$E$2:$T$999,9)</f>
        <v>0.000182</v>
      </c>
      <c r="Q537" s="102">
        <f>VLOOKUP(A537,'Absolute Total Monosaccharide C'!$E$2:$T$999,10)</f>
        <v>0.0000253</v>
      </c>
      <c r="R537" s="31">
        <f>VLOOKUP(A537,'Absolute Total Monosaccharide C'!$E$2:$T$999,11)</f>
        <v>0</v>
      </c>
      <c r="S537" s="31">
        <f>VLOOKUP(A537,'Absolute Total Monosaccharide C'!$E$2:$T$999,12)</f>
        <v>0</v>
      </c>
      <c r="T537" s="31">
        <f>VLOOKUP(A537,'Absolute Total Monosaccharide C'!$E$2:$T$999,13)</f>
        <v>0</v>
      </c>
      <c r="U537" s="31">
        <f>VLOOKUP(A537,'Absolute Total Monosaccharide C'!$E$2:$T$999,14)</f>
        <v>0.005314</v>
      </c>
      <c r="V537" s="31">
        <f>VLOOKUP(A537,'Absolute Total Monosaccharide C'!$E$2:$T$999,15)</f>
        <v>0</v>
      </c>
      <c r="W537" s="31">
        <f>VLOOKUP(A537,'Absolute Total Monosaccharide C'!$E$2:$T$999,16)</f>
        <v>0.000416</v>
      </c>
      <c r="X537" s="100">
        <f>VLOOKUP(A537,'Absolute Total Monosaccharide C'!$E$2:$T$999,2)</f>
        <v>9.573</v>
      </c>
      <c r="Y537" s="101"/>
    </row>
    <row r="538">
      <c r="A538" s="19" t="s">
        <v>1489</v>
      </c>
      <c r="B538" s="8" t="str">
        <f>VLOOKUP(A538,'Food Encyclopedia'!$C$2:$K$999,3)&amp;","&amp;VLOOKUP(A538,'Food Encyclopedia'!$C$2:$K$999,4)&amp;","&amp;VLOOKUP(A538,'Food Encyclopedia'!$C$2:$K$999,5)</f>
        <v>cheesy crackers, NA, NA, fresh,Trader Joe's,Bite Size Sharp Cheddar Cheesy Crackers</v>
      </c>
      <c r="C538" s="31" t="str">
        <f>VLOOKUP(A538,'Food Encyclopedia'!$C$2:$K$999,6)</f>
        <v>Milk and Milk Products</v>
      </c>
      <c r="D538" s="107">
        <v>50.0</v>
      </c>
      <c r="E538" s="31">
        <f t="shared" si="1"/>
        <v>50000</v>
      </c>
      <c r="F538" s="31">
        <f>(VLOOKUP(A538,'% water content of Food'!A538:F1535,6))</f>
        <v>2.267149764</v>
      </c>
      <c r="G538" s="31">
        <f t="shared" si="2"/>
        <v>1133.574882</v>
      </c>
      <c r="H538" s="31">
        <f t="shared" si="3"/>
        <v>48866.42512</v>
      </c>
      <c r="I538" s="99">
        <f t="shared" si="4"/>
        <v>344.3128314</v>
      </c>
      <c r="J538" s="31">
        <f>VLOOKUP(A538,'Absolute Total Monosaccharide C'!$E$2:$T$999,3)</f>
        <v>0.391707</v>
      </c>
      <c r="K538" s="31">
        <f>VLOOKUP(A538,'Absolute Total Monosaccharide C'!$E$2:$T$999,4)</f>
        <v>0.003321</v>
      </c>
      <c r="L538" s="31">
        <f>VLOOKUP(A538,'Absolute Total Monosaccharide C'!$E$2:$T$999,5)</f>
        <v>0.004983</v>
      </c>
      <c r="M538" s="31">
        <f>VLOOKUP(A538,'Absolute Total Monosaccharide C'!$E$2:$T$999,6)</f>
        <v>0.00327</v>
      </c>
      <c r="N538" s="100">
        <f>VLOOKUP(A538,'Absolute Total Monosaccharide C'!$E$2:$T$999,7)</f>
        <v>0.007046</v>
      </c>
      <c r="O538" s="31">
        <f>VLOOKUP(A538,'Absolute Total Monosaccharide C'!$E$2:$T$999,8)</f>
        <v>0.000557</v>
      </c>
      <c r="P538" s="102">
        <f>VLOOKUP(A538,'Absolute Total Monosaccharide C'!$E$2:$T$999,9)</f>
        <v>0.0000504</v>
      </c>
      <c r="Q538" s="102">
        <f>VLOOKUP(A538,'Absolute Total Monosaccharide C'!$E$2:$T$999,10)</f>
        <v>0.000021</v>
      </c>
      <c r="R538" s="31">
        <f>VLOOKUP(A538,'Absolute Total Monosaccharide C'!$E$2:$T$999,11)</f>
        <v>0</v>
      </c>
      <c r="S538" s="31">
        <f>VLOOKUP(A538,'Absolute Total Monosaccharide C'!$E$2:$T$999,12)</f>
        <v>0</v>
      </c>
      <c r="T538" s="31">
        <f>VLOOKUP(A538,'Absolute Total Monosaccharide C'!$E$2:$T$999,13)</f>
        <v>0</v>
      </c>
      <c r="U538" s="31">
        <f>VLOOKUP(A538,'Absolute Total Monosaccharide C'!$E$2:$T$999,14)</f>
        <v>0.000484</v>
      </c>
      <c r="V538" s="31">
        <f>VLOOKUP(A538,'Absolute Total Monosaccharide C'!$E$2:$T$999,15)</f>
        <v>0</v>
      </c>
      <c r="W538" s="31">
        <f>VLOOKUP(A538,'Absolute Total Monosaccharide C'!$E$2:$T$999,16)</f>
        <v>0.000231</v>
      </c>
      <c r="X538" s="100">
        <f>VLOOKUP(A538,'Absolute Total Monosaccharide C'!$E$2:$T$999,2)</f>
        <v>10.304</v>
      </c>
      <c r="Y538" s="101"/>
    </row>
    <row r="539">
      <c r="A539" s="19" t="s">
        <v>1492</v>
      </c>
      <c r="B539" s="8" t="str">
        <f>VLOOKUP(A539,'Food Encyclopedia'!$C$2:$K$999,3)&amp;","&amp;VLOOKUP(A539,'Food Encyclopedia'!$C$2:$K$999,4)&amp;","&amp;VLOOKUP(A539,'Food Encyclopedia'!$C$2:$K$999,5)</f>
        <v>roasted seaweed, NA, NA, fresh,Trader Joe's,Roasted Seaweed with sea salt</v>
      </c>
      <c r="C539" s="31" t="str">
        <f>VLOOKUP(A539,'Food Encyclopedia'!$C$2:$K$999,6)</f>
        <v>Vegetables</v>
      </c>
      <c r="D539" s="107">
        <v>50.0</v>
      </c>
      <c r="E539" s="31">
        <f t="shared" si="1"/>
        <v>50000</v>
      </c>
      <c r="F539" s="31">
        <f>(VLOOKUP(A539,'% water content of Food'!A539:F1536,6))</f>
        <v>1.240944459</v>
      </c>
      <c r="G539" s="31">
        <f t="shared" si="2"/>
        <v>620.4722297</v>
      </c>
      <c r="H539" s="31">
        <f t="shared" si="3"/>
        <v>49379.52777</v>
      </c>
      <c r="I539" s="99">
        <f t="shared" si="4"/>
        <v>7.357549638</v>
      </c>
      <c r="J539" s="31">
        <f>VLOOKUP(A539,'Absolute Total Monosaccharide C'!$E$2:$T$999,3)</f>
        <v>0.001938</v>
      </c>
      <c r="K539" s="31">
        <f>VLOOKUP(A539,'Absolute Total Monosaccharide C'!$E$2:$T$999,4)</f>
        <v>0.076812</v>
      </c>
      <c r="L539" s="31">
        <f>VLOOKUP(A539,'Absolute Total Monosaccharide C'!$E$2:$T$999,5)</f>
        <v>0.000633</v>
      </c>
      <c r="M539" s="31">
        <f>VLOOKUP(A539,'Absolute Total Monosaccharide C'!$E$2:$T$999,6)</f>
        <v>0.003182</v>
      </c>
      <c r="N539" s="100">
        <f>VLOOKUP(A539,'Absolute Total Monosaccharide C'!$E$2:$T$999,7)</f>
        <v>0.000149</v>
      </c>
      <c r="O539" s="31">
        <f>VLOOKUP(A539,'Absolute Total Monosaccharide C'!$E$2:$T$999,8)</f>
        <v>0.000683</v>
      </c>
      <c r="P539" s="31">
        <f>VLOOKUP(A539,'Absolute Total Monosaccharide C'!$E$2:$T$999,9)</f>
        <v>0</v>
      </c>
      <c r="Q539" s="102">
        <f>VLOOKUP(A539,'Absolute Total Monosaccharide C'!$E$2:$T$999,10)</f>
        <v>0.0000575</v>
      </c>
      <c r="R539" s="31">
        <f>VLOOKUP(A539,'Absolute Total Monosaccharide C'!$E$2:$T$999,11)</f>
        <v>0</v>
      </c>
      <c r="S539" s="31">
        <f>VLOOKUP(A539,'Absolute Total Monosaccharide C'!$E$2:$T$999,12)</f>
        <v>0</v>
      </c>
      <c r="T539" s="31">
        <f>VLOOKUP(A539,'Absolute Total Monosaccharide C'!$E$2:$T$999,13)</f>
        <v>0</v>
      </c>
      <c r="U539" s="31">
        <f>VLOOKUP(A539,'Absolute Total Monosaccharide C'!$E$2:$T$999,14)</f>
        <v>0.007537</v>
      </c>
      <c r="V539" s="31">
        <f>VLOOKUP(A539,'Absolute Total Monosaccharide C'!$E$2:$T$999,15)</f>
        <v>0</v>
      </c>
      <c r="W539" s="31">
        <f>VLOOKUP(A539,'Absolute Total Monosaccharide C'!$E$2:$T$999,16)</f>
        <v>0.001787</v>
      </c>
      <c r="X539" s="100">
        <f>VLOOKUP(A539,'Absolute Total Monosaccharide C'!$E$2:$T$999,2)</f>
        <v>9.959</v>
      </c>
      <c r="Y539" s="101"/>
    </row>
    <row r="540">
      <c r="A540" s="19" t="s">
        <v>1495</v>
      </c>
      <c r="B540" s="8" t="str">
        <f>VLOOKUP(A540,'Food Encyclopedia'!$C$2:$K$999,3)&amp;","&amp;VLOOKUP(A540,'Food Encyclopedia'!$C$2:$K$999,4)&amp;","&amp;VLOOKUP(A540,'Food Encyclopedia'!$C$2:$K$999,5)</f>
        <v>cookies, almond, NA, fresh,Trader Joe's,Almond Windmill Cookies, topped with crunchy almonds</v>
      </c>
      <c r="C540" s="31" t="str">
        <f>VLOOKUP(A540,'Food Encyclopedia'!$C$2:$K$999,6)</f>
        <v>Grain Products</v>
      </c>
      <c r="D540" s="107">
        <v>50.0</v>
      </c>
      <c r="E540" s="31">
        <f t="shared" si="1"/>
        <v>50000</v>
      </c>
      <c r="F540" s="31">
        <f>(VLOOKUP(A540,'% water content of Food'!A540:F1537,6))</f>
        <v>1.983580935</v>
      </c>
      <c r="G540" s="31">
        <f t="shared" si="2"/>
        <v>991.7904674</v>
      </c>
      <c r="H540" s="31">
        <f t="shared" si="3"/>
        <v>49008.20953</v>
      </c>
      <c r="I540" s="99">
        <f t="shared" si="4"/>
        <v>408.4344182</v>
      </c>
      <c r="J540" s="31">
        <f>VLOOKUP(A540,'Absolute Total Monosaccharide C'!$E$2:$T$999,3)</f>
        <v>0.515819</v>
      </c>
      <c r="K540" s="31">
        <f>VLOOKUP(A540,'Absolute Total Monosaccharide C'!$E$2:$T$999,4)</f>
        <v>0.004766</v>
      </c>
      <c r="L540" s="31">
        <f>VLOOKUP(A540,'Absolute Total Monosaccharide C'!$E$2:$T$999,5)</f>
        <v>0.025189</v>
      </c>
      <c r="M540" s="31">
        <f>VLOOKUP(A540,'Absolute Total Monosaccharide C'!$E$2:$T$999,6)</f>
        <v>0.003943</v>
      </c>
      <c r="N540" s="100">
        <f>VLOOKUP(A540,'Absolute Total Monosaccharide C'!$E$2:$T$999,7)</f>
        <v>0.008334</v>
      </c>
      <c r="O540" s="31">
        <f>VLOOKUP(A540,'Absolute Total Monosaccharide C'!$E$2:$T$999,8)</f>
        <v>0.000842</v>
      </c>
      <c r="P540" s="102">
        <f>VLOOKUP(A540,'Absolute Total Monosaccharide C'!$E$2:$T$999,9)</f>
        <v>0.0000898</v>
      </c>
      <c r="Q540" s="102">
        <f>VLOOKUP(A540,'Absolute Total Monosaccharide C'!$E$2:$T$999,10)</f>
        <v>0.0000289</v>
      </c>
      <c r="R540" s="31">
        <f>VLOOKUP(A540,'Absolute Total Monosaccharide C'!$E$2:$T$999,11)</f>
        <v>0</v>
      </c>
      <c r="S540" s="31">
        <f>VLOOKUP(A540,'Absolute Total Monosaccharide C'!$E$2:$T$999,12)</f>
        <v>0</v>
      </c>
      <c r="T540" s="31">
        <f>VLOOKUP(A540,'Absolute Total Monosaccharide C'!$E$2:$T$999,13)</f>
        <v>0</v>
      </c>
      <c r="U540" s="31">
        <f>VLOOKUP(A540,'Absolute Total Monosaccharide C'!$E$2:$T$999,14)</f>
        <v>0.000772</v>
      </c>
      <c r="V540" s="31">
        <f>VLOOKUP(A540,'Absolute Total Monosaccharide C'!$E$2:$T$999,15)</f>
        <v>0</v>
      </c>
      <c r="W540" s="31">
        <f>VLOOKUP(A540,'Absolute Total Monosaccharide C'!$E$2:$T$999,16)</f>
        <v>0.000258</v>
      </c>
      <c r="X540" s="100">
        <f>VLOOKUP(A540,'Absolute Total Monosaccharide C'!$E$2:$T$999,2)</f>
        <v>9.966</v>
      </c>
      <c r="Y540" s="101"/>
    </row>
    <row r="541">
      <c r="A541" s="19" t="s">
        <v>1498</v>
      </c>
      <c r="B541" s="8" t="str">
        <f>VLOOKUP(A541,'Food Encyclopedia'!$C$2:$K$999,3)&amp;","&amp;VLOOKUP(A541,'Food Encyclopedia'!$C$2:$K$999,4)&amp;","&amp;VLOOKUP(A541,'Food Encyclopedia'!$C$2:$K$999,5)</f>
        <v>crackers, NA, NA, fresh,Trader Joe's,Organic Animal Crackers</v>
      </c>
      <c r="C541" s="31" t="str">
        <f>VLOOKUP(A541,'Food Encyclopedia'!$C$2:$K$999,6)</f>
        <v>Grain Products</v>
      </c>
      <c r="D541" s="107">
        <v>50.0</v>
      </c>
      <c r="E541" s="31">
        <f t="shared" si="1"/>
        <v>50000</v>
      </c>
      <c r="F541" s="31">
        <f>(VLOOKUP(A541,'% water content of Food'!A541:F1538,6))</f>
        <v>3.624164004</v>
      </c>
      <c r="G541" s="31">
        <f t="shared" si="2"/>
        <v>1812.082002</v>
      </c>
      <c r="H541" s="31">
        <f t="shared" si="3"/>
        <v>48187.918</v>
      </c>
      <c r="I541" s="99">
        <f t="shared" si="4"/>
        <v>281.8993203</v>
      </c>
      <c r="J541" s="31">
        <f>VLOOKUP(A541,'Absolute Total Monosaccharide C'!$E$2:$T$999,3)</f>
        <v>0.627449</v>
      </c>
      <c r="K541" s="31">
        <f>VLOOKUP(A541,'Absolute Total Monosaccharide C'!$E$2:$T$999,4)</f>
        <v>0.002199</v>
      </c>
      <c r="L541" s="31">
        <f>VLOOKUP(A541,'Absolute Total Monosaccharide C'!$E$2:$T$999,5)</f>
        <v>0.023519</v>
      </c>
      <c r="M541" s="31">
        <f>VLOOKUP(A541,'Absolute Total Monosaccharide C'!$E$2:$T$999,6)</f>
        <v>0.004327</v>
      </c>
      <c r="N541" s="100">
        <f>VLOOKUP(A541,'Absolute Total Monosaccharide C'!$E$2:$T$999,7)</f>
        <v>0.00585</v>
      </c>
      <c r="O541" s="31">
        <f>VLOOKUP(A541,'Absolute Total Monosaccharide C'!$E$2:$T$999,8)</f>
        <v>0.000773</v>
      </c>
      <c r="P541" s="102">
        <f>VLOOKUP(A541,'Absolute Total Monosaccharide C'!$E$2:$T$999,9)</f>
        <v>0.0000168</v>
      </c>
      <c r="Q541" s="102">
        <f>VLOOKUP(A541,'Absolute Total Monosaccharide C'!$E$2:$T$999,10)</f>
        <v>0.000045</v>
      </c>
      <c r="R541" s="31">
        <f>VLOOKUP(A541,'Absolute Total Monosaccharide C'!$E$2:$T$999,11)</f>
        <v>0</v>
      </c>
      <c r="S541" s="31">
        <f>VLOOKUP(A541,'Absolute Total Monosaccharide C'!$E$2:$T$999,12)</f>
        <v>0</v>
      </c>
      <c r="T541" s="31">
        <f>VLOOKUP(A541,'Absolute Total Monosaccharide C'!$E$2:$T$999,13)</f>
        <v>0</v>
      </c>
      <c r="U541" s="31">
        <f>VLOOKUP(A541,'Absolute Total Monosaccharide C'!$E$2:$T$999,14)</f>
        <v>0.001296</v>
      </c>
      <c r="V541" s="31">
        <f>VLOOKUP(A541,'Absolute Total Monosaccharide C'!$E$2:$T$999,15)</f>
        <v>0</v>
      </c>
      <c r="W541" s="31">
        <f>VLOOKUP(A541,'Absolute Total Monosaccharide C'!$E$2:$T$999,16)</f>
        <v>0.000268</v>
      </c>
      <c r="X541" s="100">
        <f>VLOOKUP(A541,'Absolute Total Monosaccharide C'!$E$2:$T$999,2)</f>
        <v>10.371</v>
      </c>
      <c r="Y541" s="101"/>
    </row>
    <row r="542">
      <c r="A542" s="19" t="s">
        <v>1500</v>
      </c>
      <c r="B542" s="8" t="str">
        <f>VLOOKUP(A542,'Food Encyclopedia'!$C$2:$K$999,3)&amp;","&amp;VLOOKUP(A542,'Food Encyclopedia'!$C$2:$K$999,4)&amp;","&amp;VLOOKUP(A542,'Food Encyclopedia'!$C$2:$K$999,5)</f>
        <v>cookie, chocolate chip, NA, fresh,Trader Joe's,Chocolate Chip Cookie Dunkers</v>
      </c>
      <c r="C542" s="31" t="str">
        <f>VLOOKUP(A542,'Food Encyclopedia'!$C$2:$K$999,6)</f>
        <v>Grain Products</v>
      </c>
      <c r="D542" s="107">
        <v>50.0</v>
      </c>
      <c r="E542" s="31">
        <f t="shared" si="1"/>
        <v>50000</v>
      </c>
      <c r="F542" s="31">
        <f>(VLOOKUP(A542,'% water content of Food'!A542:F1539,6))</f>
        <v>2.507518619</v>
      </c>
      <c r="G542" s="31">
        <f t="shared" si="2"/>
        <v>1253.75931</v>
      </c>
      <c r="H542" s="31">
        <f t="shared" si="3"/>
        <v>48746.24069</v>
      </c>
      <c r="I542" s="99">
        <f t="shared" si="4"/>
        <v>242.3663087</v>
      </c>
      <c r="J542" s="31">
        <f>VLOOKUP(A542,'Absolute Total Monosaccharide C'!$E$2:$T$999,3)</f>
        <v>0.458817</v>
      </c>
      <c r="K542" s="31">
        <f>VLOOKUP(A542,'Absolute Total Monosaccharide C'!$E$2:$T$999,4)</f>
        <v>0.001416</v>
      </c>
      <c r="L542" s="31">
        <f>VLOOKUP(A542,'Absolute Total Monosaccharide C'!$E$2:$T$999,5)</f>
        <v>0.033797</v>
      </c>
      <c r="M542" s="31">
        <f>VLOOKUP(A542,'Absolute Total Monosaccharide C'!$E$2:$T$999,6)</f>
        <v>0.003155</v>
      </c>
      <c r="N542" s="100">
        <f>VLOOKUP(A542,'Absolute Total Monosaccharide C'!$E$2:$T$999,7)</f>
        <v>0.004972</v>
      </c>
      <c r="O542" s="31">
        <f>VLOOKUP(A542,'Absolute Total Monosaccharide C'!$E$2:$T$999,8)</f>
        <v>0.0007</v>
      </c>
      <c r="P542" s="102">
        <f>VLOOKUP(A542,'Absolute Total Monosaccharide C'!$E$2:$T$999,9)</f>
        <v>0.0000425</v>
      </c>
      <c r="Q542" s="102">
        <f>VLOOKUP(A542,'Absolute Total Monosaccharide C'!$E$2:$T$999,10)</f>
        <v>0.0000333</v>
      </c>
      <c r="R542" s="31">
        <f>VLOOKUP(A542,'Absolute Total Monosaccharide C'!$E$2:$T$999,11)</f>
        <v>0</v>
      </c>
      <c r="S542" s="31">
        <f>VLOOKUP(A542,'Absolute Total Monosaccharide C'!$E$2:$T$999,12)</f>
        <v>0</v>
      </c>
      <c r="T542" s="31">
        <f>VLOOKUP(A542,'Absolute Total Monosaccharide C'!$E$2:$T$999,13)</f>
        <v>0</v>
      </c>
      <c r="U542" s="31">
        <f>VLOOKUP(A542,'Absolute Total Monosaccharide C'!$E$2:$T$999,14)</f>
        <v>0.002416</v>
      </c>
      <c r="V542" s="31">
        <f>VLOOKUP(A542,'Absolute Total Monosaccharide C'!$E$2:$T$999,15)</f>
        <v>0</v>
      </c>
      <c r="W542" s="31">
        <f>VLOOKUP(A542,'Absolute Total Monosaccharide C'!$E$2:$T$999,16)</f>
        <v>0.000233</v>
      </c>
      <c r="X542" s="100">
        <f>VLOOKUP(A542,'Absolute Total Monosaccharide C'!$E$2:$T$999,2)</f>
        <v>9.845</v>
      </c>
      <c r="Y542" s="101"/>
    </row>
    <row r="543">
      <c r="A543" s="19" t="s">
        <v>1503</v>
      </c>
      <c r="B543" s="8" t="str">
        <f>VLOOKUP(A543,'Food Encyclopedia'!$C$2:$K$999,3)&amp;","&amp;VLOOKUP(A543,'Food Encyclopedia'!$C$2:$K$999,4)&amp;","&amp;VLOOKUP(A543,'Food Encyclopedia'!$C$2:$K$999,5)</f>
        <v>crackers, NA, NA, fresh,Trader Joe's,Honey Graham Cracker</v>
      </c>
      <c r="C543" s="31" t="str">
        <f>VLOOKUP(A543,'Food Encyclopedia'!$C$2:$K$999,6)</f>
        <v>Grain Products</v>
      </c>
      <c r="D543" s="107">
        <v>50.0</v>
      </c>
      <c r="E543" s="31">
        <f t="shared" si="1"/>
        <v>50000</v>
      </c>
      <c r="F543" s="31">
        <f>(VLOOKUP(A543,'% water content of Food'!A543:F1540,6))</f>
        <v>3.023899738</v>
      </c>
      <c r="G543" s="31">
        <f t="shared" si="2"/>
        <v>1511.949869</v>
      </c>
      <c r="H543" s="31">
        <f t="shared" si="3"/>
        <v>48488.05013</v>
      </c>
      <c r="I543" s="99">
        <f t="shared" si="4"/>
        <v>528.4712584</v>
      </c>
      <c r="J543" s="31">
        <f>VLOOKUP(A543,'Absolute Total Monosaccharide C'!$E$2:$T$999,3)</f>
        <v>0.529822</v>
      </c>
      <c r="K543" s="31">
        <f>VLOOKUP(A543,'Absolute Total Monosaccharide C'!$E$2:$T$999,4)</f>
        <v>0.007283</v>
      </c>
      <c r="L543" s="31">
        <f>VLOOKUP(A543,'Absolute Total Monosaccharide C'!$E$2:$T$999,5)</f>
        <v>0.028372</v>
      </c>
      <c r="M543" s="31">
        <f>VLOOKUP(A543,'Absolute Total Monosaccharide C'!$E$2:$T$999,6)</f>
        <v>0.008637</v>
      </c>
      <c r="N543" s="100">
        <f>VLOOKUP(A543,'Absolute Total Monosaccharide C'!$E$2:$T$999,7)</f>
        <v>0.010899</v>
      </c>
      <c r="O543" s="31">
        <f>VLOOKUP(A543,'Absolute Total Monosaccharide C'!$E$2:$T$999,8)</f>
        <v>0.000638</v>
      </c>
      <c r="P543" s="102">
        <f>VLOOKUP(A543,'Absolute Total Monosaccharide C'!$E$2:$T$999,9)</f>
        <v>0.0000313</v>
      </c>
      <c r="Q543" s="102">
        <f>VLOOKUP(A543,'Absolute Total Monosaccharide C'!$E$2:$T$999,10)</f>
        <v>0.0000469</v>
      </c>
      <c r="R543" s="31">
        <f>VLOOKUP(A543,'Absolute Total Monosaccharide C'!$E$2:$T$999,11)</f>
        <v>0</v>
      </c>
      <c r="S543" s="31">
        <f>VLOOKUP(A543,'Absolute Total Monosaccharide C'!$E$2:$T$999,12)</f>
        <v>0</v>
      </c>
      <c r="T543" s="31">
        <f>VLOOKUP(A543,'Absolute Total Monosaccharide C'!$E$2:$T$999,13)</f>
        <v>0</v>
      </c>
      <c r="U543" s="31">
        <f>VLOOKUP(A543,'Absolute Total Monosaccharide C'!$E$2:$T$999,14)</f>
        <v>0.001557</v>
      </c>
      <c r="V543" s="31">
        <f>VLOOKUP(A543,'Absolute Total Monosaccharide C'!$E$2:$T$999,15)</f>
        <v>0</v>
      </c>
      <c r="W543" s="31">
        <f>VLOOKUP(A543,'Absolute Total Monosaccharide C'!$E$2:$T$999,16)</f>
        <v>0.000253</v>
      </c>
      <c r="X543" s="100">
        <f>VLOOKUP(A543,'Absolute Total Monosaccharide C'!$E$2:$T$999,2)</f>
        <v>9.768</v>
      </c>
      <c r="Y543" s="101"/>
    </row>
    <row r="544">
      <c r="A544" s="19" t="s">
        <v>1505</v>
      </c>
      <c r="B544" s="8" t="str">
        <f>VLOOKUP(A544,'Food Encyclopedia'!$C$2:$K$999,3)&amp;","&amp;VLOOKUP(A544,'Food Encyclopedia'!$C$2:$K$999,4)&amp;","&amp;VLOOKUP(A544,'Food Encyclopedia'!$C$2:$K$999,5)</f>
        <v>crackers, NA, NA, fresh,Trader Joe's,Golden Rounds Crackers</v>
      </c>
      <c r="C544" s="31" t="str">
        <f>VLOOKUP(A544,'Food Encyclopedia'!$C$2:$K$999,6)</f>
        <v>Grain Products</v>
      </c>
      <c r="D544" s="107">
        <v>50.0</v>
      </c>
      <c r="E544" s="31">
        <f t="shared" si="1"/>
        <v>50000</v>
      </c>
      <c r="F544" s="31">
        <f>(VLOOKUP(A544,'% water content of Food'!A544:F1541,6))</f>
        <v>3.627678696</v>
      </c>
      <c r="G544" s="31">
        <f t="shared" si="2"/>
        <v>1813.839348</v>
      </c>
      <c r="H544" s="31">
        <f t="shared" si="3"/>
        <v>48186.16065</v>
      </c>
      <c r="I544" s="99">
        <f t="shared" si="4"/>
        <v>309.5960822</v>
      </c>
      <c r="J544" s="31">
        <f>VLOOKUP(A544,'Absolute Total Monosaccharide C'!$E$2:$T$999,3)</f>
        <v>0.513103</v>
      </c>
      <c r="K544" s="31">
        <f>VLOOKUP(A544,'Absolute Total Monosaccharide C'!$E$2:$T$999,4)</f>
        <v>0.007926</v>
      </c>
      <c r="L544" s="31">
        <f>VLOOKUP(A544,'Absolute Total Monosaccharide C'!$E$2:$T$999,5)</f>
        <v>0.011072</v>
      </c>
      <c r="M544" s="31">
        <f>VLOOKUP(A544,'Absolute Total Monosaccharide C'!$E$2:$T$999,6)</f>
        <v>0.004076</v>
      </c>
      <c r="N544" s="100">
        <f>VLOOKUP(A544,'Absolute Total Monosaccharide C'!$E$2:$T$999,7)</f>
        <v>0.006425</v>
      </c>
      <c r="O544" s="31">
        <f>VLOOKUP(A544,'Absolute Total Monosaccharide C'!$E$2:$T$999,8)</f>
        <v>0.000422</v>
      </c>
      <c r="P544" s="102">
        <f>VLOOKUP(A544,'Absolute Total Monosaccharide C'!$E$2:$T$999,9)</f>
        <v>0.0000153</v>
      </c>
      <c r="Q544" s="102">
        <f>VLOOKUP(A544,'Absolute Total Monosaccharide C'!$E$2:$T$999,10)</f>
        <v>0.0000237</v>
      </c>
      <c r="R544" s="31">
        <f>VLOOKUP(A544,'Absolute Total Monosaccharide C'!$E$2:$T$999,11)</f>
        <v>0</v>
      </c>
      <c r="S544" s="31">
        <f>VLOOKUP(A544,'Absolute Total Monosaccharide C'!$E$2:$T$999,12)</f>
        <v>0</v>
      </c>
      <c r="T544" s="31">
        <f>VLOOKUP(A544,'Absolute Total Monosaccharide C'!$E$2:$T$999,13)</f>
        <v>0</v>
      </c>
      <c r="U544" s="31">
        <f>VLOOKUP(A544,'Absolute Total Monosaccharide C'!$E$2:$T$999,14)</f>
        <v>0.000961</v>
      </c>
      <c r="V544" s="31">
        <f>VLOOKUP(A544,'Absolute Total Monosaccharide C'!$E$2:$T$999,15)</f>
        <v>0</v>
      </c>
      <c r="W544" s="31">
        <f>VLOOKUP(A544,'Absolute Total Monosaccharide C'!$E$2:$T$999,16)</f>
        <v>0.000244</v>
      </c>
      <c r="X544" s="100">
        <f>VLOOKUP(A544,'Absolute Total Monosaccharide C'!$E$2:$T$999,2)</f>
        <v>9.673</v>
      </c>
      <c r="Y544" s="101"/>
    </row>
    <row r="545">
      <c r="A545" s="19" t="s">
        <v>1507</v>
      </c>
      <c r="B545" s="8" t="str">
        <f>VLOOKUP(A545,'Food Encyclopedia'!$C$2:$K$999,3)&amp;","&amp;VLOOKUP(A545,'Food Encyclopedia'!$C$2:$K$999,4)&amp;","&amp;VLOOKUP(A545,'Food Encyclopedia'!$C$2:$K$999,5)</f>
        <v>crackers, cheese, NA, fresh,Trader Joe's,Organic Mini Cheese Sandwich Crackers</v>
      </c>
      <c r="C545" s="31" t="str">
        <f>VLOOKUP(A545,'Food Encyclopedia'!$C$2:$K$999,6)</f>
        <v>Grain Products</v>
      </c>
      <c r="D545" s="107">
        <v>50.0</v>
      </c>
      <c r="E545" s="31">
        <f t="shared" si="1"/>
        <v>50000</v>
      </c>
      <c r="F545" s="31">
        <f>(VLOOKUP(A545,'% water content of Food'!A545:F1542,6))</f>
        <v>2.703970484</v>
      </c>
      <c r="G545" s="31">
        <f t="shared" si="2"/>
        <v>1351.985242</v>
      </c>
      <c r="H545" s="31">
        <f t="shared" si="3"/>
        <v>48648.01476</v>
      </c>
      <c r="I545" s="99">
        <f t="shared" si="4"/>
        <v>217.699866</v>
      </c>
      <c r="J545" s="31">
        <f>VLOOKUP(A545,'Absolute Total Monosaccharide C'!$E$2:$T$999,3)</f>
        <v>0.54241</v>
      </c>
      <c r="K545" s="31">
        <f>VLOOKUP(A545,'Absolute Total Monosaccharide C'!$E$2:$T$999,4)</f>
        <v>0.014696</v>
      </c>
      <c r="L545" s="31">
        <f>VLOOKUP(A545,'Absolute Total Monosaccharide C'!$E$2:$T$999,5)</f>
        <v>0.012233</v>
      </c>
      <c r="M545" s="31">
        <f>VLOOKUP(A545,'Absolute Total Monosaccharide C'!$E$2:$T$999,6)</f>
        <v>0.003354</v>
      </c>
      <c r="N545" s="100">
        <f>VLOOKUP(A545,'Absolute Total Monosaccharide C'!$E$2:$T$999,7)</f>
        <v>0.004475</v>
      </c>
      <c r="O545" s="31">
        <f>VLOOKUP(A545,'Absolute Total Monosaccharide C'!$E$2:$T$999,8)</f>
        <v>0.000383</v>
      </c>
      <c r="P545" s="102">
        <f>VLOOKUP(A545,'Absolute Total Monosaccharide C'!$E$2:$T$999,9)</f>
        <v>0.0000151</v>
      </c>
      <c r="Q545" s="102">
        <f>VLOOKUP(A545,'Absolute Total Monosaccharide C'!$E$2:$T$999,10)</f>
        <v>0.0000243</v>
      </c>
      <c r="R545" s="31">
        <f>VLOOKUP(A545,'Absolute Total Monosaccharide C'!$E$2:$T$999,11)</f>
        <v>0</v>
      </c>
      <c r="S545" s="31">
        <f>VLOOKUP(A545,'Absolute Total Monosaccharide C'!$E$2:$T$999,12)</f>
        <v>0</v>
      </c>
      <c r="T545" s="31">
        <f>VLOOKUP(A545,'Absolute Total Monosaccharide C'!$E$2:$T$999,13)</f>
        <v>0</v>
      </c>
      <c r="U545" s="31">
        <f>VLOOKUP(A545,'Absolute Total Monosaccharide C'!$E$2:$T$999,14)</f>
        <v>0.000834</v>
      </c>
      <c r="V545" s="31">
        <f>VLOOKUP(A545,'Absolute Total Monosaccharide C'!$E$2:$T$999,15)</f>
        <v>0</v>
      </c>
      <c r="W545" s="31">
        <f>VLOOKUP(A545,'Absolute Total Monosaccharide C'!$E$2:$T$999,16)</f>
        <v>0.000223</v>
      </c>
      <c r="X545" s="100">
        <f>VLOOKUP(A545,'Absolute Total Monosaccharide C'!$E$2:$T$999,2)</f>
        <v>10.884</v>
      </c>
      <c r="Y545" s="101"/>
    </row>
    <row r="546">
      <c r="A546" s="19" t="s">
        <v>1510</v>
      </c>
      <c r="B546" s="8" t="str">
        <f>VLOOKUP(A546,'Food Encyclopedia'!$C$2:$K$999,3)&amp;","&amp;VLOOKUP(A546,'Food Encyclopedia'!$C$2:$K$999,4)&amp;","&amp;VLOOKUP(A546,'Food Encyclopedia'!$C$2:$K$999,5)</f>
        <v>crackers, peanut butter, NA, fresh,Trader Joe's,Organic Mini Peanut Butter Sandwich Crackers</v>
      </c>
      <c r="C546" s="31" t="str">
        <f>VLOOKUP(A546,'Food Encyclopedia'!$C$2:$K$999,6)</f>
        <v>Grain Products</v>
      </c>
      <c r="D546" s="107">
        <v>50.0</v>
      </c>
      <c r="E546" s="31">
        <f t="shared" si="1"/>
        <v>50000</v>
      </c>
      <c r="F546" s="31">
        <f>(VLOOKUP(A546,'% water content of Food'!A546:F1543,6))</f>
        <v>2.580254937</v>
      </c>
      <c r="G546" s="31">
        <f t="shared" si="2"/>
        <v>1290.127468</v>
      </c>
      <c r="H546" s="31">
        <f t="shared" si="3"/>
        <v>48709.87253</v>
      </c>
      <c r="I546" s="99">
        <f t="shared" si="4"/>
        <v>338.2900647</v>
      </c>
      <c r="J546" s="31">
        <f>VLOOKUP(A546,'Absolute Total Monosaccharide C'!$E$2:$T$999,3)</f>
        <v>0.506098</v>
      </c>
      <c r="K546" s="31">
        <f>VLOOKUP(A546,'Absolute Total Monosaccharide C'!$E$2:$T$999,4)</f>
        <v>0.00649</v>
      </c>
      <c r="L546" s="31">
        <f>VLOOKUP(A546,'Absolute Total Monosaccharide C'!$E$2:$T$999,5)</f>
        <v>0.014972</v>
      </c>
      <c r="M546" s="31">
        <f>VLOOKUP(A546,'Absolute Total Monosaccharide C'!$E$2:$T$999,6)</f>
        <v>0.003227</v>
      </c>
      <c r="N546" s="100">
        <f>VLOOKUP(A546,'Absolute Total Monosaccharide C'!$E$2:$T$999,7)</f>
        <v>0.006945</v>
      </c>
      <c r="O546" s="31">
        <f>VLOOKUP(A546,'Absolute Total Monosaccharide C'!$E$2:$T$999,8)</f>
        <v>0.000754</v>
      </c>
      <c r="P546" s="102">
        <f>VLOOKUP(A546,'Absolute Total Monosaccharide C'!$E$2:$T$999,9)</f>
        <v>0.0000498</v>
      </c>
      <c r="Q546" s="102">
        <f>VLOOKUP(A546,'Absolute Total Monosaccharide C'!$E$2:$T$999,10)</f>
        <v>0.0000156</v>
      </c>
      <c r="R546" s="102">
        <f>VLOOKUP(A546,'Absolute Total Monosaccharide C'!$E$2:$T$999,11)</f>
        <v>0.0000899</v>
      </c>
      <c r="S546" s="31">
        <f>VLOOKUP(A546,'Absolute Total Monosaccharide C'!$E$2:$T$999,12)</f>
        <v>0</v>
      </c>
      <c r="T546" s="31">
        <f>VLOOKUP(A546,'Absolute Total Monosaccharide C'!$E$2:$T$999,13)</f>
        <v>0</v>
      </c>
      <c r="U546" s="31">
        <f>VLOOKUP(A546,'Absolute Total Monosaccharide C'!$E$2:$T$999,14)</f>
        <v>0.000721</v>
      </c>
      <c r="V546" s="31">
        <f>VLOOKUP(A546,'Absolute Total Monosaccharide C'!$E$2:$T$999,15)</f>
        <v>0</v>
      </c>
      <c r="W546" s="31">
        <f>VLOOKUP(A546,'Absolute Total Monosaccharide C'!$E$2:$T$999,16)</f>
        <v>0.00025</v>
      </c>
      <c r="X546" s="100">
        <f>VLOOKUP(A546,'Absolute Total Monosaccharide C'!$E$2:$T$999,2)</f>
        <v>9.689</v>
      </c>
      <c r="Y546" s="101"/>
    </row>
    <row r="547">
      <c r="A547" s="19" t="s">
        <v>1513</v>
      </c>
      <c r="B547" s="8" t="str">
        <f>VLOOKUP(A547,'Food Encyclopedia'!$C$2:$K$999,3)&amp;","&amp;VLOOKUP(A547,'Food Encyclopedia'!$C$2:$K$999,4)&amp;","&amp;VLOOKUP(A547,'Food Encyclopedia'!$C$2:$K$999,5)</f>
        <v>crackers, flaxseed, NA, fresh,The Organic Pantry Co,Flaxseed crackers, sunflower, fennel and nigella seed</v>
      </c>
      <c r="C547" s="31" t="str">
        <f>VLOOKUP(A547,'Food Encyclopedia'!$C$2:$K$999,6)</f>
        <v>Beans, Peas, Legumes, Nuts, Seeds</v>
      </c>
      <c r="D547" s="107">
        <v>50.0</v>
      </c>
      <c r="E547" s="31">
        <f t="shared" si="1"/>
        <v>50000</v>
      </c>
      <c r="F547" s="31">
        <f>(VLOOKUP(A547,'% water content of Food'!A547:F1544,6))</f>
        <v>1.537740067</v>
      </c>
      <c r="G547" s="31">
        <f t="shared" si="2"/>
        <v>768.8700337</v>
      </c>
      <c r="H547" s="31">
        <f t="shared" si="3"/>
        <v>49231.12997</v>
      </c>
      <c r="I547" s="99">
        <f t="shared" si="4"/>
        <v>1091.601845</v>
      </c>
      <c r="J547" s="31">
        <f>VLOOKUP(A547,'Absolute Total Monosaccharide C'!$E$2:$T$999,3)</f>
        <v>0.204836</v>
      </c>
      <c r="K547" s="31">
        <f>VLOOKUP(A547,'Absolute Total Monosaccharide C'!$E$2:$T$999,4)</f>
        <v>0.010772</v>
      </c>
      <c r="L547" s="31">
        <f>VLOOKUP(A547,'Absolute Total Monosaccharide C'!$E$2:$T$999,5)</f>
        <v>0.004668</v>
      </c>
      <c r="M547" s="31">
        <f>VLOOKUP(A547,'Absolute Total Monosaccharide C'!$E$2:$T$999,6)</f>
        <v>0.007113</v>
      </c>
      <c r="N547" s="100">
        <f>VLOOKUP(A547,'Absolute Total Monosaccharide C'!$E$2:$T$999,7)</f>
        <v>0.022173</v>
      </c>
      <c r="O547" s="31">
        <f>VLOOKUP(A547,'Absolute Total Monosaccharide C'!$E$2:$T$999,8)</f>
        <v>0.001814</v>
      </c>
      <c r="P547" s="31">
        <f>VLOOKUP(A547,'Absolute Total Monosaccharide C'!$E$2:$T$999,9)</f>
        <v>0.001489</v>
      </c>
      <c r="Q547" s="31">
        <f>VLOOKUP(A547,'Absolute Total Monosaccharide C'!$E$2:$T$999,10)</f>
        <v>0.000115</v>
      </c>
      <c r="R547" s="31">
        <f>VLOOKUP(A547,'Absolute Total Monosaccharide C'!$E$2:$T$999,11)</f>
        <v>0.00231</v>
      </c>
      <c r="S547" s="31">
        <f>VLOOKUP(A547,'Absolute Total Monosaccharide C'!$E$2:$T$999,12)</f>
        <v>0</v>
      </c>
      <c r="T547" s="31">
        <f>VLOOKUP(A547,'Absolute Total Monosaccharide C'!$E$2:$T$999,13)</f>
        <v>0</v>
      </c>
      <c r="U547" s="31">
        <f>VLOOKUP(A547,'Absolute Total Monosaccharide C'!$E$2:$T$999,14)</f>
        <v>0.004108</v>
      </c>
      <c r="V547" s="31">
        <f>VLOOKUP(A547,'Absolute Total Monosaccharide C'!$E$2:$T$999,15)</f>
        <v>0</v>
      </c>
      <c r="W547" s="31">
        <f>VLOOKUP(A547,'Absolute Total Monosaccharide C'!$E$2:$T$999,16)</f>
        <v>0.000646</v>
      </c>
      <c r="X547" s="100">
        <f>VLOOKUP(A547,'Absolute Total Monosaccharide C'!$E$2:$T$999,2)</f>
        <v>9.845</v>
      </c>
      <c r="Y547" s="101"/>
    </row>
    <row r="548">
      <c r="A548" s="19" t="s">
        <v>1518</v>
      </c>
      <c r="B548" s="8" t="str">
        <f>VLOOKUP(A548,'Food Encyclopedia'!$C$2:$K$999,3)&amp;","&amp;VLOOKUP(A548,'Food Encyclopedia'!$C$2:$K$999,4)&amp;","&amp;VLOOKUP(A548,'Food Encyclopedia'!$C$2:$K$999,5)</f>
        <v>corn puff, NA, NA, fresh,Trader Joe's,White Cheddar Corn Puffs</v>
      </c>
      <c r="C548" s="31" t="str">
        <f>VLOOKUP(A548,'Food Encyclopedia'!$C$2:$K$999,6)</f>
        <v>Grain Products</v>
      </c>
      <c r="D548" s="107">
        <v>50.0</v>
      </c>
      <c r="E548" s="31">
        <f t="shared" si="1"/>
        <v>50000</v>
      </c>
      <c r="F548" s="31">
        <f>(VLOOKUP(A548,'% water content of Food'!A548:F1545,6))</f>
        <v>2.638597288</v>
      </c>
      <c r="G548" s="31">
        <f t="shared" si="2"/>
        <v>1319.298644</v>
      </c>
      <c r="H548" s="31">
        <f t="shared" si="3"/>
        <v>48680.70136</v>
      </c>
      <c r="I548" s="99">
        <f t="shared" si="4"/>
        <v>305.4227203</v>
      </c>
      <c r="J548" s="31">
        <f>VLOOKUP(A548,'Absolute Total Monosaccharide C'!$E$2:$T$999,3)</f>
        <v>0.572745</v>
      </c>
      <c r="K548" s="31">
        <f>VLOOKUP(A548,'Absolute Total Monosaccharide C'!$E$2:$T$999,4)</f>
        <v>0.02043</v>
      </c>
      <c r="L548" s="31">
        <f>VLOOKUP(A548,'Absolute Total Monosaccharide C'!$E$2:$T$999,5)</f>
        <v>0.008073</v>
      </c>
      <c r="M548" s="31">
        <f>VLOOKUP(A548,'Absolute Total Monosaccharide C'!$E$2:$T$999,6)</f>
        <v>0.002125</v>
      </c>
      <c r="N548" s="100">
        <f>VLOOKUP(A548,'Absolute Total Monosaccharide C'!$E$2:$T$999,7)</f>
        <v>0.006274</v>
      </c>
      <c r="O548" s="31">
        <f>VLOOKUP(A548,'Absolute Total Monosaccharide C'!$E$2:$T$999,8)</f>
        <v>0.000488</v>
      </c>
      <c r="P548" s="102">
        <f>VLOOKUP(A548,'Absolute Total Monosaccharide C'!$E$2:$T$999,9)</f>
        <v>0.0000518</v>
      </c>
      <c r="Q548" s="102">
        <f>VLOOKUP(A548,'Absolute Total Monosaccharide C'!$E$2:$T$999,10)</f>
        <v>0.0000684</v>
      </c>
      <c r="R548" s="31">
        <f>VLOOKUP(A548,'Absolute Total Monosaccharide C'!$E$2:$T$999,11)</f>
        <v>0.000108</v>
      </c>
      <c r="S548" s="31">
        <f>VLOOKUP(A548,'Absolute Total Monosaccharide C'!$E$2:$T$999,12)</f>
        <v>0</v>
      </c>
      <c r="T548" s="31">
        <f>VLOOKUP(A548,'Absolute Total Monosaccharide C'!$E$2:$T$999,13)</f>
        <v>0</v>
      </c>
      <c r="U548" s="31">
        <f>VLOOKUP(A548,'Absolute Total Monosaccharide C'!$E$2:$T$999,14)</f>
        <v>0.000425</v>
      </c>
      <c r="V548" s="31">
        <f>VLOOKUP(A548,'Absolute Total Monosaccharide C'!$E$2:$T$999,15)</f>
        <v>0</v>
      </c>
      <c r="W548" s="31">
        <f>VLOOKUP(A548,'Absolute Total Monosaccharide C'!$E$2:$T$999,16)</f>
        <v>0.000344</v>
      </c>
      <c r="X548" s="100">
        <f>VLOOKUP(A548,'Absolute Total Monosaccharide C'!$E$2:$T$999,2)</f>
        <v>9.969</v>
      </c>
      <c r="Y548" s="101"/>
    </row>
    <row r="549">
      <c r="A549" s="19" t="s">
        <v>1521</v>
      </c>
      <c r="B549" s="8" t="str">
        <f>VLOOKUP(A549,'Food Encyclopedia'!$C$2:$K$999,3)&amp;","&amp;VLOOKUP(A549,'Food Encyclopedia'!$C$2:$K$999,4)&amp;","&amp;VLOOKUP(A549,'Food Encyclopedia'!$C$2:$K$999,5)</f>
        <v>vegetable chip, NA, NA, fresh,Trader Joe's,Veggie Sticks, puffed potato snacks flavored with spinach and tomato</v>
      </c>
      <c r="C549" s="31" t="str">
        <f>VLOOKUP(A549,'Food Encyclopedia'!$C$2:$K$999,6)</f>
        <v>Vegetables</v>
      </c>
      <c r="D549" s="107">
        <v>50.0</v>
      </c>
      <c r="E549" s="31">
        <f t="shared" si="1"/>
        <v>50000</v>
      </c>
      <c r="F549" s="31">
        <f>(VLOOKUP(A549,'% water content of Food'!A549:F1546,6))</f>
        <v>2.107925801</v>
      </c>
      <c r="G549" s="31">
        <f t="shared" si="2"/>
        <v>1053.962901</v>
      </c>
      <c r="H549" s="31">
        <f t="shared" si="3"/>
        <v>48946.0371</v>
      </c>
      <c r="I549" s="99">
        <f t="shared" si="4"/>
        <v>167.2975548</v>
      </c>
      <c r="J549" s="31">
        <f>VLOOKUP(A549,'Absolute Total Monosaccharide C'!$E$2:$T$999,3)</f>
        <v>0.602857</v>
      </c>
      <c r="K549" s="31">
        <f>VLOOKUP(A549,'Absolute Total Monosaccharide C'!$E$2:$T$999,4)</f>
        <v>0.008306</v>
      </c>
      <c r="L549" s="31">
        <f>VLOOKUP(A549,'Absolute Total Monosaccharide C'!$E$2:$T$999,5)</f>
        <v>0.006547</v>
      </c>
      <c r="M549" s="31">
        <f>VLOOKUP(A549,'Absolute Total Monosaccharide C'!$E$2:$T$999,6)</f>
        <v>0.00028</v>
      </c>
      <c r="N549" s="100">
        <f>VLOOKUP(A549,'Absolute Total Monosaccharide C'!$E$2:$T$999,7)</f>
        <v>0.003418</v>
      </c>
      <c r="O549" s="31">
        <f>VLOOKUP(A549,'Absolute Total Monosaccharide C'!$E$2:$T$999,8)</f>
        <v>0.001096</v>
      </c>
      <c r="P549" s="31">
        <f>VLOOKUP(A549,'Absolute Total Monosaccharide C'!$E$2:$T$999,9)</f>
        <v>0.000194</v>
      </c>
      <c r="Q549" s="31">
        <f>VLOOKUP(A549,'Absolute Total Monosaccharide C'!$E$2:$T$999,10)</f>
        <v>0</v>
      </c>
      <c r="R549" s="31">
        <f>VLOOKUP(A549,'Absolute Total Monosaccharide C'!$E$2:$T$999,11)</f>
        <v>0.000533</v>
      </c>
      <c r="S549" s="31">
        <f>VLOOKUP(A549,'Absolute Total Monosaccharide C'!$E$2:$T$999,12)</f>
        <v>0</v>
      </c>
      <c r="T549" s="31">
        <f>VLOOKUP(A549,'Absolute Total Monosaccharide C'!$E$2:$T$999,13)</f>
        <v>0</v>
      </c>
      <c r="U549" s="31">
        <f>VLOOKUP(A549,'Absolute Total Monosaccharide C'!$E$2:$T$999,14)</f>
        <v>0.000316</v>
      </c>
      <c r="V549" s="31">
        <f>VLOOKUP(A549,'Absolute Total Monosaccharide C'!$E$2:$T$999,15)</f>
        <v>0</v>
      </c>
      <c r="W549" s="31">
        <f>VLOOKUP(A549,'Absolute Total Monosaccharide C'!$E$2:$T$999,16)</f>
        <v>0.000242</v>
      </c>
      <c r="X549" s="100">
        <f>VLOOKUP(A549,'Absolute Total Monosaccharide C'!$E$2:$T$999,2)</f>
        <v>10.153</v>
      </c>
      <c r="Y549" s="101"/>
    </row>
    <row r="550">
      <c r="A550" s="19" t="s">
        <v>1524</v>
      </c>
      <c r="B550" s="8" t="str">
        <f>VLOOKUP(A550,'Food Encyclopedia'!$C$2:$K$999,3)&amp;","&amp;VLOOKUP(A550,'Food Encyclopedia'!$C$2:$K$999,4)&amp;","&amp;VLOOKUP(A550,'Food Encyclopedia'!$C$2:$K$999,5)</f>
        <v>bean chips, NA, NA, fresh,Beanoriginal From The Farm,Beanitos, sea salt bean chips</v>
      </c>
      <c r="C550" s="31" t="str">
        <f>VLOOKUP(A550,'Food Encyclopedia'!$C$2:$K$999,6)</f>
        <v>Beans, Peas, Legumes, Nuts, Seeds</v>
      </c>
      <c r="D550" s="107">
        <v>50.0</v>
      </c>
      <c r="E550" s="31">
        <f t="shared" si="1"/>
        <v>50000</v>
      </c>
      <c r="F550" s="31">
        <f>(VLOOKUP(A550,'% water content of Food'!A550:F1547,6))</f>
        <v>0.8947713975</v>
      </c>
      <c r="G550" s="31">
        <f t="shared" si="2"/>
        <v>447.3856988</v>
      </c>
      <c r="H550" s="31">
        <f t="shared" si="3"/>
        <v>49552.6143</v>
      </c>
      <c r="I550" s="99">
        <f t="shared" si="4"/>
        <v>2500.226707</v>
      </c>
      <c r="J550" s="31">
        <f>VLOOKUP(A550,'Absolute Total Monosaccharide C'!$E$2:$T$999,3)</f>
        <v>0.414977</v>
      </c>
      <c r="K550" s="31">
        <f>VLOOKUP(A550,'Absolute Total Monosaccharide C'!$E$2:$T$999,4)</f>
        <v>0.016545</v>
      </c>
      <c r="L550" s="31">
        <f>VLOOKUP(A550,'Absolute Total Monosaccharide C'!$E$2:$T$999,5)</f>
        <v>0.006397</v>
      </c>
      <c r="M550" s="31">
        <f>VLOOKUP(A550,'Absolute Total Monosaccharide C'!$E$2:$T$999,6)</f>
        <v>0.005873</v>
      </c>
      <c r="N550" s="100">
        <f>VLOOKUP(A550,'Absolute Total Monosaccharide C'!$E$2:$T$999,7)</f>
        <v>0.050456</v>
      </c>
      <c r="O550" s="31">
        <f>VLOOKUP(A550,'Absolute Total Monosaccharide C'!$E$2:$T$999,8)</f>
        <v>0.002489</v>
      </c>
      <c r="P550" s="31">
        <f>VLOOKUP(A550,'Absolute Total Monosaccharide C'!$E$2:$T$999,9)</f>
        <v>0.000538</v>
      </c>
      <c r="Q550" s="31">
        <f>VLOOKUP(A550,'Absolute Total Monosaccharide C'!$E$2:$T$999,10)</f>
        <v>0.000514</v>
      </c>
      <c r="R550" s="31">
        <f>VLOOKUP(A550,'Absolute Total Monosaccharide C'!$E$2:$T$999,11)</f>
        <v>0.001463</v>
      </c>
      <c r="S550" s="31">
        <f>VLOOKUP(A550,'Absolute Total Monosaccharide C'!$E$2:$T$999,12)</f>
        <v>0</v>
      </c>
      <c r="T550" s="31">
        <f>VLOOKUP(A550,'Absolute Total Monosaccharide C'!$E$2:$T$999,13)</f>
        <v>0</v>
      </c>
      <c r="U550" s="31">
        <f>VLOOKUP(A550,'Absolute Total Monosaccharide C'!$E$2:$T$999,14)</f>
        <v>0.00214</v>
      </c>
      <c r="V550" s="31">
        <f>VLOOKUP(A550,'Absolute Total Monosaccharide C'!$E$2:$T$999,15)</f>
        <v>0</v>
      </c>
      <c r="W550" s="31">
        <f>VLOOKUP(A550,'Absolute Total Monosaccharide C'!$E$2:$T$999,16)</f>
        <v>0.000555</v>
      </c>
      <c r="X550" s="100">
        <f>VLOOKUP(A550,'Absolute Total Monosaccharide C'!$E$2:$T$999,2)</f>
        <v>9.95</v>
      </c>
      <c r="Y550" s="101"/>
    </row>
    <row r="551">
      <c r="A551" s="19" t="s">
        <v>1528</v>
      </c>
      <c r="B551" s="8" t="str">
        <f>VLOOKUP(A551,'Food Encyclopedia'!$C$2:$K$999,3)&amp;","&amp;VLOOKUP(A551,'Food Encyclopedia'!$C$2:$K$999,4)&amp;","&amp;VLOOKUP(A551,'Food Encyclopedia'!$C$2:$K$999,5)</f>
        <v>popcorn, NA, NA, fresh,Trader Joe's,buttery popcorn</v>
      </c>
      <c r="C551" s="31" t="str">
        <f>VLOOKUP(A551,'Food Encyclopedia'!$C$2:$K$999,6)</f>
        <v>Grain Products</v>
      </c>
      <c r="D551" s="107">
        <v>50.0</v>
      </c>
      <c r="E551" s="31">
        <f t="shared" si="1"/>
        <v>50000</v>
      </c>
      <c r="F551" s="31">
        <f>(VLOOKUP(A551,'% water content of Food'!A551:F1548,6))</f>
        <v>2.498649379</v>
      </c>
      <c r="G551" s="31">
        <f t="shared" si="2"/>
        <v>1249.324689</v>
      </c>
      <c r="H551" s="31">
        <f t="shared" si="3"/>
        <v>48750.67531</v>
      </c>
      <c r="I551" s="99">
        <f t="shared" si="4"/>
        <v>420.5233252</v>
      </c>
      <c r="J551" s="31">
        <f>VLOOKUP(A551,'Absolute Total Monosaccharide C'!$E$2:$T$999,3)</f>
        <v>0.550127</v>
      </c>
      <c r="K551" s="31">
        <f>VLOOKUP(A551,'Absolute Total Monosaccharide C'!$E$2:$T$999,4)</f>
        <v>0.002473</v>
      </c>
      <c r="L551" s="31">
        <f>VLOOKUP(A551,'Absolute Total Monosaccharide C'!$E$2:$T$999,5)</f>
        <v>0.005781</v>
      </c>
      <c r="M551" s="31">
        <f>VLOOKUP(A551,'Absolute Total Monosaccharide C'!$E$2:$T$999,6)</f>
        <v>0.004406</v>
      </c>
      <c r="N551" s="100">
        <f>VLOOKUP(A551,'Absolute Total Monosaccharide C'!$E$2:$T$999,7)</f>
        <v>0.008626</v>
      </c>
      <c r="O551" s="31">
        <f>VLOOKUP(A551,'Absolute Total Monosaccharide C'!$E$2:$T$999,8)</f>
        <v>0.000293</v>
      </c>
      <c r="P551" s="102">
        <f>VLOOKUP(A551,'Absolute Total Monosaccharide C'!$E$2:$T$999,9)</f>
        <v>0.0000512</v>
      </c>
      <c r="Q551" s="102">
        <f>VLOOKUP(A551,'Absolute Total Monosaccharide C'!$E$2:$T$999,10)</f>
        <v>0.0000867</v>
      </c>
      <c r="R551" s="31">
        <f>VLOOKUP(A551,'Absolute Total Monosaccharide C'!$E$2:$T$999,11)</f>
        <v>0.00012</v>
      </c>
      <c r="S551" s="31">
        <f>VLOOKUP(A551,'Absolute Total Monosaccharide C'!$E$2:$T$999,12)</f>
        <v>0</v>
      </c>
      <c r="T551" s="31">
        <f>VLOOKUP(A551,'Absolute Total Monosaccharide C'!$E$2:$T$999,13)</f>
        <v>0</v>
      </c>
      <c r="U551" s="31">
        <f>VLOOKUP(A551,'Absolute Total Monosaccharide C'!$E$2:$T$999,14)</f>
        <v>0.000359</v>
      </c>
      <c r="V551" s="31">
        <f>VLOOKUP(A551,'Absolute Total Monosaccharide C'!$E$2:$T$999,15)</f>
        <v>0</v>
      </c>
      <c r="W551" s="31">
        <f>VLOOKUP(A551,'Absolute Total Monosaccharide C'!$E$2:$T$999,16)</f>
        <v>0.000292</v>
      </c>
      <c r="X551" s="100">
        <f>VLOOKUP(A551,'Absolute Total Monosaccharide C'!$E$2:$T$999,2)</f>
        <v>9.913</v>
      </c>
      <c r="Y551" s="101"/>
    </row>
    <row r="552">
      <c r="A552" s="19" t="s">
        <v>1531</v>
      </c>
      <c r="B552" s="8" t="str">
        <f>VLOOKUP(A552,'Food Encyclopedia'!$C$2:$K$999,3)&amp;","&amp;VLOOKUP(A552,'Food Encyclopedia'!$C$2:$K$999,4)&amp;","&amp;VLOOKUP(A552,'Food Encyclopedia'!$C$2:$K$999,5)</f>
        <v>peanut, NA, NA, fresh,Trader Joe's,Roasted and Unsalted Peanuts</v>
      </c>
      <c r="C552" s="31" t="str">
        <f>VLOOKUP(A552,'Food Encyclopedia'!$C$2:$K$999,6)</f>
        <v>Beans, Peas, Legumes, Nuts, Seeds</v>
      </c>
      <c r="D552" s="107">
        <v>25.0</v>
      </c>
      <c r="E552" s="31">
        <f t="shared" si="1"/>
        <v>25000</v>
      </c>
      <c r="F552" s="31">
        <f>(VLOOKUP(A552,'% water content of Food'!A552:F1549,6))</f>
        <v>0.6822809878</v>
      </c>
      <c r="G552" s="31">
        <f t="shared" si="2"/>
        <v>170.570247</v>
      </c>
      <c r="H552" s="31">
        <f t="shared" si="3"/>
        <v>24829.42975</v>
      </c>
      <c r="I552" s="99">
        <f t="shared" si="4"/>
        <v>580.7851914</v>
      </c>
      <c r="J552" s="31">
        <f>VLOOKUP(A552,'Absolute Total Monosaccharide C'!$E$2:$T$999,3)</f>
        <v>0.049787</v>
      </c>
      <c r="K552" s="31">
        <f>VLOOKUP(A552,'Absolute Total Monosaccharide C'!$E$2:$T$999,4)</f>
        <v>0.0048</v>
      </c>
      <c r="L552" s="31">
        <f>VLOOKUP(A552,'Absolute Total Monosaccharide C'!$E$2:$T$999,5)</f>
        <v>0.005415</v>
      </c>
      <c r="M552" s="31">
        <f>VLOOKUP(A552,'Absolute Total Monosaccharide C'!$E$2:$T$999,6)</f>
        <v>0.003072</v>
      </c>
      <c r="N552" s="100">
        <f>VLOOKUP(A552,'Absolute Total Monosaccharide C'!$E$2:$T$999,7)</f>
        <v>0.023391</v>
      </c>
      <c r="O552" s="31">
        <f>VLOOKUP(A552,'Absolute Total Monosaccharide C'!$E$2:$T$999,8)</f>
        <v>0.00106</v>
      </c>
      <c r="P552" s="31">
        <f>VLOOKUP(A552,'Absolute Total Monosaccharide C'!$E$2:$T$999,9)</f>
        <v>0.000526</v>
      </c>
      <c r="Q552" s="31">
        <f>VLOOKUP(A552,'Absolute Total Monosaccharide C'!$E$2:$T$999,10)</f>
        <v>0</v>
      </c>
      <c r="R552" s="31">
        <f>VLOOKUP(A552,'Absolute Total Monosaccharide C'!$E$2:$T$999,11)</f>
        <v>0.000983</v>
      </c>
      <c r="S552" s="31">
        <f>VLOOKUP(A552,'Absolute Total Monosaccharide C'!$E$2:$T$999,12)</f>
        <v>0</v>
      </c>
      <c r="T552" s="31">
        <f>VLOOKUP(A552,'Absolute Total Monosaccharide C'!$E$2:$T$999,13)</f>
        <v>0</v>
      </c>
      <c r="U552" s="31">
        <f>VLOOKUP(A552,'Absolute Total Monosaccharide C'!$E$2:$T$999,14)</f>
        <v>0.000718</v>
      </c>
      <c r="V552" s="31">
        <f>VLOOKUP(A552,'Absolute Total Monosaccharide C'!$E$2:$T$999,15)</f>
        <v>0</v>
      </c>
      <c r="W552" s="31">
        <f>VLOOKUP(A552,'Absolute Total Monosaccharide C'!$E$2:$T$999,16)</f>
        <v>0.000443</v>
      </c>
      <c r="X552" s="100">
        <f>VLOOKUP(A552,'Absolute Total Monosaccharide C'!$E$2:$T$999,2)</f>
        <v>10.912</v>
      </c>
      <c r="Y552" s="101"/>
    </row>
    <row r="553">
      <c r="A553" s="19" t="s">
        <v>1534</v>
      </c>
      <c r="B553" s="8" t="str">
        <f>VLOOKUP(A553,'Food Encyclopedia'!$C$2:$K$999,3)&amp;","&amp;VLOOKUP(A553,'Food Encyclopedia'!$C$2:$K$999,4)&amp;","&amp;VLOOKUP(A553,'Food Encyclopedia'!$C$2:$K$999,5)</f>
        <v>cashew, NA, NA, fresh,Trader Joe's,raw whole cashews</v>
      </c>
      <c r="C553" s="31" t="str">
        <f>VLOOKUP(A553,'Food Encyclopedia'!$C$2:$K$999,6)</f>
        <v>Beans, Peas, Legumes, Nuts, Seeds</v>
      </c>
      <c r="D553" s="107">
        <v>25.0</v>
      </c>
      <c r="E553" s="31">
        <f t="shared" si="1"/>
        <v>25000</v>
      </c>
      <c r="F553" s="31">
        <f>(VLOOKUP(A553,'% water content of Food'!A553:F1550,6))</f>
        <v>3.148067333</v>
      </c>
      <c r="G553" s="31">
        <f t="shared" si="2"/>
        <v>787.0168332</v>
      </c>
      <c r="H553" s="31">
        <f t="shared" si="3"/>
        <v>24212.98317</v>
      </c>
      <c r="I553" s="99">
        <f t="shared" si="4"/>
        <v>162.9775897</v>
      </c>
      <c r="J553" s="31">
        <f>VLOOKUP(A553,'Absolute Total Monosaccharide C'!$E$2:$T$999,3)</f>
        <v>0.118189</v>
      </c>
      <c r="K553" s="31">
        <f>VLOOKUP(A553,'Absolute Total Monosaccharide C'!$E$2:$T$999,4)</f>
        <v>0.007607</v>
      </c>
      <c r="L553" s="31">
        <f>VLOOKUP(A553,'Absolute Total Monosaccharide C'!$E$2:$T$999,5)</f>
        <v>0.008233</v>
      </c>
      <c r="M553" s="31">
        <f>VLOOKUP(A553,'Absolute Total Monosaccharide C'!$E$2:$T$999,6)</f>
        <v>0.00109</v>
      </c>
      <c r="N553" s="100">
        <f>VLOOKUP(A553,'Absolute Total Monosaccharide C'!$E$2:$T$999,7)</f>
        <v>0.006731</v>
      </c>
      <c r="O553" s="31">
        <f>VLOOKUP(A553,'Absolute Total Monosaccharide C'!$E$2:$T$999,8)</f>
        <v>0.000437</v>
      </c>
      <c r="P553" s="31">
        <f>VLOOKUP(A553,'Absolute Total Monosaccharide C'!$E$2:$T$999,9)</f>
        <v>0.000195</v>
      </c>
      <c r="Q553" s="31">
        <f>VLOOKUP(A553,'Absolute Total Monosaccharide C'!$E$2:$T$999,10)</f>
        <v>0</v>
      </c>
      <c r="R553" s="31">
        <f>VLOOKUP(A553,'Absolute Total Monosaccharide C'!$E$2:$T$999,11)</f>
        <v>0.000386</v>
      </c>
      <c r="S553" s="31">
        <f>VLOOKUP(A553,'Absolute Total Monosaccharide C'!$E$2:$T$999,12)</f>
        <v>0</v>
      </c>
      <c r="T553" s="31">
        <f>VLOOKUP(A553,'Absolute Total Monosaccharide C'!$E$2:$T$999,13)</f>
        <v>0</v>
      </c>
      <c r="U553" s="31">
        <f>VLOOKUP(A553,'Absolute Total Monosaccharide C'!$E$2:$T$999,14)</f>
        <v>0.000254</v>
      </c>
      <c r="V553" s="31">
        <f>VLOOKUP(A553,'Absolute Total Monosaccharide C'!$E$2:$T$999,15)</f>
        <v>0</v>
      </c>
      <c r="W553" s="31">
        <f>VLOOKUP(A553,'Absolute Total Monosaccharide C'!$E$2:$T$999,16)</f>
        <v>0.000421</v>
      </c>
      <c r="X553" s="100">
        <f>VLOOKUP(A553,'Absolute Total Monosaccharide C'!$E$2:$T$999,2)</f>
        <v>9.987</v>
      </c>
      <c r="Y553" s="101"/>
    </row>
    <row r="554">
      <c r="A554" s="19" t="s">
        <v>1537</v>
      </c>
      <c r="B554" s="8" t="str">
        <f>VLOOKUP(A554,'Food Encyclopedia'!$C$2:$K$999,3)&amp;","&amp;VLOOKUP(A554,'Food Encyclopedia'!$C$2:$K$999,4)&amp;","&amp;VLOOKUP(A554,'Food Encyclopedia'!$C$2:$K$999,5)</f>
        <v>pistachio, NA, NA, fresh,Trader Joe's,Raw Pistachio Nutmeats. halves &amp; pieces</v>
      </c>
      <c r="C554" s="31" t="str">
        <f>VLOOKUP(A554,'Food Encyclopedia'!$C$2:$K$999,6)</f>
        <v>Beans, Peas, Legumes, Nuts, Seeds</v>
      </c>
      <c r="D554" s="107">
        <v>25.0</v>
      </c>
      <c r="E554" s="31">
        <f t="shared" si="1"/>
        <v>25000</v>
      </c>
      <c r="F554" s="31">
        <f>(VLOOKUP(A554,'% water content of Food'!A554:F1551,6))</f>
        <v>2.613731671</v>
      </c>
      <c r="G554" s="31">
        <f t="shared" si="2"/>
        <v>653.4329178</v>
      </c>
      <c r="H554" s="31">
        <f t="shared" si="3"/>
        <v>24346.56708</v>
      </c>
      <c r="I554" s="99">
        <f t="shared" si="4"/>
        <v>490.7780992</v>
      </c>
      <c r="J554" s="31">
        <f>VLOOKUP(A554,'Absolute Total Monosaccharide C'!$E$2:$T$999,3)</f>
        <v>0.043676</v>
      </c>
      <c r="K554" s="31">
        <f>VLOOKUP(A554,'Absolute Total Monosaccharide C'!$E$2:$T$999,4)</f>
        <v>0.013237</v>
      </c>
      <c r="L554" s="31">
        <f>VLOOKUP(A554,'Absolute Total Monosaccharide C'!$E$2:$T$999,5)</f>
        <v>0.009517</v>
      </c>
      <c r="M554" s="31">
        <f>VLOOKUP(A554,'Absolute Total Monosaccharide C'!$E$2:$T$999,6)</f>
        <v>0.001752</v>
      </c>
      <c r="N554" s="100">
        <f>VLOOKUP(A554,'Absolute Total Monosaccharide C'!$E$2:$T$999,7)</f>
        <v>0.020158</v>
      </c>
      <c r="O554" s="31">
        <f>VLOOKUP(A554,'Absolute Total Monosaccharide C'!$E$2:$T$999,8)</f>
        <v>0.001037</v>
      </c>
      <c r="P554" s="31">
        <f>VLOOKUP(A554,'Absolute Total Monosaccharide C'!$E$2:$T$999,9)</f>
        <v>0.000523</v>
      </c>
      <c r="Q554" s="102">
        <f>VLOOKUP(A554,'Absolute Total Monosaccharide C'!$E$2:$T$999,10)</f>
        <v>0.0000646</v>
      </c>
      <c r="R554" s="31">
        <f>VLOOKUP(A554,'Absolute Total Monosaccharide C'!$E$2:$T$999,11)</f>
        <v>0.000873</v>
      </c>
      <c r="S554" s="31">
        <f>VLOOKUP(A554,'Absolute Total Monosaccharide C'!$E$2:$T$999,12)</f>
        <v>0</v>
      </c>
      <c r="T554" s="31">
        <f>VLOOKUP(A554,'Absolute Total Monosaccharide C'!$E$2:$T$999,13)</f>
        <v>0</v>
      </c>
      <c r="U554" s="31">
        <f>VLOOKUP(A554,'Absolute Total Monosaccharide C'!$E$2:$T$999,14)</f>
        <v>0.000653</v>
      </c>
      <c r="V554" s="31">
        <f>VLOOKUP(A554,'Absolute Total Monosaccharide C'!$E$2:$T$999,15)</f>
        <v>0</v>
      </c>
      <c r="W554" s="31">
        <f>VLOOKUP(A554,'Absolute Total Monosaccharide C'!$E$2:$T$999,16)</f>
        <v>0.000526</v>
      </c>
      <c r="X554" s="100">
        <f>VLOOKUP(A554,'Absolute Total Monosaccharide C'!$E$2:$T$999,2)</f>
        <v>10.267</v>
      </c>
      <c r="Y554" s="101"/>
    </row>
    <row r="555">
      <c r="A555" s="19" t="s">
        <v>1540</v>
      </c>
      <c r="B555" s="8" t="str">
        <f>VLOOKUP(A555,'Food Encyclopedia'!$C$2:$K$999,3)&amp;","&amp;VLOOKUP(A555,'Food Encyclopedia'!$C$2:$K$999,4)&amp;","&amp;VLOOKUP(A555,'Food Encyclopedia'!$C$2:$K$999,5)</f>
        <v>peanuts, NA, NA, fresh,Sunfood Superfoods,Raw Organic Jungle Peanuts</v>
      </c>
      <c r="C555" s="31" t="str">
        <f>VLOOKUP(A555,'Food Encyclopedia'!$C$2:$K$999,6)</f>
        <v>Beans, Peas, Legumes, Nuts, Seeds</v>
      </c>
      <c r="D555" s="107">
        <v>25.0</v>
      </c>
      <c r="E555" s="31">
        <f t="shared" si="1"/>
        <v>25000</v>
      </c>
      <c r="F555" s="31">
        <f>(VLOOKUP(A555,'% water content of Food'!A555:F1552,6))</f>
        <v>2.542510289</v>
      </c>
      <c r="G555" s="31">
        <f t="shared" si="2"/>
        <v>635.6275723</v>
      </c>
      <c r="H555" s="31">
        <f t="shared" si="3"/>
        <v>24364.37243</v>
      </c>
      <c r="I555" s="99">
        <f t="shared" si="4"/>
        <v>448.0851733</v>
      </c>
      <c r="J555" s="31">
        <f>VLOOKUP(A555,'Absolute Total Monosaccharide C'!$E$2:$T$999,3)</f>
        <v>0.051425</v>
      </c>
      <c r="K555" s="31">
        <f>VLOOKUP(A555,'Absolute Total Monosaccharide C'!$E$2:$T$999,4)</f>
        <v>0.004982</v>
      </c>
      <c r="L555" s="31">
        <f>VLOOKUP(A555,'Absolute Total Monosaccharide C'!$E$2:$T$999,5)</f>
        <v>0.006044</v>
      </c>
      <c r="M555" s="31">
        <f>VLOOKUP(A555,'Absolute Total Monosaccharide C'!$E$2:$T$999,6)</f>
        <v>0.00262</v>
      </c>
      <c r="N555" s="100">
        <f>VLOOKUP(A555,'Absolute Total Monosaccharide C'!$E$2:$T$999,7)</f>
        <v>0.018391</v>
      </c>
      <c r="O555" s="31">
        <f>VLOOKUP(A555,'Absolute Total Monosaccharide C'!$E$2:$T$999,8)</f>
        <v>0.001056</v>
      </c>
      <c r="P555" s="31">
        <f>VLOOKUP(A555,'Absolute Total Monosaccharide C'!$E$2:$T$999,9)</f>
        <v>0.000341</v>
      </c>
      <c r="Q555" s="102">
        <f>VLOOKUP(A555,'Absolute Total Monosaccharide C'!$E$2:$T$999,10)</f>
        <v>0.0000393</v>
      </c>
      <c r="R555" s="31">
        <f>VLOOKUP(A555,'Absolute Total Monosaccharide C'!$E$2:$T$999,11)</f>
        <v>0.000661</v>
      </c>
      <c r="S555" s="31">
        <f>VLOOKUP(A555,'Absolute Total Monosaccharide C'!$E$2:$T$999,12)</f>
        <v>0</v>
      </c>
      <c r="T555" s="31">
        <f>VLOOKUP(A555,'Absolute Total Monosaccharide C'!$E$2:$T$999,13)</f>
        <v>0</v>
      </c>
      <c r="U555" s="31">
        <f>VLOOKUP(A555,'Absolute Total Monosaccharide C'!$E$2:$T$999,14)</f>
        <v>0.000647</v>
      </c>
      <c r="V555" s="31">
        <f>VLOOKUP(A555,'Absolute Total Monosaccharide C'!$E$2:$T$999,15)</f>
        <v>0</v>
      </c>
      <c r="W555" s="31">
        <f>VLOOKUP(A555,'Absolute Total Monosaccharide C'!$E$2:$T$999,16)</f>
        <v>0.000349</v>
      </c>
      <c r="X555" s="100">
        <f>VLOOKUP(A555,'Absolute Total Monosaccharide C'!$E$2:$T$999,2)</f>
        <v>10.651</v>
      </c>
      <c r="Y555" s="101"/>
    </row>
    <row r="556">
      <c r="A556" s="19" t="s">
        <v>1544</v>
      </c>
      <c r="B556" s="8" t="str">
        <f>VLOOKUP(A556,'Food Encyclopedia'!$C$2:$K$999,3)&amp;","&amp;VLOOKUP(A556,'Food Encyclopedia'!$C$2:$K$999,4)&amp;","&amp;VLOOKUP(A556,'Food Encyclopedia'!$C$2:$K$999,5)</f>
        <v>macadamia, NA, NA, fresh,Sunfood Superfoods,Raw Organic Macadamia Nuts</v>
      </c>
      <c r="C556" s="31" t="str">
        <f>VLOOKUP(A556,'Food Encyclopedia'!$C$2:$K$999,6)</f>
        <v>Beans, Peas, Legumes, Nuts, Seeds</v>
      </c>
      <c r="D556" s="107">
        <v>25.0</v>
      </c>
      <c r="E556" s="31">
        <f t="shared" si="1"/>
        <v>25000</v>
      </c>
      <c r="F556" s="31">
        <f>(VLOOKUP(A556,'% water content of Food'!A556:F1553,6))</f>
        <v>0.8190074276</v>
      </c>
      <c r="G556" s="31">
        <f t="shared" si="2"/>
        <v>204.7518569</v>
      </c>
      <c r="H556" s="31">
        <f t="shared" si="3"/>
        <v>24795.24814</v>
      </c>
      <c r="I556" s="99">
        <f t="shared" si="4"/>
        <v>375.5488284</v>
      </c>
      <c r="J556" s="31">
        <f>VLOOKUP(A556,'Absolute Total Monosaccharide C'!$E$2:$T$999,3)</f>
        <v>0.042035</v>
      </c>
      <c r="K556" s="31">
        <f>VLOOKUP(A556,'Absolute Total Monosaccharide C'!$E$2:$T$999,4)</f>
        <v>0.002638</v>
      </c>
      <c r="L556" s="31">
        <f>VLOOKUP(A556,'Absolute Total Monosaccharide C'!$E$2:$T$999,5)</f>
        <v>0.009667</v>
      </c>
      <c r="M556" s="31">
        <f>VLOOKUP(A556,'Absolute Total Monosaccharide C'!$E$2:$T$999,6)</f>
        <v>0.002308</v>
      </c>
      <c r="N556" s="100">
        <f>VLOOKUP(A556,'Absolute Total Monosaccharide C'!$E$2:$T$999,7)</f>
        <v>0.015146</v>
      </c>
      <c r="O556" s="31">
        <f>VLOOKUP(A556,'Absolute Total Monosaccharide C'!$E$2:$T$999,8)</f>
        <v>0.001039</v>
      </c>
      <c r="P556" s="31">
        <f>VLOOKUP(A556,'Absolute Total Monosaccharide C'!$E$2:$T$999,9)</f>
        <v>0.000398</v>
      </c>
      <c r="Q556" s="31">
        <f>VLOOKUP(A556,'Absolute Total Monosaccharide C'!$E$2:$T$999,10)</f>
        <v>0</v>
      </c>
      <c r="R556" s="31">
        <f>VLOOKUP(A556,'Absolute Total Monosaccharide C'!$E$2:$T$999,11)</f>
        <v>0.000732</v>
      </c>
      <c r="S556" s="31">
        <f>VLOOKUP(A556,'Absolute Total Monosaccharide C'!$E$2:$T$999,12)</f>
        <v>0</v>
      </c>
      <c r="T556" s="31">
        <f>VLOOKUP(A556,'Absolute Total Monosaccharide C'!$E$2:$T$999,13)</f>
        <v>0</v>
      </c>
      <c r="U556" s="31">
        <f>VLOOKUP(A556,'Absolute Total Monosaccharide C'!$E$2:$T$999,14)</f>
        <v>0.000557</v>
      </c>
      <c r="V556" s="31">
        <f>VLOOKUP(A556,'Absolute Total Monosaccharide C'!$E$2:$T$999,15)</f>
        <v>0</v>
      </c>
      <c r="W556" s="31">
        <f>VLOOKUP(A556,'Absolute Total Monosaccharide C'!$E$2:$T$999,16)</f>
        <v>0.000352</v>
      </c>
      <c r="X556" s="100">
        <f>VLOOKUP(A556,'Absolute Total Monosaccharide C'!$E$2:$T$999,2)</f>
        <v>9.663</v>
      </c>
      <c r="Y556" s="101"/>
    </row>
    <row r="557">
      <c r="A557" s="19" t="s">
        <v>1547</v>
      </c>
      <c r="B557" s="8" t="str">
        <f>VLOOKUP(A557,'Food Encyclopedia'!$C$2:$K$999,3)&amp;","&amp;VLOOKUP(A557,'Food Encyclopedia'!$C$2:$K$999,4)&amp;","&amp;VLOOKUP(A557,'Food Encyclopedia'!$C$2:$K$999,5)</f>
        <v>apricot, NA, seeds, fresh,Sunfood Superfoods,Raw organic sweet apricot kernels</v>
      </c>
      <c r="C557" s="31" t="str">
        <f>VLOOKUP(A557,'Food Encyclopedia'!$C$2:$K$999,6)</f>
        <v>Beans, Peas, Legumes, Nuts, Seeds</v>
      </c>
      <c r="D557" s="107">
        <v>25.0</v>
      </c>
      <c r="E557" s="31">
        <f t="shared" si="1"/>
        <v>25000</v>
      </c>
      <c r="F557" s="31">
        <f>(VLOOKUP(A557,'% water content of Food'!A557:F1554,6))</f>
        <v>4.90841375</v>
      </c>
      <c r="G557" s="31">
        <f t="shared" si="2"/>
        <v>1227.103438</v>
      </c>
      <c r="H557" s="31">
        <f t="shared" si="3"/>
        <v>23772.89656</v>
      </c>
      <c r="I557" s="99">
        <f t="shared" si="4"/>
        <v>1026.989131</v>
      </c>
      <c r="J557" s="31">
        <f>VLOOKUP(A557,'Absolute Total Monosaccharide C'!$E$2:$T$999,3)</f>
        <v>0.031442</v>
      </c>
      <c r="K557" s="31">
        <f>VLOOKUP(A557,'Absolute Total Monosaccharide C'!$E$2:$T$999,4)</f>
        <v>0.005646</v>
      </c>
      <c r="L557" s="31">
        <f>VLOOKUP(A557,'Absolute Total Monosaccharide C'!$E$2:$T$999,5)</f>
        <v>0.009241</v>
      </c>
      <c r="M557" s="31">
        <f>VLOOKUP(A557,'Absolute Total Monosaccharide C'!$E$2:$T$999,6)</f>
        <v>0.004806</v>
      </c>
      <c r="N557" s="100">
        <f>VLOOKUP(A557,'Absolute Total Monosaccharide C'!$E$2:$T$999,7)</f>
        <v>0.0432</v>
      </c>
      <c r="O557" s="31">
        <f>VLOOKUP(A557,'Absolute Total Monosaccharide C'!$E$2:$T$999,8)</f>
        <v>0.001687</v>
      </c>
      <c r="P557" s="31">
        <f>VLOOKUP(A557,'Absolute Total Monosaccharide C'!$E$2:$T$999,9)</f>
        <v>0.001078</v>
      </c>
      <c r="Q557" s="102">
        <f>VLOOKUP(A557,'Absolute Total Monosaccharide C'!$E$2:$T$999,10)</f>
        <v>0.0000578</v>
      </c>
      <c r="R557" s="31">
        <f>VLOOKUP(A557,'Absolute Total Monosaccharide C'!$E$2:$T$999,11)</f>
        <v>0.001897</v>
      </c>
      <c r="S557" s="31">
        <f>VLOOKUP(A557,'Absolute Total Monosaccharide C'!$E$2:$T$999,12)</f>
        <v>0</v>
      </c>
      <c r="T557" s="31">
        <f>VLOOKUP(A557,'Absolute Total Monosaccharide C'!$E$2:$T$999,13)</f>
        <v>0</v>
      </c>
      <c r="U557" s="31">
        <f>VLOOKUP(A557,'Absolute Total Monosaccharide C'!$E$2:$T$999,14)</f>
        <v>0.001247</v>
      </c>
      <c r="V557" s="31">
        <f>VLOOKUP(A557,'Absolute Total Monosaccharide C'!$E$2:$T$999,15)</f>
        <v>0</v>
      </c>
      <c r="W557" s="31">
        <f>VLOOKUP(A557,'Absolute Total Monosaccharide C'!$E$2:$T$999,16)</f>
        <v>0.00036</v>
      </c>
      <c r="X557" s="100">
        <f>VLOOKUP(A557,'Absolute Total Monosaccharide C'!$E$2:$T$999,2)</f>
        <v>11.062</v>
      </c>
      <c r="Y557" s="101"/>
    </row>
    <row r="558">
      <c r="A558" s="19" t="s">
        <v>1550</v>
      </c>
      <c r="B558" s="8" t="str">
        <f>VLOOKUP(A558,'Food Encyclopedia'!$C$2:$K$999,3)&amp;","&amp;VLOOKUP(A558,'Food Encyclopedia'!$C$2:$K$999,4)&amp;","&amp;VLOOKUP(A558,'Food Encyclopedia'!$C$2:$K$999,5)</f>
        <v>brazil nuts, NA, NA, fresh,Sunfood Superfoods,Raw organic Brazil nuts</v>
      </c>
      <c r="C558" s="31" t="str">
        <f>VLOOKUP(A558,'Food Encyclopedia'!$C$2:$K$999,6)</f>
        <v>Beans, Peas, Legumes, Nuts, Seeds</v>
      </c>
      <c r="D558" s="107">
        <v>25.0</v>
      </c>
      <c r="E558" s="31">
        <f t="shared" si="1"/>
        <v>25000</v>
      </c>
      <c r="F558" s="31">
        <f>(VLOOKUP(A558,'% water content of Food'!A558:F1555,6))</f>
        <v>1.678059686</v>
      </c>
      <c r="G558" s="31">
        <f t="shared" si="2"/>
        <v>419.5149214</v>
      </c>
      <c r="H558" s="31">
        <f t="shared" si="3"/>
        <v>24580.48508</v>
      </c>
      <c r="I558" s="99">
        <f t="shared" si="4"/>
        <v>180.0766337</v>
      </c>
      <c r="J558" s="31">
        <f>VLOOKUP(A558,'Absolute Total Monosaccharide C'!$E$2:$T$999,3)</f>
        <v>0.011746</v>
      </c>
      <c r="K558" s="31">
        <f>VLOOKUP(A558,'Absolute Total Monosaccharide C'!$E$2:$T$999,4)</f>
        <v>0.002951</v>
      </c>
      <c r="L558" s="31">
        <f>VLOOKUP(A558,'Absolute Total Monosaccharide C'!$E$2:$T$999,5)</f>
        <v>0.003018</v>
      </c>
      <c r="M558" s="31">
        <f>VLOOKUP(A558,'Absolute Total Monosaccharide C'!$E$2:$T$999,6)</f>
        <v>0.001593</v>
      </c>
      <c r="N558" s="100">
        <f>VLOOKUP(A558,'Absolute Total Monosaccharide C'!$E$2:$T$999,7)</f>
        <v>0.007326</v>
      </c>
      <c r="O558" s="31">
        <f>VLOOKUP(A558,'Absolute Total Monosaccharide C'!$E$2:$T$999,8)</f>
        <v>0.000749</v>
      </c>
      <c r="P558" s="31">
        <f>VLOOKUP(A558,'Absolute Total Monosaccharide C'!$E$2:$T$999,9)</f>
        <v>0.000283</v>
      </c>
      <c r="Q558" s="102">
        <f>VLOOKUP(A558,'Absolute Total Monosaccharide C'!$E$2:$T$999,10)</f>
        <v>0.0000269</v>
      </c>
      <c r="R558" s="31">
        <f>VLOOKUP(A558,'Absolute Total Monosaccharide C'!$E$2:$T$999,11)</f>
        <v>0.000369</v>
      </c>
      <c r="S558" s="31">
        <f>VLOOKUP(A558,'Absolute Total Monosaccharide C'!$E$2:$T$999,12)</f>
        <v>0</v>
      </c>
      <c r="T558" s="31">
        <f>VLOOKUP(A558,'Absolute Total Monosaccharide C'!$E$2:$T$999,13)</f>
        <v>0</v>
      </c>
      <c r="U558" s="31">
        <f>VLOOKUP(A558,'Absolute Total Monosaccharide C'!$E$2:$T$999,14)</f>
        <v>0.000476</v>
      </c>
      <c r="V558" s="31">
        <f>VLOOKUP(A558,'Absolute Total Monosaccharide C'!$E$2:$T$999,15)</f>
        <v>0</v>
      </c>
      <c r="W558" s="31">
        <f>VLOOKUP(A558,'Absolute Total Monosaccharide C'!$E$2:$T$999,16)</f>
        <v>0.000224</v>
      </c>
      <c r="X558" s="100">
        <f>VLOOKUP(A558,'Absolute Total Monosaccharide C'!$E$2:$T$999,2)</f>
        <v>10.294</v>
      </c>
      <c r="Y558" s="101"/>
    </row>
    <row r="559">
      <c r="A559" s="19" t="s">
        <v>1553</v>
      </c>
      <c r="B559" s="8" t="str">
        <f>VLOOKUP(A559,'Food Encyclopedia'!$C$2:$K$999,3)&amp;","&amp;VLOOKUP(A559,'Food Encyclopedia'!$C$2:$K$999,4)&amp;","&amp;VLOOKUP(A559,'Food Encyclopedia'!$C$2:$K$999,5)</f>
        <v>pistachio, NA, NA, fresh,Fiddyment Farms,California Pistachios, lightly salted</v>
      </c>
      <c r="C559" s="31" t="str">
        <f>VLOOKUP(A559,'Food Encyclopedia'!$C$2:$K$999,6)</f>
        <v>Beans, Peas, Legumes, Nuts, Seeds</v>
      </c>
      <c r="D559" s="107">
        <v>25.0</v>
      </c>
      <c r="E559" s="31">
        <f t="shared" si="1"/>
        <v>25000</v>
      </c>
      <c r="F559" s="31">
        <f>(VLOOKUP(A559,'% water content of Food'!A559:F1556,6))</f>
        <v>1.659412308</v>
      </c>
      <c r="G559" s="31">
        <f t="shared" si="2"/>
        <v>414.853077</v>
      </c>
      <c r="H559" s="31">
        <f t="shared" si="3"/>
        <v>24585.14692</v>
      </c>
      <c r="I559" s="99">
        <f t="shared" si="4"/>
        <v>534.800701</v>
      </c>
      <c r="J559" s="31">
        <f>VLOOKUP(A559,'Absolute Total Monosaccharide C'!$E$2:$T$999,3)</f>
        <v>0.038599</v>
      </c>
      <c r="K559" s="31">
        <f>VLOOKUP(A559,'Absolute Total Monosaccharide C'!$E$2:$T$999,4)</f>
        <v>0.012871</v>
      </c>
      <c r="L559" s="31">
        <f>VLOOKUP(A559,'Absolute Total Monosaccharide C'!$E$2:$T$999,5)</f>
        <v>0.006842</v>
      </c>
      <c r="M559" s="31">
        <f>VLOOKUP(A559,'Absolute Total Monosaccharide C'!$E$2:$T$999,6)</f>
        <v>0.001811</v>
      </c>
      <c r="N559" s="100">
        <f>VLOOKUP(A559,'Absolute Total Monosaccharide C'!$E$2:$T$999,7)</f>
        <v>0.021753</v>
      </c>
      <c r="O559" s="31">
        <f>VLOOKUP(A559,'Absolute Total Monosaccharide C'!$E$2:$T$999,8)</f>
        <v>0.001052</v>
      </c>
      <c r="P559" s="31">
        <f>VLOOKUP(A559,'Absolute Total Monosaccharide C'!$E$2:$T$999,9)</f>
        <v>0.000601</v>
      </c>
      <c r="Q559" s="102">
        <f>VLOOKUP(A559,'Absolute Total Monosaccharide C'!$E$2:$T$999,10)</f>
        <v>0.0000473</v>
      </c>
      <c r="R559" s="31">
        <f>VLOOKUP(A559,'Absolute Total Monosaccharide C'!$E$2:$T$999,11)</f>
        <v>0.001066</v>
      </c>
      <c r="S559" s="31">
        <f>VLOOKUP(A559,'Absolute Total Monosaccharide C'!$E$2:$T$999,12)</f>
        <v>0</v>
      </c>
      <c r="T559" s="31">
        <f>VLOOKUP(A559,'Absolute Total Monosaccharide C'!$E$2:$T$999,13)</f>
        <v>0</v>
      </c>
      <c r="U559" s="31">
        <f>VLOOKUP(A559,'Absolute Total Monosaccharide C'!$E$2:$T$999,14)</f>
        <v>0.000539</v>
      </c>
      <c r="V559" s="31">
        <f>VLOOKUP(A559,'Absolute Total Monosaccharide C'!$E$2:$T$999,15)</f>
        <v>0</v>
      </c>
      <c r="W559" s="31">
        <f>VLOOKUP(A559,'Absolute Total Monosaccharide C'!$E$2:$T$999,16)</f>
        <v>0.000548</v>
      </c>
      <c r="X559" s="100">
        <f>VLOOKUP(A559,'Absolute Total Monosaccharide C'!$E$2:$T$999,2)</f>
        <v>10.524</v>
      </c>
      <c r="Y559" s="101"/>
    </row>
    <row r="560">
      <c r="A560" s="19" t="s">
        <v>1556</v>
      </c>
      <c r="B560" s="8" t="str">
        <f>VLOOKUP(A560,'Food Encyclopedia'!$C$2:$K$999,3)&amp;","&amp;VLOOKUP(A560,'Food Encyclopedia'!$C$2:$K$999,4)&amp;","&amp;VLOOKUP(A560,'Food Encyclopedia'!$C$2:$K$999,5)</f>
        <v>pine nut, NA, NA, fresh,Nuggets foods,</v>
      </c>
      <c r="C560" s="31" t="str">
        <f>VLOOKUP(A560,'Food Encyclopedia'!$C$2:$K$999,6)</f>
        <v>Beans, Peas, Legumes, Nuts, Seeds</v>
      </c>
      <c r="D560" s="107">
        <v>25.0</v>
      </c>
      <c r="E560" s="31">
        <f t="shared" si="1"/>
        <v>25000</v>
      </c>
      <c r="F560" s="31">
        <f>(VLOOKUP(A560,'% water content of Food'!A560:F1557,6))</f>
        <v>0.8559288851</v>
      </c>
      <c r="G560" s="31">
        <f t="shared" si="2"/>
        <v>213.9822213</v>
      </c>
      <c r="H560" s="31">
        <f t="shared" si="3"/>
        <v>24786.01778</v>
      </c>
      <c r="I560" s="99">
        <f t="shared" si="4"/>
        <v>305.5868132</v>
      </c>
      <c r="J560" s="31">
        <f>VLOOKUP(A560,'Absolute Total Monosaccharide C'!$E$2:$T$999,3)</f>
        <v>0.05455</v>
      </c>
      <c r="K560" s="31">
        <f>VLOOKUP(A560,'Absolute Total Monosaccharide C'!$E$2:$T$999,4)</f>
        <v>0.0049</v>
      </c>
      <c r="L560" s="31">
        <f>VLOOKUP(A560,'Absolute Total Monosaccharide C'!$E$2:$T$999,5)</f>
        <v>0.00621</v>
      </c>
      <c r="M560" s="31">
        <f>VLOOKUP(A560,'Absolute Total Monosaccharide C'!$E$2:$T$999,6)</f>
        <v>0.001595</v>
      </c>
      <c r="N560" s="100">
        <f>VLOOKUP(A560,'Absolute Total Monosaccharide C'!$E$2:$T$999,7)</f>
        <v>0.012329</v>
      </c>
      <c r="O560" s="31">
        <f>VLOOKUP(A560,'Absolute Total Monosaccharide C'!$E$2:$T$999,8)</f>
        <v>0.000874</v>
      </c>
      <c r="P560" s="31">
        <f>VLOOKUP(A560,'Absolute Total Monosaccharide C'!$E$2:$T$999,9)</f>
        <v>0.000297</v>
      </c>
      <c r="Q560" s="102">
        <f>VLOOKUP(A560,'Absolute Total Monosaccharide C'!$E$2:$T$999,10)</f>
        <v>0.0000514</v>
      </c>
      <c r="R560" s="31">
        <f>VLOOKUP(A560,'Absolute Total Monosaccharide C'!$E$2:$T$999,11)</f>
        <v>0.000429</v>
      </c>
      <c r="S560" s="31">
        <f>VLOOKUP(A560,'Absolute Total Monosaccharide C'!$E$2:$T$999,12)</f>
        <v>0</v>
      </c>
      <c r="T560" s="31">
        <f>VLOOKUP(A560,'Absolute Total Monosaccharide C'!$E$2:$T$999,13)</f>
        <v>0</v>
      </c>
      <c r="U560" s="31">
        <f>VLOOKUP(A560,'Absolute Total Monosaccharide C'!$E$2:$T$999,14)</f>
        <v>0.00037</v>
      </c>
      <c r="V560" s="31">
        <f>VLOOKUP(A560,'Absolute Total Monosaccharide C'!$E$2:$T$999,15)</f>
        <v>0</v>
      </c>
      <c r="W560" s="31">
        <f>VLOOKUP(A560,'Absolute Total Monosaccharide C'!$E$2:$T$999,16)</f>
        <v>0.000411</v>
      </c>
      <c r="X560" s="100">
        <f>VLOOKUP(A560,'Absolute Total Monosaccharide C'!$E$2:$T$999,2)</f>
        <v>9.592</v>
      </c>
      <c r="Y560" s="101"/>
    </row>
    <row r="561">
      <c r="A561" s="19" t="s">
        <v>1559</v>
      </c>
      <c r="B561" s="8" t="str">
        <f>VLOOKUP(A561,'Food Encyclopedia'!$C$2:$K$999,3)&amp;","&amp;VLOOKUP(A561,'Food Encyclopedia'!$C$2:$K$999,4)&amp;","&amp;VLOOKUP(A561,'Food Encyclopedia'!$C$2:$K$999,5)</f>
        <v>pecan, NA, NA, fresh,Nuggets foods,</v>
      </c>
      <c r="C561" s="31" t="str">
        <f>VLOOKUP(A561,'Food Encyclopedia'!$C$2:$K$999,6)</f>
        <v>Beans, Peas, Legumes, Nuts, Seeds</v>
      </c>
      <c r="D561" s="107">
        <v>25.0</v>
      </c>
      <c r="E561" s="31">
        <f t="shared" si="1"/>
        <v>25000</v>
      </c>
      <c r="F561" s="31">
        <f>(VLOOKUP(A561,'% water content of Food'!A561:F1558,6))</f>
        <v>2.515523143</v>
      </c>
      <c r="G561" s="31">
        <f t="shared" si="2"/>
        <v>628.8807857</v>
      </c>
      <c r="H561" s="31">
        <f t="shared" si="3"/>
        <v>24371.11921</v>
      </c>
      <c r="I561" s="99">
        <f t="shared" si="4"/>
        <v>188.1206692</v>
      </c>
      <c r="J561" s="31">
        <f>VLOOKUP(A561,'Absolute Total Monosaccharide C'!$E$2:$T$999,3)</f>
        <v>0.022116</v>
      </c>
      <c r="K561" s="31">
        <f>VLOOKUP(A561,'Absolute Total Monosaccharide C'!$E$2:$T$999,4)</f>
        <v>0.003754</v>
      </c>
      <c r="L561" s="31">
        <f>VLOOKUP(A561,'Absolute Total Monosaccharide C'!$E$2:$T$999,5)</f>
        <v>0.004453</v>
      </c>
      <c r="M561" s="31">
        <f>VLOOKUP(A561,'Absolute Total Monosaccharide C'!$E$2:$T$999,6)</f>
        <v>0.002434</v>
      </c>
      <c r="N561" s="100">
        <f>VLOOKUP(A561,'Absolute Total Monosaccharide C'!$E$2:$T$999,7)</f>
        <v>0.007719</v>
      </c>
      <c r="O561" s="31">
        <f>VLOOKUP(A561,'Absolute Total Monosaccharide C'!$E$2:$T$999,8)</f>
        <v>0.00086</v>
      </c>
      <c r="P561" s="31">
        <f>VLOOKUP(A561,'Absolute Total Monosaccharide C'!$E$2:$T$999,9)</f>
        <v>0.00042</v>
      </c>
      <c r="Q561" s="102">
        <f>VLOOKUP(A561,'Absolute Total Monosaccharide C'!$E$2:$T$999,10)</f>
        <v>0.0000467</v>
      </c>
      <c r="R561" s="31">
        <f>VLOOKUP(A561,'Absolute Total Monosaccharide C'!$E$2:$T$999,11)</f>
        <v>0.000688</v>
      </c>
      <c r="S561" s="31">
        <f>VLOOKUP(A561,'Absolute Total Monosaccharide C'!$E$2:$T$999,12)</f>
        <v>0</v>
      </c>
      <c r="T561" s="31">
        <f>VLOOKUP(A561,'Absolute Total Monosaccharide C'!$E$2:$T$999,13)</f>
        <v>0</v>
      </c>
      <c r="U561" s="31">
        <f>VLOOKUP(A561,'Absolute Total Monosaccharide C'!$E$2:$T$999,14)</f>
        <v>0.0004</v>
      </c>
      <c r="V561" s="31">
        <f>VLOOKUP(A561,'Absolute Total Monosaccharide C'!$E$2:$T$999,15)</f>
        <v>0</v>
      </c>
      <c r="W561" s="31">
        <f>VLOOKUP(A561,'Absolute Total Monosaccharide C'!$E$2:$T$999,16)</f>
        <v>0.000325</v>
      </c>
      <c r="X561" s="100">
        <f>VLOOKUP(A561,'Absolute Total Monosaccharide C'!$E$2:$T$999,2)</f>
        <v>10.588</v>
      </c>
      <c r="Y561" s="101"/>
    </row>
    <row r="562">
      <c r="A562" s="19" t="s">
        <v>1561</v>
      </c>
      <c r="B562" s="8" t="str">
        <f>VLOOKUP(A562,'Food Encyclopedia'!$C$2:$K$999,3)&amp;","&amp;VLOOKUP(A562,'Food Encyclopedia'!$C$2:$K$999,4)&amp;","&amp;VLOOKUP(A562,'Food Encyclopedia'!$C$2:$K$999,5)</f>
        <v>sunflower , NA, seed, hulled,Nuggets foods,</v>
      </c>
      <c r="C562" s="31" t="str">
        <f>VLOOKUP(A562,'Food Encyclopedia'!$C$2:$K$999,6)</f>
        <v>Beans, Peas, Legumes, Nuts, Seeds</v>
      </c>
      <c r="D562" s="107">
        <v>25.0</v>
      </c>
      <c r="E562" s="31">
        <f t="shared" si="1"/>
        <v>25000</v>
      </c>
      <c r="F562" s="31">
        <f>(VLOOKUP(A562,'% water content of Food'!A562:F1559,6))</f>
        <v>3.85442811</v>
      </c>
      <c r="G562" s="31">
        <f t="shared" si="2"/>
        <v>963.6070276</v>
      </c>
      <c r="H562" s="31">
        <f t="shared" si="3"/>
        <v>24036.39297</v>
      </c>
      <c r="I562" s="99">
        <f t="shared" si="4"/>
        <v>546.0587755</v>
      </c>
      <c r="J562" s="31">
        <f>VLOOKUP(A562,'Absolute Total Monosaccharide C'!$E$2:$T$999,3)</f>
        <v>0.014951</v>
      </c>
      <c r="K562" s="31">
        <f>VLOOKUP(A562,'Absolute Total Monosaccharide C'!$E$2:$T$999,4)</f>
        <v>0.006676</v>
      </c>
      <c r="L562" s="31">
        <f>VLOOKUP(A562,'Absolute Total Monosaccharide C'!$E$2:$T$999,5)</f>
        <v>0.003564</v>
      </c>
      <c r="M562" s="31">
        <f>VLOOKUP(A562,'Absolute Total Monosaccharide C'!$E$2:$T$999,6)</f>
        <v>0.002713</v>
      </c>
      <c r="N562" s="100">
        <f>VLOOKUP(A562,'Absolute Total Monosaccharide C'!$E$2:$T$999,7)</f>
        <v>0.022718</v>
      </c>
      <c r="O562" s="31">
        <f>VLOOKUP(A562,'Absolute Total Monosaccharide C'!$E$2:$T$999,8)</f>
        <v>0.000852</v>
      </c>
      <c r="P562" s="31">
        <f>VLOOKUP(A562,'Absolute Total Monosaccharide C'!$E$2:$T$999,9)</f>
        <v>0.000468</v>
      </c>
      <c r="Q562" s="102">
        <f>VLOOKUP(A562,'Absolute Total Monosaccharide C'!$E$2:$T$999,10)</f>
        <v>0.0000561</v>
      </c>
      <c r="R562" s="31">
        <f>VLOOKUP(A562,'Absolute Total Monosaccharide C'!$E$2:$T$999,11)</f>
        <v>0.00081</v>
      </c>
      <c r="S562" s="31">
        <f>VLOOKUP(A562,'Absolute Total Monosaccharide C'!$E$2:$T$999,12)</f>
        <v>0</v>
      </c>
      <c r="T562" s="31">
        <f>VLOOKUP(A562,'Absolute Total Monosaccharide C'!$E$2:$T$999,13)</f>
        <v>0</v>
      </c>
      <c r="U562" s="31">
        <f>VLOOKUP(A562,'Absolute Total Monosaccharide C'!$E$2:$T$999,14)</f>
        <v>0.001828</v>
      </c>
      <c r="V562" s="31">
        <f>VLOOKUP(A562,'Absolute Total Monosaccharide C'!$E$2:$T$999,15)</f>
        <v>0</v>
      </c>
      <c r="W562" s="31">
        <f>VLOOKUP(A562,'Absolute Total Monosaccharide C'!$E$2:$T$999,16)</f>
        <v>0.000569</v>
      </c>
      <c r="X562" s="100">
        <f>VLOOKUP(A562,'Absolute Total Monosaccharide C'!$E$2:$T$999,2)</f>
        <v>9.753</v>
      </c>
      <c r="Y562" s="101"/>
    </row>
    <row r="563">
      <c r="A563" s="19" t="s">
        <v>1563</v>
      </c>
      <c r="B563" s="8" t="str">
        <f>VLOOKUP(A563,'Food Encyclopedia'!$C$2:$K$999,3)&amp;","&amp;VLOOKUP(A563,'Food Encyclopedia'!$C$2:$K$999,4)&amp;","&amp;VLOOKUP(A563,'Food Encyclopedia'!$C$2:$K$999,5)</f>
        <v>pumpkin, NA, seeds, fresh,Nuggets foods,Organic Raw Pumpkin Seeds</v>
      </c>
      <c r="C563" s="31" t="str">
        <f>VLOOKUP(A563,'Food Encyclopedia'!$C$2:$K$999,6)</f>
        <v>Beans, Peas, Legumes, Nuts, Seeds</v>
      </c>
      <c r="D563" s="107">
        <v>25.0</v>
      </c>
      <c r="E563" s="31">
        <f t="shared" si="1"/>
        <v>25000</v>
      </c>
      <c r="F563" s="31">
        <f>(VLOOKUP(A563,'% water content of Food'!A563:F1560,6))</f>
        <v>5.288952877</v>
      </c>
      <c r="G563" s="31">
        <f t="shared" si="2"/>
        <v>1322.238219</v>
      </c>
      <c r="H563" s="31">
        <f t="shared" si="3"/>
        <v>23677.76178</v>
      </c>
      <c r="I563" s="99">
        <f t="shared" si="4"/>
        <v>153.1004077</v>
      </c>
      <c r="J563" s="31">
        <f>VLOOKUP(A563,'Absolute Total Monosaccharide C'!$E$2:$T$999,3)</f>
        <v>0.013916</v>
      </c>
      <c r="K563" s="31">
        <f>VLOOKUP(A563,'Absolute Total Monosaccharide C'!$E$2:$T$999,4)</f>
        <v>0.006597</v>
      </c>
      <c r="L563" s="31">
        <f>VLOOKUP(A563,'Absolute Total Monosaccharide C'!$E$2:$T$999,5)</f>
        <v>0.002112</v>
      </c>
      <c r="M563" s="31">
        <f>VLOOKUP(A563,'Absolute Total Monosaccharide C'!$E$2:$T$999,6)</f>
        <v>0.006915</v>
      </c>
      <c r="N563" s="100">
        <f>VLOOKUP(A563,'Absolute Total Monosaccharide C'!$E$2:$T$999,7)</f>
        <v>0.006466</v>
      </c>
      <c r="O563" s="31">
        <f>VLOOKUP(A563,'Absolute Total Monosaccharide C'!$E$2:$T$999,8)</f>
        <v>0.000605</v>
      </c>
      <c r="P563" s="31">
        <f>VLOOKUP(A563,'Absolute Total Monosaccharide C'!$E$2:$T$999,9)</f>
        <v>0.000321</v>
      </c>
      <c r="Q563" s="102">
        <f>VLOOKUP(A563,'Absolute Total Monosaccharide C'!$E$2:$T$999,10)</f>
        <v>0.0000163</v>
      </c>
      <c r="R563" s="31">
        <f>VLOOKUP(A563,'Absolute Total Monosaccharide C'!$E$2:$T$999,11)</f>
        <v>0.000627</v>
      </c>
      <c r="S563" s="31">
        <f>VLOOKUP(A563,'Absolute Total Monosaccharide C'!$E$2:$T$999,12)</f>
        <v>0</v>
      </c>
      <c r="T563" s="31">
        <f>VLOOKUP(A563,'Absolute Total Monosaccharide C'!$E$2:$T$999,13)</f>
        <v>0</v>
      </c>
      <c r="U563" s="31">
        <f>VLOOKUP(A563,'Absolute Total Monosaccharide C'!$E$2:$T$999,14)</f>
        <v>0.000233</v>
      </c>
      <c r="V563" s="31">
        <f>VLOOKUP(A563,'Absolute Total Monosaccharide C'!$E$2:$T$999,15)</f>
        <v>0</v>
      </c>
      <c r="W563" s="31">
        <f>VLOOKUP(A563,'Absolute Total Monosaccharide C'!$E$2:$T$999,16)</f>
        <v>0.000451</v>
      </c>
      <c r="X563" s="100">
        <f>VLOOKUP(A563,'Absolute Total Monosaccharide C'!$E$2:$T$999,2)</f>
        <v>10.393</v>
      </c>
      <c r="Y563" s="101"/>
    </row>
    <row r="564">
      <c r="A564" s="19" t="s">
        <v>1566</v>
      </c>
      <c r="B564" s="8" t="str">
        <f>VLOOKUP(A564,'Food Encyclopedia'!$C$2:$K$999,3)&amp;","&amp;VLOOKUP(A564,'Food Encyclopedia'!$C$2:$K$999,4)&amp;","&amp;VLOOKUP(A564,'Food Encyclopedia'!$C$2:$K$999,5)</f>
        <v>soup, black bean vegetable, NA, canned,Amy's Organic Soups,</v>
      </c>
      <c r="C564" s="31" t="str">
        <f>VLOOKUP(A564,'Food Encyclopedia'!$C$2:$K$999,6)</f>
        <v>Beans, Peas, Legumes, Nuts, Seeds</v>
      </c>
      <c r="D564" s="107">
        <v>200.0</v>
      </c>
      <c r="E564" s="31">
        <f t="shared" si="1"/>
        <v>200000</v>
      </c>
      <c r="F564" s="31">
        <f>(VLOOKUP(A564,'% water content of Food'!A564:F1561,6))</f>
        <v>83.0707836</v>
      </c>
      <c r="G564" s="31">
        <f t="shared" si="2"/>
        <v>166141.5672</v>
      </c>
      <c r="H564" s="31">
        <f t="shared" si="3"/>
        <v>33858.4328</v>
      </c>
      <c r="I564" s="99">
        <f t="shared" si="4"/>
        <v>1429.096732</v>
      </c>
      <c r="J564" s="31">
        <f>VLOOKUP(A564,'Absolute Total Monosaccharide C'!$E$2:$T$999,3)</f>
        <v>0.531416</v>
      </c>
      <c r="K564" s="31">
        <f>VLOOKUP(A564,'Absolute Total Monosaccharide C'!$E$2:$T$999,4)</f>
        <v>0.040823</v>
      </c>
      <c r="L564" s="31">
        <f>VLOOKUP(A564,'Absolute Total Monosaccharide C'!$E$2:$T$999,5)</f>
        <v>0.020253</v>
      </c>
      <c r="M564" s="31">
        <f>VLOOKUP(A564,'Absolute Total Monosaccharide C'!$E$2:$T$999,6)</f>
        <v>0.014967</v>
      </c>
      <c r="N564" s="100">
        <f>VLOOKUP(A564,'Absolute Total Monosaccharide C'!$E$2:$T$999,7)</f>
        <v>0.042208</v>
      </c>
      <c r="O564" s="31">
        <f>VLOOKUP(A564,'Absolute Total Monosaccharide C'!$E$2:$T$999,8)</f>
        <v>0</v>
      </c>
      <c r="P564" s="31">
        <f>VLOOKUP(A564,'Absolute Total Monosaccharide C'!$E$2:$T$999,9)</f>
        <v>0.002086</v>
      </c>
      <c r="Q564" s="31">
        <f>VLOOKUP(A564,'Absolute Total Monosaccharide C'!$E$2:$T$999,10)</f>
        <v>0</v>
      </c>
      <c r="R564" s="31">
        <f>VLOOKUP(A564,'Absolute Total Monosaccharide C'!$E$2:$T$999,11)</f>
        <v>0.012204</v>
      </c>
      <c r="S564" s="31">
        <f>VLOOKUP(A564,'Absolute Total Monosaccharide C'!$E$2:$T$999,12)</f>
        <v>0</v>
      </c>
      <c r="T564" s="31">
        <f>VLOOKUP(A564,'Absolute Total Monosaccharide C'!$E$2:$T$999,13)</f>
        <v>0</v>
      </c>
      <c r="U564" s="31">
        <f>VLOOKUP(A564,'Absolute Total Monosaccharide C'!$E$2:$T$999,14)</f>
        <v>0.004971</v>
      </c>
      <c r="V564" s="31">
        <f>VLOOKUP(A564,'Absolute Total Monosaccharide C'!$E$2:$T$999,15)</f>
        <v>0</v>
      </c>
      <c r="W564" s="31">
        <f>VLOOKUP(A564,'Absolute Total Monosaccharide C'!$E$2:$T$999,16)</f>
        <v>0.001033</v>
      </c>
      <c r="X564" s="100">
        <f>VLOOKUP(A564,'Absolute Total Monosaccharide C'!$E$2:$T$999,2)</f>
        <v>9.776</v>
      </c>
      <c r="Y564" s="101"/>
    </row>
    <row r="565">
      <c r="A565" s="19" t="s">
        <v>1569</v>
      </c>
      <c r="B565" s="8" t="str">
        <f>VLOOKUP(A565,'Food Encyclopedia'!$C$2:$K$999,3)&amp;","&amp;VLOOKUP(A565,'Food Encyclopedia'!$C$2:$K$999,4)&amp;","&amp;VLOOKUP(A565,'Food Encyclopedia'!$C$2:$K$999,5)</f>
        <v>soup, minestrone, NA, canned,Amy's Organic Soups,</v>
      </c>
      <c r="C565" s="31" t="str">
        <f>VLOOKUP(A565,'Food Encyclopedia'!$C$2:$K$999,6)</f>
        <v>Vegetables</v>
      </c>
      <c r="D565" s="107">
        <v>200.0</v>
      </c>
      <c r="E565" s="31">
        <f t="shared" si="1"/>
        <v>200000</v>
      </c>
      <c r="F565" s="31">
        <f>(VLOOKUP(A565,'% water content of Food'!A565:F1562,6))</f>
        <v>90.26533217</v>
      </c>
      <c r="G565" s="31">
        <f t="shared" si="2"/>
        <v>180530.6643</v>
      </c>
      <c r="H565" s="31">
        <f t="shared" si="3"/>
        <v>19469.33566</v>
      </c>
      <c r="I565" s="99">
        <f t="shared" si="4"/>
        <v>258.8058789</v>
      </c>
      <c r="J565" s="31">
        <f>VLOOKUP(A565,'Absolute Total Monosaccharide C'!$E$2:$T$999,3)</f>
        <v>0.514282</v>
      </c>
      <c r="K565" s="31">
        <f>VLOOKUP(A565,'Absolute Total Monosaccharide C'!$E$2:$T$999,4)</f>
        <v>0.024288</v>
      </c>
      <c r="L565" s="31">
        <f>VLOOKUP(A565,'Absolute Total Monosaccharide C'!$E$2:$T$999,5)</f>
        <v>0.013637</v>
      </c>
      <c r="M565" s="31">
        <f>VLOOKUP(A565,'Absolute Total Monosaccharide C'!$E$2:$T$999,6)</f>
        <v>0.006964</v>
      </c>
      <c r="N565" s="100">
        <f>VLOOKUP(A565,'Absolute Total Monosaccharide C'!$E$2:$T$999,7)</f>
        <v>0.013293</v>
      </c>
      <c r="O565" s="31">
        <f>VLOOKUP(A565,'Absolute Total Monosaccharide C'!$E$2:$T$999,8)</f>
        <v>0</v>
      </c>
      <c r="P565" s="31">
        <f>VLOOKUP(A565,'Absolute Total Monosaccharide C'!$E$2:$T$999,9)</f>
        <v>0.001624</v>
      </c>
      <c r="Q565" s="31">
        <f>VLOOKUP(A565,'Absolute Total Monosaccharide C'!$E$2:$T$999,10)</f>
        <v>0</v>
      </c>
      <c r="R565" s="31">
        <f>VLOOKUP(A565,'Absolute Total Monosaccharide C'!$E$2:$T$999,11)</f>
        <v>0.012799</v>
      </c>
      <c r="S565" s="31">
        <f>VLOOKUP(A565,'Absolute Total Monosaccharide C'!$E$2:$T$999,12)</f>
        <v>0</v>
      </c>
      <c r="T565" s="31">
        <f>VLOOKUP(A565,'Absolute Total Monosaccharide C'!$E$2:$T$999,13)</f>
        <v>0</v>
      </c>
      <c r="U565" s="31">
        <f>VLOOKUP(A565,'Absolute Total Monosaccharide C'!$E$2:$T$999,14)</f>
        <v>0.001443</v>
      </c>
      <c r="V565" s="31">
        <f>VLOOKUP(A565,'Absolute Total Monosaccharide C'!$E$2:$T$999,15)</f>
        <v>0</v>
      </c>
      <c r="W565" s="31">
        <f>VLOOKUP(A565,'Absolute Total Monosaccharide C'!$E$2:$T$999,16)</f>
        <v>0.001142</v>
      </c>
      <c r="X565" s="100">
        <f>VLOOKUP(A565,'Absolute Total Monosaccharide C'!$E$2:$T$999,2)</f>
        <v>9.586</v>
      </c>
      <c r="Y565" s="101"/>
    </row>
    <row r="566">
      <c r="A566" s="19" t="s">
        <v>1571</v>
      </c>
      <c r="B566" s="8" t="str">
        <f>VLOOKUP(A566,'Food Encyclopedia'!$C$2:$K$999,3)&amp;","&amp;VLOOKUP(A566,'Food Encyclopedia'!$C$2:$K$999,4)&amp;","&amp;VLOOKUP(A566,'Food Encyclopedia'!$C$2:$K$999,5)</f>
        <v>soup, quinoa,kale,red lentil, NA, canned,Amy's Organic Soups,</v>
      </c>
      <c r="C566" s="31" t="str">
        <f>VLOOKUP(A566,'Food Encyclopedia'!$C$2:$K$999,6)</f>
        <v>Vegetables</v>
      </c>
      <c r="D566" s="107">
        <v>200.0</v>
      </c>
      <c r="E566" s="31">
        <f t="shared" si="1"/>
        <v>200000</v>
      </c>
      <c r="F566" s="31">
        <f>(VLOOKUP(A566,'% water content of Food'!A566:F1563,6))</f>
        <v>87.79641829</v>
      </c>
      <c r="G566" s="31">
        <f t="shared" si="2"/>
        <v>175592.8366</v>
      </c>
      <c r="H566" s="31">
        <f t="shared" si="3"/>
        <v>24407.16342</v>
      </c>
      <c r="I566" s="99">
        <f t="shared" si="4"/>
        <v>375.1625089</v>
      </c>
      <c r="J566" s="31">
        <f>VLOOKUP(A566,'Absolute Total Monosaccharide C'!$E$2:$T$999,3)</f>
        <v>0.471493</v>
      </c>
      <c r="K566" s="31">
        <f>VLOOKUP(A566,'Absolute Total Monosaccharide C'!$E$2:$T$999,4)</f>
        <v>0.024386</v>
      </c>
      <c r="L566" s="31">
        <f>VLOOKUP(A566,'Absolute Total Monosaccharide C'!$E$2:$T$999,5)</f>
        <v>0.017829</v>
      </c>
      <c r="M566" s="31">
        <f>VLOOKUP(A566,'Absolute Total Monosaccharide C'!$E$2:$T$999,6)</f>
        <v>0.004347</v>
      </c>
      <c r="N566" s="100">
        <f>VLOOKUP(A566,'Absolute Total Monosaccharide C'!$E$2:$T$999,7)</f>
        <v>0.015371</v>
      </c>
      <c r="O566" s="31">
        <f>VLOOKUP(A566,'Absolute Total Monosaccharide C'!$E$2:$T$999,8)</f>
        <v>0</v>
      </c>
      <c r="P566" s="31">
        <f>VLOOKUP(A566,'Absolute Total Monosaccharide C'!$E$2:$T$999,9)</f>
        <v>0.00246</v>
      </c>
      <c r="Q566" s="31">
        <f>VLOOKUP(A566,'Absolute Total Monosaccharide C'!$E$2:$T$999,10)</f>
        <v>0</v>
      </c>
      <c r="R566" s="31">
        <f>VLOOKUP(A566,'Absolute Total Monosaccharide C'!$E$2:$T$999,11)</f>
        <v>0.016751</v>
      </c>
      <c r="S566" s="31">
        <f>VLOOKUP(A566,'Absolute Total Monosaccharide C'!$E$2:$T$999,12)</f>
        <v>0</v>
      </c>
      <c r="T566" s="31">
        <f>VLOOKUP(A566,'Absolute Total Monosaccharide C'!$E$2:$T$999,13)</f>
        <v>0</v>
      </c>
      <c r="U566" s="31">
        <f>VLOOKUP(A566,'Absolute Total Monosaccharide C'!$E$2:$T$999,14)</f>
        <v>0.001701</v>
      </c>
      <c r="V566" s="31">
        <f>VLOOKUP(A566,'Absolute Total Monosaccharide C'!$E$2:$T$999,15)</f>
        <v>0</v>
      </c>
      <c r="W566" s="31">
        <f>VLOOKUP(A566,'Absolute Total Monosaccharide C'!$E$2:$T$999,16)</f>
        <v>0.001675</v>
      </c>
      <c r="X566" s="100">
        <f>VLOOKUP(A566,'Absolute Total Monosaccharide C'!$E$2:$T$999,2)</f>
        <v>10.288</v>
      </c>
      <c r="Y566" s="101"/>
    </row>
    <row r="567">
      <c r="A567" s="19" t="s">
        <v>1573</v>
      </c>
      <c r="B567" s="8" t="str">
        <f>VLOOKUP(A567,'Food Encyclopedia'!$C$2:$K$999,3)&amp;","&amp;VLOOKUP(A567,'Food Encyclopedia'!$C$2:$K$999,4)&amp;","&amp;VLOOKUP(A567,'Food Encyclopedia'!$C$2:$K$999,5)</f>
        <v>soup, split pea, NA, canned,Amy's Organic Soups,</v>
      </c>
      <c r="C567" s="31" t="str">
        <f>VLOOKUP(A567,'Food Encyclopedia'!$C$2:$K$999,6)</f>
        <v>Beans, Peas, Legumes, Nuts, Seeds</v>
      </c>
      <c r="D567" s="107">
        <v>200.0</v>
      </c>
      <c r="E567" s="31">
        <f t="shared" si="1"/>
        <v>200000</v>
      </c>
      <c r="F567" s="31">
        <f>(VLOOKUP(A567,'% water content of Food'!A567:F1564,6))</f>
        <v>87.96919535</v>
      </c>
      <c r="G567" s="31">
        <f t="shared" si="2"/>
        <v>175938.3907</v>
      </c>
      <c r="H567" s="31">
        <f t="shared" si="3"/>
        <v>24061.60931</v>
      </c>
      <c r="I567" s="99">
        <f t="shared" si="4"/>
        <v>786.9349324</v>
      </c>
      <c r="J567" s="31">
        <f>VLOOKUP(A567,'Absolute Total Monosaccharide C'!$E$2:$T$999,3)</f>
        <v>0.528045</v>
      </c>
      <c r="K567" s="31">
        <f>VLOOKUP(A567,'Absolute Total Monosaccharide C'!$E$2:$T$999,4)</f>
        <v>0.042322</v>
      </c>
      <c r="L567" s="31">
        <f>VLOOKUP(A567,'Absolute Total Monosaccharide C'!$E$2:$T$999,5)</f>
        <v>0.014601</v>
      </c>
      <c r="M567" s="31">
        <f>VLOOKUP(A567,'Absolute Total Monosaccharide C'!$E$2:$T$999,6)</f>
        <v>0.002555</v>
      </c>
      <c r="N567" s="100">
        <f>VLOOKUP(A567,'Absolute Total Monosaccharide C'!$E$2:$T$999,7)</f>
        <v>0.032705</v>
      </c>
      <c r="O567" s="31">
        <f>VLOOKUP(A567,'Absolute Total Monosaccharide C'!$E$2:$T$999,8)</f>
        <v>0</v>
      </c>
      <c r="P567" s="31">
        <f>VLOOKUP(A567,'Absolute Total Monosaccharide C'!$E$2:$T$999,9)</f>
        <v>0.001619</v>
      </c>
      <c r="Q567" s="31">
        <f>VLOOKUP(A567,'Absolute Total Monosaccharide C'!$E$2:$T$999,10)</f>
        <v>0</v>
      </c>
      <c r="R567" s="31">
        <f>VLOOKUP(A567,'Absolute Total Monosaccharide C'!$E$2:$T$999,11)</f>
        <v>0.01005</v>
      </c>
      <c r="S567" s="31">
        <f>VLOOKUP(A567,'Absolute Total Monosaccharide C'!$E$2:$T$999,12)</f>
        <v>0</v>
      </c>
      <c r="T567" s="31">
        <f>VLOOKUP(A567,'Absolute Total Monosaccharide C'!$E$2:$T$999,13)</f>
        <v>0</v>
      </c>
      <c r="U567" s="102">
        <f>VLOOKUP(A567,'Absolute Total Monosaccharide C'!$E$2:$T$999,14)</f>
        <v>0.0000347</v>
      </c>
      <c r="V567" s="31">
        <f>VLOOKUP(A567,'Absolute Total Monosaccharide C'!$E$2:$T$999,15)</f>
        <v>0</v>
      </c>
      <c r="W567" s="31">
        <f>VLOOKUP(A567,'Absolute Total Monosaccharide C'!$E$2:$T$999,16)</f>
        <v>0.001606</v>
      </c>
      <c r="X567" s="100">
        <f>VLOOKUP(A567,'Absolute Total Monosaccharide C'!$E$2:$T$999,2)</f>
        <v>9.9</v>
      </c>
      <c r="Y567" s="101"/>
    </row>
    <row r="568">
      <c r="A568" s="19" t="s">
        <v>1575</v>
      </c>
      <c r="B568" s="8" t="str">
        <f>VLOOKUP(A568,'Food Encyclopedia'!$C$2:$K$999,3)&amp;","&amp;VLOOKUP(A568,'Food Encyclopedia'!$C$2:$K$999,4)&amp;","&amp;VLOOKUP(A568,'Food Encyclopedia'!$C$2:$K$999,5)</f>
        <v>soup, vegetable, NA, canned,Amy's Organic Soups,French Country Vegetable</v>
      </c>
      <c r="C568" s="31" t="str">
        <f>VLOOKUP(A568,'Food Encyclopedia'!$C$2:$K$999,6)</f>
        <v>Vegetables</v>
      </c>
      <c r="D568" s="107">
        <v>200.0</v>
      </c>
      <c r="E568" s="31">
        <f t="shared" si="1"/>
        <v>200000</v>
      </c>
      <c r="F568" s="31">
        <f>(VLOOKUP(A568,'% water content of Food'!A568:F1565,6))</f>
        <v>84.97670636</v>
      </c>
      <c r="G568" s="31">
        <f t="shared" si="2"/>
        <v>169953.4127</v>
      </c>
      <c r="H568" s="31">
        <f t="shared" si="3"/>
        <v>30046.58728</v>
      </c>
      <c r="I568" s="99">
        <f t="shared" si="4"/>
        <v>668.6267067</v>
      </c>
      <c r="J568" s="31">
        <f>VLOOKUP(A568,'Absolute Total Monosaccharide C'!$E$2:$T$999,3)</f>
        <v>0.493519</v>
      </c>
      <c r="K568" s="31">
        <f>VLOOKUP(A568,'Absolute Total Monosaccharide C'!$E$2:$T$999,4)</f>
        <v>0.018107</v>
      </c>
      <c r="L568" s="31">
        <f>VLOOKUP(A568,'Absolute Total Monosaccharide C'!$E$2:$T$999,5)</f>
        <v>0.005088</v>
      </c>
      <c r="M568" s="31">
        <f>VLOOKUP(A568,'Absolute Total Monosaccharide C'!$E$2:$T$999,6)</f>
        <v>0.007358</v>
      </c>
      <c r="N568" s="100">
        <f>VLOOKUP(A568,'Absolute Total Monosaccharide C'!$E$2:$T$999,7)</f>
        <v>0.022253</v>
      </c>
      <c r="O568" s="31">
        <f>VLOOKUP(A568,'Absolute Total Monosaccharide C'!$E$2:$T$999,8)</f>
        <v>0</v>
      </c>
      <c r="P568" s="31">
        <f>VLOOKUP(A568,'Absolute Total Monosaccharide C'!$E$2:$T$999,9)</f>
        <v>0.00145</v>
      </c>
      <c r="Q568" s="31">
        <f>VLOOKUP(A568,'Absolute Total Monosaccharide C'!$E$2:$T$999,10)</f>
        <v>0</v>
      </c>
      <c r="R568" s="31">
        <f>VLOOKUP(A568,'Absolute Total Monosaccharide C'!$E$2:$T$999,11)</f>
        <v>0.012063</v>
      </c>
      <c r="S568" s="31">
        <f>VLOOKUP(A568,'Absolute Total Monosaccharide C'!$E$2:$T$999,12)</f>
        <v>0</v>
      </c>
      <c r="T568" s="31">
        <f>VLOOKUP(A568,'Absolute Total Monosaccharide C'!$E$2:$T$999,13)</f>
        <v>0</v>
      </c>
      <c r="U568" s="31">
        <f>VLOOKUP(A568,'Absolute Total Monosaccharide C'!$E$2:$T$999,14)</f>
        <v>0.003563</v>
      </c>
      <c r="V568" s="31">
        <f>VLOOKUP(A568,'Absolute Total Monosaccharide C'!$E$2:$T$999,15)</f>
        <v>0</v>
      </c>
      <c r="W568" s="31">
        <f>VLOOKUP(A568,'Absolute Total Monosaccharide C'!$E$2:$T$999,16)</f>
        <v>0.001031</v>
      </c>
      <c r="X568" s="100">
        <f>VLOOKUP(A568,'Absolute Total Monosaccharide C'!$E$2:$T$999,2)</f>
        <v>10.123</v>
      </c>
      <c r="Y568" s="101"/>
    </row>
    <row r="569">
      <c r="A569" s="19" t="s">
        <v>1578</v>
      </c>
      <c r="B569" s="8" t="str">
        <f>VLOOKUP(A569,'Food Encyclopedia'!$C$2:$K$999,3)&amp;","&amp;VLOOKUP(A569,'Food Encyclopedia'!$C$2:$K$999,4)&amp;","&amp;VLOOKUP(A569,'Food Encyclopedia'!$C$2:$K$999,5)</f>
        <v>bread, multigrain, NA, fresh,Trader Joe's,Sprouted Wheat Multigrain Bread, made with organic sprouted wheat berried, rye flakes &amp; flaxseed</v>
      </c>
      <c r="C569" s="31" t="str">
        <f>VLOOKUP(A569,'Food Encyclopedia'!$C$2:$K$999,6)</f>
        <v>Grain Products</v>
      </c>
      <c r="D569" s="107">
        <v>50.0</v>
      </c>
      <c r="E569" s="31">
        <f t="shared" si="1"/>
        <v>50000</v>
      </c>
      <c r="F569" s="31">
        <f>(VLOOKUP(A569,'% water content of Food'!A569:F1566,6))</f>
        <v>36.6929697</v>
      </c>
      <c r="G569" s="31">
        <f t="shared" si="2"/>
        <v>18346.48485</v>
      </c>
      <c r="H569" s="31">
        <f t="shared" si="3"/>
        <v>31653.51515</v>
      </c>
      <c r="I569" s="99">
        <f t="shared" si="4"/>
        <v>873.5737111</v>
      </c>
      <c r="J569" s="31">
        <f>VLOOKUP(A569,'Absolute Total Monosaccharide C'!$E$2:$T$999,3)</f>
        <v>0.522965</v>
      </c>
      <c r="K569" s="31">
        <f>VLOOKUP(A569,'Absolute Total Monosaccharide C'!$E$2:$T$999,4)</f>
        <v>0</v>
      </c>
      <c r="L569" s="31">
        <f>VLOOKUP(A569,'Absolute Total Monosaccharide C'!$E$2:$T$999,5)</f>
        <v>0.010821</v>
      </c>
      <c r="M569" s="31">
        <f>VLOOKUP(A569,'Absolute Total Monosaccharide C'!$E$2:$T$999,6)</f>
        <v>0.01066</v>
      </c>
      <c r="N569" s="100">
        <f>VLOOKUP(A569,'Absolute Total Monosaccharide C'!$E$2:$T$999,7)</f>
        <v>0.027598</v>
      </c>
      <c r="O569" s="31">
        <f>VLOOKUP(A569,'Absolute Total Monosaccharide C'!$E$2:$T$999,8)</f>
        <v>0.000439</v>
      </c>
      <c r="P569" s="102">
        <f>VLOOKUP(A569,'Absolute Total Monosaccharide C'!$E$2:$T$999,9)</f>
        <v>0.0000786</v>
      </c>
      <c r="Q569" s="102">
        <f>VLOOKUP(A569,'Absolute Total Monosaccharide C'!$E$2:$T$999,10)</f>
        <v>0.0000561</v>
      </c>
      <c r="R569" s="31">
        <f>VLOOKUP(A569,'Absolute Total Monosaccharide C'!$E$2:$T$999,11)</f>
        <v>0.000122</v>
      </c>
      <c r="S569" s="31">
        <f>VLOOKUP(A569,'Absolute Total Monosaccharide C'!$E$2:$T$999,12)</f>
        <v>0</v>
      </c>
      <c r="T569" s="31">
        <f>VLOOKUP(A569,'Absolute Total Monosaccharide C'!$E$2:$T$999,13)</f>
        <v>0</v>
      </c>
      <c r="U569" s="31">
        <f>VLOOKUP(A569,'Absolute Total Monosaccharide C'!$E$2:$T$999,14)</f>
        <v>0.001909</v>
      </c>
      <c r="V569" s="31">
        <f>VLOOKUP(A569,'Absolute Total Monosaccharide C'!$E$2:$T$999,15)</f>
        <v>0</v>
      </c>
      <c r="W569" s="31">
        <f>VLOOKUP(A569,'Absolute Total Monosaccharide C'!$E$2:$T$999,16)</f>
        <v>0.0005</v>
      </c>
      <c r="X569" s="100">
        <f>VLOOKUP(A569,'Absolute Total Monosaccharide C'!$E$2:$T$999,2)</f>
        <v>10.359</v>
      </c>
      <c r="Y569" s="101"/>
    </row>
    <row r="570">
      <c r="A570" s="19" t="s">
        <v>1581</v>
      </c>
      <c r="B570" s="8" t="str">
        <f>VLOOKUP(A570,'Food Encyclopedia'!$C$2:$K$999,3)&amp;","&amp;VLOOKUP(A570,'Food Encyclopedia'!$C$2:$K$999,4)&amp;","&amp;VLOOKUP(A570,'Food Encyclopedia'!$C$2:$K$999,5)</f>
        <v>bread, sprouted wheat, NA, fresh,Silver Hills,Sprouted Power, The Big 16</v>
      </c>
      <c r="C570" s="31" t="str">
        <f>VLOOKUP(A570,'Food Encyclopedia'!$C$2:$K$999,6)</f>
        <v>Grain Products</v>
      </c>
      <c r="D570" s="107">
        <v>50.0</v>
      </c>
      <c r="E570" s="31">
        <f t="shared" si="1"/>
        <v>50000</v>
      </c>
      <c r="F570" s="31">
        <f>(VLOOKUP(A570,'% water content of Food'!A570:F1567,6))</f>
        <v>37.21082577</v>
      </c>
      <c r="G570" s="31">
        <f t="shared" si="2"/>
        <v>18605.41289</v>
      </c>
      <c r="H570" s="31">
        <f t="shared" si="3"/>
        <v>31394.58711</v>
      </c>
      <c r="I570" s="99">
        <f t="shared" si="4"/>
        <v>822.1614473</v>
      </c>
      <c r="J570" s="31">
        <f>VLOOKUP(A570,'Absolute Total Monosaccharide C'!$E$2:$T$999,3)</f>
        <v>0.504104</v>
      </c>
      <c r="K570" s="31">
        <f>VLOOKUP(A570,'Absolute Total Monosaccharide C'!$E$2:$T$999,4)</f>
        <v>0</v>
      </c>
      <c r="L570" s="31">
        <f>VLOOKUP(A570,'Absolute Total Monosaccharide C'!$E$2:$T$999,5)</f>
        <v>0.011151</v>
      </c>
      <c r="M570" s="31">
        <f>VLOOKUP(A570,'Absolute Total Monosaccharide C'!$E$2:$T$999,6)</f>
        <v>0.013508</v>
      </c>
      <c r="N570" s="100">
        <f>VLOOKUP(A570,'Absolute Total Monosaccharide C'!$E$2:$T$999,7)</f>
        <v>0.026188</v>
      </c>
      <c r="O570" s="31">
        <f>VLOOKUP(A570,'Absolute Total Monosaccharide C'!$E$2:$T$999,8)</f>
        <v>0.000479</v>
      </c>
      <c r="P570" s="102">
        <f>VLOOKUP(A570,'Absolute Total Monosaccharide C'!$E$2:$T$999,9)</f>
        <v>0.0000646</v>
      </c>
      <c r="Q570" s="102">
        <f>VLOOKUP(A570,'Absolute Total Monosaccharide C'!$E$2:$T$999,10)</f>
        <v>0.000058</v>
      </c>
      <c r="R570" s="31">
        <f>VLOOKUP(A570,'Absolute Total Monosaccharide C'!$E$2:$T$999,11)</f>
        <v>0.000147</v>
      </c>
      <c r="S570" s="31">
        <f>VLOOKUP(A570,'Absolute Total Monosaccharide C'!$E$2:$T$999,12)</f>
        <v>0</v>
      </c>
      <c r="T570" s="31">
        <f>VLOOKUP(A570,'Absolute Total Monosaccharide C'!$E$2:$T$999,13)</f>
        <v>0</v>
      </c>
      <c r="U570" s="31">
        <f>VLOOKUP(A570,'Absolute Total Monosaccharide C'!$E$2:$T$999,14)</f>
        <v>0.0019</v>
      </c>
      <c r="V570" s="31">
        <f>VLOOKUP(A570,'Absolute Total Monosaccharide C'!$E$2:$T$999,15)</f>
        <v>0</v>
      </c>
      <c r="W570" s="31">
        <f>VLOOKUP(A570,'Absolute Total Monosaccharide C'!$E$2:$T$999,16)</f>
        <v>0.000448</v>
      </c>
      <c r="X570" s="100">
        <f>VLOOKUP(A570,'Absolute Total Monosaccharide C'!$E$2:$T$999,2)</f>
        <v>10.353</v>
      </c>
      <c r="Y570" s="101"/>
    </row>
    <row r="571">
      <c r="A571" s="19" t="s">
        <v>1585</v>
      </c>
      <c r="B571" s="8" t="str">
        <f>VLOOKUP(A571,'Food Encyclopedia'!$C$2:$K$999,3)&amp;","&amp;VLOOKUP(A571,'Food Encyclopedia'!$C$2:$K$999,4)&amp;","&amp;VLOOKUP(A571,'Food Encyclopedia'!$C$2:$K$999,5)</f>
        <v>bread, sprouted wheat, NA, fresh,Alvarado St. Bakery,Whole Wheat Bread</v>
      </c>
      <c r="C571" s="31" t="str">
        <f>VLOOKUP(A571,'Food Encyclopedia'!$C$2:$K$999,6)</f>
        <v>Grain Products</v>
      </c>
      <c r="D571" s="107">
        <v>50.0</v>
      </c>
      <c r="E571" s="31">
        <f t="shared" si="1"/>
        <v>50000</v>
      </c>
      <c r="F571" s="31">
        <f>(VLOOKUP(A571,'% water content of Food'!A571:F1568,6))</f>
        <v>37.75575887</v>
      </c>
      <c r="G571" s="31">
        <f t="shared" si="2"/>
        <v>18877.87943</v>
      </c>
      <c r="H571" s="31">
        <f t="shared" si="3"/>
        <v>31122.12057</v>
      </c>
      <c r="I571" s="99">
        <f t="shared" si="4"/>
        <v>0</v>
      </c>
      <c r="J571" s="31" t="str">
        <f>VLOOKUP(A571,'Absolute Total Monosaccharide C'!$E$2:$T$999,3)</f>
        <v/>
      </c>
      <c r="K571" s="31" t="str">
        <f>VLOOKUP(A571,'Absolute Total Monosaccharide C'!$E$2:$T$999,4)</f>
        <v/>
      </c>
      <c r="L571" s="31" t="str">
        <f>VLOOKUP(A571,'Absolute Total Monosaccharide C'!$E$2:$T$999,5)</f>
        <v/>
      </c>
      <c r="M571" s="31" t="str">
        <f>VLOOKUP(A571,'Absolute Total Monosaccharide C'!$E$2:$T$999,6)</f>
        <v/>
      </c>
      <c r="N571" s="100" t="str">
        <f>VLOOKUP(A571,'Absolute Total Monosaccharide C'!$E$2:$T$999,7)</f>
        <v/>
      </c>
      <c r="O571" s="31" t="str">
        <f>VLOOKUP(A571,'Absolute Total Monosaccharide C'!$E$2:$T$999,8)</f>
        <v/>
      </c>
      <c r="P571" s="31" t="str">
        <f>VLOOKUP(A571,'Absolute Total Monosaccharide C'!$E$2:$T$999,9)</f>
        <v/>
      </c>
      <c r="Q571" s="31" t="str">
        <f>VLOOKUP(A571,'Absolute Total Monosaccharide C'!$E$2:$T$999,10)</f>
        <v/>
      </c>
      <c r="R571" s="31" t="str">
        <f>VLOOKUP(A571,'Absolute Total Monosaccharide C'!$E$2:$T$999,11)</f>
        <v/>
      </c>
      <c r="S571" s="31" t="str">
        <f>VLOOKUP(A571,'Absolute Total Monosaccharide C'!$E$2:$T$999,12)</f>
        <v/>
      </c>
      <c r="T571" s="31" t="str">
        <f>VLOOKUP(A571,'Absolute Total Monosaccharide C'!$E$2:$T$999,13)</f>
        <v/>
      </c>
      <c r="U571" s="31" t="str">
        <f>VLOOKUP(A571,'Absolute Total Monosaccharide C'!$E$2:$T$999,14)</f>
        <v/>
      </c>
      <c r="V571" s="31" t="str">
        <f>VLOOKUP(A571,'Absolute Total Monosaccharide C'!$E$2:$T$999,15)</f>
        <v/>
      </c>
      <c r="W571" s="31" t="str">
        <f>VLOOKUP(A571,'Absolute Total Monosaccharide C'!$E$2:$T$999,16)</f>
        <v/>
      </c>
      <c r="X571" s="100" t="str">
        <f>VLOOKUP(A571,'Absolute Total Monosaccharide C'!$E$2:$T$999,2)</f>
        <v/>
      </c>
      <c r="Y571" s="101"/>
    </row>
    <row r="572">
      <c r="A572" s="19" t="s">
        <v>1588</v>
      </c>
      <c r="B572" s="8" t="str">
        <f>VLOOKUP(A572,'Food Encyclopedia'!$C$2:$K$999,3)&amp;","&amp;VLOOKUP(A572,'Food Encyclopedia'!$C$2:$K$999,4)&amp;","&amp;VLOOKUP(A572,'Food Encyclopedia'!$C$2:$K$999,5)</f>
        <v>bread, buckwheat molasses, NA, fresh,Happy Campers,</v>
      </c>
      <c r="C572" s="31" t="str">
        <f>VLOOKUP(A572,'Food Encyclopedia'!$C$2:$K$999,6)</f>
        <v>Grain Products</v>
      </c>
      <c r="D572" s="107">
        <v>50.0</v>
      </c>
      <c r="E572" s="31">
        <f t="shared" si="1"/>
        <v>50000</v>
      </c>
      <c r="F572" s="31">
        <f>(VLOOKUP(A572,'% water content of Food'!A572:F1569,6))</f>
        <v>33.1123836</v>
      </c>
      <c r="G572" s="31">
        <f t="shared" si="2"/>
        <v>16556.1918</v>
      </c>
      <c r="H572" s="31">
        <f t="shared" si="3"/>
        <v>33443.8082</v>
      </c>
      <c r="I572" s="99">
        <f t="shared" si="4"/>
        <v>767.1340725</v>
      </c>
      <c r="J572" s="31">
        <f>VLOOKUP(A572,'Absolute Total Monosaccharide C'!$E$2:$T$999,3)</f>
        <v>0.493665</v>
      </c>
      <c r="K572" s="31">
        <f>VLOOKUP(A572,'Absolute Total Monosaccharide C'!$E$2:$T$999,4)</f>
        <v>0</v>
      </c>
      <c r="L572" s="31">
        <f>VLOOKUP(A572,'Absolute Total Monosaccharide C'!$E$2:$T$999,5)</f>
        <v>0.008053</v>
      </c>
      <c r="M572" s="31">
        <f>VLOOKUP(A572,'Absolute Total Monosaccharide C'!$E$2:$T$999,6)</f>
        <v>0.006808</v>
      </c>
      <c r="N572" s="100">
        <f>VLOOKUP(A572,'Absolute Total Monosaccharide C'!$E$2:$T$999,7)</f>
        <v>0.022938</v>
      </c>
      <c r="O572" s="31">
        <f>VLOOKUP(A572,'Absolute Total Monosaccharide C'!$E$2:$T$999,8)</f>
        <v>0.000763</v>
      </c>
      <c r="P572" s="31">
        <f>VLOOKUP(A572,'Absolute Total Monosaccharide C'!$E$2:$T$999,9)</f>
        <v>0.000584</v>
      </c>
      <c r="Q572" s="31">
        <f>VLOOKUP(A572,'Absolute Total Monosaccharide C'!$E$2:$T$999,10)</f>
        <v>0.000453</v>
      </c>
      <c r="R572" s="31">
        <f>VLOOKUP(A572,'Absolute Total Monosaccharide C'!$E$2:$T$999,11)</f>
        <v>0.000451</v>
      </c>
      <c r="S572" s="31">
        <f>VLOOKUP(A572,'Absolute Total Monosaccharide C'!$E$2:$T$999,12)</f>
        <v>0</v>
      </c>
      <c r="T572" s="31">
        <f>VLOOKUP(A572,'Absolute Total Monosaccharide C'!$E$2:$T$999,13)</f>
        <v>0</v>
      </c>
      <c r="U572" s="31">
        <f>VLOOKUP(A572,'Absolute Total Monosaccharide C'!$E$2:$T$999,14)</f>
        <v>0.005597</v>
      </c>
      <c r="V572" s="31">
        <f>VLOOKUP(A572,'Absolute Total Monosaccharide C'!$E$2:$T$999,15)</f>
        <v>0</v>
      </c>
      <c r="W572" s="31">
        <f>VLOOKUP(A572,'Absolute Total Monosaccharide C'!$E$2:$T$999,16)</f>
        <v>0.000491</v>
      </c>
      <c r="X572" s="100">
        <f>VLOOKUP(A572,'Absolute Total Monosaccharide C'!$E$2:$T$999,2)</f>
        <v>9.886</v>
      </c>
      <c r="Y572" s="101"/>
    </row>
    <row r="573">
      <c r="A573" s="19" t="s">
        <v>1591</v>
      </c>
      <c r="B573" s="8" t="str">
        <f>VLOOKUP(A573,'Food Encyclopedia'!$C$2:$K$999,3)&amp;","&amp;VLOOKUP(A573,'Food Encyclopedia'!$C$2:$K$999,4)&amp;","&amp;VLOOKUP(A573,'Food Encyclopedia'!$C$2:$K$999,5)</f>
        <v>bread, millet and chia, NA, fresh,Udis,Ancient Grain, Millet and Chia Bread</v>
      </c>
      <c r="C573" s="31" t="str">
        <f>VLOOKUP(A573,'Food Encyclopedia'!$C$2:$K$999,6)</f>
        <v>Grain Products</v>
      </c>
      <c r="D573" s="107">
        <v>50.0</v>
      </c>
      <c r="E573" s="31">
        <f t="shared" si="1"/>
        <v>50000</v>
      </c>
      <c r="F573" s="31">
        <f>(VLOOKUP(A573,'% water content of Food'!A573:F1570,6))</f>
        <v>30.05482824</v>
      </c>
      <c r="G573" s="31">
        <f t="shared" si="2"/>
        <v>15027.41412</v>
      </c>
      <c r="H573" s="31">
        <f t="shared" si="3"/>
        <v>34972.58588</v>
      </c>
      <c r="I573" s="99">
        <f t="shared" si="4"/>
        <v>364.4143449</v>
      </c>
      <c r="J573" s="31">
        <f>VLOOKUP(A573,'Absolute Total Monosaccharide C'!$E$2:$T$999,3)</f>
        <v>0.452413</v>
      </c>
      <c r="K573" s="31">
        <f>VLOOKUP(A573,'Absolute Total Monosaccharide C'!$E$2:$T$999,4)</f>
        <v>0</v>
      </c>
      <c r="L573" s="31">
        <f>VLOOKUP(A573,'Absolute Total Monosaccharide C'!$E$2:$T$999,5)</f>
        <v>0.012871</v>
      </c>
      <c r="M573" s="31">
        <f>VLOOKUP(A573,'Absolute Total Monosaccharide C'!$E$2:$T$999,6)</f>
        <v>0.004053</v>
      </c>
      <c r="N573" s="100">
        <f>VLOOKUP(A573,'Absolute Total Monosaccharide C'!$E$2:$T$999,7)</f>
        <v>0.01042</v>
      </c>
      <c r="O573" s="31">
        <f>VLOOKUP(A573,'Absolute Total Monosaccharide C'!$E$2:$T$999,8)</f>
        <v>0.000643</v>
      </c>
      <c r="P573" s="31">
        <f>VLOOKUP(A573,'Absolute Total Monosaccharide C'!$E$2:$T$999,9)</f>
        <v>0.000231</v>
      </c>
      <c r="Q573" s="102">
        <f>VLOOKUP(A573,'Absolute Total Monosaccharide C'!$E$2:$T$999,10)</f>
        <v>0.0000724</v>
      </c>
      <c r="R573" s="31">
        <f>VLOOKUP(A573,'Absolute Total Monosaccharide C'!$E$2:$T$999,11)</f>
        <v>0.000349</v>
      </c>
      <c r="S573" s="31">
        <f>VLOOKUP(A573,'Absolute Total Monosaccharide C'!$E$2:$T$999,12)</f>
        <v>0</v>
      </c>
      <c r="T573" s="31">
        <f>VLOOKUP(A573,'Absolute Total Monosaccharide C'!$E$2:$T$999,13)</f>
        <v>0</v>
      </c>
      <c r="U573" s="31">
        <f>VLOOKUP(A573,'Absolute Total Monosaccharide C'!$E$2:$T$999,14)</f>
        <v>0.00279</v>
      </c>
      <c r="V573" s="31">
        <f>VLOOKUP(A573,'Absolute Total Monosaccharide C'!$E$2:$T$999,15)</f>
        <v>0</v>
      </c>
      <c r="W573" s="31">
        <f>VLOOKUP(A573,'Absolute Total Monosaccharide C'!$E$2:$T$999,16)</f>
        <v>0.000417</v>
      </c>
      <c r="X573" s="100">
        <f>VLOOKUP(A573,'Absolute Total Monosaccharide C'!$E$2:$T$999,2)</f>
        <v>9.91</v>
      </c>
      <c r="Y573" s="101"/>
    </row>
    <row r="574">
      <c r="A574" s="19" t="s">
        <v>1595</v>
      </c>
      <c r="B574" s="8" t="str">
        <f>VLOOKUP(A574,'Food Encyclopedia'!$C$2:$K$999,3)&amp;","&amp;VLOOKUP(A574,'Food Encyclopedia'!$C$2:$K$999,4)&amp;","&amp;VLOOKUP(A574,'Food Encyclopedia'!$C$2:$K$999,5)</f>
        <v>bread, sprouted grains, NA, fresh,Food for Life,7 Sprouted Grains, Sprouted Grain Bread</v>
      </c>
      <c r="C574" s="31" t="str">
        <f>VLOOKUP(A574,'Food Encyclopedia'!$C$2:$K$999,6)</f>
        <v>Grain Products</v>
      </c>
      <c r="D574" s="107">
        <v>50.0</v>
      </c>
      <c r="E574" s="31">
        <f t="shared" si="1"/>
        <v>50000</v>
      </c>
      <c r="F574" s="31">
        <f>(VLOOKUP(A574,'% water content of Food'!A574:F1571,6))</f>
        <v>38.34988459</v>
      </c>
      <c r="G574" s="31">
        <f t="shared" si="2"/>
        <v>19174.9423</v>
      </c>
      <c r="H574" s="31">
        <f t="shared" si="3"/>
        <v>30825.0577</v>
      </c>
      <c r="I574" s="99">
        <f t="shared" si="4"/>
        <v>701.0234623</v>
      </c>
      <c r="J574" s="31">
        <f>VLOOKUP(A574,'Absolute Total Monosaccharide C'!$E$2:$T$999,3)</f>
        <v>0.522813</v>
      </c>
      <c r="K574" s="31">
        <f>VLOOKUP(A574,'Absolute Total Monosaccharide C'!$E$2:$T$999,4)</f>
        <v>0</v>
      </c>
      <c r="L574" s="31">
        <f>VLOOKUP(A574,'Absolute Total Monosaccharide C'!$E$2:$T$999,5)</f>
        <v>0.012976</v>
      </c>
      <c r="M574" s="31">
        <f>VLOOKUP(A574,'Absolute Total Monosaccharide C'!$E$2:$T$999,6)</f>
        <v>0.013228</v>
      </c>
      <c r="N574" s="100">
        <f>VLOOKUP(A574,'Absolute Total Monosaccharide C'!$E$2:$T$999,7)</f>
        <v>0.022742</v>
      </c>
      <c r="O574" s="31">
        <f>VLOOKUP(A574,'Absolute Total Monosaccharide C'!$E$2:$T$999,8)</f>
        <v>0.000485</v>
      </c>
      <c r="P574" s="102">
        <f>VLOOKUP(A574,'Absolute Total Monosaccharide C'!$E$2:$T$999,9)</f>
        <v>0.000079</v>
      </c>
      <c r="Q574" s="102">
        <f>VLOOKUP(A574,'Absolute Total Monosaccharide C'!$E$2:$T$999,10)</f>
        <v>0.0000463</v>
      </c>
      <c r="R574" s="102">
        <f>VLOOKUP(A574,'Absolute Total Monosaccharide C'!$E$2:$T$999,11)</f>
        <v>0.0000917</v>
      </c>
      <c r="S574" s="31">
        <f>VLOOKUP(A574,'Absolute Total Monosaccharide C'!$E$2:$T$999,12)</f>
        <v>0</v>
      </c>
      <c r="T574" s="31">
        <f>VLOOKUP(A574,'Absolute Total Monosaccharide C'!$E$2:$T$999,13)</f>
        <v>0</v>
      </c>
      <c r="U574" s="31">
        <f>VLOOKUP(A574,'Absolute Total Monosaccharide C'!$E$2:$T$999,14)</f>
        <v>0.002429</v>
      </c>
      <c r="V574" s="31">
        <f>VLOOKUP(A574,'Absolute Total Monosaccharide C'!$E$2:$T$999,15)</f>
        <v>0</v>
      </c>
      <c r="W574" s="31">
        <f>VLOOKUP(A574,'Absolute Total Monosaccharide C'!$E$2:$T$999,16)</f>
        <v>0.000497</v>
      </c>
      <c r="X574" s="100">
        <f>VLOOKUP(A574,'Absolute Total Monosaccharide C'!$E$2:$T$999,2)</f>
        <v>10.475</v>
      </c>
      <c r="Y574" s="101"/>
    </row>
    <row r="575">
      <c r="A575" s="19" t="s">
        <v>1599</v>
      </c>
      <c r="B575" s="8" t="str">
        <f>VLOOKUP(A575,'Food Encyclopedia'!$C$2:$K$999,3)&amp;","&amp;VLOOKUP(A575,'Food Encyclopedia'!$C$2:$K$999,4)&amp;","&amp;VLOOKUP(A575,'Food Encyclopedia'!$C$2:$K$999,5)</f>
        <v>bread, whole grain, NA, fresh,Artisan Bakers,Organic 23 Grains and Seeds</v>
      </c>
      <c r="C575" s="31" t="str">
        <f>VLOOKUP(A575,'Food Encyclopedia'!$C$2:$K$999,6)</f>
        <v>Grain Products</v>
      </c>
      <c r="D575" s="107">
        <v>50.0</v>
      </c>
      <c r="E575" s="31">
        <f t="shared" si="1"/>
        <v>50000</v>
      </c>
      <c r="F575" s="31">
        <f>(VLOOKUP(A575,'% water content of Food'!A575:F1572,6))</f>
        <v>34.81665651</v>
      </c>
      <c r="G575" s="31">
        <f t="shared" si="2"/>
        <v>17408.32825</v>
      </c>
      <c r="H575" s="31">
        <f t="shared" si="3"/>
        <v>32591.67175</v>
      </c>
      <c r="I575" s="99">
        <f t="shared" si="4"/>
        <v>504.2909369</v>
      </c>
      <c r="J575" s="31">
        <f>VLOOKUP(A575,'Absolute Total Monosaccharide C'!$E$2:$T$999,3)</f>
        <v>0.4747</v>
      </c>
      <c r="K575" s="31">
        <f>VLOOKUP(A575,'Absolute Total Monosaccharide C'!$E$2:$T$999,4)</f>
        <v>0</v>
      </c>
      <c r="L575" s="31">
        <f>VLOOKUP(A575,'Absolute Total Monosaccharide C'!$E$2:$T$999,5)</f>
        <v>0.005436</v>
      </c>
      <c r="M575" s="31">
        <f>VLOOKUP(A575,'Absolute Total Monosaccharide C'!$E$2:$T$999,6)</f>
        <v>0.008054</v>
      </c>
      <c r="N575" s="100">
        <f>VLOOKUP(A575,'Absolute Total Monosaccharide C'!$E$2:$T$999,7)</f>
        <v>0.015473</v>
      </c>
      <c r="O575" s="31">
        <f>VLOOKUP(A575,'Absolute Total Monosaccharide C'!$E$2:$T$999,8)</f>
        <v>0.000662</v>
      </c>
      <c r="P575" s="102">
        <f>VLOOKUP(A575,'Absolute Total Monosaccharide C'!$E$2:$T$999,9)</f>
        <v>0.0000703</v>
      </c>
      <c r="Q575" s="102">
        <f>VLOOKUP(A575,'Absolute Total Monosaccharide C'!$E$2:$T$999,10)</f>
        <v>0.0000614</v>
      </c>
      <c r="R575" s="102">
        <f>VLOOKUP(A575,'Absolute Total Monosaccharide C'!$E$2:$T$999,11)</f>
        <v>0.0000969</v>
      </c>
      <c r="S575" s="31">
        <f>VLOOKUP(A575,'Absolute Total Monosaccharide C'!$E$2:$T$999,12)</f>
        <v>0</v>
      </c>
      <c r="T575" s="31">
        <f>VLOOKUP(A575,'Absolute Total Monosaccharide C'!$E$2:$T$999,13)</f>
        <v>0</v>
      </c>
      <c r="U575" s="31">
        <f>VLOOKUP(A575,'Absolute Total Monosaccharide C'!$E$2:$T$999,14)</f>
        <v>0.002107</v>
      </c>
      <c r="V575" s="31">
        <f>VLOOKUP(A575,'Absolute Total Monosaccharide C'!$E$2:$T$999,15)</f>
        <v>0</v>
      </c>
      <c r="W575" s="31">
        <f>VLOOKUP(A575,'Absolute Total Monosaccharide C'!$E$2:$T$999,16)</f>
        <v>0.000486</v>
      </c>
      <c r="X575" s="100">
        <f>VLOOKUP(A575,'Absolute Total Monosaccharide C'!$E$2:$T$999,2)</f>
        <v>10.056</v>
      </c>
      <c r="Y575" s="101"/>
    </row>
    <row r="576">
      <c r="A576" s="19" t="s">
        <v>1603</v>
      </c>
      <c r="B576" s="8" t="str">
        <f>VLOOKUP(A576,'Food Encyclopedia'!$C$2:$K$999,3)&amp;","&amp;VLOOKUP(A576,'Food Encyclopedia'!$C$2:$K$999,4)&amp;","&amp;VLOOKUP(A576,'Food Encyclopedia'!$C$2:$K$999,5)</f>
        <v>bread, flax, NA, fresh,Food for Life,Flourless Sprouted Grain Bread, Ezekiel 4:9 Flax</v>
      </c>
      <c r="C576" s="31" t="str">
        <f>VLOOKUP(A576,'Food Encyclopedia'!$C$2:$K$999,6)</f>
        <v>Grain Products</v>
      </c>
      <c r="D576" s="107">
        <v>50.0</v>
      </c>
      <c r="E576" s="31">
        <f t="shared" si="1"/>
        <v>50000</v>
      </c>
      <c r="F576" s="31">
        <f>(VLOOKUP(A576,'% water content of Food'!A576:F1573,6))</f>
        <v>41.65432172</v>
      </c>
      <c r="G576" s="31">
        <f t="shared" si="2"/>
        <v>20827.16086</v>
      </c>
      <c r="H576" s="31">
        <f t="shared" si="3"/>
        <v>29172.83914</v>
      </c>
      <c r="I576" s="99">
        <f t="shared" si="4"/>
        <v>581.0062643</v>
      </c>
      <c r="J576" s="31">
        <f>VLOOKUP(A576,'Absolute Total Monosaccharide C'!$E$2:$T$999,3)</f>
        <v>0.381246</v>
      </c>
      <c r="K576" s="31">
        <f>VLOOKUP(A576,'Absolute Total Monosaccharide C'!$E$2:$T$999,4)</f>
        <v>0</v>
      </c>
      <c r="L576" s="31">
        <f>VLOOKUP(A576,'Absolute Total Monosaccharide C'!$E$2:$T$999,5)</f>
        <v>0.005188</v>
      </c>
      <c r="M576" s="31">
        <f>VLOOKUP(A576,'Absolute Total Monosaccharide C'!$E$2:$T$999,6)</f>
        <v>0.008716</v>
      </c>
      <c r="N576" s="100">
        <f>VLOOKUP(A576,'Absolute Total Monosaccharide C'!$E$2:$T$999,7)</f>
        <v>0.019916</v>
      </c>
      <c r="O576" s="31">
        <f>VLOOKUP(A576,'Absolute Total Monosaccharide C'!$E$2:$T$999,8)</f>
        <v>0.000923</v>
      </c>
      <c r="P576" s="31">
        <f>VLOOKUP(A576,'Absolute Total Monosaccharide C'!$E$2:$T$999,9)</f>
        <v>0.000363</v>
      </c>
      <c r="Q576" s="102">
        <f>VLOOKUP(A576,'Absolute Total Monosaccharide C'!$E$2:$T$999,10)</f>
        <v>0.000027</v>
      </c>
      <c r="R576" s="31">
        <f>VLOOKUP(A576,'Absolute Total Monosaccharide C'!$E$2:$T$999,11)</f>
        <v>0.000423</v>
      </c>
      <c r="S576" s="31">
        <f>VLOOKUP(A576,'Absolute Total Monosaccharide C'!$E$2:$T$999,12)</f>
        <v>0</v>
      </c>
      <c r="T576" s="31">
        <f>VLOOKUP(A576,'Absolute Total Monosaccharide C'!$E$2:$T$999,13)</f>
        <v>0</v>
      </c>
      <c r="U576" s="31">
        <f>VLOOKUP(A576,'Absolute Total Monosaccharide C'!$E$2:$T$999,14)</f>
        <v>0.001229</v>
      </c>
      <c r="V576" s="31">
        <f>VLOOKUP(A576,'Absolute Total Monosaccharide C'!$E$2:$T$999,15)</f>
        <v>0</v>
      </c>
      <c r="W576" s="31">
        <f>VLOOKUP(A576,'Absolute Total Monosaccharide C'!$E$2:$T$999,16)</f>
        <v>0.000464</v>
      </c>
      <c r="X576" s="100">
        <f>VLOOKUP(A576,'Absolute Total Monosaccharide C'!$E$2:$T$999,2)</f>
        <v>10.162</v>
      </c>
      <c r="Y576" s="101"/>
    </row>
    <row r="577">
      <c r="A577" s="19" t="s">
        <v>1606</v>
      </c>
      <c r="B577" s="8" t="str">
        <f>VLOOKUP(A577,'Food Encyclopedia'!$C$2:$K$999,3)&amp;","&amp;VLOOKUP(A577,'Food Encyclopedia'!$C$2:$K$999,4)&amp;","&amp;VLOOKUP(A577,'Food Encyclopedia'!$C$2:$K$999,5)</f>
        <v>bread, multigrain, NA, fresh,Alvarado St. Bakery,Multigrain bread</v>
      </c>
      <c r="C577" s="31" t="str">
        <f>VLOOKUP(A577,'Food Encyclopedia'!$C$2:$K$999,6)</f>
        <v>Grain Products</v>
      </c>
      <c r="D577" s="107">
        <v>50.0</v>
      </c>
      <c r="E577" s="31">
        <f t="shared" si="1"/>
        <v>50000</v>
      </c>
      <c r="F577" s="31">
        <f>(VLOOKUP(A577,'% water content of Food'!A577:F1574,6))</f>
        <v>37.30644221</v>
      </c>
      <c r="G577" s="31">
        <f t="shared" si="2"/>
        <v>18653.22111</v>
      </c>
      <c r="H577" s="31">
        <f t="shared" si="3"/>
        <v>31346.77889</v>
      </c>
      <c r="I577" s="99">
        <f t="shared" si="4"/>
        <v>740.3482239</v>
      </c>
      <c r="J577" s="31">
        <f>VLOOKUP(A577,'Absolute Total Monosaccharide C'!$E$2:$T$999,3)</f>
        <v>0.495396</v>
      </c>
      <c r="K577" s="31">
        <f>VLOOKUP(A577,'Absolute Total Monosaccharide C'!$E$2:$T$999,4)</f>
        <v>0</v>
      </c>
      <c r="L577" s="31">
        <f>VLOOKUP(A577,'Absolute Total Monosaccharide C'!$E$2:$T$999,5)</f>
        <v>0.008725</v>
      </c>
      <c r="M577" s="31">
        <f>VLOOKUP(A577,'Absolute Total Monosaccharide C'!$E$2:$T$999,6)</f>
        <v>0.010556</v>
      </c>
      <c r="N577" s="100">
        <f>VLOOKUP(A577,'Absolute Total Monosaccharide C'!$E$2:$T$999,7)</f>
        <v>0.023618</v>
      </c>
      <c r="O577" s="31">
        <f>VLOOKUP(A577,'Absolute Total Monosaccharide C'!$E$2:$T$999,8)</f>
        <v>0.000485</v>
      </c>
      <c r="P577" s="102">
        <f>VLOOKUP(A577,'Absolute Total Monosaccharide C'!$E$2:$T$999,9)</f>
        <v>0.0000765</v>
      </c>
      <c r="Q577" s="102">
        <f>VLOOKUP(A577,'Absolute Total Monosaccharide C'!$E$2:$T$999,10)</f>
        <v>0.0000681</v>
      </c>
      <c r="R577" s="102">
        <f>VLOOKUP(A577,'Absolute Total Monosaccharide C'!$E$2:$T$999,11)</f>
        <v>0.0000614</v>
      </c>
      <c r="S577" s="31">
        <f>VLOOKUP(A577,'Absolute Total Monosaccharide C'!$E$2:$T$999,12)</f>
        <v>0</v>
      </c>
      <c r="T577" s="31">
        <f>VLOOKUP(A577,'Absolute Total Monosaccharide C'!$E$2:$T$999,13)</f>
        <v>0</v>
      </c>
      <c r="U577" s="31">
        <f>VLOOKUP(A577,'Absolute Total Monosaccharide C'!$E$2:$T$999,14)</f>
        <v>0.001869</v>
      </c>
      <c r="V577" s="31">
        <f>VLOOKUP(A577,'Absolute Total Monosaccharide C'!$E$2:$T$999,15)</f>
        <v>0</v>
      </c>
      <c r="W577" s="31">
        <f>VLOOKUP(A577,'Absolute Total Monosaccharide C'!$E$2:$T$999,16)</f>
        <v>0.000464</v>
      </c>
      <c r="X577" s="100">
        <f>VLOOKUP(A577,'Absolute Total Monosaccharide C'!$E$2:$T$999,2)</f>
        <v>10.401</v>
      </c>
      <c r="Y577" s="101"/>
    </row>
    <row r="578">
      <c r="A578" s="19" t="s">
        <v>1608</v>
      </c>
      <c r="B578" s="8" t="str">
        <f>VLOOKUP(A578,'Food Encyclopedia'!$C$2:$K$999,3)&amp;","&amp;VLOOKUP(A578,'Food Encyclopedia'!$C$2:$K$999,4)&amp;","&amp;VLOOKUP(A578,'Food Encyclopedia'!$C$2:$K$999,5)</f>
        <v>bread, whole grain, NA, fresh,Happy Campers,Hemp Hemp Hooray!</v>
      </c>
      <c r="C578" s="31" t="str">
        <f>VLOOKUP(A578,'Food Encyclopedia'!$C$2:$K$999,6)</f>
        <v>Grain Products</v>
      </c>
      <c r="D578" s="107">
        <v>50.0</v>
      </c>
      <c r="E578" s="31">
        <f t="shared" si="1"/>
        <v>50000</v>
      </c>
      <c r="F578" s="31">
        <f>(VLOOKUP(A578,'% water content of Food'!A578:F1575,6))</f>
        <v>41.16679856</v>
      </c>
      <c r="G578" s="31">
        <f t="shared" si="2"/>
        <v>20583.39928</v>
      </c>
      <c r="H578" s="31">
        <f t="shared" si="3"/>
        <v>29416.60072</v>
      </c>
      <c r="I578" s="99">
        <f t="shared" si="4"/>
        <v>513.878598</v>
      </c>
      <c r="J578" s="31">
        <f>VLOOKUP(A578,'Absolute Total Monosaccharide C'!$E$2:$T$999,3)</f>
        <v>0.5579</v>
      </c>
      <c r="K578" s="31">
        <f>VLOOKUP(A578,'Absolute Total Monosaccharide C'!$E$2:$T$999,4)</f>
        <v>0.004573</v>
      </c>
      <c r="L578" s="31">
        <f>VLOOKUP(A578,'Absolute Total Monosaccharide C'!$E$2:$T$999,5)</f>
        <v>0.003993</v>
      </c>
      <c r="M578" s="31">
        <f>VLOOKUP(A578,'Absolute Total Monosaccharide C'!$E$2:$T$999,6)</f>
        <v>0.005841</v>
      </c>
      <c r="N578" s="100">
        <f>VLOOKUP(A578,'Absolute Total Monosaccharide C'!$E$2:$T$999,7)</f>
        <v>0.017469</v>
      </c>
      <c r="O578" s="31">
        <f>VLOOKUP(A578,'Absolute Total Monosaccharide C'!$E$2:$T$999,8)</f>
        <v>0.000547</v>
      </c>
      <c r="P578" s="31">
        <f>VLOOKUP(A578,'Absolute Total Monosaccharide C'!$E$2:$T$999,9)</f>
        <v>0.000618</v>
      </c>
      <c r="Q578" s="31">
        <f>VLOOKUP(A578,'Absolute Total Monosaccharide C'!$E$2:$T$999,10)</f>
        <v>0.000581</v>
      </c>
      <c r="R578" s="31">
        <f>VLOOKUP(A578,'Absolute Total Monosaccharide C'!$E$2:$T$999,11)</f>
        <v>0.00034</v>
      </c>
      <c r="S578" s="31">
        <f>VLOOKUP(A578,'Absolute Total Monosaccharide C'!$E$2:$T$999,12)</f>
        <v>0</v>
      </c>
      <c r="T578" s="31">
        <f>VLOOKUP(A578,'Absolute Total Monosaccharide C'!$E$2:$T$999,13)</f>
        <v>0</v>
      </c>
      <c r="U578" s="31">
        <f>VLOOKUP(A578,'Absolute Total Monosaccharide C'!$E$2:$T$999,14)</f>
        <v>0.005696</v>
      </c>
      <c r="V578" s="31">
        <f>VLOOKUP(A578,'Absolute Total Monosaccharide C'!$E$2:$T$999,15)</f>
        <v>0</v>
      </c>
      <c r="W578" s="31">
        <f>VLOOKUP(A578,'Absolute Total Monosaccharide C'!$E$2:$T$999,16)</f>
        <v>0.000552</v>
      </c>
      <c r="X578" s="100">
        <f>VLOOKUP(A578,'Absolute Total Monosaccharide C'!$E$2:$T$999,2)</f>
        <v>10.28</v>
      </c>
      <c r="Y578" s="101"/>
    </row>
    <row r="579">
      <c r="A579" s="19" t="s">
        <v>1610</v>
      </c>
      <c r="B579" s="8" t="str">
        <f>VLOOKUP(A579,'Food Encyclopedia'!$C$2:$K$999,3)&amp;","&amp;VLOOKUP(A579,'Food Encyclopedia'!$C$2:$K$999,4)&amp;","&amp;VLOOKUP(A579,'Food Encyclopedia'!$C$2:$K$999,5)</f>
        <v>bread, sesame, NA, fresh,Food for Life,Flourless Sprouted Grain Bread, Ezekiel 4:9 Sesame</v>
      </c>
      <c r="C579" s="31" t="str">
        <f>VLOOKUP(A579,'Food Encyclopedia'!$C$2:$K$999,6)</f>
        <v>Grain Products</v>
      </c>
      <c r="D579" s="107">
        <v>50.0</v>
      </c>
      <c r="E579" s="31">
        <f t="shared" si="1"/>
        <v>50000</v>
      </c>
      <c r="F579" s="31">
        <f>(VLOOKUP(A579,'% water content of Food'!A579:F1576,6))</f>
        <v>38.98926075</v>
      </c>
      <c r="G579" s="31">
        <f t="shared" si="2"/>
        <v>19494.63038</v>
      </c>
      <c r="H579" s="31">
        <f t="shared" si="3"/>
        <v>30505.36962</v>
      </c>
      <c r="I579" s="99">
        <f t="shared" si="4"/>
        <v>961.0106593</v>
      </c>
      <c r="J579" s="31">
        <f>VLOOKUP(A579,'Absolute Total Monosaccharide C'!$E$2:$T$999,3)</f>
        <v>0.452861</v>
      </c>
      <c r="K579" s="31">
        <f>VLOOKUP(A579,'Absolute Total Monosaccharide C'!$E$2:$T$999,4)</f>
        <v>0.00916</v>
      </c>
      <c r="L579" s="31">
        <f>VLOOKUP(A579,'Absolute Total Monosaccharide C'!$E$2:$T$999,5)</f>
        <v>0.003461</v>
      </c>
      <c r="M579" s="31">
        <f>VLOOKUP(A579,'Absolute Total Monosaccharide C'!$E$2:$T$999,6)</f>
        <v>0.013968</v>
      </c>
      <c r="N579" s="100">
        <f>VLOOKUP(A579,'Absolute Total Monosaccharide C'!$E$2:$T$999,7)</f>
        <v>0.031503</v>
      </c>
      <c r="O579" s="31">
        <f>VLOOKUP(A579,'Absolute Total Monosaccharide C'!$E$2:$T$999,8)</f>
        <v>0.000299</v>
      </c>
      <c r="P579" s="31">
        <f>VLOOKUP(A579,'Absolute Total Monosaccharide C'!$E$2:$T$999,9)</f>
        <v>0.0001</v>
      </c>
      <c r="Q579" s="31">
        <f>VLOOKUP(A579,'Absolute Total Monosaccharide C'!$E$2:$T$999,10)</f>
        <v>0.000113</v>
      </c>
      <c r="R579" s="31">
        <f>VLOOKUP(A579,'Absolute Total Monosaccharide C'!$E$2:$T$999,11)</f>
        <v>0.000163</v>
      </c>
      <c r="S579" s="31">
        <f>VLOOKUP(A579,'Absolute Total Monosaccharide C'!$E$2:$T$999,12)</f>
        <v>0</v>
      </c>
      <c r="T579" s="31">
        <f>VLOOKUP(A579,'Absolute Total Monosaccharide C'!$E$2:$T$999,13)</f>
        <v>0</v>
      </c>
      <c r="U579" s="31">
        <f>VLOOKUP(A579,'Absolute Total Monosaccharide C'!$E$2:$T$999,14)</f>
        <v>0.001762</v>
      </c>
      <c r="V579" s="31">
        <f>VLOOKUP(A579,'Absolute Total Monosaccharide C'!$E$2:$T$999,15)</f>
        <v>0</v>
      </c>
      <c r="W579" s="31">
        <f>VLOOKUP(A579,'Absolute Total Monosaccharide C'!$E$2:$T$999,16)</f>
        <v>0.000556</v>
      </c>
      <c r="X579" s="100">
        <f>VLOOKUP(A579,'Absolute Total Monosaccharide C'!$E$2:$T$999,2)</f>
        <v>9.953</v>
      </c>
      <c r="Y579" s="101"/>
    </row>
    <row r="580">
      <c r="A580" s="19" t="s">
        <v>1613</v>
      </c>
      <c r="B580" s="8" t="str">
        <f>VLOOKUP(A580,'Food Encyclopedia'!$C$2:$K$999,3)&amp;","&amp;VLOOKUP(A580,'Food Encyclopedia'!$C$2:$K$999,4)&amp;","&amp;VLOOKUP(A580,'Food Encyclopedia'!$C$2:$K$999,5)</f>
        <v>bread, flax, NA, fresh,Udis,Ancient Grain, Omega Flax and Fiber Bread</v>
      </c>
      <c r="C580" s="31" t="str">
        <f>VLOOKUP(A580,'Food Encyclopedia'!$C$2:$K$999,6)</f>
        <v>Grain Products</v>
      </c>
      <c r="D580" s="107">
        <v>50.0</v>
      </c>
      <c r="E580" s="31">
        <f t="shared" si="1"/>
        <v>50000</v>
      </c>
      <c r="F580" s="31">
        <f>(VLOOKUP(A580,'% water content of Food'!A580:F1577,6))</f>
        <v>30.1423153</v>
      </c>
      <c r="G580" s="31">
        <f t="shared" si="2"/>
        <v>15071.15765</v>
      </c>
      <c r="H580" s="31">
        <f t="shared" si="3"/>
        <v>34928.84235</v>
      </c>
      <c r="I580" s="99">
        <f t="shared" si="4"/>
        <v>268.2185804</v>
      </c>
      <c r="J580" s="31">
        <f>VLOOKUP(A580,'Absolute Total Monosaccharide C'!$E$2:$T$999,3)</f>
        <v>0.466937</v>
      </c>
      <c r="K580" s="31">
        <f>VLOOKUP(A580,'Absolute Total Monosaccharide C'!$E$2:$T$999,4)</f>
        <v>0.007214</v>
      </c>
      <c r="L580" s="31">
        <f>VLOOKUP(A580,'Absolute Total Monosaccharide C'!$E$2:$T$999,5)</f>
        <v>0.007803</v>
      </c>
      <c r="M580" s="31">
        <f>VLOOKUP(A580,'Absolute Total Monosaccharide C'!$E$2:$T$999,6)</f>
        <v>0.002317</v>
      </c>
      <c r="N580" s="100">
        <f>VLOOKUP(A580,'Absolute Total Monosaccharide C'!$E$2:$T$999,7)</f>
        <v>0.007679</v>
      </c>
      <c r="O580" s="31">
        <f>VLOOKUP(A580,'Absolute Total Monosaccharide C'!$E$2:$T$999,8)</f>
        <v>0.001155</v>
      </c>
      <c r="P580" s="31">
        <f>VLOOKUP(A580,'Absolute Total Monosaccharide C'!$E$2:$T$999,9)</f>
        <v>0.00047</v>
      </c>
      <c r="Q580" s="31">
        <f>VLOOKUP(A580,'Absolute Total Monosaccharide C'!$E$2:$T$999,10)</f>
        <v>0.000119</v>
      </c>
      <c r="R580" s="31">
        <f>VLOOKUP(A580,'Absolute Total Monosaccharide C'!$E$2:$T$999,11)</f>
        <v>0.000733</v>
      </c>
      <c r="S580" s="31">
        <f>VLOOKUP(A580,'Absolute Total Monosaccharide C'!$E$2:$T$999,12)</f>
        <v>0</v>
      </c>
      <c r="T580" s="31">
        <f>VLOOKUP(A580,'Absolute Total Monosaccharide C'!$E$2:$T$999,13)</f>
        <v>0</v>
      </c>
      <c r="U580" s="31">
        <f>VLOOKUP(A580,'Absolute Total Monosaccharide C'!$E$2:$T$999,14)</f>
        <v>0.003943</v>
      </c>
      <c r="V580" s="31">
        <f>VLOOKUP(A580,'Absolute Total Monosaccharide C'!$E$2:$T$999,15)</f>
        <v>0</v>
      </c>
      <c r="W580" s="31">
        <f>VLOOKUP(A580,'Absolute Total Monosaccharide C'!$E$2:$T$999,16)</f>
        <v>0.000382</v>
      </c>
      <c r="X580" s="100">
        <f>VLOOKUP(A580,'Absolute Total Monosaccharide C'!$E$2:$T$999,2)</f>
        <v>10.421</v>
      </c>
      <c r="Y580" s="101"/>
    </row>
    <row r="581">
      <c r="A581" s="19" t="s">
        <v>1615</v>
      </c>
      <c r="B581" s="8" t="str">
        <f>VLOOKUP(A581,'Food Encyclopedia'!$C$2:$K$999,3)&amp;","&amp;VLOOKUP(A581,'Food Encyclopedia'!$C$2:$K$999,4)&amp;","&amp;VLOOKUP(A581,'Food Encyclopedia'!$C$2:$K$999,5)</f>
        <v>bread, brown rice, NA, fresh,Food for Life,Gluten-free Bread, Brown rice</v>
      </c>
      <c r="C581" s="31" t="str">
        <f>VLOOKUP(A581,'Food Encyclopedia'!$C$2:$K$999,6)</f>
        <v>Grain Products</v>
      </c>
      <c r="D581" s="107">
        <v>50.0</v>
      </c>
      <c r="E581" s="31">
        <f t="shared" si="1"/>
        <v>50000</v>
      </c>
      <c r="F581" s="31">
        <f>(VLOOKUP(A581,'% water content of Food'!A581:F1578,6))</f>
        <v>41.91228898</v>
      </c>
      <c r="G581" s="31">
        <f t="shared" si="2"/>
        <v>20956.14449</v>
      </c>
      <c r="H581" s="31">
        <f t="shared" si="3"/>
        <v>29043.85551</v>
      </c>
      <c r="I581" s="99">
        <f t="shared" si="4"/>
        <v>215.9991534</v>
      </c>
      <c r="J581" s="31">
        <f>VLOOKUP(A581,'Absolute Total Monosaccharide C'!$E$2:$T$999,3)</f>
        <v>0.808307</v>
      </c>
      <c r="K581" s="31">
        <f>VLOOKUP(A581,'Absolute Total Monosaccharide C'!$E$2:$T$999,4)</f>
        <v>0.009881</v>
      </c>
      <c r="L581" s="31">
        <f>VLOOKUP(A581,'Absolute Total Monosaccharide C'!$E$2:$T$999,5)</f>
        <v>0.001025</v>
      </c>
      <c r="M581" s="31">
        <f>VLOOKUP(A581,'Absolute Total Monosaccharide C'!$E$2:$T$999,6)</f>
        <v>0.003306</v>
      </c>
      <c r="N581" s="100">
        <f>VLOOKUP(A581,'Absolute Total Monosaccharide C'!$E$2:$T$999,7)</f>
        <v>0.007437</v>
      </c>
      <c r="O581" s="31">
        <f>VLOOKUP(A581,'Absolute Total Monosaccharide C'!$E$2:$T$999,8)</f>
        <v>0.002476</v>
      </c>
      <c r="P581" s="31">
        <f>VLOOKUP(A581,'Absolute Total Monosaccharide C'!$E$2:$T$999,9)</f>
        <v>0.000164</v>
      </c>
      <c r="Q581" s="31">
        <f>VLOOKUP(A581,'Absolute Total Monosaccharide C'!$E$2:$T$999,10)</f>
        <v>0.000331</v>
      </c>
      <c r="R581" s="31">
        <f>VLOOKUP(A581,'Absolute Total Monosaccharide C'!$E$2:$T$999,11)</f>
        <v>0.000357</v>
      </c>
      <c r="S581" s="31">
        <f>VLOOKUP(A581,'Absolute Total Monosaccharide C'!$E$2:$T$999,12)</f>
        <v>0</v>
      </c>
      <c r="T581" s="31">
        <f>VLOOKUP(A581,'Absolute Total Monosaccharide C'!$E$2:$T$999,13)</f>
        <v>0</v>
      </c>
      <c r="U581" s="31">
        <f>VLOOKUP(A581,'Absolute Total Monosaccharide C'!$E$2:$T$999,14)</f>
        <v>0.004189</v>
      </c>
      <c r="V581" s="31">
        <f>VLOOKUP(A581,'Absolute Total Monosaccharide C'!$E$2:$T$999,15)</f>
        <v>0</v>
      </c>
      <c r="W581" s="31">
        <f>VLOOKUP(A581,'Absolute Total Monosaccharide C'!$E$2:$T$999,16)</f>
        <v>0.000426</v>
      </c>
      <c r="X581" s="100">
        <f>VLOOKUP(A581,'Absolute Total Monosaccharide C'!$E$2:$T$999,2)</f>
        <v>9.944</v>
      </c>
      <c r="Y581" s="101"/>
    </row>
    <row r="582">
      <c r="A582" s="19" t="s">
        <v>1618</v>
      </c>
      <c r="B582" s="8" t="str">
        <f>VLOOKUP(A582,'Food Encyclopedia'!$C$2:$K$999,3)&amp;","&amp;VLOOKUP(A582,'Food Encyclopedia'!$C$2:$K$999,4)&amp;","&amp;VLOOKUP(A582,'Food Encyclopedia'!$C$2:$K$999,5)</f>
        <v>cherry, NA, whole, frozen,Woodstock,Organic Dark Sweet Cherries</v>
      </c>
      <c r="C582" s="31" t="str">
        <f>VLOOKUP(A582,'Food Encyclopedia'!$C$2:$K$999,6)</f>
        <v>Fruits</v>
      </c>
      <c r="D582" s="107">
        <v>30.0</v>
      </c>
      <c r="E582" s="31">
        <f t="shared" si="1"/>
        <v>30000</v>
      </c>
      <c r="F582" s="31">
        <f>(VLOOKUP(A582,'% water content of Food'!A582:F1579,6))</f>
        <v>79.20021113</v>
      </c>
      <c r="G582" s="31">
        <f t="shared" si="2"/>
        <v>23760.06334</v>
      </c>
      <c r="H582" s="31">
        <f t="shared" si="3"/>
        <v>6239.936661</v>
      </c>
      <c r="I582" s="99">
        <f t="shared" si="4"/>
        <v>123.3198682</v>
      </c>
      <c r="J582" s="31">
        <f>VLOOKUP(A582,'Absolute Total Monosaccharide C'!$E$2:$T$999,3)</f>
        <v>0.327292</v>
      </c>
      <c r="K582" s="31">
        <f>VLOOKUP(A582,'Absolute Total Monosaccharide C'!$E$2:$T$999,4)</f>
        <v>0.010877</v>
      </c>
      <c r="L582" s="31">
        <f>VLOOKUP(A582,'Absolute Total Monosaccharide C'!$E$2:$T$999,5)</f>
        <v>0.017945</v>
      </c>
      <c r="M582" s="31">
        <f>VLOOKUP(A582,'Absolute Total Monosaccharide C'!$E$2:$T$999,6)</f>
        <v>0.00339</v>
      </c>
      <c r="N582" s="100">
        <f>VLOOKUP(A582,'Absolute Total Monosaccharide C'!$E$2:$T$999,7)</f>
        <v>0.019763</v>
      </c>
      <c r="O582" s="31">
        <f>VLOOKUP(A582,'Absolute Total Monosaccharide C'!$E$2:$T$999,8)</f>
        <v>0</v>
      </c>
      <c r="P582" s="31">
        <f>VLOOKUP(A582,'Absolute Total Monosaccharide C'!$E$2:$T$999,9)</f>
        <v>0.004838</v>
      </c>
      <c r="Q582" s="31">
        <f>VLOOKUP(A582,'Absolute Total Monosaccharide C'!$E$2:$T$999,10)</f>
        <v>0</v>
      </c>
      <c r="R582" s="31">
        <f>VLOOKUP(A582,'Absolute Total Monosaccharide C'!$E$2:$T$999,11)</f>
        <v>0.019541</v>
      </c>
      <c r="S582" s="31">
        <f>VLOOKUP(A582,'Absolute Total Monosaccharide C'!$E$2:$T$999,12)</f>
        <v>0</v>
      </c>
      <c r="T582" s="31">
        <f>VLOOKUP(A582,'Absolute Total Monosaccharide C'!$E$2:$T$999,13)</f>
        <v>0</v>
      </c>
      <c r="U582" s="31">
        <f>VLOOKUP(A582,'Absolute Total Monosaccharide C'!$E$2:$T$999,14)</f>
        <v>0.002658</v>
      </c>
      <c r="V582" s="31">
        <f>VLOOKUP(A582,'Absolute Total Monosaccharide C'!$E$2:$T$999,15)</f>
        <v>0</v>
      </c>
      <c r="W582" s="31">
        <f>VLOOKUP(A582,'Absolute Total Monosaccharide C'!$E$2:$T$999,16)</f>
        <v>0.000379</v>
      </c>
      <c r="X582" s="100">
        <f>VLOOKUP(A582,'Absolute Total Monosaccharide C'!$E$2:$T$999,2)</f>
        <v>9.854</v>
      </c>
      <c r="Y582" s="101"/>
    </row>
    <row r="583">
      <c r="A583" s="19" t="s">
        <v>1622</v>
      </c>
      <c r="B583" s="8" t="str">
        <f>VLOOKUP(A583,'Food Encyclopedia'!$C$2:$K$999,3)&amp;","&amp;VLOOKUP(A583,'Food Encyclopedia'!$C$2:$K$999,4)&amp;","&amp;VLOOKUP(A583,'Food Encyclopedia'!$C$2:$K$999,5)</f>
        <v>mango, NA, flesh, frozen,Woodstock,Organic Diced Mangoes</v>
      </c>
      <c r="C583" s="31" t="str">
        <f>VLOOKUP(A583,'Food Encyclopedia'!$C$2:$K$999,6)</f>
        <v>Fruits</v>
      </c>
      <c r="D583" s="107">
        <v>30.0</v>
      </c>
      <c r="E583" s="31">
        <f t="shared" si="1"/>
        <v>30000</v>
      </c>
      <c r="F583" s="31">
        <f>(VLOOKUP(A583,'% water content of Food'!A583:F1580,6))</f>
        <v>81.21672775</v>
      </c>
      <c r="G583" s="31">
        <f t="shared" si="2"/>
        <v>24365.01832</v>
      </c>
      <c r="H583" s="31">
        <f t="shared" si="3"/>
        <v>5634.981676</v>
      </c>
      <c r="I583" s="99">
        <f t="shared" si="4"/>
        <v>51.92072116</v>
      </c>
      <c r="J583" s="31">
        <f>VLOOKUP(A583,'Absolute Total Monosaccharide C'!$E$2:$T$999,3)</f>
        <v>0.506117</v>
      </c>
      <c r="K583" s="31">
        <f>VLOOKUP(A583,'Absolute Total Monosaccharide C'!$E$2:$T$999,4)</f>
        <v>0.007318</v>
      </c>
      <c r="L583" s="31">
        <f>VLOOKUP(A583,'Absolute Total Monosaccharide C'!$E$2:$T$999,5)</f>
        <v>0.014982</v>
      </c>
      <c r="M583" s="31">
        <f>VLOOKUP(A583,'Absolute Total Monosaccharide C'!$E$2:$T$999,6)</f>
        <v>0.004124</v>
      </c>
      <c r="N583" s="100">
        <f>VLOOKUP(A583,'Absolute Total Monosaccharide C'!$E$2:$T$999,7)</f>
        <v>0.009214</v>
      </c>
      <c r="O583" s="31">
        <f>VLOOKUP(A583,'Absolute Total Monosaccharide C'!$E$2:$T$999,8)</f>
        <v>0</v>
      </c>
      <c r="P583" s="31">
        <f>VLOOKUP(A583,'Absolute Total Monosaccharide C'!$E$2:$T$999,9)</f>
        <v>0.001125</v>
      </c>
      <c r="Q583" s="31">
        <f>VLOOKUP(A583,'Absolute Total Monosaccharide C'!$E$2:$T$999,10)</f>
        <v>0</v>
      </c>
      <c r="R583" s="31">
        <f>VLOOKUP(A583,'Absolute Total Monosaccharide C'!$E$2:$T$999,11)</f>
        <v>0.01295</v>
      </c>
      <c r="S583" s="31">
        <f>VLOOKUP(A583,'Absolute Total Monosaccharide C'!$E$2:$T$999,12)</f>
        <v>0</v>
      </c>
      <c r="T583" s="31">
        <f>VLOOKUP(A583,'Absolute Total Monosaccharide C'!$E$2:$T$999,13)</f>
        <v>0</v>
      </c>
      <c r="U583" s="31">
        <f>VLOOKUP(A583,'Absolute Total Monosaccharide C'!$E$2:$T$999,14)</f>
        <v>0.001769</v>
      </c>
      <c r="V583" s="31">
        <f>VLOOKUP(A583,'Absolute Total Monosaccharide C'!$E$2:$T$999,15)</f>
        <v>0</v>
      </c>
      <c r="W583" s="31">
        <f>VLOOKUP(A583,'Absolute Total Monosaccharide C'!$E$2:$T$999,16)</f>
        <v>0.000323</v>
      </c>
      <c r="X583" s="100">
        <f>VLOOKUP(A583,'Absolute Total Monosaccharide C'!$E$2:$T$999,2)</f>
        <v>10.004</v>
      </c>
      <c r="Y583" s="101"/>
    </row>
    <row r="584">
      <c r="A584" s="19" t="s">
        <v>1625</v>
      </c>
      <c r="B584" s="8" t="str">
        <f>VLOOKUP(A584,'Food Encyclopedia'!$C$2:$K$999,3)&amp;","&amp;VLOOKUP(A584,'Food Encyclopedia'!$C$2:$K$999,4)&amp;","&amp;VLOOKUP(A584,'Food Encyclopedia'!$C$2:$K$999,5)</f>
        <v>peach, NA, flesh, frozen,Woodstock,Organic Peach Slices</v>
      </c>
      <c r="C584" s="31" t="str">
        <f>VLOOKUP(A584,'Food Encyclopedia'!$C$2:$K$999,6)</f>
        <v>Fruits</v>
      </c>
      <c r="D584" s="107">
        <v>30.0</v>
      </c>
      <c r="E584" s="31">
        <f t="shared" si="1"/>
        <v>30000</v>
      </c>
      <c r="F584" s="31">
        <f>(VLOOKUP(A584,'% water content of Food'!A584:F1581,6))</f>
        <v>86.97499235</v>
      </c>
      <c r="G584" s="31">
        <f t="shared" si="2"/>
        <v>26092.4977</v>
      </c>
      <c r="H584" s="31">
        <f t="shared" si="3"/>
        <v>3907.502295</v>
      </c>
      <c r="I584" s="99">
        <f t="shared" si="4"/>
        <v>81.59646292</v>
      </c>
      <c r="J584" s="31">
        <f>VLOOKUP(A584,'Absolute Total Monosaccharide C'!$E$2:$T$999,3)</f>
        <v>0.324</v>
      </c>
      <c r="K584" s="31">
        <f>VLOOKUP(A584,'Absolute Total Monosaccharide C'!$E$2:$T$999,4)</f>
        <v>0.013668</v>
      </c>
      <c r="L584" s="31">
        <f>VLOOKUP(A584,'Absolute Total Monosaccharide C'!$E$2:$T$999,5)</f>
        <v>0.013987</v>
      </c>
      <c r="M584" s="31">
        <f>VLOOKUP(A584,'Absolute Total Monosaccharide C'!$E$2:$T$999,6)</f>
        <v>0.008679</v>
      </c>
      <c r="N584" s="100">
        <f>VLOOKUP(A584,'Absolute Total Monosaccharide C'!$E$2:$T$999,7)</f>
        <v>0.020882</v>
      </c>
      <c r="O584" s="31">
        <f>VLOOKUP(A584,'Absolute Total Monosaccharide C'!$E$2:$T$999,8)</f>
        <v>0</v>
      </c>
      <c r="P584" s="31">
        <f>VLOOKUP(A584,'Absolute Total Monosaccharide C'!$E$2:$T$999,9)</f>
        <v>0.002225</v>
      </c>
      <c r="Q584" s="31">
        <f>VLOOKUP(A584,'Absolute Total Monosaccharide C'!$E$2:$T$999,10)</f>
        <v>0</v>
      </c>
      <c r="R584" s="31">
        <f>VLOOKUP(A584,'Absolute Total Monosaccharide C'!$E$2:$T$999,11)</f>
        <v>0.027705</v>
      </c>
      <c r="S584" s="31">
        <f>VLOOKUP(A584,'Absolute Total Monosaccharide C'!$E$2:$T$999,12)</f>
        <v>0</v>
      </c>
      <c r="T584" s="31">
        <f>VLOOKUP(A584,'Absolute Total Monosaccharide C'!$E$2:$T$999,13)</f>
        <v>0</v>
      </c>
      <c r="U584" s="31">
        <f>VLOOKUP(A584,'Absolute Total Monosaccharide C'!$E$2:$T$999,14)</f>
        <v>0.002134</v>
      </c>
      <c r="V584" s="31">
        <f>VLOOKUP(A584,'Absolute Total Monosaccharide C'!$E$2:$T$999,15)</f>
        <v>0</v>
      </c>
      <c r="W584" s="31">
        <f>VLOOKUP(A584,'Absolute Total Monosaccharide C'!$E$2:$T$999,16)</f>
        <v>0.000453</v>
      </c>
      <c r="X584" s="100">
        <f>VLOOKUP(A584,'Absolute Total Monosaccharide C'!$E$2:$T$999,2)</f>
        <v>10.337</v>
      </c>
      <c r="Y584" s="101"/>
    </row>
    <row r="585">
      <c r="A585" s="19" t="s">
        <v>1628</v>
      </c>
      <c r="B585" s="8" t="str">
        <f>VLOOKUP(A585,'Food Encyclopedia'!$C$2:$K$999,3)&amp;","&amp;VLOOKUP(A585,'Food Encyclopedia'!$C$2:$K$999,4)&amp;","&amp;VLOOKUP(A585,'Food Encyclopedia'!$C$2:$K$999,5)</f>
        <v>blueberry, NA, whole, frozen,Woodstock,Organic Wild Blueberries</v>
      </c>
      <c r="C585" s="31" t="str">
        <f>VLOOKUP(A585,'Food Encyclopedia'!$C$2:$K$999,6)</f>
        <v>Fruits</v>
      </c>
      <c r="D585" s="107">
        <v>30.0</v>
      </c>
      <c r="E585" s="31">
        <f t="shared" si="1"/>
        <v>30000</v>
      </c>
      <c r="F585" s="31">
        <f>(VLOOKUP(A585,'% water content of Food'!A585:F1582,6))</f>
        <v>84.41641513</v>
      </c>
      <c r="G585" s="31">
        <f t="shared" si="2"/>
        <v>25324.92454</v>
      </c>
      <c r="H585" s="31">
        <f t="shared" si="3"/>
        <v>4675.075461</v>
      </c>
      <c r="I585" s="99">
        <f t="shared" si="4"/>
        <v>46.71802909</v>
      </c>
      <c r="J585" s="31">
        <f>VLOOKUP(A585,'Absolute Total Monosaccharide C'!$E$2:$T$999,3)</f>
        <v>0.28847</v>
      </c>
      <c r="K585" s="31">
        <f>VLOOKUP(A585,'Absolute Total Monosaccharide C'!$E$2:$T$999,4)</f>
        <v>0.015655</v>
      </c>
      <c r="L585" s="31">
        <f>VLOOKUP(A585,'Absolute Total Monosaccharide C'!$E$2:$T$999,5)</f>
        <v>0.008339</v>
      </c>
      <c r="M585" s="31">
        <f>VLOOKUP(A585,'Absolute Total Monosaccharide C'!$E$2:$T$999,6)</f>
        <v>0.014436</v>
      </c>
      <c r="N585" s="100">
        <f>VLOOKUP(A585,'Absolute Total Monosaccharide C'!$E$2:$T$999,7)</f>
        <v>0.009993</v>
      </c>
      <c r="O585" s="31">
        <f>VLOOKUP(A585,'Absolute Total Monosaccharide C'!$E$2:$T$999,8)</f>
        <v>0</v>
      </c>
      <c r="P585" s="31">
        <f>VLOOKUP(A585,'Absolute Total Monosaccharide C'!$E$2:$T$999,9)</f>
        <v>0.001657</v>
      </c>
      <c r="Q585" s="31">
        <f>VLOOKUP(A585,'Absolute Total Monosaccharide C'!$E$2:$T$999,10)</f>
        <v>0</v>
      </c>
      <c r="R585" s="31">
        <f>VLOOKUP(A585,'Absolute Total Monosaccharide C'!$E$2:$T$999,11)</f>
        <v>0.01607</v>
      </c>
      <c r="S585" s="31">
        <f>VLOOKUP(A585,'Absolute Total Monosaccharide C'!$E$2:$T$999,12)</f>
        <v>0</v>
      </c>
      <c r="T585" s="31">
        <f>VLOOKUP(A585,'Absolute Total Monosaccharide C'!$E$2:$T$999,13)</f>
        <v>0</v>
      </c>
      <c r="U585" s="31">
        <f>VLOOKUP(A585,'Absolute Total Monosaccharide C'!$E$2:$T$999,14)</f>
        <v>0.001546</v>
      </c>
      <c r="V585" s="31">
        <f>VLOOKUP(A585,'Absolute Total Monosaccharide C'!$E$2:$T$999,15)</f>
        <v>0</v>
      </c>
      <c r="W585" s="31">
        <f>VLOOKUP(A585,'Absolute Total Monosaccharide C'!$E$2:$T$999,16)</f>
        <v>0.000305</v>
      </c>
      <c r="X585" s="100">
        <f>VLOOKUP(A585,'Absolute Total Monosaccharide C'!$E$2:$T$999,2)</f>
        <v>9.786</v>
      </c>
      <c r="Y585" s="101"/>
    </row>
    <row r="586">
      <c r="A586" s="19" t="s">
        <v>1631</v>
      </c>
      <c r="B586" s="8" t="str">
        <f>VLOOKUP(A586,'Food Encyclopedia'!$C$2:$K$999,3)&amp;","&amp;VLOOKUP(A586,'Food Encyclopedia'!$C$2:$K$999,4)&amp;","&amp;VLOOKUP(A586,'Food Encyclopedia'!$C$2:$K$999,5)</f>
        <v>pineapple, NA, flesh, frozen,Woodstock,Organic Chunks of Pineapple</v>
      </c>
      <c r="C586" s="31" t="str">
        <f>VLOOKUP(A586,'Food Encyclopedia'!$C$2:$K$999,6)</f>
        <v>Fruits</v>
      </c>
      <c r="D586" s="107">
        <v>30.0</v>
      </c>
      <c r="E586" s="31">
        <f t="shared" si="1"/>
        <v>30000</v>
      </c>
      <c r="F586" s="31">
        <f>(VLOOKUP(A586,'% water content of Food'!A586:F1583,6))</f>
        <v>83.42357487</v>
      </c>
      <c r="G586" s="31">
        <f t="shared" si="2"/>
        <v>25027.07246</v>
      </c>
      <c r="H586" s="31">
        <f t="shared" si="3"/>
        <v>4972.927538</v>
      </c>
      <c r="I586" s="99">
        <f t="shared" si="4"/>
        <v>49.81381515</v>
      </c>
      <c r="J586" s="31">
        <f>VLOOKUP(A586,'Absolute Total Monosaccharide C'!$E$2:$T$999,3)</f>
        <v>0.440188</v>
      </c>
      <c r="K586" s="31">
        <f>VLOOKUP(A586,'Absolute Total Monosaccharide C'!$E$2:$T$999,4)</f>
        <v>0.013499</v>
      </c>
      <c r="L586" s="31">
        <f>VLOOKUP(A586,'Absolute Total Monosaccharide C'!$E$2:$T$999,5)</f>
        <v>0.01882</v>
      </c>
      <c r="M586" s="31">
        <f>VLOOKUP(A586,'Absolute Total Monosaccharide C'!$E$2:$T$999,6)</f>
        <v>0.013716</v>
      </c>
      <c r="N586" s="100">
        <f>VLOOKUP(A586,'Absolute Total Monosaccharide C'!$E$2:$T$999,7)</f>
        <v>0.010017</v>
      </c>
      <c r="O586" s="31">
        <f>VLOOKUP(A586,'Absolute Total Monosaccharide C'!$E$2:$T$999,8)</f>
        <v>0</v>
      </c>
      <c r="P586" s="31">
        <f>VLOOKUP(A586,'Absolute Total Monosaccharide C'!$E$2:$T$999,9)</f>
        <v>0.000389</v>
      </c>
      <c r="Q586" s="31">
        <f>VLOOKUP(A586,'Absolute Total Monosaccharide C'!$E$2:$T$999,10)</f>
        <v>0</v>
      </c>
      <c r="R586" s="31">
        <f>VLOOKUP(A586,'Absolute Total Monosaccharide C'!$E$2:$T$999,11)</f>
        <v>0.00197</v>
      </c>
      <c r="S586" s="31">
        <f>VLOOKUP(A586,'Absolute Total Monosaccharide C'!$E$2:$T$999,12)</f>
        <v>0</v>
      </c>
      <c r="T586" s="31">
        <f>VLOOKUP(A586,'Absolute Total Monosaccharide C'!$E$2:$T$999,13)</f>
        <v>0</v>
      </c>
      <c r="U586" s="31">
        <f>VLOOKUP(A586,'Absolute Total Monosaccharide C'!$E$2:$T$999,14)</f>
        <v>0.003475</v>
      </c>
      <c r="V586" s="31">
        <f>VLOOKUP(A586,'Absolute Total Monosaccharide C'!$E$2:$T$999,15)</f>
        <v>0</v>
      </c>
      <c r="W586" s="31">
        <f>VLOOKUP(A586,'Absolute Total Monosaccharide C'!$E$2:$T$999,16)</f>
        <v>0.000322</v>
      </c>
      <c r="X586" s="100">
        <f>VLOOKUP(A586,'Absolute Total Monosaccharide C'!$E$2:$T$999,2)</f>
        <v>10.354</v>
      </c>
      <c r="Y586" s="101"/>
    </row>
    <row r="587">
      <c r="A587" s="19" t="s">
        <v>1634</v>
      </c>
      <c r="B587" s="8" t="str">
        <f>VLOOKUP(A587,'Food Encyclopedia'!$C$2:$K$999,3)&amp;","&amp;VLOOKUP(A587,'Food Encyclopedia'!$C$2:$K$999,4)&amp;","&amp;VLOOKUP(A587,'Food Encyclopedia'!$C$2:$K$999,5)</f>
        <v>strawberry, NA, whole, frozen,Woodstock,Organic Whole Strawberries</v>
      </c>
      <c r="C587" s="31" t="str">
        <f>VLOOKUP(A587,'Food Encyclopedia'!$C$2:$K$999,6)</f>
        <v>Fruits</v>
      </c>
      <c r="D587" s="107">
        <v>30.0</v>
      </c>
      <c r="E587" s="31">
        <f t="shared" si="1"/>
        <v>30000</v>
      </c>
      <c r="F587" s="31">
        <f>(VLOOKUP(A587,'% water content of Food'!A587:F1584,6))</f>
        <v>89.37302686</v>
      </c>
      <c r="G587" s="31">
        <f t="shared" si="2"/>
        <v>26811.90806</v>
      </c>
      <c r="H587" s="31">
        <f t="shared" si="3"/>
        <v>3188.091943</v>
      </c>
      <c r="I587" s="99">
        <f t="shared" si="4"/>
        <v>17.69391028</v>
      </c>
      <c r="J587" s="31">
        <f>VLOOKUP(A587,'Absolute Total Monosaccharide C'!$E$2:$T$999,3)</f>
        <v>0.273602</v>
      </c>
      <c r="K587" s="31">
        <f>VLOOKUP(A587,'Absolute Total Monosaccharide C'!$E$2:$T$999,4)</f>
        <v>0.006558</v>
      </c>
      <c r="L587" s="31">
        <f>VLOOKUP(A587,'Absolute Total Monosaccharide C'!$E$2:$T$999,5)</f>
        <v>0.012102</v>
      </c>
      <c r="M587" s="31">
        <f>VLOOKUP(A587,'Absolute Total Monosaccharide C'!$E$2:$T$999,6)</f>
        <v>0.013472</v>
      </c>
      <c r="N587" s="100">
        <f>VLOOKUP(A587,'Absolute Total Monosaccharide C'!$E$2:$T$999,7)</f>
        <v>0.00555</v>
      </c>
      <c r="O587" s="31">
        <f>VLOOKUP(A587,'Absolute Total Monosaccharide C'!$E$2:$T$999,8)</f>
        <v>0</v>
      </c>
      <c r="P587" s="31">
        <f>VLOOKUP(A587,'Absolute Total Monosaccharide C'!$E$2:$T$999,9)</f>
        <v>0.002641</v>
      </c>
      <c r="Q587" s="31">
        <f>VLOOKUP(A587,'Absolute Total Monosaccharide C'!$E$2:$T$999,10)</f>
        <v>0</v>
      </c>
      <c r="R587" s="31">
        <f>VLOOKUP(A587,'Absolute Total Monosaccharide C'!$E$2:$T$999,11)</f>
        <v>0.025771</v>
      </c>
      <c r="S587" s="31">
        <f>VLOOKUP(A587,'Absolute Total Monosaccharide C'!$E$2:$T$999,12)</f>
        <v>0</v>
      </c>
      <c r="T587" s="31">
        <f>VLOOKUP(A587,'Absolute Total Monosaccharide C'!$E$2:$T$999,13)</f>
        <v>0</v>
      </c>
      <c r="U587" s="31">
        <f>VLOOKUP(A587,'Absolute Total Monosaccharide C'!$E$2:$T$999,14)</f>
        <v>0.001852</v>
      </c>
      <c r="V587" s="31">
        <f>VLOOKUP(A587,'Absolute Total Monosaccharide C'!$E$2:$T$999,15)</f>
        <v>0</v>
      </c>
      <c r="W587" s="31">
        <f>VLOOKUP(A587,'Absolute Total Monosaccharide C'!$E$2:$T$999,16)</f>
        <v>0.000925</v>
      </c>
      <c r="X587" s="100">
        <f>VLOOKUP(A587,'Absolute Total Monosaccharide C'!$E$2:$T$999,2)</f>
        <v>9.626</v>
      </c>
      <c r="Y587" s="101"/>
    </row>
    <row r="588">
      <c r="A588" s="19" t="s">
        <v>1637</v>
      </c>
      <c r="B588" s="8" t="str">
        <f>VLOOKUP(A588,'Food Encyclopedia'!$C$2:$K$999,3)&amp;","&amp;VLOOKUP(A588,'Food Encyclopedia'!$C$2:$K$999,4)&amp;","&amp;VLOOKUP(A588,'Food Encyclopedia'!$C$2:$K$999,5)</f>
        <v>raspberry, NA, whole, frozen,Trader Joe's,</v>
      </c>
      <c r="C588" s="31" t="str">
        <f>VLOOKUP(A588,'Food Encyclopedia'!$C$2:$K$999,6)</f>
        <v>Fruits</v>
      </c>
      <c r="D588" s="107">
        <v>30.0</v>
      </c>
      <c r="E588" s="31">
        <f t="shared" si="1"/>
        <v>30000</v>
      </c>
      <c r="F588" s="31">
        <f>(VLOOKUP(A588,'% water content of Food'!A588:F1585,6))</f>
        <v>84.90128576</v>
      </c>
      <c r="G588" s="31">
        <f t="shared" si="2"/>
        <v>25470.38573</v>
      </c>
      <c r="H588" s="31">
        <f t="shared" si="3"/>
        <v>4529.614273</v>
      </c>
      <c r="I588" s="99">
        <f t="shared" si="4"/>
        <v>47.29370262</v>
      </c>
      <c r="J588" s="31">
        <f>VLOOKUP(A588,'Absolute Total Monosaccharide C'!$E$2:$T$999,3)</f>
        <v>0.170368</v>
      </c>
      <c r="K588" s="31">
        <f>VLOOKUP(A588,'Absolute Total Monosaccharide C'!$E$2:$T$999,4)</f>
        <v>0.012944</v>
      </c>
      <c r="L588" s="31">
        <f>VLOOKUP(A588,'Absolute Total Monosaccharide C'!$E$2:$T$999,5)</f>
        <v>0.009513</v>
      </c>
      <c r="M588" s="31">
        <f>VLOOKUP(A588,'Absolute Total Monosaccharide C'!$E$2:$T$999,6)</f>
        <v>0.009956</v>
      </c>
      <c r="N588" s="100">
        <f>VLOOKUP(A588,'Absolute Total Monosaccharide C'!$E$2:$T$999,7)</f>
        <v>0.010441</v>
      </c>
      <c r="O588" s="31">
        <f>VLOOKUP(A588,'Absolute Total Monosaccharide C'!$E$2:$T$999,8)</f>
        <v>0</v>
      </c>
      <c r="P588" s="31">
        <f>VLOOKUP(A588,'Absolute Total Monosaccharide C'!$E$2:$T$999,9)</f>
        <v>0.001948</v>
      </c>
      <c r="Q588" s="31">
        <f>VLOOKUP(A588,'Absolute Total Monosaccharide C'!$E$2:$T$999,10)</f>
        <v>0</v>
      </c>
      <c r="R588" s="31">
        <f>VLOOKUP(A588,'Absolute Total Monosaccharide C'!$E$2:$T$999,11)</f>
        <v>0.018796</v>
      </c>
      <c r="S588" s="31">
        <f>VLOOKUP(A588,'Absolute Total Monosaccharide C'!$E$2:$T$999,12)</f>
        <v>0</v>
      </c>
      <c r="T588" s="31">
        <f>VLOOKUP(A588,'Absolute Total Monosaccharide C'!$E$2:$T$999,13)</f>
        <v>0</v>
      </c>
      <c r="U588" s="31">
        <f>VLOOKUP(A588,'Absolute Total Monosaccharide C'!$E$2:$T$999,14)</f>
        <v>0.001307</v>
      </c>
      <c r="V588" s="31">
        <f>VLOOKUP(A588,'Absolute Total Monosaccharide C'!$E$2:$T$999,15)</f>
        <v>0</v>
      </c>
      <c r="W588" s="31">
        <f>VLOOKUP(A588,'Absolute Total Monosaccharide C'!$E$2:$T$999,16)</f>
        <v>0.000474</v>
      </c>
      <c r="X588" s="100">
        <f>VLOOKUP(A588,'Absolute Total Monosaccharide C'!$E$2:$T$999,2)</f>
        <v>10.426</v>
      </c>
      <c r="Y588" s="101"/>
    </row>
    <row r="589">
      <c r="A589" s="19" t="s">
        <v>1639</v>
      </c>
      <c r="B589" s="8" t="str">
        <f>VLOOKUP(A589,'Food Encyclopedia'!$C$2:$K$999,3)&amp;","&amp;VLOOKUP(A589,'Food Encyclopedia'!$C$2:$K$999,4)&amp;","&amp;VLOOKUP(A589,'Food Encyclopedia'!$C$2:$K$999,5)</f>
        <v>cauliflower, NA, NA, frozen,Green Giant,Riced Veggies, Cauliflower</v>
      </c>
      <c r="C589" s="31" t="str">
        <f>VLOOKUP(A589,'Food Encyclopedia'!$C$2:$K$999,6)</f>
        <v>Vegetables</v>
      </c>
      <c r="D589" s="107">
        <v>30.0</v>
      </c>
      <c r="E589" s="31">
        <f t="shared" si="1"/>
        <v>30000</v>
      </c>
      <c r="F589" s="31">
        <f>(VLOOKUP(A589,'% water content of Food'!A589:F1586,6))</f>
        <v>93.30073751</v>
      </c>
      <c r="G589" s="31">
        <f t="shared" si="2"/>
        <v>27990.22125</v>
      </c>
      <c r="H589" s="31">
        <f t="shared" si="3"/>
        <v>2009.778747</v>
      </c>
      <c r="I589" s="99">
        <f t="shared" si="4"/>
        <v>97.37779987</v>
      </c>
      <c r="J589" s="31">
        <f>VLOOKUP(A589,'Absolute Total Monosaccharide C'!$E$2:$T$999,3)</f>
        <v>0.193976</v>
      </c>
      <c r="K589" s="31">
        <f>VLOOKUP(A589,'Absolute Total Monosaccharide C'!$E$2:$T$999,4)</f>
        <v>0.043232</v>
      </c>
      <c r="L589" s="31">
        <f>VLOOKUP(A589,'Absolute Total Monosaccharide C'!$E$2:$T$999,5)</f>
        <v>0.035909</v>
      </c>
      <c r="M589" s="31">
        <f>VLOOKUP(A589,'Absolute Total Monosaccharide C'!$E$2:$T$999,6)</f>
        <v>0.016172</v>
      </c>
      <c r="N589" s="100">
        <f>VLOOKUP(A589,'Absolute Total Monosaccharide C'!$E$2:$T$999,7)</f>
        <v>0.048452</v>
      </c>
      <c r="O589" s="31">
        <f>VLOOKUP(A589,'Absolute Total Monosaccharide C'!$E$2:$T$999,8)</f>
        <v>0</v>
      </c>
      <c r="P589" s="31">
        <f>VLOOKUP(A589,'Absolute Total Monosaccharide C'!$E$2:$T$999,9)</f>
        <v>0.00729</v>
      </c>
      <c r="Q589" s="31">
        <f>VLOOKUP(A589,'Absolute Total Monosaccharide C'!$E$2:$T$999,10)</f>
        <v>0</v>
      </c>
      <c r="R589" s="31">
        <f>VLOOKUP(A589,'Absolute Total Monosaccharide C'!$E$2:$T$999,11)</f>
        <v>0.047853</v>
      </c>
      <c r="S589" s="31">
        <f>VLOOKUP(A589,'Absolute Total Monosaccharide C'!$E$2:$T$999,12)</f>
        <v>0</v>
      </c>
      <c r="T589" s="31">
        <f>VLOOKUP(A589,'Absolute Total Monosaccharide C'!$E$2:$T$999,13)</f>
        <v>0</v>
      </c>
      <c r="U589" s="31">
        <f>VLOOKUP(A589,'Absolute Total Monosaccharide C'!$E$2:$T$999,14)</f>
        <v>0.0073</v>
      </c>
      <c r="V589" s="31">
        <f>VLOOKUP(A589,'Absolute Total Monosaccharide C'!$E$2:$T$999,15)</f>
        <v>0</v>
      </c>
      <c r="W589" s="31">
        <f>VLOOKUP(A589,'Absolute Total Monosaccharide C'!$E$2:$T$999,16)</f>
        <v>0.00285</v>
      </c>
      <c r="X589" s="100">
        <f>VLOOKUP(A589,'Absolute Total Monosaccharide C'!$E$2:$T$999,2)</f>
        <v>10.105</v>
      </c>
      <c r="Y589" s="101"/>
    </row>
    <row r="590">
      <c r="A590" s="19" t="s">
        <v>1644</v>
      </c>
      <c r="B590" s="8" t="str">
        <f>VLOOKUP(A590,'Food Encyclopedia'!$C$2:$K$999,3)&amp;","&amp;VLOOKUP(A590,'Food Encyclopedia'!$C$2:$K$999,4)&amp;","&amp;VLOOKUP(A590,'Food Encyclopedia'!$C$2:$K$999,5)</f>
        <v>falafel, NA, NA, frozen,Trader Joe's,Fully-Cooked Falafel</v>
      </c>
      <c r="C590" s="31" t="str">
        <f>VLOOKUP(A590,'Food Encyclopedia'!$C$2:$K$999,6)</f>
        <v>Beans, Peas, Legumes, Nuts, Seeds</v>
      </c>
      <c r="D590" s="107">
        <v>30.0</v>
      </c>
      <c r="E590" s="31">
        <f t="shared" si="1"/>
        <v>30000</v>
      </c>
      <c r="F590" s="31">
        <f>(VLOOKUP(A590,'% water content of Food'!A590:F1587,6))</f>
        <v>46.67033814</v>
      </c>
      <c r="G590" s="31">
        <f t="shared" si="2"/>
        <v>14001.10144</v>
      </c>
      <c r="H590" s="31">
        <f t="shared" si="3"/>
        <v>15998.89856</v>
      </c>
      <c r="I590" s="99">
        <f t="shared" si="4"/>
        <v>600.6146508</v>
      </c>
      <c r="J590" s="31">
        <f>VLOOKUP(A590,'Absolute Total Monosaccharide C'!$E$2:$T$999,3)</f>
        <v>0.392167</v>
      </c>
      <c r="K590" s="31">
        <f>VLOOKUP(A590,'Absolute Total Monosaccharide C'!$E$2:$T$999,4)</f>
        <v>0.047134</v>
      </c>
      <c r="L590" s="31">
        <f>VLOOKUP(A590,'Absolute Total Monosaccharide C'!$E$2:$T$999,5)</f>
        <v>0.00652</v>
      </c>
      <c r="M590" s="31">
        <f>VLOOKUP(A590,'Absolute Total Monosaccharide C'!$E$2:$T$999,6)</f>
        <v>0.004068</v>
      </c>
      <c r="N590" s="100">
        <f>VLOOKUP(A590,'Absolute Total Monosaccharide C'!$E$2:$T$999,7)</f>
        <v>0.037541</v>
      </c>
      <c r="O590" s="31">
        <f>VLOOKUP(A590,'Absolute Total Monosaccharide C'!$E$2:$T$999,8)</f>
        <v>0</v>
      </c>
      <c r="P590" s="31">
        <f>VLOOKUP(A590,'Absolute Total Monosaccharide C'!$E$2:$T$999,9)</f>
        <v>0.002259</v>
      </c>
      <c r="Q590" s="31">
        <f>VLOOKUP(A590,'Absolute Total Monosaccharide C'!$E$2:$T$999,10)</f>
        <v>0</v>
      </c>
      <c r="R590" s="31">
        <f>VLOOKUP(A590,'Absolute Total Monosaccharide C'!$E$2:$T$999,11)</f>
        <v>0.00839</v>
      </c>
      <c r="S590" s="31">
        <f>VLOOKUP(A590,'Absolute Total Monosaccharide C'!$E$2:$T$999,12)</f>
        <v>0</v>
      </c>
      <c r="T590" s="31">
        <f>VLOOKUP(A590,'Absolute Total Monosaccharide C'!$E$2:$T$999,13)</f>
        <v>0</v>
      </c>
      <c r="U590" s="31">
        <f>VLOOKUP(A590,'Absolute Total Monosaccharide C'!$E$2:$T$999,14)</f>
        <v>0.001705</v>
      </c>
      <c r="V590" s="31">
        <f>VLOOKUP(A590,'Absolute Total Monosaccharide C'!$E$2:$T$999,15)</f>
        <v>0</v>
      </c>
      <c r="W590" s="31">
        <f>VLOOKUP(A590,'Absolute Total Monosaccharide C'!$E$2:$T$999,16)</f>
        <v>0.001023</v>
      </c>
      <c r="X590" s="100">
        <f>VLOOKUP(A590,'Absolute Total Monosaccharide C'!$E$2:$T$999,2)</f>
        <v>9.833</v>
      </c>
      <c r="Y590" s="101"/>
    </row>
    <row r="591">
      <c r="A591" s="19" t="s">
        <v>1647</v>
      </c>
      <c r="B591" s="8" t="str">
        <f>VLOOKUP(A591,'Food Encyclopedia'!$C$2:$K$999,3)&amp;","&amp;VLOOKUP(A591,'Food Encyclopedia'!$C$2:$K$999,4)&amp;","&amp;VLOOKUP(A591,'Food Encyclopedia'!$C$2:$K$999,5)</f>
        <v>sweet pea, NA, NA, frozen,Birds Eye,Steamfresh Sweet Peas</v>
      </c>
      <c r="C591" s="31" t="str">
        <f>VLOOKUP(A591,'Food Encyclopedia'!$C$2:$K$999,6)</f>
        <v>Beans, Peas, Legumes, Nuts, Seeds</v>
      </c>
      <c r="D591" s="107">
        <v>30.0</v>
      </c>
      <c r="E591" s="31">
        <f t="shared" si="1"/>
        <v>30000</v>
      </c>
      <c r="F591" s="31">
        <f>(VLOOKUP(A591,'% water content of Food'!A591:F1588,6))</f>
        <v>77.58072574</v>
      </c>
      <c r="G591" s="31">
        <f t="shared" si="2"/>
        <v>23274.21772</v>
      </c>
      <c r="H591" s="31">
        <f t="shared" si="3"/>
        <v>6725.782279</v>
      </c>
      <c r="I591" s="99">
        <f t="shared" si="4"/>
        <v>198.8006726</v>
      </c>
      <c r="J591" s="31">
        <f>VLOOKUP(A591,'Absolute Total Monosaccharide C'!$E$2:$T$999,3)</f>
        <v>0.2666</v>
      </c>
      <c r="K591" s="31">
        <f>VLOOKUP(A591,'Absolute Total Monosaccharide C'!$E$2:$T$999,4)</f>
        <v>0.020784</v>
      </c>
      <c r="L591" s="31">
        <f>VLOOKUP(A591,'Absolute Total Monosaccharide C'!$E$2:$T$999,5)</f>
        <v>0.011828</v>
      </c>
      <c r="M591" s="31">
        <f>VLOOKUP(A591,'Absolute Total Monosaccharide C'!$E$2:$T$999,6)</f>
        <v>0.004982</v>
      </c>
      <c r="N591" s="100">
        <f>VLOOKUP(A591,'Absolute Total Monosaccharide C'!$E$2:$T$999,7)</f>
        <v>0.029558</v>
      </c>
      <c r="O591" s="31">
        <f>VLOOKUP(A591,'Absolute Total Monosaccharide C'!$E$2:$T$999,8)</f>
        <v>0</v>
      </c>
      <c r="P591" s="31">
        <f>VLOOKUP(A591,'Absolute Total Monosaccharide C'!$E$2:$T$999,9)</f>
        <v>0.001605</v>
      </c>
      <c r="Q591" s="31">
        <f>VLOOKUP(A591,'Absolute Total Monosaccharide C'!$E$2:$T$999,10)</f>
        <v>0</v>
      </c>
      <c r="R591" s="31">
        <f>VLOOKUP(A591,'Absolute Total Monosaccharide C'!$E$2:$T$999,11)</f>
        <v>0.00725</v>
      </c>
      <c r="S591" s="31">
        <f>VLOOKUP(A591,'Absolute Total Monosaccharide C'!$E$2:$T$999,12)</f>
        <v>0</v>
      </c>
      <c r="T591" s="31">
        <f>VLOOKUP(A591,'Absolute Total Monosaccharide C'!$E$2:$T$999,13)</f>
        <v>0</v>
      </c>
      <c r="U591" s="31">
        <f>VLOOKUP(A591,'Absolute Total Monosaccharide C'!$E$2:$T$999,14)</f>
        <v>0</v>
      </c>
      <c r="V591" s="31">
        <f>VLOOKUP(A591,'Absolute Total Monosaccharide C'!$E$2:$T$999,15)</f>
        <v>0</v>
      </c>
      <c r="W591" s="31">
        <f>VLOOKUP(A591,'Absolute Total Monosaccharide C'!$E$2:$T$999,16)</f>
        <v>0.002079</v>
      </c>
      <c r="X591" s="100">
        <f>VLOOKUP(A591,'Absolute Total Monosaccharide C'!$E$2:$T$999,2)</f>
        <v>10.438</v>
      </c>
      <c r="Y591" s="101"/>
    </row>
    <row r="592">
      <c r="A592" s="19" t="s">
        <v>1651</v>
      </c>
      <c r="B592" s="8" t="str">
        <f>VLOOKUP(A592,'Food Encyclopedia'!$C$2:$K$999,3)&amp;","&amp;VLOOKUP(A592,'Food Encyclopedia'!$C$2:$K$999,4)&amp;","&amp;VLOOKUP(A592,'Food Encyclopedia'!$C$2:$K$999,5)</f>
        <v>corn, NA, NA, frozen,Trader Joe's,Organic Super Sweet Cut Corn</v>
      </c>
      <c r="C592" s="31" t="str">
        <f>VLOOKUP(A592,'Food Encyclopedia'!$C$2:$K$999,6)</f>
        <v>Vegetables</v>
      </c>
      <c r="D592" s="107">
        <v>30.0</v>
      </c>
      <c r="E592" s="31">
        <f t="shared" si="1"/>
        <v>30000</v>
      </c>
      <c r="F592" s="31">
        <f>(VLOOKUP(A592,'% water content of Food'!A592:F1589,6))</f>
        <v>75.57430372</v>
      </c>
      <c r="G592" s="31">
        <f t="shared" si="2"/>
        <v>22672.29112</v>
      </c>
      <c r="H592" s="31">
        <f t="shared" si="3"/>
        <v>7327.708884</v>
      </c>
      <c r="I592" s="99">
        <f t="shared" si="4"/>
        <v>78.61898862</v>
      </c>
      <c r="J592" s="31">
        <f>VLOOKUP(A592,'Absolute Total Monosaccharide C'!$E$2:$T$999,3)</f>
        <v>0.371527</v>
      </c>
      <c r="K592" s="31">
        <f>VLOOKUP(A592,'Absolute Total Monosaccharide C'!$E$2:$T$999,4)</f>
        <v>0.011146</v>
      </c>
      <c r="L592" s="31">
        <f>VLOOKUP(A592,'Absolute Total Monosaccharide C'!$E$2:$T$999,5)</f>
        <v>0.038796</v>
      </c>
      <c r="M592" s="31">
        <f>VLOOKUP(A592,'Absolute Total Monosaccharide C'!$E$2:$T$999,6)</f>
        <v>0.009373</v>
      </c>
      <c r="N592" s="100">
        <f>VLOOKUP(A592,'Absolute Total Monosaccharide C'!$E$2:$T$999,7)</f>
        <v>0.010729</v>
      </c>
      <c r="O592" s="31">
        <f>VLOOKUP(A592,'Absolute Total Monosaccharide C'!$E$2:$T$999,8)</f>
        <v>0</v>
      </c>
      <c r="P592" s="31">
        <f>VLOOKUP(A592,'Absolute Total Monosaccharide C'!$E$2:$T$999,9)</f>
        <v>0.000217</v>
      </c>
      <c r="Q592" s="31">
        <f>VLOOKUP(A592,'Absolute Total Monosaccharide C'!$E$2:$T$999,10)</f>
        <v>0</v>
      </c>
      <c r="R592" s="31">
        <f>VLOOKUP(A592,'Absolute Total Monosaccharide C'!$E$2:$T$999,11)</f>
        <v>0.001207</v>
      </c>
      <c r="S592" s="31">
        <f>VLOOKUP(A592,'Absolute Total Monosaccharide C'!$E$2:$T$999,12)</f>
        <v>0</v>
      </c>
      <c r="T592" s="31">
        <f>VLOOKUP(A592,'Absolute Total Monosaccharide C'!$E$2:$T$999,13)</f>
        <v>0</v>
      </c>
      <c r="U592" s="31">
        <f>VLOOKUP(A592,'Absolute Total Monosaccharide C'!$E$2:$T$999,14)</f>
        <v>0</v>
      </c>
      <c r="V592" s="31">
        <f>VLOOKUP(A592,'Absolute Total Monosaccharide C'!$E$2:$T$999,15)</f>
        <v>0</v>
      </c>
      <c r="W592" s="31">
        <f>VLOOKUP(A592,'Absolute Total Monosaccharide C'!$E$2:$T$999,16)</f>
        <v>0.000947</v>
      </c>
      <c r="X592" s="100">
        <f>VLOOKUP(A592,'Absolute Total Monosaccharide C'!$E$2:$T$999,2)</f>
        <v>10.286</v>
      </c>
      <c r="Y592" s="101"/>
    </row>
    <row r="593">
      <c r="A593" s="19" t="s">
        <v>1654</v>
      </c>
      <c r="B593" s="8" t="str">
        <f>VLOOKUP(A593,'Food Encyclopedia'!$C$2:$K$999,3)&amp;","&amp;VLOOKUP(A593,'Food Encyclopedia'!$C$2:$K$999,4)&amp;","&amp;VLOOKUP(A593,'Food Encyclopedia'!$C$2:$K$999,5)</f>
        <v>spinach, NA, leaves, frozen,Woodstock,Organic Cut Spinach</v>
      </c>
      <c r="C593" s="31" t="str">
        <f>VLOOKUP(A593,'Food Encyclopedia'!$C$2:$K$999,6)</f>
        <v>Vegetables</v>
      </c>
      <c r="D593" s="107">
        <v>30.0</v>
      </c>
      <c r="E593" s="31">
        <f t="shared" si="1"/>
        <v>30000</v>
      </c>
      <c r="F593" s="31">
        <f>(VLOOKUP(A593,'% water content of Food'!A593:F1590,6))</f>
        <v>91.20262366</v>
      </c>
      <c r="G593" s="31">
        <f t="shared" si="2"/>
        <v>27360.7871</v>
      </c>
      <c r="H593" s="31">
        <f t="shared" si="3"/>
        <v>2639.212902</v>
      </c>
      <c r="I593" s="99">
        <f t="shared" si="4"/>
        <v>99.98394158</v>
      </c>
      <c r="J593" s="31">
        <f>VLOOKUP(A593,'Absolute Total Monosaccharide C'!$E$2:$T$999,3)</f>
        <v>0.032886</v>
      </c>
      <c r="K593" s="31">
        <f>VLOOKUP(A593,'Absolute Total Monosaccharide C'!$E$2:$T$999,4)</f>
        <v>0.027332</v>
      </c>
      <c r="L593" s="31">
        <f>VLOOKUP(A593,'Absolute Total Monosaccharide C'!$E$2:$T$999,5)</f>
        <v>0.01462</v>
      </c>
      <c r="M593" s="31">
        <f>VLOOKUP(A593,'Absolute Total Monosaccharide C'!$E$2:$T$999,6)</f>
        <v>0.008119</v>
      </c>
      <c r="N593" s="100">
        <f>VLOOKUP(A593,'Absolute Total Monosaccharide C'!$E$2:$T$999,7)</f>
        <v>0.037884</v>
      </c>
      <c r="O593" s="31">
        <f>VLOOKUP(A593,'Absolute Total Monosaccharide C'!$E$2:$T$999,8)</f>
        <v>0</v>
      </c>
      <c r="P593" s="31">
        <f>VLOOKUP(A593,'Absolute Total Monosaccharide C'!$E$2:$T$999,9)</f>
        <v>0.009039</v>
      </c>
      <c r="Q593" s="31">
        <f>VLOOKUP(A593,'Absolute Total Monosaccharide C'!$E$2:$T$999,10)</f>
        <v>0</v>
      </c>
      <c r="R593" s="31">
        <f>VLOOKUP(A593,'Absolute Total Monosaccharide C'!$E$2:$T$999,11)</f>
        <v>0.034827</v>
      </c>
      <c r="S593" s="31">
        <f>VLOOKUP(A593,'Absolute Total Monosaccharide C'!$E$2:$T$999,12)</f>
        <v>0</v>
      </c>
      <c r="T593" s="31">
        <f>VLOOKUP(A593,'Absolute Total Monosaccharide C'!$E$2:$T$999,13)</f>
        <v>0</v>
      </c>
      <c r="U593" s="31">
        <f>VLOOKUP(A593,'Absolute Total Monosaccharide C'!$E$2:$T$999,14)</f>
        <v>0.001401</v>
      </c>
      <c r="V593" s="31">
        <f>VLOOKUP(A593,'Absolute Total Monosaccharide C'!$E$2:$T$999,15)</f>
        <v>0</v>
      </c>
      <c r="W593" s="31">
        <f>VLOOKUP(A593,'Absolute Total Monosaccharide C'!$E$2:$T$999,16)</f>
        <v>0.002344</v>
      </c>
      <c r="X593" s="100">
        <f>VLOOKUP(A593,'Absolute Total Monosaccharide C'!$E$2:$T$999,2)</f>
        <v>9.882</v>
      </c>
      <c r="Y593" s="101"/>
    </row>
    <row r="594">
      <c r="A594" s="19" t="s">
        <v>1657</v>
      </c>
      <c r="B594" s="8" t="str">
        <f>VLOOKUP(A594,'Food Encyclopedia'!$C$2:$K$999,3)&amp;","&amp;VLOOKUP(A594,'Food Encyclopedia'!$C$2:$K$999,4)&amp;","&amp;VLOOKUP(A594,'Food Encyclopedia'!$C$2:$K$999,5)</f>
        <v>okra, NA, whole, frozen,Woodstock,Non-GMO Sliced Okra</v>
      </c>
      <c r="C594" s="31" t="str">
        <f>VLOOKUP(A594,'Food Encyclopedia'!$C$2:$K$999,6)</f>
        <v>Vegetables</v>
      </c>
      <c r="D594" s="107">
        <v>30.0</v>
      </c>
      <c r="E594" s="31">
        <f t="shared" si="1"/>
        <v>30000</v>
      </c>
      <c r="F594" s="31">
        <f>(VLOOKUP(A594,'% water content of Food'!A594:F1591,6))</f>
        <v>91.96278405</v>
      </c>
      <c r="G594" s="31">
        <f t="shared" si="2"/>
        <v>27588.83522</v>
      </c>
      <c r="H594" s="31">
        <f t="shared" si="3"/>
        <v>2411.164784</v>
      </c>
      <c r="I594" s="99">
        <f t="shared" si="4"/>
        <v>31.35719801</v>
      </c>
      <c r="J594" s="31">
        <f>VLOOKUP(A594,'Absolute Total Monosaccharide C'!$E$2:$T$999,3)</f>
        <v>0.131559</v>
      </c>
      <c r="K594" s="31">
        <f>VLOOKUP(A594,'Absolute Total Monosaccharide C'!$E$2:$T$999,4)</f>
        <v>0.020037</v>
      </c>
      <c r="L594" s="31">
        <f>VLOOKUP(A594,'Absolute Total Monosaccharide C'!$E$2:$T$999,5)</f>
        <v>0.020694</v>
      </c>
      <c r="M594" s="31">
        <f>VLOOKUP(A594,'Absolute Total Monosaccharide C'!$E$2:$T$999,6)</f>
        <v>0.013767</v>
      </c>
      <c r="N594" s="100">
        <f>VLOOKUP(A594,'Absolute Total Monosaccharide C'!$E$2:$T$999,7)</f>
        <v>0.013005</v>
      </c>
      <c r="O594" s="31">
        <f>VLOOKUP(A594,'Absolute Total Monosaccharide C'!$E$2:$T$999,8)</f>
        <v>0</v>
      </c>
      <c r="P594" s="31">
        <f>VLOOKUP(A594,'Absolute Total Monosaccharide C'!$E$2:$T$999,9)</f>
        <v>0.008676</v>
      </c>
      <c r="Q594" s="31">
        <f>VLOOKUP(A594,'Absolute Total Monosaccharide C'!$E$2:$T$999,10)</f>
        <v>0</v>
      </c>
      <c r="R594" s="31">
        <f>VLOOKUP(A594,'Absolute Total Monosaccharide C'!$E$2:$T$999,11)</f>
        <v>0.04948</v>
      </c>
      <c r="S594" s="31">
        <f>VLOOKUP(A594,'Absolute Total Monosaccharide C'!$E$2:$T$999,12)</f>
        <v>0</v>
      </c>
      <c r="T594" s="31">
        <f>VLOOKUP(A594,'Absolute Total Monosaccharide C'!$E$2:$T$999,13)</f>
        <v>0</v>
      </c>
      <c r="U594" s="31">
        <f>VLOOKUP(A594,'Absolute Total Monosaccharide C'!$E$2:$T$999,14)</f>
        <v>0.002534</v>
      </c>
      <c r="V594" s="31">
        <f>VLOOKUP(A594,'Absolute Total Monosaccharide C'!$E$2:$T$999,15)</f>
        <v>0</v>
      </c>
      <c r="W594" s="31">
        <f>VLOOKUP(A594,'Absolute Total Monosaccharide C'!$E$2:$T$999,16)</f>
        <v>0.002134</v>
      </c>
      <c r="X594" s="100">
        <f>VLOOKUP(A594,'Absolute Total Monosaccharide C'!$E$2:$T$999,2)</f>
        <v>9.918</v>
      </c>
      <c r="Y594" s="101"/>
    </row>
    <row r="595">
      <c r="A595" s="19" t="s">
        <v>1660</v>
      </c>
      <c r="B595" s="8" t="str">
        <f>VLOOKUP(A595,'Food Encyclopedia'!$C$2:$K$999,3)&amp;","&amp;VLOOKUP(A595,'Food Encyclopedia'!$C$2:$K$999,4)&amp;","&amp;VLOOKUP(A595,'Food Encyclopedia'!$C$2:$K$999,5)</f>
        <v>kale, NA, whole, frozen,Woodstock,Non-GMO Chopped Kale</v>
      </c>
      <c r="C595" s="31" t="str">
        <f>VLOOKUP(A595,'Food Encyclopedia'!$C$2:$K$999,6)</f>
        <v>Vegetables</v>
      </c>
      <c r="D595" s="107">
        <v>30.0</v>
      </c>
      <c r="E595" s="31">
        <f t="shared" si="1"/>
        <v>30000</v>
      </c>
      <c r="F595" s="31">
        <f>(VLOOKUP(A595,'% water content of Food'!A595:F1592,6))</f>
        <v>91.20913043</v>
      </c>
      <c r="G595" s="31">
        <f t="shared" si="2"/>
        <v>27362.73913</v>
      </c>
      <c r="H595" s="31">
        <f t="shared" si="3"/>
        <v>2637.26087</v>
      </c>
      <c r="I595" s="99">
        <f t="shared" si="4"/>
        <v>58.97442757</v>
      </c>
      <c r="J595" s="31">
        <f>VLOOKUP(A595,'Absolute Total Monosaccharide C'!$E$2:$T$999,3)</f>
        <v>0.106978</v>
      </c>
      <c r="K595" s="31">
        <f>VLOOKUP(A595,'Absolute Total Monosaccharide C'!$E$2:$T$999,4)</f>
        <v>0.031313</v>
      </c>
      <c r="L595" s="31">
        <f>VLOOKUP(A595,'Absolute Total Monosaccharide C'!$E$2:$T$999,5)</f>
        <v>0.009194</v>
      </c>
      <c r="M595" s="31">
        <f>VLOOKUP(A595,'Absolute Total Monosaccharide C'!$E$2:$T$999,6)</f>
        <v>0.012423</v>
      </c>
      <c r="N595" s="100">
        <f>VLOOKUP(A595,'Absolute Total Monosaccharide C'!$E$2:$T$999,7)</f>
        <v>0.022362</v>
      </c>
      <c r="O595" s="31">
        <f>VLOOKUP(A595,'Absolute Total Monosaccharide C'!$E$2:$T$999,8)</f>
        <v>0</v>
      </c>
      <c r="P595" s="31">
        <f>VLOOKUP(A595,'Absolute Total Monosaccharide C'!$E$2:$T$999,9)</f>
        <v>0.00716</v>
      </c>
      <c r="Q595" s="31">
        <f>VLOOKUP(A595,'Absolute Total Monosaccharide C'!$E$2:$T$999,10)</f>
        <v>0</v>
      </c>
      <c r="R595" s="31">
        <f>VLOOKUP(A595,'Absolute Total Monosaccharide C'!$E$2:$T$999,11)</f>
        <v>0.056822</v>
      </c>
      <c r="S595" s="31">
        <f>VLOOKUP(A595,'Absolute Total Monosaccharide C'!$E$2:$T$999,12)</f>
        <v>0</v>
      </c>
      <c r="T595" s="31">
        <f>VLOOKUP(A595,'Absolute Total Monosaccharide C'!$E$2:$T$999,13)</f>
        <v>0</v>
      </c>
      <c r="U595" s="31">
        <f>VLOOKUP(A595,'Absolute Total Monosaccharide C'!$E$2:$T$999,14)</f>
        <v>0.001488</v>
      </c>
      <c r="V595" s="31">
        <f>VLOOKUP(A595,'Absolute Total Monosaccharide C'!$E$2:$T$999,15)</f>
        <v>0</v>
      </c>
      <c r="W595" s="31">
        <f>VLOOKUP(A595,'Absolute Total Monosaccharide C'!$E$2:$T$999,16)</f>
        <v>0.002905</v>
      </c>
      <c r="X595" s="100">
        <f>VLOOKUP(A595,'Absolute Total Monosaccharide C'!$E$2:$T$999,2)</f>
        <v>9.644</v>
      </c>
      <c r="Y595" s="101"/>
    </row>
    <row r="596">
      <c r="A596" s="19" t="s">
        <v>1663</v>
      </c>
      <c r="B596" s="8" t="str">
        <f>VLOOKUP(A596,'Food Encyclopedia'!$C$2:$K$999,3)&amp;","&amp;VLOOKUP(A596,'Food Encyclopedia'!$C$2:$K$999,4)&amp;","&amp;VLOOKUP(A596,'Food Encyclopedia'!$C$2:$K$999,5)</f>
        <v>soybeans, Edamame, NA, frozen,Trader Joe's,Shelled Edamame, fully-cooked Shelled soybeans</v>
      </c>
      <c r="C596" s="31" t="str">
        <f>VLOOKUP(A596,'Food Encyclopedia'!$C$2:$K$999,6)</f>
        <v>Beans, Peas, Legumes, Nuts, Seeds</v>
      </c>
      <c r="D596" s="107">
        <v>30.0</v>
      </c>
      <c r="E596" s="31">
        <f t="shared" si="1"/>
        <v>30000</v>
      </c>
      <c r="F596" s="31">
        <f>(VLOOKUP(A596,'% water content of Food'!A596:F1593,6))</f>
        <v>72.91899385</v>
      </c>
      <c r="G596" s="31">
        <f t="shared" si="2"/>
        <v>21875.69815</v>
      </c>
      <c r="H596" s="31">
        <f t="shared" si="3"/>
        <v>8124.301846</v>
      </c>
      <c r="I596" s="99">
        <f t="shared" si="4"/>
        <v>153.6386722</v>
      </c>
      <c r="J596" s="31">
        <f>VLOOKUP(A596,'Absolute Total Monosaccharide C'!$E$2:$T$999,3)</f>
        <v>0.129025</v>
      </c>
      <c r="K596" s="31">
        <f>VLOOKUP(A596,'Absolute Total Monosaccharide C'!$E$2:$T$999,4)</f>
        <v>0.042409</v>
      </c>
      <c r="L596" s="31">
        <f>VLOOKUP(A596,'Absolute Total Monosaccharide C'!$E$2:$T$999,5)</f>
        <v>0.008234</v>
      </c>
      <c r="M596" s="31">
        <f>VLOOKUP(A596,'Absolute Total Monosaccharide C'!$E$2:$T$999,6)</f>
        <v>0.00497</v>
      </c>
      <c r="N596" s="100">
        <f>VLOOKUP(A596,'Absolute Total Monosaccharide C'!$E$2:$T$999,7)</f>
        <v>0.018911</v>
      </c>
      <c r="O596" s="31">
        <f>VLOOKUP(A596,'Absolute Total Monosaccharide C'!$E$2:$T$999,8)</f>
        <v>0</v>
      </c>
      <c r="P596" s="31">
        <f>VLOOKUP(A596,'Absolute Total Monosaccharide C'!$E$2:$T$999,9)</f>
        <v>0.002898</v>
      </c>
      <c r="Q596" s="31">
        <f>VLOOKUP(A596,'Absolute Total Monosaccharide C'!$E$2:$T$999,10)</f>
        <v>0</v>
      </c>
      <c r="R596" s="31">
        <f>VLOOKUP(A596,'Absolute Total Monosaccharide C'!$E$2:$T$999,11)</f>
        <v>0.007916</v>
      </c>
      <c r="S596" s="31">
        <f>VLOOKUP(A596,'Absolute Total Monosaccharide C'!$E$2:$T$999,12)</f>
        <v>0</v>
      </c>
      <c r="T596" s="31">
        <f>VLOOKUP(A596,'Absolute Total Monosaccharide C'!$E$2:$T$999,13)</f>
        <v>0</v>
      </c>
      <c r="U596" s="31">
        <f>VLOOKUP(A596,'Absolute Total Monosaccharide C'!$E$2:$T$999,14)</f>
        <v>0.005542</v>
      </c>
      <c r="V596" s="31">
        <f>VLOOKUP(A596,'Absolute Total Monosaccharide C'!$E$2:$T$999,15)</f>
        <v>0</v>
      </c>
      <c r="W596" s="31">
        <f>VLOOKUP(A596,'Absolute Total Monosaccharide C'!$E$2:$T$999,16)</f>
        <v>0.001724</v>
      </c>
      <c r="X596" s="100">
        <f>VLOOKUP(A596,'Absolute Total Monosaccharide C'!$E$2:$T$999,2)</f>
        <v>9.867</v>
      </c>
      <c r="Y596" s="101"/>
    </row>
    <row r="597">
      <c r="A597" s="19" t="s">
        <v>1666</v>
      </c>
      <c r="B597" s="8" t="str">
        <f>VLOOKUP(A597,'Food Encyclopedia'!$C$2:$K$999,3)&amp;","&amp;VLOOKUP(A597,'Food Encyclopedia'!$C$2:$K$999,4)&amp;","&amp;VLOOKUP(A597,'Food Encyclopedia'!$C$2:$K$999,5)</f>
        <v>green beans, NA, whole, frozen,Cascadian Farm,Premium Organic Cut Green Beans</v>
      </c>
      <c r="C597" s="31" t="str">
        <f>VLOOKUP(A597,'Food Encyclopedia'!$C$2:$K$999,6)</f>
        <v>Vegetables</v>
      </c>
      <c r="D597" s="107">
        <v>30.0</v>
      </c>
      <c r="E597" s="31">
        <f t="shared" si="1"/>
        <v>30000</v>
      </c>
      <c r="F597" s="31">
        <f>(VLOOKUP(A597,'% water content of Food'!A597:F1594,6))</f>
        <v>90.75120215</v>
      </c>
      <c r="G597" s="31">
        <f t="shared" si="2"/>
        <v>27225.36064</v>
      </c>
      <c r="H597" s="31">
        <f t="shared" si="3"/>
        <v>2774.639356</v>
      </c>
      <c r="I597" s="99">
        <f t="shared" si="4"/>
        <v>51.45568686</v>
      </c>
      <c r="J597" s="31">
        <f>VLOOKUP(A597,'Absolute Total Monosaccharide C'!$E$2:$T$999,3)</f>
        <v>0.211627</v>
      </c>
      <c r="K597" s="31">
        <f>VLOOKUP(A597,'Absolute Total Monosaccharide C'!$E$2:$T$999,4)</f>
        <v>0.055021</v>
      </c>
      <c r="L597" s="31">
        <f>VLOOKUP(A597,'Absolute Total Monosaccharide C'!$E$2:$T$999,5)</f>
        <v>0.017318</v>
      </c>
      <c r="M597" s="31">
        <f>VLOOKUP(A597,'Absolute Total Monosaccharide C'!$E$2:$T$999,6)</f>
        <v>0.012269</v>
      </c>
      <c r="N597" s="100">
        <f>VLOOKUP(A597,'Absolute Total Monosaccharide C'!$E$2:$T$999,7)</f>
        <v>0.018545</v>
      </c>
      <c r="O597" s="31">
        <f>VLOOKUP(A597,'Absolute Total Monosaccharide C'!$E$2:$T$999,8)</f>
        <v>0</v>
      </c>
      <c r="P597" s="31">
        <f>VLOOKUP(A597,'Absolute Total Monosaccharide C'!$E$2:$T$999,9)</f>
        <v>0.00488</v>
      </c>
      <c r="Q597" s="31">
        <f>VLOOKUP(A597,'Absolute Total Monosaccharide C'!$E$2:$T$999,10)</f>
        <v>0</v>
      </c>
      <c r="R597" s="31">
        <f>VLOOKUP(A597,'Absolute Total Monosaccharide C'!$E$2:$T$999,11)</f>
        <v>0.063188</v>
      </c>
      <c r="S597" s="31">
        <f>VLOOKUP(A597,'Absolute Total Monosaccharide C'!$E$2:$T$999,12)</f>
        <v>0</v>
      </c>
      <c r="T597" s="31">
        <f>VLOOKUP(A597,'Absolute Total Monosaccharide C'!$E$2:$T$999,13)</f>
        <v>0</v>
      </c>
      <c r="U597" s="31">
        <f>VLOOKUP(A597,'Absolute Total Monosaccharide C'!$E$2:$T$999,14)</f>
        <v>0.006383</v>
      </c>
      <c r="V597" s="31">
        <f>VLOOKUP(A597,'Absolute Total Monosaccharide C'!$E$2:$T$999,15)</f>
        <v>0</v>
      </c>
      <c r="W597" s="31">
        <f>VLOOKUP(A597,'Absolute Total Monosaccharide C'!$E$2:$T$999,16)</f>
        <v>0.001877</v>
      </c>
      <c r="X597" s="100">
        <f>VLOOKUP(A597,'Absolute Total Monosaccharide C'!$E$2:$T$999,2)</f>
        <v>10.407</v>
      </c>
      <c r="Y597" s="101"/>
    </row>
    <row r="598">
      <c r="A598" s="19" t="s">
        <v>1670</v>
      </c>
      <c r="B598" s="8" t="str">
        <f>VLOOKUP(A598,'Food Encyclopedia'!$C$2:$K$999,3)&amp;","&amp;VLOOKUP(A598,'Food Encyclopedia'!$C$2:$K$999,4)&amp;","&amp;VLOOKUP(A598,'Food Encyclopedia'!$C$2:$K$999,5)</f>
        <v>brussel sprout, NA, whole, frozen,Trader Joe's,True Belgian Brussels Sprouts</v>
      </c>
      <c r="C598" s="31" t="str">
        <f>VLOOKUP(A598,'Food Encyclopedia'!$C$2:$K$999,6)</f>
        <v>Vegetables</v>
      </c>
      <c r="D598" s="107">
        <v>30.0</v>
      </c>
      <c r="E598" s="31">
        <f t="shared" si="1"/>
        <v>30000</v>
      </c>
      <c r="F598" s="31">
        <f>(VLOOKUP(A598,'% water content of Food'!A598:F1595,6))</f>
        <v>87.17888712</v>
      </c>
      <c r="G598" s="31">
        <f t="shared" si="2"/>
        <v>26153.66614</v>
      </c>
      <c r="H598" s="31">
        <f t="shared" si="3"/>
        <v>3846.333863</v>
      </c>
      <c r="I598" s="99">
        <f t="shared" si="4"/>
        <v>255.2157908</v>
      </c>
      <c r="J598" s="31">
        <f>VLOOKUP(A598,'Absolute Total Monosaccharide C'!$E$2:$T$999,3)</f>
        <v>0.196936</v>
      </c>
      <c r="K598" s="31">
        <f>VLOOKUP(A598,'Absolute Total Monosaccharide C'!$E$2:$T$999,4)</f>
        <v>0.056449</v>
      </c>
      <c r="L598" s="31">
        <f>VLOOKUP(A598,'Absolute Total Monosaccharide C'!$E$2:$T$999,5)</f>
        <v>0.014544</v>
      </c>
      <c r="M598" s="31">
        <f>VLOOKUP(A598,'Absolute Total Monosaccharide C'!$E$2:$T$999,6)</f>
        <v>0.009641</v>
      </c>
      <c r="N598" s="100">
        <f>VLOOKUP(A598,'Absolute Total Monosaccharide C'!$E$2:$T$999,7)</f>
        <v>0.066353</v>
      </c>
      <c r="O598" s="31">
        <f>VLOOKUP(A598,'Absolute Total Monosaccharide C'!$E$2:$T$999,8)</f>
        <v>0</v>
      </c>
      <c r="P598" s="31">
        <f>VLOOKUP(A598,'Absolute Total Monosaccharide C'!$E$2:$T$999,9)</f>
        <v>0.008007</v>
      </c>
      <c r="Q598" s="31">
        <f>VLOOKUP(A598,'Absolute Total Monosaccharide C'!$E$2:$T$999,10)</f>
        <v>0</v>
      </c>
      <c r="R598" s="31">
        <f>VLOOKUP(A598,'Absolute Total Monosaccharide C'!$E$2:$T$999,11)</f>
        <v>0.045896</v>
      </c>
      <c r="S598" s="31">
        <f>VLOOKUP(A598,'Absolute Total Monosaccharide C'!$E$2:$T$999,12)</f>
        <v>0</v>
      </c>
      <c r="T598" s="31">
        <f>VLOOKUP(A598,'Absolute Total Monosaccharide C'!$E$2:$T$999,13)</f>
        <v>0</v>
      </c>
      <c r="U598" s="31">
        <f>VLOOKUP(A598,'Absolute Total Monosaccharide C'!$E$2:$T$999,14)</f>
        <v>0.004739</v>
      </c>
      <c r="V598" s="31">
        <f>VLOOKUP(A598,'Absolute Total Monosaccharide C'!$E$2:$T$999,15)</f>
        <v>0</v>
      </c>
      <c r="W598" s="31">
        <f>VLOOKUP(A598,'Absolute Total Monosaccharide C'!$E$2:$T$999,16)</f>
        <v>0.003925</v>
      </c>
      <c r="X598" s="100">
        <f>VLOOKUP(A598,'Absolute Total Monosaccharide C'!$E$2:$T$999,2)</f>
        <v>9.731</v>
      </c>
      <c r="Y598" s="101"/>
    </row>
    <row r="599">
      <c r="A599" s="19" t="s">
        <v>1673</v>
      </c>
      <c r="B599" s="8" t="str">
        <f>VLOOKUP(A599,'Food Encyclopedia'!$C$2:$K$999,3)&amp;","&amp;VLOOKUP(A599,'Food Encyclopedia'!$C$2:$K$999,4)&amp;","&amp;VLOOKUP(A599,'Food Encyclopedia'!$C$2:$K$999,5)</f>
        <v>broccoli, NA, florets, frozen,Trader Joe's,Broccoli Florets</v>
      </c>
      <c r="C599" s="31" t="str">
        <f>VLOOKUP(A599,'Food Encyclopedia'!$C$2:$K$999,6)</f>
        <v>Vegetables</v>
      </c>
      <c r="D599" s="107">
        <v>100.0</v>
      </c>
      <c r="E599" s="31">
        <f t="shared" si="1"/>
        <v>100000</v>
      </c>
      <c r="F599" s="31">
        <f>(VLOOKUP(A599,'% water content of Food'!A599:F1596,6))</f>
        <v>89.16800894</v>
      </c>
      <c r="G599" s="31">
        <f t="shared" si="2"/>
        <v>89168.00894</v>
      </c>
      <c r="H599" s="31">
        <f t="shared" si="3"/>
        <v>10831.99106</v>
      </c>
      <c r="I599" s="99">
        <f t="shared" si="4"/>
        <v>628.2663133</v>
      </c>
      <c r="J599" s="31">
        <f>VLOOKUP(A599,'Absolute Total Monosaccharide C'!$E$2:$T$999,3)</f>
        <v>0.092176</v>
      </c>
      <c r="K599" s="31">
        <f>VLOOKUP(A599,'Absolute Total Monosaccharide C'!$E$2:$T$999,4)</f>
        <v>0.047201</v>
      </c>
      <c r="L599" s="31">
        <f>VLOOKUP(A599,'Absolute Total Monosaccharide C'!$E$2:$T$999,5)</f>
        <v>0.012234</v>
      </c>
      <c r="M599" s="31">
        <f>VLOOKUP(A599,'Absolute Total Monosaccharide C'!$E$2:$T$999,6)</f>
        <v>0.015405</v>
      </c>
      <c r="N599" s="100">
        <f>VLOOKUP(A599,'Absolute Total Monosaccharide C'!$E$2:$T$999,7)</f>
        <v>0.058001</v>
      </c>
      <c r="O599" s="31">
        <f>VLOOKUP(A599,'Absolute Total Monosaccharide C'!$E$2:$T$999,8)</f>
        <v>0</v>
      </c>
      <c r="P599" s="31">
        <f>VLOOKUP(A599,'Absolute Total Monosaccharide C'!$E$2:$T$999,9)</f>
        <v>0.007518</v>
      </c>
      <c r="Q599" s="31">
        <f>VLOOKUP(A599,'Absolute Total Monosaccharide C'!$E$2:$T$999,10)</f>
        <v>0</v>
      </c>
      <c r="R599" s="31">
        <f>VLOOKUP(A599,'Absolute Total Monosaccharide C'!$E$2:$T$999,11)</f>
        <v>0.045136</v>
      </c>
      <c r="S599" s="31">
        <f>VLOOKUP(A599,'Absolute Total Monosaccharide C'!$E$2:$T$999,12)</f>
        <v>0</v>
      </c>
      <c r="T599" s="31">
        <f>VLOOKUP(A599,'Absolute Total Monosaccharide C'!$E$2:$T$999,13)</f>
        <v>0</v>
      </c>
      <c r="U599" s="31">
        <f>VLOOKUP(A599,'Absolute Total Monosaccharide C'!$E$2:$T$999,14)</f>
        <v>0.002933</v>
      </c>
      <c r="V599" s="31">
        <f>VLOOKUP(A599,'Absolute Total Monosaccharide C'!$E$2:$T$999,15)</f>
        <v>0</v>
      </c>
      <c r="W599" s="31">
        <f>VLOOKUP(A599,'Absolute Total Monosaccharide C'!$E$2:$T$999,16)</f>
        <v>0.00498</v>
      </c>
      <c r="X599" s="100">
        <f>VLOOKUP(A599,'Absolute Total Monosaccharide C'!$E$2:$T$999,2)</f>
        <v>10.326</v>
      </c>
      <c r="Y599" s="101"/>
    </row>
    <row r="600">
      <c r="A600" s="19" t="s">
        <v>1676</v>
      </c>
      <c r="B600" s="8" t="str">
        <f>VLOOKUP(A600,'Food Encyclopedia'!$C$2:$K$999,3)&amp;","&amp;VLOOKUP(A600,'Food Encyclopedia'!$C$2:$K$999,4)&amp;","&amp;VLOOKUP(A600,'Food Encyclopedia'!$C$2:$K$999,5)</f>
        <v>dragonfruit, NA, flesh and seeds, fresh,NA,</v>
      </c>
      <c r="C600" s="31" t="str">
        <f>VLOOKUP(A600,'Food Encyclopedia'!$C$2:$K$999,6)</f>
        <v>Fruits</v>
      </c>
      <c r="D600" s="107">
        <v>30.0</v>
      </c>
      <c r="E600" s="31">
        <f t="shared" si="1"/>
        <v>30000</v>
      </c>
      <c r="F600" s="31">
        <f>(VLOOKUP(A600,'% water content of Food'!A600:F1597,6))</f>
        <v>80.48392978</v>
      </c>
      <c r="G600" s="31">
        <f t="shared" si="2"/>
        <v>24145.17893</v>
      </c>
      <c r="H600" s="31">
        <f t="shared" si="3"/>
        <v>5854.821067</v>
      </c>
      <c r="I600" s="99">
        <f t="shared" si="4"/>
        <v>164.3741015</v>
      </c>
      <c r="J600" s="31">
        <f>VLOOKUP(A600,'Absolute Total Monosaccharide C'!$E$2:$T$999,3)</f>
        <v>0.136485</v>
      </c>
      <c r="K600" s="31">
        <f>VLOOKUP(A600,'Absolute Total Monosaccharide C'!$E$2:$T$999,4)</f>
        <v>0.019251</v>
      </c>
      <c r="L600" s="31">
        <f>VLOOKUP(A600,'Absolute Total Monosaccharide C'!$E$2:$T$999,5)</f>
        <v>0.029855</v>
      </c>
      <c r="M600" s="31">
        <f>VLOOKUP(A600,'Absolute Total Monosaccharide C'!$E$2:$T$999,6)</f>
        <v>0.029946</v>
      </c>
      <c r="N600" s="100">
        <f>VLOOKUP(A600,'Absolute Total Monosaccharide C'!$E$2:$T$999,7)</f>
        <v>0.028075</v>
      </c>
      <c r="O600" s="31">
        <f>VLOOKUP(A600,'Absolute Total Monosaccharide C'!$E$2:$T$999,8)</f>
        <v>0</v>
      </c>
      <c r="P600" s="31">
        <f>VLOOKUP(A600,'Absolute Total Monosaccharide C'!$E$2:$T$999,9)</f>
        <v>0.002676</v>
      </c>
      <c r="Q600" s="31">
        <f>VLOOKUP(A600,'Absolute Total Monosaccharide C'!$E$2:$T$999,10)</f>
        <v>0</v>
      </c>
      <c r="R600" s="31">
        <f>VLOOKUP(A600,'Absolute Total Monosaccharide C'!$E$2:$T$999,11)</f>
        <v>0.004722</v>
      </c>
      <c r="S600" s="31">
        <f>VLOOKUP(A600,'Absolute Total Monosaccharide C'!$E$2:$T$999,12)</f>
        <v>0</v>
      </c>
      <c r="T600" s="31">
        <f>VLOOKUP(A600,'Absolute Total Monosaccharide C'!$E$2:$T$999,13)</f>
        <v>0</v>
      </c>
      <c r="U600" s="31">
        <f>VLOOKUP(A600,'Absolute Total Monosaccharide C'!$E$2:$T$999,14)</f>
        <v>0</v>
      </c>
      <c r="V600" s="31">
        <f>VLOOKUP(A600,'Absolute Total Monosaccharide C'!$E$2:$T$999,15)</f>
        <v>0</v>
      </c>
      <c r="W600" s="31">
        <f>VLOOKUP(A600,'Absolute Total Monosaccharide C'!$E$2:$T$999,16)</f>
        <v>0.000363</v>
      </c>
      <c r="X600" s="100">
        <f>VLOOKUP(A600,'Absolute Total Monosaccharide C'!$E$2:$T$999,2)</f>
        <v>10.467</v>
      </c>
      <c r="Y600" s="101"/>
    </row>
    <row r="601">
      <c r="A601" s="19" t="s">
        <v>1678</v>
      </c>
      <c r="B601" s="8" t="str">
        <f>VLOOKUP(A601,'Food Encyclopedia'!$C$2:$K$999,3)&amp;","&amp;VLOOKUP(A601,'Food Encyclopedia'!$C$2:$K$999,4)&amp;","&amp;VLOOKUP(A601,'Food Encyclopedia'!$C$2:$K$999,5)</f>
        <v>pomegranate, NA, seeds, fresh,Pom Wonderful,</v>
      </c>
      <c r="C601" s="31" t="str">
        <f>VLOOKUP(A601,'Food Encyclopedia'!$C$2:$K$999,6)</f>
        <v>Fruits</v>
      </c>
      <c r="D601" s="107">
        <v>30.0</v>
      </c>
      <c r="E601" s="31">
        <f t="shared" si="1"/>
        <v>30000</v>
      </c>
      <c r="F601" s="31">
        <f>(VLOOKUP(A601,'% water content of Food'!A601:F1598,6))</f>
        <v>75.42993546</v>
      </c>
      <c r="G601" s="31">
        <f t="shared" si="2"/>
        <v>22628.98064</v>
      </c>
      <c r="H601" s="31">
        <f t="shared" si="3"/>
        <v>7371.019363</v>
      </c>
      <c r="I601" s="99">
        <f t="shared" si="4"/>
        <v>69.55293871</v>
      </c>
      <c r="J601" s="31">
        <f>VLOOKUP(A601,'Absolute Total Monosaccharide C'!$E$2:$T$999,3)</f>
        <v>0.354321</v>
      </c>
      <c r="K601" s="31">
        <f>VLOOKUP(A601,'Absolute Total Monosaccharide C'!$E$2:$T$999,4)</f>
        <v>0.009023</v>
      </c>
      <c r="L601" s="31">
        <f>VLOOKUP(A601,'Absolute Total Monosaccharide C'!$E$2:$T$999,5)</f>
        <v>0.04689</v>
      </c>
      <c r="M601" s="31">
        <f>VLOOKUP(A601,'Absolute Total Monosaccharide C'!$E$2:$T$999,6)</f>
        <v>0.001725</v>
      </c>
      <c r="N601" s="100">
        <f>VLOOKUP(A601,'Absolute Total Monosaccharide C'!$E$2:$T$999,7)</f>
        <v>0.009436</v>
      </c>
      <c r="O601" s="31">
        <f>VLOOKUP(A601,'Absolute Total Monosaccharide C'!$E$2:$T$999,8)</f>
        <v>0</v>
      </c>
      <c r="P601" s="31">
        <f>VLOOKUP(A601,'Absolute Total Monosaccharide C'!$E$2:$T$999,9)</f>
        <v>0.001518</v>
      </c>
      <c r="Q601" s="31">
        <f>VLOOKUP(A601,'Absolute Total Monosaccharide C'!$E$2:$T$999,10)</f>
        <v>0</v>
      </c>
      <c r="R601" s="31">
        <f>VLOOKUP(A601,'Absolute Total Monosaccharide C'!$E$2:$T$999,11)</f>
        <v>0.010604</v>
      </c>
      <c r="S601" s="31">
        <f>VLOOKUP(A601,'Absolute Total Monosaccharide C'!$E$2:$T$999,12)</f>
        <v>0</v>
      </c>
      <c r="T601" s="31">
        <f>VLOOKUP(A601,'Absolute Total Monosaccharide C'!$E$2:$T$999,13)</f>
        <v>0</v>
      </c>
      <c r="U601" s="31">
        <f>VLOOKUP(A601,'Absolute Total Monosaccharide C'!$E$2:$T$999,14)</f>
        <v>0</v>
      </c>
      <c r="V601" s="31">
        <f>VLOOKUP(A601,'Absolute Total Monosaccharide C'!$E$2:$T$999,15)</f>
        <v>0</v>
      </c>
      <c r="W601" s="31">
        <f>VLOOKUP(A601,'Absolute Total Monosaccharide C'!$E$2:$T$999,16)</f>
        <v>0.000228</v>
      </c>
      <c r="X601" s="100">
        <f>VLOOKUP(A601,'Absolute Total Monosaccharide C'!$E$2:$T$999,2)</f>
        <v>10.27</v>
      </c>
      <c r="Y601" s="101"/>
    </row>
    <row r="602">
      <c r="A602" s="19" t="s">
        <v>1681</v>
      </c>
      <c r="B602" s="8" t="str">
        <f>VLOOKUP(A602,'Food Encyclopedia'!$C$2:$K$999,3)&amp;","&amp;VLOOKUP(A602,'Food Encyclopedia'!$C$2:$K$999,4)&amp;","&amp;VLOOKUP(A602,'Food Encyclopedia'!$C$2:$K$999,5)</f>
        <v>burger patty, black bean, NA, frozen,Hilary's,Fiesta Black Bean Veggie Burgers</v>
      </c>
      <c r="C602" s="31" t="str">
        <f>VLOOKUP(A602,'Food Encyclopedia'!$C$2:$K$999,6)</f>
        <v>Beans, Peas, Legumes, Nuts, Seeds</v>
      </c>
      <c r="D602" s="107">
        <v>30.0</v>
      </c>
      <c r="E602" s="31">
        <f t="shared" si="1"/>
        <v>30000</v>
      </c>
      <c r="F602" s="31">
        <f>(VLOOKUP(A602,'% water content of Food'!A602:F1599,6))</f>
        <v>43.72007614</v>
      </c>
      <c r="G602" s="31">
        <f t="shared" si="2"/>
        <v>13116.02284</v>
      </c>
      <c r="H602" s="31">
        <f t="shared" si="3"/>
        <v>16883.97716</v>
      </c>
      <c r="I602" s="99">
        <f t="shared" si="4"/>
        <v>389.6146569</v>
      </c>
      <c r="J602" s="31">
        <f>VLOOKUP(A602,'Absolute Total Monosaccharide C'!$E$2:$T$999,3)</f>
        <v>0.26512</v>
      </c>
      <c r="K602" s="31">
        <f>VLOOKUP(A602,'Absolute Total Monosaccharide C'!$E$2:$T$999,4)</f>
        <v>0.018489</v>
      </c>
      <c r="L602" s="31">
        <f>VLOOKUP(A602,'Absolute Total Monosaccharide C'!$E$2:$T$999,5)</f>
        <v>0.021757</v>
      </c>
      <c r="M602" s="31">
        <f>VLOOKUP(A602,'Absolute Total Monosaccharide C'!$E$2:$T$999,6)</f>
        <v>0.005479</v>
      </c>
      <c r="N602" s="100">
        <f>VLOOKUP(A602,'Absolute Total Monosaccharide C'!$E$2:$T$999,7)</f>
        <v>0.023076</v>
      </c>
      <c r="O602" s="31">
        <f>VLOOKUP(A602,'Absolute Total Monosaccharide C'!$E$2:$T$999,8)</f>
        <v>0</v>
      </c>
      <c r="P602" s="31">
        <f>VLOOKUP(A602,'Absolute Total Monosaccharide C'!$E$2:$T$999,9)</f>
        <v>0.0016</v>
      </c>
      <c r="Q602" s="31">
        <f>VLOOKUP(A602,'Absolute Total Monosaccharide C'!$E$2:$T$999,10)</f>
        <v>0</v>
      </c>
      <c r="R602" s="31">
        <f>VLOOKUP(A602,'Absolute Total Monosaccharide C'!$E$2:$T$999,11)</f>
        <v>0.007773</v>
      </c>
      <c r="S602" s="31">
        <f>VLOOKUP(A602,'Absolute Total Monosaccharide C'!$E$2:$T$999,12)</f>
        <v>0</v>
      </c>
      <c r="T602" s="31">
        <f>VLOOKUP(A602,'Absolute Total Monosaccharide C'!$E$2:$T$999,13)</f>
        <v>0</v>
      </c>
      <c r="U602" s="31">
        <f>VLOOKUP(A602,'Absolute Total Monosaccharide C'!$E$2:$T$999,14)</f>
        <v>0</v>
      </c>
      <c r="V602" s="31">
        <f>VLOOKUP(A602,'Absolute Total Monosaccharide C'!$E$2:$T$999,15)</f>
        <v>0</v>
      </c>
      <c r="W602" s="31">
        <f>VLOOKUP(A602,'Absolute Total Monosaccharide C'!$E$2:$T$999,16)</f>
        <v>0.000667</v>
      </c>
      <c r="X602" s="100">
        <f>VLOOKUP(A602,'Absolute Total Monosaccharide C'!$E$2:$T$999,2)</f>
        <v>9.875</v>
      </c>
      <c r="Y602" s="101"/>
    </row>
    <row r="603">
      <c r="A603" s="19" t="s">
        <v>1686</v>
      </c>
      <c r="B603" s="8" t="str">
        <f>VLOOKUP(A603,'Food Encyclopedia'!$C$2:$K$999,3)&amp;","&amp;VLOOKUP(A603,'Food Encyclopedia'!$C$2:$K$999,4)&amp;","&amp;VLOOKUP(A603,'Food Encyclopedia'!$C$2:$K$999,5)</f>
        <v>burger patty, pea protein, NA, frozen,Trader Joe's,Hi-Protein Veggie Burger</v>
      </c>
      <c r="C603" s="31" t="str">
        <f>VLOOKUP(A603,'Food Encyclopedia'!$C$2:$K$999,6)</f>
        <v>Beans, Peas, Legumes, Nuts, Seeds</v>
      </c>
      <c r="D603" s="107">
        <v>30.0</v>
      </c>
      <c r="E603" s="31">
        <f t="shared" si="1"/>
        <v>30000</v>
      </c>
      <c r="F603" s="31">
        <f>(VLOOKUP(A603,'% water content of Food'!A603:F1600,6))</f>
        <v>36.27951352</v>
      </c>
      <c r="G603" s="31">
        <f t="shared" si="2"/>
        <v>10883.85405</v>
      </c>
      <c r="H603" s="31">
        <f t="shared" si="3"/>
        <v>19116.14595</v>
      </c>
      <c r="I603" s="99">
        <f t="shared" si="4"/>
        <v>177.0346276</v>
      </c>
      <c r="J603" s="31">
        <f>VLOOKUP(A603,'Absolute Total Monosaccharide C'!$E$2:$T$999,3)</f>
        <v>0.112263</v>
      </c>
      <c r="K603" s="31">
        <f>VLOOKUP(A603,'Absolute Total Monosaccharide C'!$E$2:$T$999,4)</f>
        <v>0.010249</v>
      </c>
      <c r="L603" s="31">
        <f>VLOOKUP(A603,'Absolute Total Monosaccharide C'!$E$2:$T$999,5)</f>
        <v>0.01327</v>
      </c>
      <c r="M603" s="31">
        <f>VLOOKUP(A603,'Absolute Total Monosaccharide C'!$E$2:$T$999,6)</f>
        <v>0.00202</v>
      </c>
      <c r="N603" s="100">
        <f>VLOOKUP(A603,'Absolute Total Monosaccharide C'!$E$2:$T$999,7)</f>
        <v>0.009261</v>
      </c>
      <c r="O603" s="31">
        <f>VLOOKUP(A603,'Absolute Total Monosaccharide C'!$E$2:$T$999,8)</f>
        <v>0</v>
      </c>
      <c r="P603" s="31">
        <f>VLOOKUP(A603,'Absolute Total Monosaccharide C'!$E$2:$T$999,9)</f>
        <v>0.000315</v>
      </c>
      <c r="Q603" s="31">
        <f>VLOOKUP(A603,'Absolute Total Monosaccharide C'!$E$2:$T$999,10)</f>
        <v>0</v>
      </c>
      <c r="R603" s="31">
        <f>VLOOKUP(A603,'Absolute Total Monosaccharide C'!$E$2:$T$999,11)</f>
        <v>0.001761</v>
      </c>
      <c r="S603" s="31">
        <f>VLOOKUP(A603,'Absolute Total Monosaccharide C'!$E$2:$T$999,12)</f>
        <v>0</v>
      </c>
      <c r="T603" s="31">
        <f>VLOOKUP(A603,'Absolute Total Monosaccharide C'!$E$2:$T$999,13)</f>
        <v>0</v>
      </c>
      <c r="U603" s="31">
        <f>VLOOKUP(A603,'Absolute Total Monosaccharide C'!$E$2:$T$999,14)</f>
        <v>0</v>
      </c>
      <c r="V603" s="31">
        <f>VLOOKUP(A603,'Absolute Total Monosaccharide C'!$E$2:$T$999,15)</f>
        <v>0</v>
      </c>
      <c r="W603" s="31">
        <f>VLOOKUP(A603,'Absolute Total Monosaccharide C'!$E$2:$T$999,16)</f>
        <v>0.00104</v>
      </c>
      <c r="X603" s="100">
        <f>VLOOKUP(A603,'Absolute Total Monosaccharide C'!$E$2:$T$999,2)</f>
        <v>10.519</v>
      </c>
      <c r="Y603" s="101"/>
    </row>
    <row r="604">
      <c r="A604" s="19" t="s">
        <v>1689</v>
      </c>
      <c r="B604" s="8" t="str">
        <f>VLOOKUP(A604,'Food Encyclopedia'!$C$2:$K$999,3)&amp;","&amp;VLOOKUP(A604,'Food Encyclopedia'!$C$2:$K$999,4)&amp;","&amp;VLOOKUP(A604,'Food Encyclopedia'!$C$2:$K$999,5)</f>
        <v>burger patty, cauliflower, NA, frozen,Hilary's,Grain-Free Super Cauliflower Veggie Burgers</v>
      </c>
      <c r="C604" s="31" t="str">
        <f>VLOOKUP(A604,'Food Encyclopedia'!$C$2:$K$999,6)</f>
        <v>Beans, Peas, Legumes, Nuts, Seeds</v>
      </c>
      <c r="D604" s="107">
        <v>30.0</v>
      </c>
      <c r="E604" s="31">
        <f t="shared" si="1"/>
        <v>30000</v>
      </c>
      <c r="F604" s="31">
        <f>(VLOOKUP(A604,'% water content of Food'!A604:F1601,6))</f>
        <v>39.89014584</v>
      </c>
      <c r="G604" s="31">
        <f t="shared" si="2"/>
        <v>11967.04375</v>
      </c>
      <c r="H604" s="31">
        <f t="shared" si="3"/>
        <v>18032.95625</v>
      </c>
      <c r="I604" s="99">
        <f t="shared" si="4"/>
        <v>222.4906142</v>
      </c>
      <c r="J604" s="31">
        <f>VLOOKUP(A604,'Absolute Total Monosaccharide C'!$E$2:$T$999,3)</f>
        <v>0.110508</v>
      </c>
      <c r="K604" s="31">
        <f>VLOOKUP(A604,'Absolute Total Monosaccharide C'!$E$2:$T$999,4)</f>
        <v>0.021156</v>
      </c>
      <c r="L604" s="31">
        <f>VLOOKUP(A604,'Absolute Total Monosaccharide C'!$E$2:$T$999,5)</f>
        <v>0.01473</v>
      </c>
      <c r="M604" s="31">
        <f>VLOOKUP(A604,'Absolute Total Monosaccharide C'!$E$2:$T$999,6)</f>
        <v>0.003156</v>
      </c>
      <c r="N604" s="100">
        <f>VLOOKUP(A604,'Absolute Total Monosaccharide C'!$E$2:$T$999,7)</f>
        <v>0.012338</v>
      </c>
      <c r="O604" s="31">
        <f>VLOOKUP(A604,'Absolute Total Monosaccharide C'!$E$2:$T$999,8)</f>
        <v>0</v>
      </c>
      <c r="P604" s="31">
        <f>VLOOKUP(A604,'Absolute Total Monosaccharide C'!$E$2:$T$999,9)</f>
        <v>0.001038</v>
      </c>
      <c r="Q604" s="31">
        <f>VLOOKUP(A604,'Absolute Total Monosaccharide C'!$E$2:$T$999,10)</f>
        <v>0</v>
      </c>
      <c r="R604" s="31">
        <f>VLOOKUP(A604,'Absolute Total Monosaccharide C'!$E$2:$T$999,11)</f>
        <v>0.00547</v>
      </c>
      <c r="S604" s="31">
        <f>VLOOKUP(A604,'Absolute Total Monosaccharide C'!$E$2:$T$999,12)</f>
        <v>0</v>
      </c>
      <c r="T604" s="31">
        <f>VLOOKUP(A604,'Absolute Total Monosaccharide C'!$E$2:$T$999,13)</f>
        <v>0</v>
      </c>
      <c r="U604" s="31">
        <f>VLOOKUP(A604,'Absolute Total Monosaccharide C'!$E$2:$T$999,14)</f>
        <v>0</v>
      </c>
      <c r="V604" s="31">
        <f>VLOOKUP(A604,'Absolute Total Monosaccharide C'!$E$2:$T$999,15)</f>
        <v>0</v>
      </c>
      <c r="W604" s="31">
        <f>VLOOKUP(A604,'Absolute Total Monosaccharide C'!$E$2:$T$999,16)</f>
        <v>0.000783</v>
      </c>
      <c r="X604" s="100">
        <f>VLOOKUP(A604,'Absolute Total Monosaccharide C'!$E$2:$T$999,2)</f>
        <v>9.716</v>
      </c>
      <c r="Y604" s="101"/>
    </row>
    <row r="605">
      <c r="A605" s="19" t="s">
        <v>1692</v>
      </c>
      <c r="B605" s="8" t="str">
        <f>VLOOKUP(A605,'Food Encyclopedia'!$C$2:$K$999,3)&amp;","&amp;VLOOKUP(A605,'Food Encyclopedia'!$C$2:$K$999,4)&amp;","&amp;VLOOKUP(A605,'Food Encyclopedia'!$C$2:$K$999,5)</f>
        <v>burger patty, mixed seeds, NA, frozen,Good Seed,All-American Hempseed Burgers, crafted with super seeds, sprouted lentil, beet roor, coriander &amp; fresh basil</v>
      </c>
      <c r="C605" s="31" t="str">
        <f>VLOOKUP(A605,'Food Encyclopedia'!$C$2:$K$999,6)</f>
        <v>Grain Products</v>
      </c>
      <c r="D605" s="107">
        <v>30.0</v>
      </c>
      <c r="E605" s="31">
        <f t="shared" si="1"/>
        <v>30000</v>
      </c>
      <c r="F605" s="31">
        <f>(VLOOKUP(A605,'% water content of Food'!A605:F1602,6))</f>
        <v>45.05112532</v>
      </c>
      <c r="G605" s="31">
        <f t="shared" si="2"/>
        <v>13515.33759</v>
      </c>
      <c r="H605" s="31">
        <f t="shared" si="3"/>
        <v>16484.66241</v>
      </c>
      <c r="I605" s="99">
        <f t="shared" si="4"/>
        <v>84.74764942</v>
      </c>
      <c r="J605" s="31">
        <f>VLOOKUP(A605,'Absolute Total Monosaccharide C'!$E$2:$T$999,3)</f>
        <v>0.156414</v>
      </c>
      <c r="K605" s="31">
        <f>VLOOKUP(A605,'Absolute Total Monosaccharide C'!$E$2:$T$999,4)</f>
        <v>0.006452</v>
      </c>
      <c r="L605" s="31">
        <f>VLOOKUP(A605,'Absolute Total Monosaccharide C'!$E$2:$T$999,5)</f>
        <v>0.00779</v>
      </c>
      <c r="M605" s="31">
        <f>VLOOKUP(A605,'Absolute Total Monosaccharide C'!$E$2:$T$999,6)</f>
        <v>0.002178</v>
      </c>
      <c r="N605" s="100">
        <f>VLOOKUP(A605,'Absolute Total Monosaccharide C'!$E$2:$T$999,7)</f>
        <v>0.005141</v>
      </c>
      <c r="O605" s="31">
        <f>VLOOKUP(A605,'Absolute Total Monosaccharide C'!$E$2:$T$999,8)</f>
        <v>0</v>
      </c>
      <c r="P605" s="31">
        <f>VLOOKUP(A605,'Absolute Total Monosaccharide C'!$E$2:$T$999,9)</f>
        <v>0.00066</v>
      </c>
      <c r="Q605" s="31">
        <f>VLOOKUP(A605,'Absolute Total Monosaccharide C'!$E$2:$T$999,10)</f>
        <v>0</v>
      </c>
      <c r="R605" s="31">
        <f>VLOOKUP(A605,'Absolute Total Monosaccharide C'!$E$2:$T$999,11)</f>
        <v>0.002715</v>
      </c>
      <c r="S605" s="31">
        <f>VLOOKUP(A605,'Absolute Total Monosaccharide C'!$E$2:$T$999,12)</f>
        <v>0</v>
      </c>
      <c r="T605" s="31">
        <f>VLOOKUP(A605,'Absolute Total Monosaccharide C'!$E$2:$T$999,13)</f>
        <v>0</v>
      </c>
      <c r="U605" s="31">
        <f>VLOOKUP(A605,'Absolute Total Monosaccharide C'!$E$2:$T$999,14)</f>
        <v>0</v>
      </c>
      <c r="V605" s="31">
        <f>VLOOKUP(A605,'Absolute Total Monosaccharide C'!$E$2:$T$999,15)</f>
        <v>0</v>
      </c>
      <c r="W605" s="31">
        <f>VLOOKUP(A605,'Absolute Total Monosaccharide C'!$E$2:$T$999,16)</f>
        <v>0.000368</v>
      </c>
      <c r="X605" s="100">
        <f>VLOOKUP(A605,'Absolute Total Monosaccharide C'!$E$2:$T$999,2)</f>
        <v>10.476</v>
      </c>
      <c r="Y605" s="101"/>
    </row>
    <row r="606">
      <c r="A606" s="19" t="s">
        <v>1696</v>
      </c>
      <c r="B606" s="8" t="str">
        <f>VLOOKUP(A606,'Food Encyclopedia'!$C$2:$K$999,3)&amp;","&amp;VLOOKUP(A606,'Food Encyclopedia'!$C$2:$K$999,4)&amp;","&amp;VLOOKUP(A606,'Food Encyclopedia'!$C$2:$K$999,5)</f>
        <v>burger patty, kale and quinoa, NA, frozen,Strong Roots,Kale &amp; Quinoa Burger</v>
      </c>
      <c r="C606" s="31" t="str">
        <f>VLOOKUP(A606,'Food Encyclopedia'!$C$2:$K$999,6)</f>
        <v>Vegetables</v>
      </c>
      <c r="D606" s="107">
        <v>30.0</v>
      </c>
      <c r="E606" s="31">
        <f t="shared" si="1"/>
        <v>30000</v>
      </c>
      <c r="F606" s="31">
        <f>(VLOOKUP(A606,'% water content of Food'!A606:F1603,6))</f>
        <v>49.79643894</v>
      </c>
      <c r="G606" s="31">
        <f t="shared" si="2"/>
        <v>14938.93168</v>
      </c>
      <c r="H606" s="31">
        <f t="shared" si="3"/>
        <v>15061.06832</v>
      </c>
      <c r="I606" s="99">
        <f t="shared" si="4"/>
        <v>70.81714323</v>
      </c>
      <c r="J606" s="31">
        <f>VLOOKUP(A606,'Absolute Total Monosaccharide C'!$E$2:$T$999,3)</f>
        <v>0.34541</v>
      </c>
      <c r="K606" s="31">
        <f>VLOOKUP(A606,'Absolute Total Monosaccharide C'!$E$2:$T$999,4)</f>
        <v>0.007431</v>
      </c>
      <c r="L606" s="31">
        <f>VLOOKUP(A606,'Absolute Total Monosaccharide C'!$E$2:$T$999,5)</f>
        <v>0.002267</v>
      </c>
      <c r="M606" s="31">
        <f>VLOOKUP(A606,'Absolute Total Monosaccharide C'!$E$2:$T$999,6)</f>
        <v>0.002717</v>
      </c>
      <c r="N606" s="100">
        <f>VLOOKUP(A606,'Absolute Total Monosaccharide C'!$E$2:$T$999,7)</f>
        <v>0.004702</v>
      </c>
      <c r="O606" s="31">
        <f>VLOOKUP(A606,'Absolute Total Monosaccharide C'!$E$2:$T$999,8)</f>
        <v>0</v>
      </c>
      <c r="P606" s="31">
        <f>VLOOKUP(A606,'Absolute Total Monosaccharide C'!$E$2:$T$999,9)</f>
        <v>0.00044</v>
      </c>
      <c r="Q606" s="31">
        <f>VLOOKUP(A606,'Absolute Total Monosaccharide C'!$E$2:$T$999,10)</f>
        <v>0</v>
      </c>
      <c r="R606" s="31">
        <f>VLOOKUP(A606,'Absolute Total Monosaccharide C'!$E$2:$T$999,11)</f>
        <v>0.004336</v>
      </c>
      <c r="S606" s="31">
        <f>VLOOKUP(A606,'Absolute Total Monosaccharide C'!$E$2:$T$999,12)</f>
        <v>0</v>
      </c>
      <c r="T606" s="31">
        <f>VLOOKUP(A606,'Absolute Total Monosaccharide C'!$E$2:$T$999,13)</f>
        <v>0</v>
      </c>
      <c r="U606" s="31">
        <f>VLOOKUP(A606,'Absolute Total Monosaccharide C'!$E$2:$T$999,14)</f>
        <v>0</v>
      </c>
      <c r="V606" s="31">
        <f>VLOOKUP(A606,'Absolute Total Monosaccharide C'!$E$2:$T$999,15)</f>
        <v>0</v>
      </c>
      <c r="W606" s="31">
        <f>VLOOKUP(A606,'Absolute Total Monosaccharide C'!$E$2:$T$999,16)</f>
        <v>0.000407</v>
      </c>
      <c r="X606" s="100">
        <f>VLOOKUP(A606,'Absolute Total Monosaccharide C'!$E$2:$T$999,2)</f>
        <v>9.901</v>
      </c>
      <c r="Y606" s="101"/>
    </row>
    <row r="607">
      <c r="A607" s="19" t="s">
        <v>1700</v>
      </c>
      <c r="B607" s="8" t="str">
        <f>VLOOKUP(A607,'Food Encyclopedia'!$C$2:$K$999,3)&amp;","&amp;VLOOKUP(A607,'Food Encyclopedia'!$C$2:$K$999,4)&amp;","&amp;VLOOKUP(A607,'Food Encyclopedia'!$C$2:$K$999,5)</f>
        <v>burger patty, beet and bean, NA, frozen,Strong Roots,Beetroot and Bean Burger</v>
      </c>
      <c r="C607" s="31" t="str">
        <f>VLOOKUP(A607,'Food Encyclopedia'!$C$2:$K$999,6)</f>
        <v>Beans, Peas, Legumes, Nuts, Seeds</v>
      </c>
      <c r="D607" s="107">
        <v>30.0</v>
      </c>
      <c r="E607" s="31">
        <f t="shared" si="1"/>
        <v>30000</v>
      </c>
      <c r="F607" s="31">
        <f>(VLOOKUP(A607,'% water content of Food'!A607:F1604,6))</f>
        <v>47.08136816</v>
      </c>
      <c r="G607" s="31">
        <f t="shared" si="2"/>
        <v>14124.41045</v>
      </c>
      <c r="H607" s="31">
        <f t="shared" si="3"/>
        <v>15875.58955</v>
      </c>
      <c r="I607" s="99">
        <f t="shared" si="4"/>
        <v>183.0455475</v>
      </c>
      <c r="J607" s="31">
        <f>VLOOKUP(A607,'Absolute Total Monosaccharide C'!$E$2:$T$999,3)</f>
        <v>0.250344</v>
      </c>
      <c r="K607" s="31">
        <f>VLOOKUP(A607,'Absolute Total Monosaccharide C'!$E$2:$T$999,4)</f>
        <v>0.011824</v>
      </c>
      <c r="L607" s="31">
        <f>VLOOKUP(A607,'Absolute Total Monosaccharide C'!$E$2:$T$999,5)</f>
        <v>0.003672</v>
      </c>
      <c r="M607" s="31">
        <f>VLOOKUP(A607,'Absolute Total Monosaccharide C'!$E$2:$T$999,6)</f>
        <v>0.003328</v>
      </c>
      <c r="N607" s="100">
        <f>VLOOKUP(A607,'Absolute Total Monosaccharide C'!$E$2:$T$999,7)</f>
        <v>0.01153</v>
      </c>
      <c r="O607" s="31">
        <f>VLOOKUP(A607,'Absolute Total Monosaccharide C'!$E$2:$T$999,8)</f>
        <v>0</v>
      </c>
      <c r="P607" s="31">
        <f>VLOOKUP(A607,'Absolute Total Monosaccharide C'!$E$2:$T$999,9)</f>
        <v>0.000776</v>
      </c>
      <c r="Q607" s="31">
        <f>VLOOKUP(A607,'Absolute Total Monosaccharide C'!$E$2:$T$999,10)</f>
        <v>0</v>
      </c>
      <c r="R607" s="31">
        <f>VLOOKUP(A607,'Absolute Total Monosaccharide C'!$E$2:$T$999,11)</f>
        <v>0.005145</v>
      </c>
      <c r="S607" s="31">
        <f>VLOOKUP(A607,'Absolute Total Monosaccharide C'!$E$2:$T$999,12)</f>
        <v>0</v>
      </c>
      <c r="T607" s="31">
        <f>VLOOKUP(A607,'Absolute Total Monosaccharide C'!$E$2:$T$999,13)</f>
        <v>0</v>
      </c>
      <c r="U607" s="31">
        <f>VLOOKUP(A607,'Absolute Total Monosaccharide C'!$E$2:$T$999,14)</f>
        <v>0</v>
      </c>
      <c r="V607" s="31">
        <f>VLOOKUP(A607,'Absolute Total Monosaccharide C'!$E$2:$T$999,15)</f>
        <v>0</v>
      </c>
      <c r="W607" s="31">
        <f>VLOOKUP(A607,'Absolute Total Monosaccharide C'!$E$2:$T$999,16)</f>
        <v>0.000294</v>
      </c>
      <c r="X607" s="100">
        <f>VLOOKUP(A607,'Absolute Total Monosaccharide C'!$E$2:$T$999,2)</f>
        <v>10.537</v>
      </c>
      <c r="Y607" s="101"/>
    </row>
    <row r="608">
      <c r="A608" s="19" t="s">
        <v>1703</v>
      </c>
      <c r="B608" s="8" t="str">
        <f>VLOOKUP(A608,'Food Encyclopedia'!$C$2:$K$999,3)&amp;","&amp;VLOOKUP(A608,'Food Encyclopedia'!$C$2:$K$999,4)&amp;","&amp;VLOOKUP(A608,'Food Encyclopedia'!$C$2:$K$999,5)</f>
        <v>burger patty, pumpkin and spinach, NA, frozen,Strong Roots,Pumpkin and Spinach Burger</v>
      </c>
      <c r="C608" s="31" t="str">
        <f>VLOOKUP(A608,'Food Encyclopedia'!$C$2:$K$999,6)</f>
        <v>Grain Products</v>
      </c>
      <c r="D608" s="107">
        <v>30.0</v>
      </c>
      <c r="E608" s="31">
        <f t="shared" si="1"/>
        <v>30000</v>
      </c>
      <c r="F608" s="31">
        <f>(VLOOKUP(A608,'% water content of Food'!A608:F1605,6))</f>
        <v>49.56327541</v>
      </c>
      <c r="G608" s="31">
        <f t="shared" si="2"/>
        <v>14868.98262</v>
      </c>
      <c r="H608" s="31">
        <f t="shared" si="3"/>
        <v>15131.01738</v>
      </c>
      <c r="I608" s="99">
        <f t="shared" si="4"/>
        <v>75.17089432</v>
      </c>
      <c r="J608" s="31">
        <f>VLOOKUP(A608,'Absolute Total Monosaccharide C'!$E$2:$T$999,3)</f>
        <v>0.311074</v>
      </c>
      <c r="K608" s="31">
        <f>VLOOKUP(A608,'Absolute Total Monosaccharide C'!$E$2:$T$999,4)</f>
        <v>0.011153</v>
      </c>
      <c r="L608" s="31">
        <f>VLOOKUP(A608,'Absolute Total Monosaccharide C'!$E$2:$T$999,5)</f>
        <v>0.002537</v>
      </c>
      <c r="M608" s="31">
        <f>VLOOKUP(A608,'Absolute Total Monosaccharide C'!$E$2:$T$999,6)</f>
        <v>0.00312</v>
      </c>
      <c r="N608" s="100">
        <f>VLOOKUP(A608,'Absolute Total Monosaccharide C'!$E$2:$T$999,7)</f>
        <v>0.004968</v>
      </c>
      <c r="O608" s="31">
        <f>VLOOKUP(A608,'Absolute Total Monosaccharide C'!$E$2:$T$999,8)</f>
        <v>0</v>
      </c>
      <c r="P608" s="31">
        <f>VLOOKUP(A608,'Absolute Total Monosaccharide C'!$E$2:$T$999,9)</f>
        <v>0.00064</v>
      </c>
      <c r="Q608" s="31">
        <f>VLOOKUP(A608,'Absolute Total Monosaccharide C'!$E$2:$T$999,10)</f>
        <v>0</v>
      </c>
      <c r="R608" s="31">
        <f>VLOOKUP(A608,'Absolute Total Monosaccharide C'!$E$2:$T$999,11)</f>
        <v>0.006158</v>
      </c>
      <c r="S608" s="31">
        <f>VLOOKUP(A608,'Absolute Total Monosaccharide C'!$E$2:$T$999,12)</f>
        <v>0</v>
      </c>
      <c r="T608" s="31">
        <f>VLOOKUP(A608,'Absolute Total Monosaccharide C'!$E$2:$T$999,13)</f>
        <v>0</v>
      </c>
      <c r="U608" s="31">
        <f>VLOOKUP(A608,'Absolute Total Monosaccharide C'!$E$2:$T$999,14)</f>
        <v>0</v>
      </c>
      <c r="V608" s="31">
        <f>VLOOKUP(A608,'Absolute Total Monosaccharide C'!$E$2:$T$999,15)</f>
        <v>0</v>
      </c>
      <c r="W608" s="31">
        <f>VLOOKUP(A608,'Absolute Total Monosaccharide C'!$E$2:$T$999,16)</f>
        <v>0.000467</v>
      </c>
      <c r="X608" s="100">
        <f>VLOOKUP(A608,'Absolute Total Monosaccharide C'!$E$2:$T$999,2)</f>
        <v>9.772</v>
      </c>
      <c r="Y608" s="101"/>
    </row>
    <row r="609">
      <c r="A609" s="19" t="s">
        <v>1706</v>
      </c>
      <c r="B609" s="8" t="str">
        <f>VLOOKUP(A609,'Food Encyclopedia'!$C$2:$K$999,3)&amp;","&amp;VLOOKUP(A609,'Food Encyclopedia'!$C$2:$K$999,4)&amp;","&amp;VLOOKUP(A609,'Food Encyclopedia'!$C$2:$K$999,5)</f>
        <v>burger patty, mixed vegetables, NA, frozen,Dr. Praeger's,California Veggie Burgers</v>
      </c>
      <c r="C609" s="31" t="str">
        <f>VLOOKUP(A609,'Food Encyclopedia'!$C$2:$K$999,6)</f>
        <v>Vegetables</v>
      </c>
      <c r="D609" s="107">
        <v>30.0</v>
      </c>
      <c r="E609" s="31">
        <f t="shared" si="1"/>
        <v>30000</v>
      </c>
      <c r="F609" s="31">
        <f>(VLOOKUP(A609,'% water content of Food'!A609:F1606,6))</f>
        <v>47.16213731</v>
      </c>
      <c r="G609" s="31">
        <f t="shared" si="2"/>
        <v>14148.64119</v>
      </c>
      <c r="H609" s="31">
        <f t="shared" si="3"/>
        <v>15851.35881</v>
      </c>
      <c r="I609" s="99">
        <f t="shared" si="4"/>
        <v>128.0948305</v>
      </c>
      <c r="J609" s="31">
        <f>VLOOKUP(A609,'Absolute Total Monosaccharide C'!$E$2:$T$999,3)</f>
        <v>0.261695</v>
      </c>
      <c r="K609" s="31">
        <f>VLOOKUP(A609,'Absolute Total Monosaccharide C'!$E$2:$T$999,4)</f>
        <v>0.023553</v>
      </c>
      <c r="L609" s="31">
        <f>VLOOKUP(A609,'Absolute Total Monosaccharide C'!$E$2:$T$999,5)</f>
        <v>0.004675</v>
      </c>
      <c r="M609" s="31">
        <f>VLOOKUP(A609,'Absolute Total Monosaccharide C'!$E$2:$T$999,6)</f>
        <v>0.004919</v>
      </c>
      <c r="N609" s="100">
        <f>VLOOKUP(A609,'Absolute Total Monosaccharide C'!$E$2:$T$999,7)</f>
        <v>0.008081</v>
      </c>
      <c r="O609" s="31">
        <f>VLOOKUP(A609,'Absolute Total Monosaccharide C'!$E$2:$T$999,8)</f>
        <v>0</v>
      </c>
      <c r="P609" s="31">
        <f>VLOOKUP(A609,'Absolute Total Monosaccharide C'!$E$2:$T$999,9)</f>
        <v>0.001026</v>
      </c>
      <c r="Q609" s="31">
        <f>VLOOKUP(A609,'Absolute Total Monosaccharide C'!$E$2:$T$999,10)</f>
        <v>0</v>
      </c>
      <c r="R609" s="31">
        <f>VLOOKUP(A609,'Absolute Total Monosaccharide C'!$E$2:$T$999,11)</f>
        <v>0.006528</v>
      </c>
      <c r="S609" s="31">
        <f>VLOOKUP(A609,'Absolute Total Monosaccharide C'!$E$2:$T$999,12)</f>
        <v>0</v>
      </c>
      <c r="T609" s="31">
        <f>VLOOKUP(A609,'Absolute Total Monosaccharide C'!$E$2:$T$999,13)</f>
        <v>0</v>
      </c>
      <c r="U609" s="31">
        <f>VLOOKUP(A609,'Absolute Total Monosaccharide C'!$E$2:$T$999,14)</f>
        <v>0</v>
      </c>
      <c r="V609" s="31">
        <f>VLOOKUP(A609,'Absolute Total Monosaccharide C'!$E$2:$T$999,15)</f>
        <v>0</v>
      </c>
      <c r="W609" s="31">
        <f>VLOOKUP(A609,'Absolute Total Monosaccharide C'!$E$2:$T$999,16)</f>
        <v>0.000595</v>
      </c>
      <c r="X609" s="100">
        <f>VLOOKUP(A609,'Absolute Total Monosaccharide C'!$E$2:$T$999,2)</f>
        <v>9.867</v>
      </c>
      <c r="Y609" s="101"/>
    </row>
    <row r="610">
      <c r="A610" s="19" t="s">
        <v>1710</v>
      </c>
      <c r="B610" s="8" t="str">
        <f>VLOOKUP(A610,'Food Encyclopedia'!$C$2:$K$999,3)&amp;","&amp;VLOOKUP(A610,'Food Encyclopedia'!$C$2:$K$999,4)&amp;","&amp;VLOOKUP(A610,'Food Encyclopedia'!$C$2:$K$999,5)</f>
        <v>burger patty, bean and corn, NA, frozen,Dr. Praeger's,Quinoa Cowboy Veggie Burgers with black beans and roasted corn</v>
      </c>
      <c r="C610" s="31" t="str">
        <f>VLOOKUP(A610,'Food Encyclopedia'!$C$2:$K$999,6)</f>
        <v>Grain Products</v>
      </c>
      <c r="D610" s="107">
        <v>30.0</v>
      </c>
      <c r="E610" s="31">
        <f t="shared" si="1"/>
        <v>30000</v>
      </c>
      <c r="F610" s="31">
        <f>(VLOOKUP(A610,'% water content of Food'!A610:F1607,6))</f>
        <v>39.93142291</v>
      </c>
      <c r="G610" s="31">
        <f t="shared" si="2"/>
        <v>11979.42687</v>
      </c>
      <c r="H610" s="31">
        <f t="shared" si="3"/>
        <v>18020.57313</v>
      </c>
      <c r="I610" s="99">
        <f t="shared" si="4"/>
        <v>175.5384028</v>
      </c>
      <c r="J610" s="31">
        <f>VLOOKUP(A610,'Absolute Total Monosaccharide C'!$E$2:$T$999,3)</f>
        <v>0.197729</v>
      </c>
      <c r="K610" s="31">
        <f>VLOOKUP(A610,'Absolute Total Monosaccharide C'!$E$2:$T$999,4)</f>
        <v>0.006429</v>
      </c>
      <c r="L610" s="31">
        <f>VLOOKUP(A610,'Absolute Total Monosaccharide C'!$E$2:$T$999,5)</f>
        <v>0.002662</v>
      </c>
      <c r="M610" s="31">
        <f>VLOOKUP(A610,'Absolute Total Monosaccharide C'!$E$2:$T$999,6)</f>
        <v>0.002813</v>
      </c>
      <c r="N610" s="100">
        <f>VLOOKUP(A610,'Absolute Total Monosaccharide C'!$E$2:$T$999,7)</f>
        <v>0.009741</v>
      </c>
      <c r="O610" s="31">
        <f>VLOOKUP(A610,'Absolute Total Monosaccharide C'!$E$2:$T$999,8)</f>
        <v>0</v>
      </c>
      <c r="P610" s="31">
        <f>VLOOKUP(A610,'Absolute Total Monosaccharide C'!$E$2:$T$999,9)</f>
        <v>0.000836</v>
      </c>
      <c r="Q610" s="31">
        <f>VLOOKUP(A610,'Absolute Total Monosaccharide C'!$E$2:$T$999,10)</f>
        <v>0</v>
      </c>
      <c r="R610" s="31">
        <f>VLOOKUP(A610,'Absolute Total Monosaccharide C'!$E$2:$T$999,11)</f>
        <v>0.004145</v>
      </c>
      <c r="S610" s="31">
        <f>VLOOKUP(A610,'Absolute Total Monosaccharide C'!$E$2:$T$999,12)</f>
        <v>0</v>
      </c>
      <c r="T610" s="31">
        <f>VLOOKUP(A610,'Absolute Total Monosaccharide C'!$E$2:$T$999,13)</f>
        <v>0</v>
      </c>
      <c r="U610" s="31">
        <f>VLOOKUP(A610,'Absolute Total Monosaccharide C'!$E$2:$T$999,14)</f>
        <v>0</v>
      </c>
      <c r="V610" s="31">
        <f>VLOOKUP(A610,'Absolute Total Monosaccharide C'!$E$2:$T$999,15)</f>
        <v>0</v>
      </c>
      <c r="W610" s="31">
        <f>VLOOKUP(A610,'Absolute Total Monosaccharide C'!$E$2:$T$999,16)</f>
        <v>0.00027</v>
      </c>
      <c r="X610" s="100">
        <f>VLOOKUP(A610,'Absolute Total Monosaccharide C'!$E$2:$T$999,2)</f>
        <v>11.385</v>
      </c>
      <c r="Y610" s="101"/>
    </row>
    <row r="611">
      <c r="A611" s="19" t="s">
        <v>1713</v>
      </c>
      <c r="B611" s="8" t="str">
        <f>VLOOKUP(A611,'Food Encyclopedia'!$C$2:$K$999,3)&amp;","&amp;VLOOKUP(A611,'Food Encyclopedia'!$C$2:$K$999,4)&amp;","&amp;VLOOKUP(A611,'Food Encyclopedia'!$C$2:$K$999,5)</f>
        <v>burger patty, wheat gluten, NA, frozen,Sweet Earth,Traditional Seitan Strips</v>
      </c>
      <c r="C611" s="31" t="str">
        <f>VLOOKUP(A611,'Food Encyclopedia'!$C$2:$K$999,6)</f>
        <v>Grain Products</v>
      </c>
      <c r="D611" s="107">
        <v>30.0</v>
      </c>
      <c r="E611" s="31">
        <f t="shared" si="1"/>
        <v>30000</v>
      </c>
      <c r="F611" s="31">
        <f>(VLOOKUP(A611,'% water content of Food'!A611:F1608,6))</f>
        <v>59.93032365</v>
      </c>
      <c r="G611" s="31">
        <f t="shared" si="2"/>
        <v>17979.0971</v>
      </c>
      <c r="H611" s="31">
        <f t="shared" si="3"/>
        <v>12020.9029</v>
      </c>
      <c r="I611" s="99">
        <f t="shared" si="4"/>
        <v>24.45051651</v>
      </c>
      <c r="J611" s="31">
        <f>VLOOKUP(A611,'Absolute Total Monosaccharide C'!$E$2:$T$999,3)</f>
        <v>0.08034</v>
      </c>
      <c r="K611" s="31">
        <f>VLOOKUP(A611,'Absolute Total Monosaccharide C'!$E$2:$T$999,4)</f>
        <v>0.002261</v>
      </c>
      <c r="L611" s="31">
        <f>VLOOKUP(A611,'Absolute Total Monosaccharide C'!$E$2:$T$999,5)</f>
        <v>0.005095</v>
      </c>
      <c r="M611" s="31">
        <f>VLOOKUP(A611,'Absolute Total Monosaccharide C'!$E$2:$T$999,6)</f>
        <v>0.002707</v>
      </c>
      <c r="N611" s="100">
        <f>VLOOKUP(A611,'Absolute Total Monosaccharide C'!$E$2:$T$999,7)</f>
        <v>0.002034</v>
      </c>
      <c r="O611" s="31">
        <f>VLOOKUP(A611,'Absolute Total Monosaccharide C'!$E$2:$T$999,8)</f>
        <v>0</v>
      </c>
      <c r="P611" s="102">
        <f>VLOOKUP(A611,'Absolute Total Monosaccharide C'!$E$2:$T$999,9)</f>
        <v>0.00000992</v>
      </c>
      <c r="Q611" s="31">
        <f>VLOOKUP(A611,'Absolute Total Monosaccharide C'!$E$2:$T$999,10)</f>
        <v>0</v>
      </c>
      <c r="R611" s="31">
        <f>VLOOKUP(A611,'Absolute Total Monosaccharide C'!$E$2:$T$999,11)</f>
        <v>0.000174</v>
      </c>
      <c r="S611" s="31">
        <f>VLOOKUP(A611,'Absolute Total Monosaccharide C'!$E$2:$T$999,12)</f>
        <v>0</v>
      </c>
      <c r="T611" s="31">
        <f>VLOOKUP(A611,'Absolute Total Monosaccharide C'!$E$2:$T$999,13)</f>
        <v>0</v>
      </c>
      <c r="U611" s="31">
        <f>VLOOKUP(A611,'Absolute Total Monosaccharide C'!$E$2:$T$999,14)</f>
        <v>0</v>
      </c>
      <c r="V611" s="31">
        <f>VLOOKUP(A611,'Absolute Total Monosaccharide C'!$E$2:$T$999,15)</f>
        <v>0</v>
      </c>
      <c r="W611" s="31">
        <f>VLOOKUP(A611,'Absolute Total Monosaccharide C'!$E$2:$T$999,16)</f>
        <v>0.000273</v>
      </c>
      <c r="X611" s="100">
        <f>VLOOKUP(A611,'Absolute Total Monosaccharide C'!$E$2:$T$999,2)</f>
        <v>10.35</v>
      </c>
      <c r="Y611" s="101"/>
    </row>
    <row r="612">
      <c r="A612" s="19" t="s">
        <v>1717</v>
      </c>
      <c r="B612" s="8" t="str">
        <f>VLOOKUP(A612,'Food Encyclopedia'!$C$2:$K$999,3)&amp;","&amp;VLOOKUP(A612,'Food Encyclopedia'!$C$2:$K$999,4)&amp;","&amp;VLOOKUP(A612,'Food Encyclopedia'!$C$2:$K$999,5)</f>
        <v>ground non-meat, NA, NA, frozen,Quorn,Meatless Grounds (mycoprotein)</v>
      </c>
      <c r="C612" s="31" t="str">
        <f>VLOOKUP(A612,'Food Encyclopedia'!$C$2:$K$999,6)</f>
        <v>Vegetables</v>
      </c>
      <c r="D612" s="107">
        <v>30.0</v>
      </c>
      <c r="E612" s="31">
        <f t="shared" si="1"/>
        <v>30000</v>
      </c>
      <c r="F612" s="31">
        <f>(VLOOKUP(A612,'% water content of Food'!A612:F1609,6))</f>
        <v>71.12240633</v>
      </c>
      <c r="G612" s="31">
        <f t="shared" si="2"/>
        <v>21336.7219</v>
      </c>
      <c r="H612" s="31">
        <f t="shared" si="3"/>
        <v>8663.278102</v>
      </c>
      <c r="I612" s="99">
        <f t="shared" si="4"/>
        <v>1.706665786</v>
      </c>
      <c r="J612" s="31">
        <f>VLOOKUP(A612,'Absolute Total Monosaccharide C'!$E$2:$T$999,3)</f>
        <v>0.088839</v>
      </c>
      <c r="K612" s="31">
        <f>VLOOKUP(A612,'Absolute Total Monosaccharide C'!$E$2:$T$999,4)</f>
        <v>0.005628</v>
      </c>
      <c r="L612" s="31">
        <f>VLOOKUP(A612,'Absolute Total Monosaccharide C'!$E$2:$T$999,5)</f>
        <v>0.002294</v>
      </c>
      <c r="M612" s="31">
        <f>VLOOKUP(A612,'Absolute Total Monosaccharide C'!$E$2:$T$999,6)</f>
        <v>0.00016</v>
      </c>
      <c r="N612" s="100">
        <f>VLOOKUP(A612,'Absolute Total Monosaccharide C'!$E$2:$T$999,7)</f>
        <v>0.000197</v>
      </c>
      <c r="O612" s="31">
        <f>VLOOKUP(A612,'Absolute Total Monosaccharide C'!$E$2:$T$999,8)</f>
        <v>0</v>
      </c>
      <c r="P612" s="31">
        <f>VLOOKUP(A612,'Absolute Total Monosaccharide C'!$E$2:$T$999,9)</f>
        <v>0</v>
      </c>
      <c r="Q612" s="31">
        <f>VLOOKUP(A612,'Absolute Total Monosaccharide C'!$E$2:$T$999,10)</f>
        <v>0.001362</v>
      </c>
      <c r="R612" s="31">
        <f>VLOOKUP(A612,'Absolute Total Monosaccharide C'!$E$2:$T$999,11)</f>
        <v>0</v>
      </c>
      <c r="S612" s="31">
        <f>VLOOKUP(A612,'Absolute Total Monosaccharide C'!$E$2:$T$999,12)</f>
        <v>0</v>
      </c>
      <c r="T612" s="31">
        <f>VLOOKUP(A612,'Absolute Total Monosaccharide C'!$E$2:$T$999,13)</f>
        <v>0</v>
      </c>
      <c r="U612" s="31">
        <f>VLOOKUP(A612,'Absolute Total Monosaccharide C'!$E$2:$T$999,14)</f>
        <v>0.01599</v>
      </c>
      <c r="V612" s="31">
        <f>VLOOKUP(A612,'Absolute Total Monosaccharide C'!$E$2:$T$999,15)</f>
        <v>0</v>
      </c>
      <c r="W612" s="31">
        <f>VLOOKUP(A612,'Absolute Total Monosaccharide C'!$E$2:$T$999,16)</f>
        <v>0.001749</v>
      </c>
      <c r="X612" s="100">
        <f>VLOOKUP(A612,'Absolute Total Monosaccharide C'!$E$2:$T$999,2)</f>
        <v>9.857</v>
      </c>
      <c r="Y612" s="101"/>
    </row>
    <row r="613">
      <c r="A613" s="19" t="s">
        <v>1721</v>
      </c>
      <c r="B613" s="8" t="str">
        <f>VLOOKUP(A613,'Food Encyclopedia'!$C$2:$K$999,3)&amp;","&amp;VLOOKUP(A613,'Food Encyclopedia'!$C$2:$K$999,4)&amp;","&amp;VLOOKUP(A613,'Food Encyclopedia'!$C$2:$K$999,5)</f>
        <v>non-meat tenders, NA, NA, frozen [to be processed],Gardein,Seven Grain Crispy Tenders</v>
      </c>
      <c r="C613" s="31" t="str">
        <f>VLOOKUP(A613,'Food Encyclopedia'!$C$2:$K$999,6)</f>
        <v>Grain Products</v>
      </c>
      <c r="D613" s="107">
        <v>30.0</v>
      </c>
      <c r="E613" s="31">
        <f t="shared" si="1"/>
        <v>30000</v>
      </c>
      <c r="F613" s="31">
        <f>(VLOOKUP(A613,'% water content of Food'!A613:F1610,6))</f>
        <v>0</v>
      </c>
      <c r="G613" s="31">
        <f t="shared" si="2"/>
        <v>0</v>
      </c>
      <c r="H613" s="31">
        <f t="shared" si="3"/>
        <v>30000</v>
      </c>
      <c r="I613" s="99">
        <f t="shared" si="4"/>
        <v>0</v>
      </c>
      <c r="J613" s="31" t="str">
        <f>VLOOKUP(A613,'Absolute Total Monosaccharide C'!$E$2:$T$999,3)</f>
        <v/>
      </c>
      <c r="K613" s="31" t="str">
        <f>VLOOKUP(A613,'Absolute Total Monosaccharide C'!$E$2:$T$999,4)</f>
        <v/>
      </c>
      <c r="L613" s="31" t="str">
        <f>VLOOKUP(A613,'Absolute Total Monosaccharide C'!$E$2:$T$999,5)</f>
        <v/>
      </c>
      <c r="M613" s="31" t="str">
        <f>VLOOKUP(A613,'Absolute Total Monosaccharide C'!$E$2:$T$999,6)</f>
        <v/>
      </c>
      <c r="N613" s="100" t="str">
        <f>VLOOKUP(A613,'Absolute Total Monosaccharide C'!$E$2:$T$999,7)</f>
        <v/>
      </c>
      <c r="O613" s="31" t="str">
        <f>VLOOKUP(A613,'Absolute Total Monosaccharide C'!$E$2:$T$999,8)</f>
        <v/>
      </c>
      <c r="P613" s="31" t="str">
        <f>VLOOKUP(A613,'Absolute Total Monosaccharide C'!$E$2:$T$999,9)</f>
        <v/>
      </c>
      <c r="Q613" s="31" t="str">
        <f>VLOOKUP(A613,'Absolute Total Monosaccharide C'!$E$2:$T$999,10)</f>
        <v/>
      </c>
      <c r="R613" s="31" t="str">
        <f>VLOOKUP(A613,'Absolute Total Monosaccharide C'!$E$2:$T$999,11)</f>
        <v/>
      </c>
      <c r="S613" s="31" t="str">
        <f>VLOOKUP(A613,'Absolute Total Monosaccharide C'!$E$2:$T$999,12)</f>
        <v/>
      </c>
      <c r="T613" s="31" t="str">
        <f>VLOOKUP(A613,'Absolute Total Monosaccharide C'!$E$2:$T$999,13)</f>
        <v/>
      </c>
      <c r="U613" s="31" t="str">
        <f>VLOOKUP(A613,'Absolute Total Monosaccharide C'!$E$2:$T$999,14)</f>
        <v/>
      </c>
      <c r="V613" s="31" t="str">
        <f>VLOOKUP(A613,'Absolute Total Monosaccharide C'!$E$2:$T$999,15)</f>
        <v/>
      </c>
      <c r="W613" s="31" t="str">
        <f>VLOOKUP(A613,'Absolute Total Monosaccharide C'!$E$2:$T$999,16)</f>
        <v/>
      </c>
      <c r="X613" s="100" t="str">
        <f>VLOOKUP(A613,'Absolute Total Monosaccharide C'!$E$2:$T$999,2)</f>
        <v/>
      </c>
      <c r="Y613" s="101"/>
    </row>
    <row r="614">
      <c r="A614" s="19" t="s">
        <v>1725</v>
      </c>
      <c r="B614" s="8" t="str">
        <f>VLOOKUP(A614,'Food Encyclopedia'!$C$2:$K$999,3)&amp;","&amp;VLOOKUP(A614,'Food Encyclopedia'!$C$2:$K$999,4)&amp;","&amp;VLOOKUP(A614,'Food Encyclopedia'!$C$2:$K$999,5)</f>
        <v>burger patty, whole grain millet sweet potato &amp; leafy greens, NA, frozen,Hilary's,Organic World's Best Veggie Burgers</v>
      </c>
      <c r="C614" s="31" t="str">
        <f>VLOOKUP(A614,'Food Encyclopedia'!$C$2:$K$999,6)</f>
        <v>Grain Products</v>
      </c>
      <c r="D614" s="107">
        <v>30.0</v>
      </c>
      <c r="E614" s="31">
        <f t="shared" si="1"/>
        <v>30000</v>
      </c>
      <c r="F614" s="31">
        <f>(VLOOKUP(A614,'% water content of Food'!A614:F1611,6))</f>
        <v>39.69447951</v>
      </c>
      <c r="G614" s="31">
        <f t="shared" si="2"/>
        <v>11908.34385</v>
      </c>
      <c r="H614" s="31">
        <f t="shared" si="3"/>
        <v>18091.65615</v>
      </c>
      <c r="I614" s="99">
        <f t="shared" si="4"/>
        <v>39.4398104</v>
      </c>
      <c r="J614" s="31">
        <f>VLOOKUP(A614,'Absolute Total Monosaccharide C'!$E$2:$T$999,3)</f>
        <v>0.195421</v>
      </c>
      <c r="K614" s="31">
        <f>VLOOKUP(A614,'Absolute Total Monosaccharide C'!$E$2:$T$999,4)</f>
        <v>0.003898</v>
      </c>
      <c r="L614" s="31">
        <f>VLOOKUP(A614,'Absolute Total Monosaccharide C'!$E$2:$T$999,5)</f>
        <v>0.003312</v>
      </c>
      <c r="M614" s="31">
        <f>VLOOKUP(A614,'Absolute Total Monosaccharide C'!$E$2:$T$999,6)</f>
        <v>0.001791</v>
      </c>
      <c r="N614" s="100">
        <f>VLOOKUP(A614,'Absolute Total Monosaccharide C'!$E$2:$T$999,7)</f>
        <v>0.00218</v>
      </c>
      <c r="O614" s="31">
        <f>VLOOKUP(A614,'Absolute Total Monosaccharide C'!$E$2:$T$999,8)</f>
        <v>0</v>
      </c>
      <c r="P614" s="31">
        <f>VLOOKUP(A614,'Absolute Total Monosaccharide C'!$E$2:$T$999,9)</f>
        <v>0.000438</v>
      </c>
      <c r="Q614" s="31">
        <f>VLOOKUP(A614,'Absolute Total Monosaccharide C'!$E$2:$T$999,10)</f>
        <v>0</v>
      </c>
      <c r="R614" s="31">
        <f>VLOOKUP(A614,'Absolute Total Monosaccharide C'!$E$2:$T$999,11)</f>
        <v>0.001448</v>
      </c>
      <c r="S614" s="31">
        <f>VLOOKUP(A614,'Absolute Total Monosaccharide C'!$E$2:$T$999,12)</f>
        <v>0</v>
      </c>
      <c r="T614" s="31">
        <f>VLOOKUP(A614,'Absolute Total Monosaccharide C'!$E$2:$T$999,13)</f>
        <v>0</v>
      </c>
      <c r="U614" s="31">
        <f>VLOOKUP(A614,'Absolute Total Monosaccharide C'!$E$2:$T$999,14)</f>
        <v>0</v>
      </c>
      <c r="V614" s="31">
        <f>VLOOKUP(A614,'Absolute Total Monosaccharide C'!$E$2:$T$999,15)</f>
        <v>0</v>
      </c>
      <c r="W614" s="31">
        <f>VLOOKUP(A614,'Absolute Total Monosaccharide C'!$E$2:$T$999,16)</f>
        <v>0.000163</v>
      </c>
      <c r="X614" s="100">
        <f>VLOOKUP(A614,'Absolute Total Monosaccharide C'!$E$2:$T$999,2)</f>
        <v>10.414</v>
      </c>
      <c r="Y614" s="101"/>
    </row>
    <row r="615">
      <c r="A615" s="19" t="s">
        <v>1728</v>
      </c>
      <c r="B615" s="8" t="str">
        <f>VLOOKUP(A615,'Food Encyclopedia'!$C$2:$K$999,3)&amp;","&amp;VLOOKUP(A615,'Food Encyclopedia'!$C$2:$K$999,4)&amp;","&amp;VLOOKUP(A615,'Food Encyclopedia'!$C$2:$K$999,5)</f>
        <v>burger patty, NA, NA, frozen,The Alpha Party,Plant based, meatless sausage</v>
      </c>
      <c r="C615" s="31" t="str">
        <f>VLOOKUP(A615,'Food Encyclopedia'!$C$2:$K$999,6)</f>
        <v>Beans, Peas, Legumes, Nuts, Seeds</v>
      </c>
      <c r="D615" s="107">
        <v>30.0</v>
      </c>
      <c r="E615" s="31">
        <f t="shared" si="1"/>
        <v>30000</v>
      </c>
      <c r="F615" s="31">
        <f>(VLOOKUP(A615,'% water content of Food'!A615:F1612,6))</f>
        <v>54.07499984</v>
      </c>
      <c r="G615" s="31">
        <f t="shared" si="2"/>
        <v>16222.49995</v>
      </c>
      <c r="H615" s="31">
        <f t="shared" si="3"/>
        <v>13777.50005</v>
      </c>
      <c r="I615" s="99">
        <f t="shared" si="4"/>
        <v>115.3038979</v>
      </c>
      <c r="J615" s="31">
        <f>VLOOKUP(A615,'Absolute Total Monosaccharide C'!$E$2:$T$999,3)</f>
        <v>0.044381</v>
      </c>
      <c r="K615" s="31">
        <f>VLOOKUP(A615,'Absolute Total Monosaccharide C'!$E$2:$T$999,4)</f>
        <v>0.023461</v>
      </c>
      <c r="L615" s="31">
        <f>VLOOKUP(A615,'Absolute Total Monosaccharide C'!$E$2:$T$999,5)</f>
        <v>0.011825</v>
      </c>
      <c r="M615" s="31">
        <f>VLOOKUP(A615,'Absolute Total Monosaccharide C'!$E$2:$T$999,6)</f>
        <v>0.003367</v>
      </c>
      <c r="N615" s="100">
        <f>VLOOKUP(A615,'Absolute Total Monosaccharide C'!$E$2:$T$999,7)</f>
        <v>0.008369</v>
      </c>
      <c r="O615" s="31">
        <f>VLOOKUP(A615,'Absolute Total Monosaccharide C'!$E$2:$T$999,8)</f>
        <v>0</v>
      </c>
      <c r="P615" s="31">
        <f>VLOOKUP(A615,'Absolute Total Monosaccharide C'!$E$2:$T$999,9)</f>
        <v>0.00101</v>
      </c>
      <c r="Q615" s="31">
        <f>VLOOKUP(A615,'Absolute Total Monosaccharide C'!$E$2:$T$999,10)</f>
        <v>0</v>
      </c>
      <c r="R615" s="31">
        <f>VLOOKUP(A615,'Absolute Total Monosaccharide C'!$E$2:$T$999,11)</f>
        <v>0.002747</v>
      </c>
      <c r="S615" s="31">
        <f>VLOOKUP(A615,'Absolute Total Monosaccharide C'!$E$2:$T$999,12)</f>
        <v>0</v>
      </c>
      <c r="T615" s="31">
        <f>VLOOKUP(A615,'Absolute Total Monosaccharide C'!$E$2:$T$999,13)</f>
        <v>0</v>
      </c>
      <c r="U615" s="31">
        <f>VLOOKUP(A615,'Absolute Total Monosaccharide C'!$E$2:$T$999,14)</f>
        <v>0</v>
      </c>
      <c r="V615" s="31">
        <f>VLOOKUP(A615,'Absolute Total Monosaccharide C'!$E$2:$T$999,15)</f>
        <v>0</v>
      </c>
      <c r="W615" s="31">
        <f>VLOOKUP(A615,'Absolute Total Monosaccharide C'!$E$2:$T$999,16)</f>
        <v>0.001498</v>
      </c>
      <c r="X615" s="100">
        <f>VLOOKUP(A615,'Absolute Total Monosaccharide C'!$E$2:$T$999,2)</f>
        <v>10.065</v>
      </c>
      <c r="Y615" s="101"/>
    </row>
    <row r="616">
      <c r="A616" s="19" t="s">
        <v>1732</v>
      </c>
      <c r="B616" s="8" t="str">
        <f>VLOOKUP(A616,'Food Encyclopedia'!$C$2:$K$999,3)&amp;","&amp;VLOOKUP(A616,'Food Encyclopedia'!$C$2:$K$999,4)&amp;","&amp;VLOOKUP(A616,'Food Encyclopedia'!$C$2:$K$999,5)</f>
        <v>ground non-meat, NA, NA, frozen  ,Beyond Meat,Beyond Beef: plant-based ground</v>
      </c>
      <c r="C616" s="31" t="str">
        <f>VLOOKUP(A616,'Food Encyclopedia'!$C$2:$K$999,6)</f>
        <v>Beans, Peas, Legumes, Nuts, Seeds</v>
      </c>
      <c r="D616" s="107">
        <v>30.0</v>
      </c>
      <c r="E616" s="31">
        <f t="shared" si="1"/>
        <v>30000</v>
      </c>
      <c r="F616" s="31">
        <f>(VLOOKUP(A616,'% water content of Food'!A616:F1613,6))</f>
        <v>51.40265684</v>
      </c>
      <c r="G616" s="31">
        <f t="shared" si="2"/>
        <v>15420.79705</v>
      </c>
      <c r="H616" s="31">
        <f t="shared" si="3"/>
        <v>14579.20295</v>
      </c>
      <c r="I616" s="99">
        <f t="shared" si="4"/>
        <v>43.24191595</v>
      </c>
      <c r="J616" s="31">
        <f>VLOOKUP(A616,'Absolute Total Monosaccharide C'!$E$2:$T$999,3)</f>
        <v>0.045964</v>
      </c>
      <c r="K616" s="31">
        <f>VLOOKUP(A616,'Absolute Total Monosaccharide C'!$E$2:$T$999,4)</f>
        <v>0.004685</v>
      </c>
      <c r="L616" s="31">
        <f>VLOOKUP(A616,'Absolute Total Monosaccharide C'!$E$2:$T$999,5)</f>
        <v>0</v>
      </c>
      <c r="M616" s="31">
        <f>VLOOKUP(A616,'Absolute Total Monosaccharide C'!$E$2:$T$999,6)</f>
        <v>0.000442</v>
      </c>
      <c r="N616" s="100">
        <f>VLOOKUP(A616,'Absolute Total Monosaccharide C'!$E$2:$T$999,7)</f>
        <v>0.002966</v>
      </c>
      <c r="O616" s="31">
        <f>VLOOKUP(A616,'Absolute Total Monosaccharide C'!$E$2:$T$999,8)</f>
        <v>0.000736</v>
      </c>
      <c r="P616" s="31">
        <f>VLOOKUP(A616,'Absolute Total Monosaccharide C'!$E$2:$T$999,9)</f>
        <v>0.00025</v>
      </c>
      <c r="Q616" s="102">
        <f>VLOOKUP(A616,'Absolute Total Monosaccharide C'!$E$2:$T$999,10)</f>
        <v>0.0000491</v>
      </c>
      <c r="R616" s="31">
        <f>VLOOKUP(A616,'Absolute Total Monosaccharide C'!$E$2:$T$999,11)</f>
        <v>0.000572</v>
      </c>
      <c r="S616" s="31">
        <f>VLOOKUP(A616,'Absolute Total Monosaccharide C'!$E$2:$T$999,12)</f>
        <v>0</v>
      </c>
      <c r="T616" s="31">
        <f>VLOOKUP(A616,'Absolute Total Monosaccharide C'!$E$2:$T$999,13)</f>
        <v>0</v>
      </c>
      <c r="U616" s="31">
        <f>VLOOKUP(A616,'Absolute Total Monosaccharide C'!$E$2:$T$999,14)</f>
        <v>0.000437</v>
      </c>
      <c r="V616" s="31">
        <f>VLOOKUP(A616,'Absolute Total Monosaccharide C'!$E$2:$T$999,15)</f>
        <v>0</v>
      </c>
      <c r="W616" s="31">
        <f>VLOOKUP(A616,'Absolute Total Monosaccharide C'!$E$2:$T$999,16)</f>
        <v>0.000925</v>
      </c>
      <c r="X616" s="100">
        <f>VLOOKUP(A616,'Absolute Total Monosaccharide C'!$E$2:$T$999,2)</f>
        <v>10.88</v>
      </c>
      <c r="Y616" s="101"/>
    </row>
    <row r="617">
      <c r="A617" s="19" t="s">
        <v>1736</v>
      </c>
      <c r="B617" s="8" t="str">
        <f>VLOOKUP(A617,'Food Encyclopedia'!$C$2:$K$999,3)&amp;","&amp;VLOOKUP(A617,'Food Encyclopedia'!$C$2:$K$999,4)&amp;","&amp;VLOOKUP(A617,'Food Encyclopedia'!$C$2:$K$999,5)</f>
        <v>burger patty, quinoa and barley, NA, frozen,Sweet Earth,Veggie Burger: made with organic quinoa &amp; barley</v>
      </c>
      <c r="C617" s="31" t="str">
        <f>VLOOKUP(A617,'Food Encyclopedia'!$C$2:$K$999,6)</f>
        <v>Beans, Peas, Legumes, Nuts, Seeds</v>
      </c>
      <c r="D617" s="107">
        <v>30.0</v>
      </c>
      <c r="E617" s="31">
        <f t="shared" si="1"/>
        <v>30000</v>
      </c>
      <c r="F617" s="31">
        <f>(VLOOKUP(A617,'% water content of Food'!A617:F1614,6))</f>
        <v>31.48104817</v>
      </c>
      <c r="G617" s="31">
        <f t="shared" si="2"/>
        <v>9444.314451</v>
      </c>
      <c r="H617" s="31">
        <f t="shared" si="3"/>
        <v>20555.68555</v>
      </c>
      <c r="I617" s="99">
        <f t="shared" si="4"/>
        <v>234.7870403</v>
      </c>
      <c r="J617" s="31">
        <f>VLOOKUP(A617,'Absolute Total Monosaccharide C'!$E$2:$T$999,3)</f>
        <v>0.27162</v>
      </c>
      <c r="K617" s="31">
        <f>VLOOKUP(A617,'Absolute Total Monosaccharide C'!$E$2:$T$999,4)</f>
        <v>0.010183</v>
      </c>
      <c r="L617" s="31">
        <f>VLOOKUP(A617,'Absolute Total Monosaccharide C'!$E$2:$T$999,5)</f>
        <v>0.019912</v>
      </c>
      <c r="M617" s="31">
        <f>VLOOKUP(A617,'Absolute Total Monosaccharide C'!$E$2:$T$999,6)</f>
        <v>0.005912</v>
      </c>
      <c r="N617" s="100">
        <f>VLOOKUP(A617,'Absolute Total Monosaccharide C'!$E$2:$T$999,7)</f>
        <v>0.011422</v>
      </c>
      <c r="O617" s="31">
        <f>VLOOKUP(A617,'Absolute Total Monosaccharide C'!$E$2:$T$999,8)</f>
        <v>0</v>
      </c>
      <c r="P617" s="31">
        <f>VLOOKUP(A617,'Absolute Total Monosaccharide C'!$E$2:$T$999,9)</f>
        <v>0.000761</v>
      </c>
      <c r="Q617" s="31">
        <f>VLOOKUP(A617,'Absolute Total Monosaccharide C'!$E$2:$T$999,10)</f>
        <v>0</v>
      </c>
      <c r="R617" s="31">
        <f>VLOOKUP(A617,'Absolute Total Monosaccharide C'!$E$2:$T$999,11)</f>
        <v>0.004968</v>
      </c>
      <c r="S617" s="31">
        <f>VLOOKUP(A617,'Absolute Total Monosaccharide C'!$E$2:$T$999,12)</f>
        <v>0</v>
      </c>
      <c r="T617" s="31">
        <f>VLOOKUP(A617,'Absolute Total Monosaccharide C'!$E$2:$T$999,13)</f>
        <v>0</v>
      </c>
      <c r="U617" s="31">
        <f>VLOOKUP(A617,'Absolute Total Monosaccharide C'!$E$2:$T$999,14)</f>
        <v>0</v>
      </c>
      <c r="V617" s="31">
        <f>VLOOKUP(A617,'Absolute Total Monosaccharide C'!$E$2:$T$999,15)</f>
        <v>0</v>
      </c>
      <c r="W617" s="31">
        <f>VLOOKUP(A617,'Absolute Total Monosaccharide C'!$E$2:$T$999,16)</f>
        <v>0.00082</v>
      </c>
      <c r="X617" s="100">
        <f>VLOOKUP(A617,'Absolute Total Monosaccharide C'!$E$2:$T$999,2)</f>
        <v>10.327</v>
      </c>
      <c r="Y617" s="101"/>
    </row>
    <row r="618">
      <c r="A618" s="19" t="s">
        <v>1739</v>
      </c>
      <c r="B618" s="8" t="str">
        <f>VLOOKUP(A618,'Food Encyclopedia'!$C$2:$K$999,3)&amp;","&amp;VLOOKUP(A618,'Food Encyclopedia'!$C$2:$K$999,4)&amp;","&amp;VLOOKUP(A618,'Food Encyclopedia'!$C$2:$K$999,5)</f>
        <v>bread, sprouted wheat, NA, fresh,Trader Joe's,Sprouted Wheat, California style bread: made with organic sprouted wheat , nillet &amp; sprouted corn</v>
      </c>
      <c r="C618" s="31" t="str">
        <f>VLOOKUP(A618,'Food Encyclopedia'!$C$2:$K$999,6)</f>
        <v>Grain Products</v>
      </c>
      <c r="D618" s="107">
        <v>30.0</v>
      </c>
      <c r="E618" s="31">
        <f t="shared" si="1"/>
        <v>30000</v>
      </c>
      <c r="F618" s="31">
        <f>(VLOOKUP(A618,'% water content of Food'!A618:F1615,6))</f>
        <v>36.65721985</v>
      </c>
      <c r="G618" s="31">
        <f t="shared" si="2"/>
        <v>10997.16596</v>
      </c>
      <c r="H618" s="31">
        <f t="shared" si="3"/>
        <v>19002.83404</v>
      </c>
      <c r="I618" s="99">
        <f t="shared" si="4"/>
        <v>632.528334</v>
      </c>
      <c r="J618" s="31">
        <f>VLOOKUP(A618,'Absolute Total Monosaccharide C'!$E$2:$T$999,3)</f>
        <v>0.502907</v>
      </c>
      <c r="K618" s="31">
        <f>VLOOKUP(A618,'Absolute Total Monosaccharide C'!$E$2:$T$999,4)</f>
        <v>0.003004</v>
      </c>
      <c r="L618" s="31">
        <f>VLOOKUP(A618,'Absolute Total Monosaccharide C'!$E$2:$T$999,5)</f>
        <v>0.004738</v>
      </c>
      <c r="M618" s="31">
        <f>VLOOKUP(A618,'Absolute Total Monosaccharide C'!$E$2:$T$999,6)</f>
        <v>0.013536</v>
      </c>
      <c r="N618" s="100">
        <f>VLOOKUP(A618,'Absolute Total Monosaccharide C'!$E$2:$T$999,7)</f>
        <v>0.033286</v>
      </c>
      <c r="O618" s="31">
        <f>VLOOKUP(A618,'Absolute Total Monosaccharide C'!$E$2:$T$999,8)</f>
        <v>0.000344</v>
      </c>
      <c r="P618" s="102">
        <f>VLOOKUP(A618,'Absolute Total Monosaccharide C'!$E$2:$T$999,9)</f>
        <v>0.0000598</v>
      </c>
      <c r="Q618" s="102">
        <f>VLOOKUP(A618,'Absolute Total Monosaccharide C'!$E$2:$T$999,10)</f>
        <v>0.0000825</v>
      </c>
      <c r="R618" s="102">
        <f>VLOOKUP(A618,'Absolute Total Monosaccharide C'!$E$2:$T$999,11)</f>
        <v>0.0000735</v>
      </c>
      <c r="S618" s="31">
        <f>VLOOKUP(A618,'Absolute Total Monosaccharide C'!$E$2:$T$999,12)</f>
        <v>0</v>
      </c>
      <c r="T618" s="31">
        <f>VLOOKUP(A618,'Absolute Total Monosaccharide C'!$E$2:$T$999,13)</f>
        <v>0</v>
      </c>
      <c r="U618" s="31">
        <f>VLOOKUP(A618,'Absolute Total Monosaccharide C'!$E$2:$T$999,14)</f>
        <v>0.001969</v>
      </c>
      <c r="V618" s="31">
        <f>VLOOKUP(A618,'Absolute Total Monosaccharide C'!$E$2:$T$999,15)</f>
        <v>0</v>
      </c>
      <c r="W618" s="31">
        <f>VLOOKUP(A618,'Absolute Total Monosaccharide C'!$E$2:$T$999,16)</f>
        <v>0.000549</v>
      </c>
      <c r="X618" s="100">
        <f>VLOOKUP(A618,'Absolute Total Monosaccharide C'!$E$2:$T$999,2)</f>
        <v>10.576</v>
      </c>
      <c r="Y618" s="101"/>
    </row>
    <row r="619">
      <c r="A619" s="19" t="s">
        <v>1741</v>
      </c>
      <c r="B619" s="8" t="str">
        <f>VLOOKUP(A619,'Food Encyclopedia'!$C$2:$K$999,3)&amp;","&amp;VLOOKUP(A619,'Food Encyclopedia'!$C$2:$K$999,4)&amp;","&amp;VLOOKUP(A619,'Food Encyclopedia'!$C$2:$K$999,5)</f>
        <v>Persimmon, Fuyu, flesh. fresh,NA,N/A</v>
      </c>
      <c r="C619" s="31" t="str">
        <f>VLOOKUP(A619,'Food Encyclopedia'!$C$2:$K$999,6)</f>
        <v>Fruits</v>
      </c>
      <c r="D619" s="107">
        <v>30.0</v>
      </c>
      <c r="E619" s="31">
        <f t="shared" si="1"/>
        <v>30000</v>
      </c>
      <c r="F619" s="31">
        <f>(VLOOKUP(A619,'% water content of Food'!A619:F1616,6))</f>
        <v>150.6011031</v>
      </c>
      <c r="G619" s="31">
        <f t="shared" si="2"/>
        <v>45180.33093</v>
      </c>
      <c r="H619" s="31">
        <f t="shared" si="3"/>
        <v>-15180.33093</v>
      </c>
      <c r="I619" s="99">
        <f t="shared" si="4"/>
        <v>-69.57145665</v>
      </c>
      <c r="J619" s="31">
        <f>VLOOKUP(A619,'Absolute Total Monosaccharide C'!$E$2:$T$999,3)</f>
        <v>0.294275</v>
      </c>
      <c r="K619" s="31">
        <f>VLOOKUP(A619,'Absolute Total Monosaccharide C'!$E$2:$T$999,4)</f>
        <v>0.006824</v>
      </c>
      <c r="L619" s="31">
        <f>VLOOKUP(A619,'Absolute Total Monosaccharide C'!$E$2:$T$999,5)</f>
        <v>0.008476</v>
      </c>
      <c r="M619" s="31">
        <f>VLOOKUP(A619,'Absolute Total Monosaccharide C'!$E$2:$T$999,6)</f>
        <v>0.004234</v>
      </c>
      <c r="N619" s="100">
        <f>VLOOKUP(A619,'Absolute Total Monosaccharide C'!$E$2:$T$999,7)</f>
        <v>0.004583</v>
      </c>
      <c r="O619" s="31">
        <f>VLOOKUP(A619,'Absolute Total Monosaccharide C'!$E$2:$T$999,8)</f>
        <v>0.005615</v>
      </c>
      <c r="P619" s="31">
        <f>VLOOKUP(A619,'Absolute Total Monosaccharide C'!$E$2:$T$999,9)</f>
        <v>0.000983</v>
      </c>
      <c r="Q619" s="31">
        <f>VLOOKUP(A619,'Absolute Total Monosaccharide C'!$E$2:$T$999,10)</f>
        <v>0.000107</v>
      </c>
      <c r="R619" s="31">
        <f>VLOOKUP(A619,'Absolute Total Monosaccharide C'!$E$2:$T$999,11)</f>
        <v>0.01027</v>
      </c>
      <c r="S619" s="31">
        <f>VLOOKUP(A619,'Absolute Total Monosaccharide C'!$E$2:$T$999,12)</f>
        <v>0</v>
      </c>
      <c r="T619" s="31">
        <f>VLOOKUP(A619,'Absolute Total Monosaccharide C'!$E$2:$T$999,13)</f>
        <v>0</v>
      </c>
      <c r="U619" s="31">
        <f>VLOOKUP(A619,'Absolute Total Monosaccharide C'!$E$2:$T$999,14)</f>
        <v>0.000636</v>
      </c>
      <c r="V619" s="31">
        <f>VLOOKUP(A619,'Absolute Total Monosaccharide C'!$E$2:$T$999,15)</f>
        <v>0</v>
      </c>
      <c r="W619" s="31">
        <f>VLOOKUP(A619,'Absolute Total Monosaccharide C'!$E$2:$T$999,16)</f>
        <v>0.000114</v>
      </c>
      <c r="X619" s="100">
        <f>VLOOKUP(A619,'Absolute Total Monosaccharide C'!$E$2:$T$999,2)</f>
        <v>9.573</v>
      </c>
      <c r="Y619" s="101"/>
    </row>
    <row r="620">
      <c r="A620" s="19" t="s">
        <v>1744</v>
      </c>
      <c r="B620" s="8" t="str">
        <f>VLOOKUP(A620,'Food Encyclopedia'!$C$2:$K$999,3)&amp;","&amp;VLOOKUP(A620,'Food Encyclopedia'!$C$2:$K$999,4)&amp;","&amp;VLOOKUP(A620,'Food Encyclopedia'!$C$2:$K$999,5)</f>
        <v>Smoothies blend, NA, NA, refrigerated,Naked,Power Machine: apples (1 1/2), guavas (1 1/3), mango (1/2), orange (1/2), peach (1/2), strawberries (5)</v>
      </c>
      <c r="C620" s="31" t="str">
        <f>VLOOKUP(A620,'Food Encyclopedia'!$C$2:$K$999,6)</f>
        <v>Fruits</v>
      </c>
      <c r="D620" s="107">
        <v>200.0</v>
      </c>
      <c r="E620" s="31">
        <f t="shared" si="1"/>
        <v>200000</v>
      </c>
      <c r="F620" s="31">
        <f>(VLOOKUP(A620,'% water content of Food'!A620:F1617,6))</f>
        <v>88.06522817</v>
      </c>
      <c r="G620" s="31">
        <f t="shared" si="2"/>
        <v>176130.4563</v>
      </c>
      <c r="H620" s="31">
        <f t="shared" si="3"/>
        <v>23869.54365</v>
      </c>
      <c r="I620" s="99">
        <f t="shared" si="4"/>
        <v>230.4365744</v>
      </c>
      <c r="J620" s="31">
        <f>VLOOKUP(A620,'Absolute Total Monosaccharide C'!$E$2:$T$999,3)</f>
        <v>0.210583</v>
      </c>
      <c r="K620" s="31">
        <f>VLOOKUP(A620,'Absolute Total Monosaccharide C'!$E$2:$T$999,4)</f>
        <v>0.005298</v>
      </c>
      <c r="L620" s="31">
        <f>VLOOKUP(A620,'Absolute Total Monosaccharide C'!$E$2:$T$999,5)</f>
        <v>0.010256</v>
      </c>
      <c r="M620" s="31">
        <f>VLOOKUP(A620,'Absolute Total Monosaccharide C'!$E$2:$T$999,6)</f>
        <v>0.00697</v>
      </c>
      <c r="N620" s="100">
        <f>VLOOKUP(A620,'Absolute Total Monosaccharide C'!$E$2:$T$999,7)</f>
        <v>0.009654</v>
      </c>
      <c r="O620" s="31">
        <f>VLOOKUP(A620,'Absolute Total Monosaccharide C'!$E$2:$T$999,8)</f>
        <v>0.004809</v>
      </c>
      <c r="P620" s="31">
        <f>VLOOKUP(A620,'Absolute Total Monosaccharide C'!$E$2:$T$999,9)</f>
        <v>0.001044</v>
      </c>
      <c r="Q620" s="31">
        <f>VLOOKUP(A620,'Absolute Total Monosaccharide C'!$E$2:$T$999,10)</f>
        <v>0.000193</v>
      </c>
      <c r="R620" s="31">
        <f>VLOOKUP(A620,'Absolute Total Monosaccharide C'!$E$2:$T$999,11)</f>
        <v>0.009627</v>
      </c>
      <c r="S620" s="31">
        <f>VLOOKUP(A620,'Absolute Total Monosaccharide C'!$E$2:$T$999,12)</f>
        <v>0</v>
      </c>
      <c r="T620" s="31">
        <f>VLOOKUP(A620,'Absolute Total Monosaccharide C'!$E$2:$T$999,13)</f>
        <v>0</v>
      </c>
      <c r="U620" s="31">
        <f>VLOOKUP(A620,'Absolute Total Monosaccharide C'!$E$2:$T$999,14)</f>
        <v>0.000985</v>
      </c>
      <c r="V620" s="31">
        <f>VLOOKUP(A620,'Absolute Total Monosaccharide C'!$E$2:$T$999,15)</f>
        <v>0</v>
      </c>
      <c r="W620" s="31">
        <f>VLOOKUP(A620,'Absolute Total Monosaccharide C'!$E$2:$T$999,16)</f>
        <v>0.00019</v>
      </c>
      <c r="X620" s="100">
        <f>VLOOKUP(A620,'Absolute Total Monosaccharide C'!$E$2:$T$999,2)</f>
        <v>10.454</v>
      </c>
      <c r="Y620" s="101"/>
    </row>
    <row r="621">
      <c r="A621" s="19" t="s">
        <v>1749</v>
      </c>
      <c r="B621" s="8" t="str">
        <f>VLOOKUP(A621,'Food Encyclopedia'!$C$2:$K$999,3)&amp;","&amp;VLOOKUP(A621,'Food Encyclopedia'!$C$2:$K$999,4)&amp;","&amp;VLOOKUP(A621,'Food Encyclopedia'!$C$2:$K$999,5)</f>
        <v>Smoothies blend, NA, NA, refrigerated,Naked,Green Machine: apples (2 3/4), mango (1/12), pineapple (1/12), banana (1/2), kiwi (1/3), spirulina (1335 mg), alfalfa (409 mg), broccoli (102 mg), spinach (102 mg), bareley grass (76 mg), wheatgrass (76 mg), ginger (51 mg), parsley (51 mg), kale (51 mg), garlic (51 mg)</v>
      </c>
      <c r="C621" s="31" t="str">
        <f>VLOOKUP(A621,'Food Encyclopedia'!$C$2:$K$999,6)</f>
        <v>Fruits</v>
      </c>
      <c r="D621" s="107">
        <v>200.0</v>
      </c>
      <c r="E621" s="31">
        <f t="shared" si="1"/>
        <v>200000</v>
      </c>
      <c r="F621" s="31">
        <f>(VLOOKUP(A621,'% water content of Food'!A621:F1618,6))</f>
        <v>92.04747996</v>
      </c>
      <c r="G621" s="31">
        <f t="shared" si="2"/>
        <v>184094.9599</v>
      </c>
      <c r="H621" s="31">
        <f t="shared" si="3"/>
        <v>15905.04009</v>
      </c>
      <c r="I621" s="99">
        <f t="shared" si="4"/>
        <v>85.01243928</v>
      </c>
      <c r="J621" s="31">
        <f>VLOOKUP(A621,'Absolute Total Monosaccharide C'!$E$2:$T$999,3)</f>
        <v>0.263663</v>
      </c>
      <c r="K621" s="31">
        <f>VLOOKUP(A621,'Absolute Total Monosaccharide C'!$E$2:$T$999,4)</f>
        <v>0.005842</v>
      </c>
      <c r="L621" s="31">
        <f>VLOOKUP(A621,'Absolute Total Monosaccharide C'!$E$2:$T$999,5)</f>
        <v>0.019546</v>
      </c>
      <c r="M621" s="31">
        <f>VLOOKUP(A621,'Absolute Total Monosaccharide C'!$E$2:$T$999,6)</f>
        <v>0.001945</v>
      </c>
      <c r="N621" s="100">
        <f>VLOOKUP(A621,'Absolute Total Monosaccharide C'!$E$2:$T$999,7)</f>
        <v>0.005345</v>
      </c>
      <c r="O621" s="31">
        <f>VLOOKUP(A621,'Absolute Total Monosaccharide C'!$E$2:$T$999,8)</f>
        <v>0.001991</v>
      </c>
      <c r="P621" s="31">
        <f>VLOOKUP(A621,'Absolute Total Monosaccharide C'!$E$2:$T$999,9)</f>
        <v>0.000456</v>
      </c>
      <c r="Q621" s="102">
        <f>VLOOKUP(A621,'Absolute Total Monosaccharide C'!$E$2:$T$999,10)</f>
        <v>0.0000435</v>
      </c>
      <c r="R621" s="31">
        <f>VLOOKUP(A621,'Absolute Total Monosaccharide C'!$E$2:$T$999,11)</f>
        <v>0.007624</v>
      </c>
      <c r="S621" s="31">
        <f>VLOOKUP(A621,'Absolute Total Monosaccharide C'!$E$2:$T$999,12)</f>
        <v>0</v>
      </c>
      <c r="T621" s="31">
        <f>VLOOKUP(A621,'Absolute Total Monosaccharide C'!$E$2:$T$999,13)</f>
        <v>0</v>
      </c>
      <c r="U621" s="31">
        <f>VLOOKUP(A621,'Absolute Total Monosaccharide C'!$E$2:$T$999,14)</f>
        <v>0.000646</v>
      </c>
      <c r="V621" s="31">
        <f>VLOOKUP(A621,'Absolute Total Monosaccharide C'!$E$2:$T$999,15)</f>
        <v>0</v>
      </c>
      <c r="W621" s="31">
        <f>VLOOKUP(A621,'Absolute Total Monosaccharide C'!$E$2:$T$999,16)</f>
        <v>0.000234</v>
      </c>
      <c r="X621" s="100">
        <f>VLOOKUP(A621,'Absolute Total Monosaccharide C'!$E$2:$T$999,2)</f>
        <v>9.986</v>
      </c>
      <c r="Y621" s="101"/>
    </row>
    <row r="622">
      <c r="A622" s="19" t="s">
        <v>1751</v>
      </c>
      <c r="B622" s="8" t="str">
        <f>VLOOKUP(A622,'Food Encyclopedia'!$C$2:$K$999,3)&amp;","&amp;VLOOKUP(A622,'Food Encyclopedia'!$C$2:$K$999,4)&amp;","&amp;VLOOKUP(A622,'Food Encyclopedia'!$C$2:$K$999,5)</f>
        <v>Smoothies blend, NA, NA, refrigerated,Naked,Oragne Carrot: orange (1), carrots (2 1/3), mango (1/2), apples (1 1/2), banana, lemon, potassium (840 mg), vitamin C (90 mg), Vitamin A (850 mcg)</v>
      </c>
      <c r="C622" s="31" t="str">
        <f>VLOOKUP(A622,'Food Encyclopedia'!$C$2:$K$999,6)</f>
        <v>Fruits</v>
      </c>
      <c r="D622" s="107">
        <v>200.0</v>
      </c>
      <c r="E622" s="31">
        <f t="shared" si="1"/>
        <v>200000</v>
      </c>
      <c r="F622" s="31">
        <f>(VLOOKUP(A622,'% water content of Food'!A622:F1619,6))</f>
        <v>86.91227557</v>
      </c>
      <c r="G622" s="31">
        <f t="shared" si="2"/>
        <v>173824.5511</v>
      </c>
      <c r="H622" s="31">
        <f t="shared" si="3"/>
        <v>26175.44886</v>
      </c>
      <c r="I622" s="99">
        <f t="shared" si="4"/>
        <v>158.675571</v>
      </c>
      <c r="J622" s="31">
        <f>VLOOKUP(A622,'Absolute Total Monosaccharide C'!$E$2:$T$999,3)</f>
        <v>0.25257</v>
      </c>
      <c r="K622" s="31">
        <f>VLOOKUP(A622,'Absolute Total Monosaccharide C'!$E$2:$T$999,4)</f>
        <v>0.008519</v>
      </c>
      <c r="L622" s="31">
        <f>VLOOKUP(A622,'Absolute Total Monosaccharide C'!$E$2:$T$999,5)</f>
        <v>0.014458</v>
      </c>
      <c r="M622" s="31">
        <f>VLOOKUP(A622,'Absolute Total Monosaccharide C'!$E$2:$T$999,6)</f>
        <v>0.001789</v>
      </c>
      <c r="N622" s="100">
        <f>VLOOKUP(A622,'Absolute Total Monosaccharide C'!$E$2:$T$999,7)</f>
        <v>0.006062</v>
      </c>
      <c r="O622" s="31">
        <f>VLOOKUP(A622,'Absolute Total Monosaccharide C'!$E$2:$T$999,8)</f>
        <v>0.003982</v>
      </c>
      <c r="P622" s="31">
        <f>VLOOKUP(A622,'Absolute Total Monosaccharide C'!$E$2:$T$999,9)</f>
        <v>0.000657</v>
      </c>
      <c r="Q622" s="102">
        <f>VLOOKUP(A622,'Absolute Total Monosaccharide C'!$E$2:$T$999,10)</f>
        <v>0.000067</v>
      </c>
      <c r="R622" s="31">
        <f>VLOOKUP(A622,'Absolute Total Monosaccharide C'!$E$2:$T$999,11)</f>
        <v>0.005944</v>
      </c>
      <c r="S622" s="31">
        <f>VLOOKUP(A622,'Absolute Total Monosaccharide C'!$E$2:$T$999,12)</f>
        <v>0</v>
      </c>
      <c r="T622" s="31">
        <f>VLOOKUP(A622,'Absolute Total Monosaccharide C'!$E$2:$T$999,13)</f>
        <v>0</v>
      </c>
      <c r="U622" s="31">
        <f>VLOOKUP(A622,'Absolute Total Monosaccharide C'!$E$2:$T$999,14)</f>
        <v>0.001539</v>
      </c>
      <c r="V622" s="31">
        <f>VLOOKUP(A622,'Absolute Total Monosaccharide C'!$E$2:$T$999,15)</f>
        <v>0</v>
      </c>
      <c r="W622" s="31">
        <f>VLOOKUP(A622,'Absolute Total Monosaccharide C'!$E$2:$T$999,16)</f>
        <v>0.000246</v>
      </c>
      <c r="X622" s="100">
        <f>VLOOKUP(A622,'Absolute Total Monosaccharide C'!$E$2:$T$999,2)</f>
        <v>9.812</v>
      </c>
      <c r="Y622" s="101"/>
    </row>
    <row r="623">
      <c r="A623" s="19" t="s">
        <v>1753</v>
      </c>
      <c r="B623" s="8" t="str">
        <f>VLOOKUP(A623,'Food Encyclopedia'!$C$2:$K$999,3)&amp;","&amp;VLOOKUP(A623,'Food Encyclopedia'!$C$2:$K$999,4)&amp;","&amp;VLOOKUP(A623,'Food Encyclopedia'!$C$2:$K$999,5)</f>
        <v>Smoothies blend, NA, NA, refrigerated,Naked,Plant Protein Blueberry Banana: apples (3 1/2), banana (1), blueberries (52), blackberries (5 1/2), carrot (1/4)</v>
      </c>
      <c r="C623" s="31" t="str">
        <f>VLOOKUP(A623,'Food Encyclopedia'!$C$2:$K$999,6)</f>
        <v>Fruits</v>
      </c>
      <c r="D623" s="107">
        <v>200.0</v>
      </c>
      <c r="E623" s="31">
        <f t="shared" si="1"/>
        <v>200000</v>
      </c>
      <c r="F623" s="31">
        <f>(VLOOKUP(A623,'% water content of Food'!A623:F1620,6))</f>
        <v>141.1487278</v>
      </c>
      <c r="G623" s="31">
        <f t="shared" si="2"/>
        <v>282297.4555</v>
      </c>
      <c r="H623" s="31">
        <f t="shared" si="3"/>
        <v>-82297.45553</v>
      </c>
      <c r="I623" s="99">
        <f t="shared" si="4"/>
        <v>-222.2854274</v>
      </c>
      <c r="J623" s="31">
        <f>VLOOKUP(A623,'Absolute Total Monosaccharide C'!$E$2:$T$999,3)</f>
        <v>0.196562</v>
      </c>
      <c r="K623" s="31">
        <f>VLOOKUP(A623,'Absolute Total Monosaccharide C'!$E$2:$T$999,4)</f>
        <v>0.005187</v>
      </c>
      <c r="L623" s="31">
        <f>VLOOKUP(A623,'Absolute Total Monosaccharide C'!$E$2:$T$999,5)</f>
        <v>0.006315</v>
      </c>
      <c r="M623" s="31">
        <f>VLOOKUP(A623,'Absolute Total Monosaccharide C'!$E$2:$T$999,6)</f>
        <v>0.002878</v>
      </c>
      <c r="N623" s="100">
        <f>VLOOKUP(A623,'Absolute Total Monosaccharide C'!$E$2:$T$999,7)</f>
        <v>0.002701</v>
      </c>
      <c r="O623" s="31">
        <f>VLOOKUP(A623,'Absolute Total Monosaccharide C'!$E$2:$T$999,8)</f>
        <v>0.003267</v>
      </c>
      <c r="P623" s="31">
        <f>VLOOKUP(A623,'Absolute Total Monosaccharide C'!$E$2:$T$999,9)</f>
        <v>0.000498</v>
      </c>
      <c r="Q623" s="102">
        <f>VLOOKUP(A623,'Absolute Total Monosaccharide C'!$E$2:$T$999,10)</f>
        <v>0.0000934</v>
      </c>
      <c r="R623" s="31">
        <f>VLOOKUP(A623,'Absolute Total Monosaccharide C'!$E$2:$T$999,11)</f>
        <v>0.003158</v>
      </c>
      <c r="S623" s="31">
        <f>VLOOKUP(A623,'Absolute Total Monosaccharide C'!$E$2:$T$999,12)</f>
        <v>0</v>
      </c>
      <c r="T623" s="31">
        <f>VLOOKUP(A623,'Absolute Total Monosaccharide C'!$E$2:$T$999,13)</f>
        <v>0</v>
      </c>
      <c r="U623" s="31">
        <f>VLOOKUP(A623,'Absolute Total Monosaccharide C'!$E$2:$T$999,14)</f>
        <v>0.001176</v>
      </c>
      <c r="V623" s="31">
        <f>VLOOKUP(A623,'Absolute Total Monosaccharide C'!$E$2:$T$999,15)</f>
        <v>0</v>
      </c>
      <c r="W623" s="31">
        <f>VLOOKUP(A623,'Absolute Total Monosaccharide C'!$E$2:$T$999,16)</f>
        <v>0.000507</v>
      </c>
      <c r="X623" s="100">
        <f>VLOOKUP(A623,'Absolute Total Monosaccharide C'!$E$2:$T$999,2)</f>
        <v>9.793</v>
      </c>
      <c r="Y623" s="101"/>
    </row>
    <row r="624">
      <c r="A624" s="19" t="s">
        <v>1755</v>
      </c>
      <c r="B624" s="8" t="str">
        <f>VLOOKUP(A624,'Food Encyclopedia'!$C$2:$K$999,3)&amp;","&amp;VLOOKUP(A624,'Food Encyclopedia'!$C$2:$K$999,4)&amp;","&amp;VLOOKUP(A624,'Food Encyclopedia'!$C$2:$K$999,5)</f>
        <v>Smoothies blend, NA, NA, refrigerated,Naked,Orange Mango: oranges (1 3/4), apples (1 3/4), mango (1/2), banana, Vitamin C (27 mg)</v>
      </c>
      <c r="C624" s="31" t="str">
        <f>VLOOKUP(A624,'Food Encyclopedia'!$C$2:$K$999,6)</f>
        <v>Fruits</v>
      </c>
      <c r="D624" s="107">
        <v>200.0</v>
      </c>
      <c r="E624" s="31">
        <f t="shared" si="1"/>
        <v>200000</v>
      </c>
      <c r="F624" s="31">
        <f>(VLOOKUP(A624,'% water content of Food'!A624:F1621,6))</f>
        <v>86.83062887</v>
      </c>
      <c r="G624" s="31">
        <f t="shared" si="2"/>
        <v>173661.2577</v>
      </c>
      <c r="H624" s="31">
        <f t="shared" si="3"/>
        <v>26338.74226</v>
      </c>
      <c r="I624" s="99">
        <f t="shared" si="4"/>
        <v>135.1704253</v>
      </c>
      <c r="J624" s="31">
        <f>VLOOKUP(A624,'Absolute Total Monosaccharide C'!$E$2:$T$999,3)</f>
        <v>0.234221</v>
      </c>
      <c r="K624" s="31">
        <f>VLOOKUP(A624,'Absolute Total Monosaccharide C'!$E$2:$T$999,4)</f>
        <v>0.00623</v>
      </c>
      <c r="L624" s="31">
        <f>VLOOKUP(A624,'Absolute Total Monosaccharide C'!$E$2:$T$999,5)</f>
        <v>0.008869</v>
      </c>
      <c r="M624" s="31">
        <f>VLOOKUP(A624,'Absolute Total Monosaccharide C'!$E$2:$T$999,6)</f>
        <v>0.002337</v>
      </c>
      <c r="N624" s="100">
        <f>VLOOKUP(A624,'Absolute Total Monosaccharide C'!$E$2:$T$999,7)</f>
        <v>0.005132</v>
      </c>
      <c r="O624" s="31">
        <f>VLOOKUP(A624,'Absolute Total Monosaccharide C'!$E$2:$T$999,8)</f>
        <v>0.003492</v>
      </c>
      <c r="P624" s="31">
        <f>VLOOKUP(A624,'Absolute Total Monosaccharide C'!$E$2:$T$999,9)</f>
        <v>0.000955</v>
      </c>
      <c r="Q624" s="102">
        <f>VLOOKUP(A624,'Absolute Total Monosaccharide C'!$E$2:$T$999,10)</f>
        <v>0.0000455</v>
      </c>
      <c r="R624" s="31">
        <f>VLOOKUP(A624,'Absolute Total Monosaccharide C'!$E$2:$T$999,11)</f>
        <v>0.005672</v>
      </c>
      <c r="S624" s="31">
        <f>VLOOKUP(A624,'Absolute Total Monosaccharide C'!$E$2:$T$999,12)</f>
        <v>0</v>
      </c>
      <c r="T624" s="31">
        <f>VLOOKUP(A624,'Absolute Total Monosaccharide C'!$E$2:$T$999,13)</f>
        <v>0</v>
      </c>
      <c r="U624" s="31">
        <f>VLOOKUP(A624,'Absolute Total Monosaccharide C'!$E$2:$T$999,14)</f>
        <v>0.000229</v>
      </c>
      <c r="V624" s="31">
        <f>VLOOKUP(A624,'Absolute Total Monosaccharide C'!$E$2:$T$999,15)</f>
        <v>0</v>
      </c>
      <c r="W624" s="31">
        <f>VLOOKUP(A624,'Absolute Total Monosaccharide C'!$E$2:$T$999,16)</f>
        <v>0.000117</v>
      </c>
      <c r="X624" s="100">
        <f>VLOOKUP(A624,'Absolute Total Monosaccharide C'!$E$2:$T$999,2)</f>
        <v>10.367</v>
      </c>
      <c r="Y624" s="101"/>
    </row>
    <row r="625">
      <c r="A625" s="19" t="s">
        <v>1757</v>
      </c>
      <c r="B625" s="8" t="str">
        <f>VLOOKUP(A625,'Food Encyclopedia'!$C$2:$K$999,3)&amp;","&amp;VLOOKUP(A625,'Food Encyclopedia'!$C$2:$K$999,4)&amp;","&amp;VLOOKUP(A625,'Food Encyclopedia'!$C$2:$K$999,5)</f>
        <v>Smoothies blend, NA, NA, refrigerated,Naked,Pina Colada: pinapple (1/3), apple (3/4), banana (3/4), orange (1/5), Lemon (hint) </v>
      </c>
      <c r="C625" s="31" t="str">
        <f>VLOOKUP(A625,'Food Encyclopedia'!$C$2:$K$999,6)</f>
        <v>Fruits</v>
      </c>
      <c r="D625" s="107">
        <v>200.0</v>
      </c>
      <c r="E625" s="31">
        <f t="shared" si="1"/>
        <v>200000</v>
      </c>
      <c r="F625" s="31">
        <f>(VLOOKUP(A625,'% water content of Food'!A625:F1622,6))</f>
        <v>86.23578294</v>
      </c>
      <c r="G625" s="31">
        <f t="shared" si="2"/>
        <v>172471.5659</v>
      </c>
      <c r="H625" s="31">
        <f t="shared" si="3"/>
        <v>27528.43411</v>
      </c>
      <c r="I625" s="99">
        <f t="shared" si="4"/>
        <v>75.53802321</v>
      </c>
      <c r="J625" s="31">
        <f>VLOOKUP(A625,'Absolute Total Monosaccharide C'!$E$2:$T$999,3)</f>
        <v>0.281447</v>
      </c>
      <c r="K625" s="31">
        <f>VLOOKUP(A625,'Absolute Total Monosaccharide C'!$E$2:$T$999,4)</f>
        <v>0.005954</v>
      </c>
      <c r="L625" s="31">
        <f>VLOOKUP(A625,'Absolute Total Monosaccharide C'!$E$2:$T$999,5)</f>
        <v>0.013299</v>
      </c>
      <c r="M625" s="31">
        <f>VLOOKUP(A625,'Absolute Total Monosaccharide C'!$E$2:$T$999,6)</f>
        <v>0.001379</v>
      </c>
      <c r="N625" s="100">
        <f>VLOOKUP(A625,'Absolute Total Monosaccharide C'!$E$2:$T$999,7)</f>
        <v>0.002744</v>
      </c>
      <c r="O625" s="31">
        <f>VLOOKUP(A625,'Absolute Total Monosaccharide C'!$E$2:$T$999,8)</f>
        <v>0.003288</v>
      </c>
      <c r="P625" s="31">
        <f>VLOOKUP(A625,'Absolute Total Monosaccharide C'!$E$2:$T$999,9)</f>
        <v>0.000171</v>
      </c>
      <c r="Q625" s="102">
        <f>VLOOKUP(A625,'Absolute Total Monosaccharide C'!$E$2:$T$999,10)</f>
        <v>0.00000161</v>
      </c>
      <c r="R625" s="31">
        <f>VLOOKUP(A625,'Absolute Total Monosaccharide C'!$E$2:$T$999,11)</f>
        <v>0.003026</v>
      </c>
      <c r="S625" s="31">
        <f>VLOOKUP(A625,'Absolute Total Monosaccharide C'!$E$2:$T$999,12)</f>
        <v>0</v>
      </c>
      <c r="T625" s="31">
        <f>VLOOKUP(A625,'Absolute Total Monosaccharide C'!$E$2:$T$999,13)</f>
        <v>0</v>
      </c>
      <c r="U625" s="31">
        <f>VLOOKUP(A625,'Absolute Total Monosaccharide C'!$E$2:$T$999,14)</f>
        <v>0.002065</v>
      </c>
      <c r="V625" s="31">
        <f>VLOOKUP(A625,'Absolute Total Monosaccharide C'!$E$2:$T$999,15)</f>
        <v>0</v>
      </c>
      <c r="W625" s="102">
        <f>VLOOKUP(A625,'Absolute Total Monosaccharide C'!$E$2:$T$999,16)</f>
        <v>0.0000326</v>
      </c>
      <c r="X625" s="100">
        <f>VLOOKUP(A625,'Absolute Total Monosaccharide C'!$E$2:$T$999,2)</f>
        <v>9.911</v>
      </c>
      <c r="Y625" s="101"/>
    </row>
    <row r="626">
      <c r="A626" s="19" t="s">
        <v>1759</v>
      </c>
      <c r="B626" s="8" t="str">
        <f>VLOOKUP(A626,'Food Encyclopedia'!$C$2:$K$999,3)&amp;","&amp;VLOOKUP(A626,'Food Encyclopedia'!$C$2:$K$999,4)&amp;","&amp;VLOOKUP(A626,'Food Encyclopedia'!$C$2:$K$999,5)</f>
        <v>Smoothies blend, NA, NA, refrigerated,Naked,Red Machine: apples(1 3/4), strawberries (11), orange (2/3), banana (1/2), raspberries (13), red grapes (7), pomegranate (1/4), cranberries (3), chokeberries and elderberries (hint)</v>
      </c>
      <c r="C626" s="31" t="str">
        <f>VLOOKUP(A626,'Food Encyclopedia'!$C$2:$K$999,6)</f>
        <v>Fruits</v>
      </c>
      <c r="D626" s="107">
        <v>200.0</v>
      </c>
      <c r="E626" s="31">
        <f t="shared" si="1"/>
        <v>200000</v>
      </c>
      <c r="F626" s="31">
        <f>(VLOOKUP(A626,'% water content of Food'!A626:F1623,6))</f>
        <v>88.78455851</v>
      </c>
      <c r="G626" s="31">
        <f t="shared" si="2"/>
        <v>177569.117</v>
      </c>
      <c r="H626" s="31">
        <f t="shared" si="3"/>
        <v>22430.88299</v>
      </c>
      <c r="I626" s="99">
        <f t="shared" si="4"/>
        <v>106.1878001</v>
      </c>
      <c r="J626" s="31">
        <f>VLOOKUP(A626,'Absolute Total Monosaccharide C'!$E$2:$T$999,3)</f>
        <v>0.225592</v>
      </c>
      <c r="K626" s="31">
        <f>VLOOKUP(A626,'Absolute Total Monosaccharide C'!$E$2:$T$999,4)</f>
        <v>0.00851</v>
      </c>
      <c r="L626" s="31">
        <f>VLOOKUP(A626,'Absolute Total Monosaccharide C'!$E$2:$T$999,5)</f>
        <v>0.034359</v>
      </c>
      <c r="M626" s="31">
        <f>VLOOKUP(A626,'Absolute Total Monosaccharide C'!$E$2:$T$999,6)</f>
        <v>0.005898</v>
      </c>
      <c r="N626" s="100">
        <f>VLOOKUP(A626,'Absolute Total Monosaccharide C'!$E$2:$T$999,7)</f>
        <v>0.004734</v>
      </c>
      <c r="O626" s="31">
        <f>VLOOKUP(A626,'Absolute Total Monosaccharide C'!$E$2:$T$999,8)</f>
        <v>0</v>
      </c>
      <c r="P626" s="31">
        <f>VLOOKUP(A626,'Absolute Total Monosaccharide C'!$E$2:$T$999,9)</f>
        <v>0.00131</v>
      </c>
      <c r="Q626" s="31">
        <f>VLOOKUP(A626,'Absolute Total Monosaccharide C'!$E$2:$T$999,10)</f>
        <v>0</v>
      </c>
      <c r="R626" s="31">
        <f>VLOOKUP(A626,'Absolute Total Monosaccharide C'!$E$2:$T$999,11)</f>
        <v>0.007787</v>
      </c>
      <c r="S626" s="31">
        <f>VLOOKUP(A626,'Absolute Total Monosaccharide C'!$E$2:$T$999,12)</f>
        <v>0</v>
      </c>
      <c r="T626" s="31">
        <f>VLOOKUP(A626,'Absolute Total Monosaccharide C'!$E$2:$T$999,13)</f>
        <v>0</v>
      </c>
      <c r="U626" s="31">
        <f>VLOOKUP(A626,'Absolute Total Monosaccharide C'!$E$2:$T$999,14)</f>
        <v>0</v>
      </c>
      <c r="V626" s="31">
        <f>VLOOKUP(A626,'Absolute Total Monosaccharide C'!$E$2:$T$999,15)</f>
        <v>0</v>
      </c>
      <c r="W626" s="102">
        <f>VLOOKUP(A626,'Absolute Total Monosaccharide C'!$E$2:$T$999,16)</f>
        <v>0.0000864</v>
      </c>
      <c r="X626" s="100">
        <f>VLOOKUP(A626,'Absolute Total Monosaccharide C'!$E$2:$T$999,2)</f>
        <v>10.465</v>
      </c>
      <c r="Y626" s="101"/>
    </row>
    <row r="627">
      <c r="A627" s="19" t="s">
        <v>1761</v>
      </c>
      <c r="B627" s="8" t="str">
        <f>VLOOKUP(A627,'Food Encyclopedia'!$C$2:$K$999,3)&amp;","&amp;VLOOKUP(A627,'Food Encyclopedia'!$C$2:$K$999,4)&amp;","&amp;VLOOKUP(A627,'Food Encyclopedia'!$C$2:$K$999,5)</f>
        <v>Smoothies blend, NA, NA, refrigerated,Naked,Mighty Mango: mangoes (1 1/4), apples (1 1/3), orange (1/2), banana (1/3), lemon</v>
      </c>
      <c r="C627" s="31" t="str">
        <f>VLOOKUP(A627,'Food Encyclopedia'!$C$2:$K$999,6)</f>
        <v>Fruits</v>
      </c>
      <c r="D627" s="107">
        <v>200.0</v>
      </c>
      <c r="E627" s="31">
        <f t="shared" si="1"/>
        <v>200000</v>
      </c>
      <c r="F627" s="31">
        <f>(VLOOKUP(A627,'% water content of Food'!A627:F1624,6))</f>
        <v>85.84880882</v>
      </c>
      <c r="G627" s="31">
        <f t="shared" si="2"/>
        <v>171697.6176</v>
      </c>
      <c r="H627" s="31">
        <f t="shared" si="3"/>
        <v>28302.38236</v>
      </c>
      <c r="I627" s="99">
        <f t="shared" si="4"/>
        <v>213.994313</v>
      </c>
      <c r="J627" s="31">
        <f>VLOOKUP(A627,'Absolute Total Monosaccharide C'!$E$2:$T$999,3)</f>
        <v>0.231854</v>
      </c>
      <c r="K627" s="31">
        <f>VLOOKUP(A627,'Absolute Total Monosaccharide C'!$E$2:$T$999,4)</f>
        <v>0.003006</v>
      </c>
      <c r="L627" s="31">
        <f>VLOOKUP(A627,'Absolute Total Monosaccharide C'!$E$2:$T$999,5)</f>
        <v>0.055771</v>
      </c>
      <c r="M627" s="31">
        <f>VLOOKUP(A627,'Absolute Total Monosaccharide C'!$E$2:$T$999,6)</f>
        <v>0.002721</v>
      </c>
      <c r="N627" s="100">
        <f>VLOOKUP(A627,'Absolute Total Monosaccharide C'!$E$2:$T$999,7)</f>
        <v>0.007561</v>
      </c>
      <c r="O627" s="31">
        <f>VLOOKUP(A627,'Absolute Total Monosaccharide C'!$E$2:$T$999,8)</f>
        <v>0</v>
      </c>
      <c r="P627" s="31">
        <f>VLOOKUP(A627,'Absolute Total Monosaccharide C'!$E$2:$T$999,9)</f>
        <v>0.0009</v>
      </c>
      <c r="Q627" s="31">
        <f>VLOOKUP(A627,'Absolute Total Monosaccharide C'!$E$2:$T$999,10)</f>
        <v>0</v>
      </c>
      <c r="R627" s="31">
        <f>VLOOKUP(A627,'Absolute Total Monosaccharide C'!$E$2:$T$999,11)</f>
        <v>0.013106</v>
      </c>
      <c r="S627" s="31">
        <f>VLOOKUP(A627,'Absolute Total Monosaccharide C'!$E$2:$T$999,12)</f>
        <v>0</v>
      </c>
      <c r="T627" s="31">
        <f>VLOOKUP(A627,'Absolute Total Monosaccharide C'!$E$2:$T$999,13)</f>
        <v>0</v>
      </c>
      <c r="U627" s="31">
        <f>VLOOKUP(A627,'Absolute Total Monosaccharide C'!$E$2:$T$999,14)</f>
        <v>0</v>
      </c>
      <c r="V627" s="31">
        <f>VLOOKUP(A627,'Absolute Total Monosaccharide C'!$E$2:$T$999,15)</f>
        <v>0</v>
      </c>
      <c r="W627" s="31">
        <f>VLOOKUP(A627,'Absolute Total Monosaccharide C'!$E$2:$T$999,16)</f>
        <v>0.000166</v>
      </c>
      <c r="X627" s="100">
        <f>VLOOKUP(A627,'Absolute Total Monosaccharide C'!$E$2:$T$999,2)</f>
        <v>10.296</v>
      </c>
      <c r="Y627" s="101"/>
    </row>
    <row r="628">
      <c r="A628" s="19" t="s">
        <v>1763</v>
      </c>
      <c r="B628" s="8" t="str">
        <f>VLOOKUP(A628,'Food Encyclopedia'!$C$2:$K$999,3)&amp;","&amp;VLOOKUP(A628,'Food Encyclopedia'!$C$2:$K$999,4)&amp;","&amp;VLOOKUP(A628,'Food Encyclopedia'!$C$2:$K$999,5)</f>
        <v>Smoothies blend, NA, NA, refrigerated,Naked,Tropical Guava: orange (1), guavas (2), pineapple (1/8), grapes (16), kiwi (1/2), banana (1/4), apple. chokeberry, elderberry</v>
      </c>
      <c r="C628" s="31" t="str">
        <f>VLOOKUP(A628,'Food Encyclopedia'!$C$2:$K$999,6)</f>
        <v>Fruits</v>
      </c>
      <c r="D628" s="107">
        <v>200.0</v>
      </c>
      <c r="E628" s="31">
        <f t="shared" si="1"/>
        <v>200000</v>
      </c>
      <c r="F628" s="31">
        <f>(VLOOKUP(A628,'% water content of Food'!A628:F1625,6))</f>
        <v>85.48586816</v>
      </c>
      <c r="G628" s="31">
        <f t="shared" si="2"/>
        <v>170971.7363</v>
      </c>
      <c r="H628" s="31">
        <f t="shared" si="3"/>
        <v>29028.26369</v>
      </c>
      <c r="I628" s="99">
        <f t="shared" si="4"/>
        <v>148.2183144</v>
      </c>
      <c r="J628" s="31">
        <f>VLOOKUP(A628,'Absolute Total Monosaccharide C'!$E$2:$T$999,3)</f>
        <v>0.26414</v>
      </c>
      <c r="K628" s="31">
        <f>VLOOKUP(A628,'Absolute Total Monosaccharide C'!$E$2:$T$999,4)</f>
        <v>0.008696</v>
      </c>
      <c r="L628" s="31">
        <f>VLOOKUP(A628,'Absolute Total Monosaccharide C'!$E$2:$T$999,5)</f>
        <v>0.014142</v>
      </c>
      <c r="M628" s="31">
        <f>VLOOKUP(A628,'Absolute Total Monosaccharide C'!$E$2:$T$999,6)</f>
        <v>0.004194</v>
      </c>
      <c r="N628" s="100">
        <f>VLOOKUP(A628,'Absolute Total Monosaccharide C'!$E$2:$T$999,7)</f>
        <v>0.005106</v>
      </c>
      <c r="O628" s="31">
        <f>VLOOKUP(A628,'Absolute Total Monosaccharide C'!$E$2:$T$999,8)</f>
        <v>0.001845</v>
      </c>
      <c r="P628" s="31">
        <f>VLOOKUP(A628,'Absolute Total Monosaccharide C'!$E$2:$T$999,9)</f>
        <v>0.000615</v>
      </c>
      <c r="Q628" s="102">
        <f>VLOOKUP(A628,'Absolute Total Monosaccharide C'!$E$2:$T$999,10)</f>
        <v>0.0000648</v>
      </c>
      <c r="R628" s="31">
        <f>VLOOKUP(A628,'Absolute Total Monosaccharide C'!$E$2:$T$999,11)</f>
        <v>0.005359</v>
      </c>
      <c r="S628" s="31">
        <f>VLOOKUP(A628,'Absolute Total Monosaccharide C'!$E$2:$T$999,12)</f>
        <v>0</v>
      </c>
      <c r="T628" s="31">
        <f>VLOOKUP(A628,'Absolute Total Monosaccharide C'!$E$2:$T$999,13)</f>
        <v>0</v>
      </c>
      <c r="U628" s="31">
        <f>VLOOKUP(A628,'Absolute Total Monosaccharide C'!$E$2:$T$999,14)</f>
        <v>0.001021</v>
      </c>
      <c r="V628" s="31">
        <f>VLOOKUP(A628,'Absolute Total Monosaccharide C'!$E$2:$T$999,15)</f>
        <v>0</v>
      </c>
      <c r="W628" s="31">
        <f>VLOOKUP(A628,'Absolute Total Monosaccharide C'!$E$2:$T$999,16)</f>
        <v>0.000119</v>
      </c>
      <c r="X628" s="100">
        <f>VLOOKUP(A628,'Absolute Total Monosaccharide C'!$E$2:$T$999,2)</f>
        <v>9.94</v>
      </c>
      <c r="Y628" s="101"/>
    </row>
    <row r="629">
      <c r="A629" s="19" t="s">
        <v>1765</v>
      </c>
      <c r="B629" s="8" t="str">
        <f>VLOOKUP(A629,'Food Encyclopedia'!$C$2:$K$999,3)&amp;","&amp;VLOOKUP(A629,'Food Encyclopedia'!$C$2:$K$999,4)&amp;","&amp;VLOOKUP(A629,'Food Encyclopedia'!$C$2:$K$999,5)</f>
        <v>Smoothies blend, NA, NA, refrigerated,Naked,Kale Blazer: oranges (1 3/4), kale leaves (5 3/4), apple (3/4), cucumber (1/8), spinach leaves (15), celery stalk (1/2), ginger, lemon</v>
      </c>
      <c r="C629" s="31" t="str">
        <f>VLOOKUP(A629,'Food Encyclopedia'!$C$2:$K$999,6)</f>
        <v>Fruits</v>
      </c>
      <c r="D629" s="107">
        <v>200.0</v>
      </c>
      <c r="E629" s="31">
        <f t="shared" si="1"/>
        <v>200000</v>
      </c>
      <c r="F629" s="31">
        <f>(VLOOKUP(A629,'% water content of Food'!A629:F1626,6))</f>
        <v>90.0593604</v>
      </c>
      <c r="G629" s="31">
        <f t="shared" si="2"/>
        <v>180118.7208</v>
      </c>
      <c r="H629" s="31">
        <f t="shared" si="3"/>
        <v>19881.27919</v>
      </c>
      <c r="I629" s="99">
        <f t="shared" si="4"/>
        <v>167.6190649</v>
      </c>
      <c r="J629" s="31">
        <f>VLOOKUP(A629,'Absolute Total Monosaccharide C'!$E$2:$T$999,3)</f>
        <v>0.318223</v>
      </c>
      <c r="K629" s="31">
        <f>VLOOKUP(A629,'Absolute Total Monosaccharide C'!$E$2:$T$999,4)</f>
        <v>0.015777</v>
      </c>
      <c r="L629" s="31">
        <f>VLOOKUP(A629,'Absolute Total Monosaccharide C'!$E$2:$T$999,5)</f>
        <v>0.096119</v>
      </c>
      <c r="M629" s="31">
        <f>VLOOKUP(A629,'Absolute Total Monosaccharide C'!$E$2:$T$999,6)</f>
        <v>0.003374</v>
      </c>
      <c r="N629" s="100">
        <f>VLOOKUP(A629,'Absolute Total Monosaccharide C'!$E$2:$T$999,7)</f>
        <v>0.008431</v>
      </c>
      <c r="O629" s="31">
        <f>VLOOKUP(A629,'Absolute Total Monosaccharide C'!$E$2:$T$999,8)</f>
        <v>0</v>
      </c>
      <c r="P629" s="31">
        <f>VLOOKUP(A629,'Absolute Total Monosaccharide C'!$E$2:$T$999,9)</f>
        <v>0.002609</v>
      </c>
      <c r="Q629" s="31">
        <f>VLOOKUP(A629,'Absolute Total Monosaccharide C'!$E$2:$T$999,10)</f>
        <v>0</v>
      </c>
      <c r="R629" s="31">
        <f>VLOOKUP(A629,'Absolute Total Monosaccharide C'!$E$2:$T$999,11)</f>
        <v>0.013184</v>
      </c>
      <c r="S629" s="31">
        <f>VLOOKUP(A629,'Absolute Total Monosaccharide C'!$E$2:$T$999,12)</f>
        <v>0</v>
      </c>
      <c r="T629" s="31">
        <f>VLOOKUP(A629,'Absolute Total Monosaccharide C'!$E$2:$T$999,13)</f>
        <v>0</v>
      </c>
      <c r="U629" s="31">
        <f>VLOOKUP(A629,'Absolute Total Monosaccharide C'!$E$2:$T$999,14)</f>
        <v>0.000998</v>
      </c>
      <c r="V629" s="31">
        <f>VLOOKUP(A629,'Absolute Total Monosaccharide C'!$E$2:$T$999,15)</f>
        <v>0</v>
      </c>
      <c r="W629" s="31">
        <f>VLOOKUP(A629,'Absolute Total Monosaccharide C'!$E$2:$T$999,16)</f>
        <v>0.000549</v>
      </c>
      <c r="X629" s="100">
        <f>VLOOKUP(A629,'Absolute Total Monosaccharide C'!$E$2:$T$999,2)</f>
        <v>9.884</v>
      </c>
      <c r="Y629" s="101"/>
    </row>
    <row r="630">
      <c r="A630" s="19" t="s">
        <v>1767</v>
      </c>
      <c r="B630" s="8" t="str">
        <f>VLOOKUP(A630,'Food Encyclopedia'!$C$2:$K$999,3)&amp;","&amp;VLOOKUP(A630,'Food Encyclopedia'!$C$2:$K$999,4)&amp;","&amp;VLOOKUP(A630,'Food Encyclopedia'!$C$2:$K$999,5)</f>
        <v>Smoothies blend, NA, NA, refrigerated,Naked,Plant Protein Peach Mango: apples (3 1/2), mango (2/5), peach (1/3), pinapple (hint), banana (2/5)</v>
      </c>
      <c r="C630" s="31" t="str">
        <f>VLOOKUP(A630,'Food Encyclopedia'!$C$2:$K$999,6)</f>
        <v>Fruits</v>
      </c>
      <c r="D630" s="107">
        <v>200.0</v>
      </c>
      <c r="E630" s="31">
        <f t="shared" si="1"/>
        <v>200000</v>
      </c>
      <c r="F630" s="31">
        <f>(VLOOKUP(A630,'% water content of Food'!A630:F1627,6))</f>
        <v>84.20895337</v>
      </c>
      <c r="G630" s="31">
        <f t="shared" si="2"/>
        <v>168417.9067</v>
      </c>
      <c r="H630" s="31">
        <f t="shared" si="3"/>
        <v>31582.09326</v>
      </c>
      <c r="I630" s="99">
        <f t="shared" si="4"/>
        <v>201.493755</v>
      </c>
      <c r="J630" s="31">
        <f>VLOOKUP(A630,'Absolute Total Monosaccharide C'!$E$2:$T$999,3)</f>
        <v>0.255032</v>
      </c>
      <c r="K630" s="31">
        <f>VLOOKUP(A630,'Absolute Total Monosaccharide C'!$E$2:$T$999,4)</f>
        <v>0.011276</v>
      </c>
      <c r="L630" s="31">
        <f>VLOOKUP(A630,'Absolute Total Monosaccharide C'!$E$2:$T$999,5)</f>
        <v>0.084132</v>
      </c>
      <c r="M630" s="31">
        <f>VLOOKUP(A630,'Absolute Total Monosaccharide C'!$E$2:$T$999,6)</f>
        <v>0.00288</v>
      </c>
      <c r="N630" s="100">
        <f>VLOOKUP(A630,'Absolute Total Monosaccharide C'!$E$2:$T$999,7)</f>
        <v>0.00638</v>
      </c>
      <c r="O630" s="31">
        <f>VLOOKUP(A630,'Absolute Total Monosaccharide C'!$E$2:$T$999,8)</f>
        <v>0</v>
      </c>
      <c r="P630" s="31">
        <f>VLOOKUP(A630,'Absolute Total Monosaccharide C'!$E$2:$T$999,9)</f>
        <v>0.000727</v>
      </c>
      <c r="Q630" s="31">
        <f>VLOOKUP(A630,'Absolute Total Monosaccharide C'!$E$2:$T$999,10)</f>
        <v>0</v>
      </c>
      <c r="R630" s="31">
        <f>VLOOKUP(A630,'Absolute Total Monosaccharide C'!$E$2:$T$999,11)</f>
        <v>0.006384</v>
      </c>
      <c r="S630" s="31">
        <f>VLOOKUP(A630,'Absolute Total Monosaccharide C'!$E$2:$T$999,12)</f>
        <v>0</v>
      </c>
      <c r="T630" s="31">
        <f>VLOOKUP(A630,'Absolute Total Monosaccharide C'!$E$2:$T$999,13)</f>
        <v>0</v>
      </c>
      <c r="U630" s="31">
        <f>VLOOKUP(A630,'Absolute Total Monosaccharide C'!$E$2:$T$999,14)</f>
        <v>0.001024</v>
      </c>
      <c r="V630" s="31">
        <f>VLOOKUP(A630,'Absolute Total Monosaccharide C'!$E$2:$T$999,15)</f>
        <v>0</v>
      </c>
      <c r="W630" s="31">
        <f>VLOOKUP(A630,'Absolute Total Monosaccharide C'!$E$2:$T$999,16)</f>
        <v>0.001043</v>
      </c>
      <c r="X630" s="100">
        <f>VLOOKUP(A630,'Absolute Total Monosaccharide C'!$E$2:$T$999,2)</f>
        <v>9.978</v>
      </c>
      <c r="Y630" s="101"/>
    </row>
    <row r="631">
      <c r="A631" s="19" t="s">
        <v>1769</v>
      </c>
      <c r="B631" s="8" t="str">
        <f>VLOOKUP(A631,'Food Encyclopedia'!$C$2:$K$999,3)&amp;","&amp;VLOOKUP(A631,'Food Encyclopedia'!$C$2:$K$999,4)&amp;","&amp;VLOOKUP(A631,'Food Encyclopedia'!$C$2:$K$999,5)</f>
        <v>Smoothies blend, NA, NA, refrigerated,Naked,Blue Machine: apples (3 1/3), banana (1), blueberries (27), blackberries (3), carrot, vitamin C (114 mg), vitamin E (40 mg), vitamin B3 (38 mg), vitamin B6 (3.8 mg), vitamin B12 (11.4 mcg)</v>
      </c>
      <c r="C631" s="31" t="str">
        <f>VLOOKUP(A631,'Food Encyclopedia'!$C$2:$K$999,6)</f>
        <v>Fruits</v>
      </c>
      <c r="D631" s="107">
        <v>200.0</v>
      </c>
      <c r="E631" s="31">
        <f t="shared" si="1"/>
        <v>200000</v>
      </c>
      <c r="F631" s="31">
        <f>(VLOOKUP(A631,'% water content of Food'!A631:F1628,6))</f>
        <v>84.87411913</v>
      </c>
      <c r="G631" s="31">
        <f t="shared" si="2"/>
        <v>169748.2383</v>
      </c>
      <c r="H631" s="31">
        <f t="shared" si="3"/>
        <v>30251.76174</v>
      </c>
      <c r="I631" s="99">
        <f t="shared" si="4"/>
        <v>72.57397643</v>
      </c>
      <c r="J631" s="31">
        <f>VLOOKUP(A631,'Absolute Total Monosaccharide C'!$E$2:$T$999,3)</f>
        <v>0.296239</v>
      </c>
      <c r="K631" s="31">
        <f>VLOOKUP(A631,'Absolute Total Monosaccharide C'!$E$2:$T$999,4)</f>
        <v>0.004573</v>
      </c>
      <c r="L631" s="31">
        <f>VLOOKUP(A631,'Absolute Total Monosaccharide C'!$E$2:$T$999,5)</f>
        <v>0.065922</v>
      </c>
      <c r="M631" s="31">
        <f>VLOOKUP(A631,'Absolute Total Monosaccharide C'!$E$2:$T$999,6)</f>
        <v>0.003326</v>
      </c>
      <c r="N631" s="100">
        <f>VLOOKUP(A631,'Absolute Total Monosaccharide C'!$E$2:$T$999,7)</f>
        <v>0.002399</v>
      </c>
      <c r="O631" s="31">
        <f>VLOOKUP(A631,'Absolute Total Monosaccharide C'!$E$2:$T$999,8)</f>
        <v>0</v>
      </c>
      <c r="P631" s="31">
        <f>VLOOKUP(A631,'Absolute Total Monosaccharide C'!$E$2:$T$999,9)</f>
        <v>0.000413</v>
      </c>
      <c r="Q631" s="31">
        <f>VLOOKUP(A631,'Absolute Total Monosaccharide C'!$E$2:$T$999,10)</f>
        <v>0</v>
      </c>
      <c r="R631" s="31">
        <f>VLOOKUP(A631,'Absolute Total Monosaccharide C'!$E$2:$T$999,11)</f>
        <v>0.010324</v>
      </c>
      <c r="S631" s="31">
        <f>VLOOKUP(A631,'Absolute Total Monosaccharide C'!$E$2:$T$999,12)</f>
        <v>0</v>
      </c>
      <c r="T631" s="31">
        <f>VLOOKUP(A631,'Absolute Total Monosaccharide C'!$E$2:$T$999,13)</f>
        <v>0</v>
      </c>
      <c r="U631" s="31">
        <f>VLOOKUP(A631,'Absolute Total Monosaccharide C'!$E$2:$T$999,14)</f>
        <v>0</v>
      </c>
      <c r="V631" s="31">
        <f>VLOOKUP(A631,'Absolute Total Monosaccharide C'!$E$2:$T$999,15)</f>
        <v>0</v>
      </c>
      <c r="W631" s="31">
        <f>VLOOKUP(A631,'Absolute Total Monosaccharide C'!$E$2:$T$999,16)</f>
        <v>0.000209</v>
      </c>
      <c r="X631" s="100">
        <f>VLOOKUP(A631,'Absolute Total Monosaccharide C'!$E$2:$T$999,2)</f>
        <v>10.139</v>
      </c>
      <c r="Y631" s="101"/>
    </row>
    <row r="632">
      <c r="A632" s="19" t="s">
        <v>1771</v>
      </c>
      <c r="B632" s="8" t="str">
        <f>VLOOKUP(A632,'Food Encyclopedia'!$C$2:$K$999,3)&amp;","&amp;VLOOKUP(A632,'Food Encyclopedia'!$C$2:$K$999,4)&amp;","&amp;VLOOKUP(A632,'Food Encyclopedia'!$C$2:$K$999,5)</f>
        <v>Smoothies blend, NA, NA, refrigerated,Naked,Berry Veggie: purple carrot (1 3/4), red beet (1/2), Chick peas (55), sweet cherries (10), apple )1/2), sweet potato (1/10), banana (1/3), lemon (1/4), plum (1/10), strawberry (1)</v>
      </c>
      <c r="C632" s="31" t="str">
        <f>VLOOKUP(A632,'Food Encyclopedia'!$C$2:$K$999,6)</f>
        <v>Vegetables</v>
      </c>
      <c r="D632" s="107">
        <v>200.0</v>
      </c>
      <c r="E632" s="31">
        <f t="shared" si="1"/>
        <v>200000</v>
      </c>
      <c r="F632" s="31">
        <f>(VLOOKUP(A632,'% water content of Food'!A632:F1629,6))</f>
        <v>87.48698957</v>
      </c>
      <c r="G632" s="31">
        <f t="shared" si="2"/>
        <v>174973.9791</v>
      </c>
      <c r="H632" s="31">
        <f t="shared" si="3"/>
        <v>25026.02085</v>
      </c>
      <c r="I632" s="99">
        <f t="shared" si="4"/>
        <v>263.5740516</v>
      </c>
      <c r="J632" s="31">
        <f>VLOOKUP(A632,'Absolute Total Monosaccharide C'!$E$2:$T$999,3)</f>
        <v>0.313231</v>
      </c>
      <c r="K632" s="31">
        <f>VLOOKUP(A632,'Absolute Total Monosaccharide C'!$E$2:$T$999,4)</f>
        <v>0.022058</v>
      </c>
      <c r="L632" s="31">
        <f>VLOOKUP(A632,'Absolute Total Monosaccharide C'!$E$2:$T$999,5)</f>
        <v>0.038326</v>
      </c>
      <c r="M632" s="31">
        <f>VLOOKUP(A632,'Absolute Total Monosaccharide C'!$E$2:$T$999,6)</f>
        <v>0.002031</v>
      </c>
      <c r="N632" s="100">
        <f>VLOOKUP(A632,'Absolute Total Monosaccharide C'!$E$2:$T$999,7)</f>
        <v>0.010532</v>
      </c>
      <c r="O632" s="31">
        <f>VLOOKUP(A632,'Absolute Total Monosaccharide C'!$E$2:$T$999,8)</f>
        <v>0</v>
      </c>
      <c r="P632" s="31">
        <f>VLOOKUP(A632,'Absolute Total Monosaccharide C'!$E$2:$T$999,9)</f>
        <v>0.001805</v>
      </c>
      <c r="Q632" s="31">
        <f>VLOOKUP(A632,'Absolute Total Monosaccharide C'!$E$2:$T$999,10)</f>
        <v>0</v>
      </c>
      <c r="R632" s="31">
        <f>VLOOKUP(A632,'Absolute Total Monosaccharide C'!$E$2:$T$999,11)</f>
        <v>0.012429</v>
      </c>
      <c r="S632" s="31">
        <f>VLOOKUP(A632,'Absolute Total Monosaccharide C'!$E$2:$T$999,12)</f>
        <v>0</v>
      </c>
      <c r="T632" s="31">
        <f>VLOOKUP(A632,'Absolute Total Monosaccharide C'!$E$2:$T$999,13)</f>
        <v>0</v>
      </c>
      <c r="U632" s="31">
        <f>VLOOKUP(A632,'Absolute Total Monosaccharide C'!$E$2:$T$999,14)</f>
        <v>0</v>
      </c>
      <c r="V632" s="31">
        <f>VLOOKUP(A632,'Absolute Total Monosaccharide C'!$E$2:$T$999,15)</f>
        <v>0</v>
      </c>
      <c r="W632" s="31">
        <f>VLOOKUP(A632,'Absolute Total Monosaccharide C'!$E$2:$T$999,16)</f>
        <v>0.000262</v>
      </c>
      <c r="X632" s="100">
        <f>VLOOKUP(A632,'Absolute Total Monosaccharide C'!$E$2:$T$999,2)</f>
        <v>10.443</v>
      </c>
      <c r="Y632" s="101"/>
    </row>
    <row r="633">
      <c r="A633" s="19" t="s">
        <v>1773</v>
      </c>
      <c r="B633" s="8" t="str">
        <f>VLOOKUP(A633,'Food Encyclopedia'!$C$2:$K$999,3)&amp;","&amp;VLOOKUP(A633,'Food Encyclopedia'!$C$2:$K$999,4)&amp;","&amp;VLOOKUP(A633,'Food Encyclopedia'!$C$2:$K$999,5)</f>
        <v>Smoothies blend, NA, NA, refrigerated,Naked,Rainbow Machine: apples (2 1/4), mango(1/4), banana (1/2), kiwi (1/2), blueberries (46), blackberries (6), red beet (1/5)</v>
      </c>
      <c r="C633" s="31" t="str">
        <f>VLOOKUP(A633,'Food Encyclopedia'!$C$2:$K$999,6)</f>
        <v>Fruits</v>
      </c>
      <c r="D633" s="107">
        <v>200.0</v>
      </c>
      <c r="E633" s="31">
        <f t="shared" si="1"/>
        <v>200000</v>
      </c>
      <c r="F633" s="31">
        <f>(VLOOKUP(A633,'% water content of Food'!A633:F1630,6))</f>
        <v>85.98460068</v>
      </c>
      <c r="G633" s="31">
        <f t="shared" si="2"/>
        <v>171969.2014</v>
      </c>
      <c r="H633" s="31">
        <f t="shared" si="3"/>
        <v>28030.79864</v>
      </c>
      <c r="I633" s="99">
        <f t="shared" si="4"/>
        <v>152.711791</v>
      </c>
      <c r="J633" s="31">
        <f>VLOOKUP(A633,'Absolute Total Monosaccharide C'!$E$2:$T$999,3)</f>
        <v>0.271437</v>
      </c>
      <c r="K633" s="31">
        <f>VLOOKUP(A633,'Absolute Total Monosaccharide C'!$E$2:$T$999,4)</f>
        <v>0.012599</v>
      </c>
      <c r="L633" s="31">
        <f>VLOOKUP(A633,'Absolute Total Monosaccharide C'!$E$2:$T$999,5)</f>
        <v>0.052235</v>
      </c>
      <c r="M633" s="31">
        <f>VLOOKUP(A633,'Absolute Total Monosaccharide C'!$E$2:$T$999,6)</f>
        <v>0.004884</v>
      </c>
      <c r="N633" s="100">
        <f>VLOOKUP(A633,'Absolute Total Monosaccharide C'!$E$2:$T$999,7)</f>
        <v>0.005448</v>
      </c>
      <c r="O633" s="31">
        <f>VLOOKUP(A633,'Absolute Total Monosaccharide C'!$E$2:$T$999,8)</f>
        <v>0</v>
      </c>
      <c r="P633" s="31">
        <f>VLOOKUP(A633,'Absolute Total Monosaccharide C'!$E$2:$T$999,9)</f>
        <v>0.000776</v>
      </c>
      <c r="Q633" s="31">
        <f>VLOOKUP(A633,'Absolute Total Monosaccharide C'!$E$2:$T$999,10)</f>
        <v>0</v>
      </c>
      <c r="R633" s="31">
        <f>VLOOKUP(A633,'Absolute Total Monosaccharide C'!$E$2:$T$999,11)</f>
        <v>0.013011</v>
      </c>
      <c r="S633" s="31">
        <f>VLOOKUP(A633,'Absolute Total Monosaccharide C'!$E$2:$T$999,12)</f>
        <v>0</v>
      </c>
      <c r="T633" s="31">
        <f>VLOOKUP(A633,'Absolute Total Monosaccharide C'!$E$2:$T$999,13)</f>
        <v>0</v>
      </c>
      <c r="U633" s="31">
        <f>VLOOKUP(A633,'Absolute Total Monosaccharide C'!$E$2:$T$999,14)</f>
        <v>0</v>
      </c>
      <c r="V633" s="31">
        <f>VLOOKUP(A633,'Absolute Total Monosaccharide C'!$E$2:$T$999,15)</f>
        <v>0</v>
      </c>
      <c r="W633" s="31">
        <f>VLOOKUP(A633,'Absolute Total Monosaccharide C'!$E$2:$T$999,16)</f>
        <v>0.000103</v>
      </c>
      <c r="X633" s="100">
        <f>VLOOKUP(A633,'Absolute Total Monosaccharide C'!$E$2:$T$999,2)</f>
        <v>10.378</v>
      </c>
      <c r="Y633" s="101"/>
    </row>
    <row r="634">
      <c r="A634" s="19" t="s">
        <v>1775</v>
      </c>
      <c r="B634" s="8" t="str">
        <f>VLOOKUP(A634,'Food Encyclopedia'!$C$2:$K$999,3)&amp;","&amp;VLOOKUP(A634,'Food Encyclopedia'!$C$2:$K$999,4)&amp;","&amp;VLOOKUP(A634,'Food Encyclopedia'!$C$2:$K$999,5)</f>
        <v>Smoothies blend, NA, NA, refrigerated,Naked,Strawberry Banana: strawberries (22), apples (1 3/4), bananas (1 1/3), orange, vitamin C (36 mg), potassium (870 mg)</v>
      </c>
      <c r="C634" s="31" t="str">
        <f>VLOOKUP(A634,'Food Encyclopedia'!$C$2:$K$999,6)</f>
        <v>Fruits</v>
      </c>
      <c r="D634" s="107">
        <v>200.0</v>
      </c>
      <c r="E634" s="31">
        <f t="shared" si="1"/>
        <v>200000</v>
      </c>
      <c r="F634" s="31">
        <f>(VLOOKUP(A634,'% water content of Food'!A634:F1631,6))</f>
        <v>87.18641829</v>
      </c>
      <c r="G634" s="31">
        <f t="shared" si="2"/>
        <v>174372.8366</v>
      </c>
      <c r="H634" s="31">
        <f t="shared" si="3"/>
        <v>25627.16342</v>
      </c>
      <c r="I634" s="99">
        <f t="shared" si="4"/>
        <v>74.62629988</v>
      </c>
      <c r="J634" s="31">
        <f>VLOOKUP(A634,'Absolute Total Monosaccharide C'!$E$2:$T$999,3)</f>
        <v>0.335027</v>
      </c>
      <c r="K634" s="31">
        <f>VLOOKUP(A634,'Absolute Total Monosaccharide C'!$E$2:$T$999,4)</f>
        <v>0.007039</v>
      </c>
      <c r="L634" s="31">
        <f>VLOOKUP(A634,'Absolute Total Monosaccharide C'!$E$2:$T$999,5)</f>
        <v>0.049482</v>
      </c>
      <c r="M634" s="31">
        <f>VLOOKUP(A634,'Absolute Total Monosaccharide C'!$E$2:$T$999,6)</f>
        <v>0.005008</v>
      </c>
      <c r="N634" s="100">
        <f>VLOOKUP(A634,'Absolute Total Monosaccharide C'!$E$2:$T$999,7)</f>
        <v>0.002912</v>
      </c>
      <c r="O634" s="31">
        <f>VLOOKUP(A634,'Absolute Total Monosaccharide C'!$E$2:$T$999,8)</f>
        <v>0</v>
      </c>
      <c r="P634" s="31">
        <f>VLOOKUP(A634,'Absolute Total Monosaccharide C'!$E$2:$T$999,9)</f>
        <v>0.000837</v>
      </c>
      <c r="Q634" s="31">
        <f>VLOOKUP(A634,'Absolute Total Monosaccharide C'!$E$2:$T$999,10)</f>
        <v>0</v>
      </c>
      <c r="R634" s="31">
        <f>VLOOKUP(A634,'Absolute Total Monosaccharide C'!$E$2:$T$999,11)</f>
        <v>0.014788</v>
      </c>
      <c r="S634" s="31">
        <f>VLOOKUP(A634,'Absolute Total Monosaccharide C'!$E$2:$T$999,12)</f>
        <v>0</v>
      </c>
      <c r="T634" s="31">
        <f>VLOOKUP(A634,'Absolute Total Monosaccharide C'!$E$2:$T$999,13)</f>
        <v>0</v>
      </c>
      <c r="U634" s="31">
        <f>VLOOKUP(A634,'Absolute Total Monosaccharide C'!$E$2:$T$999,14)</f>
        <v>0</v>
      </c>
      <c r="V634" s="31">
        <f>VLOOKUP(A634,'Absolute Total Monosaccharide C'!$E$2:$T$999,15)</f>
        <v>0</v>
      </c>
      <c r="W634" s="31">
        <f>VLOOKUP(A634,'Absolute Total Monosaccharide C'!$E$2:$T$999,16)</f>
        <v>0.000327</v>
      </c>
      <c r="X634" s="100">
        <f>VLOOKUP(A634,'Absolute Total Monosaccharide C'!$E$2:$T$999,2)</f>
        <v>9.662</v>
      </c>
      <c r="Y634" s="101"/>
    </row>
    <row r="635">
      <c r="A635" s="19" t="s">
        <v>1777</v>
      </c>
      <c r="B635" s="8" t="str">
        <f>VLOOKUP(A635,'Food Encyclopedia'!$C$2:$K$999,3)&amp;","&amp;VLOOKUP(A635,'Food Encyclopedia'!$C$2:$K$999,4)&amp;","&amp;VLOOKUP(A635,'Food Encyclopedia'!$C$2:$K$999,5)</f>
        <v>,,</v>
      </c>
      <c r="C635" s="31" t="str">
        <f>VLOOKUP(A635,'Food Encyclopedia'!$C$2:$K$999,6)</f>
        <v/>
      </c>
      <c r="D635" s="108"/>
      <c r="E635" s="31">
        <f t="shared" si="1"/>
        <v>0</v>
      </c>
      <c r="F635" s="31">
        <f>(VLOOKUP(A635,'% water content of Food'!A635:F1632,6))</f>
        <v>190.143041</v>
      </c>
      <c r="G635" s="31">
        <f t="shared" si="2"/>
        <v>0</v>
      </c>
      <c r="H635" s="31">
        <f t="shared" si="3"/>
        <v>0</v>
      </c>
      <c r="I635" s="99">
        <f t="shared" si="4"/>
        <v>0</v>
      </c>
      <c r="J635" s="31">
        <f>VLOOKUP(A635,'Absolute Total Monosaccharide C'!$E$2:$T$999,3)</f>
        <v>0</v>
      </c>
      <c r="K635" s="31">
        <f>VLOOKUP(A635,'Absolute Total Monosaccharide C'!$E$2:$T$999,4)</f>
        <v>0.043422</v>
      </c>
      <c r="L635" s="31">
        <f>VLOOKUP(A635,'Absolute Total Monosaccharide C'!$E$2:$T$999,5)</f>
        <v>0.003693</v>
      </c>
      <c r="M635" s="31">
        <f>VLOOKUP(A635,'Absolute Total Monosaccharide C'!$E$2:$T$999,6)</f>
        <v>0.006001</v>
      </c>
      <c r="N635" s="100">
        <f>VLOOKUP(A635,'Absolute Total Monosaccharide C'!$E$2:$T$999,7)</f>
        <v>0.018244</v>
      </c>
      <c r="O635" s="31">
        <f>VLOOKUP(A635,'Absolute Total Monosaccharide C'!$E$2:$T$999,8)</f>
        <v>0</v>
      </c>
      <c r="P635" s="31">
        <f>VLOOKUP(A635,'Absolute Total Monosaccharide C'!$E$2:$T$999,9)</f>
        <v>0.002434</v>
      </c>
      <c r="Q635" s="31">
        <f>VLOOKUP(A635,'Absolute Total Monosaccharide C'!$E$2:$T$999,10)</f>
        <v>0.000393</v>
      </c>
      <c r="R635" s="31">
        <f>VLOOKUP(A635,'Absolute Total Monosaccharide C'!$E$2:$T$999,11)</f>
        <v>0.005536</v>
      </c>
      <c r="S635" s="31">
        <f>VLOOKUP(A635,'Absolute Total Monosaccharide C'!$E$2:$T$999,12)</f>
        <v>0</v>
      </c>
      <c r="T635" s="31">
        <f>VLOOKUP(A635,'Absolute Total Monosaccharide C'!$E$2:$T$999,13)</f>
        <v>0</v>
      </c>
      <c r="U635" s="31">
        <f>VLOOKUP(A635,'Absolute Total Monosaccharide C'!$E$2:$T$999,14)</f>
        <v>0.004086</v>
      </c>
      <c r="V635" s="31">
        <f>VLOOKUP(A635,'Absolute Total Monosaccharide C'!$E$2:$T$999,15)</f>
        <v>0</v>
      </c>
      <c r="W635" s="31">
        <f>VLOOKUP(A635,'Absolute Total Monosaccharide C'!$E$2:$T$999,16)</f>
        <v>0.001837</v>
      </c>
      <c r="X635" s="100">
        <f>VLOOKUP(A635,'Absolute Total Monosaccharide C'!$E$2:$T$999,2)</f>
        <v>9.989</v>
      </c>
      <c r="Y635" s="101"/>
    </row>
    <row r="636">
      <c r="A636" s="19" t="s">
        <v>1778</v>
      </c>
      <c r="B636" s="8" t="str">
        <f>VLOOKUP(A636,'Food Encyclopedia'!$C$2:$K$999,3)&amp;","&amp;VLOOKUP(A636,'Food Encyclopedia'!$C$2:$K$999,4)&amp;","&amp;VLOOKUP(A636,'Food Encyclopedia'!$C$2:$K$999,5)</f>
        <v>,,</v>
      </c>
      <c r="C636" s="31" t="str">
        <f>VLOOKUP(A636,'Food Encyclopedia'!$C$2:$K$999,6)</f>
        <v/>
      </c>
      <c r="D636" s="108"/>
      <c r="E636" s="31">
        <f t="shared" si="1"/>
        <v>0</v>
      </c>
      <c r="F636" s="31">
        <f>(VLOOKUP(A636,'% water content of Food'!A636:F1633,6))</f>
        <v>59.42368295</v>
      </c>
      <c r="G636" s="31">
        <f t="shared" si="2"/>
        <v>0</v>
      </c>
      <c r="H636" s="31">
        <f t="shared" si="3"/>
        <v>0</v>
      </c>
      <c r="I636" s="99">
        <f t="shared" si="4"/>
        <v>0</v>
      </c>
      <c r="J636" s="31">
        <f>VLOOKUP(A636,'Absolute Total Monosaccharide C'!$E$2:$T$999,3)</f>
        <v>0.007572</v>
      </c>
      <c r="K636" s="31">
        <f>VLOOKUP(A636,'Absolute Total Monosaccharide C'!$E$2:$T$999,4)</f>
        <v>0.062918</v>
      </c>
      <c r="L636" s="31">
        <f>VLOOKUP(A636,'Absolute Total Monosaccharide C'!$E$2:$T$999,5)</f>
        <v>0.004817</v>
      </c>
      <c r="M636" s="31">
        <f>VLOOKUP(A636,'Absolute Total Monosaccharide C'!$E$2:$T$999,6)</f>
        <v>0.009347</v>
      </c>
      <c r="N636" s="100">
        <f>VLOOKUP(A636,'Absolute Total Monosaccharide C'!$E$2:$T$999,7)</f>
        <v>0.026716</v>
      </c>
      <c r="O636" s="31">
        <f>VLOOKUP(A636,'Absolute Total Monosaccharide C'!$E$2:$T$999,8)</f>
        <v>0</v>
      </c>
      <c r="P636" s="31">
        <f>VLOOKUP(A636,'Absolute Total Monosaccharide C'!$E$2:$T$999,9)</f>
        <v>0.003862</v>
      </c>
      <c r="Q636" s="31">
        <f>VLOOKUP(A636,'Absolute Total Monosaccharide C'!$E$2:$T$999,10)</f>
        <v>0.000814</v>
      </c>
      <c r="R636" s="31">
        <f>VLOOKUP(A636,'Absolute Total Monosaccharide C'!$E$2:$T$999,11)</f>
        <v>0.009129</v>
      </c>
      <c r="S636" s="31">
        <f>VLOOKUP(A636,'Absolute Total Monosaccharide C'!$E$2:$T$999,12)</f>
        <v>0</v>
      </c>
      <c r="T636" s="31">
        <f>VLOOKUP(A636,'Absolute Total Monosaccharide C'!$E$2:$T$999,13)</f>
        <v>0</v>
      </c>
      <c r="U636" s="31">
        <f>VLOOKUP(A636,'Absolute Total Monosaccharide C'!$E$2:$T$999,14)</f>
        <v>0.012263</v>
      </c>
      <c r="V636" s="31">
        <f>VLOOKUP(A636,'Absolute Total Monosaccharide C'!$E$2:$T$999,15)</f>
        <v>0</v>
      </c>
      <c r="W636" s="31">
        <f>VLOOKUP(A636,'Absolute Total Monosaccharide C'!$E$2:$T$999,16)</f>
        <v>0.003026</v>
      </c>
      <c r="X636" s="100">
        <f>VLOOKUP(A636,'Absolute Total Monosaccharide C'!$E$2:$T$999,2)</f>
        <v>9.845</v>
      </c>
      <c r="Y636" s="101"/>
    </row>
    <row r="637">
      <c r="A637" s="19" t="s">
        <v>1779</v>
      </c>
      <c r="B637" s="8" t="str">
        <f>VLOOKUP(A637,'Food Encyclopedia'!$C$2:$K$999,3)&amp;","&amp;VLOOKUP(A637,'Food Encyclopedia'!$C$2:$K$999,4)&amp;","&amp;VLOOKUP(A637,'Food Encyclopedia'!$C$2:$K$999,5)</f>
        <v>Soup, chicken Noodle Soup, NA, carton,Pacific Foods,</v>
      </c>
      <c r="C637" s="31" t="str">
        <f>VLOOKUP(A637,'Food Encyclopedia'!$C$2:$K$999,6)</f>
        <v>Vegetables</v>
      </c>
      <c r="D637" s="108"/>
      <c r="E637" s="31">
        <f t="shared" si="1"/>
        <v>0</v>
      </c>
      <c r="F637" s="31">
        <f>(VLOOKUP(A637,'% water content of Food'!A637:F1634,6))</f>
        <v>89.15585494</v>
      </c>
      <c r="G637" s="31">
        <f t="shared" si="2"/>
        <v>0</v>
      </c>
      <c r="H637" s="31">
        <f t="shared" si="3"/>
        <v>0</v>
      </c>
      <c r="I637" s="99">
        <f t="shared" si="4"/>
        <v>0</v>
      </c>
      <c r="J637" s="31">
        <f>VLOOKUP(A637,'Absolute Total Monosaccharide C'!$E$2:$T$999,3)</f>
        <v>0.171355</v>
      </c>
      <c r="K637" s="31">
        <f>VLOOKUP(A637,'Absolute Total Monosaccharide C'!$E$2:$T$999,4)</f>
        <v>0.009789</v>
      </c>
      <c r="L637" s="31">
        <f>VLOOKUP(A637,'Absolute Total Monosaccharide C'!$E$2:$T$999,5)</f>
        <v>0.001874</v>
      </c>
      <c r="M637" s="31">
        <f>VLOOKUP(A637,'Absolute Total Monosaccharide C'!$E$2:$T$999,6)</f>
        <v>0.001509</v>
      </c>
      <c r="N637" s="100">
        <f>VLOOKUP(A637,'Absolute Total Monosaccharide C'!$E$2:$T$999,7)</f>
        <v>0.004737</v>
      </c>
      <c r="O637" s="31">
        <f>VLOOKUP(A637,'Absolute Total Monosaccharide C'!$E$2:$T$999,8)</f>
        <v>0.000734</v>
      </c>
      <c r="P637" s="31">
        <f>VLOOKUP(A637,'Absolute Total Monosaccharide C'!$E$2:$T$999,9)</f>
        <v>0.000596</v>
      </c>
      <c r="Q637" s="31">
        <f>VLOOKUP(A637,'Absolute Total Monosaccharide C'!$E$2:$T$999,10)</f>
        <v>0.000201</v>
      </c>
      <c r="R637" s="31">
        <f>VLOOKUP(A637,'Absolute Total Monosaccharide C'!$E$2:$T$999,11)</f>
        <v>0.003363</v>
      </c>
      <c r="S637" s="31">
        <f>VLOOKUP(A637,'Absolute Total Monosaccharide C'!$E$2:$T$999,12)</f>
        <v>0</v>
      </c>
      <c r="T637" s="31">
        <f>VLOOKUP(A637,'Absolute Total Monosaccharide C'!$E$2:$T$999,13)</f>
        <v>0</v>
      </c>
      <c r="U637" s="31">
        <f>VLOOKUP(A637,'Absolute Total Monosaccharide C'!$E$2:$T$999,14)</f>
        <v>0.001329</v>
      </c>
      <c r="V637" s="31">
        <f>VLOOKUP(A637,'Absolute Total Monosaccharide C'!$E$2:$T$999,15)</f>
        <v>0</v>
      </c>
      <c r="W637" s="31">
        <f>VLOOKUP(A637,'Absolute Total Monosaccharide C'!$E$2:$T$999,16)</f>
        <v>0.000856</v>
      </c>
      <c r="X637" s="100">
        <f>VLOOKUP(A637,'Absolute Total Monosaccharide C'!$E$2:$T$999,2)</f>
        <v>9.827</v>
      </c>
      <c r="Y637" s="101"/>
    </row>
    <row r="638">
      <c r="A638" s="19" t="s">
        <v>1783</v>
      </c>
      <c r="B638" s="8" t="str">
        <f>VLOOKUP(A638,'Food Encyclopedia'!$C$2:$K$999,3)&amp;","&amp;VLOOKUP(A638,'Food Encyclopedia'!$C$2:$K$999,4)&amp;","&amp;VLOOKUP(A638,'Food Encyclopedia'!$C$2:$K$999,5)</f>
        <v>Soup, butternut squah soup, NA, carton,Pacific Foods,</v>
      </c>
      <c r="C638" s="31" t="str">
        <f>VLOOKUP(A638,'Food Encyclopedia'!$C$2:$K$999,6)</f>
        <v>Vegetables</v>
      </c>
      <c r="D638" s="108"/>
      <c r="E638" s="31">
        <f t="shared" si="1"/>
        <v>0</v>
      </c>
      <c r="F638" s="31">
        <f>(VLOOKUP(A638,'% water content of Food'!A638:F1635,6))</f>
        <v>92.75822301</v>
      </c>
      <c r="G638" s="31">
        <f t="shared" si="2"/>
        <v>0</v>
      </c>
      <c r="H638" s="31">
        <f t="shared" si="3"/>
        <v>0</v>
      </c>
      <c r="I638" s="99">
        <f t="shared" si="4"/>
        <v>0</v>
      </c>
      <c r="J638" s="31">
        <f>VLOOKUP(A638,'Absolute Total Monosaccharide C'!$E$2:$T$999,3)</f>
        <v>0.300914</v>
      </c>
      <c r="K638" s="31">
        <f>VLOOKUP(A638,'Absolute Total Monosaccharide C'!$E$2:$T$999,4)</f>
        <v>0.015447</v>
      </c>
      <c r="L638" s="31">
        <f>VLOOKUP(A638,'Absolute Total Monosaccharide C'!$E$2:$T$999,5)</f>
        <v>0.010183</v>
      </c>
      <c r="M638" s="31">
        <f>VLOOKUP(A638,'Absolute Total Monosaccharide C'!$E$2:$T$999,6)</f>
        <v>0.003228</v>
      </c>
      <c r="N638" s="100">
        <f>VLOOKUP(A638,'Absolute Total Monosaccharide C'!$E$2:$T$999,7)</f>
        <v>0.003862</v>
      </c>
      <c r="O638" s="31">
        <f>VLOOKUP(A638,'Absolute Total Monosaccharide C'!$E$2:$T$999,8)</f>
        <v>0.002588</v>
      </c>
      <c r="P638" s="31">
        <f>VLOOKUP(A638,'Absolute Total Monosaccharide C'!$E$2:$T$999,9)</f>
        <v>0.001228</v>
      </c>
      <c r="Q638" s="31">
        <f>VLOOKUP(A638,'Absolute Total Monosaccharide C'!$E$2:$T$999,10)</f>
        <v>0.000122</v>
      </c>
      <c r="R638" s="31">
        <f>VLOOKUP(A638,'Absolute Total Monosaccharide C'!$E$2:$T$999,11)</f>
        <v>0.011098</v>
      </c>
      <c r="S638" s="31">
        <f>VLOOKUP(A638,'Absolute Total Monosaccharide C'!$E$2:$T$999,12)</f>
        <v>0</v>
      </c>
      <c r="T638" s="31">
        <f>VLOOKUP(A638,'Absolute Total Monosaccharide C'!$E$2:$T$999,13)</f>
        <v>0</v>
      </c>
      <c r="U638" s="31">
        <f>VLOOKUP(A638,'Absolute Total Monosaccharide C'!$E$2:$T$999,14)</f>
        <v>0.004593</v>
      </c>
      <c r="V638" s="31">
        <f>VLOOKUP(A638,'Absolute Total Monosaccharide C'!$E$2:$T$999,15)</f>
        <v>0</v>
      </c>
      <c r="W638" s="31">
        <f>VLOOKUP(A638,'Absolute Total Monosaccharide C'!$E$2:$T$999,16)</f>
        <v>0.000452</v>
      </c>
      <c r="X638" s="100">
        <f>VLOOKUP(A638,'Absolute Total Monosaccharide C'!$E$2:$T$999,2)</f>
        <v>9.579</v>
      </c>
      <c r="Y638" s="101"/>
    </row>
    <row r="639">
      <c r="A639" s="19" t="s">
        <v>1785</v>
      </c>
      <c r="B639" s="8" t="str">
        <f>VLOOKUP(A639,'Food Encyclopedia'!$C$2:$K$999,3)&amp;","&amp;VLOOKUP(A639,'Food Encyclopedia'!$C$2:$K$999,4)&amp;","&amp;VLOOKUP(A639,'Food Encyclopedia'!$C$2:$K$999,5)</f>
        <v>Soup, Chicken &amp; wild rice, NA, carton,Pacific Foods,</v>
      </c>
      <c r="C639" s="31" t="str">
        <f>VLOOKUP(A639,'Food Encyclopedia'!$C$2:$K$999,6)</f>
        <v>Vegetables</v>
      </c>
      <c r="D639" s="108"/>
      <c r="E639" s="31">
        <f t="shared" si="1"/>
        <v>0</v>
      </c>
      <c r="F639" s="31">
        <f>(VLOOKUP(A639,'% water content of Food'!A639:F1636,6))</f>
        <v>90.84765053</v>
      </c>
      <c r="G639" s="31">
        <f t="shared" si="2"/>
        <v>0</v>
      </c>
      <c r="H639" s="31">
        <f t="shared" si="3"/>
        <v>0</v>
      </c>
      <c r="I639" s="99">
        <f t="shared" si="4"/>
        <v>0</v>
      </c>
      <c r="J639" s="31">
        <f>VLOOKUP(A639,'Absolute Total Monosaccharide C'!$E$2:$T$999,3)</f>
        <v>0.535243</v>
      </c>
      <c r="K639" s="31">
        <f>VLOOKUP(A639,'Absolute Total Monosaccharide C'!$E$2:$T$999,4)</f>
        <v>0.011825</v>
      </c>
      <c r="L639" s="31">
        <f>VLOOKUP(A639,'Absolute Total Monosaccharide C'!$E$2:$T$999,5)</f>
        <v>0.006389</v>
      </c>
      <c r="M639" s="31">
        <f>VLOOKUP(A639,'Absolute Total Monosaccharide C'!$E$2:$T$999,6)</f>
        <v>0.006468</v>
      </c>
      <c r="N639" s="100">
        <f>VLOOKUP(A639,'Absolute Total Monosaccharide C'!$E$2:$T$999,7)</f>
        <v>0.007066</v>
      </c>
      <c r="O639" s="31">
        <f>VLOOKUP(A639,'Absolute Total Monosaccharide C'!$E$2:$T$999,8)</f>
        <v>0.000689</v>
      </c>
      <c r="P639" s="31">
        <f>VLOOKUP(A639,'Absolute Total Monosaccharide C'!$E$2:$T$999,9)</f>
        <v>0.000624</v>
      </c>
      <c r="Q639" s="31">
        <f>VLOOKUP(A639,'Absolute Total Monosaccharide C'!$E$2:$T$999,10)</f>
        <v>0.000194</v>
      </c>
      <c r="R639" s="31">
        <f>VLOOKUP(A639,'Absolute Total Monosaccharide C'!$E$2:$T$999,11)</f>
        <v>0.005082</v>
      </c>
      <c r="S639" s="31">
        <f>VLOOKUP(A639,'Absolute Total Monosaccharide C'!$E$2:$T$999,12)</f>
        <v>0</v>
      </c>
      <c r="T639" s="31">
        <f>VLOOKUP(A639,'Absolute Total Monosaccharide C'!$E$2:$T$999,13)</f>
        <v>0</v>
      </c>
      <c r="U639" s="31">
        <f>VLOOKUP(A639,'Absolute Total Monosaccharide C'!$E$2:$T$999,14)</f>
        <v>0.00153</v>
      </c>
      <c r="V639" s="31">
        <f>VLOOKUP(A639,'Absolute Total Monosaccharide C'!$E$2:$T$999,15)</f>
        <v>0</v>
      </c>
      <c r="W639" s="31">
        <f>VLOOKUP(A639,'Absolute Total Monosaccharide C'!$E$2:$T$999,16)</f>
        <v>0.000589</v>
      </c>
      <c r="X639" s="100">
        <f>VLOOKUP(A639,'Absolute Total Monosaccharide C'!$E$2:$T$999,2)</f>
        <v>10.413</v>
      </c>
      <c r="Y639" s="101"/>
    </row>
    <row r="640">
      <c r="A640" s="19" t="s">
        <v>1787</v>
      </c>
      <c r="B640" s="8" t="str">
        <f>VLOOKUP(A640,'Food Encyclopedia'!$C$2:$K$999,3)&amp;","&amp;VLOOKUP(A640,'Food Encyclopedia'!$C$2:$K$999,4)&amp;","&amp;VLOOKUP(A640,'Food Encyclopedia'!$C$2:$K$999,5)</f>
        <v>Soup, Roasted Red Pepper Tomato soup, NA, carton,Pacific Foods,</v>
      </c>
      <c r="C640" s="31" t="str">
        <f>VLOOKUP(A640,'Food Encyclopedia'!$C$2:$K$999,6)</f>
        <v>Vegetables</v>
      </c>
      <c r="D640" s="108"/>
      <c r="E640" s="31">
        <f t="shared" si="1"/>
        <v>0</v>
      </c>
      <c r="F640" s="31">
        <f>(VLOOKUP(A640,'% water content of Food'!A640:F1637,6))</f>
        <v>164.7825752</v>
      </c>
      <c r="G640" s="31">
        <f t="shared" si="2"/>
        <v>0</v>
      </c>
      <c r="H640" s="31">
        <f t="shared" si="3"/>
        <v>0</v>
      </c>
      <c r="I640" s="99">
        <f t="shared" si="4"/>
        <v>0</v>
      </c>
      <c r="J640" s="31">
        <f>VLOOKUP(A640,'Absolute Total Monosaccharide C'!$E$2:$T$999,3)</f>
        <v>0.172136</v>
      </c>
      <c r="K640" s="31">
        <f>VLOOKUP(A640,'Absolute Total Monosaccharide C'!$E$2:$T$999,4)</f>
        <v>0.058874</v>
      </c>
      <c r="L640" s="31">
        <f>VLOOKUP(A640,'Absolute Total Monosaccharide C'!$E$2:$T$999,5)</f>
        <v>0.002966</v>
      </c>
      <c r="M640" s="31">
        <f>VLOOKUP(A640,'Absolute Total Monosaccharide C'!$E$2:$T$999,6)</f>
        <v>0.001841</v>
      </c>
      <c r="N640" s="100">
        <f>VLOOKUP(A640,'Absolute Total Monosaccharide C'!$E$2:$T$999,7)</f>
        <v>0.001895</v>
      </c>
      <c r="O640" s="31">
        <f>VLOOKUP(A640,'Absolute Total Monosaccharide C'!$E$2:$T$999,8)</f>
        <v>0.0012</v>
      </c>
      <c r="P640" s="31">
        <f>VLOOKUP(A640,'Absolute Total Monosaccharide C'!$E$2:$T$999,9)</f>
        <v>0.000794</v>
      </c>
      <c r="Q640" s="31">
        <f>VLOOKUP(A640,'Absolute Total Monosaccharide C'!$E$2:$T$999,10)</f>
        <v>0.000108</v>
      </c>
      <c r="R640" s="31">
        <f>VLOOKUP(A640,'Absolute Total Monosaccharide C'!$E$2:$T$999,11)</f>
        <v>0.006946</v>
      </c>
      <c r="S640" s="31">
        <f>VLOOKUP(A640,'Absolute Total Monosaccharide C'!$E$2:$T$999,12)</f>
        <v>0</v>
      </c>
      <c r="T640" s="31">
        <f>VLOOKUP(A640,'Absolute Total Monosaccharide C'!$E$2:$T$999,13)</f>
        <v>0</v>
      </c>
      <c r="U640" s="31">
        <f>VLOOKUP(A640,'Absolute Total Monosaccharide C'!$E$2:$T$999,14)</f>
        <v>0.001844</v>
      </c>
      <c r="V640" s="31">
        <f>VLOOKUP(A640,'Absolute Total Monosaccharide C'!$E$2:$T$999,15)</f>
        <v>0</v>
      </c>
      <c r="W640" s="31">
        <f>VLOOKUP(A640,'Absolute Total Monosaccharide C'!$E$2:$T$999,16)</f>
        <v>0.00061</v>
      </c>
      <c r="X640" s="100">
        <f>VLOOKUP(A640,'Absolute Total Monosaccharide C'!$E$2:$T$999,2)</f>
        <v>10.355</v>
      </c>
      <c r="Y640" s="101"/>
    </row>
    <row r="641">
      <c r="A641" s="19" t="s">
        <v>1789</v>
      </c>
      <c r="B641" s="8" t="str">
        <f>VLOOKUP(A641,'Food Encyclopedia'!$C$2:$K$999,3)&amp;","&amp;VLOOKUP(A641,'Food Encyclopedia'!$C$2:$K$999,4)&amp;","&amp;VLOOKUP(A641,'Food Encyclopedia'!$C$2:$K$999,5)</f>
        <v>Soup, Hearty Tomato Bisque, NA, carton,Pacific Foods,</v>
      </c>
      <c r="C641" s="31" t="str">
        <f>VLOOKUP(A641,'Food Encyclopedia'!$C$2:$K$999,6)</f>
        <v>Vegetables</v>
      </c>
      <c r="D641" s="108"/>
      <c r="E641" s="31">
        <f t="shared" si="1"/>
        <v>0</v>
      </c>
      <c r="F641" s="31">
        <f>(VLOOKUP(A641,'% water content of Food'!A641:F1638,6))</f>
        <v>163.1647138</v>
      </c>
      <c r="G641" s="31">
        <f t="shared" si="2"/>
        <v>0</v>
      </c>
      <c r="H641" s="31">
        <f t="shared" si="3"/>
        <v>0</v>
      </c>
      <c r="I641" s="99">
        <f t="shared" si="4"/>
        <v>0</v>
      </c>
      <c r="J641" s="31">
        <f>VLOOKUP(A641,'Absolute Total Monosaccharide C'!$E$2:$T$999,3)</f>
        <v>0.292481</v>
      </c>
      <c r="K641" s="31">
        <f>VLOOKUP(A641,'Absolute Total Monosaccharide C'!$E$2:$T$999,4)</f>
        <v>0.015973</v>
      </c>
      <c r="L641" s="31">
        <f>VLOOKUP(A641,'Absolute Total Monosaccharide C'!$E$2:$T$999,5)</f>
        <v>0.00538</v>
      </c>
      <c r="M641" s="31">
        <f>VLOOKUP(A641,'Absolute Total Monosaccharide C'!$E$2:$T$999,6)</f>
        <v>0.005847</v>
      </c>
      <c r="N641" s="100">
        <f>VLOOKUP(A641,'Absolute Total Monosaccharide C'!$E$2:$T$999,7)</f>
        <v>0.004956</v>
      </c>
      <c r="O641" s="31">
        <f>VLOOKUP(A641,'Absolute Total Monosaccharide C'!$E$2:$T$999,8)</f>
        <v>0.001188</v>
      </c>
      <c r="P641" s="31">
        <f>VLOOKUP(A641,'Absolute Total Monosaccharide C'!$E$2:$T$999,9)</f>
        <v>0.000812</v>
      </c>
      <c r="Q641" s="102">
        <f>VLOOKUP(A641,'Absolute Total Monosaccharide C'!$E$2:$T$999,10)</f>
        <v>0.0000149</v>
      </c>
      <c r="R641" s="31">
        <f>VLOOKUP(A641,'Absolute Total Monosaccharide C'!$E$2:$T$999,11)</f>
        <v>0.0081</v>
      </c>
      <c r="S641" s="31">
        <f>VLOOKUP(A641,'Absolute Total Monosaccharide C'!$E$2:$T$999,12)</f>
        <v>0</v>
      </c>
      <c r="T641" s="31">
        <f>VLOOKUP(A641,'Absolute Total Monosaccharide C'!$E$2:$T$999,13)</f>
        <v>0</v>
      </c>
      <c r="U641" s="31">
        <f>VLOOKUP(A641,'Absolute Total Monosaccharide C'!$E$2:$T$999,14)</f>
        <v>0.003262</v>
      </c>
      <c r="V641" s="31">
        <f>VLOOKUP(A641,'Absolute Total Monosaccharide C'!$E$2:$T$999,15)</f>
        <v>0</v>
      </c>
      <c r="W641" s="31">
        <f>VLOOKUP(A641,'Absolute Total Monosaccharide C'!$E$2:$T$999,16)</f>
        <v>0.000348</v>
      </c>
      <c r="X641" s="100">
        <f>VLOOKUP(A641,'Absolute Total Monosaccharide C'!$E$2:$T$999,2)</f>
        <v>9.86</v>
      </c>
      <c r="Y641" s="101"/>
    </row>
    <row r="642">
      <c r="A642" s="19" t="s">
        <v>1791</v>
      </c>
      <c r="B642" s="8" t="str">
        <f>VLOOKUP(A642,'Food Encyclopedia'!$C$2:$K$999,3)&amp;","&amp;VLOOKUP(A642,'Food Encyclopedia'!$C$2:$K$999,4)&amp;","&amp;VLOOKUP(A642,'Food Encyclopedia'!$C$2:$K$999,5)</f>
        <v>Soup, Roasted Red Pepper Tomato Bisque, NA, carton,Pacific Foods,</v>
      </c>
      <c r="C642" s="31" t="str">
        <f>VLOOKUP(A642,'Food Encyclopedia'!$C$2:$K$999,6)</f>
        <v>Vegetables</v>
      </c>
      <c r="D642" s="108"/>
      <c r="E642" s="31">
        <f t="shared" si="1"/>
        <v>0</v>
      </c>
      <c r="F642" s="31">
        <f>(VLOOKUP(A642,'% water content of Food'!A642:F1639,6))</f>
        <v>87.94458892</v>
      </c>
      <c r="G642" s="31">
        <f t="shared" si="2"/>
        <v>0</v>
      </c>
      <c r="H642" s="31">
        <f t="shared" si="3"/>
        <v>0</v>
      </c>
      <c r="I642" s="99">
        <f t="shared" si="4"/>
        <v>0</v>
      </c>
      <c r="J642" s="31">
        <f>VLOOKUP(A642,'Absolute Total Monosaccharide C'!$E$2:$T$999,3)</f>
        <v>0.181147</v>
      </c>
      <c r="K642" s="31">
        <f>VLOOKUP(A642,'Absolute Total Monosaccharide C'!$E$2:$T$999,4)</f>
        <v>0.013547</v>
      </c>
      <c r="L642" s="31">
        <f>VLOOKUP(A642,'Absolute Total Monosaccharide C'!$E$2:$T$999,5)</f>
        <v>0.007598</v>
      </c>
      <c r="M642" s="31">
        <f>VLOOKUP(A642,'Absolute Total Monosaccharide C'!$E$2:$T$999,6)</f>
        <v>0.00161</v>
      </c>
      <c r="N642" s="100">
        <f>VLOOKUP(A642,'Absolute Total Monosaccharide C'!$E$2:$T$999,7)</f>
        <v>0.001974</v>
      </c>
      <c r="O642" s="31">
        <f>VLOOKUP(A642,'Absolute Total Monosaccharide C'!$E$2:$T$999,8)</f>
        <v>0.00056</v>
      </c>
      <c r="P642" s="31">
        <f>VLOOKUP(A642,'Absolute Total Monosaccharide C'!$E$2:$T$999,9)</f>
        <v>0.000811</v>
      </c>
      <c r="Q642" s="102">
        <f>VLOOKUP(A642,'Absolute Total Monosaccharide C'!$E$2:$T$999,10)</f>
        <v>0.0000685</v>
      </c>
      <c r="R642" s="31">
        <f>VLOOKUP(A642,'Absolute Total Monosaccharide C'!$E$2:$T$999,11)</f>
        <v>0.009791</v>
      </c>
      <c r="S642" s="31">
        <f>VLOOKUP(A642,'Absolute Total Monosaccharide C'!$E$2:$T$999,12)</f>
        <v>0</v>
      </c>
      <c r="T642" s="31">
        <f>VLOOKUP(A642,'Absolute Total Monosaccharide C'!$E$2:$T$999,13)</f>
        <v>0</v>
      </c>
      <c r="U642" s="31">
        <f>VLOOKUP(A642,'Absolute Total Monosaccharide C'!$E$2:$T$999,14)</f>
        <v>0.001535</v>
      </c>
      <c r="V642" s="31">
        <f>VLOOKUP(A642,'Absolute Total Monosaccharide C'!$E$2:$T$999,15)</f>
        <v>0</v>
      </c>
      <c r="W642" s="31">
        <f>VLOOKUP(A642,'Absolute Total Monosaccharide C'!$E$2:$T$999,16)</f>
        <v>0.000372</v>
      </c>
      <c r="X642" s="100">
        <f>VLOOKUP(A642,'Absolute Total Monosaccharide C'!$E$2:$T$999,2)</f>
        <v>9.976</v>
      </c>
      <c r="Y642" s="101"/>
    </row>
    <row r="643">
      <c r="A643" s="19" t="s">
        <v>1793</v>
      </c>
      <c r="B643" s="8" t="str">
        <f>VLOOKUP(A643,'Food Encyclopedia'!$C$2:$K$999,3)&amp;","&amp;VLOOKUP(A643,'Food Encyclopedia'!$C$2:$K$999,4)&amp;","&amp;VLOOKUP(A643,'Food Encyclopedia'!$C$2:$K$999,5)</f>
        <v>Soup, Thai Sweet Potato soup, NA, carton,Pacific Foods,</v>
      </c>
      <c r="C643" s="31" t="str">
        <f>VLOOKUP(A643,'Food Encyclopedia'!$C$2:$K$999,6)</f>
        <v>Vegetables</v>
      </c>
      <c r="D643" s="108"/>
      <c r="E643" s="31">
        <f t="shared" si="1"/>
        <v>0</v>
      </c>
      <c r="F643" s="31">
        <f>(VLOOKUP(A643,'% water content of Food'!A643:F1640,6))</f>
        <v>89.27462915</v>
      </c>
      <c r="G643" s="31">
        <f t="shared" si="2"/>
        <v>0</v>
      </c>
      <c r="H643" s="31">
        <f t="shared" si="3"/>
        <v>0</v>
      </c>
      <c r="I643" s="99">
        <f t="shared" si="4"/>
        <v>0</v>
      </c>
      <c r="J643" s="31">
        <f>VLOOKUP(A643,'Absolute Total Monosaccharide C'!$E$2:$T$999,3)</f>
        <v>0.219254</v>
      </c>
      <c r="K643" s="31">
        <f>VLOOKUP(A643,'Absolute Total Monosaccharide C'!$E$2:$T$999,4)</f>
        <v>0.016317</v>
      </c>
      <c r="L643" s="31">
        <f>VLOOKUP(A643,'Absolute Total Monosaccharide C'!$E$2:$T$999,5)</f>
        <v>0.005766</v>
      </c>
      <c r="M643" s="31">
        <f>VLOOKUP(A643,'Absolute Total Monosaccharide C'!$E$2:$T$999,6)</f>
        <v>0.002166</v>
      </c>
      <c r="N643" s="100">
        <f>VLOOKUP(A643,'Absolute Total Monosaccharide C'!$E$2:$T$999,7)</f>
        <v>0.006349</v>
      </c>
      <c r="O643" s="31">
        <f>VLOOKUP(A643,'Absolute Total Monosaccharide C'!$E$2:$T$999,8)</f>
        <v>0.000436</v>
      </c>
      <c r="P643" s="31">
        <f>VLOOKUP(A643,'Absolute Total Monosaccharide C'!$E$2:$T$999,9)</f>
        <v>0.001182</v>
      </c>
      <c r="Q643" s="102">
        <f>VLOOKUP(A643,'Absolute Total Monosaccharide C'!$E$2:$T$999,10)</f>
        <v>0.0000303</v>
      </c>
      <c r="R643" s="31">
        <f>VLOOKUP(A643,'Absolute Total Monosaccharide C'!$E$2:$T$999,11)</f>
        <v>0.010701</v>
      </c>
      <c r="S643" s="31">
        <f>VLOOKUP(A643,'Absolute Total Monosaccharide C'!$E$2:$T$999,12)</f>
        <v>0</v>
      </c>
      <c r="T643" s="31">
        <f>VLOOKUP(A643,'Absolute Total Monosaccharide C'!$E$2:$T$999,13)</f>
        <v>0</v>
      </c>
      <c r="U643" s="31">
        <f>VLOOKUP(A643,'Absolute Total Monosaccharide C'!$E$2:$T$999,14)</f>
        <v>0.009475</v>
      </c>
      <c r="V643" s="31">
        <f>VLOOKUP(A643,'Absolute Total Monosaccharide C'!$E$2:$T$999,15)</f>
        <v>0</v>
      </c>
      <c r="W643" s="31">
        <f>VLOOKUP(A643,'Absolute Total Monosaccharide C'!$E$2:$T$999,16)</f>
        <v>0.000217</v>
      </c>
      <c r="X643" s="100">
        <f>VLOOKUP(A643,'Absolute Total Monosaccharide C'!$E$2:$T$999,2)</f>
        <v>10.033</v>
      </c>
      <c r="Y643" s="101"/>
    </row>
    <row r="644">
      <c r="A644" s="19" t="s">
        <v>1795</v>
      </c>
      <c r="B644" s="8" t="str">
        <f>VLOOKUP(A644,'Food Encyclopedia'!$C$2:$K$999,3)&amp;","&amp;VLOOKUP(A644,'Food Encyclopedia'!$C$2:$K$999,4)&amp;","&amp;VLOOKUP(A644,'Food Encyclopedia'!$C$2:$K$999,5)</f>
        <v>Soup, Creamy cashew carrot ginger soup, NA, carton,Pacific Foods,</v>
      </c>
      <c r="C644" s="31" t="str">
        <f>VLOOKUP(A644,'Food Encyclopedia'!$C$2:$K$999,6)</f>
        <v>Vegetables</v>
      </c>
      <c r="D644" s="108"/>
      <c r="E644" s="31">
        <f t="shared" si="1"/>
        <v>0</v>
      </c>
      <c r="F644" s="31">
        <f>(VLOOKUP(A644,'% water content of Food'!A644:F1641,6))</f>
        <v>92.84008236</v>
      </c>
      <c r="G644" s="31">
        <f t="shared" si="2"/>
        <v>0</v>
      </c>
      <c r="H644" s="31">
        <f t="shared" si="3"/>
        <v>0</v>
      </c>
      <c r="I644" s="99">
        <f t="shared" si="4"/>
        <v>0</v>
      </c>
      <c r="J644" s="31">
        <f>VLOOKUP(A644,'Absolute Total Monosaccharide C'!$E$2:$T$999,3)</f>
        <v>0.243398</v>
      </c>
      <c r="K644" s="31">
        <f>VLOOKUP(A644,'Absolute Total Monosaccharide C'!$E$2:$T$999,4)</f>
        <v>0.017395</v>
      </c>
      <c r="L644" s="31">
        <f>VLOOKUP(A644,'Absolute Total Monosaccharide C'!$E$2:$T$999,5)</f>
        <v>0.00111</v>
      </c>
      <c r="M644" s="31">
        <f>VLOOKUP(A644,'Absolute Total Monosaccharide C'!$E$2:$T$999,6)</f>
        <v>0.002692</v>
      </c>
      <c r="N644" s="100">
        <f>VLOOKUP(A644,'Absolute Total Monosaccharide C'!$E$2:$T$999,7)</f>
        <v>0.007408</v>
      </c>
      <c r="O644" s="31">
        <f>VLOOKUP(A644,'Absolute Total Monosaccharide C'!$E$2:$T$999,8)</f>
        <v>0.000955</v>
      </c>
      <c r="P644" s="31">
        <f>VLOOKUP(A644,'Absolute Total Monosaccharide C'!$E$2:$T$999,9)</f>
        <v>0.001395</v>
      </c>
      <c r="Q644" s="102">
        <f>VLOOKUP(A644,'Absolute Total Monosaccharide C'!$E$2:$T$999,10)</f>
        <v>0.0000416</v>
      </c>
      <c r="R644" s="31">
        <f>VLOOKUP(A644,'Absolute Total Monosaccharide C'!$E$2:$T$999,11)</f>
        <v>0.009038</v>
      </c>
      <c r="S644" s="31">
        <f>VLOOKUP(A644,'Absolute Total Monosaccharide C'!$E$2:$T$999,12)</f>
        <v>0</v>
      </c>
      <c r="T644" s="31">
        <f>VLOOKUP(A644,'Absolute Total Monosaccharide C'!$E$2:$T$999,13)</f>
        <v>0</v>
      </c>
      <c r="U644" s="31">
        <f>VLOOKUP(A644,'Absolute Total Monosaccharide C'!$E$2:$T$999,14)</f>
        <v>0.012573</v>
      </c>
      <c r="V644" s="31">
        <f>VLOOKUP(A644,'Absolute Total Monosaccharide C'!$E$2:$T$999,15)</f>
        <v>0</v>
      </c>
      <c r="W644" s="31">
        <f>VLOOKUP(A644,'Absolute Total Monosaccharide C'!$E$2:$T$999,16)</f>
        <v>0.000191</v>
      </c>
      <c r="X644" s="100">
        <f>VLOOKUP(A644,'Absolute Total Monosaccharide C'!$E$2:$T$999,2)</f>
        <v>10.117</v>
      </c>
      <c r="Y644" s="101"/>
    </row>
    <row r="645">
      <c r="A645" s="19" t="s">
        <v>1797</v>
      </c>
      <c r="B645" s="8" t="str">
        <f>VLOOKUP(A645,'Food Encyclopedia'!$C$2:$K$999,3)&amp;","&amp;VLOOKUP(A645,'Food Encyclopedia'!$C$2:$K$999,4)&amp;","&amp;VLOOKUP(A645,'Food Encyclopedia'!$C$2:$K$999,5)</f>
        <v>Soup, Southwest style chicken tortilla soup, NA, carton,Pacific Foods,</v>
      </c>
      <c r="C645" s="31" t="str">
        <f>VLOOKUP(A645,'Food Encyclopedia'!$C$2:$K$999,6)</f>
        <v>Meat, Poultry, Fish, and Mixtures</v>
      </c>
      <c r="D645" s="108"/>
      <c r="E645" s="31">
        <f t="shared" si="1"/>
        <v>0</v>
      </c>
      <c r="F645" s="31">
        <f>(VLOOKUP(A645,'% water content of Food'!A645:F1642,6))</f>
        <v>87.19988635</v>
      </c>
      <c r="G645" s="31">
        <f t="shared" si="2"/>
        <v>0</v>
      </c>
      <c r="H645" s="31">
        <f t="shared" si="3"/>
        <v>0</v>
      </c>
      <c r="I645" s="99">
        <f t="shared" si="4"/>
        <v>0</v>
      </c>
      <c r="J645" s="31">
        <f>VLOOKUP(A645,'Absolute Total Monosaccharide C'!$E$2:$T$999,3)</f>
        <v>0.295184</v>
      </c>
      <c r="K645" s="31">
        <f>VLOOKUP(A645,'Absolute Total Monosaccharide C'!$E$2:$T$999,4)</f>
        <v>0.012367</v>
      </c>
      <c r="L645" s="31">
        <f>VLOOKUP(A645,'Absolute Total Monosaccharide C'!$E$2:$T$999,5)</f>
        <v>0</v>
      </c>
      <c r="M645" s="31">
        <f>VLOOKUP(A645,'Absolute Total Monosaccharide C'!$E$2:$T$999,6)</f>
        <v>0.005261</v>
      </c>
      <c r="N645" s="100">
        <f>VLOOKUP(A645,'Absolute Total Monosaccharide C'!$E$2:$T$999,7)</f>
        <v>0.01343</v>
      </c>
      <c r="O645" s="31">
        <f>VLOOKUP(A645,'Absolute Total Monosaccharide C'!$E$2:$T$999,8)</f>
        <v>0.001388</v>
      </c>
      <c r="P645" s="31">
        <f>VLOOKUP(A645,'Absolute Total Monosaccharide C'!$E$2:$T$999,9)</f>
        <v>0.000968</v>
      </c>
      <c r="Q645" s="31">
        <f>VLOOKUP(A645,'Absolute Total Monosaccharide C'!$E$2:$T$999,10)</f>
        <v>0.00033</v>
      </c>
      <c r="R645" s="31">
        <f>VLOOKUP(A645,'Absolute Total Monosaccharide C'!$E$2:$T$999,11)</f>
        <v>0.005924</v>
      </c>
      <c r="S645" s="31">
        <f>VLOOKUP(A645,'Absolute Total Monosaccharide C'!$E$2:$T$999,12)</f>
        <v>0</v>
      </c>
      <c r="T645" s="31">
        <f>VLOOKUP(A645,'Absolute Total Monosaccharide C'!$E$2:$T$999,13)</f>
        <v>0</v>
      </c>
      <c r="U645" s="31">
        <f>VLOOKUP(A645,'Absolute Total Monosaccharide C'!$E$2:$T$999,14)</f>
        <v>0.004895</v>
      </c>
      <c r="V645" s="31">
        <f>VLOOKUP(A645,'Absolute Total Monosaccharide C'!$E$2:$T$999,15)</f>
        <v>0</v>
      </c>
      <c r="W645" s="31">
        <f>VLOOKUP(A645,'Absolute Total Monosaccharide C'!$E$2:$T$999,16)</f>
        <v>0.000819</v>
      </c>
      <c r="X645" s="100">
        <f>VLOOKUP(A645,'Absolute Total Monosaccharide C'!$E$2:$T$999,2)</f>
        <v>10.145</v>
      </c>
      <c r="Y645" s="101"/>
    </row>
    <row r="646">
      <c r="A646" s="19" t="s">
        <v>1799</v>
      </c>
      <c r="B646" s="8" t="str">
        <f>VLOOKUP(A646,'Food Encyclopedia'!$C$2:$K$999,3)&amp;","&amp;VLOOKUP(A646,'Food Encyclopedia'!$C$2:$K$999,4)&amp;","&amp;VLOOKUP(A646,'Food Encyclopedia'!$C$2:$K$999,5)</f>
        <v>Soup, Poblano pepper and corn chowder, NA, carton,Pacific Foods,</v>
      </c>
      <c r="C646" s="31" t="str">
        <f>VLOOKUP(A646,'Food Encyclopedia'!$C$2:$K$999,6)</f>
        <v>Vegetables</v>
      </c>
      <c r="D646" s="108"/>
      <c r="E646" s="31">
        <f t="shared" si="1"/>
        <v>0</v>
      </c>
      <c r="F646" s="31">
        <f>(VLOOKUP(A646,'% water content of Food'!A646:F1643,6))</f>
        <v>86.56601689</v>
      </c>
      <c r="G646" s="31">
        <f t="shared" si="2"/>
        <v>0</v>
      </c>
      <c r="H646" s="31">
        <f t="shared" si="3"/>
        <v>0</v>
      </c>
      <c r="I646" s="99">
        <f t="shared" si="4"/>
        <v>0</v>
      </c>
      <c r="J646" s="31">
        <f>VLOOKUP(A646,'Absolute Total Monosaccharide C'!$E$2:$T$999,3)</f>
        <v>0.358556</v>
      </c>
      <c r="K646" s="31">
        <f>VLOOKUP(A646,'Absolute Total Monosaccharide C'!$E$2:$T$999,4)</f>
        <v>0.017817</v>
      </c>
      <c r="L646" s="31">
        <f>VLOOKUP(A646,'Absolute Total Monosaccharide C'!$E$2:$T$999,5)</f>
        <v>0</v>
      </c>
      <c r="M646" s="31">
        <f>VLOOKUP(A646,'Absolute Total Monosaccharide C'!$E$2:$T$999,6)</f>
        <v>0.003969</v>
      </c>
      <c r="N646" s="100">
        <f>VLOOKUP(A646,'Absolute Total Monosaccharide C'!$E$2:$T$999,7)</f>
        <v>0.006927</v>
      </c>
      <c r="O646" s="31">
        <f>VLOOKUP(A646,'Absolute Total Monosaccharide C'!$E$2:$T$999,8)</f>
        <v>0.000429</v>
      </c>
      <c r="P646" s="31">
        <f>VLOOKUP(A646,'Absolute Total Monosaccharide C'!$E$2:$T$999,9)</f>
        <v>0.000439</v>
      </c>
      <c r="Q646" s="102">
        <f>VLOOKUP(A646,'Absolute Total Monosaccharide C'!$E$2:$T$999,10)</f>
        <v>0.0000171</v>
      </c>
      <c r="R646" s="31">
        <f>VLOOKUP(A646,'Absolute Total Monosaccharide C'!$E$2:$T$999,11)</f>
        <v>0.002294</v>
      </c>
      <c r="S646" s="31">
        <f>VLOOKUP(A646,'Absolute Total Monosaccharide C'!$E$2:$T$999,12)</f>
        <v>0</v>
      </c>
      <c r="T646" s="31">
        <f>VLOOKUP(A646,'Absolute Total Monosaccharide C'!$E$2:$T$999,13)</f>
        <v>0</v>
      </c>
      <c r="U646" s="31">
        <f>VLOOKUP(A646,'Absolute Total Monosaccharide C'!$E$2:$T$999,14)</f>
        <v>0.000634</v>
      </c>
      <c r="V646" s="31">
        <f>VLOOKUP(A646,'Absolute Total Monosaccharide C'!$E$2:$T$999,15)</f>
        <v>0</v>
      </c>
      <c r="W646" s="31">
        <f>VLOOKUP(A646,'Absolute Total Monosaccharide C'!$E$2:$T$999,16)</f>
        <v>0.000252</v>
      </c>
      <c r="X646" s="100">
        <f>VLOOKUP(A646,'Absolute Total Monosaccharide C'!$E$2:$T$999,2)</f>
        <v>10.069</v>
      </c>
      <c r="Y646" s="101"/>
    </row>
    <row r="647">
      <c r="A647" s="19" t="s">
        <v>1801</v>
      </c>
      <c r="B647" s="8" t="str">
        <f>VLOOKUP(A647,'Food Encyclopedia'!$C$2:$K$999,3)&amp;","&amp;VLOOKUP(A647,'Food Encyclopedia'!$C$2:$K$999,4)&amp;","&amp;VLOOKUP(A647,'Food Encyclopedia'!$C$2:$K$999,5)</f>
        <v>Soup, Creamy tomato basil soup, NA, carton,Pacific Foods,</v>
      </c>
      <c r="C647" s="31" t="str">
        <f>VLOOKUP(A647,'Food Encyclopedia'!$C$2:$K$999,6)</f>
        <v>Beans, Peas, Legumes, Nuts, Seeds</v>
      </c>
      <c r="D647" s="108"/>
      <c r="E647" s="31">
        <f t="shared" si="1"/>
        <v>0</v>
      </c>
      <c r="F647" s="31">
        <f>(VLOOKUP(A647,'% water content of Food'!A647:F1644,6))</f>
        <v>92.68739073</v>
      </c>
      <c r="G647" s="31">
        <f t="shared" si="2"/>
        <v>0</v>
      </c>
      <c r="H647" s="31">
        <f t="shared" si="3"/>
        <v>0</v>
      </c>
      <c r="I647" s="99">
        <f t="shared" si="4"/>
        <v>0</v>
      </c>
      <c r="J647" s="31" t="str">
        <f>VLOOKUP(A647,'Absolute Total Monosaccharide C'!$E$2:$T$999,3)</f>
        <v/>
      </c>
      <c r="K647" s="31" t="str">
        <f>VLOOKUP(A647,'Absolute Total Monosaccharide C'!$E$2:$T$999,4)</f>
        <v/>
      </c>
      <c r="L647" s="31" t="str">
        <f>VLOOKUP(A647,'Absolute Total Monosaccharide C'!$E$2:$T$999,5)</f>
        <v/>
      </c>
      <c r="M647" s="31" t="str">
        <f>VLOOKUP(A647,'Absolute Total Monosaccharide C'!$E$2:$T$999,6)</f>
        <v/>
      </c>
      <c r="N647" s="100" t="str">
        <f>VLOOKUP(A647,'Absolute Total Monosaccharide C'!$E$2:$T$999,7)</f>
        <v/>
      </c>
      <c r="O647" s="31" t="str">
        <f>VLOOKUP(A647,'Absolute Total Monosaccharide C'!$E$2:$T$999,8)</f>
        <v/>
      </c>
      <c r="P647" s="31" t="str">
        <f>VLOOKUP(A647,'Absolute Total Monosaccharide C'!$E$2:$T$999,9)</f>
        <v/>
      </c>
      <c r="Q647" s="31" t="str">
        <f>VLOOKUP(A647,'Absolute Total Monosaccharide C'!$E$2:$T$999,10)</f>
        <v/>
      </c>
      <c r="R647" s="31" t="str">
        <f>VLOOKUP(A647,'Absolute Total Monosaccharide C'!$E$2:$T$999,11)</f>
        <v/>
      </c>
      <c r="S647" s="31" t="str">
        <f>VLOOKUP(A647,'Absolute Total Monosaccharide C'!$E$2:$T$999,12)</f>
        <v/>
      </c>
      <c r="T647" s="31" t="str">
        <f>VLOOKUP(A647,'Absolute Total Monosaccharide C'!$E$2:$T$999,13)</f>
        <v/>
      </c>
      <c r="U647" s="31" t="str">
        <f>VLOOKUP(A647,'Absolute Total Monosaccharide C'!$E$2:$T$999,14)</f>
        <v/>
      </c>
      <c r="V647" s="31" t="str">
        <f>VLOOKUP(A647,'Absolute Total Monosaccharide C'!$E$2:$T$999,15)</f>
        <v/>
      </c>
      <c r="W647" s="31" t="str">
        <f>VLOOKUP(A647,'Absolute Total Monosaccharide C'!$E$2:$T$999,16)</f>
        <v/>
      </c>
      <c r="X647" s="100">
        <f>VLOOKUP(A647,'Absolute Total Monosaccharide C'!$E$2:$T$999,2)</f>
        <v>10.209</v>
      </c>
      <c r="Y647" s="101"/>
    </row>
    <row r="648">
      <c r="A648" s="19" t="s">
        <v>1803</v>
      </c>
      <c r="B648" s="8" t="str">
        <f>VLOOKUP(A648,'Food Encyclopedia'!$C$2:$K$999,3)&amp;","&amp;VLOOKUP(A648,'Food Encyclopedia'!$C$2:$K$999,4)&amp;","&amp;VLOOKUP(A648,'Food Encyclopedia'!$C$2:$K$999,5)</f>
        <v>Soup, Creamy tomato soup, NA, carton,Pacific Foods,</v>
      </c>
      <c r="C648" s="31" t="str">
        <f>VLOOKUP(A648,'Food Encyclopedia'!$C$2:$K$999,6)</f>
        <v>Milk and Milk Products</v>
      </c>
      <c r="D648" s="108"/>
      <c r="E648" s="31">
        <f t="shared" si="1"/>
        <v>0</v>
      </c>
      <c r="F648" s="31">
        <f>(VLOOKUP(A648,'% water content of Food'!A648:F1645,6))</f>
        <v>176.0443982</v>
      </c>
      <c r="G648" s="31">
        <f t="shared" si="2"/>
        <v>0</v>
      </c>
      <c r="H648" s="31">
        <f t="shared" si="3"/>
        <v>0</v>
      </c>
      <c r="I648" s="99">
        <f t="shared" si="4"/>
        <v>0</v>
      </c>
      <c r="J648" s="31">
        <f>VLOOKUP(A648,'Absolute Total Monosaccharide C'!$E$2:$T$999,3)</f>
        <v>0.251713</v>
      </c>
      <c r="K648" s="31">
        <f>VLOOKUP(A648,'Absolute Total Monosaccharide C'!$E$2:$T$999,4)</f>
        <v>0.076485</v>
      </c>
      <c r="L648" s="31">
        <f>VLOOKUP(A648,'Absolute Total Monosaccharide C'!$E$2:$T$999,5)</f>
        <v>0.004755</v>
      </c>
      <c r="M648" s="31">
        <f>VLOOKUP(A648,'Absolute Total Monosaccharide C'!$E$2:$T$999,6)</f>
        <v>0.001546</v>
      </c>
      <c r="N648" s="100">
        <f>VLOOKUP(A648,'Absolute Total Monosaccharide C'!$E$2:$T$999,7)</f>
        <v>0.002599</v>
      </c>
      <c r="O648" s="31">
        <f>VLOOKUP(A648,'Absolute Total Monosaccharide C'!$E$2:$T$999,8)</f>
        <v>0.001961</v>
      </c>
      <c r="P648" s="31">
        <f>VLOOKUP(A648,'Absolute Total Monosaccharide C'!$E$2:$T$999,9)</f>
        <v>0.000836</v>
      </c>
      <c r="Q648" s="102">
        <f>VLOOKUP(A648,'Absolute Total Monosaccharide C'!$E$2:$T$999,10)</f>
        <v>0.0000563</v>
      </c>
      <c r="R648" s="31">
        <f>VLOOKUP(A648,'Absolute Total Monosaccharide C'!$E$2:$T$999,11)</f>
        <v>0.00815</v>
      </c>
      <c r="S648" s="31">
        <f>VLOOKUP(A648,'Absolute Total Monosaccharide C'!$E$2:$T$999,12)</f>
        <v>0</v>
      </c>
      <c r="T648" s="31">
        <f>VLOOKUP(A648,'Absolute Total Monosaccharide C'!$E$2:$T$999,13)</f>
        <v>0</v>
      </c>
      <c r="U648" s="31">
        <f>VLOOKUP(A648,'Absolute Total Monosaccharide C'!$E$2:$T$999,14)</f>
        <v>0.003803</v>
      </c>
      <c r="V648" s="31">
        <f>VLOOKUP(A648,'Absolute Total Monosaccharide C'!$E$2:$T$999,15)</f>
        <v>0</v>
      </c>
      <c r="W648" s="31">
        <f>VLOOKUP(A648,'Absolute Total Monosaccharide C'!$E$2:$T$999,16)</f>
        <v>0.000466</v>
      </c>
      <c r="X648" s="100">
        <f>VLOOKUP(A648,'Absolute Total Monosaccharide C'!$E$2:$T$999,2)</f>
        <v>10.276</v>
      </c>
      <c r="Y648" s="101"/>
    </row>
    <row r="649">
      <c r="A649" s="19" t="s">
        <v>1805</v>
      </c>
      <c r="B649" s="8" t="str">
        <f>VLOOKUP(A649,'Food Encyclopedia'!$C$2:$K$999,3)&amp;","&amp;VLOOKUP(A649,'Food Encyclopedia'!$C$2:$K$999,4)&amp;","&amp;VLOOKUP(A649,'Food Encyclopedia'!$C$2:$K$999,5)</f>
        <v>Soup, Chicken noodle soup, NA, carton,Pacific Foods,</v>
      </c>
      <c r="C649" s="31" t="str">
        <f>VLOOKUP(A649,'Food Encyclopedia'!$C$2:$K$999,6)</f>
        <v>Vegetables</v>
      </c>
      <c r="D649" s="108"/>
      <c r="E649" s="31">
        <f t="shared" si="1"/>
        <v>0</v>
      </c>
      <c r="F649" s="31">
        <f>(VLOOKUP(A649,'% water content of Food'!A649:F1646,6))</f>
        <v>90.12829007</v>
      </c>
      <c r="G649" s="31">
        <f t="shared" si="2"/>
        <v>0</v>
      </c>
      <c r="H649" s="31">
        <f t="shared" si="3"/>
        <v>0</v>
      </c>
      <c r="I649" s="99">
        <f t="shared" si="4"/>
        <v>0</v>
      </c>
      <c r="J649" s="31">
        <f>VLOOKUP(A649,'Absolute Total Monosaccharide C'!$E$2:$T$999,3)</f>
        <v>0.427649</v>
      </c>
      <c r="K649" s="31">
        <f>VLOOKUP(A649,'Absolute Total Monosaccharide C'!$E$2:$T$999,4)</f>
        <v>0.009139</v>
      </c>
      <c r="L649" s="31">
        <f>VLOOKUP(A649,'Absolute Total Monosaccharide C'!$E$2:$T$999,5)</f>
        <v>0.002997</v>
      </c>
      <c r="M649" s="31">
        <f>VLOOKUP(A649,'Absolute Total Monosaccharide C'!$E$2:$T$999,6)</f>
        <v>0.004091</v>
      </c>
      <c r="N649" s="100">
        <f>VLOOKUP(A649,'Absolute Total Monosaccharide C'!$E$2:$T$999,7)</f>
        <v>0.007336</v>
      </c>
      <c r="O649" s="31">
        <f>VLOOKUP(A649,'Absolute Total Monosaccharide C'!$E$2:$T$999,8)</f>
        <v>0.000445</v>
      </c>
      <c r="P649" s="31">
        <f>VLOOKUP(A649,'Absolute Total Monosaccharide C'!$E$2:$T$999,9)</f>
        <v>0.000464</v>
      </c>
      <c r="Q649" s="102">
        <f>VLOOKUP(A649,'Absolute Total Monosaccharide C'!$E$2:$T$999,10)</f>
        <v>0.0000446</v>
      </c>
      <c r="R649" s="31">
        <f>VLOOKUP(A649,'Absolute Total Monosaccharide C'!$E$2:$T$999,11)</f>
        <v>0.003084</v>
      </c>
      <c r="S649" s="31">
        <f>VLOOKUP(A649,'Absolute Total Monosaccharide C'!$E$2:$T$999,12)</f>
        <v>0</v>
      </c>
      <c r="T649" s="31">
        <f>VLOOKUP(A649,'Absolute Total Monosaccharide C'!$E$2:$T$999,13)</f>
        <v>0</v>
      </c>
      <c r="U649" s="31">
        <f>VLOOKUP(A649,'Absolute Total Monosaccharide C'!$E$2:$T$999,14)</f>
        <v>0.001275</v>
      </c>
      <c r="V649" s="31">
        <f>VLOOKUP(A649,'Absolute Total Monosaccharide C'!$E$2:$T$999,15)</f>
        <v>0</v>
      </c>
      <c r="W649" s="31">
        <f>VLOOKUP(A649,'Absolute Total Monosaccharide C'!$E$2:$T$999,16)</f>
        <v>0.000496</v>
      </c>
      <c r="X649" s="100">
        <f>VLOOKUP(A649,'Absolute Total Monosaccharide C'!$E$2:$T$999,2)</f>
        <v>10.049</v>
      </c>
      <c r="Y649" s="101"/>
    </row>
    <row r="650">
      <c r="A650" s="19" t="s">
        <v>1807</v>
      </c>
      <c r="B650" s="8" t="str">
        <f>VLOOKUP(A650,'Food Encyclopedia'!$C$2:$K$999,3)&amp;","&amp;VLOOKUP(A650,'Food Encyclopedia'!$C$2:$K$999,4)&amp;","&amp;VLOOKUP(A650,'Food Encyclopedia'!$C$2:$K$999,5)</f>
        <v>Soup, Vegetable lentil &amp; roasted red pepper soup, NA, carton,Pacific Foods,</v>
      </c>
      <c r="C650" s="31" t="str">
        <f>VLOOKUP(A650,'Food Encyclopedia'!$C$2:$K$999,6)</f>
        <v>Vegetables</v>
      </c>
      <c r="D650" s="108"/>
      <c r="E650" s="31">
        <f t="shared" si="1"/>
        <v>0</v>
      </c>
      <c r="F650" s="31">
        <f>(VLOOKUP(A650,'% water content of Food'!A650:F1647,6))</f>
        <v>86.64183973</v>
      </c>
      <c r="G650" s="31">
        <f t="shared" si="2"/>
        <v>0</v>
      </c>
      <c r="H650" s="31">
        <f t="shared" si="3"/>
        <v>0</v>
      </c>
      <c r="I650" s="99">
        <f t="shared" si="4"/>
        <v>0</v>
      </c>
      <c r="J650" s="31">
        <f>VLOOKUP(A650,'Absolute Total Monosaccharide C'!$E$2:$T$999,3)</f>
        <v>0.400037</v>
      </c>
      <c r="K650" s="31">
        <f>VLOOKUP(A650,'Absolute Total Monosaccharide C'!$E$2:$T$999,4)</f>
        <v>0.033571</v>
      </c>
      <c r="L650" s="31">
        <f>VLOOKUP(A650,'Absolute Total Monosaccharide C'!$E$2:$T$999,5)</f>
        <v>0.005898</v>
      </c>
      <c r="M650" s="31">
        <f>VLOOKUP(A650,'Absolute Total Monosaccharide C'!$E$2:$T$999,6)</f>
        <v>0.006447</v>
      </c>
      <c r="N650" s="100">
        <f>VLOOKUP(A650,'Absolute Total Monosaccharide C'!$E$2:$T$999,7)</f>
        <v>0.027787</v>
      </c>
      <c r="O650" s="31">
        <f>VLOOKUP(A650,'Absolute Total Monosaccharide C'!$E$2:$T$999,8)</f>
        <v>0.001428</v>
      </c>
      <c r="P650" s="31">
        <f>VLOOKUP(A650,'Absolute Total Monosaccharide C'!$E$2:$T$999,9)</f>
        <v>0.001698</v>
      </c>
      <c r="Q650" s="31">
        <f>VLOOKUP(A650,'Absolute Total Monosaccharide C'!$E$2:$T$999,10)</f>
        <v>0.000116</v>
      </c>
      <c r="R650" s="31">
        <f>VLOOKUP(A650,'Absolute Total Monosaccharide C'!$E$2:$T$999,11)</f>
        <v>0.008235</v>
      </c>
      <c r="S650" s="31">
        <f>VLOOKUP(A650,'Absolute Total Monosaccharide C'!$E$2:$T$999,12)</f>
        <v>0</v>
      </c>
      <c r="T650" s="31">
        <f>VLOOKUP(A650,'Absolute Total Monosaccharide C'!$E$2:$T$999,13)</f>
        <v>0</v>
      </c>
      <c r="U650" s="31">
        <f>VLOOKUP(A650,'Absolute Total Monosaccharide C'!$E$2:$T$999,14)</f>
        <v>0.004565</v>
      </c>
      <c r="V650" s="31">
        <f>VLOOKUP(A650,'Absolute Total Monosaccharide C'!$E$2:$T$999,15)</f>
        <v>0</v>
      </c>
      <c r="W650" s="31">
        <f>VLOOKUP(A650,'Absolute Total Monosaccharide C'!$E$2:$T$999,16)</f>
        <v>0.00061</v>
      </c>
      <c r="X650" s="100">
        <f>VLOOKUP(A650,'Absolute Total Monosaccharide C'!$E$2:$T$999,2)</f>
        <v>10.372</v>
      </c>
      <c r="Y650" s="101"/>
    </row>
    <row r="651">
      <c r="A651" s="19" t="s">
        <v>1809</v>
      </c>
      <c r="B651" s="8" t="str">
        <f>VLOOKUP(A651,'Food Encyclopedia'!$C$2:$K$999,3)&amp;","&amp;VLOOKUP(A651,'Food Encyclopedia'!$C$2:$K$999,4)&amp;","&amp;VLOOKUP(A651,'Food Encyclopedia'!$C$2:$K$999,5)</f>
        <v>Soup, Cream of mushroom, NA, can,Pacific Foods,</v>
      </c>
      <c r="C651" s="31" t="str">
        <f>VLOOKUP(A651,'Food Encyclopedia'!$C$2:$K$999,6)</f>
        <v>Vegetables</v>
      </c>
      <c r="D651" s="108"/>
      <c r="E651" s="31">
        <f t="shared" si="1"/>
        <v>0</v>
      </c>
      <c r="F651" s="31">
        <f>(VLOOKUP(A651,'% water content of Food'!A651:F1648,6))</f>
        <v>89.50107729</v>
      </c>
      <c r="G651" s="31">
        <f t="shared" si="2"/>
        <v>0</v>
      </c>
      <c r="H651" s="31">
        <f t="shared" si="3"/>
        <v>0</v>
      </c>
      <c r="I651" s="99">
        <f t="shared" si="4"/>
        <v>0</v>
      </c>
      <c r="J651" s="31">
        <f>VLOOKUP(A651,'Absolute Total Monosaccharide C'!$E$2:$T$999,3)</f>
        <v>0.736101</v>
      </c>
      <c r="K651" s="31">
        <f>VLOOKUP(A651,'Absolute Total Monosaccharide C'!$E$2:$T$999,4)</f>
        <v>0.018737</v>
      </c>
      <c r="L651" s="31">
        <f>VLOOKUP(A651,'Absolute Total Monosaccharide C'!$E$2:$T$999,5)</f>
        <v>0.009194</v>
      </c>
      <c r="M651" s="31">
        <f>VLOOKUP(A651,'Absolute Total Monosaccharide C'!$E$2:$T$999,6)</f>
        <v>0.000455</v>
      </c>
      <c r="N651" s="100">
        <f>VLOOKUP(A651,'Absolute Total Monosaccharide C'!$E$2:$T$999,7)</f>
        <v>0.002804</v>
      </c>
      <c r="O651" s="31">
        <f>VLOOKUP(A651,'Absolute Total Monosaccharide C'!$E$2:$T$999,8)</f>
        <v>0.000395</v>
      </c>
      <c r="P651" s="31">
        <f>VLOOKUP(A651,'Absolute Total Monosaccharide C'!$E$2:$T$999,9)</f>
        <v>0.000161</v>
      </c>
      <c r="Q651" s="31">
        <f>VLOOKUP(A651,'Absolute Total Monosaccharide C'!$E$2:$T$999,10)</f>
        <v>0.000263</v>
      </c>
      <c r="R651" s="31">
        <f>VLOOKUP(A651,'Absolute Total Monosaccharide C'!$E$2:$T$999,11)</f>
        <v>0.000394</v>
      </c>
      <c r="S651" s="31">
        <f>VLOOKUP(A651,'Absolute Total Monosaccharide C'!$E$2:$T$999,12)</f>
        <v>0</v>
      </c>
      <c r="T651" s="31">
        <f>VLOOKUP(A651,'Absolute Total Monosaccharide C'!$E$2:$T$999,13)</f>
        <v>0</v>
      </c>
      <c r="U651" s="31">
        <f>VLOOKUP(A651,'Absolute Total Monosaccharide C'!$E$2:$T$999,14)</f>
        <v>0.002579</v>
      </c>
      <c r="V651" s="31">
        <f>VLOOKUP(A651,'Absolute Total Monosaccharide C'!$E$2:$T$999,15)</f>
        <v>0</v>
      </c>
      <c r="W651" s="31">
        <f>VLOOKUP(A651,'Absolute Total Monosaccharide C'!$E$2:$T$999,16)</f>
        <v>0.000268</v>
      </c>
      <c r="X651" s="100">
        <f>VLOOKUP(A651,'Absolute Total Monosaccharide C'!$E$2:$T$999,2)</f>
        <v>10.144</v>
      </c>
      <c r="Y651" s="101"/>
    </row>
    <row r="652">
      <c r="A652" s="19" t="s">
        <v>1811</v>
      </c>
      <c r="B652" s="8" t="str">
        <f>VLOOKUP(A652,'Food Encyclopedia'!$C$2:$K$999,3)&amp;","&amp;VLOOKUP(A652,'Food Encyclopedia'!$C$2:$K$999,4)&amp;","&amp;VLOOKUP(A652,'Food Encyclopedia'!$C$2:$K$999,5)</f>
        <v>Soup, Cream of chicken, NA, can,Pacific Foods,</v>
      </c>
      <c r="C652" s="31" t="str">
        <f>VLOOKUP(A652,'Food Encyclopedia'!$C$2:$K$999,6)</f>
        <v>Meat, Poultry, Fish, and Mixtures</v>
      </c>
      <c r="D652" s="108"/>
      <c r="E652" s="31">
        <f t="shared" si="1"/>
        <v>0</v>
      </c>
      <c r="F652" s="31">
        <f>(VLOOKUP(A652,'% water content of Food'!A652:F1649,6))</f>
        <v>86.5271855</v>
      </c>
      <c r="G652" s="31">
        <f t="shared" si="2"/>
        <v>0</v>
      </c>
      <c r="H652" s="31">
        <f t="shared" si="3"/>
        <v>0</v>
      </c>
      <c r="I652" s="99">
        <f t="shared" si="4"/>
        <v>0</v>
      </c>
      <c r="J652" s="31">
        <f>VLOOKUP(A652,'Absolute Total Monosaccharide C'!$E$2:$T$999,3)</f>
        <v>0.505808</v>
      </c>
      <c r="K652" s="31">
        <f>VLOOKUP(A652,'Absolute Total Monosaccharide C'!$E$2:$T$999,4)</f>
        <v>0.010889</v>
      </c>
      <c r="L652" s="31">
        <f>VLOOKUP(A652,'Absolute Total Monosaccharide C'!$E$2:$T$999,5)</f>
        <v>0.002901</v>
      </c>
      <c r="M652" s="31">
        <f>VLOOKUP(A652,'Absolute Total Monosaccharide C'!$E$2:$T$999,6)</f>
        <v>0.000327</v>
      </c>
      <c r="N652" s="100">
        <f>VLOOKUP(A652,'Absolute Total Monosaccharide C'!$E$2:$T$999,7)</f>
        <v>0.001466</v>
      </c>
      <c r="O652" s="102">
        <f>VLOOKUP(A652,'Absolute Total Monosaccharide C'!$E$2:$T$999,8)</f>
        <v>0.0000827</v>
      </c>
      <c r="P652" s="102">
        <f>VLOOKUP(A652,'Absolute Total Monosaccharide C'!$E$2:$T$999,9)</f>
        <v>0.0000434</v>
      </c>
      <c r="Q652" s="102">
        <f>VLOOKUP(A652,'Absolute Total Monosaccharide C'!$E$2:$T$999,10)</f>
        <v>0.0000607</v>
      </c>
      <c r="R652" s="102">
        <f>VLOOKUP(A652,'Absolute Total Monosaccharide C'!$E$2:$T$999,11)</f>
        <v>0.0000918</v>
      </c>
      <c r="S652" s="31">
        <f>VLOOKUP(A652,'Absolute Total Monosaccharide C'!$E$2:$T$999,12)</f>
        <v>0</v>
      </c>
      <c r="T652" s="31">
        <f>VLOOKUP(A652,'Absolute Total Monosaccharide C'!$E$2:$T$999,13)</f>
        <v>0</v>
      </c>
      <c r="U652" s="31">
        <f>VLOOKUP(A652,'Absolute Total Monosaccharide C'!$E$2:$T$999,14)</f>
        <v>0.000419</v>
      </c>
      <c r="V652" s="31">
        <f>VLOOKUP(A652,'Absolute Total Monosaccharide C'!$E$2:$T$999,15)</f>
        <v>0</v>
      </c>
      <c r="W652" s="31">
        <f>VLOOKUP(A652,'Absolute Total Monosaccharide C'!$E$2:$T$999,16)</f>
        <v>0.000472</v>
      </c>
      <c r="X652" s="100">
        <f>VLOOKUP(A652,'Absolute Total Monosaccharide C'!$E$2:$T$999,2)</f>
        <v>9.771</v>
      </c>
      <c r="Y652" s="101"/>
    </row>
    <row r="653">
      <c r="A653" s="19" t="s">
        <v>1813</v>
      </c>
      <c r="B653" s="8" t="str">
        <f>VLOOKUP(A653,'Food Encyclopedia'!$C$2:$K$999,3)&amp;","&amp;VLOOKUP(A653,'Food Encyclopedia'!$C$2:$K$999,4)&amp;","&amp;VLOOKUP(A653,'Food Encyclopedia'!$C$2:$K$999,5)</f>
        <v>Soup, tomato creamy soup, NA, carton,Imagine,</v>
      </c>
      <c r="C653" s="31" t="str">
        <f>VLOOKUP(A653,'Food Encyclopedia'!$C$2:$K$999,6)</f>
        <v>Vegetables</v>
      </c>
      <c r="D653" s="108"/>
      <c r="E653" s="31">
        <f t="shared" si="1"/>
        <v>0</v>
      </c>
      <c r="F653" s="31">
        <f>(VLOOKUP(A653,'% water content of Food'!A653:F1650,6))</f>
        <v>93.02875181</v>
      </c>
      <c r="G653" s="31">
        <f t="shared" si="2"/>
        <v>0</v>
      </c>
      <c r="H653" s="31">
        <f t="shared" si="3"/>
        <v>0</v>
      </c>
      <c r="I653" s="99">
        <f t="shared" si="4"/>
        <v>0</v>
      </c>
      <c r="J653" s="31">
        <f>VLOOKUP(A653,'Absolute Total Monosaccharide C'!$E$2:$T$999,3)</f>
        <v>0.344587</v>
      </c>
      <c r="K653" s="31">
        <f>VLOOKUP(A653,'Absolute Total Monosaccharide C'!$E$2:$T$999,4)</f>
        <v>0.016331</v>
      </c>
      <c r="L653" s="31">
        <f>VLOOKUP(A653,'Absolute Total Monosaccharide C'!$E$2:$T$999,5)</f>
        <v>0.014635</v>
      </c>
      <c r="M653" s="31">
        <f>VLOOKUP(A653,'Absolute Total Monosaccharide C'!$E$2:$T$999,6)</f>
        <v>0.002199</v>
      </c>
      <c r="N653" s="100">
        <f>VLOOKUP(A653,'Absolute Total Monosaccharide C'!$E$2:$T$999,7)</f>
        <v>0.004669</v>
      </c>
      <c r="O653" s="31">
        <f>VLOOKUP(A653,'Absolute Total Monosaccharide C'!$E$2:$T$999,8)</f>
        <v>0.000363</v>
      </c>
      <c r="P653" s="31">
        <f>VLOOKUP(A653,'Absolute Total Monosaccharide C'!$E$2:$T$999,9)</f>
        <v>0.001218</v>
      </c>
      <c r="Q653" s="102">
        <f>VLOOKUP(A653,'Absolute Total Monosaccharide C'!$E$2:$T$999,10)</f>
        <v>0.0000219</v>
      </c>
      <c r="R653" s="31">
        <f>VLOOKUP(A653,'Absolute Total Monosaccharide C'!$E$2:$T$999,11)</f>
        <v>0.015784</v>
      </c>
      <c r="S653" s="31">
        <f>VLOOKUP(A653,'Absolute Total Monosaccharide C'!$E$2:$T$999,12)</f>
        <v>0</v>
      </c>
      <c r="T653" s="31">
        <f>VLOOKUP(A653,'Absolute Total Monosaccharide C'!$E$2:$T$999,13)</f>
        <v>0</v>
      </c>
      <c r="U653" s="31">
        <f>VLOOKUP(A653,'Absolute Total Monosaccharide C'!$E$2:$T$999,14)</f>
        <v>0.004786</v>
      </c>
      <c r="V653" s="31">
        <f>VLOOKUP(A653,'Absolute Total Monosaccharide C'!$E$2:$T$999,15)</f>
        <v>0</v>
      </c>
      <c r="W653" s="31">
        <f>VLOOKUP(A653,'Absolute Total Monosaccharide C'!$E$2:$T$999,16)</f>
        <v>0.000573</v>
      </c>
      <c r="X653" s="100">
        <f>VLOOKUP(A653,'Absolute Total Monosaccharide C'!$E$2:$T$999,2)</f>
        <v>9.812</v>
      </c>
      <c r="Y653" s="101"/>
    </row>
    <row r="654">
      <c r="A654" s="19" t="s">
        <v>1816</v>
      </c>
      <c r="B654" s="8" t="str">
        <f>VLOOKUP(A654,'Food Encyclopedia'!$C$2:$K$999,3)&amp;","&amp;VLOOKUP(A654,'Food Encyclopedia'!$C$2:$K$999,4)&amp;","&amp;VLOOKUP(A654,'Food Encyclopedia'!$C$2:$K$999,5)</f>
        <v>Soup, portobello mushroom creamy soup, NA, carton,Imagine,</v>
      </c>
      <c r="C654" s="31" t="str">
        <f>VLOOKUP(A654,'Food Encyclopedia'!$C$2:$K$999,6)</f>
        <v>Vegetables</v>
      </c>
      <c r="D654" s="108"/>
      <c r="E654" s="31">
        <f t="shared" si="1"/>
        <v>0</v>
      </c>
      <c r="F654" s="31">
        <f>(VLOOKUP(A654,'% water content of Food'!A654:F1651,6))</f>
        <v>95.41471196</v>
      </c>
      <c r="G654" s="31">
        <f t="shared" si="2"/>
        <v>0</v>
      </c>
      <c r="H654" s="31">
        <f t="shared" si="3"/>
        <v>0</v>
      </c>
      <c r="I654" s="99">
        <f t="shared" si="4"/>
        <v>0</v>
      </c>
      <c r="J654" s="31">
        <f>VLOOKUP(A654,'Absolute Total Monosaccharide C'!$E$2:$T$999,3)</f>
        <v>0.430561</v>
      </c>
      <c r="K654" s="31">
        <f>VLOOKUP(A654,'Absolute Total Monosaccharide C'!$E$2:$T$999,4)</f>
        <v>0.013926</v>
      </c>
      <c r="L654" s="31">
        <f>VLOOKUP(A654,'Absolute Total Monosaccharide C'!$E$2:$T$999,5)</f>
        <v>0.006815</v>
      </c>
      <c r="M654" s="31">
        <f>VLOOKUP(A654,'Absolute Total Monosaccharide C'!$E$2:$T$999,6)</f>
        <v>0.000941</v>
      </c>
      <c r="N654" s="100">
        <f>VLOOKUP(A654,'Absolute Total Monosaccharide C'!$E$2:$T$999,7)</f>
        <v>0.002815</v>
      </c>
      <c r="O654" s="31">
        <f>VLOOKUP(A654,'Absolute Total Monosaccharide C'!$E$2:$T$999,8)</f>
        <v>0.000694</v>
      </c>
      <c r="P654" s="31">
        <f>VLOOKUP(A654,'Absolute Total Monosaccharide C'!$E$2:$T$999,9)</f>
        <v>0.000451</v>
      </c>
      <c r="Q654" s="102">
        <f>VLOOKUP(A654,'Absolute Total Monosaccharide C'!$E$2:$T$999,10)</f>
        <v>0.0000443</v>
      </c>
      <c r="R654" s="31">
        <f>VLOOKUP(A654,'Absolute Total Monosaccharide C'!$E$2:$T$999,11)</f>
        <v>0.004667</v>
      </c>
      <c r="S654" s="31">
        <f>VLOOKUP(A654,'Absolute Total Monosaccharide C'!$E$2:$T$999,12)</f>
        <v>0</v>
      </c>
      <c r="T654" s="31">
        <f>VLOOKUP(A654,'Absolute Total Monosaccharide C'!$E$2:$T$999,13)</f>
        <v>0</v>
      </c>
      <c r="U654" s="31">
        <f>VLOOKUP(A654,'Absolute Total Monosaccharide C'!$E$2:$T$999,14)</f>
        <v>0.000544</v>
      </c>
      <c r="V654" s="31">
        <f>VLOOKUP(A654,'Absolute Total Monosaccharide C'!$E$2:$T$999,15)</f>
        <v>0</v>
      </c>
      <c r="W654" s="31">
        <f>VLOOKUP(A654,'Absolute Total Monosaccharide C'!$E$2:$T$999,16)</f>
        <v>0.000375</v>
      </c>
      <c r="X654" s="100">
        <f>VLOOKUP(A654,'Absolute Total Monosaccharide C'!$E$2:$T$999,2)</f>
        <v>10.182</v>
      </c>
      <c r="Y654" s="101"/>
    </row>
    <row r="655">
      <c r="A655" s="19" t="s">
        <v>1819</v>
      </c>
      <c r="B655" s="8" t="str">
        <f>VLOOKUP(A655,'Food Encyclopedia'!$C$2:$K$999,3)&amp;","&amp;VLOOKUP(A655,'Food Encyclopedia'!$C$2:$K$999,4)&amp;","&amp;VLOOKUP(A655,'Food Encyclopedia'!$C$2:$K$999,5)</f>
        <v>Soup, Garden tomato creamy soup, NA, carton,Imagine,</v>
      </c>
      <c r="C655" s="31" t="str">
        <f>VLOOKUP(A655,'Food Encyclopedia'!$C$2:$K$999,6)</f>
        <v>Vegetables</v>
      </c>
      <c r="D655" s="108"/>
      <c r="E655" s="31">
        <f t="shared" si="1"/>
        <v>0</v>
      </c>
      <c r="F655" s="31">
        <f>(VLOOKUP(A655,'% water content of Food'!A655:F1652,6))</f>
        <v>93.60962291</v>
      </c>
      <c r="G655" s="31">
        <f t="shared" si="2"/>
        <v>0</v>
      </c>
      <c r="H655" s="31">
        <f t="shared" si="3"/>
        <v>0</v>
      </c>
      <c r="I655" s="99">
        <f t="shared" si="4"/>
        <v>0</v>
      </c>
      <c r="J655" s="31">
        <f>VLOOKUP(A655,'Absolute Total Monosaccharide C'!$E$2:$T$999,3)</f>
        <v>0.301507</v>
      </c>
      <c r="K655" s="31">
        <f>VLOOKUP(A655,'Absolute Total Monosaccharide C'!$E$2:$T$999,4)</f>
        <v>0.01426</v>
      </c>
      <c r="L655" s="31">
        <f>VLOOKUP(A655,'Absolute Total Monosaccharide C'!$E$2:$T$999,5)</f>
        <v>0.007726</v>
      </c>
      <c r="M655" s="31">
        <f>VLOOKUP(A655,'Absolute Total Monosaccharide C'!$E$2:$T$999,6)</f>
        <v>0.001854</v>
      </c>
      <c r="N655" s="100">
        <f>VLOOKUP(A655,'Absolute Total Monosaccharide C'!$E$2:$T$999,7)</f>
        <v>0.004593</v>
      </c>
      <c r="O655" s="31">
        <f>VLOOKUP(A655,'Absolute Total Monosaccharide C'!$E$2:$T$999,8)</f>
        <v>0.000402</v>
      </c>
      <c r="P655" s="31">
        <f>VLOOKUP(A655,'Absolute Total Monosaccharide C'!$E$2:$T$999,9)</f>
        <v>0.001191</v>
      </c>
      <c r="Q655" s="102">
        <f>VLOOKUP(A655,'Absolute Total Monosaccharide C'!$E$2:$T$999,10)</f>
        <v>0.000091</v>
      </c>
      <c r="R655" s="31">
        <f>VLOOKUP(A655,'Absolute Total Monosaccharide C'!$E$2:$T$999,11)</f>
        <v>0.01644</v>
      </c>
      <c r="S655" s="31">
        <f>VLOOKUP(A655,'Absolute Total Monosaccharide C'!$E$2:$T$999,12)</f>
        <v>0</v>
      </c>
      <c r="T655" s="31">
        <f>VLOOKUP(A655,'Absolute Total Monosaccharide C'!$E$2:$T$999,13)</f>
        <v>0</v>
      </c>
      <c r="U655" s="31">
        <f>VLOOKUP(A655,'Absolute Total Monosaccharide C'!$E$2:$T$999,14)</f>
        <v>0.002395</v>
      </c>
      <c r="V655" s="31">
        <f>VLOOKUP(A655,'Absolute Total Monosaccharide C'!$E$2:$T$999,15)</f>
        <v>0</v>
      </c>
      <c r="W655" s="31">
        <f>VLOOKUP(A655,'Absolute Total Monosaccharide C'!$E$2:$T$999,16)</f>
        <v>0.000458</v>
      </c>
      <c r="X655" s="100">
        <f>VLOOKUP(A655,'Absolute Total Monosaccharide C'!$E$2:$T$999,2)</f>
        <v>10.335</v>
      </c>
      <c r="Y655" s="101"/>
    </row>
    <row r="656">
      <c r="A656" s="19" t="s">
        <v>1821</v>
      </c>
      <c r="B656" s="8" t="str">
        <f>VLOOKUP(A656,'Food Encyclopedia'!$C$2:$K$999,3)&amp;","&amp;VLOOKUP(A656,'Food Encyclopedia'!$C$2:$K$999,4)&amp;","&amp;VLOOKUP(A656,'Food Encyclopedia'!$C$2:$K$999,5)</f>
        <v>Soup, Butternut squash creamy soup, NA, carton,Imagine,</v>
      </c>
      <c r="C656" s="31" t="str">
        <f>VLOOKUP(A656,'Food Encyclopedia'!$C$2:$K$999,6)</f>
        <v>Vegetables</v>
      </c>
      <c r="D656" s="108"/>
      <c r="E656" s="31">
        <f t="shared" si="1"/>
        <v>0</v>
      </c>
      <c r="F656" s="31">
        <f>(VLOOKUP(A656,'% water content of Food'!A656:F1653,6))</f>
        <v>154.6544595</v>
      </c>
      <c r="G656" s="31">
        <f t="shared" si="2"/>
        <v>0</v>
      </c>
      <c r="H656" s="31">
        <f t="shared" si="3"/>
        <v>0</v>
      </c>
      <c r="I656" s="99">
        <f t="shared" si="4"/>
        <v>0</v>
      </c>
      <c r="J656" s="31">
        <f>VLOOKUP(A656,'Absolute Total Monosaccharide C'!$E$2:$T$999,3)</f>
        <v>0.347648</v>
      </c>
      <c r="K656" s="31">
        <f>VLOOKUP(A656,'Absolute Total Monosaccharide C'!$E$2:$T$999,4)</f>
        <v>0.015717</v>
      </c>
      <c r="L656" s="31">
        <f>VLOOKUP(A656,'Absolute Total Monosaccharide C'!$E$2:$T$999,5)</f>
        <v>0.005094</v>
      </c>
      <c r="M656" s="31">
        <f>VLOOKUP(A656,'Absolute Total Monosaccharide C'!$E$2:$T$999,6)</f>
        <v>0.001504</v>
      </c>
      <c r="N656" s="100">
        <f>VLOOKUP(A656,'Absolute Total Monosaccharide C'!$E$2:$T$999,7)</f>
        <v>0.003805</v>
      </c>
      <c r="O656" s="31">
        <f>VLOOKUP(A656,'Absolute Total Monosaccharide C'!$E$2:$T$999,8)</f>
        <v>0.000932</v>
      </c>
      <c r="P656" s="31">
        <f>VLOOKUP(A656,'Absolute Total Monosaccharide C'!$E$2:$T$999,9)</f>
        <v>0.001517</v>
      </c>
      <c r="Q656" s="102">
        <f>VLOOKUP(A656,'Absolute Total Monosaccharide C'!$E$2:$T$999,10)</f>
        <v>0.0000687</v>
      </c>
      <c r="R656" s="31">
        <f>VLOOKUP(A656,'Absolute Total Monosaccharide C'!$E$2:$T$999,11)</f>
        <v>0.015313</v>
      </c>
      <c r="S656" s="31">
        <f>VLOOKUP(A656,'Absolute Total Monosaccharide C'!$E$2:$T$999,12)</f>
        <v>0</v>
      </c>
      <c r="T656" s="31">
        <f>VLOOKUP(A656,'Absolute Total Monosaccharide C'!$E$2:$T$999,13)</f>
        <v>0</v>
      </c>
      <c r="U656" s="31">
        <f>VLOOKUP(A656,'Absolute Total Monosaccharide C'!$E$2:$T$999,14)</f>
        <v>0.001547</v>
      </c>
      <c r="V656" s="31">
        <f>VLOOKUP(A656,'Absolute Total Monosaccharide C'!$E$2:$T$999,15)</f>
        <v>0</v>
      </c>
      <c r="W656" s="31">
        <f>VLOOKUP(A656,'Absolute Total Monosaccharide C'!$E$2:$T$999,16)</f>
        <v>0.000357</v>
      </c>
      <c r="X656" s="100">
        <f>VLOOKUP(A656,'Absolute Total Monosaccharide C'!$E$2:$T$999,2)</f>
        <v>10.358</v>
      </c>
      <c r="Y656" s="101"/>
    </row>
    <row r="657">
      <c r="A657" s="19" t="s">
        <v>1823</v>
      </c>
      <c r="B657" s="8" t="str">
        <f>VLOOKUP(A657,'Food Encyclopedia'!$C$2:$K$999,3)&amp;","&amp;VLOOKUP(A657,'Food Encyclopedia'!$C$2:$K$999,4)&amp;","&amp;VLOOKUP(A657,'Food Encyclopedia'!$C$2:$K$999,5)</f>
        <v>Soup, Butternut squash creamy soup (light in sodium), NA, carton,Imagine,</v>
      </c>
      <c r="C657" s="31" t="str">
        <f>VLOOKUP(A657,'Food Encyclopedia'!$C$2:$K$999,6)</f>
        <v>Vegetables</v>
      </c>
      <c r="D657" s="108"/>
      <c r="E657" s="31">
        <f t="shared" si="1"/>
        <v>0</v>
      </c>
      <c r="F657" s="31">
        <f>(VLOOKUP(A657,'% water content of Food'!A657:F1654,6))</f>
        <v>87.57133972</v>
      </c>
      <c r="G657" s="31">
        <f t="shared" si="2"/>
        <v>0</v>
      </c>
      <c r="H657" s="31">
        <f t="shared" si="3"/>
        <v>0</v>
      </c>
      <c r="I657" s="99">
        <f t="shared" si="4"/>
        <v>0</v>
      </c>
      <c r="J657" s="31">
        <f>VLOOKUP(A657,'Absolute Total Monosaccharide C'!$E$2:$T$999,3)</f>
        <v>0.286036</v>
      </c>
      <c r="K657" s="31">
        <f>VLOOKUP(A657,'Absolute Total Monosaccharide C'!$E$2:$T$999,4)</f>
        <v>0.014879</v>
      </c>
      <c r="L657" s="31">
        <f>VLOOKUP(A657,'Absolute Total Monosaccharide C'!$E$2:$T$999,5)</f>
        <v>0.001383</v>
      </c>
      <c r="M657" s="31">
        <f>VLOOKUP(A657,'Absolute Total Monosaccharide C'!$E$2:$T$999,6)</f>
        <v>0.003262</v>
      </c>
      <c r="N657" s="100">
        <f>VLOOKUP(A657,'Absolute Total Monosaccharide C'!$E$2:$T$999,7)</f>
        <v>0.003693</v>
      </c>
      <c r="O657" s="31">
        <f>VLOOKUP(A657,'Absolute Total Monosaccharide C'!$E$2:$T$999,8)</f>
        <v>0.001215</v>
      </c>
      <c r="P657" s="31">
        <f>VLOOKUP(A657,'Absolute Total Monosaccharide C'!$E$2:$T$999,9)</f>
        <v>0.001748</v>
      </c>
      <c r="Q657" s="102">
        <f>VLOOKUP(A657,'Absolute Total Monosaccharide C'!$E$2:$T$999,10)</f>
        <v>0.0000551</v>
      </c>
      <c r="R657" s="31">
        <f>VLOOKUP(A657,'Absolute Total Monosaccharide C'!$E$2:$T$999,11)</f>
        <v>0.012105</v>
      </c>
      <c r="S657" s="31">
        <f>VLOOKUP(A657,'Absolute Total Monosaccharide C'!$E$2:$T$999,12)</f>
        <v>0</v>
      </c>
      <c r="T657" s="31">
        <f>VLOOKUP(A657,'Absolute Total Monosaccharide C'!$E$2:$T$999,13)</f>
        <v>0</v>
      </c>
      <c r="U657" s="31">
        <f>VLOOKUP(A657,'Absolute Total Monosaccharide C'!$E$2:$T$999,14)</f>
        <v>0.004249</v>
      </c>
      <c r="V657" s="31">
        <f>VLOOKUP(A657,'Absolute Total Monosaccharide C'!$E$2:$T$999,15)</f>
        <v>0</v>
      </c>
      <c r="W657" s="31">
        <f>VLOOKUP(A657,'Absolute Total Monosaccharide C'!$E$2:$T$999,16)</f>
        <v>0.000299</v>
      </c>
      <c r="X657" s="100">
        <f>VLOOKUP(A657,'Absolute Total Monosaccharide C'!$E$2:$T$999,2)</f>
        <v>10.279</v>
      </c>
      <c r="Y657" s="101"/>
    </row>
    <row r="658">
      <c r="A658" s="19" t="s">
        <v>1825</v>
      </c>
      <c r="B658" s="8" t="str">
        <f>VLOOKUP(A658,'Food Encyclopedia'!$C$2:$K$999,3)&amp;","&amp;VLOOKUP(A658,'Food Encyclopedia'!$C$2:$K$999,4)&amp;","&amp;VLOOKUP(A658,'Food Encyclopedia'!$C$2:$K$999,5)</f>
        <v>Soup, tomato basil creamy soup, NA, carton,Imagine,</v>
      </c>
      <c r="C658" s="31" t="str">
        <f>VLOOKUP(A658,'Food Encyclopedia'!$C$2:$K$999,6)</f>
        <v>Vegetables</v>
      </c>
      <c r="D658" s="108"/>
      <c r="E658" s="31">
        <f t="shared" si="1"/>
        <v>0</v>
      </c>
      <c r="F658" s="31">
        <f>(VLOOKUP(A658,'% water content of Food'!A658:F1655,6))</f>
        <v>93.18867958</v>
      </c>
      <c r="G658" s="31">
        <f t="shared" si="2"/>
        <v>0</v>
      </c>
      <c r="H658" s="31">
        <f t="shared" si="3"/>
        <v>0</v>
      </c>
      <c r="I658" s="99">
        <f t="shared" si="4"/>
        <v>0</v>
      </c>
      <c r="J658" s="31">
        <f>VLOOKUP(A658,'Absolute Total Monosaccharide C'!$E$2:$T$999,3)</f>
        <v>0.301174</v>
      </c>
      <c r="K658" s="31">
        <f>VLOOKUP(A658,'Absolute Total Monosaccharide C'!$E$2:$T$999,4)</f>
        <v>0.012661</v>
      </c>
      <c r="L658" s="31">
        <f>VLOOKUP(A658,'Absolute Total Monosaccharide C'!$E$2:$T$999,5)</f>
        <v>0.003484</v>
      </c>
      <c r="M658" s="31">
        <f>VLOOKUP(A658,'Absolute Total Monosaccharide C'!$E$2:$T$999,6)</f>
        <v>0.00262</v>
      </c>
      <c r="N658" s="100">
        <f>VLOOKUP(A658,'Absolute Total Monosaccharide C'!$E$2:$T$999,7)</f>
        <v>0.004149</v>
      </c>
      <c r="O658" s="31">
        <f>VLOOKUP(A658,'Absolute Total Monosaccharide C'!$E$2:$T$999,8)</f>
        <v>0.001047</v>
      </c>
      <c r="P658" s="31">
        <f>VLOOKUP(A658,'Absolute Total Monosaccharide C'!$E$2:$T$999,9)</f>
        <v>0.001418</v>
      </c>
      <c r="Q658" s="102">
        <f>VLOOKUP(A658,'Absolute Total Monosaccharide C'!$E$2:$T$999,10)</f>
        <v>0.0000783</v>
      </c>
      <c r="R658" s="31">
        <f>VLOOKUP(A658,'Absolute Total Monosaccharide C'!$E$2:$T$999,11)</f>
        <v>0.015272</v>
      </c>
      <c r="S658" s="31">
        <f>VLOOKUP(A658,'Absolute Total Monosaccharide C'!$E$2:$T$999,12)</f>
        <v>0</v>
      </c>
      <c r="T658" s="31">
        <f>VLOOKUP(A658,'Absolute Total Monosaccharide C'!$E$2:$T$999,13)</f>
        <v>0</v>
      </c>
      <c r="U658" s="31">
        <f>VLOOKUP(A658,'Absolute Total Monosaccharide C'!$E$2:$T$999,14)</f>
        <v>0.002921</v>
      </c>
      <c r="V658" s="31">
        <f>VLOOKUP(A658,'Absolute Total Monosaccharide C'!$E$2:$T$999,15)</f>
        <v>0</v>
      </c>
      <c r="W658" s="31">
        <f>VLOOKUP(A658,'Absolute Total Monosaccharide C'!$E$2:$T$999,16)</f>
        <v>0.000301</v>
      </c>
      <c r="X658" s="100">
        <f>VLOOKUP(A658,'Absolute Total Monosaccharide C'!$E$2:$T$999,2)</f>
        <v>10.29</v>
      </c>
      <c r="Y658" s="101"/>
    </row>
    <row r="659">
      <c r="A659" s="19" t="s">
        <v>1827</v>
      </c>
      <c r="B659" s="8" t="str">
        <f>VLOOKUP(A659,'Food Encyclopedia'!$C$2:$K$999,3)&amp;","&amp;VLOOKUP(A659,'Food Encyclopedia'!$C$2:$K$999,4)&amp;","&amp;VLOOKUP(A659,'Food Encyclopedia'!$C$2:$K$999,5)</f>
        <v>Soup, Potato leak creamy soup, NA, carton,Imagine,</v>
      </c>
      <c r="C659" s="31" t="str">
        <f>VLOOKUP(A659,'Food Encyclopedia'!$C$2:$K$999,6)</f>
        <v>Vegetables</v>
      </c>
      <c r="D659" s="108"/>
      <c r="E659" s="31">
        <f t="shared" si="1"/>
        <v>0</v>
      </c>
      <c r="F659" s="31">
        <f>(VLOOKUP(A659,'% water content of Food'!A659:F1656,6))</f>
        <v>94.19806829</v>
      </c>
      <c r="G659" s="31">
        <f t="shared" si="2"/>
        <v>0</v>
      </c>
      <c r="H659" s="31">
        <f t="shared" si="3"/>
        <v>0</v>
      </c>
      <c r="I659" s="99">
        <f t="shared" si="4"/>
        <v>0</v>
      </c>
      <c r="J659" s="31">
        <f>VLOOKUP(A659,'Absolute Total Monosaccharide C'!$E$2:$T$999,3)</f>
        <v>0.451341</v>
      </c>
      <c r="K659" s="31">
        <f>VLOOKUP(A659,'Absolute Total Monosaccharide C'!$E$2:$T$999,4)</f>
        <v>0.018354</v>
      </c>
      <c r="L659" s="102">
        <f>VLOOKUP(A659,'Absolute Total Monosaccharide C'!$E$2:$T$999,5)</f>
        <v>0.00000574</v>
      </c>
      <c r="M659" s="31">
        <f>VLOOKUP(A659,'Absolute Total Monosaccharide C'!$E$2:$T$999,6)</f>
        <v>0.000687</v>
      </c>
      <c r="N659" s="100">
        <f>VLOOKUP(A659,'Absolute Total Monosaccharide C'!$E$2:$T$999,7)</f>
        <v>0.003356</v>
      </c>
      <c r="O659" s="31">
        <f>VLOOKUP(A659,'Absolute Total Monosaccharide C'!$E$2:$T$999,8)</f>
        <v>0.000799</v>
      </c>
      <c r="P659" s="31">
        <f>VLOOKUP(A659,'Absolute Total Monosaccharide C'!$E$2:$T$999,9)</f>
        <v>0.000583</v>
      </c>
      <c r="Q659" s="31">
        <f>VLOOKUP(A659,'Absolute Total Monosaccharide C'!$E$2:$T$999,10)</f>
        <v>0.000103</v>
      </c>
      <c r="R659" s="31">
        <f>VLOOKUP(A659,'Absolute Total Monosaccharide C'!$E$2:$T$999,11)</f>
        <v>0.005786</v>
      </c>
      <c r="S659" s="31">
        <f>VLOOKUP(A659,'Absolute Total Monosaccharide C'!$E$2:$T$999,12)</f>
        <v>0</v>
      </c>
      <c r="T659" s="31">
        <f>VLOOKUP(A659,'Absolute Total Monosaccharide C'!$E$2:$T$999,13)</f>
        <v>0</v>
      </c>
      <c r="U659" s="31">
        <f>VLOOKUP(A659,'Absolute Total Monosaccharide C'!$E$2:$T$999,14)</f>
        <v>0</v>
      </c>
      <c r="V659" s="31">
        <f>VLOOKUP(A659,'Absolute Total Monosaccharide C'!$E$2:$T$999,15)</f>
        <v>0</v>
      </c>
      <c r="W659" s="31">
        <f>VLOOKUP(A659,'Absolute Total Monosaccharide C'!$E$2:$T$999,16)</f>
        <v>0.000281</v>
      </c>
      <c r="X659" s="100">
        <f>VLOOKUP(A659,'Absolute Total Monosaccharide C'!$E$2:$T$999,2)</f>
        <v>9.939</v>
      </c>
      <c r="Y659" s="101"/>
    </row>
    <row r="660">
      <c r="A660" s="19" t="s">
        <v>1829</v>
      </c>
      <c r="B660" s="8" t="str">
        <f>VLOOKUP(A660,'Food Encyclopedia'!$C$2:$K$999,3)&amp;","&amp;VLOOKUP(A660,'Food Encyclopedia'!$C$2:$K$999,4)&amp;","&amp;VLOOKUP(A660,'Food Encyclopedia'!$C$2:$K$999,5)</f>
        <v>Soup, Broccoli creamy soup, NA, carton,Imagine,</v>
      </c>
      <c r="C660" s="31" t="str">
        <f>VLOOKUP(A660,'Food Encyclopedia'!$C$2:$K$999,6)</f>
        <v>Vegetables</v>
      </c>
      <c r="D660" s="108"/>
      <c r="E660" s="31">
        <f t="shared" si="1"/>
        <v>0</v>
      </c>
      <c r="F660" s="31">
        <f>(VLOOKUP(A660,'% water content of Food'!A660:F1657,6))</f>
        <v>95.12343023</v>
      </c>
      <c r="G660" s="31">
        <f t="shared" si="2"/>
        <v>0</v>
      </c>
      <c r="H660" s="31">
        <f t="shared" si="3"/>
        <v>0</v>
      </c>
      <c r="I660" s="99">
        <f t="shared" si="4"/>
        <v>0</v>
      </c>
      <c r="J660" s="31">
        <f>VLOOKUP(A660,'Absolute Total Monosaccharide C'!$E$2:$T$999,3)</f>
        <v>0.403941</v>
      </c>
      <c r="K660" s="31">
        <f>VLOOKUP(A660,'Absolute Total Monosaccharide C'!$E$2:$T$999,4)</f>
        <v>0.018598</v>
      </c>
      <c r="L660" s="31">
        <f>VLOOKUP(A660,'Absolute Total Monosaccharide C'!$E$2:$T$999,5)</f>
        <v>0.002354</v>
      </c>
      <c r="M660" s="31">
        <f>VLOOKUP(A660,'Absolute Total Monosaccharide C'!$E$2:$T$999,6)</f>
        <v>0.001606</v>
      </c>
      <c r="N660" s="100">
        <f>VLOOKUP(A660,'Absolute Total Monosaccharide C'!$E$2:$T$999,7)</f>
        <v>0.011126</v>
      </c>
      <c r="O660" s="31">
        <f>VLOOKUP(A660,'Absolute Total Monosaccharide C'!$E$2:$T$999,8)</f>
        <v>0.000994</v>
      </c>
      <c r="P660" s="31">
        <f>VLOOKUP(A660,'Absolute Total Monosaccharide C'!$E$2:$T$999,9)</f>
        <v>0.001788</v>
      </c>
      <c r="Q660" s="31">
        <f>VLOOKUP(A660,'Absolute Total Monosaccharide C'!$E$2:$T$999,10)</f>
        <v>0.000101</v>
      </c>
      <c r="R660" s="31">
        <f>VLOOKUP(A660,'Absolute Total Monosaccharide C'!$E$2:$T$999,11)</f>
        <v>0.011838</v>
      </c>
      <c r="S660" s="31">
        <f>VLOOKUP(A660,'Absolute Total Monosaccharide C'!$E$2:$T$999,12)</f>
        <v>0</v>
      </c>
      <c r="T660" s="31">
        <f>VLOOKUP(A660,'Absolute Total Monosaccharide C'!$E$2:$T$999,13)</f>
        <v>0</v>
      </c>
      <c r="U660" s="31">
        <f>VLOOKUP(A660,'Absolute Total Monosaccharide C'!$E$2:$T$999,14)</f>
        <v>0.001338</v>
      </c>
      <c r="V660" s="31">
        <f>VLOOKUP(A660,'Absolute Total Monosaccharide C'!$E$2:$T$999,15)</f>
        <v>0</v>
      </c>
      <c r="W660" s="31">
        <f>VLOOKUP(A660,'Absolute Total Monosaccharide C'!$E$2:$T$999,16)</f>
        <v>0.000638</v>
      </c>
      <c r="X660" s="100">
        <f>VLOOKUP(A660,'Absolute Total Monosaccharide C'!$E$2:$T$999,2)</f>
        <v>9.954</v>
      </c>
      <c r="Y660" s="101"/>
    </row>
    <row r="661">
      <c r="A661" s="19" t="s">
        <v>1831</v>
      </c>
      <c r="B661" s="8" t="str">
        <f>VLOOKUP(A661,'Food Encyclopedia'!$C$2:$K$999,3)&amp;","&amp;VLOOKUP(A661,'Food Encyclopedia'!$C$2:$K$999,4)&amp;","&amp;VLOOKUP(A661,'Food Encyclopedia'!$C$2:$K$999,5)</f>
        <v>Soup, Super greens creamy soup, NA, carton,Imagine,</v>
      </c>
      <c r="C661" s="31" t="str">
        <f>VLOOKUP(A661,'Food Encyclopedia'!$C$2:$K$999,6)</f>
        <v>Vegetables</v>
      </c>
      <c r="D661" s="108"/>
      <c r="E661" s="31">
        <f t="shared" si="1"/>
        <v>0</v>
      </c>
      <c r="F661" s="31">
        <f>(VLOOKUP(A661,'% water content of Food'!A661:F1658,6))</f>
        <v>94.01843142</v>
      </c>
      <c r="G661" s="31">
        <f t="shared" si="2"/>
        <v>0</v>
      </c>
      <c r="H661" s="31">
        <f t="shared" si="3"/>
        <v>0</v>
      </c>
      <c r="I661" s="99">
        <f t="shared" si="4"/>
        <v>0</v>
      </c>
      <c r="J661" s="31">
        <f>VLOOKUP(A661,'Absolute Total Monosaccharide C'!$E$2:$T$999,3)</f>
        <v>0.286121</v>
      </c>
      <c r="K661" s="31">
        <f>VLOOKUP(A661,'Absolute Total Monosaccharide C'!$E$2:$T$999,4)</f>
        <v>0.016409</v>
      </c>
      <c r="L661" s="31">
        <f>VLOOKUP(A661,'Absolute Total Monosaccharide C'!$E$2:$T$999,5)</f>
        <v>0.007189</v>
      </c>
      <c r="M661" s="31">
        <f>VLOOKUP(A661,'Absolute Total Monosaccharide C'!$E$2:$T$999,6)</f>
        <v>0.002376</v>
      </c>
      <c r="N661" s="100">
        <f>VLOOKUP(A661,'Absolute Total Monosaccharide C'!$E$2:$T$999,7)</f>
        <v>0.013662</v>
      </c>
      <c r="O661" s="31">
        <f>VLOOKUP(A661,'Absolute Total Monosaccharide C'!$E$2:$T$999,8)</f>
        <v>0.001229</v>
      </c>
      <c r="P661" s="31">
        <f>VLOOKUP(A661,'Absolute Total Monosaccharide C'!$E$2:$T$999,9)</f>
        <v>0.001731</v>
      </c>
      <c r="Q661" s="102">
        <f>VLOOKUP(A661,'Absolute Total Monosaccharide C'!$E$2:$T$999,10)</f>
        <v>0.0000567</v>
      </c>
      <c r="R661" s="31">
        <f>VLOOKUP(A661,'Absolute Total Monosaccharide C'!$E$2:$T$999,11)</f>
        <v>0.012446</v>
      </c>
      <c r="S661" s="31">
        <f>VLOOKUP(A661,'Absolute Total Monosaccharide C'!$E$2:$T$999,12)</f>
        <v>0</v>
      </c>
      <c r="T661" s="31">
        <f>VLOOKUP(A661,'Absolute Total Monosaccharide C'!$E$2:$T$999,13)</f>
        <v>0</v>
      </c>
      <c r="U661" s="31">
        <f>VLOOKUP(A661,'Absolute Total Monosaccharide C'!$E$2:$T$999,14)</f>
        <v>0.001081</v>
      </c>
      <c r="V661" s="31">
        <f>VLOOKUP(A661,'Absolute Total Monosaccharide C'!$E$2:$T$999,15)</f>
        <v>0</v>
      </c>
      <c r="W661" s="31">
        <f>VLOOKUP(A661,'Absolute Total Monosaccharide C'!$E$2:$T$999,16)</f>
        <v>0.000791</v>
      </c>
      <c r="X661" s="100">
        <f>VLOOKUP(A661,'Absolute Total Monosaccharide C'!$E$2:$T$999,2)</f>
        <v>10.306</v>
      </c>
      <c r="Y661" s="101"/>
    </row>
    <row r="662">
      <c r="A662" s="19" t="s">
        <v>1833</v>
      </c>
      <c r="B662" s="8" t="str">
        <f>VLOOKUP(A662,'Food Encyclopedia'!$C$2:$K$999,3)&amp;","&amp;VLOOKUP(A662,'Food Encyclopedia'!$C$2:$K$999,4)&amp;","&amp;VLOOKUP(A662,'Food Encyclopedia'!$C$2:$K$999,5)</f>
        <v>Soup, Vegan black bean &amp; lime soup, NA, cup,Dr. McDougal,</v>
      </c>
      <c r="C662" s="31" t="str">
        <f>VLOOKUP(A662,'Food Encyclopedia'!$C$2:$K$999,6)</f>
        <v>Beans, Peas, Legumes, Nuts, Seeds</v>
      </c>
      <c r="D662" s="98"/>
      <c r="E662" s="31">
        <f t="shared" si="1"/>
        <v>0</v>
      </c>
      <c r="F662" s="31">
        <f>(VLOOKUP(A662,'% water content of Food'!A662:F1659,6))</f>
        <v>162.2126463</v>
      </c>
      <c r="G662" s="31">
        <f t="shared" si="2"/>
        <v>0</v>
      </c>
      <c r="H662" s="31">
        <f t="shared" si="3"/>
        <v>0</v>
      </c>
      <c r="I662" s="99">
        <f t="shared" si="4"/>
        <v>0</v>
      </c>
      <c r="J662" s="31">
        <f>VLOOKUP(A662,'Absolute Total Monosaccharide C'!$E$2:$T$999,3)</f>
        <v>0.461514</v>
      </c>
      <c r="K662" s="31">
        <f>VLOOKUP(A662,'Absolute Total Monosaccharide C'!$E$2:$T$999,4)</f>
        <v>0.030199</v>
      </c>
      <c r="L662" s="31">
        <f>VLOOKUP(A662,'Absolute Total Monosaccharide C'!$E$2:$T$999,5)</f>
        <v>0.004328</v>
      </c>
      <c r="M662" s="31">
        <f>VLOOKUP(A662,'Absolute Total Monosaccharide C'!$E$2:$T$999,6)</f>
        <v>0.007991</v>
      </c>
      <c r="N662" s="100">
        <f>VLOOKUP(A662,'Absolute Total Monosaccharide C'!$E$2:$T$999,7)</f>
        <v>0.049488</v>
      </c>
      <c r="O662" s="31">
        <f>VLOOKUP(A662,'Absolute Total Monosaccharide C'!$E$2:$T$999,8)</f>
        <v>0.002779</v>
      </c>
      <c r="P662" s="31">
        <f>VLOOKUP(A662,'Absolute Total Monosaccharide C'!$E$2:$T$999,9)</f>
        <v>0.001892</v>
      </c>
      <c r="Q662" s="31">
        <f>VLOOKUP(A662,'Absolute Total Monosaccharide C'!$E$2:$T$999,10)</f>
        <v>0.000251</v>
      </c>
      <c r="R662" s="31">
        <f>VLOOKUP(A662,'Absolute Total Monosaccharide C'!$E$2:$T$999,11)</f>
        <v>0.008016</v>
      </c>
      <c r="S662" s="31">
        <f>VLOOKUP(A662,'Absolute Total Monosaccharide C'!$E$2:$T$999,12)</f>
        <v>0</v>
      </c>
      <c r="T662" s="31">
        <f>VLOOKUP(A662,'Absolute Total Monosaccharide C'!$E$2:$T$999,13)</f>
        <v>0</v>
      </c>
      <c r="U662" s="31">
        <f>VLOOKUP(A662,'Absolute Total Monosaccharide C'!$E$2:$T$999,14)</f>
        <v>0.007116</v>
      </c>
      <c r="V662" s="31">
        <f>VLOOKUP(A662,'Absolute Total Monosaccharide C'!$E$2:$T$999,15)</f>
        <v>0</v>
      </c>
      <c r="W662" s="31">
        <f>VLOOKUP(A662,'Absolute Total Monosaccharide C'!$E$2:$T$999,16)</f>
        <v>0.000619</v>
      </c>
      <c r="X662" s="100">
        <f>VLOOKUP(A662,'Absolute Total Monosaccharide C'!$E$2:$T$999,2)</f>
        <v>10.308</v>
      </c>
      <c r="Y662" s="101"/>
    </row>
    <row r="663">
      <c r="A663" s="19" t="s">
        <v>1837</v>
      </c>
      <c r="B663" s="8" t="str">
        <f>VLOOKUP(A663,'Food Encyclopedia'!$C$2:$K$999,3)&amp;","&amp;VLOOKUP(A663,'Food Encyclopedia'!$C$2:$K$999,4)&amp;","&amp;VLOOKUP(A663,'Food Encyclopedia'!$C$2:$K$999,5)</f>
        <v>Soup, Vegan split pea soup, NA, cup,Dr. McDougal,</v>
      </c>
      <c r="C663" s="31" t="str">
        <f>VLOOKUP(A663,'Food Encyclopedia'!$C$2:$K$999,6)</f>
        <v>Beans, Peas, Legumes, Nuts, Seeds</v>
      </c>
      <c r="D663" s="108"/>
      <c r="E663" s="31">
        <f t="shared" si="1"/>
        <v>0</v>
      </c>
      <c r="F663" s="31">
        <f>(VLOOKUP(A663,'% water content of Food'!A663:F1660,6))</f>
        <v>79.25546542</v>
      </c>
      <c r="G663" s="31">
        <f t="shared" si="2"/>
        <v>0</v>
      </c>
      <c r="H663" s="31">
        <f t="shared" si="3"/>
        <v>0</v>
      </c>
      <c r="I663" s="99">
        <f t="shared" si="4"/>
        <v>0</v>
      </c>
      <c r="J663" s="31">
        <f>VLOOKUP(A663,'Absolute Total Monosaccharide C'!$E$2:$T$999,3)</f>
        <v>0.480439</v>
      </c>
      <c r="K663" s="31">
        <f>VLOOKUP(A663,'Absolute Total Monosaccharide C'!$E$2:$T$999,4)</f>
        <v>0.029493</v>
      </c>
      <c r="L663" s="31">
        <f>VLOOKUP(A663,'Absolute Total Monosaccharide C'!$E$2:$T$999,5)</f>
        <v>0.012194</v>
      </c>
      <c r="M663" s="31">
        <f>VLOOKUP(A663,'Absolute Total Monosaccharide C'!$E$2:$T$999,6)</f>
        <v>0.001272</v>
      </c>
      <c r="N663" s="100">
        <f>VLOOKUP(A663,'Absolute Total Monosaccharide C'!$E$2:$T$999,7)</f>
        <v>0.02721</v>
      </c>
      <c r="O663" s="31">
        <f>VLOOKUP(A663,'Absolute Total Monosaccharide C'!$E$2:$T$999,8)</f>
        <v>0.000874</v>
      </c>
      <c r="P663" s="31">
        <f>VLOOKUP(A663,'Absolute Total Monosaccharide C'!$E$2:$T$999,9)</f>
        <v>0.001328</v>
      </c>
      <c r="Q663" s="31">
        <f>VLOOKUP(A663,'Absolute Total Monosaccharide C'!$E$2:$T$999,10)</f>
        <v>0.000402</v>
      </c>
      <c r="R663" s="31">
        <f>VLOOKUP(A663,'Absolute Total Monosaccharide C'!$E$2:$T$999,11)</f>
        <v>0.009457</v>
      </c>
      <c r="S663" s="31">
        <f>VLOOKUP(A663,'Absolute Total Monosaccharide C'!$E$2:$T$999,12)</f>
        <v>0</v>
      </c>
      <c r="T663" s="31">
        <f>VLOOKUP(A663,'Absolute Total Monosaccharide C'!$E$2:$T$999,13)</f>
        <v>0</v>
      </c>
      <c r="U663" s="31">
        <f>VLOOKUP(A663,'Absolute Total Monosaccharide C'!$E$2:$T$999,14)</f>
        <v>0.003856</v>
      </c>
      <c r="V663" s="31">
        <f>VLOOKUP(A663,'Absolute Total Monosaccharide C'!$E$2:$T$999,15)</f>
        <v>0</v>
      </c>
      <c r="W663" s="31">
        <f>VLOOKUP(A663,'Absolute Total Monosaccharide C'!$E$2:$T$999,16)</f>
        <v>0.001025</v>
      </c>
      <c r="X663" s="100">
        <f>VLOOKUP(A663,'Absolute Total Monosaccharide C'!$E$2:$T$999,2)</f>
        <v>10.241</v>
      </c>
      <c r="Y663" s="101"/>
    </row>
    <row r="664">
      <c r="A664" s="19" t="s">
        <v>1839</v>
      </c>
      <c r="B664" s="8" t="str">
        <f>VLOOKUP(A664,'Food Encyclopedia'!$C$2:$K$999,3)&amp;","&amp;VLOOKUP(A664,'Food Encyclopedia'!$C$2:$K$999,4)&amp;","&amp;VLOOKUP(A664,'Food Encyclopedia'!$C$2:$K$999,5)</f>
        <v>Rice Cake, Whole Grain Brown Rice (lightly salted) rice cake, NA, bag,Lundberg,</v>
      </c>
      <c r="C664" s="31" t="str">
        <f>VLOOKUP(A664,'Food Encyclopedia'!$C$2:$K$999,6)</f>
        <v>Grain Products</v>
      </c>
      <c r="D664" s="108"/>
      <c r="E664" s="31">
        <f t="shared" si="1"/>
        <v>0</v>
      </c>
      <c r="F664" s="31">
        <f>(VLOOKUP(A664,'% water content of Food'!A664:F1661,6))</f>
        <v>8.987797247</v>
      </c>
      <c r="G664" s="31">
        <f t="shared" si="2"/>
        <v>0</v>
      </c>
      <c r="H664" s="31">
        <f t="shared" si="3"/>
        <v>0</v>
      </c>
      <c r="I664" s="99">
        <f t="shared" si="4"/>
        <v>0</v>
      </c>
      <c r="J664" s="31" t="str">
        <f>VLOOKUP(A664,'Absolute Total Monosaccharide C'!$E$2:$T$999,3)</f>
        <v/>
      </c>
      <c r="K664" s="31" t="str">
        <f>VLOOKUP(A664,'Absolute Total Monosaccharide C'!$E$2:$T$999,4)</f>
        <v/>
      </c>
      <c r="L664" s="31" t="str">
        <f>VLOOKUP(A664,'Absolute Total Monosaccharide C'!$E$2:$T$999,5)</f>
        <v/>
      </c>
      <c r="M664" s="31" t="str">
        <f>VLOOKUP(A664,'Absolute Total Monosaccharide C'!$E$2:$T$999,6)</f>
        <v/>
      </c>
      <c r="N664" s="100" t="str">
        <f>VLOOKUP(A664,'Absolute Total Monosaccharide C'!$E$2:$T$999,7)</f>
        <v/>
      </c>
      <c r="O664" s="31" t="str">
        <f>VLOOKUP(A664,'Absolute Total Monosaccharide C'!$E$2:$T$999,8)</f>
        <v/>
      </c>
      <c r="P664" s="31" t="str">
        <f>VLOOKUP(A664,'Absolute Total Monosaccharide C'!$E$2:$T$999,9)</f>
        <v/>
      </c>
      <c r="Q664" s="31" t="str">
        <f>VLOOKUP(A664,'Absolute Total Monosaccharide C'!$E$2:$T$999,10)</f>
        <v/>
      </c>
      <c r="R664" s="31" t="str">
        <f>VLOOKUP(A664,'Absolute Total Monosaccharide C'!$E$2:$T$999,11)</f>
        <v/>
      </c>
      <c r="S664" s="31" t="str">
        <f>VLOOKUP(A664,'Absolute Total Monosaccharide C'!$E$2:$T$999,12)</f>
        <v/>
      </c>
      <c r="T664" s="31" t="str">
        <f>VLOOKUP(A664,'Absolute Total Monosaccharide C'!$E$2:$T$999,13)</f>
        <v/>
      </c>
      <c r="U664" s="31" t="str">
        <f>VLOOKUP(A664,'Absolute Total Monosaccharide C'!$E$2:$T$999,14)</f>
        <v/>
      </c>
      <c r="V664" s="31" t="str">
        <f>VLOOKUP(A664,'Absolute Total Monosaccharide C'!$E$2:$T$999,15)</f>
        <v/>
      </c>
      <c r="W664" s="31" t="str">
        <f>VLOOKUP(A664,'Absolute Total Monosaccharide C'!$E$2:$T$999,16)</f>
        <v/>
      </c>
      <c r="X664" s="100">
        <f>VLOOKUP(A664,'Absolute Total Monosaccharide C'!$E$2:$T$999,2)</f>
        <v>9.942</v>
      </c>
      <c r="Y664" s="101"/>
    </row>
    <row r="665">
      <c r="A665" s="19" t="s">
        <v>1842</v>
      </c>
      <c r="B665" s="8" t="str">
        <f>VLOOKUP(A665,'Food Encyclopedia'!$C$2:$K$999,3)&amp;","&amp;VLOOKUP(A665,'Food Encyclopedia'!$C$2:$K$999,4)&amp;","&amp;VLOOKUP(A665,'Food Encyclopedia'!$C$2:$K$999,5)</f>
        <v>Rice Cake, Whole Grain cinnamon toast (sweet &amp; spiced) rice cake, NA, bag,Lundberg,</v>
      </c>
      <c r="C665" s="31" t="str">
        <f>VLOOKUP(A665,'Food Encyclopedia'!$C$2:$K$999,6)</f>
        <v>Grain Products</v>
      </c>
      <c r="D665" s="108"/>
      <c r="E665" s="31">
        <f t="shared" si="1"/>
        <v>0</v>
      </c>
      <c r="F665" s="31">
        <f>(VLOOKUP(A665,'% water content of Food'!A665:F1662,6))</f>
        <v>7.497430316</v>
      </c>
      <c r="G665" s="31">
        <f t="shared" si="2"/>
        <v>0</v>
      </c>
      <c r="H665" s="31">
        <f t="shared" si="3"/>
        <v>0</v>
      </c>
      <c r="I665" s="99">
        <f t="shared" si="4"/>
        <v>0</v>
      </c>
      <c r="J665" s="31">
        <f>VLOOKUP(A665,'Absolute Total Monosaccharide C'!$E$2:$T$999,3)</f>
        <v>0.751449</v>
      </c>
      <c r="K665" s="31">
        <f>VLOOKUP(A665,'Absolute Total Monosaccharide C'!$E$2:$T$999,4)</f>
        <v>0.001953</v>
      </c>
      <c r="L665" s="31">
        <f>VLOOKUP(A665,'Absolute Total Monosaccharide C'!$E$2:$T$999,5)</f>
        <v>0.014321</v>
      </c>
      <c r="M665" s="31">
        <f>VLOOKUP(A665,'Absolute Total Monosaccharide C'!$E$2:$T$999,6)</f>
        <v>0.004412</v>
      </c>
      <c r="N665" s="100">
        <f>VLOOKUP(A665,'Absolute Total Monosaccharide C'!$E$2:$T$999,7)</f>
        <v>0.012096</v>
      </c>
      <c r="O665" s="31">
        <f>VLOOKUP(A665,'Absolute Total Monosaccharide C'!$E$2:$T$999,8)</f>
        <v>0.000268</v>
      </c>
      <c r="P665" s="31">
        <f>VLOOKUP(A665,'Absolute Total Monosaccharide C'!$E$2:$T$999,9)</f>
        <v>0.000143</v>
      </c>
      <c r="Q665" s="102">
        <f>VLOOKUP(A665,'Absolute Total Monosaccharide C'!$E$2:$T$999,10)</f>
        <v>0.0000467</v>
      </c>
      <c r="R665" s="31">
        <f>VLOOKUP(A665,'Absolute Total Monosaccharide C'!$E$2:$T$999,11)</f>
        <v>0.000202</v>
      </c>
      <c r="S665" s="31">
        <f>VLOOKUP(A665,'Absolute Total Monosaccharide C'!$E$2:$T$999,12)</f>
        <v>0</v>
      </c>
      <c r="T665" s="31">
        <f>VLOOKUP(A665,'Absolute Total Monosaccharide C'!$E$2:$T$999,13)</f>
        <v>0</v>
      </c>
      <c r="U665" s="31">
        <f>VLOOKUP(A665,'Absolute Total Monosaccharide C'!$E$2:$T$999,14)</f>
        <v>0.000789</v>
      </c>
      <c r="V665" s="31">
        <f>VLOOKUP(A665,'Absolute Total Monosaccharide C'!$E$2:$T$999,15)</f>
        <v>0</v>
      </c>
      <c r="W665" s="31">
        <f>VLOOKUP(A665,'Absolute Total Monosaccharide C'!$E$2:$T$999,16)</f>
        <v>0.000332</v>
      </c>
      <c r="X665" s="100">
        <f>VLOOKUP(A665,'Absolute Total Monosaccharide C'!$E$2:$T$999,2)</f>
        <v>9.743</v>
      </c>
      <c r="Y665" s="101"/>
    </row>
    <row r="666">
      <c r="A666" s="19" t="s">
        <v>1844</v>
      </c>
      <c r="B666" s="8" t="str">
        <f>VLOOKUP(A666,'Food Encyclopedia'!$C$2:$K$999,3)&amp;","&amp;VLOOKUP(A666,'Food Encyclopedia'!$C$2:$K$999,4)&amp;","&amp;VLOOKUP(A666,'Food Encyclopedia'!$C$2:$K$999,5)</f>
        <v>Rice Cake, 5 grain (brown rice, popcorn, quinoa, millet, and flaxseed) rice cake, NA, box,Lundberg,</v>
      </c>
      <c r="C666" s="31" t="str">
        <f>VLOOKUP(A666,'Food Encyclopedia'!$C$2:$K$999,6)</f>
        <v>Grain Products</v>
      </c>
      <c r="D666" s="108"/>
      <c r="E666" s="31">
        <f t="shared" si="1"/>
        <v>0</v>
      </c>
      <c r="F666" s="31">
        <f>(VLOOKUP(A666,'% water content of Food'!A666:F1663,6))</f>
        <v>5.443747938</v>
      </c>
      <c r="G666" s="31">
        <f t="shared" si="2"/>
        <v>0</v>
      </c>
      <c r="H666" s="31">
        <f t="shared" si="3"/>
        <v>0</v>
      </c>
      <c r="I666" s="99">
        <f t="shared" si="4"/>
        <v>0</v>
      </c>
      <c r="J666" s="31">
        <f>VLOOKUP(A666,'Absolute Total Monosaccharide C'!$E$2:$T$999,3)</f>
        <v>0.718284</v>
      </c>
      <c r="K666" s="31">
        <f>VLOOKUP(A666,'Absolute Total Monosaccharide C'!$E$2:$T$999,4)</f>
        <v>0.002199</v>
      </c>
      <c r="L666" s="31">
        <f>VLOOKUP(A666,'Absolute Total Monosaccharide C'!$E$2:$T$999,5)</f>
        <v>0.006628</v>
      </c>
      <c r="M666" s="31">
        <f>VLOOKUP(A666,'Absolute Total Monosaccharide C'!$E$2:$T$999,6)</f>
        <v>0.003268</v>
      </c>
      <c r="N666" s="100">
        <f>VLOOKUP(A666,'Absolute Total Monosaccharide C'!$E$2:$T$999,7)</f>
        <v>0.013277</v>
      </c>
      <c r="O666" s="31">
        <f>VLOOKUP(A666,'Absolute Total Monosaccharide C'!$E$2:$T$999,8)</f>
        <v>0.000287</v>
      </c>
      <c r="P666" s="31">
        <f>VLOOKUP(A666,'Absolute Total Monosaccharide C'!$E$2:$T$999,9)</f>
        <v>0.000283</v>
      </c>
      <c r="Q666" s="102">
        <f>VLOOKUP(A666,'Absolute Total Monosaccharide C'!$E$2:$T$999,10)</f>
        <v>0.0000448</v>
      </c>
      <c r="R666" s="31">
        <f>VLOOKUP(A666,'Absolute Total Monosaccharide C'!$E$2:$T$999,11)</f>
        <v>0.000109</v>
      </c>
      <c r="S666" s="31">
        <f>VLOOKUP(A666,'Absolute Total Monosaccharide C'!$E$2:$T$999,12)</f>
        <v>0</v>
      </c>
      <c r="T666" s="31">
        <f>VLOOKUP(A666,'Absolute Total Monosaccharide C'!$E$2:$T$999,13)</f>
        <v>0</v>
      </c>
      <c r="U666" s="31">
        <f>VLOOKUP(A666,'Absolute Total Monosaccharide C'!$E$2:$T$999,14)</f>
        <v>0.0007</v>
      </c>
      <c r="V666" s="31">
        <f>VLOOKUP(A666,'Absolute Total Monosaccharide C'!$E$2:$T$999,15)</f>
        <v>0</v>
      </c>
      <c r="W666" s="31">
        <f>VLOOKUP(A666,'Absolute Total Monosaccharide C'!$E$2:$T$999,16)</f>
        <v>0.000389</v>
      </c>
      <c r="X666" s="100">
        <f>VLOOKUP(A666,'Absolute Total Monosaccharide C'!$E$2:$T$999,2)</f>
        <v>10.157</v>
      </c>
      <c r="Y666" s="101"/>
    </row>
    <row r="667">
      <c r="A667" s="19" t="s">
        <v>1846</v>
      </c>
      <c r="B667" s="8" t="str">
        <f>VLOOKUP(A667,'Food Encyclopedia'!$C$2:$K$999,3)&amp;","&amp;VLOOKUP(A667,'Food Encyclopedia'!$C$2:$K$999,4)&amp;","&amp;VLOOKUP(A667,'Food Encyclopedia'!$C$2:$K$999,5)</f>
        <v>Rice Cake, Whole Grain Brown Rice (salt free)) rice cake, NA, bag,Lundberg,</v>
      </c>
      <c r="C667" s="31" t="str">
        <f>VLOOKUP(A667,'Food Encyclopedia'!$C$2:$K$999,6)</f>
        <v>Grain Products</v>
      </c>
      <c r="D667" s="108"/>
      <c r="E667" s="31">
        <f t="shared" si="1"/>
        <v>0</v>
      </c>
      <c r="F667" s="31">
        <f>(VLOOKUP(A667,'% water content of Food'!A667:F1664,6))</f>
        <v>6.879906641</v>
      </c>
      <c r="G667" s="31">
        <f t="shared" si="2"/>
        <v>0</v>
      </c>
      <c r="H667" s="31">
        <f t="shared" si="3"/>
        <v>0</v>
      </c>
      <c r="I667" s="99">
        <f t="shared" si="4"/>
        <v>0</v>
      </c>
      <c r="J667" s="31">
        <f>VLOOKUP(A667,'Absolute Total Monosaccharide C'!$E$2:$T$999,3)</f>
        <v>0.776512</v>
      </c>
      <c r="K667" s="31">
        <f>VLOOKUP(A667,'Absolute Total Monosaccharide C'!$E$2:$T$999,4)</f>
        <v>0.002283</v>
      </c>
      <c r="L667" s="31">
        <f>VLOOKUP(A667,'Absolute Total Monosaccharide C'!$E$2:$T$999,5)</f>
        <v>0.005719</v>
      </c>
      <c r="M667" s="31">
        <f>VLOOKUP(A667,'Absolute Total Monosaccharide C'!$E$2:$T$999,6)</f>
        <v>0.004575</v>
      </c>
      <c r="N667" s="100">
        <f>VLOOKUP(A667,'Absolute Total Monosaccharide C'!$E$2:$T$999,7)</f>
        <v>0.009357</v>
      </c>
      <c r="O667" s="31">
        <f>VLOOKUP(A667,'Absolute Total Monosaccharide C'!$E$2:$T$999,8)</f>
        <v>0.000378</v>
      </c>
      <c r="P667" s="31">
        <f>VLOOKUP(A667,'Absolute Total Monosaccharide C'!$E$2:$T$999,9)</f>
        <v>0.00012</v>
      </c>
      <c r="Q667" s="102">
        <f>VLOOKUP(A667,'Absolute Total Monosaccharide C'!$E$2:$T$999,10)</f>
        <v>0.0000713</v>
      </c>
      <c r="R667" s="31">
        <f>VLOOKUP(A667,'Absolute Total Monosaccharide C'!$E$2:$T$999,11)</f>
        <v>0.000128</v>
      </c>
      <c r="S667" s="31">
        <f>VLOOKUP(A667,'Absolute Total Monosaccharide C'!$E$2:$T$999,12)</f>
        <v>0</v>
      </c>
      <c r="T667" s="31">
        <f>VLOOKUP(A667,'Absolute Total Monosaccharide C'!$E$2:$T$999,13)</f>
        <v>0</v>
      </c>
      <c r="U667" s="31">
        <f>VLOOKUP(A667,'Absolute Total Monosaccharide C'!$E$2:$T$999,14)</f>
        <v>0.000918</v>
      </c>
      <c r="V667" s="31">
        <f>VLOOKUP(A667,'Absolute Total Monosaccharide C'!$E$2:$T$999,15)</f>
        <v>0</v>
      </c>
      <c r="W667" s="31">
        <f>VLOOKUP(A667,'Absolute Total Monosaccharide C'!$E$2:$T$999,16)</f>
        <v>0.000335</v>
      </c>
      <c r="X667" s="100">
        <f>VLOOKUP(A667,'Absolute Total Monosaccharide C'!$E$2:$T$999,2)</f>
        <v>10.463</v>
      </c>
      <c r="Y667" s="101"/>
    </row>
    <row r="668">
      <c r="A668" s="19" t="s">
        <v>1848</v>
      </c>
      <c r="B668" s="8" t="str">
        <f>VLOOKUP(A668,'Food Encyclopedia'!$C$2:$K$999,3)&amp;","&amp;VLOOKUP(A668,'Food Encyclopedia'!$C$2:$K$999,4)&amp;","&amp;VLOOKUP(A668,'Food Encyclopedia'!$C$2:$K$999,5)</f>
        <v>Rice Cake, Red rice &amp; quinoa rice cake, NA, box,Lundberg,</v>
      </c>
      <c r="C668" s="31" t="str">
        <f>VLOOKUP(A668,'Food Encyclopedia'!$C$2:$K$999,6)</f>
        <v>Grain Products</v>
      </c>
      <c r="D668" s="108"/>
      <c r="E668" s="31">
        <f t="shared" si="1"/>
        <v>0</v>
      </c>
      <c r="F668" s="31">
        <f>(VLOOKUP(A668,'% water content of Food'!A668:F1665,6))</f>
        <v>5.968026013</v>
      </c>
      <c r="G668" s="31">
        <f t="shared" si="2"/>
        <v>0</v>
      </c>
      <c r="H668" s="31">
        <f t="shared" si="3"/>
        <v>0</v>
      </c>
      <c r="I668" s="99">
        <f t="shared" si="4"/>
        <v>0</v>
      </c>
      <c r="J668" s="31">
        <f>VLOOKUP(A668,'Absolute Total Monosaccharide C'!$E$2:$T$999,3)</f>
        <v>0.577739</v>
      </c>
      <c r="K668" s="31">
        <f>VLOOKUP(A668,'Absolute Total Monosaccharide C'!$E$2:$T$999,4)</f>
        <v>0.002266</v>
      </c>
      <c r="L668" s="31">
        <f>VLOOKUP(A668,'Absolute Total Monosaccharide C'!$E$2:$T$999,5)</f>
        <v>0.004344</v>
      </c>
      <c r="M668" s="31">
        <f>VLOOKUP(A668,'Absolute Total Monosaccharide C'!$E$2:$T$999,6)</f>
        <v>0.00312</v>
      </c>
      <c r="N668" s="100">
        <f>VLOOKUP(A668,'Absolute Total Monosaccharide C'!$E$2:$T$999,7)</f>
        <v>0.008384</v>
      </c>
      <c r="O668" s="31">
        <f>VLOOKUP(A668,'Absolute Total Monosaccharide C'!$E$2:$T$999,8)</f>
        <v>0.000199</v>
      </c>
      <c r="P668" s="31">
        <f>VLOOKUP(A668,'Absolute Total Monosaccharide C'!$E$2:$T$999,9)</f>
        <v>0.000114</v>
      </c>
      <c r="Q668" s="102">
        <f>VLOOKUP(A668,'Absolute Total Monosaccharide C'!$E$2:$T$999,10)</f>
        <v>0.0000286</v>
      </c>
      <c r="R668" s="31">
        <f>VLOOKUP(A668,'Absolute Total Monosaccharide C'!$E$2:$T$999,11)</f>
        <v>0.000111</v>
      </c>
      <c r="S668" s="31">
        <f>VLOOKUP(A668,'Absolute Total Monosaccharide C'!$E$2:$T$999,12)</f>
        <v>0</v>
      </c>
      <c r="T668" s="31">
        <f>VLOOKUP(A668,'Absolute Total Monosaccharide C'!$E$2:$T$999,13)</f>
        <v>0</v>
      </c>
      <c r="U668" s="31">
        <f>VLOOKUP(A668,'Absolute Total Monosaccharide C'!$E$2:$T$999,14)</f>
        <v>0.000595</v>
      </c>
      <c r="V668" s="31">
        <f>VLOOKUP(A668,'Absolute Total Monosaccharide C'!$E$2:$T$999,15)</f>
        <v>0</v>
      </c>
      <c r="W668" s="31">
        <f>VLOOKUP(A668,'Absolute Total Monosaccharide C'!$E$2:$T$999,16)</f>
        <v>0.000257</v>
      </c>
      <c r="X668" s="100">
        <f>VLOOKUP(A668,'Absolute Total Monosaccharide C'!$E$2:$T$999,2)</f>
        <v>10.179</v>
      </c>
      <c r="Y668" s="101"/>
    </row>
    <row r="669">
      <c r="A669" s="19" t="s">
        <v>1850</v>
      </c>
      <c r="B669" s="8" t="str">
        <f>VLOOKUP(A669,'Food Encyclopedia'!$C$2:$K$999,3)&amp;","&amp;VLOOKUP(A669,'Food Encyclopedia'!$C$2:$K$999,4)&amp;","&amp;VLOOKUP(A669,'Food Encyclopedia'!$C$2:$K$999,5)</f>
        <v>Rice cake, white cheddar mini rice cake, NA, bag,Lundberg,</v>
      </c>
      <c r="C669" s="31" t="str">
        <f>VLOOKUP(A669,'Food Encyclopedia'!$C$2:$K$999,6)</f>
        <v>Grain Products</v>
      </c>
      <c r="D669" s="108"/>
      <c r="E669" s="31">
        <f t="shared" si="1"/>
        <v>0</v>
      </c>
      <c r="F669" s="31">
        <f>(VLOOKUP(A669,'% water content of Food'!A669:F1666,6))</f>
        <v>0.2317593014</v>
      </c>
      <c r="G669" s="31">
        <f t="shared" si="2"/>
        <v>0</v>
      </c>
      <c r="H669" s="31">
        <f t="shared" si="3"/>
        <v>0</v>
      </c>
      <c r="I669" s="99">
        <f t="shared" si="4"/>
        <v>0</v>
      </c>
      <c r="J669" s="31">
        <f>VLOOKUP(A669,'Absolute Total Monosaccharide C'!$E$2:$T$999,3)</f>
        <v>0.555027</v>
      </c>
      <c r="K669" s="31">
        <f>VLOOKUP(A669,'Absolute Total Monosaccharide C'!$E$2:$T$999,4)</f>
        <v>0.009436</v>
      </c>
      <c r="L669" s="31">
        <f>VLOOKUP(A669,'Absolute Total Monosaccharide C'!$E$2:$T$999,5)</f>
        <v>0.004413</v>
      </c>
      <c r="M669" s="31">
        <f>VLOOKUP(A669,'Absolute Total Monosaccharide C'!$E$2:$T$999,6)</f>
        <v>0.00353</v>
      </c>
      <c r="N669" s="100">
        <f>VLOOKUP(A669,'Absolute Total Monosaccharide C'!$E$2:$T$999,7)</f>
        <v>0.007266</v>
      </c>
      <c r="O669" s="31">
        <f>VLOOKUP(A669,'Absolute Total Monosaccharide C'!$E$2:$T$999,8)</f>
        <v>0.000394</v>
      </c>
      <c r="P669" s="102">
        <f>VLOOKUP(A669,'Absolute Total Monosaccharide C'!$E$2:$T$999,9)</f>
        <v>0.0000665</v>
      </c>
      <c r="Q669" s="102">
        <f>VLOOKUP(A669,'Absolute Total Monosaccharide C'!$E$2:$T$999,10)</f>
        <v>0.0000197</v>
      </c>
      <c r="R669" s="31">
        <f>VLOOKUP(A669,'Absolute Total Monosaccharide C'!$E$2:$T$999,11)</f>
        <v>0.000153</v>
      </c>
      <c r="S669" s="31">
        <f>VLOOKUP(A669,'Absolute Total Monosaccharide C'!$E$2:$T$999,12)</f>
        <v>0</v>
      </c>
      <c r="T669" s="31">
        <f>VLOOKUP(A669,'Absolute Total Monosaccharide C'!$E$2:$T$999,13)</f>
        <v>0</v>
      </c>
      <c r="U669" s="31">
        <f>VLOOKUP(A669,'Absolute Total Monosaccharide C'!$E$2:$T$999,14)</f>
        <v>0.000725</v>
      </c>
      <c r="V669" s="31">
        <f>VLOOKUP(A669,'Absolute Total Monosaccharide C'!$E$2:$T$999,15)</f>
        <v>0</v>
      </c>
      <c r="W669" s="31">
        <f>VLOOKUP(A669,'Absolute Total Monosaccharide C'!$E$2:$T$999,16)</f>
        <v>0.000271</v>
      </c>
      <c r="X669" s="100">
        <f>VLOOKUP(A669,'Absolute Total Monosaccharide C'!$E$2:$T$999,2)</f>
        <v>9.992</v>
      </c>
      <c r="Y669" s="101"/>
    </row>
    <row r="670">
      <c r="A670" s="19" t="s">
        <v>1852</v>
      </c>
      <c r="B670" s="8" t="str">
        <f>VLOOKUP(A670,'Food Encyclopedia'!$C$2:$K$999,3)&amp;","&amp;VLOOKUP(A670,'Food Encyclopedia'!$C$2:$K$999,4)&amp;","&amp;VLOOKUP(A670,'Food Encyclopedia'!$C$2:$K$999,5)</f>
        <v>Rice cake, apple pie mini rice cake, NA, bag,Lundberg,</v>
      </c>
      <c r="C670" s="31" t="str">
        <f>VLOOKUP(A670,'Food Encyclopedia'!$C$2:$K$999,6)</f>
        <v>Grain Products</v>
      </c>
      <c r="D670" s="108"/>
      <c r="E670" s="31">
        <f t="shared" si="1"/>
        <v>0</v>
      </c>
      <c r="F670" s="31">
        <f>(VLOOKUP(A670,'% water content of Food'!A670:F1667,6))</f>
        <v>1.386765669</v>
      </c>
      <c r="G670" s="31">
        <f t="shared" si="2"/>
        <v>0</v>
      </c>
      <c r="H670" s="31">
        <f t="shared" si="3"/>
        <v>0</v>
      </c>
      <c r="I670" s="99">
        <f t="shared" si="4"/>
        <v>0</v>
      </c>
      <c r="J670" s="31">
        <f>VLOOKUP(A670,'Absolute Total Monosaccharide C'!$E$2:$T$999,3)</f>
        <v>0.66663</v>
      </c>
      <c r="K670" s="31">
        <f>VLOOKUP(A670,'Absolute Total Monosaccharide C'!$E$2:$T$999,4)</f>
        <v>0.006452</v>
      </c>
      <c r="L670" s="31">
        <f>VLOOKUP(A670,'Absolute Total Monosaccharide C'!$E$2:$T$999,5)</f>
        <v>0.002468</v>
      </c>
      <c r="M670" s="31">
        <f>VLOOKUP(A670,'Absolute Total Monosaccharide C'!$E$2:$T$999,6)</f>
        <v>0.0026</v>
      </c>
      <c r="N670" s="100">
        <f>VLOOKUP(A670,'Absolute Total Monosaccharide C'!$E$2:$T$999,7)</f>
        <v>0.004574</v>
      </c>
      <c r="O670" s="31">
        <f>VLOOKUP(A670,'Absolute Total Monosaccharide C'!$E$2:$T$999,8)</f>
        <v>0.000317</v>
      </c>
      <c r="P670" s="102">
        <f>VLOOKUP(A670,'Absolute Total Monosaccharide C'!$E$2:$T$999,9)</f>
        <v>0.0000755</v>
      </c>
      <c r="Q670" s="102">
        <f>VLOOKUP(A670,'Absolute Total Monosaccharide C'!$E$2:$T$999,10)</f>
        <v>0.0000185</v>
      </c>
      <c r="R670" s="31">
        <f>VLOOKUP(A670,'Absolute Total Monosaccharide C'!$E$2:$T$999,11)</f>
        <v>0.000149</v>
      </c>
      <c r="S670" s="31">
        <f>VLOOKUP(A670,'Absolute Total Monosaccharide C'!$E$2:$T$999,12)</f>
        <v>0</v>
      </c>
      <c r="T670" s="31">
        <f>VLOOKUP(A670,'Absolute Total Monosaccharide C'!$E$2:$T$999,13)</f>
        <v>0</v>
      </c>
      <c r="U670" s="31">
        <f>VLOOKUP(A670,'Absolute Total Monosaccharide C'!$E$2:$T$999,14)</f>
        <v>0.000644</v>
      </c>
      <c r="V670" s="31">
        <f>VLOOKUP(A670,'Absolute Total Monosaccharide C'!$E$2:$T$999,15)</f>
        <v>0</v>
      </c>
      <c r="W670" s="31">
        <f>VLOOKUP(A670,'Absolute Total Monosaccharide C'!$E$2:$T$999,16)</f>
        <v>0.000133</v>
      </c>
      <c r="X670" s="100">
        <f>VLOOKUP(A670,'Absolute Total Monosaccharide C'!$E$2:$T$999,2)</f>
        <v>9.7</v>
      </c>
      <c r="Y670" s="101"/>
    </row>
    <row r="671">
      <c r="A671" s="19" t="s">
        <v>1854</v>
      </c>
      <c r="B671" s="8" t="str">
        <f>VLOOKUP(A671,'Food Encyclopedia'!$C$2:$K$999,3)&amp;","&amp;VLOOKUP(A671,'Food Encyclopedia'!$C$2:$K$999,4)&amp;","&amp;VLOOKUP(A671,'Food Encyclopedia'!$C$2:$K$999,5)</f>
        <v>Rice cake, sea salt mini rice cake, NA, bag,Lundberg,</v>
      </c>
      <c r="C671" s="31" t="str">
        <f>VLOOKUP(A671,'Food Encyclopedia'!$C$2:$K$999,6)</f>
        <v>Grain Products</v>
      </c>
      <c r="D671" s="108"/>
      <c r="E671" s="31">
        <f t="shared" si="1"/>
        <v>0</v>
      </c>
      <c r="F671" s="31">
        <f>(VLOOKUP(A671,'% water content of Food'!A671:F1668,6))</f>
        <v>0.8154750616</v>
      </c>
      <c r="G671" s="31">
        <f t="shared" si="2"/>
        <v>0</v>
      </c>
      <c r="H671" s="31">
        <f t="shared" si="3"/>
        <v>0</v>
      </c>
      <c r="I671" s="99">
        <f t="shared" si="4"/>
        <v>0</v>
      </c>
      <c r="J671" s="31">
        <f>VLOOKUP(A671,'Absolute Total Monosaccharide C'!$E$2:$T$999,3)</f>
        <v>0.400771</v>
      </c>
      <c r="K671" s="31">
        <f>VLOOKUP(A671,'Absolute Total Monosaccharide C'!$E$2:$T$999,4)</f>
        <v>0.000968</v>
      </c>
      <c r="L671" s="31">
        <f>VLOOKUP(A671,'Absolute Total Monosaccharide C'!$E$2:$T$999,5)</f>
        <v>0.00119</v>
      </c>
      <c r="M671" s="31">
        <f>VLOOKUP(A671,'Absolute Total Monosaccharide C'!$E$2:$T$999,6)</f>
        <v>0.00184</v>
      </c>
      <c r="N671" s="100">
        <f>VLOOKUP(A671,'Absolute Total Monosaccharide C'!$E$2:$T$999,7)</f>
        <v>0.002904</v>
      </c>
      <c r="O671" s="31">
        <f>VLOOKUP(A671,'Absolute Total Monosaccharide C'!$E$2:$T$999,8)</f>
        <v>0.00023</v>
      </c>
      <c r="P671" s="102">
        <f>VLOOKUP(A671,'Absolute Total Monosaccharide C'!$E$2:$T$999,9)</f>
        <v>0.0000476</v>
      </c>
      <c r="Q671" s="102">
        <f>VLOOKUP(A671,'Absolute Total Monosaccharide C'!$E$2:$T$999,10)</f>
        <v>0.0000102</v>
      </c>
      <c r="R671" s="102">
        <f>VLOOKUP(A671,'Absolute Total Monosaccharide C'!$E$2:$T$999,11)</f>
        <v>0.0000417</v>
      </c>
      <c r="S671" s="31">
        <f>VLOOKUP(A671,'Absolute Total Monosaccharide C'!$E$2:$T$999,12)</f>
        <v>0</v>
      </c>
      <c r="T671" s="31">
        <f>VLOOKUP(A671,'Absolute Total Monosaccharide C'!$E$2:$T$999,13)</f>
        <v>0</v>
      </c>
      <c r="U671" s="31">
        <f>VLOOKUP(A671,'Absolute Total Monosaccharide C'!$E$2:$T$999,14)</f>
        <v>0.000317</v>
      </c>
      <c r="V671" s="31">
        <f>VLOOKUP(A671,'Absolute Total Monosaccharide C'!$E$2:$T$999,15)</f>
        <v>0</v>
      </c>
      <c r="W671" s="102">
        <f>VLOOKUP(A671,'Absolute Total Monosaccharide C'!$E$2:$T$999,16)</f>
        <v>0.00008</v>
      </c>
      <c r="X671" s="100">
        <f>VLOOKUP(A671,'Absolute Total Monosaccharide C'!$E$2:$T$999,2)</f>
        <v>9.908</v>
      </c>
      <c r="Y671" s="101"/>
    </row>
    <row r="672">
      <c r="A672" s="19" t="s">
        <v>1856</v>
      </c>
      <c r="B672" s="8" t="str">
        <f>VLOOKUP(A672,'Food Encyclopedia'!$C$2:$K$999,3)&amp;","&amp;VLOOKUP(A672,'Food Encyclopedia'!$C$2:$K$999,4)&amp;","&amp;VLOOKUP(A672,'Food Encyclopedia'!$C$2:$K$999,5)</f>
        <v>Cracker, Peanut butter minis, NA, box,Late July,</v>
      </c>
      <c r="C672" s="31" t="str">
        <f>VLOOKUP(A672,'Food Encyclopedia'!$C$2:$K$999,6)</f>
        <v>Grain Products</v>
      </c>
      <c r="D672" s="108"/>
      <c r="E672" s="31">
        <f t="shared" si="1"/>
        <v>0</v>
      </c>
      <c r="F672" s="31">
        <f>(VLOOKUP(A672,'% water content of Food'!A672:F1669,6))</f>
        <v>2.05496643</v>
      </c>
      <c r="G672" s="31">
        <f t="shared" si="2"/>
        <v>0</v>
      </c>
      <c r="H672" s="31">
        <f t="shared" si="3"/>
        <v>0</v>
      </c>
      <c r="I672" s="99">
        <f t="shared" si="4"/>
        <v>0</v>
      </c>
      <c r="J672" s="31">
        <f>VLOOKUP(A672,'Absolute Total Monosaccharide C'!$E$2:$T$999,3)</f>
        <v>0.517066</v>
      </c>
      <c r="K672" s="31">
        <f>VLOOKUP(A672,'Absolute Total Monosaccharide C'!$E$2:$T$999,4)</f>
        <v>0.00453</v>
      </c>
      <c r="L672" s="31">
        <f>VLOOKUP(A672,'Absolute Total Monosaccharide C'!$E$2:$T$999,5)</f>
        <v>0.004651</v>
      </c>
      <c r="M672" s="31">
        <f>VLOOKUP(A672,'Absolute Total Monosaccharide C'!$E$2:$T$999,6)</f>
        <v>0.003703</v>
      </c>
      <c r="N672" s="100">
        <f>VLOOKUP(A672,'Absolute Total Monosaccharide C'!$E$2:$T$999,7)</f>
        <v>0.007436</v>
      </c>
      <c r="O672" s="31">
        <f>VLOOKUP(A672,'Absolute Total Monosaccharide C'!$E$2:$T$999,8)</f>
        <v>0.000489</v>
      </c>
      <c r="P672" s="31">
        <f>VLOOKUP(A672,'Absolute Total Monosaccharide C'!$E$2:$T$999,9)</f>
        <v>0.000159</v>
      </c>
      <c r="Q672" s="102">
        <f>VLOOKUP(A672,'Absolute Total Monosaccharide C'!$E$2:$T$999,10)</f>
        <v>0.0000298</v>
      </c>
      <c r="R672" s="31">
        <f>VLOOKUP(A672,'Absolute Total Monosaccharide C'!$E$2:$T$999,11)</f>
        <v>0.000252</v>
      </c>
      <c r="S672" s="31">
        <f>VLOOKUP(A672,'Absolute Total Monosaccharide C'!$E$2:$T$999,12)</f>
        <v>0</v>
      </c>
      <c r="T672" s="31">
        <f>VLOOKUP(A672,'Absolute Total Monosaccharide C'!$E$2:$T$999,13)</f>
        <v>0</v>
      </c>
      <c r="U672" s="31">
        <f>VLOOKUP(A672,'Absolute Total Monosaccharide C'!$E$2:$T$999,14)</f>
        <v>0.001203</v>
      </c>
      <c r="V672" s="31">
        <f>VLOOKUP(A672,'Absolute Total Monosaccharide C'!$E$2:$T$999,15)</f>
        <v>0</v>
      </c>
      <c r="W672" s="31">
        <f>VLOOKUP(A672,'Absolute Total Monosaccharide C'!$E$2:$T$999,16)</f>
        <v>0.000139</v>
      </c>
      <c r="X672" s="100">
        <f>VLOOKUP(A672,'Absolute Total Monosaccharide C'!$E$2:$T$999,2)</f>
        <v>9.982</v>
      </c>
      <c r="Y672" s="101"/>
    </row>
    <row r="673">
      <c r="A673" s="19" t="s">
        <v>1859</v>
      </c>
      <c r="B673" s="8" t="str">
        <f>VLOOKUP(A673,'Food Encyclopedia'!$C$2:$K$999,3)&amp;","&amp;VLOOKUP(A673,'Food Encyclopedia'!$C$2:$K$999,4)&amp;","&amp;VLOOKUP(A673,'Food Encyclopedia'!$C$2:$K$999,5)</f>
        <v>Cracker, Saltine Crackers, NA, box,Late July,</v>
      </c>
      <c r="C673" s="31" t="str">
        <f>VLOOKUP(A673,'Food Encyclopedia'!$C$2:$K$999,6)</f>
        <v>Grain Products</v>
      </c>
      <c r="D673" s="108"/>
      <c r="E673" s="31">
        <f t="shared" si="1"/>
        <v>0</v>
      </c>
      <c r="F673" s="31">
        <f>(VLOOKUP(A673,'% water content of Food'!A673:F1670,6))</f>
        <v>2.714262595</v>
      </c>
      <c r="G673" s="31">
        <f t="shared" si="2"/>
        <v>0</v>
      </c>
      <c r="H673" s="31">
        <f t="shared" si="3"/>
        <v>0</v>
      </c>
      <c r="I673" s="99">
        <f t="shared" si="4"/>
        <v>0</v>
      </c>
      <c r="J673" s="31">
        <f>VLOOKUP(A673,'Absolute Total Monosaccharide C'!$E$2:$T$999,3)</f>
        <v>0.582265</v>
      </c>
      <c r="K673" s="31">
        <f>VLOOKUP(A673,'Absolute Total Monosaccharide C'!$E$2:$T$999,4)</f>
        <v>0.004489</v>
      </c>
      <c r="L673" s="31">
        <f>VLOOKUP(A673,'Absolute Total Monosaccharide C'!$E$2:$T$999,5)</f>
        <v>0.00198</v>
      </c>
      <c r="M673" s="31">
        <f>VLOOKUP(A673,'Absolute Total Monosaccharide C'!$E$2:$T$999,6)</f>
        <v>0.005074</v>
      </c>
      <c r="N673" s="100">
        <f>VLOOKUP(A673,'Absolute Total Monosaccharide C'!$E$2:$T$999,7)</f>
        <v>0.006636</v>
      </c>
      <c r="O673" s="31">
        <f>VLOOKUP(A673,'Absolute Total Monosaccharide C'!$E$2:$T$999,8)</f>
        <v>0.000218</v>
      </c>
      <c r="P673" s="102">
        <f>VLOOKUP(A673,'Absolute Total Monosaccharide C'!$E$2:$T$999,9)</f>
        <v>0.0000343</v>
      </c>
      <c r="Q673" s="102">
        <f>VLOOKUP(A673,'Absolute Total Monosaccharide C'!$E$2:$T$999,10)</f>
        <v>0.0000225</v>
      </c>
      <c r="R673" s="102">
        <f>VLOOKUP(A673,'Absolute Total Monosaccharide C'!$E$2:$T$999,11)</f>
        <v>0.000032</v>
      </c>
      <c r="S673" s="31">
        <f>VLOOKUP(A673,'Absolute Total Monosaccharide C'!$E$2:$T$999,12)</f>
        <v>0</v>
      </c>
      <c r="T673" s="31">
        <f>VLOOKUP(A673,'Absolute Total Monosaccharide C'!$E$2:$T$999,13)</f>
        <v>0</v>
      </c>
      <c r="U673" s="31">
        <f>VLOOKUP(A673,'Absolute Total Monosaccharide C'!$E$2:$T$999,14)</f>
        <v>0.00194</v>
      </c>
      <c r="V673" s="31">
        <f>VLOOKUP(A673,'Absolute Total Monosaccharide C'!$E$2:$T$999,15)</f>
        <v>0</v>
      </c>
      <c r="W673" s="31">
        <f>VLOOKUP(A673,'Absolute Total Monosaccharide C'!$E$2:$T$999,16)</f>
        <v>0.000142</v>
      </c>
      <c r="X673" s="100">
        <f>VLOOKUP(A673,'Absolute Total Monosaccharide C'!$E$2:$T$999,2)</f>
        <v>10.459</v>
      </c>
      <c r="Y673" s="101"/>
    </row>
    <row r="674">
      <c r="A674" s="19" t="s">
        <v>1861</v>
      </c>
      <c r="B674" s="8" t="str">
        <f>VLOOKUP(A674,'Food Encyclopedia'!$C$2:$K$999,3)&amp;","&amp;VLOOKUP(A674,'Food Encyclopedia'!$C$2:$K$999,4)&amp;","&amp;VLOOKUP(A674,'Food Encyclopedia'!$C$2:$K$999,5)</f>
        <v>Cracker, Classic Crackers, NA, box,Late July,</v>
      </c>
      <c r="C674" s="31" t="str">
        <f>VLOOKUP(A674,'Food Encyclopedia'!$C$2:$K$999,6)</f>
        <v>Grain Products</v>
      </c>
      <c r="D674" s="108"/>
      <c r="E674" s="31">
        <f t="shared" si="1"/>
        <v>0</v>
      </c>
      <c r="F674" s="31">
        <f>(VLOOKUP(A674,'% water content of Food'!A674:F1671,6))</f>
        <v>3.893393751</v>
      </c>
      <c r="G674" s="31">
        <f t="shared" si="2"/>
        <v>0</v>
      </c>
      <c r="H674" s="31">
        <f t="shared" si="3"/>
        <v>0</v>
      </c>
      <c r="I674" s="99">
        <f t="shared" si="4"/>
        <v>0</v>
      </c>
      <c r="J674" s="31">
        <f>VLOOKUP(A674,'Absolute Total Monosaccharide C'!$E$2:$T$999,3)</f>
        <v>0.611168</v>
      </c>
      <c r="K674" s="31">
        <f>VLOOKUP(A674,'Absolute Total Monosaccharide C'!$E$2:$T$999,4)</f>
        <v>0.004631</v>
      </c>
      <c r="L674" s="31">
        <f>VLOOKUP(A674,'Absolute Total Monosaccharide C'!$E$2:$T$999,5)</f>
        <v>0.002643</v>
      </c>
      <c r="M674" s="31">
        <f>VLOOKUP(A674,'Absolute Total Monosaccharide C'!$E$2:$T$999,6)</f>
        <v>0.005904</v>
      </c>
      <c r="N674" s="100">
        <f>VLOOKUP(A674,'Absolute Total Monosaccharide C'!$E$2:$T$999,7)</f>
        <v>0.00717</v>
      </c>
      <c r="O674" s="31">
        <f>VLOOKUP(A674,'Absolute Total Monosaccharide C'!$E$2:$T$999,8)</f>
        <v>0.000361</v>
      </c>
      <c r="P674" s="102">
        <f>VLOOKUP(A674,'Absolute Total Monosaccharide C'!$E$2:$T$999,9)</f>
        <v>0.000018</v>
      </c>
      <c r="Q674" s="102">
        <f>VLOOKUP(A674,'Absolute Total Monosaccharide C'!$E$2:$T$999,10)</f>
        <v>0.0000166</v>
      </c>
      <c r="R674" s="102">
        <f>VLOOKUP(A674,'Absolute Total Monosaccharide C'!$E$2:$T$999,11)</f>
        <v>0.0000328</v>
      </c>
      <c r="S674" s="31">
        <f>VLOOKUP(A674,'Absolute Total Monosaccharide C'!$E$2:$T$999,12)</f>
        <v>0</v>
      </c>
      <c r="T674" s="31">
        <f>VLOOKUP(A674,'Absolute Total Monosaccharide C'!$E$2:$T$999,13)</f>
        <v>0</v>
      </c>
      <c r="U674" s="31">
        <f>VLOOKUP(A674,'Absolute Total Monosaccharide C'!$E$2:$T$999,14)</f>
        <v>0.001168</v>
      </c>
      <c r="V674" s="31">
        <f>VLOOKUP(A674,'Absolute Total Monosaccharide C'!$E$2:$T$999,15)</f>
        <v>0</v>
      </c>
      <c r="W674" s="102">
        <f>VLOOKUP(A674,'Absolute Total Monosaccharide C'!$E$2:$T$999,16)</f>
        <v>0.0000779</v>
      </c>
      <c r="X674" s="100">
        <f>VLOOKUP(A674,'Absolute Total Monosaccharide C'!$E$2:$T$999,2)</f>
        <v>10.282</v>
      </c>
      <c r="Y674" s="101"/>
    </row>
    <row r="675">
      <c r="A675" s="19" t="s">
        <v>1863</v>
      </c>
      <c r="B675" s="8" t="str">
        <f>VLOOKUP(A675,'Food Encyclopedia'!$C$2:$K$999,3)&amp;","&amp;VLOOKUP(A675,'Food Encyclopedia'!$C$2:$K$999,4)&amp;","&amp;VLOOKUP(A675,'Food Encyclopedia'!$C$2:$K$999,5)</f>
        <v>Cracker, Cheddar cheese minis, NA, box,Late July,</v>
      </c>
      <c r="C675" s="31" t="str">
        <f>VLOOKUP(A675,'Food Encyclopedia'!$C$2:$K$999,6)</f>
        <v>Grain Products</v>
      </c>
      <c r="D675" s="108"/>
      <c r="E675" s="31">
        <f t="shared" si="1"/>
        <v>0</v>
      </c>
      <c r="F675" s="31">
        <f>(VLOOKUP(A675,'% water content of Food'!A675:F1672,6))</f>
        <v>0.1480862697</v>
      </c>
      <c r="G675" s="31">
        <f t="shared" si="2"/>
        <v>0</v>
      </c>
      <c r="H675" s="31">
        <f t="shared" si="3"/>
        <v>0</v>
      </c>
      <c r="I675" s="99">
        <f t="shared" si="4"/>
        <v>0</v>
      </c>
      <c r="J675" s="31">
        <f>VLOOKUP(A675,'Absolute Total Monosaccharide C'!$E$2:$T$999,3)</f>
        <v>0.32634</v>
      </c>
      <c r="K675" s="31">
        <f>VLOOKUP(A675,'Absolute Total Monosaccharide C'!$E$2:$T$999,4)</f>
        <v>0.020537</v>
      </c>
      <c r="L675" s="31">
        <f>VLOOKUP(A675,'Absolute Total Monosaccharide C'!$E$2:$T$999,5)</f>
        <v>0.004028</v>
      </c>
      <c r="M675" s="31">
        <f>VLOOKUP(A675,'Absolute Total Monosaccharide C'!$E$2:$T$999,6)</f>
        <v>0.002406</v>
      </c>
      <c r="N675" s="100">
        <f>VLOOKUP(A675,'Absolute Total Monosaccharide C'!$E$2:$T$999,7)</f>
        <v>0.003822</v>
      </c>
      <c r="O675" s="31">
        <f>VLOOKUP(A675,'Absolute Total Monosaccharide C'!$E$2:$T$999,8)</f>
        <v>0.000102</v>
      </c>
      <c r="P675" s="102">
        <f>VLOOKUP(A675,'Absolute Total Monosaccharide C'!$E$2:$T$999,9)</f>
        <v>0.00004</v>
      </c>
      <c r="Q675" s="102">
        <f>VLOOKUP(A675,'Absolute Total Monosaccharide C'!$E$2:$T$999,10)</f>
        <v>0.0000476</v>
      </c>
      <c r="R675" s="102">
        <f>VLOOKUP(A675,'Absolute Total Monosaccharide C'!$E$2:$T$999,11)</f>
        <v>0.0000409</v>
      </c>
      <c r="S675" s="31">
        <f>VLOOKUP(A675,'Absolute Total Monosaccharide C'!$E$2:$T$999,12)</f>
        <v>0</v>
      </c>
      <c r="T675" s="31">
        <f>VLOOKUP(A675,'Absolute Total Monosaccharide C'!$E$2:$T$999,13)</f>
        <v>0</v>
      </c>
      <c r="U675" s="31">
        <f>VLOOKUP(A675,'Absolute Total Monosaccharide C'!$E$2:$T$999,14)</f>
        <v>0.000909</v>
      </c>
      <c r="V675" s="31">
        <f>VLOOKUP(A675,'Absolute Total Monosaccharide C'!$E$2:$T$999,15)</f>
        <v>0</v>
      </c>
      <c r="W675" s="31">
        <f>VLOOKUP(A675,'Absolute Total Monosaccharide C'!$E$2:$T$999,16)</f>
        <v>0.000172</v>
      </c>
      <c r="X675" s="100">
        <f>VLOOKUP(A675,'Absolute Total Monosaccharide C'!$E$2:$T$999,2)</f>
        <v>10.507</v>
      </c>
      <c r="Y675" s="101"/>
    </row>
    <row r="676">
      <c r="A676" s="19" t="s">
        <v>1865</v>
      </c>
      <c r="B676" s="8" t="str">
        <f>VLOOKUP(A676,'Food Encyclopedia'!$C$2:$K$999,3)&amp;","&amp;VLOOKUP(A676,'Food Encyclopedia'!$C$2:$K$999,4)&amp;","&amp;VLOOKUP(A676,'Food Encyclopedia'!$C$2:$K$999,5)</f>
        <v>Cracker, Almond Nut-thins (almond and rice cracker w/ sea salt), NA, box,Blue Diamond,</v>
      </c>
      <c r="C676" s="31" t="str">
        <f>VLOOKUP(A676,'Food Encyclopedia'!$C$2:$K$999,6)</f>
        <v>Grain Products</v>
      </c>
      <c r="D676" s="108"/>
      <c r="E676" s="31">
        <f t="shared" si="1"/>
        <v>0</v>
      </c>
      <c r="F676" s="31">
        <f>(VLOOKUP(A676,'% water content of Food'!A676:F1673,6))</f>
        <v>0.3766931153</v>
      </c>
      <c r="G676" s="31">
        <f t="shared" si="2"/>
        <v>0</v>
      </c>
      <c r="H676" s="31">
        <f t="shared" si="3"/>
        <v>0</v>
      </c>
      <c r="I676" s="99">
        <f t="shared" si="4"/>
        <v>0</v>
      </c>
      <c r="J676" s="31">
        <f>VLOOKUP(A676,'Absolute Total Monosaccharide C'!$E$2:$T$999,3)</f>
        <v>0.66405</v>
      </c>
      <c r="K676" s="31">
        <f>VLOOKUP(A676,'Absolute Total Monosaccharide C'!$E$2:$T$999,4)</f>
        <v>0</v>
      </c>
      <c r="L676" s="31">
        <f>VLOOKUP(A676,'Absolute Total Monosaccharide C'!$E$2:$T$999,5)</f>
        <v>0.005967</v>
      </c>
      <c r="M676" s="31">
        <f>VLOOKUP(A676,'Absolute Total Monosaccharide C'!$E$2:$T$999,6)</f>
        <v>0.001042</v>
      </c>
      <c r="N676" s="100">
        <f>VLOOKUP(A676,'Absolute Total Monosaccharide C'!$E$2:$T$999,7)</f>
        <v>0.017124</v>
      </c>
      <c r="O676" s="31">
        <f>VLOOKUP(A676,'Absolute Total Monosaccharide C'!$E$2:$T$999,8)</f>
        <v>0.000157</v>
      </c>
      <c r="P676" s="31">
        <f>VLOOKUP(A676,'Absolute Total Monosaccharide C'!$E$2:$T$999,9)</f>
        <v>0.000197</v>
      </c>
      <c r="Q676" s="102">
        <f>VLOOKUP(A676,'Absolute Total Monosaccharide C'!$E$2:$T$999,10)</f>
        <v>0.0000902</v>
      </c>
      <c r="R676" s="31">
        <f>VLOOKUP(A676,'Absolute Total Monosaccharide C'!$E$2:$T$999,11)</f>
        <v>0.000227</v>
      </c>
      <c r="S676" s="31">
        <f>VLOOKUP(A676,'Absolute Total Monosaccharide C'!$E$2:$T$999,12)</f>
        <v>0</v>
      </c>
      <c r="T676" s="31">
        <f>VLOOKUP(A676,'Absolute Total Monosaccharide C'!$E$2:$T$999,13)</f>
        <v>0</v>
      </c>
      <c r="U676" s="31">
        <f>VLOOKUP(A676,'Absolute Total Monosaccharide C'!$E$2:$T$999,14)</f>
        <v>0.000498</v>
      </c>
      <c r="V676" s="31">
        <f>VLOOKUP(A676,'Absolute Total Monosaccharide C'!$E$2:$T$999,15)</f>
        <v>0</v>
      </c>
      <c r="W676" s="31">
        <f>VLOOKUP(A676,'Absolute Total Monosaccharide C'!$E$2:$T$999,16)</f>
        <v>0.000306</v>
      </c>
      <c r="X676" s="100">
        <f>VLOOKUP(A676,'Absolute Total Monosaccharide C'!$E$2:$T$999,2)</f>
        <v>10.277</v>
      </c>
      <c r="Y676" s="101"/>
    </row>
    <row r="677">
      <c r="A677" s="19" t="s">
        <v>1868</v>
      </c>
      <c r="B677" s="8" t="str">
        <f>VLOOKUP(A677,'Food Encyclopedia'!$C$2:$K$999,3)&amp;","&amp;VLOOKUP(A677,'Food Encyclopedia'!$C$2:$K$999,4)&amp;","&amp;VLOOKUP(A677,'Food Encyclopedia'!$C$2:$K$999,5)</f>
        <v>Cereal, Sprouted crunchy Golden Flax, NA, box,Food for Life ,</v>
      </c>
      <c r="C677" s="31" t="str">
        <f>VLOOKUP(A677,'Food Encyclopedia'!$C$2:$K$999,6)</f>
        <v>Grain Products</v>
      </c>
      <c r="D677" s="108"/>
      <c r="E677" s="31">
        <f t="shared" si="1"/>
        <v>0</v>
      </c>
      <c r="F677" s="31">
        <f>(VLOOKUP(A677,'% water content of Food'!A677:F1674,6))</f>
        <v>1.438171607</v>
      </c>
      <c r="G677" s="31">
        <f t="shared" si="2"/>
        <v>0</v>
      </c>
      <c r="H677" s="31">
        <f t="shared" si="3"/>
        <v>0</v>
      </c>
      <c r="I677" s="99">
        <f t="shared" si="4"/>
        <v>0</v>
      </c>
      <c r="J677" s="31">
        <f>VLOOKUP(A677,'Absolute Total Monosaccharide C'!$E$2:$T$999,3)</f>
        <v>0.542659</v>
      </c>
      <c r="K677" s="31">
        <f>VLOOKUP(A677,'Absolute Total Monosaccharide C'!$E$2:$T$999,4)</f>
        <v>0.003243</v>
      </c>
      <c r="L677" s="31">
        <f>VLOOKUP(A677,'Absolute Total Monosaccharide C'!$E$2:$T$999,5)</f>
        <v>0.006069</v>
      </c>
      <c r="M677" s="31">
        <f>VLOOKUP(A677,'Absolute Total Monosaccharide C'!$E$2:$T$999,6)</f>
        <v>0.018763</v>
      </c>
      <c r="N677" s="100">
        <f>VLOOKUP(A677,'Absolute Total Monosaccharide C'!$E$2:$T$999,7)</f>
        <v>0.02059</v>
      </c>
      <c r="O677" s="31">
        <f>VLOOKUP(A677,'Absolute Total Monosaccharide C'!$E$2:$T$999,8)</f>
        <v>0.000279</v>
      </c>
      <c r="P677" s="31">
        <f>VLOOKUP(A677,'Absolute Total Monosaccharide C'!$E$2:$T$999,9)</f>
        <v>0.000164</v>
      </c>
      <c r="Q677" s="31">
        <f>VLOOKUP(A677,'Absolute Total Monosaccharide C'!$E$2:$T$999,10)</f>
        <v>0.000128</v>
      </c>
      <c r="R677" s="31">
        <f>VLOOKUP(A677,'Absolute Total Monosaccharide C'!$E$2:$T$999,11)</f>
        <v>0.000118</v>
      </c>
      <c r="S677" s="31">
        <f>VLOOKUP(A677,'Absolute Total Monosaccharide C'!$E$2:$T$999,12)</f>
        <v>0</v>
      </c>
      <c r="T677" s="31">
        <f>VLOOKUP(A677,'Absolute Total Monosaccharide C'!$E$2:$T$999,13)</f>
        <v>0</v>
      </c>
      <c r="U677" s="31">
        <f>VLOOKUP(A677,'Absolute Total Monosaccharide C'!$E$2:$T$999,14)</f>
        <v>0.001078</v>
      </c>
      <c r="V677" s="31">
        <f>VLOOKUP(A677,'Absolute Total Monosaccharide C'!$E$2:$T$999,15)</f>
        <v>0</v>
      </c>
      <c r="W677" s="31">
        <f>VLOOKUP(A677,'Absolute Total Monosaccharide C'!$E$2:$T$999,16)</f>
        <v>0.000308</v>
      </c>
      <c r="X677" s="100">
        <f>VLOOKUP(A677,'Absolute Total Monosaccharide C'!$E$2:$T$999,2)</f>
        <v>10.127</v>
      </c>
      <c r="Y677" s="101"/>
    </row>
    <row r="678">
      <c r="A678" s="19" t="s">
        <v>1871</v>
      </c>
      <c r="B678" s="8" t="str">
        <f>VLOOKUP(A678,'Food Encyclopedia'!$C$2:$K$999,3)&amp;","&amp;VLOOKUP(A678,'Food Encyclopedia'!$C$2:$K$999,4)&amp;","&amp;VLOOKUP(A678,'Food Encyclopedia'!$C$2:$K$999,5)</f>
        <v>Cereal, Toasted whole wheat berry flakes &amp; flaxseed cereal, NA, box,Uncle Sam,</v>
      </c>
      <c r="C678" s="31" t="str">
        <f>VLOOKUP(A678,'Food Encyclopedia'!$C$2:$K$999,6)</f>
        <v>Grain Products</v>
      </c>
      <c r="D678" s="108"/>
      <c r="E678" s="31">
        <f t="shared" si="1"/>
        <v>0</v>
      </c>
      <c r="F678" s="31">
        <f>(VLOOKUP(A678,'% water content of Food'!A678:F1675,6))</f>
        <v>0.4337631887</v>
      </c>
      <c r="G678" s="31">
        <f t="shared" si="2"/>
        <v>0</v>
      </c>
      <c r="H678" s="31">
        <f t="shared" si="3"/>
        <v>0</v>
      </c>
      <c r="I678" s="99">
        <f t="shared" si="4"/>
        <v>0</v>
      </c>
      <c r="J678" s="31">
        <f>VLOOKUP(A678,'Absolute Total Monosaccharide C'!$E$2:$T$999,3)</f>
        <v>0.62546</v>
      </c>
      <c r="K678" s="31">
        <f>VLOOKUP(A678,'Absolute Total Monosaccharide C'!$E$2:$T$999,4)</f>
        <v>0.003566</v>
      </c>
      <c r="L678" s="31">
        <f>VLOOKUP(A678,'Absolute Total Monosaccharide C'!$E$2:$T$999,5)</f>
        <v>0.009811</v>
      </c>
      <c r="M678" s="31">
        <f>VLOOKUP(A678,'Absolute Total Monosaccharide C'!$E$2:$T$999,6)</f>
        <v>0.019628</v>
      </c>
      <c r="N678" s="100">
        <f>VLOOKUP(A678,'Absolute Total Monosaccharide C'!$E$2:$T$999,7)</f>
        <v>0.022795</v>
      </c>
      <c r="O678" s="31">
        <f>VLOOKUP(A678,'Absolute Total Monosaccharide C'!$E$2:$T$999,8)</f>
        <v>0.000138</v>
      </c>
      <c r="P678" s="102">
        <f>VLOOKUP(A678,'Absolute Total Monosaccharide C'!$E$2:$T$999,9)</f>
        <v>0.0000802</v>
      </c>
      <c r="Q678" s="102">
        <f>VLOOKUP(A678,'Absolute Total Monosaccharide C'!$E$2:$T$999,10)</f>
        <v>0.000053</v>
      </c>
      <c r="R678" s="102">
        <f>VLOOKUP(A678,'Absolute Total Monosaccharide C'!$E$2:$T$999,11)</f>
        <v>0.0000385</v>
      </c>
      <c r="S678" s="31">
        <f>VLOOKUP(A678,'Absolute Total Monosaccharide C'!$E$2:$T$999,12)</f>
        <v>0</v>
      </c>
      <c r="T678" s="31">
        <f>VLOOKUP(A678,'Absolute Total Monosaccharide C'!$E$2:$T$999,13)</f>
        <v>0</v>
      </c>
      <c r="U678" s="31">
        <f>VLOOKUP(A678,'Absolute Total Monosaccharide C'!$E$2:$T$999,14)</f>
        <v>0.001422</v>
      </c>
      <c r="V678" s="31">
        <f>VLOOKUP(A678,'Absolute Total Monosaccharide C'!$E$2:$T$999,15)</f>
        <v>0</v>
      </c>
      <c r="W678" s="31">
        <f>VLOOKUP(A678,'Absolute Total Monosaccharide C'!$E$2:$T$999,16)</f>
        <v>0.000184</v>
      </c>
      <c r="X678" s="100">
        <f>VLOOKUP(A678,'Absolute Total Monosaccharide C'!$E$2:$T$999,2)</f>
        <v>9.772</v>
      </c>
      <c r="Y678" s="101"/>
    </row>
    <row r="679">
      <c r="A679" s="19" t="s">
        <v>1874</v>
      </c>
      <c r="B679" s="8" t="str">
        <f>VLOOKUP(A679,'Food Encyclopedia'!$C$2:$K$999,3)&amp;","&amp;VLOOKUP(A679,'Food Encyclopedia'!$C$2:$K$999,4)&amp;","&amp;VLOOKUP(A679,'Food Encyclopedia'!$C$2:$K$999,5)</f>
        <v>Cereal, Organic Honey flakes &amp; oat clusters, NA, box,365 Whole Foods Market ,</v>
      </c>
      <c r="C679" s="31" t="str">
        <f>VLOOKUP(A679,'Food Encyclopedia'!$C$2:$K$999,6)</f>
        <v>Grain Products</v>
      </c>
      <c r="D679" s="108"/>
      <c r="E679" s="31">
        <f t="shared" si="1"/>
        <v>0</v>
      </c>
      <c r="F679" s="31">
        <f>(VLOOKUP(A679,'% water content of Food'!A679:F1676,6))</f>
        <v>2.92905304</v>
      </c>
      <c r="G679" s="31">
        <f t="shared" si="2"/>
        <v>0</v>
      </c>
      <c r="H679" s="31">
        <f t="shared" si="3"/>
        <v>0</v>
      </c>
      <c r="I679" s="99">
        <f t="shared" si="4"/>
        <v>0</v>
      </c>
      <c r="J679" s="31">
        <f>VLOOKUP(A679,'Absolute Total Monosaccharide C'!$E$2:$T$999,3)</f>
        <v>0.437795</v>
      </c>
      <c r="K679" s="31">
        <f>VLOOKUP(A679,'Absolute Total Monosaccharide C'!$E$2:$T$999,4)</f>
        <v>0.004366</v>
      </c>
      <c r="L679" s="31">
        <f>VLOOKUP(A679,'Absolute Total Monosaccharide C'!$E$2:$T$999,5)</f>
        <v>0.023832</v>
      </c>
      <c r="M679" s="31">
        <f>VLOOKUP(A679,'Absolute Total Monosaccharide C'!$E$2:$T$999,6)</f>
        <v>0.002499</v>
      </c>
      <c r="N679" s="100">
        <f>VLOOKUP(A679,'Absolute Total Monosaccharide C'!$E$2:$T$999,7)</f>
        <v>0.00699</v>
      </c>
      <c r="O679" s="102">
        <f>VLOOKUP(A679,'Absolute Total Monosaccharide C'!$E$2:$T$999,8)</f>
        <v>0.0000676</v>
      </c>
      <c r="P679" s="102">
        <f>VLOOKUP(A679,'Absolute Total Monosaccharide C'!$E$2:$T$999,9)</f>
        <v>0.0000389</v>
      </c>
      <c r="Q679" s="102">
        <f>VLOOKUP(A679,'Absolute Total Monosaccharide C'!$E$2:$T$999,10)</f>
        <v>0.0000324</v>
      </c>
      <c r="R679" s="102">
        <f>VLOOKUP(A679,'Absolute Total Monosaccharide C'!$E$2:$T$999,11)</f>
        <v>0.0000247</v>
      </c>
      <c r="S679" s="31">
        <f>VLOOKUP(A679,'Absolute Total Monosaccharide C'!$E$2:$T$999,12)</f>
        <v>0</v>
      </c>
      <c r="T679" s="31">
        <f>VLOOKUP(A679,'Absolute Total Monosaccharide C'!$E$2:$T$999,13)</f>
        <v>0</v>
      </c>
      <c r="U679" s="31">
        <f>VLOOKUP(A679,'Absolute Total Monosaccharide C'!$E$2:$T$999,14)</f>
        <v>0</v>
      </c>
      <c r="V679" s="31">
        <f>VLOOKUP(A679,'Absolute Total Monosaccharide C'!$E$2:$T$999,15)</f>
        <v>0</v>
      </c>
      <c r="W679" s="102">
        <f>VLOOKUP(A679,'Absolute Total Monosaccharide C'!$E$2:$T$999,16)</f>
        <v>0.00006</v>
      </c>
      <c r="X679" s="100">
        <f>VLOOKUP(A679,'Absolute Total Monosaccharide C'!$E$2:$T$999,2)</f>
        <v>10.075</v>
      </c>
      <c r="Y679" s="101"/>
    </row>
    <row r="680">
      <c r="A680" s="19" t="s">
        <v>1878</v>
      </c>
      <c r="B680" s="8" t="str">
        <f>VLOOKUP(A680,'Food Encyclopedia'!$C$2:$K$999,3)&amp;","&amp;VLOOKUP(A680,'Food Encyclopedia'!$C$2:$K$999,4)&amp;","&amp;VLOOKUP(A680,'Food Encyclopedia'!$C$2:$K$999,5)</f>
        <v>Cereal, Organic Frosted flakes, NA, box,365 Whole Foods Market,</v>
      </c>
      <c r="C680" s="31" t="str">
        <f>VLOOKUP(A680,'Food Encyclopedia'!$C$2:$K$999,6)</f>
        <v>Grain Products</v>
      </c>
      <c r="D680" s="108"/>
      <c r="E680" s="31">
        <f t="shared" si="1"/>
        <v>0</v>
      </c>
      <c r="F680" s="31">
        <f>(VLOOKUP(A680,'% water content of Food'!A680:F1677,6))</f>
        <v>2.476718843</v>
      </c>
      <c r="G680" s="31">
        <f t="shared" si="2"/>
        <v>0</v>
      </c>
      <c r="H680" s="31">
        <f t="shared" si="3"/>
        <v>0</v>
      </c>
      <c r="I680" s="99">
        <f t="shared" si="4"/>
        <v>0</v>
      </c>
      <c r="J680" s="31">
        <f>VLOOKUP(A680,'Absolute Total Monosaccharide C'!$E$2:$T$999,3)</f>
        <v>0.687871</v>
      </c>
      <c r="K680" s="31">
        <f>VLOOKUP(A680,'Absolute Total Monosaccharide C'!$E$2:$T$999,4)</f>
        <v>0.001597</v>
      </c>
      <c r="L680" s="31">
        <f>VLOOKUP(A680,'Absolute Total Monosaccharide C'!$E$2:$T$999,5)</f>
        <v>0.043353</v>
      </c>
      <c r="M680" s="31">
        <f>VLOOKUP(A680,'Absolute Total Monosaccharide C'!$E$2:$T$999,6)</f>
        <v>0.000727</v>
      </c>
      <c r="N680" s="100">
        <f>VLOOKUP(A680,'Absolute Total Monosaccharide C'!$E$2:$T$999,7)</f>
        <v>0.005774</v>
      </c>
      <c r="O680" s="31">
        <f>VLOOKUP(A680,'Absolute Total Monosaccharide C'!$E$2:$T$999,8)</f>
        <v>0.000378</v>
      </c>
      <c r="P680" s="102">
        <f>VLOOKUP(A680,'Absolute Total Monosaccharide C'!$E$2:$T$999,9)</f>
        <v>0.0000119</v>
      </c>
      <c r="Q680" s="102">
        <f>VLOOKUP(A680,'Absolute Total Monosaccharide C'!$E$2:$T$999,10)</f>
        <v>0.0000324</v>
      </c>
      <c r="R680" s="102">
        <f>VLOOKUP(A680,'Absolute Total Monosaccharide C'!$E$2:$T$999,11)</f>
        <v>0.0000298</v>
      </c>
      <c r="S680" s="31">
        <f>VLOOKUP(A680,'Absolute Total Monosaccharide C'!$E$2:$T$999,12)</f>
        <v>0</v>
      </c>
      <c r="T680" s="31">
        <f>VLOOKUP(A680,'Absolute Total Monosaccharide C'!$E$2:$T$999,13)</f>
        <v>0</v>
      </c>
      <c r="U680" s="31">
        <f>VLOOKUP(A680,'Absolute Total Monosaccharide C'!$E$2:$T$999,14)</f>
        <v>0.000451</v>
      </c>
      <c r="V680" s="31">
        <f>VLOOKUP(A680,'Absolute Total Monosaccharide C'!$E$2:$T$999,15)</f>
        <v>0</v>
      </c>
      <c r="W680" s="102">
        <f>VLOOKUP(A680,'Absolute Total Monosaccharide C'!$E$2:$T$999,16)</f>
        <v>0.0000143</v>
      </c>
      <c r="X680" s="100">
        <f>VLOOKUP(A680,'Absolute Total Monosaccharide C'!$E$2:$T$999,2)</f>
        <v>9.915</v>
      </c>
      <c r="Y680" s="101"/>
    </row>
    <row r="681">
      <c r="A681" s="19" t="s">
        <v>1880</v>
      </c>
      <c r="B681" s="8" t="str">
        <f>VLOOKUP(A681,'Food Encyclopedia'!$C$2:$K$999,3)&amp;","&amp;VLOOKUP(A681,'Food Encyclopedia'!$C$2:$K$999,4)&amp;","&amp;VLOOKUP(A681,'Food Encyclopedia'!$C$2:$K$999,5)</f>
        <v>Cereal, Organic Morning O's Honey nut, NA, box,365 Whole Foods Market,</v>
      </c>
      <c r="C681" s="31" t="str">
        <f>VLOOKUP(A681,'Food Encyclopedia'!$C$2:$K$999,6)</f>
        <v>Grain Products</v>
      </c>
      <c r="D681" s="108"/>
      <c r="E681" s="31">
        <f t="shared" si="1"/>
        <v>0</v>
      </c>
      <c r="F681" s="31">
        <f>(VLOOKUP(A681,'% water content of Food'!A681:F1678,6))</f>
        <v>2.816313758</v>
      </c>
      <c r="G681" s="31">
        <f t="shared" si="2"/>
        <v>0</v>
      </c>
      <c r="H681" s="31">
        <f t="shared" si="3"/>
        <v>0</v>
      </c>
      <c r="I681" s="99">
        <f t="shared" si="4"/>
        <v>0</v>
      </c>
      <c r="J681" s="31">
        <f>VLOOKUP(A681,'Absolute Total Monosaccharide C'!$E$2:$T$999,3)</f>
        <v>0.63811</v>
      </c>
      <c r="K681" s="31">
        <f>VLOOKUP(A681,'Absolute Total Monosaccharide C'!$E$2:$T$999,4)</f>
        <v>0.001315</v>
      </c>
      <c r="L681" s="31">
        <f>VLOOKUP(A681,'Absolute Total Monosaccharide C'!$E$2:$T$999,5)</f>
        <v>0.039724</v>
      </c>
      <c r="M681" s="31">
        <f>VLOOKUP(A681,'Absolute Total Monosaccharide C'!$E$2:$T$999,6)</f>
        <v>0.005779</v>
      </c>
      <c r="N681" s="100">
        <f>VLOOKUP(A681,'Absolute Total Monosaccharide C'!$E$2:$T$999,7)</f>
        <v>0.014965</v>
      </c>
      <c r="O681" s="31">
        <f>VLOOKUP(A681,'Absolute Total Monosaccharide C'!$E$2:$T$999,8)</f>
        <v>0.000209</v>
      </c>
      <c r="P681" s="31">
        <f>VLOOKUP(A681,'Absolute Total Monosaccharide C'!$E$2:$T$999,9)</f>
        <v>0.000136</v>
      </c>
      <c r="Q681" s="102">
        <f>VLOOKUP(A681,'Absolute Total Monosaccharide C'!$E$2:$T$999,10)</f>
        <v>0.0000646</v>
      </c>
      <c r="R681" s="102">
        <f>VLOOKUP(A681,'Absolute Total Monosaccharide C'!$E$2:$T$999,11)</f>
        <v>0.0000711</v>
      </c>
      <c r="S681" s="31">
        <f>VLOOKUP(A681,'Absolute Total Monosaccharide C'!$E$2:$T$999,12)</f>
        <v>0</v>
      </c>
      <c r="T681" s="31">
        <f>VLOOKUP(A681,'Absolute Total Monosaccharide C'!$E$2:$T$999,13)</f>
        <v>0</v>
      </c>
      <c r="U681" s="31">
        <f>VLOOKUP(A681,'Absolute Total Monosaccharide C'!$E$2:$T$999,14)</f>
        <v>0.000881</v>
      </c>
      <c r="V681" s="31">
        <f>VLOOKUP(A681,'Absolute Total Monosaccharide C'!$E$2:$T$999,15)</f>
        <v>0</v>
      </c>
      <c r="W681" s="31">
        <f>VLOOKUP(A681,'Absolute Total Monosaccharide C'!$E$2:$T$999,16)</f>
        <v>0.00049</v>
      </c>
      <c r="X681" s="100">
        <f>VLOOKUP(A681,'Absolute Total Monosaccharide C'!$E$2:$T$999,2)</f>
        <v>10.155</v>
      </c>
      <c r="Y681" s="101"/>
    </row>
    <row r="682">
      <c r="A682" s="19" t="s">
        <v>1882</v>
      </c>
      <c r="B682" s="8" t="str">
        <f>VLOOKUP(A682,'Food Encyclopedia'!$C$2:$K$999,3)&amp;","&amp;VLOOKUP(A682,'Food Encyclopedia'!$C$2:$K$999,4)&amp;","&amp;VLOOKUP(A682,'Food Encyclopedia'!$C$2:$K$999,5)</f>
        <v>Cereal, Rainbow Morning O's, NA, box,365 Whole Foods Market,</v>
      </c>
      <c r="C682" s="31" t="str">
        <f>VLOOKUP(A682,'Food Encyclopedia'!$C$2:$K$999,6)</f>
        <v>Grain Products</v>
      </c>
      <c r="D682" s="108"/>
      <c r="E682" s="31">
        <f t="shared" si="1"/>
        <v>0</v>
      </c>
      <c r="F682" s="31">
        <f>(VLOOKUP(A682,'% water content of Food'!A682:F1679,6))</f>
        <v>3.713656673</v>
      </c>
      <c r="G682" s="31">
        <f t="shared" si="2"/>
        <v>0</v>
      </c>
      <c r="H682" s="31">
        <f t="shared" si="3"/>
        <v>0</v>
      </c>
      <c r="I682" s="99">
        <f t="shared" si="4"/>
        <v>0</v>
      </c>
      <c r="J682" s="31">
        <f>VLOOKUP(A682,'Absolute Total Monosaccharide C'!$E$2:$T$999,3)</f>
        <v>0.565619</v>
      </c>
      <c r="K682" s="31">
        <f>VLOOKUP(A682,'Absolute Total Monosaccharide C'!$E$2:$T$999,4)</f>
        <v>0.001907</v>
      </c>
      <c r="L682" s="31">
        <f>VLOOKUP(A682,'Absolute Total Monosaccharide C'!$E$2:$T$999,5)</f>
        <v>0.029798</v>
      </c>
      <c r="M682" s="31">
        <f>VLOOKUP(A682,'Absolute Total Monosaccharide C'!$E$2:$T$999,6)</f>
        <v>0.004249</v>
      </c>
      <c r="N682" s="100">
        <f>VLOOKUP(A682,'Absolute Total Monosaccharide C'!$E$2:$T$999,7)</f>
        <v>0.010319</v>
      </c>
      <c r="O682" s="31">
        <f>VLOOKUP(A682,'Absolute Total Monosaccharide C'!$E$2:$T$999,8)</f>
        <v>0.000536</v>
      </c>
      <c r="P682" s="31">
        <f>VLOOKUP(A682,'Absolute Total Monosaccharide C'!$E$2:$T$999,9)</f>
        <v>0.000102</v>
      </c>
      <c r="Q682" s="102">
        <f>VLOOKUP(A682,'Absolute Total Monosaccharide C'!$E$2:$T$999,10)</f>
        <v>0.0000413</v>
      </c>
      <c r="R682" s="102">
        <f>VLOOKUP(A682,'Absolute Total Monosaccharide C'!$E$2:$T$999,11)</f>
        <v>0.0000719</v>
      </c>
      <c r="S682" s="31">
        <f>VLOOKUP(A682,'Absolute Total Monosaccharide C'!$E$2:$T$999,12)</f>
        <v>0</v>
      </c>
      <c r="T682" s="31">
        <f>VLOOKUP(A682,'Absolute Total Monosaccharide C'!$E$2:$T$999,13)</f>
        <v>0</v>
      </c>
      <c r="U682" s="31">
        <f>VLOOKUP(A682,'Absolute Total Monosaccharide C'!$E$2:$T$999,14)</f>
        <v>0.000556</v>
      </c>
      <c r="V682" s="31">
        <f>VLOOKUP(A682,'Absolute Total Monosaccharide C'!$E$2:$T$999,15)</f>
        <v>0</v>
      </c>
      <c r="W682" s="31">
        <f>VLOOKUP(A682,'Absolute Total Monosaccharide C'!$E$2:$T$999,16)</f>
        <v>0.000127</v>
      </c>
      <c r="X682" s="100">
        <f>VLOOKUP(A682,'Absolute Total Monosaccharide C'!$E$2:$T$999,2)</f>
        <v>10.255</v>
      </c>
      <c r="Y682" s="101"/>
    </row>
    <row r="683">
      <c r="A683" s="19" t="s">
        <v>1884</v>
      </c>
      <c r="B683" s="8" t="str">
        <f>VLOOKUP(A683,'Food Encyclopedia'!$C$2:$K$999,3)&amp;","&amp;VLOOKUP(A683,'Food Encyclopedia'!$C$2:$K$999,4)&amp;","&amp;VLOOKUP(A683,'Food Encyclopedia'!$C$2:$K$999,5)</f>
        <v>Cereal, Organic Morning O's, NA, box,365 Whole Foods Market,</v>
      </c>
      <c r="C683" s="31" t="str">
        <f>VLOOKUP(A683,'Food Encyclopedia'!$C$2:$K$999,6)</f>
        <v>Grain Products</v>
      </c>
      <c r="D683" s="108"/>
      <c r="E683" s="31">
        <f t="shared" si="1"/>
        <v>0</v>
      </c>
      <c r="F683" s="31">
        <f>(VLOOKUP(A683,'% water content of Food'!A683:F1680,6))</f>
        <v>3.75899556</v>
      </c>
      <c r="G683" s="31">
        <f t="shared" si="2"/>
        <v>0</v>
      </c>
      <c r="H683" s="31">
        <f t="shared" si="3"/>
        <v>0</v>
      </c>
      <c r="I683" s="99">
        <f t="shared" si="4"/>
        <v>0</v>
      </c>
      <c r="J683" s="31">
        <f>VLOOKUP(A683,'Absolute Total Monosaccharide C'!$E$2:$T$999,3)</f>
        <v>0.691787</v>
      </c>
      <c r="K683" s="31">
        <f>VLOOKUP(A683,'Absolute Total Monosaccharide C'!$E$2:$T$999,4)</f>
        <v>0.010301</v>
      </c>
      <c r="L683" s="31">
        <f>VLOOKUP(A683,'Absolute Total Monosaccharide C'!$E$2:$T$999,5)</f>
        <v>0.006207</v>
      </c>
      <c r="M683" s="31">
        <f>VLOOKUP(A683,'Absolute Total Monosaccharide C'!$E$2:$T$999,6)</f>
        <v>0.01138</v>
      </c>
      <c r="N683" s="100">
        <f>VLOOKUP(A683,'Absolute Total Monosaccharide C'!$E$2:$T$999,7)</f>
        <v>0.037823</v>
      </c>
      <c r="O683" s="31">
        <f>VLOOKUP(A683,'Absolute Total Monosaccharide C'!$E$2:$T$999,8)</f>
        <v>0.000678</v>
      </c>
      <c r="P683" s="31">
        <f>VLOOKUP(A683,'Absolute Total Monosaccharide C'!$E$2:$T$999,9)</f>
        <v>0.000163</v>
      </c>
      <c r="Q683" s="102">
        <f>VLOOKUP(A683,'Absolute Total Monosaccharide C'!$E$2:$T$999,10)</f>
        <v>0.0000934</v>
      </c>
      <c r="R683" s="102">
        <f>VLOOKUP(A683,'Absolute Total Monosaccharide C'!$E$2:$T$999,11)</f>
        <v>0.0000638</v>
      </c>
      <c r="S683" s="31">
        <f>VLOOKUP(A683,'Absolute Total Monosaccharide C'!$E$2:$T$999,12)</f>
        <v>0</v>
      </c>
      <c r="T683" s="31">
        <f>VLOOKUP(A683,'Absolute Total Monosaccharide C'!$E$2:$T$999,13)</f>
        <v>0</v>
      </c>
      <c r="U683" s="31">
        <f>VLOOKUP(A683,'Absolute Total Monosaccharide C'!$E$2:$T$999,14)</f>
        <v>0.001366</v>
      </c>
      <c r="V683" s="31">
        <f>VLOOKUP(A683,'Absolute Total Monosaccharide C'!$E$2:$T$999,15)</f>
        <v>0</v>
      </c>
      <c r="W683" s="31">
        <f>VLOOKUP(A683,'Absolute Total Monosaccharide C'!$E$2:$T$999,16)</f>
        <v>0.000538</v>
      </c>
      <c r="X683" s="100">
        <f>VLOOKUP(A683,'Absolute Total Monosaccharide C'!$E$2:$T$999,2)</f>
        <v>10.128</v>
      </c>
      <c r="Y683" s="101"/>
    </row>
    <row r="684">
      <c r="A684" s="19" t="s">
        <v>1886</v>
      </c>
      <c r="B684" s="8" t="str">
        <f>VLOOKUP(A684,'Food Encyclopedia'!$C$2:$K$999,3)&amp;","&amp;VLOOKUP(A684,'Food Encyclopedia'!$C$2:$K$999,4)&amp;","&amp;VLOOKUP(A684,'Food Encyclopedia'!$C$2:$K$999,5)</f>
        <v>Cereal, Pumpkin seed &amp; Flax Granola, NA, box,Nature's Path Organic ,</v>
      </c>
      <c r="C684" s="31" t="str">
        <f>VLOOKUP(A684,'Food Encyclopedia'!$C$2:$K$999,6)</f>
        <v>Grain Products</v>
      </c>
      <c r="D684" s="108"/>
      <c r="E684" s="31">
        <f t="shared" si="1"/>
        <v>0</v>
      </c>
      <c r="F684" s="31">
        <f>(VLOOKUP(A684,'% water content of Food'!A684:F1681,6))</f>
        <v>3.071476194</v>
      </c>
      <c r="G684" s="31">
        <f t="shared" si="2"/>
        <v>0</v>
      </c>
      <c r="H684" s="31">
        <f t="shared" si="3"/>
        <v>0</v>
      </c>
      <c r="I684" s="99">
        <f t="shared" si="4"/>
        <v>0</v>
      </c>
      <c r="J684" s="31">
        <f>VLOOKUP(A684,'Absolute Total Monosaccharide C'!$E$2:$T$999,3)</f>
        <v>0.238453</v>
      </c>
      <c r="K684" s="31">
        <f>VLOOKUP(A684,'Absolute Total Monosaccharide C'!$E$2:$T$999,4)</f>
        <v>0.003532</v>
      </c>
      <c r="L684" s="31">
        <f>VLOOKUP(A684,'Absolute Total Monosaccharide C'!$E$2:$T$999,5)</f>
        <v>0.004101</v>
      </c>
      <c r="M684" s="31">
        <f>VLOOKUP(A684,'Absolute Total Monosaccharide C'!$E$2:$T$999,6)</f>
        <v>0.00184</v>
      </c>
      <c r="N684" s="100">
        <f>VLOOKUP(A684,'Absolute Total Monosaccharide C'!$E$2:$T$999,7)</f>
        <v>0.003026</v>
      </c>
      <c r="O684" s="31">
        <f>VLOOKUP(A684,'Absolute Total Monosaccharide C'!$E$2:$T$999,8)</f>
        <v>0.000192</v>
      </c>
      <c r="P684" s="102">
        <f>VLOOKUP(A684,'Absolute Total Monosaccharide C'!$E$2:$T$999,9)</f>
        <v>0.0000641</v>
      </c>
      <c r="Q684" s="102">
        <f>VLOOKUP(A684,'Absolute Total Monosaccharide C'!$E$2:$T$999,10)</f>
        <v>0.0000158</v>
      </c>
      <c r="R684" s="102">
        <f>VLOOKUP(A684,'Absolute Total Monosaccharide C'!$E$2:$T$999,11)</f>
        <v>0.0000426</v>
      </c>
      <c r="S684" s="31">
        <f>VLOOKUP(A684,'Absolute Total Monosaccharide C'!$E$2:$T$999,12)</f>
        <v>0</v>
      </c>
      <c r="T684" s="31">
        <f>VLOOKUP(A684,'Absolute Total Monosaccharide C'!$E$2:$T$999,13)</f>
        <v>0</v>
      </c>
      <c r="U684" s="31">
        <f>VLOOKUP(A684,'Absolute Total Monosaccharide C'!$E$2:$T$999,14)</f>
        <v>0.000193</v>
      </c>
      <c r="V684" s="31">
        <f>VLOOKUP(A684,'Absolute Total Monosaccharide C'!$E$2:$T$999,15)</f>
        <v>0</v>
      </c>
      <c r="W684" s="31">
        <f>VLOOKUP(A684,'Absolute Total Monosaccharide C'!$E$2:$T$999,16)</f>
        <v>0.000103</v>
      </c>
      <c r="X684" s="100">
        <f>VLOOKUP(A684,'Absolute Total Monosaccharide C'!$E$2:$T$999,2)</f>
        <v>10.426</v>
      </c>
      <c r="Y684" s="101"/>
    </row>
    <row r="685">
      <c r="A685" s="19" t="s">
        <v>1889</v>
      </c>
      <c r="B685" s="8" t="str">
        <f>VLOOKUP(A685,'Food Encyclopedia'!$C$2:$K$999,3)&amp;","&amp;VLOOKUP(A685,'Food Encyclopedia'!$C$2:$K$999,4)&amp;","&amp;VLOOKUP(A685,'Food Encyclopedia'!$C$2:$K$999,5)</f>
        <v>Cereal, Heritage flakes (kamut whea, oats, spelt, barley, millet, quinoa), NA, box,Nature's Path Organic ,</v>
      </c>
      <c r="C685" s="31" t="str">
        <f>VLOOKUP(A685,'Food Encyclopedia'!$C$2:$K$999,6)</f>
        <v>Grain Products</v>
      </c>
      <c r="D685" s="108"/>
      <c r="E685" s="31">
        <f t="shared" si="1"/>
        <v>0</v>
      </c>
      <c r="F685" s="31">
        <f>(VLOOKUP(A685,'% water content of Food'!A685:F1682,6))</f>
        <v>0.9414283362</v>
      </c>
      <c r="G685" s="31">
        <f t="shared" si="2"/>
        <v>0</v>
      </c>
      <c r="H685" s="31">
        <f t="shared" si="3"/>
        <v>0</v>
      </c>
      <c r="I685" s="99">
        <f t="shared" si="4"/>
        <v>0</v>
      </c>
      <c r="J685" s="31">
        <f>VLOOKUP(A685,'Absolute Total Monosaccharide C'!$E$2:$T$999,3)</f>
        <v>0.525718</v>
      </c>
      <c r="K685" s="31">
        <f>VLOOKUP(A685,'Absolute Total Monosaccharide C'!$E$2:$T$999,4)</f>
        <v>0.005425</v>
      </c>
      <c r="L685" s="31">
        <f>VLOOKUP(A685,'Absolute Total Monosaccharide C'!$E$2:$T$999,5)</f>
        <v>0.003989</v>
      </c>
      <c r="M685" s="31">
        <f>VLOOKUP(A685,'Absolute Total Monosaccharide C'!$E$2:$T$999,6)</f>
        <v>0.013035</v>
      </c>
      <c r="N685" s="100">
        <f>VLOOKUP(A685,'Absolute Total Monosaccharide C'!$E$2:$T$999,7)</f>
        <v>0.014427</v>
      </c>
      <c r="O685" s="31">
        <f>VLOOKUP(A685,'Absolute Total Monosaccharide C'!$E$2:$T$999,8)</f>
        <v>0.000286</v>
      </c>
      <c r="P685" s="102">
        <f>VLOOKUP(A685,'Absolute Total Monosaccharide C'!$E$2:$T$999,9)</f>
        <v>0.000095</v>
      </c>
      <c r="Q685" s="102">
        <f>VLOOKUP(A685,'Absolute Total Monosaccharide C'!$E$2:$T$999,10)</f>
        <v>0.0000836</v>
      </c>
      <c r="R685" s="31">
        <f>VLOOKUP(A685,'Absolute Total Monosaccharide C'!$E$2:$T$999,11)</f>
        <v>0.000114</v>
      </c>
      <c r="S685" s="31">
        <f>VLOOKUP(A685,'Absolute Total Monosaccharide C'!$E$2:$T$999,12)</f>
        <v>0</v>
      </c>
      <c r="T685" s="31">
        <f>VLOOKUP(A685,'Absolute Total Monosaccharide C'!$E$2:$T$999,13)</f>
        <v>0</v>
      </c>
      <c r="U685" s="31">
        <f>VLOOKUP(A685,'Absolute Total Monosaccharide C'!$E$2:$T$999,14)</f>
        <v>0.001049</v>
      </c>
      <c r="V685" s="31">
        <f>VLOOKUP(A685,'Absolute Total Monosaccharide C'!$E$2:$T$999,15)</f>
        <v>0</v>
      </c>
      <c r="W685" s="31">
        <f>VLOOKUP(A685,'Absolute Total Monosaccharide C'!$E$2:$T$999,16)</f>
        <v>0.000186</v>
      </c>
      <c r="X685" s="100">
        <f>VLOOKUP(A685,'Absolute Total Monosaccharide C'!$E$2:$T$999,2)</f>
        <v>10.408</v>
      </c>
      <c r="Y685" s="101"/>
    </row>
    <row r="686">
      <c r="A686" s="19" t="s">
        <v>1891</v>
      </c>
      <c r="B686" s="8" t="str">
        <f>VLOOKUP(A686,'Food Encyclopedia'!$C$2:$K$999,3)&amp;","&amp;VLOOKUP(A686,'Food Encyclopedia'!$C$2:$K$999,4)&amp;","&amp;VLOOKUP(A686,'Food Encyclopedia'!$C$2:$K$999,5)</f>
        <v>Cereal, Autumn wheat organic whole wheat biscuit, NA, box,Kashi,</v>
      </c>
      <c r="C686" s="31" t="str">
        <f>VLOOKUP(A686,'Food Encyclopedia'!$C$2:$K$999,6)</f>
        <v>Grain Products</v>
      </c>
      <c r="D686" s="98">
        <v>20.0</v>
      </c>
      <c r="E686" s="31">
        <f t="shared" si="1"/>
        <v>20000</v>
      </c>
      <c r="F686" s="31">
        <f>(VLOOKUP(A686,'% water content of Food'!A686:F1683,6))</f>
        <v>4.805220136</v>
      </c>
      <c r="G686" s="31">
        <f t="shared" si="2"/>
        <v>961.0440272</v>
      </c>
      <c r="H686" s="31">
        <f t="shared" si="3"/>
        <v>19038.95597</v>
      </c>
      <c r="I686" s="99">
        <f t="shared" si="4"/>
        <v>1003.600486</v>
      </c>
      <c r="J686" s="31">
        <f>VLOOKUP(A686,'Absolute Total Monosaccharide C'!$E$2:$T$999,3)</f>
        <v>0.596093</v>
      </c>
      <c r="K686" s="31">
        <f>VLOOKUP(A686,'Absolute Total Monosaccharide C'!$E$2:$T$999,4)</f>
        <v>0.008435</v>
      </c>
      <c r="L686" s="31">
        <f>VLOOKUP(A686,'Absolute Total Monosaccharide C'!$E$2:$T$999,5)</f>
        <v>0.040716</v>
      </c>
      <c r="M686" s="31">
        <f>VLOOKUP(A686,'Absolute Total Monosaccharide C'!$E$2:$T$999,6)</f>
        <v>0.00998</v>
      </c>
      <c r="N686" s="100">
        <f>VLOOKUP(A686,'Absolute Total Monosaccharide C'!$E$2:$T$999,7)</f>
        <v>0.052713</v>
      </c>
      <c r="O686" s="31">
        <f>VLOOKUP(A686,'Absolute Total Monosaccharide C'!$E$2:$T$999,8)</f>
        <v>0.000287</v>
      </c>
      <c r="P686" s="102">
        <f>VLOOKUP(A686,'Absolute Total Monosaccharide C'!$E$2:$T$999,9)</f>
        <v>0.000067</v>
      </c>
      <c r="Q686" s="102">
        <f>VLOOKUP(A686,'Absolute Total Monosaccharide C'!$E$2:$T$999,10)</f>
        <v>0.000069</v>
      </c>
      <c r="R686" s="102">
        <f>VLOOKUP(A686,'Absolute Total Monosaccharide C'!$E$2:$T$999,11)</f>
        <v>0.0000365</v>
      </c>
      <c r="S686" s="31">
        <f>VLOOKUP(A686,'Absolute Total Monosaccharide C'!$E$2:$T$999,12)</f>
        <v>0</v>
      </c>
      <c r="T686" s="31">
        <f>VLOOKUP(A686,'Absolute Total Monosaccharide C'!$E$2:$T$999,13)</f>
        <v>0</v>
      </c>
      <c r="U686" s="31">
        <f>VLOOKUP(A686,'Absolute Total Monosaccharide C'!$E$2:$T$999,14)</f>
        <v>0.001266</v>
      </c>
      <c r="V686" s="31">
        <f>VLOOKUP(A686,'Absolute Total Monosaccharide C'!$E$2:$T$999,15)</f>
        <v>0</v>
      </c>
      <c r="W686" s="31">
        <f>VLOOKUP(A686,'Absolute Total Monosaccharide C'!$E$2:$T$999,16)</f>
        <v>0.000275</v>
      </c>
      <c r="X686" s="100">
        <f>VLOOKUP(A686,'Absolute Total Monosaccharide C'!$E$2:$T$999,2)</f>
        <v>10.21</v>
      </c>
      <c r="Y686" s="101"/>
    </row>
    <row r="687">
      <c r="A687" s="19" t="s">
        <v>1894</v>
      </c>
      <c r="B687" s="8" t="str">
        <f>VLOOKUP(A687,'Food Encyclopedia'!$C$2:$K$999,3)&amp;","&amp;VLOOKUP(A687,'Food Encyclopedia'!$C$2:$K$999,4)&amp;","&amp;VLOOKUP(A687,'Food Encyclopedia'!$C$2:$K$999,5)</f>
        <v>Cereal, Original Go Rise (Plant protein &amp; multigrain crips w/ honey), NA, box,Kashi,</v>
      </c>
      <c r="C687" s="31" t="str">
        <f>VLOOKUP(A687,'Food Encyclopedia'!$C$2:$K$999,6)</f>
        <v>Grain Products</v>
      </c>
      <c r="D687" s="108"/>
      <c r="E687" s="31">
        <f t="shared" si="1"/>
        <v>0</v>
      </c>
      <c r="F687" s="31">
        <f>(VLOOKUP(A687,'% water content of Food'!A687:F1684,6))</f>
        <v>3.7921008</v>
      </c>
      <c r="G687" s="31">
        <f t="shared" si="2"/>
        <v>0</v>
      </c>
      <c r="H687" s="31">
        <f t="shared" si="3"/>
        <v>0</v>
      </c>
      <c r="I687" s="99">
        <f t="shared" si="4"/>
        <v>0</v>
      </c>
      <c r="J687" s="31">
        <f>VLOOKUP(A687,'Absolute Total Monosaccharide C'!$E$2:$T$999,3)</f>
        <v>0.386594</v>
      </c>
      <c r="K687" s="31">
        <f>VLOOKUP(A687,'Absolute Total Monosaccharide C'!$E$2:$T$999,4)</f>
        <v>0.016733</v>
      </c>
      <c r="L687" s="31">
        <f>VLOOKUP(A687,'Absolute Total Monosaccharide C'!$E$2:$T$999,5)</f>
        <v>0.00355</v>
      </c>
      <c r="M687" s="31">
        <f>VLOOKUP(A687,'Absolute Total Monosaccharide C'!$E$2:$T$999,6)</f>
        <v>0.02267</v>
      </c>
      <c r="N687" s="100">
        <f>VLOOKUP(A687,'Absolute Total Monosaccharide C'!$E$2:$T$999,7)</f>
        <v>0.018005</v>
      </c>
      <c r="O687" s="31">
        <f>VLOOKUP(A687,'Absolute Total Monosaccharide C'!$E$2:$T$999,8)</f>
        <v>0.001232</v>
      </c>
      <c r="P687" s="31">
        <f>VLOOKUP(A687,'Absolute Total Monosaccharide C'!$E$2:$T$999,9)</f>
        <v>0.000543</v>
      </c>
      <c r="Q687" s="31">
        <f>VLOOKUP(A687,'Absolute Total Monosaccharide C'!$E$2:$T$999,10)</f>
        <v>0.000208</v>
      </c>
      <c r="R687" s="31">
        <f>VLOOKUP(A687,'Absolute Total Monosaccharide C'!$E$2:$T$999,11)</f>
        <v>0.000728</v>
      </c>
      <c r="S687" s="31">
        <f>VLOOKUP(A687,'Absolute Total Monosaccharide C'!$E$2:$T$999,12)</f>
        <v>0</v>
      </c>
      <c r="T687" s="31">
        <f>VLOOKUP(A687,'Absolute Total Monosaccharide C'!$E$2:$T$999,13)</f>
        <v>0</v>
      </c>
      <c r="U687" s="31">
        <f>VLOOKUP(A687,'Absolute Total Monosaccharide C'!$E$2:$T$999,14)</f>
        <v>0.001826</v>
      </c>
      <c r="V687" s="31">
        <f>VLOOKUP(A687,'Absolute Total Monosaccharide C'!$E$2:$T$999,15)</f>
        <v>0</v>
      </c>
      <c r="W687" s="31">
        <f>VLOOKUP(A687,'Absolute Total Monosaccharide C'!$E$2:$T$999,16)</f>
        <v>0.000446</v>
      </c>
      <c r="X687" s="100">
        <f>VLOOKUP(A687,'Absolute Total Monosaccharide C'!$E$2:$T$999,2)</f>
        <v>10.416</v>
      </c>
      <c r="Y687" s="101"/>
    </row>
    <row r="688">
      <c r="A688" s="19" t="s">
        <v>1896</v>
      </c>
      <c r="B688" s="8" t="str">
        <f>VLOOKUP(A688,'Food Encyclopedia'!$C$2:$K$999,3)&amp;","&amp;VLOOKUP(A688,'Food Encyclopedia'!$C$2:$K$999,4)&amp;","&amp;VLOOKUP(A688,'Food Encyclopedia'!$C$2:$K$999,5)</f>
        <v>Meal, whole ground flaxseed meal, NA, bag,Bob's Red Mill,</v>
      </c>
      <c r="C688" s="31" t="str">
        <f>VLOOKUP(A688,'Food Encyclopedia'!$C$2:$K$999,6)</f>
        <v>Beans, Peas, Legumes, Nuts, Seeds</v>
      </c>
      <c r="D688" s="108"/>
      <c r="E688" s="31">
        <f t="shared" si="1"/>
        <v>0</v>
      </c>
      <c r="F688" s="31">
        <f>(VLOOKUP(A688,'% water content of Food'!A688:F1685,6))</f>
        <v>7.184696678</v>
      </c>
      <c r="G688" s="31">
        <f t="shared" si="2"/>
        <v>0</v>
      </c>
      <c r="H688" s="31">
        <f t="shared" si="3"/>
        <v>0</v>
      </c>
      <c r="I688" s="99">
        <f t="shared" si="4"/>
        <v>0</v>
      </c>
      <c r="J688" s="31">
        <f>VLOOKUP(A688,'Absolute Total Monosaccharide C'!$E$2:$T$999,3)</f>
        <v>0.029841</v>
      </c>
      <c r="K688" s="31">
        <f>VLOOKUP(A688,'Absolute Total Monosaccharide C'!$E$2:$T$999,4)</f>
        <v>0.027237</v>
      </c>
      <c r="L688" s="31">
        <f>VLOOKUP(A688,'Absolute Total Monosaccharide C'!$E$2:$T$999,5)</f>
        <v>0.004839</v>
      </c>
      <c r="M688" s="31">
        <f>VLOOKUP(A688,'Absolute Total Monosaccharide C'!$E$2:$T$999,6)</f>
        <v>0.02223</v>
      </c>
      <c r="N688" s="100">
        <f>VLOOKUP(A688,'Absolute Total Monosaccharide C'!$E$2:$T$999,7)</f>
        <v>0.024785</v>
      </c>
      <c r="O688" s="31">
        <f>VLOOKUP(A688,'Absolute Total Monosaccharide C'!$E$2:$T$999,8)</f>
        <v>0.004077</v>
      </c>
      <c r="P688" s="31">
        <f>VLOOKUP(A688,'Absolute Total Monosaccharide C'!$E$2:$T$999,9)</f>
        <v>0.004605</v>
      </c>
      <c r="Q688" s="102">
        <f>VLOOKUP(A688,'Absolute Total Monosaccharide C'!$E$2:$T$999,10)</f>
        <v>0.0000796</v>
      </c>
      <c r="R688" s="31">
        <f>VLOOKUP(A688,'Absolute Total Monosaccharide C'!$E$2:$T$999,11)</f>
        <v>0.005911</v>
      </c>
      <c r="S688" s="31">
        <f>VLOOKUP(A688,'Absolute Total Monosaccharide C'!$E$2:$T$999,12)</f>
        <v>0</v>
      </c>
      <c r="T688" s="31">
        <f>VLOOKUP(A688,'Absolute Total Monosaccharide C'!$E$2:$T$999,13)</f>
        <v>0</v>
      </c>
      <c r="U688" s="31">
        <f>VLOOKUP(A688,'Absolute Total Monosaccharide C'!$E$2:$T$999,14)</f>
        <v>0.000524</v>
      </c>
      <c r="V688" s="31">
        <f>VLOOKUP(A688,'Absolute Total Monosaccharide C'!$E$2:$T$999,15)</f>
        <v>0</v>
      </c>
      <c r="W688" s="31">
        <f>VLOOKUP(A688,'Absolute Total Monosaccharide C'!$E$2:$T$999,16)</f>
        <v>0.000574</v>
      </c>
      <c r="X688" s="100">
        <f>VLOOKUP(A688,'Absolute Total Monosaccharide C'!$E$2:$T$999,2)</f>
        <v>10.24</v>
      </c>
      <c r="Y688" s="101"/>
    </row>
    <row r="689">
      <c r="A689" s="19" t="s">
        <v>1898</v>
      </c>
      <c r="B689" s="8" t="str">
        <f>VLOOKUP(A689,'Food Encyclopedia'!$C$2:$K$999,3)&amp;","&amp;VLOOKUP(A689,'Food Encyclopedia'!$C$2:$K$999,4)&amp;","&amp;VLOOKUP(A689,'Food Encyclopedia'!$C$2:$K$999,5)</f>
        <v>Soup, Vegi Soup mix, NA, bag,Bob's Red Mill,</v>
      </c>
      <c r="C689" s="31" t="str">
        <f>VLOOKUP(A689,'Food Encyclopedia'!$C$2:$K$999,6)</f>
        <v>Beans, Peas, Legumes, Nuts, Seeds</v>
      </c>
      <c r="D689" s="108"/>
      <c r="E689" s="31">
        <f t="shared" si="1"/>
        <v>0</v>
      </c>
      <c r="F689" s="31">
        <f>(VLOOKUP(A689,'% water content of Food'!A689:F1686,6))</f>
        <v>72.15494582</v>
      </c>
      <c r="G689" s="31">
        <f t="shared" si="2"/>
        <v>0</v>
      </c>
      <c r="H689" s="31">
        <f t="shared" si="3"/>
        <v>0</v>
      </c>
      <c r="I689" s="99">
        <f t="shared" si="4"/>
        <v>0</v>
      </c>
      <c r="J689" s="31">
        <f>VLOOKUP(A689,'Absolute Total Monosaccharide C'!$E$2:$T$999,3)</f>
        <v>0.232142</v>
      </c>
      <c r="K689" s="31">
        <f>VLOOKUP(A689,'Absolute Total Monosaccharide C'!$E$2:$T$999,4)</f>
        <v>0.012591</v>
      </c>
      <c r="L689" s="31">
        <f>VLOOKUP(A689,'Absolute Total Monosaccharide C'!$E$2:$T$999,5)</f>
        <v>0.004923</v>
      </c>
      <c r="M689" s="31">
        <f>VLOOKUP(A689,'Absolute Total Monosaccharide C'!$E$2:$T$999,6)</f>
        <v>0.001598</v>
      </c>
      <c r="N689" s="100">
        <f>VLOOKUP(A689,'Absolute Total Monosaccharide C'!$E$2:$T$999,7)</f>
        <v>0.058119</v>
      </c>
      <c r="O689" s="31">
        <f>VLOOKUP(A689,'Absolute Total Monosaccharide C'!$E$2:$T$999,8)</f>
        <v>0.000232</v>
      </c>
      <c r="P689" s="31">
        <f>VLOOKUP(A689,'Absolute Total Monosaccharide C'!$E$2:$T$999,9)</f>
        <v>0.000579</v>
      </c>
      <c r="Q689" s="102">
        <f>VLOOKUP(A689,'Absolute Total Monosaccharide C'!$E$2:$T$999,10)</f>
        <v>0.0000679</v>
      </c>
      <c r="R689" s="31">
        <f>VLOOKUP(A689,'Absolute Total Monosaccharide C'!$E$2:$T$999,11)</f>
        <v>0.000125</v>
      </c>
      <c r="S689" s="31">
        <f>VLOOKUP(A689,'Absolute Total Monosaccharide C'!$E$2:$T$999,12)</f>
        <v>0</v>
      </c>
      <c r="T689" s="31">
        <f>VLOOKUP(A689,'Absolute Total Monosaccharide C'!$E$2:$T$999,13)</f>
        <v>0</v>
      </c>
      <c r="U689" s="31">
        <f>VLOOKUP(A689,'Absolute Total Monosaccharide C'!$E$2:$T$999,14)</f>
        <v>0.000384</v>
      </c>
      <c r="V689" s="31">
        <f>VLOOKUP(A689,'Absolute Total Monosaccharide C'!$E$2:$T$999,15)</f>
        <v>0</v>
      </c>
      <c r="W689" s="31">
        <f>VLOOKUP(A689,'Absolute Total Monosaccharide C'!$E$2:$T$999,16)</f>
        <v>0.000774</v>
      </c>
      <c r="X689" s="100">
        <f>VLOOKUP(A689,'Absolute Total Monosaccharide C'!$E$2:$T$999,2)</f>
        <v>9.698</v>
      </c>
      <c r="Y689" s="101"/>
    </row>
    <row r="690">
      <c r="A690" s="19" t="s">
        <v>1901</v>
      </c>
      <c r="B690" s="8" t="str">
        <f>VLOOKUP(A690,'Food Encyclopedia'!$C$2:$K$999,3)&amp;","&amp;VLOOKUP(A690,'Food Encyclopedia'!$C$2:$K$999,4)&amp;","&amp;VLOOKUP(A690,'Food Encyclopedia'!$C$2:$K$999,5)</f>
        <v>Soup, 13 Beans Soup mix, NA, bag,Bob's Red Mill,</v>
      </c>
      <c r="C690" s="31" t="str">
        <f>VLOOKUP(A690,'Food Encyclopedia'!$C$2:$K$999,6)</f>
        <v>Beans, Peas, Legumes, Nuts, Seeds</v>
      </c>
      <c r="D690" s="108"/>
      <c r="E690" s="31">
        <f t="shared" si="1"/>
        <v>0</v>
      </c>
      <c r="F690" s="31">
        <f>(VLOOKUP(A690,'% water content of Food'!A690:F1687,6))</f>
        <v>78.27033953</v>
      </c>
      <c r="G690" s="31">
        <f t="shared" si="2"/>
        <v>0</v>
      </c>
      <c r="H690" s="31">
        <f t="shared" si="3"/>
        <v>0</v>
      </c>
      <c r="I690" s="99">
        <f t="shared" si="4"/>
        <v>0</v>
      </c>
      <c r="J690" s="31">
        <f>VLOOKUP(A690,'Absolute Total Monosaccharide C'!$E$2:$T$999,3)</f>
        <v>0.359895</v>
      </c>
      <c r="K690" s="31">
        <f>VLOOKUP(A690,'Absolute Total Monosaccharide C'!$E$2:$T$999,4)</f>
        <v>0.035924</v>
      </c>
      <c r="L690" s="31">
        <f>VLOOKUP(A690,'Absolute Total Monosaccharide C'!$E$2:$T$999,5)</f>
        <v>0.010156</v>
      </c>
      <c r="M690" s="31">
        <f>VLOOKUP(A690,'Absolute Total Monosaccharide C'!$E$2:$T$999,6)</f>
        <v>0.008386</v>
      </c>
      <c r="N690" s="100">
        <f>VLOOKUP(A690,'Absolute Total Monosaccharide C'!$E$2:$T$999,7)</f>
        <v>0.140923</v>
      </c>
      <c r="O690" s="31">
        <f>VLOOKUP(A690,'Absolute Total Monosaccharide C'!$E$2:$T$999,8)</f>
        <v>0.00124</v>
      </c>
      <c r="P690" s="31">
        <f>VLOOKUP(A690,'Absolute Total Monosaccharide C'!$E$2:$T$999,9)</f>
        <v>0.000979</v>
      </c>
      <c r="Q690" s="31">
        <f>VLOOKUP(A690,'Absolute Total Monosaccharide C'!$E$2:$T$999,10)</f>
        <v>0.000347</v>
      </c>
      <c r="R690" s="31">
        <f>VLOOKUP(A690,'Absolute Total Monosaccharide C'!$E$2:$T$999,11)</f>
        <v>0.000853</v>
      </c>
      <c r="S690" s="31">
        <f>VLOOKUP(A690,'Absolute Total Monosaccharide C'!$E$2:$T$999,12)</f>
        <v>0</v>
      </c>
      <c r="T690" s="31">
        <f>VLOOKUP(A690,'Absolute Total Monosaccharide C'!$E$2:$T$999,13)</f>
        <v>0</v>
      </c>
      <c r="U690" s="31">
        <f>VLOOKUP(A690,'Absolute Total Monosaccharide C'!$E$2:$T$999,14)</f>
        <v>0.005244</v>
      </c>
      <c r="V690" s="31">
        <f>VLOOKUP(A690,'Absolute Total Monosaccharide C'!$E$2:$T$999,15)</f>
        <v>0</v>
      </c>
      <c r="W690" s="31">
        <f>VLOOKUP(A690,'Absolute Total Monosaccharide C'!$E$2:$T$999,16)</f>
        <v>0.000838</v>
      </c>
      <c r="X690" s="100">
        <f>VLOOKUP(A690,'Absolute Total Monosaccharide C'!$E$2:$T$999,2)</f>
        <v>10.328</v>
      </c>
      <c r="Y690" s="101"/>
    </row>
    <row r="691">
      <c r="A691" s="19" t="s">
        <v>1904</v>
      </c>
      <c r="B691" s="8" t="str">
        <f>VLOOKUP(A691,'Food Encyclopedia'!$C$2:$K$999,3)&amp;","&amp;VLOOKUP(A691,'Food Encyclopedia'!$C$2:$K$999,4)&amp;","&amp;VLOOKUP(A691,'Food Encyclopedia'!$C$2:$K$999,5)</f>
        <v>Soup, Instant miso-cup Soup (Reduced sodium), NA, box,Edward &amp; Sons,</v>
      </c>
      <c r="C691" s="31" t="str">
        <f>VLOOKUP(A691,'Food Encyclopedia'!$C$2:$K$999,6)</f>
        <v>Beans, Peas, Legumes, Nuts, Seeds</v>
      </c>
      <c r="D691" s="108"/>
      <c r="E691" s="31">
        <f t="shared" si="1"/>
        <v>0</v>
      </c>
      <c r="F691" s="31">
        <f>(VLOOKUP(A691,'% water content of Food'!A691:F1688,6))</f>
        <v>100.2629878</v>
      </c>
      <c r="G691" s="31">
        <f t="shared" si="2"/>
        <v>0</v>
      </c>
      <c r="H691" s="31">
        <f t="shared" si="3"/>
        <v>0</v>
      </c>
      <c r="I691" s="99">
        <f t="shared" si="4"/>
        <v>0</v>
      </c>
      <c r="J691" s="31">
        <f>VLOOKUP(A691,'Absolute Total Monosaccharide C'!$E$2:$T$999,3)</f>
        <v>0.025363</v>
      </c>
      <c r="K691" s="31">
        <f>VLOOKUP(A691,'Absolute Total Monosaccharide C'!$E$2:$T$999,4)</f>
        <v>0.004501</v>
      </c>
      <c r="L691" s="31">
        <f>VLOOKUP(A691,'Absolute Total Monosaccharide C'!$E$2:$T$999,5)</f>
        <v>0.006509</v>
      </c>
      <c r="M691" s="31">
        <f>VLOOKUP(A691,'Absolute Total Monosaccharide C'!$E$2:$T$999,6)</f>
        <v>0.002134</v>
      </c>
      <c r="N691" s="100">
        <f>VLOOKUP(A691,'Absolute Total Monosaccharide C'!$E$2:$T$999,7)</f>
        <v>0.016605</v>
      </c>
      <c r="O691" s="31">
        <f>VLOOKUP(A691,'Absolute Total Monosaccharide C'!$E$2:$T$999,8)</f>
        <v>0.000991</v>
      </c>
      <c r="P691" s="31">
        <f>VLOOKUP(A691,'Absolute Total Monosaccharide C'!$E$2:$T$999,9)</f>
        <v>0.000944</v>
      </c>
      <c r="Q691" s="102">
        <f>VLOOKUP(A691,'Absolute Total Monosaccharide C'!$E$2:$T$999,10)</f>
        <v>0.0000269</v>
      </c>
      <c r="R691" s="102">
        <f>VLOOKUP(A691,'Absolute Total Monosaccharide C'!$E$2:$T$999,11)</f>
        <v>0.0000453</v>
      </c>
      <c r="S691" s="31">
        <f>VLOOKUP(A691,'Absolute Total Monosaccharide C'!$E$2:$T$999,12)</f>
        <v>0</v>
      </c>
      <c r="T691" s="31">
        <f>VLOOKUP(A691,'Absolute Total Monosaccharide C'!$E$2:$T$999,13)</f>
        <v>0</v>
      </c>
      <c r="U691" s="31">
        <f>VLOOKUP(A691,'Absolute Total Monosaccharide C'!$E$2:$T$999,14)</f>
        <v>0.000749</v>
      </c>
      <c r="V691" s="31">
        <f>VLOOKUP(A691,'Absolute Total Monosaccharide C'!$E$2:$T$999,15)</f>
        <v>0</v>
      </c>
      <c r="W691" s="31">
        <f>VLOOKUP(A691,'Absolute Total Monosaccharide C'!$E$2:$T$999,16)</f>
        <v>0.000742</v>
      </c>
      <c r="X691" s="100">
        <f>VLOOKUP(A691,'Absolute Total Monosaccharide C'!$E$2:$T$999,2)</f>
        <v>10.077</v>
      </c>
      <c r="Y691" s="101"/>
    </row>
    <row r="692">
      <c r="A692" s="19" t="s">
        <v>1907</v>
      </c>
      <c r="B692" s="8" t="str">
        <f>VLOOKUP(A692,'Food Encyclopedia'!$C$2:$K$999,3)&amp;","&amp;VLOOKUP(A692,'Food Encyclopedia'!$C$2:$K$999,4)&amp;","&amp;VLOOKUP(A692,'Food Encyclopedia'!$C$2:$K$999,5)</f>
        <v>Soup, Instant miso-cup Soup (w/ seaweed), NA, box,Edward &amp; Sons,</v>
      </c>
      <c r="C692" s="31" t="str">
        <f>VLOOKUP(A692,'Food Encyclopedia'!$C$2:$K$999,6)</f>
        <v>Beans, Peas, Legumes, Nuts, Seeds</v>
      </c>
      <c r="D692" s="108"/>
      <c r="E692" s="31">
        <f t="shared" si="1"/>
        <v>0</v>
      </c>
      <c r="F692" s="31">
        <f>(VLOOKUP(A692,'% water content of Food'!A692:F1689,6))</f>
        <v>95.10503425</v>
      </c>
      <c r="G692" s="31">
        <f t="shared" si="2"/>
        <v>0</v>
      </c>
      <c r="H692" s="31">
        <f t="shared" si="3"/>
        <v>0</v>
      </c>
      <c r="I692" s="99">
        <f t="shared" si="4"/>
        <v>0</v>
      </c>
      <c r="J692" s="31">
        <f>VLOOKUP(A692,'Absolute Total Monosaccharide C'!$E$2:$T$999,3)</f>
        <v>0.025282</v>
      </c>
      <c r="K692" s="31">
        <f>VLOOKUP(A692,'Absolute Total Monosaccharide C'!$E$2:$T$999,4)</f>
        <v>0.003387</v>
      </c>
      <c r="L692" s="31">
        <f>VLOOKUP(A692,'Absolute Total Monosaccharide C'!$E$2:$T$999,5)</f>
        <v>0.001007</v>
      </c>
      <c r="M692" s="31">
        <f>VLOOKUP(A692,'Absolute Total Monosaccharide C'!$E$2:$T$999,6)</f>
        <v>0.001863</v>
      </c>
      <c r="N692" s="100">
        <f>VLOOKUP(A692,'Absolute Total Monosaccharide C'!$E$2:$T$999,7)</f>
        <v>0.014615</v>
      </c>
      <c r="O692" s="31">
        <f>VLOOKUP(A692,'Absolute Total Monosaccharide C'!$E$2:$T$999,8)</f>
        <v>0.001232</v>
      </c>
      <c r="P692" s="31">
        <f>VLOOKUP(A692,'Absolute Total Monosaccharide C'!$E$2:$T$999,9)</f>
        <v>0.000664</v>
      </c>
      <c r="Q692" s="102">
        <f>VLOOKUP(A692,'Absolute Total Monosaccharide C'!$E$2:$T$999,10)</f>
        <v>0.00000229</v>
      </c>
      <c r="R692" s="102">
        <f>VLOOKUP(A692,'Absolute Total Monosaccharide C'!$E$2:$T$999,11)</f>
        <v>0.0000457</v>
      </c>
      <c r="S692" s="31">
        <f>VLOOKUP(A692,'Absolute Total Monosaccharide C'!$E$2:$T$999,12)</f>
        <v>0</v>
      </c>
      <c r="T692" s="31">
        <f>VLOOKUP(A692,'Absolute Total Monosaccharide C'!$E$2:$T$999,13)</f>
        <v>0</v>
      </c>
      <c r="U692" s="31">
        <f>VLOOKUP(A692,'Absolute Total Monosaccharide C'!$E$2:$T$999,14)</f>
        <v>0.000644</v>
      </c>
      <c r="V692" s="31">
        <f>VLOOKUP(A692,'Absolute Total Monosaccharide C'!$E$2:$T$999,15)</f>
        <v>0</v>
      </c>
      <c r="W692" s="31">
        <f>VLOOKUP(A692,'Absolute Total Monosaccharide C'!$E$2:$T$999,16)</f>
        <v>0.000164</v>
      </c>
      <c r="X692" s="100">
        <f>VLOOKUP(A692,'Absolute Total Monosaccharide C'!$E$2:$T$999,2)</f>
        <v>9.819</v>
      </c>
      <c r="Y692" s="101"/>
    </row>
    <row r="693">
      <c r="A693" s="19" t="s">
        <v>1909</v>
      </c>
      <c r="B693" s="8" t="str">
        <f>VLOOKUP(A693,'Food Encyclopedia'!$C$2:$K$999,3)&amp;","&amp;VLOOKUP(A693,'Food Encyclopedia'!$C$2:$K$999,4)&amp;","&amp;VLOOKUP(A693,'Food Encyclopedia'!$C$2:$K$999,5)</f>
        <v>Soup, Cream of cauliflower, NA, can,Pacific Foods,</v>
      </c>
      <c r="C693" s="31" t="str">
        <f>VLOOKUP(A693,'Food Encyclopedia'!$C$2:$K$999,6)</f>
        <v>Vegetables</v>
      </c>
      <c r="D693" s="108"/>
      <c r="E693" s="31">
        <f t="shared" si="1"/>
        <v>0</v>
      </c>
      <c r="F693" s="31">
        <f>(VLOOKUP(A693,'% water content of Food'!A693:F1690,6))</f>
        <v>90.21532759</v>
      </c>
      <c r="G693" s="31">
        <f t="shared" si="2"/>
        <v>0</v>
      </c>
      <c r="H693" s="31">
        <f t="shared" si="3"/>
        <v>0</v>
      </c>
      <c r="I693" s="99">
        <f t="shared" si="4"/>
        <v>0</v>
      </c>
      <c r="J693" s="31">
        <f>VLOOKUP(A693,'Absolute Total Monosaccharide C'!$E$2:$T$999,3)</f>
        <v>0.509874</v>
      </c>
      <c r="K693" s="31">
        <f>VLOOKUP(A693,'Absolute Total Monosaccharide C'!$E$2:$T$999,4)</f>
        <v>0.016018</v>
      </c>
      <c r="L693" s="31">
        <f>VLOOKUP(A693,'Absolute Total Monosaccharide C'!$E$2:$T$999,5)</f>
        <v>0.001533</v>
      </c>
      <c r="M693" s="31">
        <f>VLOOKUP(A693,'Absolute Total Monosaccharide C'!$E$2:$T$999,6)</f>
        <v>0.001138</v>
      </c>
      <c r="N693" s="100">
        <f>VLOOKUP(A693,'Absolute Total Monosaccharide C'!$E$2:$T$999,7)</f>
        <v>0.005795</v>
      </c>
      <c r="O693" s="31">
        <f>VLOOKUP(A693,'Absolute Total Monosaccharide C'!$E$2:$T$999,8)</f>
        <v>0.000635</v>
      </c>
      <c r="P693" s="31">
        <f>VLOOKUP(A693,'Absolute Total Monosaccharide C'!$E$2:$T$999,9)</f>
        <v>0.000592</v>
      </c>
      <c r="Q693" s="102">
        <f>VLOOKUP(A693,'Absolute Total Monosaccharide C'!$E$2:$T$999,10)</f>
        <v>0.0000483</v>
      </c>
      <c r="R693" s="31">
        <f>VLOOKUP(A693,'Absolute Total Monosaccharide C'!$E$2:$T$999,11)</f>
        <v>0.003186</v>
      </c>
      <c r="S693" s="31">
        <f>VLOOKUP(A693,'Absolute Total Monosaccharide C'!$E$2:$T$999,12)</f>
        <v>0</v>
      </c>
      <c r="T693" s="31">
        <f>VLOOKUP(A693,'Absolute Total Monosaccharide C'!$E$2:$T$999,13)</f>
        <v>0</v>
      </c>
      <c r="U693" s="31">
        <f>VLOOKUP(A693,'Absolute Total Monosaccharide C'!$E$2:$T$999,14)</f>
        <v>0.001002</v>
      </c>
      <c r="V693" s="31">
        <f>VLOOKUP(A693,'Absolute Total Monosaccharide C'!$E$2:$T$999,15)</f>
        <v>0</v>
      </c>
      <c r="W693" s="31">
        <f>VLOOKUP(A693,'Absolute Total Monosaccharide C'!$E$2:$T$999,16)</f>
        <v>0.000191</v>
      </c>
      <c r="X693" s="100">
        <f>VLOOKUP(A693,'Absolute Total Monosaccharide C'!$E$2:$T$999,2)</f>
        <v>9.51</v>
      </c>
      <c r="Y693" s="101"/>
    </row>
    <row r="694">
      <c r="A694" s="19" t="s">
        <v>1911</v>
      </c>
      <c r="B694" s="8" t="str">
        <f>VLOOKUP(A694,'Food Encyclopedia'!$C$2:$K$999,3)&amp;","&amp;VLOOKUP(A694,'Food Encyclopedia'!$C$2:$K$999,4)&amp;","&amp;VLOOKUP(A694,'Food Encyclopedia'!$C$2:$K$999,5)</f>
        <v>Tofu, Extra firm Tofu, NA, box,Mildwood Organic,</v>
      </c>
      <c r="C694" s="31" t="str">
        <f>VLOOKUP(A694,'Food Encyclopedia'!$C$2:$K$999,6)</f>
        <v>Beans, Peas, Legumes, Nuts, Seeds</v>
      </c>
      <c r="D694" s="108"/>
      <c r="E694" s="31">
        <f t="shared" si="1"/>
        <v>0</v>
      </c>
      <c r="F694" s="31">
        <f>(VLOOKUP(A694,'% water content of Food'!A694:F1691,6))</f>
        <v>83.66955876</v>
      </c>
      <c r="G694" s="31">
        <f t="shared" si="2"/>
        <v>0</v>
      </c>
      <c r="H694" s="31">
        <f t="shared" si="3"/>
        <v>0</v>
      </c>
      <c r="I694" s="99">
        <f t="shared" si="4"/>
        <v>0</v>
      </c>
      <c r="J694" s="31">
        <f>VLOOKUP(A694,'Absolute Total Monosaccharide C'!$E$2:$T$999,3)</f>
        <v>0.017556</v>
      </c>
      <c r="K694" s="31">
        <f>VLOOKUP(A694,'Absolute Total Monosaccharide C'!$E$2:$T$999,4)</f>
        <v>0.01004</v>
      </c>
      <c r="L694" s="31">
        <f>VLOOKUP(A694,'Absolute Total Monosaccharide C'!$E$2:$T$999,5)</f>
        <v>0</v>
      </c>
      <c r="M694" s="31">
        <f>VLOOKUP(A694,'Absolute Total Monosaccharide C'!$E$2:$T$999,6)</f>
        <v>0.000496</v>
      </c>
      <c r="N694" s="100">
        <f>VLOOKUP(A694,'Absolute Total Monosaccharide C'!$E$2:$T$999,7)</f>
        <v>0.002127</v>
      </c>
      <c r="O694" s="31">
        <f>VLOOKUP(A694,'Absolute Total Monosaccharide C'!$E$2:$T$999,8)</f>
        <v>0.000709</v>
      </c>
      <c r="P694" s="31">
        <f>VLOOKUP(A694,'Absolute Total Monosaccharide C'!$E$2:$T$999,9)</f>
        <v>0.000815</v>
      </c>
      <c r="Q694" s="31">
        <f>VLOOKUP(A694,'Absolute Total Monosaccharide C'!$E$2:$T$999,10)</f>
        <v>0.000335</v>
      </c>
      <c r="R694" s="31">
        <f>VLOOKUP(A694,'Absolute Total Monosaccharide C'!$E$2:$T$999,11)</f>
        <v>0.001839</v>
      </c>
      <c r="S694" s="31">
        <f>VLOOKUP(A694,'Absolute Total Monosaccharide C'!$E$2:$T$999,12)</f>
        <v>0</v>
      </c>
      <c r="T694" s="31">
        <f>VLOOKUP(A694,'Absolute Total Monosaccharide C'!$E$2:$T$999,13)</f>
        <v>0</v>
      </c>
      <c r="U694" s="31">
        <f>VLOOKUP(A694,'Absolute Total Monosaccharide C'!$E$2:$T$999,14)</f>
        <v>0.005149</v>
      </c>
      <c r="V694" s="31">
        <f>VLOOKUP(A694,'Absolute Total Monosaccharide C'!$E$2:$T$999,15)</f>
        <v>0</v>
      </c>
      <c r="W694" s="31">
        <f>VLOOKUP(A694,'Absolute Total Monosaccharide C'!$E$2:$T$999,16)</f>
        <v>0.001052</v>
      </c>
      <c r="X694" s="100">
        <f>VLOOKUP(A694,'Absolute Total Monosaccharide C'!$E$2:$T$999,2)</f>
        <v>9.921</v>
      </c>
      <c r="Y694" s="101"/>
    </row>
    <row r="695">
      <c r="A695" s="19" t="s">
        <v>1914</v>
      </c>
      <c r="B695" s="8" t="str">
        <f>VLOOKUP(A695,'Food Encyclopedia'!$C$2:$K$999,3)&amp;","&amp;VLOOKUP(A695,'Food Encyclopedia'!$C$2:$K$999,4)&amp;","&amp;VLOOKUP(A695,'Food Encyclopedia'!$C$2:$K$999,5)</f>
        <v>Tofu, Firm Tofu, NA, box,Mildwood Organic,</v>
      </c>
      <c r="C695" s="31" t="str">
        <f>VLOOKUP(A695,'Food Encyclopedia'!$C$2:$K$999,6)</f>
        <v>Beans, Peas, Legumes, Nuts, Seeds</v>
      </c>
      <c r="D695" s="108"/>
      <c r="E695" s="31">
        <f t="shared" si="1"/>
        <v>0</v>
      </c>
      <c r="F695" s="31">
        <f>(VLOOKUP(A695,'% water content of Food'!A695:F1692,6))</f>
        <v>83.63617979</v>
      </c>
      <c r="G695" s="31">
        <f t="shared" si="2"/>
        <v>0</v>
      </c>
      <c r="H695" s="31">
        <f t="shared" si="3"/>
        <v>0</v>
      </c>
      <c r="I695" s="99">
        <f t="shared" si="4"/>
        <v>0</v>
      </c>
      <c r="J695" s="31">
        <f>VLOOKUP(A695,'Absolute Total Monosaccharide C'!$E$2:$T$999,3)</f>
        <v>0.010267</v>
      </c>
      <c r="K695" s="31">
        <f>VLOOKUP(A695,'Absolute Total Monosaccharide C'!$E$2:$T$999,4)</f>
        <v>0.009983</v>
      </c>
      <c r="L695" s="31">
        <f>VLOOKUP(A695,'Absolute Total Monosaccharide C'!$E$2:$T$999,5)</f>
        <v>0</v>
      </c>
      <c r="M695" s="31">
        <f>VLOOKUP(A695,'Absolute Total Monosaccharide C'!$E$2:$T$999,6)</f>
        <v>0.000468</v>
      </c>
      <c r="N695" s="100">
        <f>VLOOKUP(A695,'Absolute Total Monosaccharide C'!$E$2:$T$999,7)</f>
        <v>0.0025</v>
      </c>
      <c r="O695" s="31">
        <f>VLOOKUP(A695,'Absolute Total Monosaccharide C'!$E$2:$T$999,8)</f>
        <v>0.000526</v>
      </c>
      <c r="P695" s="31">
        <f>VLOOKUP(A695,'Absolute Total Monosaccharide C'!$E$2:$T$999,9)</f>
        <v>0.000719</v>
      </c>
      <c r="Q695" s="31">
        <f>VLOOKUP(A695,'Absolute Total Monosaccharide C'!$E$2:$T$999,10)</f>
        <v>0.000268</v>
      </c>
      <c r="R695" s="31">
        <f>VLOOKUP(A695,'Absolute Total Monosaccharide C'!$E$2:$T$999,11)</f>
        <v>0.001853</v>
      </c>
      <c r="S695" s="31">
        <f>VLOOKUP(A695,'Absolute Total Monosaccharide C'!$E$2:$T$999,12)</f>
        <v>0</v>
      </c>
      <c r="T695" s="31">
        <f>VLOOKUP(A695,'Absolute Total Monosaccharide C'!$E$2:$T$999,13)</f>
        <v>0</v>
      </c>
      <c r="U695" s="31">
        <f>VLOOKUP(A695,'Absolute Total Monosaccharide C'!$E$2:$T$999,14)</f>
        <v>0.003963</v>
      </c>
      <c r="V695" s="31">
        <f>VLOOKUP(A695,'Absolute Total Monosaccharide C'!$E$2:$T$999,15)</f>
        <v>0</v>
      </c>
      <c r="W695" s="31">
        <f>VLOOKUP(A695,'Absolute Total Monosaccharide C'!$E$2:$T$999,16)</f>
        <v>0.000928</v>
      </c>
      <c r="X695" s="100">
        <f>VLOOKUP(A695,'Absolute Total Monosaccharide C'!$E$2:$T$999,2)</f>
        <v>9.979</v>
      </c>
      <c r="Y695" s="101"/>
    </row>
    <row r="696">
      <c r="A696" s="19" t="s">
        <v>1916</v>
      </c>
      <c r="B696" s="8" t="str">
        <f>VLOOKUP(A696,'Food Encyclopedia'!$C$2:$K$999,3)&amp;","&amp;VLOOKUP(A696,'Food Encyclopedia'!$C$2:$K$999,4)&amp;","&amp;VLOOKUP(A696,'Food Encyclopedia'!$C$2:$K$999,5)</f>
        <v>Tofu, High Protein super firm Tofu, NA, box,Mildwood Organic,</v>
      </c>
      <c r="C696" s="31" t="str">
        <f>VLOOKUP(A696,'Food Encyclopedia'!$C$2:$K$999,6)</f>
        <v>Beans, Peas, Legumes, Nuts, Seeds</v>
      </c>
      <c r="D696" s="108"/>
      <c r="E696" s="31">
        <f t="shared" si="1"/>
        <v>0</v>
      </c>
      <c r="F696" s="31">
        <f>(VLOOKUP(A696,'% water content of Food'!A696:F1693,6))</f>
        <v>75.9282772</v>
      </c>
      <c r="G696" s="31">
        <f t="shared" si="2"/>
        <v>0</v>
      </c>
      <c r="H696" s="31">
        <f t="shared" si="3"/>
        <v>0</v>
      </c>
      <c r="I696" s="99">
        <f t="shared" si="4"/>
        <v>0</v>
      </c>
      <c r="J696" s="31">
        <f>VLOOKUP(A696,'Absolute Total Monosaccharide C'!$E$2:$T$999,3)</f>
        <v>0.012575</v>
      </c>
      <c r="K696" s="31">
        <f>VLOOKUP(A696,'Absolute Total Monosaccharide C'!$E$2:$T$999,4)</f>
        <v>0.012039</v>
      </c>
      <c r="L696" s="31">
        <f>VLOOKUP(A696,'Absolute Total Monosaccharide C'!$E$2:$T$999,5)</f>
        <v>0</v>
      </c>
      <c r="M696" s="31">
        <f>VLOOKUP(A696,'Absolute Total Monosaccharide C'!$E$2:$T$999,6)</f>
        <v>0.000412</v>
      </c>
      <c r="N696" s="100">
        <f>VLOOKUP(A696,'Absolute Total Monosaccharide C'!$E$2:$T$999,7)</f>
        <v>0.002575</v>
      </c>
      <c r="O696" s="31">
        <f>VLOOKUP(A696,'Absolute Total Monosaccharide C'!$E$2:$T$999,8)</f>
        <v>0.000742</v>
      </c>
      <c r="P696" s="31">
        <f>VLOOKUP(A696,'Absolute Total Monosaccharide C'!$E$2:$T$999,9)</f>
        <v>0.000935</v>
      </c>
      <c r="Q696" s="31">
        <f>VLOOKUP(A696,'Absolute Total Monosaccharide C'!$E$2:$T$999,10)</f>
        <v>0.000245</v>
      </c>
      <c r="R696" s="31">
        <f>VLOOKUP(A696,'Absolute Total Monosaccharide C'!$E$2:$T$999,11)</f>
        <v>0.001677</v>
      </c>
      <c r="S696" s="31">
        <f>VLOOKUP(A696,'Absolute Total Monosaccharide C'!$E$2:$T$999,12)</f>
        <v>0</v>
      </c>
      <c r="T696" s="31">
        <f>VLOOKUP(A696,'Absolute Total Monosaccharide C'!$E$2:$T$999,13)</f>
        <v>0</v>
      </c>
      <c r="U696" s="31">
        <f>VLOOKUP(A696,'Absolute Total Monosaccharide C'!$E$2:$T$999,14)</f>
        <v>0.004943</v>
      </c>
      <c r="V696" s="31">
        <f>VLOOKUP(A696,'Absolute Total Monosaccharide C'!$E$2:$T$999,15)</f>
        <v>0</v>
      </c>
      <c r="W696" s="31">
        <f>VLOOKUP(A696,'Absolute Total Monosaccharide C'!$E$2:$T$999,16)</f>
        <v>0.001005</v>
      </c>
      <c r="X696" s="100">
        <f>VLOOKUP(A696,'Absolute Total Monosaccharide C'!$E$2:$T$999,2)</f>
        <v>10.408</v>
      </c>
      <c r="Y696" s="101"/>
    </row>
    <row r="697">
      <c r="A697" s="19" t="s">
        <v>1918</v>
      </c>
      <c r="B697" s="8" t="str">
        <f>VLOOKUP(A697,'Food Encyclopedia'!$C$2:$K$999,3)&amp;","&amp;VLOOKUP(A697,'Food Encyclopedia'!$C$2:$K$999,4)&amp;","&amp;VLOOKUP(A697,'Food Encyclopedia'!$C$2:$K$999,5)</f>
        <v>Tofu, Firm Tofu, NA, box,Nasoya,</v>
      </c>
      <c r="C697" s="31" t="str">
        <f>VLOOKUP(A697,'Food Encyclopedia'!$C$2:$K$999,6)</f>
        <v>Beans, Peas, Legumes, Nuts, Seeds</v>
      </c>
      <c r="D697" s="108"/>
      <c r="E697" s="31">
        <f t="shared" si="1"/>
        <v>0</v>
      </c>
      <c r="F697" s="31">
        <f>(VLOOKUP(A697,'% water content of Food'!A697:F1694,6))</f>
        <v>80.63425715</v>
      </c>
      <c r="G697" s="31">
        <f t="shared" si="2"/>
        <v>0</v>
      </c>
      <c r="H697" s="31">
        <f t="shared" si="3"/>
        <v>0</v>
      </c>
      <c r="I697" s="99">
        <f t="shared" si="4"/>
        <v>0</v>
      </c>
      <c r="J697" s="31">
        <f>VLOOKUP(A697,'Absolute Total Monosaccharide C'!$E$2:$T$999,3)</f>
        <v>0.0148</v>
      </c>
      <c r="K697" s="31">
        <f>VLOOKUP(A697,'Absolute Total Monosaccharide C'!$E$2:$T$999,4)</f>
        <v>0.008432</v>
      </c>
      <c r="L697" s="31">
        <f>VLOOKUP(A697,'Absolute Total Monosaccharide C'!$E$2:$T$999,5)</f>
        <v>0.011304</v>
      </c>
      <c r="M697" s="31">
        <f>VLOOKUP(A697,'Absolute Total Monosaccharide C'!$E$2:$T$999,6)</f>
        <v>0.000371</v>
      </c>
      <c r="N697" s="100">
        <f>VLOOKUP(A697,'Absolute Total Monosaccharide C'!$E$2:$T$999,7)</f>
        <v>0.003852</v>
      </c>
      <c r="O697" s="31">
        <f>VLOOKUP(A697,'Absolute Total Monosaccharide C'!$E$2:$T$999,8)</f>
        <v>0.000441</v>
      </c>
      <c r="P697" s="31">
        <f>VLOOKUP(A697,'Absolute Total Monosaccharide C'!$E$2:$T$999,9)</f>
        <v>0.00084</v>
      </c>
      <c r="Q697" s="31">
        <f>VLOOKUP(A697,'Absolute Total Monosaccharide C'!$E$2:$T$999,10)</f>
        <v>0.000206</v>
      </c>
      <c r="R697" s="31">
        <f>VLOOKUP(A697,'Absolute Total Monosaccharide C'!$E$2:$T$999,11)</f>
        <v>0.002052</v>
      </c>
      <c r="S697" s="31">
        <f>VLOOKUP(A697,'Absolute Total Monosaccharide C'!$E$2:$T$999,12)</f>
        <v>0.0003</v>
      </c>
      <c r="T697" s="31">
        <f>VLOOKUP(A697,'Absolute Total Monosaccharide C'!$E$2:$T$999,13)</f>
        <v>0.000231</v>
      </c>
      <c r="U697" s="31">
        <f>VLOOKUP(A697,'Absolute Total Monosaccharide C'!$E$2:$T$999,14)</f>
        <v>0.002318</v>
      </c>
      <c r="V697" s="31">
        <f>VLOOKUP(A697,'Absolute Total Monosaccharide C'!$E$2:$T$999,15)</f>
        <v>0</v>
      </c>
      <c r="W697" s="31">
        <f>VLOOKUP(A697,'Absolute Total Monosaccharide C'!$E$2:$T$999,16)</f>
        <v>0.001105</v>
      </c>
      <c r="X697" s="100">
        <f>VLOOKUP(A697,'Absolute Total Monosaccharide C'!$E$2:$T$999,2)</f>
        <v>10.383</v>
      </c>
      <c r="Y697" s="101"/>
    </row>
    <row r="698">
      <c r="A698" s="19" t="s">
        <v>1920</v>
      </c>
      <c r="B698" s="8" t="str">
        <f>VLOOKUP(A698,'Food Encyclopedia'!$C$2:$K$999,3)&amp;","&amp;VLOOKUP(A698,'Food Encyclopedia'!$C$2:$K$999,4)&amp;","&amp;VLOOKUP(A698,'Food Encyclopedia'!$C$2:$K$999,5)</f>
        <v>Tofu, Medium Firm Tofu, NA, box,House Foods ,</v>
      </c>
      <c r="C698" s="31" t="str">
        <f>VLOOKUP(A698,'Food Encyclopedia'!$C$2:$K$999,6)</f>
        <v>Beans, Peas, Legumes, Nuts, Seeds</v>
      </c>
      <c r="D698" s="108"/>
      <c r="E698" s="31">
        <f t="shared" si="1"/>
        <v>0</v>
      </c>
      <c r="F698" s="31">
        <f>(VLOOKUP(A698,'% water content of Food'!A698:F1695,6))</f>
        <v>84.77496313</v>
      </c>
      <c r="G698" s="31">
        <f t="shared" si="2"/>
        <v>0</v>
      </c>
      <c r="H698" s="31">
        <f t="shared" si="3"/>
        <v>0</v>
      </c>
      <c r="I698" s="99">
        <f t="shared" si="4"/>
        <v>0</v>
      </c>
      <c r="J698" s="31">
        <f>VLOOKUP(A698,'Absolute Total Monosaccharide C'!$E$2:$T$999,3)</f>
        <v>0.03686</v>
      </c>
      <c r="K698" s="31">
        <f>VLOOKUP(A698,'Absolute Total Monosaccharide C'!$E$2:$T$999,4)</f>
        <v>0.02216</v>
      </c>
      <c r="L698" s="31">
        <f>VLOOKUP(A698,'Absolute Total Monosaccharide C'!$E$2:$T$999,5)</f>
        <v>0.005377</v>
      </c>
      <c r="M698" s="31">
        <f>VLOOKUP(A698,'Absolute Total Monosaccharide C'!$E$2:$T$999,6)</f>
        <v>0.000145</v>
      </c>
      <c r="N698" s="100">
        <f>VLOOKUP(A698,'Absolute Total Monosaccharide C'!$E$2:$T$999,7)</f>
        <v>0.002569</v>
      </c>
      <c r="O698" s="31">
        <f>VLOOKUP(A698,'Absolute Total Monosaccharide C'!$E$2:$T$999,8)</f>
        <v>0.000314</v>
      </c>
      <c r="P698" s="31">
        <f>VLOOKUP(A698,'Absolute Total Monosaccharide C'!$E$2:$T$999,9)</f>
        <v>0.000658</v>
      </c>
      <c r="Q698" s="31">
        <f>VLOOKUP(A698,'Absolute Total Monosaccharide C'!$E$2:$T$999,10)</f>
        <v>0.000223</v>
      </c>
      <c r="R698" s="31">
        <f>VLOOKUP(A698,'Absolute Total Monosaccharide C'!$E$2:$T$999,11)</f>
        <v>0.001205</v>
      </c>
      <c r="S698" s="31">
        <f>VLOOKUP(A698,'Absolute Total Monosaccharide C'!$E$2:$T$999,12)</f>
        <v>0</v>
      </c>
      <c r="T698" s="31">
        <f>VLOOKUP(A698,'Absolute Total Monosaccharide C'!$E$2:$T$999,13)</f>
        <v>0</v>
      </c>
      <c r="U698" s="31">
        <f>VLOOKUP(A698,'Absolute Total Monosaccharide C'!$E$2:$T$999,14)</f>
        <v>0.004491</v>
      </c>
      <c r="V698" s="31">
        <f>VLOOKUP(A698,'Absolute Total Monosaccharide C'!$E$2:$T$999,15)</f>
        <v>0</v>
      </c>
      <c r="W698" s="31">
        <f>VLOOKUP(A698,'Absolute Total Monosaccharide C'!$E$2:$T$999,16)</f>
        <v>0.001142</v>
      </c>
      <c r="X698" s="100">
        <f>VLOOKUP(A698,'Absolute Total Monosaccharide C'!$E$2:$T$999,2)</f>
        <v>9.845</v>
      </c>
      <c r="Y698" s="101"/>
    </row>
    <row r="699">
      <c r="A699" s="19" t="s">
        <v>1923</v>
      </c>
      <c r="B699" s="8" t="str">
        <f>VLOOKUP(A699,'Food Encyclopedia'!$C$2:$K$999,3)&amp;","&amp;VLOOKUP(A699,'Food Encyclopedia'!$C$2:$K$999,4)&amp;","&amp;VLOOKUP(A699,'Food Encyclopedia'!$C$2:$K$999,5)</f>
        <v>Tofu, Firm Tofu, NA, box,House Foods ,</v>
      </c>
      <c r="C699" s="31" t="str">
        <f>VLOOKUP(A699,'Food Encyclopedia'!$C$2:$K$999,6)</f>
        <v>Beans, Peas, Legumes, Nuts, Seeds</v>
      </c>
      <c r="D699" s="108"/>
      <c r="E699" s="31">
        <f t="shared" si="1"/>
        <v>0</v>
      </c>
      <c r="F699" s="31">
        <f>(VLOOKUP(A699,'% water content of Food'!A699:F1696,6))</f>
        <v>84.12959702</v>
      </c>
      <c r="G699" s="31">
        <f t="shared" si="2"/>
        <v>0</v>
      </c>
      <c r="H699" s="31">
        <f t="shared" si="3"/>
        <v>0</v>
      </c>
      <c r="I699" s="99">
        <f t="shared" si="4"/>
        <v>0</v>
      </c>
      <c r="J699" s="31">
        <f>VLOOKUP(A699,'Absolute Total Monosaccharide C'!$E$2:$T$999,3)</f>
        <v>0.03058</v>
      </c>
      <c r="K699" s="31">
        <f>VLOOKUP(A699,'Absolute Total Monosaccharide C'!$E$2:$T$999,4)</f>
        <v>0.012797</v>
      </c>
      <c r="L699" s="31">
        <f>VLOOKUP(A699,'Absolute Total Monosaccharide C'!$E$2:$T$999,5)</f>
        <v>0.003736</v>
      </c>
      <c r="M699" s="31">
        <f>VLOOKUP(A699,'Absolute Total Monosaccharide C'!$E$2:$T$999,6)</f>
        <v>0.000135</v>
      </c>
      <c r="N699" s="100">
        <f>VLOOKUP(A699,'Absolute Total Monosaccharide C'!$E$2:$T$999,7)</f>
        <v>0.002383</v>
      </c>
      <c r="O699" s="31">
        <f>VLOOKUP(A699,'Absolute Total Monosaccharide C'!$E$2:$T$999,8)</f>
        <v>0.000798</v>
      </c>
      <c r="P699" s="31">
        <f>VLOOKUP(A699,'Absolute Total Monosaccharide C'!$E$2:$T$999,9)</f>
        <v>0.000557</v>
      </c>
      <c r="Q699" s="31">
        <f>VLOOKUP(A699,'Absolute Total Monosaccharide C'!$E$2:$T$999,10)</f>
        <v>0.000225</v>
      </c>
      <c r="R699" s="31">
        <f>VLOOKUP(A699,'Absolute Total Monosaccharide C'!$E$2:$T$999,11)</f>
        <v>0.00137</v>
      </c>
      <c r="S699" s="31">
        <f>VLOOKUP(A699,'Absolute Total Monosaccharide C'!$E$2:$T$999,12)</f>
        <v>0</v>
      </c>
      <c r="T699" s="31">
        <f>VLOOKUP(A699,'Absolute Total Monosaccharide C'!$E$2:$T$999,13)</f>
        <v>0</v>
      </c>
      <c r="U699" s="31">
        <f>VLOOKUP(A699,'Absolute Total Monosaccharide C'!$E$2:$T$999,14)</f>
        <v>0.005119</v>
      </c>
      <c r="V699" s="31">
        <f>VLOOKUP(A699,'Absolute Total Monosaccharide C'!$E$2:$T$999,15)</f>
        <v>0</v>
      </c>
      <c r="W699" s="31">
        <f>VLOOKUP(A699,'Absolute Total Monosaccharide C'!$E$2:$T$999,16)</f>
        <v>0.001154</v>
      </c>
      <c r="X699" s="100">
        <f>VLOOKUP(A699,'Absolute Total Monosaccharide C'!$E$2:$T$999,2)</f>
        <v>10.227</v>
      </c>
      <c r="Y699" s="101"/>
    </row>
    <row r="700">
      <c r="A700" s="19" t="s">
        <v>1924</v>
      </c>
      <c r="B700" s="8" t="str">
        <f>VLOOKUP(A700,'Food Encyclopedia'!$C$2:$K$999,3)&amp;","&amp;VLOOKUP(A700,'Food Encyclopedia'!$C$2:$K$999,4)&amp;","&amp;VLOOKUP(A700,'Food Encyclopedia'!$C$2:$K$999,5)</f>
        <v>Tofu, Extra firm Tofu, NA, box,Nasoya,</v>
      </c>
      <c r="C700" s="31" t="str">
        <f>VLOOKUP(A700,'Food Encyclopedia'!$C$2:$K$999,6)</f>
        <v>Beans, Peas, Legumes, Nuts, Seeds</v>
      </c>
      <c r="D700" s="108"/>
      <c r="E700" s="31">
        <f t="shared" si="1"/>
        <v>0</v>
      </c>
      <c r="F700" s="31">
        <f>(VLOOKUP(A700,'% water content of Food'!A700:F1697,6))</f>
        <v>81.06056818</v>
      </c>
      <c r="G700" s="31">
        <f t="shared" si="2"/>
        <v>0</v>
      </c>
      <c r="H700" s="31">
        <f t="shared" si="3"/>
        <v>0</v>
      </c>
      <c r="I700" s="99">
        <f t="shared" si="4"/>
        <v>0</v>
      </c>
      <c r="J700" s="31">
        <f>VLOOKUP(A700,'Absolute Total Monosaccharide C'!$E$2:$T$999,3)</f>
        <v>0.020997</v>
      </c>
      <c r="K700" s="31">
        <f>VLOOKUP(A700,'Absolute Total Monosaccharide C'!$E$2:$T$999,4)</f>
        <v>0.0085</v>
      </c>
      <c r="L700" s="31">
        <f>VLOOKUP(A700,'Absolute Total Monosaccharide C'!$E$2:$T$999,5)</f>
        <v>0.005245</v>
      </c>
      <c r="M700" s="31">
        <f>VLOOKUP(A700,'Absolute Total Monosaccharide C'!$E$2:$T$999,6)</f>
        <v>0.000372</v>
      </c>
      <c r="N700" s="100">
        <f>VLOOKUP(A700,'Absolute Total Monosaccharide C'!$E$2:$T$999,7)</f>
        <v>0.00219</v>
      </c>
      <c r="O700" s="31">
        <f>VLOOKUP(A700,'Absolute Total Monosaccharide C'!$E$2:$T$999,8)</f>
        <v>0.000685</v>
      </c>
      <c r="P700" s="31">
        <f>VLOOKUP(A700,'Absolute Total Monosaccharide C'!$E$2:$T$999,9)</f>
        <v>0.001021</v>
      </c>
      <c r="Q700" s="31">
        <f>VLOOKUP(A700,'Absolute Total Monosaccharide C'!$E$2:$T$999,10)</f>
        <v>0.000354</v>
      </c>
      <c r="R700" s="31">
        <f>VLOOKUP(A700,'Absolute Total Monosaccharide C'!$E$2:$T$999,11)</f>
        <v>0.001782</v>
      </c>
      <c r="S700" s="31">
        <f>VLOOKUP(A700,'Absolute Total Monosaccharide C'!$E$2:$T$999,12)</f>
        <v>0</v>
      </c>
      <c r="T700" s="31">
        <f>VLOOKUP(A700,'Absolute Total Monosaccharide C'!$E$2:$T$999,13)</f>
        <v>0</v>
      </c>
      <c r="U700" s="31">
        <f>VLOOKUP(A700,'Absolute Total Monosaccharide C'!$E$2:$T$999,14)</f>
        <v>0.004207</v>
      </c>
      <c r="V700" s="31">
        <f>VLOOKUP(A700,'Absolute Total Monosaccharide C'!$E$2:$T$999,15)</f>
        <v>0</v>
      </c>
      <c r="W700" s="31">
        <f>VLOOKUP(A700,'Absolute Total Monosaccharide C'!$E$2:$T$999,16)</f>
        <v>0.00078</v>
      </c>
      <c r="X700" s="100">
        <f>VLOOKUP(A700,'Absolute Total Monosaccharide C'!$E$2:$T$999,2)</f>
        <v>10.421</v>
      </c>
      <c r="Y700" s="101"/>
    </row>
    <row r="701">
      <c r="A701" s="19" t="s">
        <v>1925</v>
      </c>
      <c r="B701" s="8" t="str">
        <f>VLOOKUP(A701,'Food Encyclopedia'!$C$2:$K$999,3)&amp;","&amp;VLOOKUP(A701,'Food Encyclopedia'!$C$2:$K$999,4)&amp;","&amp;VLOOKUP(A701,'Food Encyclopedia'!$C$2:$K$999,5)</f>
        <v>Tofu, Extra firm Tofu, NA, box,House Foods ,</v>
      </c>
      <c r="C701" s="31" t="str">
        <f>VLOOKUP(A701,'Food Encyclopedia'!$C$2:$K$999,6)</f>
        <v>Beans, Peas, Legumes, Nuts, Seeds</v>
      </c>
      <c r="D701" s="98"/>
      <c r="E701" s="31">
        <f t="shared" si="1"/>
        <v>0</v>
      </c>
      <c r="F701" s="31">
        <f>(VLOOKUP(A701,'% water content of Food'!A701:F1698,6))</f>
        <v>80.43303535</v>
      </c>
      <c r="G701" s="31">
        <f t="shared" si="2"/>
        <v>0</v>
      </c>
      <c r="H701" s="31">
        <f t="shared" si="3"/>
        <v>0</v>
      </c>
      <c r="I701" s="99">
        <f t="shared" si="4"/>
        <v>0</v>
      </c>
      <c r="J701" s="31">
        <f>VLOOKUP(A701,'Absolute Total Monosaccharide C'!$E$2:$T$999,3)</f>
        <v>0.013508</v>
      </c>
      <c r="K701" s="31">
        <f>VLOOKUP(A701,'Absolute Total Monosaccharide C'!$E$2:$T$999,4)</f>
        <v>0.009471</v>
      </c>
      <c r="L701" s="31">
        <f>VLOOKUP(A701,'Absolute Total Monosaccharide C'!$E$2:$T$999,5)</f>
        <v>0.005817</v>
      </c>
      <c r="M701" s="31">
        <f>VLOOKUP(A701,'Absolute Total Monosaccharide C'!$E$2:$T$999,6)</f>
        <v>0.0002</v>
      </c>
      <c r="N701" s="100">
        <f>VLOOKUP(A701,'Absolute Total Monosaccharide C'!$E$2:$T$999,7)</f>
        <v>0.002339</v>
      </c>
      <c r="O701" s="31">
        <f>VLOOKUP(A701,'Absolute Total Monosaccharide C'!$E$2:$T$999,8)</f>
        <v>0.000624</v>
      </c>
      <c r="P701" s="31">
        <f>VLOOKUP(A701,'Absolute Total Monosaccharide C'!$E$2:$T$999,9)</f>
        <v>0.000743</v>
      </c>
      <c r="Q701" s="31">
        <f>VLOOKUP(A701,'Absolute Total Monosaccharide C'!$E$2:$T$999,10)</f>
        <v>0.000288</v>
      </c>
      <c r="R701" s="31">
        <f>VLOOKUP(A701,'Absolute Total Monosaccharide C'!$E$2:$T$999,11)</f>
        <v>0.001144</v>
      </c>
      <c r="S701" s="31">
        <f>VLOOKUP(A701,'Absolute Total Monosaccharide C'!$E$2:$T$999,12)</f>
        <v>0</v>
      </c>
      <c r="T701" s="31">
        <f>VLOOKUP(A701,'Absolute Total Monosaccharide C'!$E$2:$T$999,13)</f>
        <v>0</v>
      </c>
      <c r="U701" s="31">
        <f>VLOOKUP(A701,'Absolute Total Monosaccharide C'!$E$2:$T$999,14)</f>
        <v>0.002352</v>
      </c>
      <c r="V701" s="31">
        <f>VLOOKUP(A701,'Absolute Total Monosaccharide C'!$E$2:$T$999,15)</f>
        <v>0</v>
      </c>
      <c r="W701" s="31">
        <f>VLOOKUP(A701,'Absolute Total Monosaccharide C'!$E$2:$T$999,16)</f>
        <v>0.001089</v>
      </c>
      <c r="X701" s="100">
        <f>VLOOKUP(A701,'Absolute Total Monosaccharide C'!$E$2:$T$999,2)</f>
        <v>9.587</v>
      </c>
      <c r="Y701" s="101"/>
    </row>
    <row r="702">
      <c r="A702" s="19" t="s">
        <v>1926</v>
      </c>
      <c r="B702" s="8" t="str">
        <f>VLOOKUP(A702,'Food Encyclopedia'!$C$2:$K$999,3)&amp;","&amp;VLOOKUP(A702,'Food Encyclopedia'!$C$2:$K$999,4)&amp;","&amp;VLOOKUP(A702,'Food Encyclopedia'!$C$2:$K$999,5)</f>
        <v>Tofu, Extra firm silken tofu, NA, box,Morinaga,</v>
      </c>
      <c r="C702" s="31" t="str">
        <f>VLOOKUP(A702,'Food Encyclopedia'!$C$2:$K$999,6)</f>
        <v>Beans, Peas, Legumes, Nuts, Seeds</v>
      </c>
      <c r="D702" s="108"/>
      <c r="E702" s="31">
        <f t="shared" si="1"/>
        <v>0</v>
      </c>
      <c r="F702" s="31">
        <f>(VLOOKUP(A702,'% water content of Food'!A702:F1699,6))</f>
        <v>87.50263831</v>
      </c>
      <c r="G702" s="31">
        <f t="shared" si="2"/>
        <v>0</v>
      </c>
      <c r="H702" s="31">
        <f t="shared" si="3"/>
        <v>0</v>
      </c>
      <c r="I702" s="99">
        <f t="shared" si="4"/>
        <v>0</v>
      </c>
      <c r="J702" s="31">
        <f>VLOOKUP(A702,'Absolute Total Monosaccharide C'!$E$2:$T$999,3)</f>
        <v>0.021397</v>
      </c>
      <c r="K702" s="31">
        <f>VLOOKUP(A702,'Absolute Total Monosaccharide C'!$E$2:$T$999,4)</f>
        <v>0.013921</v>
      </c>
      <c r="L702" s="31">
        <f>VLOOKUP(A702,'Absolute Total Monosaccharide C'!$E$2:$T$999,5)</f>
        <v>0.005933</v>
      </c>
      <c r="M702" s="102">
        <f>VLOOKUP(A702,'Absolute Total Monosaccharide C'!$E$2:$T$999,6)</f>
        <v>0.0000516</v>
      </c>
      <c r="N702" s="100">
        <f>VLOOKUP(A702,'Absolute Total Monosaccharide C'!$E$2:$T$999,7)</f>
        <v>0.00231</v>
      </c>
      <c r="O702" s="31">
        <f>VLOOKUP(A702,'Absolute Total Monosaccharide C'!$E$2:$T$999,8)</f>
        <v>0.000471</v>
      </c>
      <c r="P702" s="31">
        <f>VLOOKUP(A702,'Absolute Total Monosaccharide C'!$E$2:$T$999,9)</f>
        <v>0.000835</v>
      </c>
      <c r="Q702" s="31">
        <f>VLOOKUP(A702,'Absolute Total Monosaccharide C'!$E$2:$T$999,10)</f>
        <v>0.00043</v>
      </c>
      <c r="R702" s="31">
        <f>VLOOKUP(A702,'Absolute Total Monosaccharide C'!$E$2:$T$999,11)</f>
        <v>0.000707</v>
      </c>
      <c r="S702" s="31">
        <f>VLOOKUP(A702,'Absolute Total Monosaccharide C'!$E$2:$T$999,12)</f>
        <v>0</v>
      </c>
      <c r="T702" s="31">
        <f>VLOOKUP(A702,'Absolute Total Monosaccharide C'!$E$2:$T$999,13)</f>
        <v>0</v>
      </c>
      <c r="U702" s="31">
        <f>VLOOKUP(A702,'Absolute Total Monosaccharide C'!$E$2:$T$999,14)</f>
        <v>0.003627</v>
      </c>
      <c r="V702" s="31">
        <f>VLOOKUP(A702,'Absolute Total Monosaccharide C'!$E$2:$T$999,15)</f>
        <v>0</v>
      </c>
      <c r="W702" s="31">
        <f>VLOOKUP(A702,'Absolute Total Monosaccharide C'!$E$2:$T$999,16)</f>
        <v>0.001327</v>
      </c>
      <c r="X702" s="100">
        <f>VLOOKUP(A702,'Absolute Total Monosaccharide C'!$E$2:$T$999,2)</f>
        <v>9.675</v>
      </c>
      <c r="Y702" s="101"/>
    </row>
    <row r="703">
      <c r="A703" s="19" t="s">
        <v>1929</v>
      </c>
      <c r="B703" s="8" t="str">
        <f>VLOOKUP(A703,'Food Encyclopedia'!$C$2:$K$999,3)&amp;","&amp;VLOOKUP(A703,'Food Encyclopedia'!$C$2:$K$999,4)&amp;","&amp;VLOOKUP(A703,'Food Encyclopedia'!$C$2:$K$999,5)</f>
        <v>Tofu, Soft silken tofu, NA, box,Morinaga,</v>
      </c>
      <c r="C703" s="31" t="str">
        <f>VLOOKUP(A703,'Food Encyclopedia'!$C$2:$K$999,6)</f>
        <v>Beans, Peas, Legumes, Nuts, Seeds</v>
      </c>
      <c r="D703" s="108"/>
      <c r="E703" s="31">
        <f t="shared" si="1"/>
        <v>0</v>
      </c>
      <c r="F703" s="31">
        <f>(VLOOKUP(A703,'% water content of Food'!A703:F1700,6))</f>
        <v>89.4978861</v>
      </c>
      <c r="G703" s="31">
        <f t="shared" si="2"/>
        <v>0</v>
      </c>
      <c r="H703" s="31">
        <f t="shared" si="3"/>
        <v>0</v>
      </c>
      <c r="I703" s="99">
        <f t="shared" si="4"/>
        <v>0</v>
      </c>
      <c r="J703" s="31">
        <f>VLOOKUP(A703,'Absolute Total Monosaccharide C'!$E$2:$T$999,3)</f>
        <v>0.059222</v>
      </c>
      <c r="K703" s="31">
        <f>VLOOKUP(A703,'Absolute Total Monosaccharide C'!$E$2:$T$999,4)</f>
        <v>0.03142</v>
      </c>
      <c r="L703" s="31">
        <f>VLOOKUP(A703,'Absolute Total Monosaccharide C'!$E$2:$T$999,5)</f>
        <v>0.02145</v>
      </c>
      <c r="M703" s="102">
        <f>VLOOKUP(A703,'Absolute Total Monosaccharide C'!$E$2:$T$999,6)</f>
        <v>0.0000699</v>
      </c>
      <c r="N703" s="100">
        <f>VLOOKUP(A703,'Absolute Total Monosaccharide C'!$E$2:$T$999,7)</f>
        <v>0.002005</v>
      </c>
      <c r="O703" s="31">
        <f>VLOOKUP(A703,'Absolute Total Monosaccharide C'!$E$2:$T$999,8)</f>
        <v>0.000249</v>
      </c>
      <c r="P703" s="31">
        <f>VLOOKUP(A703,'Absolute Total Monosaccharide C'!$E$2:$T$999,9)</f>
        <v>0.000508</v>
      </c>
      <c r="Q703" s="31">
        <f>VLOOKUP(A703,'Absolute Total Monosaccharide C'!$E$2:$T$999,10)</f>
        <v>0.000475</v>
      </c>
      <c r="R703" s="31">
        <f>VLOOKUP(A703,'Absolute Total Monosaccharide C'!$E$2:$T$999,11)</f>
        <v>0.000917</v>
      </c>
      <c r="S703" s="31">
        <f>VLOOKUP(A703,'Absolute Total Monosaccharide C'!$E$2:$T$999,12)</f>
        <v>0</v>
      </c>
      <c r="T703" s="31">
        <f>VLOOKUP(A703,'Absolute Total Monosaccharide C'!$E$2:$T$999,13)</f>
        <v>0</v>
      </c>
      <c r="U703" s="31">
        <f>VLOOKUP(A703,'Absolute Total Monosaccharide C'!$E$2:$T$999,14)</f>
        <v>0.00462</v>
      </c>
      <c r="V703" s="31">
        <f>VLOOKUP(A703,'Absolute Total Monosaccharide C'!$E$2:$T$999,15)</f>
        <v>0</v>
      </c>
      <c r="W703" s="31">
        <f>VLOOKUP(A703,'Absolute Total Monosaccharide C'!$E$2:$T$999,16)</f>
        <v>0.000978</v>
      </c>
      <c r="X703" s="100">
        <f>VLOOKUP(A703,'Absolute Total Monosaccharide C'!$E$2:$T$999,2)</f>
        <v>10.376</v>
      </c>
      <c r="Y703" s="101"/>
    </row>
    <row r="704">
      <c r="A704" s="19" t="s">
        <v>1931</v>
      </c>
      <c r="B704" s="8" t="str">
        <f>VLOOKUP(A704,'Food Encyclopedia'!$C$2:$K$999,3)&amp;","&amp;VLOOKUP(A704,'Food Encyclopedia'!$C$2:$K$999,4)&amp;","&amp;VLOOKUP(A704,'Food Encyclopedia'!$C$2:$K$999,5)</f>
        <v>Tofu, Firm silken tofu, NA, box,Morinaga,</v>
      </c>
      <c r="C704" s="31" t="str">
        <f>VLOOKUP(A704,'Food Encyclopedia'!$C$2:$K$999,6)</f>
        <v>Beans, Peas, Legumes, Nuts, Seeds</v>
      </c>
      <c r="D704" s="108"/>
      <c r="E704" s="31">
        <f t="shared" si="1"/>
        <v>0</v>
      </c>
      <c r="F704" s="31">
        <f>(VLOOKUP(A704,'% water content of Food'!A704:F1701,6))</f>
        <v>86.97167683</v>
      </c>
      <c r="G704" s="31">
        <f t="shared" si="2"/>
        <v>0</v>
      </c>
      <c r="H704" s="31">
        <f t="shared" si="3"/>
        <v>0</v>
      </c>
      <c r="I704" s="99">
        <f t="shared" si="4"/>
        <v>0</v>
      </c>
      <c r="J704" s="31">
        <f>VLOOKUP(A704,'Absolute Total Monosaccharide C'!$E$2:$T$999,3)</f>
        <v>0.026206</v>
      </c>
      <c r="K704" s="31">
        <f>VLOOKUP(A704,'Absolute Total Monosaccharide C'!$E$2:$T$999,4)</f>
        <v>0.023553</v>
      </c>
      <c r="L704" s="31">
        <f>VLOOKUP(A704,'Absolute Total Monosaccharide C'!$E$2:$T$999,5)</f>
        <v>0.010166</v>
      </c>
      <c r="M704" s="31">
        <f>VLOOKUP(A704,'Absolute Total Monosaccharide C'!$E$2:$T$999,6)</f>
        <v>0.001678</v>
      </c>
      <c r="N704" s="100">
        <f>VLOOKUP(A704,'Absolute Total Monosaccharide C'!$E$2:$T$999,7)</f>
        <v>0.001773</v>
      </c>
      <c r="O704" s="31">
        <f>VLOOKUP(A704,'Absolute Total Monosaccharide C'!$E$2:$T$999,8)</f>
        <v>0.000561</v>
      </c>
      <c r="P704" s="31">
        <f>VLOOKUP(A704,'Absolute Total Monosaccharide C'!$E$2:$T$999,9)</f>
        <v>0.000672</v>
      </c>
      <c r="Q704" s="31">
        <f>VLOOKUP(A704,'Absolute Total Monosaccharide C'!$E$2:$T$999,10)</f>
        <v>0.000468</v>
      </c>
      <c r="R704" s="31">
        <f>VLOOKUP(A704,'Absolute Total Monosaccharide C'!$E$2:$T$999,11)</f>
        <v>0.000782</v>
      </c>
      <c r="S704" s="31">
        <f>VLOOKUP(A704,'Absolute Total Monosaccharide C'!$E$2:$T$999,12)</f>
        <v>0</v>
      </c>
      <c r="T704" s="31">
        <f>VLOOKUP(A704,'Absolute Total Monosaccharide C'!$E$2:$T$999,13)</f>
        <v>0</v>
      </c>
      <c r="U704" s="31">
        <f>VLOOKUP(A704,'Absolute Total Monosaccharide C'!$E$2:$T$999,14)</f>
        <v>0.00239</v>
      </c>
      <c r="V704" s="31">
        <f>VLOOKUP(A704,'Absolute Total Monosaccharide C'!$E$2:$T$999,15)</f>
        <v>0</v>
      </c>
      <c r="W704" s="31">
        <f>VLOOKUP(A704,'Absolute Total Monosaccharide C'!$E$2:$T$999,16)</f>
        <v>0.001087</v>
      </c>
      <c r="X704" s="100">
        <f>VLOOKUP(A704,'Absolute Total Monosaccharide C'!$E$2:$T$999,2)</f>
        <v>9.844</v>
      </c>
      <c r="Y704" s="101"/>
    </row>
    <row r="705">
      <c r="A705" s="19" t="s">
        <v>1933</v>
      </c>
      <c r="B705" s="8" t="str">
        <f>VLOOKUP(A705,'Food Encyclopedia'!$C$2:$K$999,3)&amp;","&amp;VLOOKUP(A705,'Food Encyclopedia'!$C$2:$K$999,4)&amp;","&amp;VLOOKUP(A705,'Food Encyclopedia'!$C$2:$K$999,5)</f>
        <v>Waffle, Original waffle , NA, box,Vans,</v>
      </c>
      <c r="C705" s="31" t="str">
        <f>VLOOKUP(A705,'Food Encyclopedia'!$C$2:$K$999,6)</f>
        <v>Grain Products</v>
      </c>
      <c r="D705" s="108"/>
      <c r="E705" s="31">
        <f t="shared" si="1"/>
        <v>0</v>
      </c>
      <c r="F705" s="31">
        <f>(VLOOKUP(A705,'% water content of Food'!A705:F1702,6))</f>
        <v>41.06809128</v>
      </c>
      <c r="G705" s="31">
        <f t="shared" si="2"/>
        <v>0</v>
      </c>
      <c r="H705" s="31">
        <f t="shared" si="3"/>
        <v>0</v>
      </c>
      <c r="I705" s="99">
        <f t="shared" si="4"/>
        <v>0</v>
      </c>
      <c r="J705" s="31">
        <f>VLOOKUP(A705,'Absolute Total Monosaccharide C'!$E$2:$T$999,3)</f>
        <v>0.36999</v>
      </c>
      <c r="K705" s="31">
        <f>VLOOKUP(A705,'Absolute Total Monosaccharide C'!$E$2:$T$999,4)</f>
        <v>0.004207</v>
      </c>
      <c r="L705" s="31">
        <f>VLOOKUP(A705,'Absolute Total Monosaccharide C'!$E$2:$T$999,5)</f>
        <v>0.003644</v>
      </c>
      <c r="M705" s="31">
        <f>VLOOKUP(A705,'Absolute Total Monosaccharide C'!$E$2:$T$999,6)</f>
        <v>0.004489</v>
      </c>
      <c r="N705" s="100">
        <f>VLOOKUP(A705,'Absolute Total Monosaccharide C'!$E$2:$T$999,7)</f>
        <v>0.005588</v>
      </c>
      <c r="O705" s="31">
        <f>VLOOKUP(A705,'Absolute Total Monosaccharide C'!$E$2:$T$999,8)</f>
        <v>0.000471</v>
      </c>
      <c r="P705" s="102">
        <f>VLOOKUP(A705,'Absolute Total Monosaccharide C'!$E$2:$T$999,9)</f>
        <v>0.0000559</v>
      </c>
      <c r="Q705" s="102">
        <f>VLOOKUP(A705,'Absolute Total Monosaccharide C'!$E$2:$T$999,10)</f>
        <v>0.0000212</v>
      </c>
      <c r="R705" s="102">
        <f>VLOOKUP(A705,'Absolute Total Monosaccharide C'!$E$2:$T$999,11)</f>
        <v>0.0000619</v>
      </c>
      <c r="S705" s="31">
        <f>VLOOKUP(A705,'Absolute Total Monosaccharide C'!$E$2:$T$999,12)</f>
        <v>0</v>
      </c>
      <c r="T705" s="31">
        <f>VLOOKUP(A705,'Absolute Total Monosaccharide C'!$E$2:$T$999,13)</f>
        <v>0</v>
      </c>
      <c r="U705" s="31">
        <f>VLOOKUP(A705,'Absolute Total Monosaccharide C'!$E$2:$T$999,14)</f>
        <v>0.000706</v>
      </c>
      <c r="V705" s="31">
        <f>VLOOKUP(A705,'Absolute Total Monosaccharide C'!$E$2:$T$999,15)</f>
        <v>0</v>
      </c>
      <c r="W705" s="31">
        <f>VLOOKUP(A705,'Absolute Total Monosaccharide C'!$E$2:$T$999,16)</f>
        <v>0.00015</v>
      </c>
      <c r="X705" s="100">
        <f>VLOOKUP(A705,'Absolute Total Monosaccharide C'!$E$2:$T$999,2)</f>
        <v>10.347</v>
      </c>
      <c r="Y705" s="101"/>
    </row>
    <row r="706">
      <c r="A706" s="19" t="s">
        <v>1937</v>
      </c>
      <c r="B706" s="8" t="str">
        <f>VLOOKUP(A706,'Food Encyclopedia'!$C$2:$K$999,3)&amp;","&amp;VLOOKUP(A706,'Food Encyclopedia'!$C$2:$K$999,4)&amp;","&amp;VLOOKUP(A706,'Food Encyclopedia'!$C$2:$K$999,5)</f>
        <v>Waffle, 8 whole grain multigrain waffle, NA, box,Vans,</v>
      </c>
      <c r="C706" s="31" t="str">
        <f>VLOOKUP(A706,'Food Encyclopedia'!$C$2:$K$999,6)</f>
        <v>Grain Products</v>
      </c>
      <c r="D706" s="108"/>
      <c r="E706" s="31">
        <f t="shared" si="1"/>
        <v>0</v>
      </c>
      <c r="F706" s="31">
        <f>(VLOOKUP(A706,'% water content of Food'!A706:F1703,6))</f>
        <v>47.38078271</v>
      </c>
      <c r="G706" s="31">
        <f t="shared" si="2"/>
        <v>0</v>
      </c>
      <c r="H706" s="31">
        <f t="shared" si="3"/>
        <v>0</v>
      </c>
      <c r="I706" s="99">
        <f t="shared" si="4"/>
        <v>0</v>
      </c>
      <c r="J706" s="31">
        <f>VLOOKUP(A706,'Absolute Total Monosaccharide C'!$E$2:$T$999,3)</f>
        <v>0.430634</v>
      </c>
      <c r="K706" s="31">
        <f>VLOOKUP(A706,'Absolute Total Monosaccharide C'!$E$2:$T$999,4)</f>
        <v>0.006961</v>
      </c>
      <c r="L706" s="31">
        <f>VLOOKUP(A706,'Absolute Total Monosaccharide C'!$E$2:$T$999,5)</f>
        <v>0.002883</v>
      </c>
      <c r="M706" s="31">
        <f>VLOOKUP(A706,'Absolute Total Monosaccharide C'!$E$2:$T$999,6)</f>
        <v>0.013526</v>
      </c>
      <c r="N706" s="100">
        <f>VLOOKUP(A706,'Absolute Total Monosaccharide C'!$E$2:$T$999,7)</f>
        <v>0.01133</v>
      </c>
      <c r="O706" s="31">
        <f>VLOOKUP(A706,'Absolute Total Monosaccharide C'!$E$2:$T$999,8)</f>
        <v>0.000825</v>
      </c>
      <c r="P706" s="31">
        <f>VLOOKUP(A706,'Absolute Total Monosaccharide C'!$E$2:$T$999,9)</f>
        <v>0.000105</v>
      </c>
      <c r="Q706" s="102">
        <f>VLOOKUP(A706,'Absolute Total Monosaccharide C'!$E$2:$T$999,10)</f>
        <v>0.0000509</v>
      </c>
      <c r="R706" s="102">
        <f>VLOOKUP(A706,'Absolute Total Monosaccharide C'!$E$2:$T$999,11)</f>
        <v>0.0000917</v>
      </c>
      <c r="S706" s="31">
        <f>VLOOKUP(A706,'Absolute Total Monosaccharide C'!$E$2:$T$999,12)</f>
        <v>0</v>
      </c>
      <c r="T706" s="31">
        <f>VLOOKUP(A706,'Absolute Total Monosaccharide C'!$E$2:$T$999,13)</f>
        <v>0</v>
      </c>
      <c r="U706" s="31">
        <f>VLOOKUP(A706,'Absolute Total Monosaccharide C'!$E$2:$T$999,14)</f>
        <v>0.000769</v>
      </c>
      <c r="V706" s="31">
        <f>VLOOKUP(A706,'Absolute Total Monosaccharide C'!$E$2:$T$999,15)</f>
        <v>0</v>
      </c>
      <c r="W706" s="31">
        <f>VLOOKUP(A706,'Absolute Total Monosaccharide C'!$E$2:$T$999,16)</f>
        <v>0.000208</v>
      </c>
      <c r="X706" s="100">
        <f>VLOOKUP(A706,'Absolute Total Monosaccharide C'!$E$2:$T$999,2)</f>
        <v>9.881</v>
      </c>
      <c r="Y706" s="101"/>
    </row>
    <row r="707">
      <c r="A707" s="19" t="s">
        <v>1939</v>
      </c>
      <c r="B707" s="8" t="str">
        <f>VLOOKUP(A707,'Food Encyclopedia'!$C$2:$K$999,3)&amp;","&amp;VLOOKUP(A707,'Food Encyclopedia'!$C$2:$K$999,4)&amp;","&amp;VLOOKUP(A707,'Food Encyclopedia'!$C$2:$K$999,5)</f>
        <v>Waffle, Blueberry waffle, NA, box,Vans,</v>
      </c>
      <c r="C707" s="31" t="str">
        <f>VLOOKUP(A707,'Food Encyclopedia'!$C$2:$K$999,6)</f>
        <v>Grain Products</v>
      </c>
      <c r="D707" s="108"/>
      <c r="E707" s="31">
        <f t="shared" si="1"/>
        <v>0</v>
      </c>
      <c r="F707" s="31">
        <f>(VLOOKUP(A707,'% water content of Food'!A707:F1704,6))</f>
        <v>39.87056501</v>
      </c>
      <c r="G707" s="31">
        <f t="shared" si="2"/>
        <v>0</v>
      </c>
      <c r="H707" s="31">
        <f t="shared" si="3"/>
        <v>0</v>
      </c>
      <c r="I707" s="99">
        <f t="shared" si="4"/>
        <v>0</v>
      </c>
      <c r="J707" s="31">
        <f>VLOOKUP(A707,'Absolute Total Monosaccharide C'!$E$2:$T$999,3)</f>
        <v>0.32277</v>
      </c>
      <c r="K707" s="31">
        <f>VLOOKUP(A707,'Absolute Total Monosaccharide C'!$E$2:$T$999,4)</f>
        <v>0.00244</v>
      </c>
      <c r="L707" s="31">
        <f>VLOOKUP(A707,'Absolute Total Monosaccharide C'!$E$2:$T$999,5)</f>
        <v>0.005868</v>
      </c>
      <c r="M707" s="31">
        <f>VLOOKUP(A707,'Absolute Total Monosaccharide C'!$E$2:$T$999,6)</f>
        <v>0.012679</v>
      </c>
      <c r="N707" s="100">
        <f>VLOOKUP(A707,'Absolute Total Monosaccharide C'!$E$2:$T$999,7)</f>
        <v>0.008979</v>
      </c>
      <c r="O707" s="31">
        <f>VLOOKUP(A707,'Absolute Total Monosaccharide C'!$E$2:$T$999,8)</f>
        <v>0.000171</v>
      </c>
      <c r="P707" s="102">
        <f>VLOOKUP(A707,'Absolute Total Monosaccharide C'!$E$2:$T$999,9)</f>
        <v>0.0000541</v>
      </c>
      <c r="Q707" s="102">
        <f>VLOOKUP(A707,'Absolute Total Monosaccharide C'!$E$2:$T$999,10)</f>
        <v>0.0000732</v>
      </c>
      <c r="R707" s="102">
        <f>VLOOKUP(A707,'Absolute Total Monosaccharide C'!$E$2:$T$999,11)</f>
        <v>0.0000326</v>
      </c>
      <c r="S707" s="31">
        <f>VLOOKUP(A707,'Absolute Total Monosaccharide C'!$E$2:$T$999,12)</f>
        <v>0</v>
      </c>
      <c r="T707" s="31">
        <f>VLOOKUP(A707,'Absolute Total Monosaccharide C'!$E$2:$T$999,13)</f>
        <v>0</v>
      </c>
      <c r="U707" s="31">
        <f>VLOOKUP(A707,'Absolute Total Monosaccharide C'!$E$2:$T$999,14)</f>
        <v>0.000939</v>
      </c>
      <c r="V707" s="31">
        <f>VLOOKUP(A707,'Absolute Total Monosaccharide C'!$E$2:$T$999,15)</f>
        <v>0</v>
      </c>
      <c r="W707" s="31">
        <f>VLOOKUP(A707,'Absolute Total Monosaccharide C'!$E$2:$T$999,16)</f>
        <v>0.000128</v>
      </c>
      <c r="X707" s="100">
        <f>VLOOKUP(A707,'Absolute Total Monosaccharide C'!$E$2:$T$999,2)</f>
        <v>10.317</v>
      </c>
      <c r="Y707" s="101"/>
    </row>
    <row r="708">
      <c r="A708" s="19" t="s">
        <v>1941</v>
      </c>
      <c r="B708" s="8" t="str">
        <f>VLOOKUP(A708,'Food Encyclopedia'!$C$2:$K$999,3)&amp;","&amp;VLOOKUP(A708,'Food Encyclopedia'!$C$2:$K$999,4)&amp;","&amp;VLOOKUP(A708,'Food Encyclopedia'!$C$2:$K$999,5)</f>
        <v>Waffle, Gluten-free chia plus waffle , NA, box,Nature's Path Organic ,</v>
      </c>
      <c r="C708" s="31" t="str">
        <f>VLOOKUP(A708,'Food Encyclopedia'!$C$2:$K$999,6)</f>
        <v>Grain Products</v>
      </c>
      <c r="D708" s="108"/>
      <c r="E708" s="31">
        <f t="shared" si="1"/>
        <v>0</v>
      </c>
      <c r="F708" s="31">
        <f>(VLOOKUP(A708,'% water content of Food'!A708:F1705,6))</f>
        <v>31.81463286</v>
      </c>
      <c r="G708" s="31">
        <f t="shared" si="2"/>
        <v>0</v>
      </c>
      <c r="H708" s="31">
        <f t="shared" si="3"/>
        <v>0</v>
      </c>
      <c r="I708" s="99">
        <f t="shared" si="4"/>
        <v>0</v>
      </c>
      <c r="J708" s="31">
        <f>VLOOKUP(A708,'Absolute Total Monosaccharide C'!$E$2:$T$999,3)</f>
        <v>0.712176</v>
      </c>
      <c r="K708" s="31">
        <f>VLOOKUP(A708,'Absolute Total Monosaccharide C'!$E$2:$T$999,4)</f>
        <v>0.00734</v>
      </c>
      <c r="L708" s="31">
        <f>VLOOKUP(A708,'Absolute Total Monosaccharide C'!$E$2:$T$999,5)</f>
        <v>0.0043</v>
      </c>
      <c r="M708" s="31">
        <f>VLOOKUP(A708,'Absolute Total Monosaccharide C'!$E$2:$T$999,6)</f>
        <v>0.000752</v>
      </c>
      <c r="N708" s="100">
        <f>VLOOKUP(A708,'Absolute Total Monosaccharide C'!$E$2:$T$999,7)</f>
        <v>0.002532</v>
      </c>
      <c r="O708" s="31">
        <f>VLOOKUP(A708,'Absolute Total Monosaccharide C'!$E$2:$T$999,8)</f>
        <v>0.000663</v>
      </c>
      <c r="P708" s="102">
        <f>VLOOKUP(A708,'Absolute Total Monosaccharide C'!$E$2:$T$999,9)</f>
        <v>0.0000742</v>
      </c>
      <c r="Q708" s="102">
        <f>VLOOKUP(A708,'Absolute Total Monosaccharide C'!$E$2:$T$999,10)</f>
        <v>0.0000633</v>
      </c>
      <c r="R708" s="31">
        <f>VLOOKUP(A708,'Absolute Total Monosaccharide C'!$E$2:$T$999,11)</f>
        <v>0.000184</v>
      </c>
      <c r="S708" s="31">
        <f>VLOOKUP(A708,'Absolute Total Monosaccharide C'!$E$2:$T$999,12)</f>
        <v>0</v>
      </c>
      <c r="T708" s="31">
        <f>VLOOKUP(A708,'Absolute Total Monosaccharide C'!$E$2:$T$999,13)</f>
        <v>0</v>
      </c>
      <c r="U708" s="31">
        <f>VLOOKUP(A708,'Absolute Total Monosaccharide C'!$E$2:$T$999,14)</f>
        <v>0.000359</v>
      </c>
      <c r="V708" s="31">
        <f>VLOOKUP(A708,'Absolute Total Monosaccharide C'!$E$2:$T$999,15)</f>
        <v>0</v>
      </c>
      <c r="W708" s="102">
        <f>VLOOKUP(A708,'Absolute Total Monosaccharide C'!$E$2:$T$999,16)</f>
        <v>0.0000873</v>
      </c>
      <c r="X708" s="100">
        <f>VLOOKUP(A708,'Absolute Total Monosaccharide C'!$E$2:$T$999,2)</f>
        <v>9.734</v>
      </c>
      <c r="Y708" s="101"/>
    </row>
    <row r="709">
      <c r="A709" s="19" t="s">
        <v>1943</v>
      </c>
      <c r="B709" s="8" t="str">
        <f>VLOOKUP(A709,'Food Encyclopedia'!$C$2:$K$999,3)&amp;","&amp;VLOOKUP(A709,'Food Encyclopedia'!$C$2:$K$999,4)&amp;","&amp;VLOOKUP(A709,'Food Encyclopedia'!$C$2:$K$999,5)</f>
        <v>Waffle, Flax plus waffle, NA, box,Nature's Path Organic ,</v>
      </c>
      <c r="C709" s="31" t="str">
        <f>VLOOKUP(A709,'Food Encyclopedia'!$C$2:$K$999,6)</f>
        <v>Grain Products</v>
      </c>
      <c r="D709" s="108"/>
      <c r="E709" s="31">
        <f t="shared" si="1"/>
        <v>0</v>
      </c>
      <c r="F709" s="31">
        <f>(VLOOKUP(A709,'% water content of Food'!A709:F1706,6))</f>
        <v>34.0709534</v>
      </c>
      <c r="G709" s="31">
        <f t="shared" si="2"/>
        <v>0</v>
      </c>
      <c r="H709" s="31">
        <f t="shared" si="3"/>
        <v>0</v>
      </c>
      <c r="I709" s="99">
        <f t="shared" si="4"/>
        <v>0</v>
      </c>
      <c r="J709" s="31">
        <f>VLOOKUP(A709,'Absolute Total Monosaccharide C'!$E$2:$T$999,3)</f>
        <v>0.476239</v>
      </c>
      <c r="K709" s="31">
        <f>VLOOKUP(A709,'Absolute Total Monosaccharide C'!$E$2:$T$999,4)</f>
        <v>0.00895</v>
      </c>
      <c r="L709" s="31">
        <f>VLOOKUP(A709,'Absolute Total Monosaccharide C'!$E$2:$T$999,5)</f>
        <v>0.004297</v>
      </c>
      <c r="M709" s="31">
        <f>VLOOKUP(A709,'Absolute Total Monosaccharide C'!$E$2:$T$999,6)</f>
        <v>0.005826</v>
      </c>
      <c r="N709" s="100">
        <f>VLOOKUP(A709,'Absolute Total Monosaccharide C'!$E$2:$T$999,7)</f>
        <v>0.006876</v>
      </c>
      <c r="O709" s="31">
        <f>VLOOKUP(A709,'Absolute Total Monosaccharide C'!$E$2:$T$999,8)</f>
        <v>0.000692</v>
      </c>
      <c r="P709" s="31">
        <f>VLOOKUP(A709,'Absolute Total Monosaccharide C'!$E$2:$T$999,9)</f>
        <v>0.000181</v>
      </c>
      <c r="Q709" s="102">
        <f>VLOOKUP(A709,'Absolute Total Monosaccharide C'!$E$2:$T$999,10)</f>
        <v>0.0000582</v>
      </c>
      <c r="R709" s="31">
        <f>VLOOKUP(A709,'Absolute Total Monosaccharide C'!$E$2:$T$999,11)</f>
        <v>0.000274</v>
      </c>
      <c r="S709" s="31">
        <f>VLOOKUP(A709,'Absolute Total Monosaccharide C'!$E$2:$T$999,12)</f>
        <v>0</v>
      </c>
      <c r="T709" s="31">
        <f>VLOOKUP(A709,'Absolute Total Monosaccharide C'!$E$2:$T$999,13)</f>
        <v>0</v>
      </c>
      <c r="U709" s="31">
        <f>VLOOKUP(A709,'Absolute Total Monosaccharide C'!$E$2:$T$999,14)</f>
        <v>0.001039</v>
      </c>
      <c r="V709" s="31">
        <f>VLOOKUP(A709,'Absolute Total Monosaccharide C'!$E$2:$T$999,15)</f>
        <v>0</v>
      </c>
      <c r="W709" s="31">
        <f>VLOOKUP(A709,'Absolute Total Monosaccharide C'!$E$2:$T$999,16)</f>
        <v>0.000136</v>
      </c>
      <c r="X709" s="100">
        <f>VLOOKUP(A709,'Absolute Total Monosaccharide C'!$E$2:$T$999,2)</f>
        <v>10.46</v>
      </c>
      <c r="Y709" s="101"/>
    </row>
    <row r="710">
      <c r="A710" s="19" t="s">
        <v>1945</v>
      </c>
      <c r="B710" s="8" t="str">
        <f>VLOOKUP(A710,'Food Encyclopedia'!$C$2:$K$999,3)&amp;","&amp;VLOOKUP(A710,'Food Encyclopedia'!$C$2:$K$999,4)&amp;","&amp;VLOOKUP(A710,'Food Encyclopedia'!$C$2:$K$999,5)</f>
        <v>Pancake, Original Pancake, NA, box,Vans,</v>
      </c>
      <c r="C710" s="31" t="str">
        <f>VLOOKUP(A710,'Food Encyclopedia'!$C$2:$K$999,6)</f>
        <v>Grain Products</v>
      </c>
      <c r="D710" s="108"/>
      <c r="E710" s="31">
        <f t="shared" si="1"/>
        <v>0</v>
      </c>
      <c r="F710" s="31">
        <f>(VLOOKUP(A710,'% water content of Food'!A710:F1707,6))</f>
        <v>51.5447792</v>
      </c>
      <c r="G710" s="31">
        <f t="shared" si="2"/>
        <v>0</v>
      </c>
      <c r="H710" s="31">
        <f t="shared" si="3"/>
        <v>0</v>
      </c>
      <c r="I710" s="99">
        <f t="shared" si="4"/>
        <v>0</v>
      </c>
      <c r="J710" s="31">
        <f>VLOOKUP(A710,'Absolute Total Monosaccharide C'!$E$2:$T$999,3)</f>
        <v>0.502537</v>
      </c>
      <c r="K710" s="31">
        <f>VLOOKUP(A710,'Absolute Total Monosaccharide C'!$E$2:$T$999,4)</f>
        <v>0.005353</v>
      </c>
      <c r="L710" s="31">
        <f>VLOOKUP(A710,'Absolute Total Monosaccharide C'!$E$2:$T$999,5)</f>
        <v>0.003873</v>
      </c>
      <c r="M710" s="31">
        <f>VLOOKUP(A710,'Absolute Total Monosaccharide C'!$E$2:$T$999,6)</f>
        <v>0.004251</v>
      </c>
      <c r="N710" s="100">
        <f>VLOOKUP(A710,'Absolute Total Monosaccharide C'!$E$2:$T$999,7)</f>
        <v>0.006008</v>
      </c>
      <c r="O710" s="31">
        <f>VLOOKUP(A710,'Absolute Total Monosaccharide C'!$E$2:$T$999,8)</f>
        <v>0.000249</v>
      </c>
      <c r="P710" s="102">
        <f>VLOOKUP(A710,'Absolute Total Monosaccharide C'!$E$2:$T$999,9)</f>
        <v>0.0000446</v>
      </c>
      <c r="Q710" s="102">
        <f>VLOOKUP(A710,'Absolute Total Monosaccharide C'!$E$2:$T$999,10)</f>
        <v>0.0000486</v>
      </c>
      <c r="R710" s="102">
        <f>VLOOKUP(A710,'Absolute Total Monosaccharide C'!$E$2:$T$999,11)</f>
        <v>0.0000434</v>
      </c>
      <c r="S710" s="31">
        <f>VLOOKUP(A710,'Absolute Total Monosaccharide C'!$E$2:$T$999,12)</f>
        <v>0</v>
      </c>
      <c r="T710" s="31">
        <f>VLOOKUP(A710,'Absolute Total Monosaccharide C'!$E$2:$T$999,13)</f>
        <v>0</v>
      </c>
      <c r="U710" s="31">
        <f>VLOOKUP(A710,'Absolute Total Monosaccharide C'!$E$2:$T$999,14)</f>
        <v>0.001138</v>
      </c>
      <c r="V710" s="31">
        <f>VLOOKUP(A710,'Absolute Total Monosaccharide C'!$E$2:$T$999,15)</f>
        <v>0</v>
      </c>
      <c r="W710" s="31">
        <f>VLOOKUP(A710,'Absolute Total Monosaccharide C'!$E$2:$T$999,16)</f>
        <v>0.00019</v>
      </c>
      <c r="X710" s="100">
        <f>VLOOKUP(A710,'Absolute Total Monosaccharide C'!$E$2:$T$999,2)</f>
        <v>10.165</v>
      </c>
      <c r="Y710" s="101"/>
    </row>
    <row r="711">
      <c r="A711" s="19" t="s">
        <v>1947</v>
      </c>
      <c r="B711" s="8" t="str">
        <f>VLOOKUP(A711,'Food Encyclopedia'!$C$2:$K$999,3)&amp;","&amp;VLOOKUP(A711,'Food Encyclopedia'!$C$2:$K$999,4)&amp;","&amp;VLOOKUP(A711,'Food Encyclopedia'!$C$2:$K$999,5)</f>
        <v>Broccoli, broccoli cuts, whole, frozen,Birds Eye,</v>
      </c>
      <c r="C711" s="31" t="str">
        <f>VLOOKUP(A711,'Food Encyclopedia'!$C$2:$K$999,6)</f>
        <v>Vegetables</v>
      </c>
      <c r="D711" s="108"/>
      <c r="E711" s="31">
        <f t="shared" si="1"/>
        <v>0</v>
      </c>
      <c r="F711" s="31">
        <f>(VLOOKUP(A711,'% water content of Food'!A711:F1708,6))</f>
        <v>89.67940106</v>
      </c>
      <c r="G711" s="31">
        <f t="shared" si="2"/>
        <v>0</v>
      </c>
      <c r="H711" s="31">
        <f t="shared" si="3"/>
        <v>0</v>
      </c>
      <c r="I711" s="99">
        <f t="shared" si="4"/>
        <v>0</v>
      </c>
      <c r="J711" s="31">
        <f>VLOOKUP(A711,'Absolute Total Monosaccharide C'!$E$2:$T$999,3)</f>
        <v>0.098606</v>
      </c>
      <c r="K711" s="31">
        <f>VLOOKUP(A711,'Absolute Total Monosaccharide C'!$E$2:$T$999,4)</f>
        <v>0.028936</v>
      </c>
      <c r="L711" s="31">
        <f>VLOOKUP(A711,'Absolute Total Monosaccharide C'!$E$2:$T$999,5)</f>
        <v>0.01777</v>
      </c>
      <c r="M711" s="31">
        <f>VLOOKUP(A711,'Absolute Total Monosaccharide C'!$E$2:$T$999,6)</f>
        <v>0.004184</v>
      </c>
      <c r="N711" s="100">
        <f>VLOOKUP(A711,'Absolute Total Monosaccharide C'!$E$2:$T$999,7)</f>
        <v>0.040476</v>
      </c>
      <c r="O711" s="31">
        <f>VLOOKUP(A711,'Absolute Total Monosaccharide C'!$E$2:$T$999,8)</f>
        <v>0.001797</v>
      </c>
      <c r="P711" s="31">
        <f>VLOOKUP(A711,'Absolute Total Monosaccharide C'!$E$2:$T$999,9)</f>
        <v>0.003404</v>
      </c>
      <c r="Q711" s="102">
        <f>VLOOKUP(A711,'Absolute Total Monosaccharide C'!$E$2:$T$999,10)</f>
        <v>0.0000402</v>
      </c>
      <c r="R711" s="31">
        <f>VLOOKUP(A711,'Absolute Total Monosaccharide C'!$E$2:$T$999,11)</f>
        <v>0.030246</v>
      </c>
      <c r="S711" s="31">
        <f>VLOOKUP(A711,'Absolute Total Monosaccharide C'!$E$2:$T$999,12)</f>
        <v>0</v>
      </c>
      <c r="T711" s="31">
        <f>VLOOKUP(A711,'Absolute Total Monosaccharide C'!$E$2:$T$999,13)</f>
        <v>0</v>
      </c>
      <c r="U711" s="31">
        <f>VLOOKUP(A711,'Absolute Total Monosaccharide C'!$E$2:$T$999,14)</f>
        <v>0.004157</v>
      </c>
      <c r="V711" s="31">
        <f>VLOOKUP(A711,'Absolute Total Monosaccharide C'!$E$2:$T$999,15)</f>
        <v>0</v>
      </c>
      <c r="W711" s="31">
        <f>VLOOKUP(A711,'Absolute Total Monosaccharide C'!$E$2:$T$999,16)</f>
        <v>0.002955</v>
      </c>
      <c r="X711" s="100">
        <f>VLOOKUP(A711,'Absolute Total Monosaccharide C'!$E$2:$T$999,2)</f>
        <v>9.833</v>
      </c>
      <c r="Y711" s="101"/>
    </row>
    <row r="712">
      <c r="A712" s="19" t="s">
        <v>1949</v>
      </c>
      <c r="B712" s="8" t="str">
        <f>VLOOKUP(A712,'Food Encyclopedia'!$C$2:$K$999,3)&amp;","&amp;VLOOKUP(A712,'Food Encyclopedia'!$C$2:$K$999,4)&amp;","&amp;VLOOKUP(A712,'Food Encyclopedia'!$C$2:$K$999,5)</f>
        <v>Spinach, Cut leaf, leaf, frozen,Best Yet ,</v>
      </c>
      <c r="C712" s="31" t="str">
        <f>VLOOKUP(A712,'Food Encyclopedia'!$C$2:$K$999,6)</f>
        <v>Vegetables</v>
      </c>
      <c r="D712" s="108"/>
      <c r="E712" s="31">
        <f t="shared" si="1"/>
        <v>0</v>
      </c>
      <c r="F712" s="31">
        <f>(VLOOKUP(A712,'% water content of Food'!A712:F1709,6))</f>
        <v>90.73131712</v>
      </c>
      <c r="G712" s="31">
        <f t="shared" si="2"/>
        <v>0</v>
      </c>
      <c r="H712" s="31">
        <f t="shared" si="3"/>
        <v>0</v>
      </c>
      <c r="I712" s="99">
        <f t="shared" si="4"/>
        <v>0</v>
      </c>
      <c r="J712" s="31">
        <f>VLOOKUP(A712,'Absolute Total Monosaccharide C'!$E$2:$T$999,3)</f>
        <v>0.039706</v>
      </c>
      <c r="K712" s="31">
        <f>VLOOKUP(A712,'Absolute Total Monosaccharide C'!$E$2:$T$999,4)</f>
        <v>0.020867</v>
      </c>
      <c r="L712" s="31">
        <f>VLOOKUP(A712,'Absolute Total Monosaccharide C'!$E$2:$T$999,5)</f>
        <v>0.012178</v>
      </c>
      <c r="M712" s="31">
        <f>VLOOKUP(A712,'Absolute Total Monosaccharide C'!$E$2:$T$999,6)</f>
        <v>0.003937</v>
      </c>
      <c r="N712" s="100">
        <f>VLOOKUP(A712,'Absolute Total Monosaccharide C'!$E$2:$T$999,7)</f>
        <v>0.025454</v>
      </c>
      <c r="O712" s="31">
        <f>VLOOKUP(A712,'Absolute Total Monosaccharide C'!$E$2:$T$999,8)</f>
        <v>0.001071</v>
      </c>
      <c r="P712" s="31">
        <f>VLOOKUP(A712,'Absolute Total Monosaccharide C'!$E$2:$T$999,9)</f>
        <v>0.003832</v>
      </c>
      <c r="Q712" s="31">
        <f>VLOOKUP(A712,'Absolute Total Monosaccharide C'!$E$2:$T$999,10)</f>
        <v>0.000516</v>
      </c>
      <c r="R712" s="31">
        <f>VLOOKUP(A712,'Absolute Total Monosaccharide C'!$E$2:$T$999,11)</f>
        <v>0.01953</v>
      </c>
      <c r="S712" s="31">
        <f>VLOOKUP(A712,'Absolute Total Monosaccharide C'!$E$2:$T$999,12)</f>
        <v>0</v>
      </c>
      <c r="T712" s="31">
        <f>VLOOKUP(A712,'Absolute Total Monosaccharide C'!$E$2:$T$999,13)</f>
        <v>0</v>
      </c>
      <c r="U712" s="31">
        <f>VLOOKUP(A712,'Absolute Total Monosaccharide C'!$E$2:$T$999,14)</f>
        <v>0.001053</v>
      </c>
      <c r="V712" s="31">
        <f>VLOOKUP(A712,'Absolute Total Monosaccharide C'!$E$2:$T$999,15)</f>
        <v>0</v>
      </c>
      <c r="W712" s="31">
        <f>VLOOKUP(A712,'Absolute Total Monosaccharide C'!$E$2:$T$999,16)</f>
        <v>0.001635</v>
      </c>
      <c r="X712" s="100">
        <f>VLOOKUP(A712,'Absolute Total Monosaccharide C'!$E$2:$T$999,2)</f>
        <v>10.086</v>
      </c>
      <c r="Y712" s="101"/>
    </row>
    <row r="713">
      <c r="A713" s="19" t="s">
        <v>1952</v>
      </c>
      <c r="B713" s="8" t="str">
        <f>VLOOKUP(A713,'Food Encyclopedia'!$C$2:$K$999,3)&amp;","&amp;VLOOKUP(A713,'Food Encyclopedia'!$C$2:$K$999,4)&amp;","&amp;VLOOKUP(A713,'Food Encyclopedia'!$C$2:$K$999,5)</f>
        <v>Peas, sweet green peas, whole, frozen,Flav R Pac,</v>
      </c>
      <c r="C713" s="31" t="str">
        <f>VLOOKUP(A713,'Food Encyclopedia'!$C$2:$K$999,6)</f>
        <v>Beans, Peas, Legumes, Nuts, Seeds</v>
      </c>
      <c r="D713" s="108"/>
      <c r="E713" s="31">
        <f t="shared" si="1"/>
        <v>0</v>
      </c>
      <c r="F713" s="31">
        <f>(VLOOKUP(A713,'% water content of Food'!A713:F1710,6))</f>
        <v>78.25930362</v>
      </c>
      <c r="G713" s="31">
        <f t="shared" si="2"/>
        <v>0</v>
      </c>
      <c r="H713" s="31">
        <f t="shared" si="3"/>
        <v>0</v>
      </c>
      <c r="I713" s="99">
        <f t="shared" si="4"/>
        <v>0</v>
      </c>
      <c r="J713" s="31">
        <f>VLOOKUP(A713,'Absolute Total Monosaccharide C'!$E$2:$T$999,3)</f>
        <v>0.315165</v>
      </c>
      <c r="K713" s="31">
        <f>VLOOKUP(A713,'Absolute Total Monosaccharide C'!$E$2:$T$999,4)</f>
        <v>0.011093</v>
      </c>
      <c r="L713" s="31">
        <f>VLOOKUP(A713,'Absolute Total Monosaccharide C'!$E$2:$T$999,5)</f>
        <v>0.043272</v>
      </c>
      <c r="M713" s="31">
        <f>VLOOKUP(A713,'Absolute Total Monosaccharide C'!$E$2:$T$999,6)</f>
        <v>0.002278</v>
      </c>
      <c r="N713" s="100">
        <f>VLOOKUP(A713,'Absolute Total Monosaccharide C'!$E$2:$T$999,7)</f>
        <v>0.035661</v>
      </c>
      <c r="O713" s="31">
        <f>VLOOKUP(A713,'Absolute Total Monosaccharide C'!$E$2:$T$999,8)</f>
        <v>0.000831</v>
      </c>
      <c r="P713" s="31">
        <f>VLOOKUP(A713,'Absolute Total Monosaccharide C'!$E$2:$T$999,9)</f>
        <v>0.001156</v>
      </c>
      <c r="Q713" s="31">
        <f>VLOOKUP(A713,'Absolute Total Monosaccharide C'!$E$2:$T$999,10)</f>
        <v>0.000152</v>
      </c>
      <c r="R713" s="31">
        <f>VLOOKUP(A713,'Absolute Total Monosaccharide C'!$E$2:$T$999,11)</f>
        <v>0.006936</v>
      </c>
      <c r="S713" s="31">
        <f>VLOOKUP(A713,'Absolute Total Monosaccharide C'!$E$2:$T$999,12)</f>
        <v>0</v>
      </c>
      <c r="T713" s="31">
        <f>VLOOKUP(A713,'Absolute Total Monosaccharide C'!$E$2:$T$999,13)</f>
        <v>0</v>
      </c>
      <c r="U713" s="31">
        <f>VLOOKUP(A713,'Absolute Total Monosaccharide C'!$E$2:$T$999,14)</f>
        <v>0</v>
      </c>
      <c r="V713" s="31">
        <f>VLOOKUP(A713,'Absolute Total Monosaccharide C'!$E$2:$T$999,15)</f>
        <v>0</v>
      </c>
      <c r="W713" s="31">
        <f>VLOOKUP(A713,'Absolute Total Monosaccharide C'!$E$2:$T$999,16)</f>
        <v>0.001843</v>
      </c>
      <c r="X713" s="100">
        <f>VLOOKUP(A713,'Absolute Total Monosaccharide C'!$E$2:$T$999,2)</f>
        <v>9.59</v>
      </c>
      <c r="Y713" s="101"/>
    </row>
    <row r="714">
      <c r="A714" s="19" t="s">
        <v>1955</v>
      </c>
      <c r="B714" s="8" t="str">
        <f>VLOOKUP(A714,'Food Encyclopedia'!$C$2:$K$999,3)&amp;","&amp;VLOOKUP(A714,'Food Encyclopedia'!$C$2:$K$999,4)&amp;","&amp;VLOOKUP(A714,'Food Encyclopedia'!$C$2:$K$999,5)</f>
        <v>Green beans, NA, whole, frozen,Birds Eye,</v>
      </c>
      <c r="C714" s="31" t="str">
        <f>VLOOKUP(A714,'Food Encyclopedia'!$C$2:$K$999,6)</f>
        <v>Vegetables</v>
      </c>
      <c r="D714" s="108"/>
      <c r="E714" s="31">
        <f t="shared" si="1"/>
        <v>0</v>
      </c>
      <c r="F714" s="31">
        <f>(VLOOKUP(A714,'% water content of Food'!A714:F1711,6))</f>
        <v>87.3404906</v>
      </c>
      <c r="G714" s="31">
        <f t="shared" si="2"/>
        <v>0</v>
      </c>
      <c r="H714" s="31">
        <f t="shared" si="3"/>
        <v>0</v>
      </c>
      <c r="I714" s="99">
        <f t="shared" si="4"/>
        <v>0</v>
      </c>
      <c r="J714" s="31">
        <f>VLOOKUP(A714,'Absolute Total Monosaccharide C'!$E$2:$T$999,3)</f>
        <v>0.310754</v>
      </c>
      <c r="K714" s="31">
        <f>VLOOKUP(A714,'Absolute Total Monosaccharide C'!$E$2:$T$999,4)</f>
        <v>0.045695</v>
      </c>
      <c r="L714" s="31">
        <f>VLOOKUP(A714,'Absolute Total Monosaccharide C'!$E$2:$T$999,5)</f>
        <v>0.096702</v>
      </c>
      <c r="M714" s="31">
        <f>VLOOKUP(A714,'Absolute Total Monosaccharide C'!$E$2:$T$999,6)</f>
        <v>0.005868</v>
      </c>
      <c r="N714" s="100">
        <f>VLOOKUP(A714,'Absolute Total Monosaccharide C'!$E$2:$T$999,7)</f>
        <v>0.017659</v>
      </c>
      <c r="O714" s="31">
        <f>VLOOKUP(A714,'Absolute Total Monosaccharide C'!$E$2:$T$999,8)</f>
        <v>0.001524</v>
      </c>
      <c r="P714" s="31">
        <f>VLOOKUP(A714,'Absolute Total Monosaccharide C'!$E$2:$T$999,9)</f>
        <v>0.002499</v>
      </c>
      <c r="Q714" s="31">
        <f>VLOOKUP(A714,'Absolute Total Monosaccharide C'!$E$2:$T$999,10)</f>
        <v>0.000156</v>
      </c>
      <c r="R714" s="31">
        <f>VLOOKUP(A714,'Absolute Total Monosaccharide C'!$E$2:$T$999,11)</f>
        <v>0.048812</v>
      </c>
      <c r="S714" s="31">
        <f>VLOOKUP(A714,'Absolute Total Monosaccharide C'!$E$2:$T$999,12)</f>
        <v>0.000457</v>
      </c>
      <c r="T714" s="31">
        <f>VLOOKUP(A714,'Absolute Total Monosaccharide C'!$E$2:$T$999,13)</f>
        <v>0.000352</v>
      </c>
      <c r="U714" s="31">
        <f>VLOOKUP(A714,'Absolute Total Monosaccharide C'!$E$2:$T$999,14)</f>
        <v>0.010647</v>
      </c>
      <c r="V714" s="31">
        <f>VLOOKUP(A714,'Absolute Total Monosaccharide C'!$E$2:$T$999,15)</f>
        <v>0</v>
      </c>
      <c r="W714" s="31">
        <f>VLOOKUP(A714,'Absolute Total Monosaccharide C'!$E$2:$T$999,16)</f>
        <v>0.001548</v>
      </c>
      <c r="X714" s="100">
        <f>VLOOKUP(A714,'Absolute Total Monosaccharide C'!$E$2:$T$999,2)</f>
        <v>9.783</v>
      </c>
      <c r="Y714" s="101"/>
    </row>
    <row r="715">
      <c r="A715" s="19" t="s">
        <v>1957</v>
      </c>
      <c r="B715" s="8" t="str">
        <f>VLOOKUP(A715,'Food Encyclopedia'!$C$2:$K$999,3)&amp;","&amp;VLOOKUP(A715,'Food Encyclopedia'!$C$2:$K$999,4)&amp;","&amp;VLOOKUP(A715,'Food Encyclopedia'!$C$2:$K$999,5)</f>
        <v>Broccoli, broccoli cuts, whole, frozen,Flav R Pac,</v>
      </c>
      <c r="C715" s="31" t="str">
        <f>VLOOKUP(A715,'Food Encyclopedia'!$C$2:$K$999,6)</f>
        <v>Vegetables</v>
      </c>
      <c r="D715" s="108"/>
      <c r="E715" s="31">
        <f t="shared" si="1"/>
        <v>0</v>
      </c>
      <c r="F715" s="31">
        <f>(VLOOKUP(A715,'% water content of Food'!A715:F1712,6))</f>
        <v>89.11615125</v>
      </c>
      <c r="G715" s="31">
        <f t="shared" si="2"/>
        <v>0</v>
      </c>
      <c r="H715" s="31">
        <f t="shared" si="3"/>
        <v>0</v>
      </c>
      <c r="I715" s="99">
        <f t="shared" si="4"/>
        <v>0</v>
      </c>
      <c r="J715" s="31">
        <f>VLOOKUP(A715,'Absolute Total Monosaccharide C'!$E$2:$T$999,3)</f>
        <v>0.12186</v>
      </c>
      <c r="K715" s="31">
        <f>VLOOKUP(A715,'Absolute Total Monosaccharide C'!$E$2:$T$999,4)</f>
        <v>0.02911</v>
      </c>
      <c r="L715" s="31">
        <f>VLOOKUP(A715,'Absolute Total Monosaccharide C'!$E$2:$T$999,5)</f>
        <v>0.018498</v>
      </c>
      <c r="M715" s="31">
        <f>VLOOKUP(A715,'Absolute Total Monosaccharide C'!$E$2:$T$999,6)</f>
        <v>0.005833</v>
      </c>
      <c r="N715" s="100">
        <f>VLOOKUP(A715,'Absolute Total Monosaccharide C'!$E$2:$T$999,7)</f>
        <v>0.044939</v>
      </c>
      <c r="O715" s="31">
        <f>VLOOKUP(A715,'Absolute Total Monosaccharide C'!$E$2:$T$999,8)</f>
        <v>0.001986</v>
      </c>
      <c r="P715" s="31">
        <f>VLOOKUP(A715,'Absolute Total Monosaccharide C'!$E$2:$T$999,9)</f>
        <v>0.004363</v>
      </c>
      <c r="Q715" s="31">
        <f>VLOOKUP(A715,'Absolute Total Monosaccharide C'!$E$2:$T$999,10)</f>
        <v>0.000528</v>
      </c>
      <c r="R715" s="31">
        <f>VLOOKUP(A715,'Absolute Total Monosaccharide C'!$E$2:$T$999,11)</f>
        <v>0.027784</v>
      </c>
      <c r="S715" s="31">
        <f>VLOOKUP(A715,'Absolute Total Monosaccharide C'!$E$2:$T$999,12)</f>
        <v>0</v>
      </c>
      <c r="T715" s="31">
        <f>VLOOKUP(A715,'Absolute Total Monosaccharide C'!$E$2:$T$999,13)</f>
        <v>0</v>
      </c>
      <c r="U715" s="31">
        <f>VLOOKUP(A715,'Absolute Total Monosaccharide C'!$E$2:$T$999,14)</f>
        <v>0.004987</v>
      </c>
      <c r="V715" s="31">
        <f>VLOOKUP(A715,'Absolute Total Monosaccharide C'!$E$2:$T$999,15)</f>
        <v>0</v>
      </c>
      <c r="W715" s="31">
        <f>VLOOKUP(A715,'Absolute Total Monosaccharide C'!$E$2:$T$999,16)</f>
        <v>0.002646</v>
      </c>
      <c r="X715" s="100">
        <f>VLOOKUP(A715,'Absolute Total Monosaccharide C'!$E$2:$T$999,2)</f>
        <v>9.806</v>
      </c>
      <c r="Y715" s="101"/>
    </row>
    <row r="716">
      <c r="A716" s="19" t="s">
        <v>1958</v>
      </c>
      <c r="B716" s="8" t="str">
        <f>VLOOKUP(A716,'Food Encyclopedia'!$C$2:$K$999,3)&amp;","&amp;VLOOKUP(A716,'Food Encyclopedia'!$C$2:$K$999,4)&amp;","&amp;VLOOKUP(A716,'Food Encyclopedia'!$C$2:$K$999,5)</f>
        <v>Cauliflower, florets, whole, frozen,Flav R Pac,</v>
      </c>
      <c r="C716" s="31" t="str">
        <f>VLOOKUP(A716,'Food Encyclopedia'!$C$2:$K$999,6)</f>
        <v>Vegetables</v>
      </c>
      <c r="D716" s="108"/>
      <c r="E716" s="31">
        <f t="shared" si="1"/>
        <v>0</v>
      </c>
      <c r="F716" s="31">
        <f>(VLOOKUP(A716,'% water content of Food'!A716:F1713,6))</f>
        <v>93.10147111</v>
      </c>
      <c r="G716" s="31">
        <f t="shared" si="2"/>
        <v>0</v>
      </c>
      <c r="H716" s="31">
        <f t="shared" si="3"/>
        <v>0</v>
      </c>
      <c r="I716" s="99">
        <f t="shared" si="4"/>
        <v>0</v>
      </c>
      <c r="J716" s="31">
        <f>VLOOKUP(A716,'Absolute Total Monosaccharide C'!$E$2:$T$999,3)</f>
        <v>0.132143</v>
      </c>
      <c r="K716" s="31">
        <f>VLOOKUP(A716,'Absolute Total Monosaccharide C'!$E$2:$T$999,4)</f>
        <v>0.026778</v>
      </c>
      <c r="L716" s="31">
        <f>VLOOKUP(A716,'Absolute Total Monosaccharide C'!$E$2:$T$999,5)</f>
        <v>0.009129</v>
      </c>
      <c r="M716" s="31">
        <f>VLOOKUP(A716,'Absolute Total Monosaccharide C'!$E$2:$T$999,6)</f>
        <v>0.004479</v>
      </c>
      <c r="N716" s="100">
        <f>VLOOKUP(A716,'Absolute Total Monosaccharide C'!$E$2:$T$999,7)</f>
        <v>0.036074</v>
      </c>
      <c r="O716" s="31">
        <f>VLOOKUP(A716,'Absolute Total Monosaccharide C'!$E$2:$T$999,8)</f>
        <v>0.001902</v>
      </c>
      <c r="P716" s="31">
        <f>VLOOKUP(A716,'Absolute Total Monosaccharide C'!$E$2:$T$999,9)</f>
        <v>0.00357</v>
      </c>
      <c r="Q716" s="31">
        <f>VLOOKUP(A716,'Absolute Total Monosaccharide C'!$E$2:$T$999,10)</f>
        <v>0</v>
      </c>
      <c r="R716" s="31">
        <f>VLOOKUP(A716,'Absolute Total Monosaccharide C'!$E$2:$T$999,11)</f>
        <v>0.030916</v>
      </c>
      <c r="S716" s="31">
        <f>VLOOKUP(A716,'Absolute Total Monosaccharide C'!$E$2:$T$999,12)</f>
        <v>0</v>
      </c>
      <c r="T716" s="31">
        <f>VLOOKUP(A716,'Absolute Total Monosaccharide C'!$E$2:$T$999,13)</f>
        <v>0</v>
      </c>
      <c r="U716" s="31">
        <f>VLOOKUP(A716,'Absolute Total Monosaccharide C'!$E$2:$T$999,14)</f>
        <v>0.004327</v>
      </c>
      <c r="V716" s="31">
        <f>VLOOKUP(A716,'Absolute Total Monosaccharide C'!$E$2:$T$999,15)</f>
        <v>0</v>
      </c>
      <c r="W716" s="31">
        <f>VLOOKUP(A716,'Absolute Total Monosaccharide C'!$E$2:$T$999,16)</f>
        <v>0.001631</v>
      </c>
      <c r="X716" s="100">
        <f>VLOOKUP(A716,'Absolute Total Monosaccharide C'!$E$2:$T$999,2)</f>
        <v>10.285</v>
      </c>
      <c r="Y716" s="101"/>
    </row>
    <row r="717">
      <c r="A717" s="19" t="s">
        <v>1960</v>
      </c>
      <c r="B717" s="8" t="str">
        <f>VLOOKUP(A717,'Food Encyclopedia'!$C$2:$K$999,3)&amp;","&amp;VLOOKUP(A717,'Food Encyclopedia'!$C$2:$K$999,4)&amp;","&amp;VLOOKUP(A717,'Food Encyclopedia'!$C$2:$K$999,5)</f>
        <v>Collard greens, chopped, whole, frozen,Best Yet ,</v>
      </c>
      <c r="C717" s="31" t="str">
        <f>VLOOKUP(A717,'Food Encyclopedia'!$C$2:$K$999,6)</f>
        <v>Vegetables</v>
      </c>
      <c r="D717" s="108"/>
      <c r="E717" s="31">
        <f t="shared" si="1"/>
        <v>0</v>
      </c>
      <c r="F717" s="31">
        <f>(VLOOKUP(A717,'% water content of Food'!A717:F1714,6))</f>
        <v>90.49694497</v>
      </c>
      <c r="G717" s="31">
        <f t="shared" si="2"/>
        <v>0</v>
      </c>
      <c r="H717" s="31">
        <f t="shared" si="3"/>
        <v>0</v>
      </c>
      <c r="I717" s="99">
        <f t="shared" si="4"/>
        <v>0</v>
      </c>
      <c r="J717" s="31">
        <f>VLOOKUP(A717,'Absolute Total Monosaccharide C'!$E$2:$T$999,3)</f>
        <v>0.067972</v>
      </c>
      <c r="K717" s="31">
        <f>VLOOKUP(A717,'Absolute Total Monosaccharide C'!$E$2:$T$999,4)</f>
        <v>0.034093</v>
      </c>
      <c r="L717" s="31">
        <f>VLOOKUP(A717,'Absolute Total Monosaccharide C'!$E$2:$T$999,5)</f>
        <v>0.005254</v>
      </c>
      <c r="M717" s="31">
        <f>VLOOKUP(A717,'Absolute Total Monosaccharide C'!$E$2:$T$999,6)</f>
        <v>0.010149</v>
      </c>
      <c r="N717" s="100">
        <f>VLOOKUP(A717,'Absolute Total Monosaccharide C'!$E$2:$T$999,7)</f>
        <v>0.029333</v>
      </c>
      <c r="O717" s="31">
        <f>VLOOKUP(A717,'Absolute Total Monosaccharide C'!$E$2:$T$999,8)</f>
        <v>0.002782</v>
      </c>
      <c r="P717" s="31">
        <f>VLOOKUP(A717,'Absolute Total Monosaccharide C'!$E$2:$T$999,9)</f>
        <v>0.00499</v>
      </c>
      <c r="Q717" s="31">
        <f>VLOOKUP(A717,'Absolute Total Monosaccharide C'!$E$2:$T$999,10)</f>
        <v>0.000173</v>
      </c>
      <c r="R717" s="31">
        <f>VLOOKUP(A717,'Absolute Total Monosaccharide C'!$E$2:$T$999,11)</f>
        <v>0.040453</v>
      </c>
      <c r="S717" s="31">
        <f>VLOOKUP(A717,'Absolute Total Monosaccharide C'!$E$2:$T$999,12)</f>
        <v>0.000306</v>
      </c>
      <c r="T717" s="31">
        <f>VLOOKUP(A717,'Absolute Total Monosaccharide C'!$E$2:$T$999,13)</f>
        <v>0.000266</v>
      </c>
      <c r="U717" s="31">
        <f>VLOOKUP(A717,'Absolute Total Monosaccharide C'!$E$2:$T$999,14)</f>
        <v>0.002333</v>
      </c>
      <c r="V717" s="31">
        <f>VLOOKUP(A717,'Absolute Total Monosaccharide C'!$E$2:$T$999,15)</f>
        <v>0</v>
      </c>
      <c r="W717" s="31">
        <f>VLOOKUP(A717,'Absolute Total Monosaccharide C'!$E$2:$T$999,16)</f>
        <v>0.001928</v>
      </c>
      <c r="X717" s="100">
        <f>VLOOKUP(A717,'Absolute Total Monosaccharide C'!$E$2:$T$999,2)</f>
        <v>10.377</v>
      </c>
      <c r="Y717" s="101"/>
    </row>
    <row r="718">
      <c r="A718" s="19" t="s">
        <v>1962</v>
      </c>
      <c r="B718" s="8" t="str">
        <f>VLOOKUP(A718,'Food Encyclopedia'!$C$2:$K$999,3)&amp;","&amp;VLOOKUP(A718,'Food Encyclopedia'!$C$2:$K$999,4)&amp;","&amp;VLOOKUP(A718,'Food Encyclopedia'!$C$2:$K$999,5)</f>
        <v>Corn, NA, whole kernel, frozen,Flav R Pac,</v>
      </c>
      <c r="C718" s="31" t="str">
        <f>VLOOKUP(A718,'Food Encyclopedia'!$C$2:$K$999,6)</f>
        <v>Vegetables</v>
      </c>
      <c r="D718" s="108"/>
      <c r="E718" s="31">
        <f t="shared" si="1"/>
        <v>0</v>
      </c>
      <c r="F718" s="31">
        <f>(VLOOKUP(A718,'% water content of Food'!A718:F1715,6))</f>
        <v>70.3825796</v>
      </c>
      <c r="G718" s="31">
        <f t="shared" si="2"/>
        <v>0</v>
      </c>
      <c r="H718" s="31">
        <f t="shared" si="3"/>
        <v>0</v>
      </c>
      <c r="I718" s="99">
        <f t="shared" si="4"/>
        <v>0</v>
      </c>
      <c r="J718" s="31" t="str">
        <f>VLOOKUP(A718,'Absolute Total Monosaccharide C'!$E$2:$T$999,3)</f>
        <v/>
      </c>
      <c r="K718" s="31" t="str">
        <f>VLOOKUP(A718,'Absolute Total Monosaccharide C'!$E$2:$T$999,4)</f>
        <v/>
      </c>
      <c r="L718" s="31" t="str">
        <f>VLOOKUP(A718,'Absolute Total Monosaccharide C'!$E$2:$T$999,5)</f>
        <v/>
      </c>
      <c r="M718" s="31" t="str">
        <f>VLOOKUP(A718,'Absolute Total Monosaccharide C'!$E$2:$T$999,6)</f>
        <v/>
      </c>
      <c r="N718" s="100" t="str">
        <f>VLOOKUP(A718,'Absolute Total Monosaccharide C'!$E$2:$T$999,7)</f>
        <v/>
      </c>
      <c r="O718" s="31" t="str">
        <f>VLOOKUP(A718,'Absolute Total Monosaccharide C'!$E$2:$T$999,8)</f>
        <v/>
      </c>
      <c r="P718" s="102" t="str">
        <f>VLOOKUP(A718,'Absolute Total Monosaccharide C'!$E$2:$T$999,9)</f>
        <v/>
      </c>
      <c r="Q718" s="31" t="str">
        <f>VLOOKUP(A718,'Absolute Total Monosaccharide C'!$E$2:$T$999,10)</f>
        <v/>
      </c>
      <c r="R718" s="31" t="str">
        <f>VLOOKUP(A718,'Absolute Total Monosaccharide C'!$E$2:$T$999,11)</f>
        <v/>
      </c>
      <c r="S718" s="31" t="str">
        <f>VLOOKUP(A718,'Absolute Total Monosaccharide C'!$E$2:$T$999,12)</f>
        <v/>
      </c>
      <c r="T718" s="31" t="str">
        <f>VLOOKUP(A718,'Absolute Total Monosaccharide C'!$E$2:$T$999,13)</f>
        <v/>
      </c>
      <c r="U718" s="31" t="str">
        <f>VLOOKUP(A718,'Absolute Total Monosaccharide C'!$E$2:$T$999,14)</f>
        <v/>
      </c>
      <c r="V718" s="31" t="str">
        <f>VLOOKUP(A718,'Absolute Total Monosaccharide C'!$E$2:$T$999,15)</f>
        <v/>
      </c>
      <c r="W718" s="31" t="str">
        <f>VLOOKUP(A718,'Absolute Total Monosaccharide C'!$E$2:$T$999,16)</f>
        <v/>
      </c>
      <c r="X718" s="100">
        <f>VLOOKUP(A718,'Absolute Total Monosaccharide C'!$E$2:$T$999,2)</f>
        <v>10.293</v>
      </c>
      <c r="Y718" s="101"/>
    </row>
    <row r="719">
      <c r="A719" s="19" t="s">
        <v>1964</v>
      </c>
      <c r="B719" s="8" t="str">
        <f>VLOOKUP(A719,'Food Encyclopedia'!$C$2:$K$999,3)&amp;","&amp;VLOOKUP(A719,'Food Encyclopedia'!$C$2:$K$999,4)&amp;","&amp;VLOOKUP(A719,'Food Encyclopedia'!$C$2:$K$999,5)</f>
        <v>Green beans, NA, whole, frozen,Birds Eye,</v>
      </c>
      <c r="C719" s="31" t="str">
        <f>VLOOKUP(A719,'Food Encyclopedia'!$C$2:$K$999,6)</f>
        <v>Vegetables</v>
      </c>
      <c r="D719" s="108"/>
      <c r="E719" s="31">
        <f t="shared" si="1"/>
        <v>0</v>
      </c>
      <c r="F719" s="31">
        <f>(VLOOKUP(A719,'% water content of Food'!A719:F1716,6))</f>
        <v>87.61829268</v>
      </c>
      <c r="G719" s="31">
        <f t="shared" si="2"/>
        <v>0</v>
      </c>
      <c r="H719" s="31">
        <f t="shared" si="3"/>
        <v>0</v>
      </c>
      <c r="I719" s="99">
        <f t="shared" si="4"/>
        <v>0</v>
      </c>
      <c r="J719" s="31">
        <f>VLOOKUP(A719,'Absolute Total Monosaccharide C'!$E$2:$T$999,3)</f>
        <v>0.167072</v>
      </c>
      <c r="K719" s="31">
        <f>VLOOKUP(A719,'Absolute Total Monosaccharide C'!$E$2:$T$999,4)</f>
        <v>0.032366</v>
      </c>
      <c r="L719" s="31">
        <f>VLOOKUP(A719,'Absolute Total Monosaccharide C'!$E$2:$T$999,5)</f>
        <v>0.004466</v>
      </c>
      <c r="M719" s="31">
        <f>VLOOKUP(A719,'Absolute Total Monosaccharide C'!$E$2:$T$999,6)</f>
        <v>0.004965</v>
      </c>
      <c r="N719" s="100">
        <f>VLOOKUP(A719,'Absolute Total Monosaccharide C'!$E$2:$T$999,7)</f>
        <v>0.018069</v>
      </c>
      <c r="O719" s="31">
        <f>VLOOKUP(A719,'Absolute Total Monosaccharide C'!$E$2:$T$999,8)</f>
        <v>0.001749</v>
      </c>
      <c r="P719" s="31">
        <f>VLOOKUP(A719,'Absolute Total Monosaccharide C'!$E$2:$T$999,9)</f>
        <v>0.002935</v>
      </c>
      <c r="Q719" s="31">
        <f>VLOOKUP(A719,'Absolute Total Monosaccharide C'!$E$2:$T$999,10)</f>
        <v>0.000163</v>
      </c>
      <c r="R719" s="31">
        <f>VLOOKUP(A719,'Absolute Total Monosaccharide C'!$E$2:$T$999,11)</f>
        <v>0.044095</v>
      </c>
      <c r="S719" s="31">
        <f>VLOOKUP(A719,'Absolute Total Monosaccharide C'!$E$2:$T$999,12)</f>
        <v>0</v>
      </c>
      <c r="T719" s="31">
        <f>VLOOKUP(A719,'Absolute Total Monosaccharide C'!$E$2:$T$999,13)</f>
        <v>0</v>
      </c>
      <c r="U719" s="31">
        <f>VLOOKUP(A719,'Absolute Total Monosaccharide C'!$E$2:$T$999,14)</f>
        <v>0.008741</v>
      </c>
      <c r="V719" s="31">
        <f>VLOOKUP(A719,'Absolute Total Monosaccharide C'!$E$2:$T$999,15)</f>
        <v>0</v>
      </c>
      <c r="W719" s="31">
        <f>VLOOKUP(A719,'Absolute Total Monosaccharide C'!$E$2:$T$999,16)</f>
        <v>0.001247</v>
      </c>
      <c r="X719" s="100">
        <f>VLOOKUP(A719,'Absolute Total Monosaccharide C'!$E$2:$T$999,2)</f>
        <v>9.681</v>
      </c>
      <c r="Y719" s="101"/>
    </row>
    <row r="720">
      <c r="A720" s="19" t="s">
        <v>1965</v>
      </c>
      <c r="B720" s="8" t="str">
        <f>VLOOKUP(A720,'Food Encyclopedia'!$C$2:$K$999,3)&amp;","&amp;VLOOKUP(A720,'Food Encyclopedia'!$C$2:$K$999,4)&amp;","&amp;VLOOKUP(A720,'Food Encyclopedia'!$C$2:$K$999,5)</f>
        <v>Carrots, Crinkle cut, whole, frozen,Flav R Pac,</v>
      </c>
      <c r="C720" s="31" t="str">
        <f>VLOOKUP(A720,'Food Encyclopedia'!$C$2:$K$999,6)</f>
        <v>Vegetables</v>
      </c>
      <c r="D720" s="108"/>
      <c r="E720" s="31">
        <f t="shared" si="1"/>
        <v>0</v>
      </c>
      <c r="F720" s="31">
        <f>(VLOOKUP(A720,'% water content of Food'!A720:F1717,6))</f>
        <v>89.16562247</v>
      </c>
      <c r="G720" s="31">
        <f t="shared" si="2"/>
        <v>0</v>
      </c>
      <c r="H720" s="31">
        <f t="shared" si="3"/>
        <v>0</v>
      </c>
      <c r="I720" s="99">
        <f t="shared" si="4"/>
        <v>0</v>
      </c>
      <c r="J720" s="31">
        <f>VLOOKUP(A720,'Absolute Total Monosaccharide C'!$E$2:$T$999,3)</f>
        <v>0.276366</v>
      </c>
      <c r="K720" s="31">
        <f>VLOOKUP(A720,'Absolute Total Monosaccharide C'!$E$2:$T$999,4)</f>
        <v>0.049665</v>
      </c>
      <c r="L720" s="31">
        <f>VLOOKUP(A720,'Absolute Total Monosaccharide C'!$E$2:$T$999,5)</f>
        <v>0.011556</v>
      </c>
      <c r="M720" s="31">
        <f>VLOOKUP(A720,'Absolute Total Monosaccharide C'!$E$2:$T$999,6)</f>
        <v>0.001587</v>
      </c>
      <c r="N720" s="100">
        <f>VLOOKUP(A720,'Absolute Total Monosaccharide C'!$E$2:$T$999,7)</f>
        <v>0.02719</v>
      </c>
      <c r="O720" s="31">
        <f>VLOOKUP(A720,'Absolute Total Monosaccharide C'!$E$2:$T$999,8)</f>
        <v>0.002737</v>
      </c>
      <c r="P720" s="31">
        <f>VLOOKUP(A720,'Absolute Total Monosaccharide C'!$E$2:$T$999,9)</f>
        <v>0.004436</v>
      </c>
      <c r="Q720" s="102">
        <f>VLOOKUP(A720,'Absolute Total Monosaccharide C'!$E$2:$T$999,10)</f>
        <v>0.0000812</v>
      </c>
      <c r="R720" s="31">
        <f>VLOOKUP(A720,'Absolute Total Monosaccharide C'!$E$2:$T$999,11)</f>
        <v>0.037335</v>
      </c>
      <c r="S720" s="31">
        <f>VLOOKUP(A720,'Absolute Total Monosaccharide C'!$E$2:$T$999,12)</f>
        <v>0</v>
      </c>
      <c r="T720" s="31">
        <f>VLOOKUP(A720,'Absolute Total Monosaccharide C'!$E$2:$T$999,13)</f>
        <v>0</v>
      </c>
      <c r="U720" s="31">
        <f>VLOOKUP(A720,'Absolute Total Monosaccharide C'!$E$2:$T$999,14)</f>
        <v>0.002983</v>
      </c>
      <c r="V720" s="31">
        <f>VLOOKUP(A720,'Absolute Total Monosaccharide C'!$E$2:$T$999,15)</f>
        <v>0</v>
      </c>
      <c r="W720" s="31">
        <f>VLOOKUP(A720,'Absolute Total Monosaccharide C'!$E$2:$T$999,16)</f>
        <v>0.00055</v>
      </c>
      <c r="X720" s="100">
        <f>VLOOKUP(A720,'Absolute Total Monosaccharide C'!$E$2:$T$999,2)</f>
        <v>9.792</v>
      </c>
      <c r="Y720" s="101"/>
    </row>
    <row r="721">
      <c r="A721" s="19" t="s">
        <v>1967</v>
      </c>
      <c r="B721" s="8" t="str">
        <f>VLOOKUP(A721,'Food Encyclopedia'!$C$2:$K$999,3)&amp;","&amp;VLOOKUP(A721,'Food Encyclopedia'!$C$2:$K$999,4)&amp;","&amp;VLOOKUP(A721,'Food Encyclopedia'!$C$2:$K$999,5)</f>
        <v>Spinach, chopped baby spinach, whole, frozen,Birds Eye,</v>
      </c>
      <c r="C721" s="31" t="str">
        <f>VLOOKUP(A721,'Food Encyclopedia'!$C$2:$K$999,6)</f>
        <v>Vegetables</v>
      </c>
      <c r="D721" s="108"/>
      <c r="E721" s="31">
        <f t="shared" si="1"/>
        <v>0</v>
      </c>
      <c r="F721" s="31">
        <f>(VLOOKUP(A721,'% water content of Food'!A721:F1718,6))</f>
        <v>92.09000297</v>
      </c>
      <c r="G721" s="31">
        <f t="shared" si="2"/>
        <v>0</v>
      </c>
      <c r="H721" s="31">
        <f t="shared" si="3"/>
        <v>0</v>
      </c>
      <c r="I721" s="99">
        <f t="shared" si="4"/>
        <v>0</v>
      </c>
      <c r="J721" s="31">
        <f>VLOOKUP(A721,'Absolute Total Monosaccharide C'!$E$2:$T$999,3)</f>
        <v>0.05668</v>
      </c>
      <c r="K721" s="31">
        <f>VLOOKUP(A721,'Absolute Total Monosaccharide C'!$E$2:$T$999,4)</f>
        <v>0.030263</v>
      </c>
      <c r="L721" s="31">
        <f>VLOOKUP(A721,'Absolute Total Monosaccharide C'!$E$2:$T$999,5)</f>
        <v>0.003431</v>
      </c>
      <c r="M721" s="31">
        <f>VLOOKUP(A721,'Absolute Total Monosaccharide C'!$E$2:$T$999,6)</f>
        <v>0.006601</v>
      </c>
      <c r="N721" s="100">
        <f>VLOOKUP(A721,'Absolute Total Monosaccharide C'!$E$2:$T$999,7)</f>
        <v>0.030039</v>
      </c>
      <c r="O721" s="31">
        <f>VLOOKUP(A721,'Absolute Total Monosaccharide C'!$E$2:$T$999,8)</f>
        <v>0.002595</v>
      </c>
      <c r="P721" s="31">
        <f>VLOOKUP(A721,'Absolute Total Monosaccharide C'!$E$2:$T$999,9)</f>
        <v>0.007058</v>
      </c>
      <c r="Q721" s="31">
        <f>VLOOKUP(A721,'Absolute Total Monosaccharide C'!$E$2:$T$999,10)</f>
        <v>0.000464</v>
      </c>
      <c r="R721" s="31">
        <f>VLOOKUP(A721,'Absolute Total Monosaccharide C'!$E$2:$T$999,11)</f>
        <v>0.031334</v>
      </c>
      <c r="S721" s="31">
        <f>VLOOKUP(A721,'Absolute Total Monosaccharide C'!$E$2:$T$999,12)</f>
        <v>0</v>
      </c>
      <c r="T721" s="31">
        <f>VLOOKUP(A721,'Absolute Total Monosaccharide C'!$E$2:$T$999,13)</f>
        <v>0</v>
      </c>
      <c r="U721" s="31">
        <f>VLOOKUP(A721,'Absolute Total Monosaccharide C'!$E$2:$T$999,14)</f>
        <v>0.002094</v>
      </c>
      <c r="V721" s="31">
        <f>VLOOKUP(A721,'Absolute Total Monosaccharide C'!$E$2:$T$999,15)</f>
        <v>0</v>
      </c>
      <c r="W721" s="31">
        <f>VLOOKUP(A721,'Absolute Total Monosaccharide C'!$E$2:$T$999,16)</f>
        <v>0.001606</v>
      </c>
      <c r="X721" s="100">
        <f>VLOOKUP(A721,'Absolute Total Monosaccharide C'!$E$2:$T$999,2)</f>
        <v>10.275</v>
      </c>
      <c r="Y721" s="101"/>
    </row>
    <row r="722">
      <c r="A722" s="19" t="s">
        <v>1969</v>
      </c>
      <c r="B722" s="8" t="str">
        <f>VLOOKUP(A722,'Food Encyclopedia'!$C$2:$K$999,3)&amp;","&amp;VLOOKUP(A722,'Food Encyclopedia'!$C$2:$K$999,4)&amp;","&amp;VLOOKUP(A722,'Food Encyclopedia'!$C$2:$K$999,5)</f>
        <v>Spinach, chopped spinach, whole, frozen,Green Giant,</v>
      </c>
      <c r="C722" s="31" t="str">
        <f>VLOOKUP(A722,'Food Encyclopedia'!$C$2:$K$999,6)</f>
        <v>Vegetables</v>
      </c>
      <c r="D722" s="108"/>
      <c r="E722" s="31">
        <f t="shared" si="1"/>
        <v>0</v>
      </c>
      <c r="F722" s="31">
        <f>(VLOOKUP(A722,'% water content of Food'!A722:F1719,6))</f>
        <v>90.84182814</v>
      </c>
      <c r="G722" s="31">
        <f t="shared" si="2"/>
        <v>0</v>
      </c>
      <c r="H722" s="31">
        <f t="shared" si="3"/>
        <v>0</v>
      </c>
      <c r="I722" s="99">
        <f t="shared" si="4"/>
        <v>0</v>
      </c>
      <c r="J722" s="31">
        <f>VLOOKUP(A722,'Absolute Total Monosaccharide C'!$E$2:$T$999,3)</f>
        <v>0.025954</v>
      </c>
      <c r="K722" s="31">
        <f>VLOOKUP(A722,'Absolute Total Monosaccharide C'!$E$2:$T$999,4)</f>
        <v>0.013972</v>
      </c>
      <c r="L722" s="31">
        <f>VLOOKUP(A722,'Absolute Total Monosaccharide C'!$E$2:$T$999,5)</f>
        <v>0.004681</v>
      </c>
      <c r="M722" s="31">
        <f>VLOOKUP(A722,'Absolute Total Monosaccharide C'!$E$2:$T$999,6)</f>
        <v>0.003282</v>
      </c>
      <c r="N722" s="100">
        <f>VLOOKUP(A722,'Absolute Total Monosaccharide C'!$E$2:$T$999,7)</f>
        <v>0.016032</v>
      </c>
      <c r="O722" s="31">
        <f>VLOOKUP(A722,'Absolute Total Monosaccharide C'!$E$2:$T$999,8)</f>
        <v>0.001115</v>
      </c>
      <c r="P722" s="31">
        <f>VLOOKUP(A722,'Absolute Total Monosaccharide C'!$E$2:$T$999,9)</f>
        <v>0.003309</v>
      </c>
      <c r="Q722" s="31">
        <f>VLOOKUP(A722,'Absolute Total Monosaccharide C'!$E$2:$T$999,10)</f>
        <v>0.000452</v>
      </c>
      <c r="R722" s="31">
        <f>VLOOKUP(A722,'Absolute Total Monosaccharide C'!$E$2:$T$999,11)</f>
        <v>0.024113</v>
      </c>
      <c r="S722" s="31">
        <f>VLOOKUP(A722,'Absolute Total Monosaccharide C'!$E$2:$T$999,12)</f>
        <v>0</v>
      </c>
      <c r="T722" s="31">
        <f>VLOOKUP(A722,'Absolute Total Monosaccharide C'!$E$2:$T$999,13)</f>
        <v>0</v>
      </c>
      <c r="U722" s="31">
        <f>VLOOKUP(A722,'Absolute Total Monosaccharide C'!$E$2:$T$999,14)</f>
        <v>0.000969</v>
      </c>
      <c r="V722" s="31">
        <f>VLOOKUP(A722,'Absolute Total Monosaccharide C'!$E$2:$T$999,15)</f>
        <v>0</v>
      </c>
      <c r="W722" s="31">
        <f>VLOOKUP(A722,'Absolute Total Monosaccharide C'!$E$2:$T$999,16)</f>
        <v>0.001483</v>
      </c>
      <c r="X722" s="100">
        <f>VLOOKUP(A722,'Absolute Total Monosaccharide C'!$E$2:$T$999,2)</f>
        <v>10.454</v>
      </c>
      <c r="Y722" s="101"/>
    </row>
    <row r="723">
      <c r="A723" s="19" t="s">
        <v>1971</v>
      </c>
      <c r="B723" s="8" t="str">
        <f>VLOOKUP(A723,'Food Encyclopedia'!$C$2:$K$999,3)&amp;","&amp;VLOOKUP(A723,'Food Encyclopedia'!$C$2:$K$999,4)&amp;","&amp;VLOOKUP(A723,'Food Encyclopedia'!$C$2:$K$999,5)</f>
        <v>Spinach, cut spinach, whole, frozen,Cascadian Farm Organic,</v>
      </c>
      <c r="C723" s="31" t="str">
        <f>VLOOKUP(A723,'Food Encyclopedia'!$C$2:$K$999,6)</f>
        <v>Vegetables</v>
      </c>
      <c r="D723" s="108"/>
      <c r="E723" s="31">
        <f t="shared" si="1"/>
        <v>0</v>
      </c>
      <c r="F723" s="31">
        <f>(VLOOKUP(A723,'% water content of Food'!A723:F1720,6))</f>
        <v>92.46171546</v>
      </c>
      <c r="G723" s="31">
        <f t="shared" si="2"/>
        <v>0</v>
      </c>
      <c r="H723" s="31">
        <f t="shared" si="3"/>
        <v>0</v>
      </c>
      <c r="I723" s="99">
        <f t="shared" si="4"/>
        <v>0</v>
      </c>
      <c r="J723" s="31">
        <f>VLOOKUP(A723,'Absolute Total Monosaccharide C'!$E$2:$T$999,3)</f>
        <v>0.026326</v>
      </c>
      <c r="K723" s="31">
        <f>VLOOKUP(A723,'Absolute Total Monosaccharide C'!$E$2:$T$999,4)</f>
        <v>0.017171</v>
      </c>
      <c r="L723" s="31">
        <f>VLOOKUP(A723,'Absolute Total Monosaccharide C'!$E$2:$T$999,5)</f>
        <v>0.003842</v>
      </c>
      <c r="M723" s="31">
        <f>VLOOKUP(A723,'Absolute Total Monosaccharide C'!$E$2:$T$999,6)</f>
        <v>0.003099</v>
      </c>
      <c r="N723" s="100">
        <f>VLOOKUP(A723,'Absolute Total Monosaccharide C'!$E$2:$T$999,7)</f>
        <v>0.031402</v>
      </c>
      <c r="O723" s="31">
        <f>VLOOKUP(A723,'Absolute Total Monosaccharide C'!$E$2:$T$999,8)</f>
        <v>0.000922</v>
      </c>
      <c r="P723" s="31">
        <f>VLOOKUP(A723,'Absolute Total Monosaccharide C'!$E$2:$T$999,9)</f>
        <v>0.005186</v>
      </c>
      <c r="Q723" s="31">
        <f>VLOOKUP(A723,'Absolute Total Monosaccharide C'!$E$2:$T$999,10)</f>
        <v>0.00048</v>
      </c>
      <c r="R723" s="31">
        <f>VLOOKUP(A723,'Absolute Total Monosaccharide C'!$E$2:$T$999,11)</f>
        <v>0.024987</v>
      </c>
      <c r="S723" s="31">
        <f>VLOOKUP(A723,'Absolute Total Monosaccharide C'!$E$2:$T$999,12)</f>
        <v>0</v>
      </c>
      <c r="T723" s="31">
        <f>VLOOKUP(A723,'Absolute Total Monosaccharide C'!$E$2:$T$999,13)</f>
        <v>0</v>
      </c>
      <c r="U723" s="31">
        <f>VLOOKUP(A723,'Absolute Total Monosaccharide C'!$E$2:$T$999,14)</f>
        <v>0.002199</v>
      </c>
      <c r="V723" s="31">
        <f>VLOOKUP(A723,'Absolute Total Monosaccharide C'!$E$2:$T$999,15)</f>
        <v>0</v>
      </c>
      <c r="W723" s="31">
        <f>VLOOKUP(A723,'Absolute Total Monosaccharide C'!$E$2:$T$999,16)</f>
        <v>0.001772</v>
      </c>
      <c r="X723" s="100">
        <f>VLOOKUP(A723,'Absolute Total Monosaccharide C'!$E$2:$T$999,2)</f>
        <v>10.619</v>
      </c>
      <c r="Y723" s="101"/>
    </row>
    <row r="724">
      <c r="A724" s="19" t="s">
        <v>1974</v>
      </c>
      <c r="B724" s="8" t="str">
        <f>VLOOKUP(A724,'Food Encyclopedia'!$C$2:$K$999,3)&amp;","&amp;VLOOKUP(A724,'Food Encyclopedia'!$C$2:$K$999,4)&amp;","&amp;VLOOKUP(A724,'Food Encyclopedia'!$C$2:$K$999,5)</f>
        <v>Brussel Sprouts, NA, whole, frozen ,Birds Eye,</v>
      </c>
      <c r="C724" s="31" t="str">
        <f>VLOOKUP(A724,'Food Encyclopedia'!$C$2:$K$999,6)</f>
        <v>Vegetables</v>
      </c>
      <c r="D724" s="108"/>
      <c r="E724" s="31">
        <f t="shared" si="1"/>
        <v>0</v>
      </c>
      <c r="F724" s="31">
        <f>(VLOOKUP(A724,'% water content of Food'!A724:F1721,6))</f>
        <v>128.6722317</v>
      </c>
      <c r="G724" s="31">
        <f t="shared" si="2"/>
        <v>0</v>
      </c>
      <c r="H724" s="31">
        <f t="shared" si="3"/>
        <v>0</v>
      </c>
      <c r="I724" s="99">
        <f t="shared" si="4"/>
        <v>0</v>
      </c>
      <c r="J724" s="31">
        <f>VLOOKUP(A724,'Absolute Total Monosaccharide C'!$E$2:$T$999,3)</f>
        <v>0.138643</v>
      </c>
      <c r="K724" s="31">
        <f>VLOOKUP(A724,'Absolute Total Monosaccharide C'!$E$2:$T$999,4)</f>
        <v>0.023953</v>
      </c>
      <c r="L724" s="31">
        <f>VLOOKUP(A724,'Absolute Total Monosaccharide C'!$E$2:$T$999,5)</f>
        <v>0.089595</v>
      </c>
      <c r="M724" s="31">
        <f>VLOOKUP(A724,'Absolute Total Monosaccharide C'!$E$2:$T$999,6)</f>
        <v>0.009533</v>
      </c>
      <c r="N724" s="100">
        <f>VLOOKUP(A724,'Absolute Total Monosaccharide C'!$E$2:$T$999,7)</f>
        <v>0.038256</v>
      </c>
      <c r="O724" s="31">
        <f>VLOOKUP(A724,'Absolute Total Monosaccharide C'!$E$2:$T$999,8)</f>
        <v>0.000993</v>
      </c>
      <c r="P724" s="31">
        <f>VLOOKUP(A724,'Absolute Total Monosaccharide C'!$E$2:$T$999,9)</f>
        <v>0.003318</v>
      </c>
      <c r="Q724" s="31">
        <f>VLOOKUP(A724,'Absolute Total Monosaccharide C'!$E$2:$T$999,10)</f>
        <v>0.000181</v>
      </c>
      <c r="R724" s="31">
        <f>VLOOKUP(A724,'Absolute Total Monosaccharide C'!$E$2:$T$999,11)</f>
        <v>0.026493</v>
      </c>
      <c r="S724" s="31">
        <f>VLOOKUP(A724,'Absolute Total Monosaccharide C'!$E$2:$T$999,12)</f>
        <v>0</v>
      </c>
      <c r="T724" s="31">
        <f>VLOOKUP(A724,'Absolute Total Monosaccharide C'!$E$2:$T$999,13)</f>
        <v>0</v>
      </c>
      <c r="U724" s="31">
        <f>VLOOKUP(A724,'Absolute Total Monosaccharide C'!$E$2:$T$999,14)</f>
        <v>0.002598</v>
      </c>
      <c r="V724" s="31">
        <f>VLOOKUP(A724,'Absolute Total Monosaccharide C'!$E$2:$T$999,15)</f>
        <v>0</v>
      </c>
      <c r="W724" s="31">
        <f>VLOOKUP(A724,'Absolute Total Monosaccharide C'!$E$2:$T$999,16)</f>
        <v>0.001558</v>
      </c>
      <c r="X724" s="100">
        <f>VLOOKUP(A724,'Absolute Total Monosaccharide C'!$E$2:$T$999,2)</f>
        <v>9.97</v>
      </c>
      <c r="Y724" s="101"/>
    </row>
    <row r="725">
      <c r="A725" s="19" t="s">
        <v>1976</v>
      </c>
      <c r="B725" s="8" t="str">
        <f>VLOOKUP(A725,'Food Encyclopedia'!$C$2:$K$999,3)&amp;","&amp;VLOOKUP(A725,'Food Encyclopedia'!$C$2:$K$999,4)&amp;","&amp;VLOOKUP(A725,'Food Encyclopedia'!$C$2:$K$999,5)</f>
        <v>Peas, petite, whole, frozen ,Birds Eye,</v>
      </c>
      <c r="C725" s="31" t="str">
        <f>VLOOKUP(A725,'Food Encyclopedia'!$C$2:$K$999,6)</f>
        <v>Beans, Peas, Legumes, Nuts, Seeds</v>
      </c>
      <c r="D725" s="108"/>
      <c r="E725" s="31">
        <f t="shared" si="1"/>
        <v>0</v>
      </c>
      <c r="F725" s="31">
        <f>(VLOOKUP(A725,'% water content of Food'!A725:F1722,6))</f>
        <v>82.05950846</v>
      </c>
      <c r="G725" s="31">
        <f t="shared" si="2"/>
        <v>0</v>
      </c>
      <c r="H725" s="31">
        <f t="shared" si="3"/>
        <v>0</v>
      </c>
      <c r="I725" s="99">
        <f t="shared" si="4"/>
        <v>0</v>
      </c>
      <c r="J725" s="31">
        <f>VLOOKUP(A725,'Absolute Total Monosaccharide C'!$E$2:$T$999,3)</f>
        <v>0.237462</v>
      </c>
      <c r="K725" s="31">
        <f>VLOOKUP(A725,'Absolute Total Monosaccharide C'!$E$2:$T$999,4)</f>
        <v>0.012601</v>
      </c>
      <c r="L725" s="31">
        <f>VLOOKUP(A725,'Absolute Total Monosaccharide C'!$E$2:$T$999,5)</f>
        <v>0.015113</v>
      </c>
      <c r="M725" s="31">
        <f>VLOOKUP(A725,'Absolute Total Monosaccharide C'!$E$2:$T$999,6)</f>
        <v>0.002753</v>
      </c>
      <c r="N725" s="100">
        <f>VLOOKUP(A725,'Absolute Total Monosaccharide C'!$E$2:$T$999,7)</f>
        <v>0.027855</v>
      </c>
      <c r="O725" s="31">
        <f>VLOOKUP(A725,'Absolute Total Monosaccharide C'!$E$2:$T$999,8)</f>
        <v>0.00054</v>
      </c>
      <c r="P725" s="31">
        <f>VLOOKUP(A725,'Absolute Total Monosaccharide C'!$E$2:$T$999,9)</f>
        <v>0.001831</v>
      </c>
      <c r="Q725" s="102">
        <f>VLOOKUP(A725,'Absolute Total Monosaccharide C'!$E$2:$T$999,10)</f>
        <v>0.0000239</v>
      </c>
      <c r="R725" s="31">
        <f>VLOOKUP(A725,'Absolute Total Monosaccharide C'!$E$2:$T$999,11)</f>
        <v>0.011241</v>
      </c>
      <c r="S725" s="31">
        <f>VLOOKUP(A725,'Absolute Total Monosaccharide C'!$E$2:$T$999,12)</f>
        <v>0</v>
      </c>
      <c r="T725" s="31">
        <f>VLOOKUP(A725,'Absolute Total Monosaccharide C'!$E$2:$T$999,13)</f>
        <v>0</v>
      </c>
      <c r="U725" s="102">
        <f>VLOOKUP(A725,'Absolute Total Monosaccharide C'!$E$2:$T$999,14)</f>
        <v>0.0000173</v>
      </c>
      <c r="V725" s="31">
        <f>VLOOKUP(A725,'Absolute Total Monosaccharide C'!$E$2:$T$999,15)</f>
        <v>0</v>
      </c>
      <c r="W725" s="31">
        <f>VLOOKUP(A725,'Absolute Total Monosaccharide C'!$E$2:$T$999,16)</f>
        <v>0.001543</v>
      </c>
      <c r="X725" s="100">
        <f>VLOOKUP(A725,'Absolute Total Monosaccharide C'!$E$2:$T$999,2)</f>
        <v>10.332</v>
      </c>
      <c r="Y725" s="101"/>
    </row>
    <row r="726">
      <c r="A726" s="19" t="s">
        <v>1978</v>
      </c>
      <c r="B726" s="8" t="str">
        <f>VLOOKUP(A726,'Food Encyclopedia'!$C$2:$K$999,3)&amp;","&amp;VLOOKUP(A726,'Food Encyclopedia'!$C$2:$K$999,4)&amp;","&amp;VLOOKUP(A726,'Food Encyclopedia'!$C$2:$K$999,5)</f>
        <v>Peas, sweet peas, whole, frozen,Cascadian Farm Organic,</v>
      </c>
      <c r="C726" s="31" t="str">
        <f>VLOOKUP(A726,'Food Encyclopedia'!$C$2:$K$999,6)</f>
        <v>Beans, Peas, Legumes, Nuts, Seeds</v>
      </c>
      <c r="D726" s="108"/>
      <c r="E726" s="31">
        <f t="shared" si="1"/>
        <v>0</v>
      </c>
      <c r="F726" s="31">
        <f>(VLOOKUP(A726,'% water content of Food'!A726:F1723,6))</f>
        <v>77.52217507</v>
      </c>
      <c r="G726" s="31">
        <f t="shared" si="2"/>
        <v>0</v>
      </c>
      <c r="H726" s="31">
        <f t="shared" si="3"/>
        <v>0</v>
      </c>
      <c r="I726" s="99">
        <f t="shared" si="4"/>
        <v>0</v>
      </c>
      <c r="J726" s="31">
        <f>VLOOKUP(A726,'Absolute Total Monosaccharide C'!$E$2:$T$999,3)</f>
        <v>0.529381</v>
      </c>
      <c r="K726" s="31">
        <f>VLOOKUP(A726,'Absolute Total Monosaccharide C'!$E$2:$T$999,4)</f>
        <v>0.01685</v>
      </c>
      <c r="L726" s="31">
        <f>VLOOKUP(A726,'Absolute Total Monosaccharide C'!$E$2:$T$999,5)</f>
        <v>0.188184</v>
      </c>
      <c r="M726" s="31">
        <f>VLOOKUP(A726,'Absolute Total Monosaccharide C'!$E$2:$T$999,6)</f>
        <v>0.010334</v>
      </c>
      <c r="N726" s="100">
        <f>VLOOKUP(A726,'Absolute Total Monosaccharide C'!$E$2:$T$999,7)</f>
        <v>0.047661</v>
      </c>
      <c r="O726" s="31">
        <f>VLOOKUP(A726,'Absolute Total Monosaccharide C'!$E$2:$T$999,8)</f>
        <v>0.000697</v>
      </c>
      <c r="P726" s="31">
        <f>VLOOKUP(A726,'Absolute Total Monosaccharide C'!$E$2:$T$999,9)</f>
        <v>0.001258</v>
      </c>
      <c r="Q726" s="102">
        <f>VLOOKUP(A726,'Absolute Total Monosaccharide C'!$E$2:$T$999,10)</f>
        <v>0.0000574</v>
      </c>
      <c r="R726" s="31">
        <f>VLOOKUP(A726,'Absolute Total Monosaccharide C'!$E$2:$T$999,11)</f>
        <v>0.007497</v>
      </c>
      <c r="S726" s="31">
        <f>VLOOKUP(A726,'Absolute Total Monosaccharide C'!$E$2:$T$999,12)</f>
        <v>0</v>
      </c>
      <c r="T726" s="31">
        <f>VLOOKUP(A726,'Absolute Total Monosaccharide C'!$E$2:$T$999,13)</f>
        <v>0</v>
      </c>
      <c r="U726" s="31">
        <f>VLOOKUP(A726,'Absolute Total Monosaccharide C'!$E$2:$T$999,14)</f>
        <v>0.000173</v>
      </c>
      <c r="V726" s="31">
        <f>VLOOKUP(A726,'Absolute Total Monosaccharide C'!$E$2:$T$999,15)</f>
        <v>0</v>
      </c>
      <c r="W726" s="31">
        <f>VLOOKUP(A726,'Absolute Total Monosaccharide C'!$E$2:$T$999,16)</f>
        <v>0.001954</v>
      </c>
      <c r="X726" s="100">
        <f>VLOOKUP(A726,'Absolute Total Monosaccharide C'!$E$2:$T$999,2)</f>
        <v>10.028</v>
      </c>
      <c r="Y726" s="101"/>
    </row>
    <row r="727">
      <c r="A727" s="19" t="s">
        <v>1980</v>
      </c>
      <c r="B727" s="8" t="str">
        <f>VLOOKUP(A727,'Food Encyclopedia'!$C$2:$K$999,3)&amp;","&amp;VLOOKUP(A727,'Food Encyclopedia'!$C$2:$K$999,4)&amp;","&amp;VLOOKUP(A727,'Food Encyclopedia'!$C$2:$K$999,5)</f>
        <v>Broccoli, florets, whole, frozen,Stahlbush Island Farms,</v>
      </c>
      <c r="C727" s="31" t="str">
        <f>VLOOKUP(A727,'Food Encyclopedia'!$C$2:$K$999,6)</f>
        <v>Vegetables</v>
      </c>
      <c r="D727" s="108"/>
      <c r="E727" s="31">
        <f t="shared" si="1"/>
        <v>0</v>
      </c>
      <c r="F727" s="31">
        <f>(VLOOKUP(A727,'% water content of Food'!A727:F1724,6))</f>
        <v>90.86501891</v>
      </c>
      <c r="G727" s="31">
        <f t="shared" si="2"/>
        <v>0</v>
      </c>
      <c r="H727" s="31">
        <f t="shared" si="3"/>
        <v>0</v>
      </c>
      <c r="I727" s="99">
        <f t="shared" si="4"/>
        <v>0</v>
      </c>
      <c r="J727" s="31">
        <f>VLOOKUP(A727,'Absolute Total Monosaccharide C'!$E$2:$T$999,3)</f>
        <v>0.104148</v>
      </c>
      <c r="K727" s="31">
        <f>VLOOKUP(A727,'Absolute Total Monosaccharide C'!$E$2:$T$999,4)</f>
        <v>0.026363</v>
      </c>
      <c r="L727" s="31">
        <f>VLOOKUP(A727,'Absolute Total Monosaccharide C'!$E$2:$T$999,5)</f>
        <v>0.014874</v>
      </c>
      <c r="M727" s="31">
        <f>VLOOKUP(A727,'Absolute Total Monosaccharide C'!$E$2:$T$999,6)</f>
        <v>0.004649</v>
      </c>
      <c r="N727" s="100">
        <f>VLOOKUP(A727,'Absolute Total Monosaccharide C'!$E$2:$T$999,7)</f>
        <v>0.043077</v>
      </c>
      <c r="O727" s="31">
        <f>VLOOKUP(A727,'Absolute Total Monosaccharide C'!$E$2:$T$999,8)</f>
        <v>0.002506</v>
      </c>
      <c r="P727" s="31">
        <f>VLOOKUP(A727,'Absolute Total Monosaccharide C'!$E$2:$T$999,9)</f>
        <v>0.003936</v>
      </c>
      <c r="Q727" s="102">
        <f>VLOOKUP(A727,'Absolute Total Monosaccharide C'!$E$2:$T$999,10)</f>
        <v>0.0000781</v>
      </c>
      <c r="R727" s="31">
        <f>VLOOKUP(A727,'Absolute Total Monosaccharide C'!$E$2:$T$999,11)</f>
        <v>0.031147</v>
      </c>
      <c r="S727" s="31">
        <f>VLOOKUP(A727,'Absolute Total Monosaccharide C'!$E$2:$T$999,12)</f>
        <v>0.000372</v>
      </c>
      <c r="T727" s="31">
        <f>VLOOKUP(A727,'Absolute Total Monosaccharide C'!$E$2:$T$999,13)</f>
        <v>0</v>
      </c>
      <c r="U727" s="31">
        <f>VLOOKUP(A727,'Absolute Total Monosaccharide C'!$E$2:$T$999,14)</f>
        <v>0.003634</v>
      </c>
      <c r="V727" s="31">
        <f>VLOOKUP(A727,'Absolute Total Monosaccharide C'!$E$2:$T$999,15)</f>
        <v>0</v>
      </c>
      <c r="W727" s="31">
        <f>VLOOKUP(A727,'Absolute Total Monosaccharide C'!$E$2:$T$999,16)</f>
        <v>0.003088</v>
      </c>
      <c r="X727" s="100">
        <f>VLOOKUP(A727,'Absolute Total Monosaccharide C'!$E$2:$T$999,2)</f>
        <v>10.116</v>
      </c>
      <c r="Y727" s="101"/>
    </row>
    <row r="728">
      <c r="A728" s="19" t="s">
        <v>1983</v>
      </c>
      <c r="B728" s="8" t="str">
        <f>VLOOKUP(A728,'Food Encyclopedia'!$C$2:$K$999,3)&amp;","&amp;VLOOKUP(A728,'Food Encyclopedia'!$C$2:$K$999,4)&amp;","&amp;VLOOKUP(A728,'Food Encyclopedia'!$C$2:$K$999,5)</f>
        <v>Corn, golden corn, whole kernel, frozen,Signature Select,</v>
      </c>
      <c r="C728" s="31" t="str">
        <f>VLOOKUP(A728,'Food Encyclopedia'!$C$2:$K$999,6)</f>
        <v>Vegetables</v>
      </c>
      <c r="D728" s="108"/>
      <c r="E728" s="31">
        <f t="shared" si="1"/>
        <v>0</v>
      </c>
      <c r="F728" s="31">
        <f>(VLOOKUP(A728,'% water content of Food'!A728:F1725,6))</f>
        <v>75.99612108</v>
      </c>
      <c r="G728" s="31">
        <f t="shared" si="2"/>
        <v>0</v>
      </c>
      <c r="H728" s="31">
        <f t="shared" si="3"/>
        <v>0</v>
      </c>
      <c r="I728" s="99">
        <f t="shared" si="4"/>
        <v>0</v>
      </c>
      <c r="J728" s="31">
        <f>VLOOKUP(A728,'Absolute Total Monosaccharide C'!$E$2:$T$999,3)</f>
        <v>0.734463</v>
      </c>
      <c r="K728" s="31">
        <f>VLOOKUP(A728,'Absolute Total Monosaccharide C'!$E$2:$T$999,4)</f>
        <v>0.007737</v>
      </c>
      <c r="L728" s="31">
        <f>VLOOKUP(A728,'Absolute Total Monosaccharide C'!$E$2:$T$999,5)</f>
        <v>0.069494</v>
      </c>
      <c r="M728" s="31">
        <f>VLOOKUP(A728,'Absolute Total Monosaccharide C'!$E$2:$T$999,6)</f>
        <v>0.014569</v>
      </c>
      <c r="N728" s="100">
        <f>VLOOKUP(A728,'Absolute Total Monosaccharide C'!$E$2:$T$999,7)</f>
        <v>0.027143</v>
      </c>
      <c r="O728" s="31">
        <f>VLOOKUP(A728,'Absolute Total Monosaccharide C'!$E$2:$T$999,8)</f>
        <v>0.000179</v>
      </c>
      <c r="P728" s="31">
        <f>VLOOKUP(A728,'Absolute Total Monosaccharide C'!$E$2:$T$999,9)</f>
        <v>0.000303</v>
      </c>
      <c r="Q728" s="102">
        <f>VLOOKUP(A728,'Absolute Total Monosaccharide C'!$E$2:$T$999,10)</f>
        <v>0.0000107</v>
      </c>
      <c r="R728" s="31">
        <f>VLOOKUP(A728,'Absolute Total Monosaccharide C'!$E$2:$T$999,11)</f>
        <v>0.000974</v>
      </c>
      <c r="S728" s="31">
        <f>VLOOKUP(A728,'Absolute Total Monosaccharide C'!$E$2:$T$999,12)</f>
        <v>0</v>
      </c>
      <c r="T728" s="31">
        <f>VLOOKUP(A728,'Absolute Total Monosaccharide C'!$E$2:$T$999,13)</f>
        <v>0</v>
      </c>
      <c r="U728" s="31">
        <f>VLOOKUP(A728,'Absolute Total Monosaccharide C'!$E$2:$T$999,14)</f>
        <v>0.002812</v>
      </c>
      <c r="V728" s="31">
        <f>VLOOKUP(A728,'Absolute Total Monosaccharide C'!$E$2:$T$999,15)</f>
        <v>0</v>
      </c>
      <c r="W728" s="31">
        <f>VLOOKUP(A728,'Absolute Total Monosaccharide C'!$E$2:$T$999,16)</f>
        <v>0.000789</v>
      </c>
      <c r="X728" s="100">
        <f>VLOOKUP(A728,'Absolute Total Monosaccharide C'!$E$2:$T$999,2)</f>
        <v>10.393</v>
      </c>
      <c r="Y728" s="101"/>
    </row>
    <row r="729">
      <c r="A729" s="19" t="s">
        <v>1985</v>
      </c>
      <c r="B729" s="8" t="str">
        <f>VLOOKUP(A729,'Food Encyclopedia'!$C$2:$K$999,3)&amp;","&amp;VLOOKUP(A729,'Food Encyclopedia'!$C$2:$K$999,4)&amp;","&amp;VLOOKUP(A729,'Food Encyclopedia'!$C$2:$K$999,5)</f>
        <v>Spinach, cut leaf, leaf, frozen,Signature Select,</v>
      </c>
      <c r="C729" s="31" t="str">
        <f>VLOOKUP(A729,'Food Encyclopedia'!$C$2:$K$999,6)</f>
        <v>Vegetables</v>
      </c>
      <c r="D729" s="108"/>
      <c r="E729" s="31">
        <f t="shared" si="1"/>
        <v>0</v>
      </c>
      <c r="F729" s="31">
        <f>(VLOOKUP(A729,'% water content of Food'!A729:F1726,6))</f>
        <v>92.80433228</v>
      </c>
      <c r="G729" s="31">
        <f t="shared" si="2"/>
        <v>0</v>
      </c>
      <c r="H729" s="31">
        <f t="shared" si="3"/>
        <v>0</v>
      </c>
      <c r="I729" s="99">
        <f t="shared" si="4"/>
        <v>0</v>
      </c>
      <c r="J729" s="31">
        <f>VLOOKUP(A729,'Absolute Total Monosaccharide C'!$E$2:$T$999,3)</f>
        <v>0.029745</v>
      </c>
      <c r="K729" s="31">
        <f>VLOOKUP(A729,'Absolute Total Monosaccharide C'!$E$2:$T$999,4)</f>
        <v>0.017925</v>
      </c>
      <c r="L729" s="31">
        <f>VLOOKUP(A729,'Absolute Total Monosaccharide C'!$E$2:$T$999,5)</f>
        <v>0.014005</v>
      </c>
      <c r="M729" s="31">
        <f>VLOOKUP(A729,'Absolute Total Monosaccharide C'!$E$2:$T$999,6)</f>
        <v>0.00571</v>
      </c>
      <c r="N729" s="100">
        <f>VLOOKUP(A729,'Absolute Total Monosaccharide C'!$E$2:$T$999,7)</f>
        <v>0.017166</v>
      </c>
      <c r="O729" s="31">
        <f>VLOOKUP(A729,'Absolute Total Monosaccharide C'!$E$2:$T$999,8)</f>
        <v>0.00069</v>
      </c>
      <c r="P729" s="31">
        <f>VLOOKUP(A729,'Absolute Total Monosaccharide C'!$E$2:$T$999,9)</f>
        <v>0.004236</v>
      </c>
      <c r="Q729" s="31">
        <f>VLOOKUP(A729,'Absolute Total Monosaccharide C'!$E$2:$T$999,10)</f>
        <v>0.000399</v>
      </c>
      <c r="R729" s="31">
        <f>VLOOKUP(A729,'Absolute Total Monosaccharide C'!$E$2:$T$999,11)</f>
        <v>0.028295</v>
      </c>
      <c r="S729" s="31">
        <f>VLOOKUP(A729,'Absolute Total Monosaccharide C'!$E$2:$T$999,12)</f>
        <v>0</v>
      </c>
      <c r="T729" s="31">
        <f>VLOOKUP(A729,'Absolute Total Monosaccharide C'!$E$2:$T$999,13)</f>
        <v>0</v>
      </c>
      <c r="U729" s="31">
        <f>VLOOKUP(A729,'Absolute Total Monosaccharide C'!$E$2:$T$999,14)</f>
        <v>0.002023</v>
      </c>
      <c r="V729" s="31">
        <f>VLOOKUP(A729,'Absolute Total Monosaccharide C'!$E$2:$T$999,15)</f>
        <v>0</v>
      </c>
      <c r="W729" s="31">
        <f>VLOOKUP(A729,'Absolute Total Monosaccharide C'!$E$2:$T$999,16)</f>
        <v>0.001304</v>
      </c>
      <c r="X729" s="100">
        <f>VLOOKUP(A729,'Absolute Total Monosaccharide C'!$E$2:$T$999,2)</f>
        <v>9.914</v>
      </c>
      <c r="Y729" s="101"/>
    </row>
    <row r="730">
      <c r="A730" s="19" t="s">
        <v>1987</v>
      </c>
      <c r="B730" s="8" t="str">
        <f>VLOOKUP(A730,'Food Encyclopedia'!$C$2:$K$999,3)&amp;","&amp;VLOOKUP(A730,'Food Encyclopedia'!$C$2:$K$999,4)&amp;","&amp;VLOOKUP(A730,'Food Encyclopedia'!$C$2:$K$999,5)</f>
        <v>Spinach, chopped spinach, whole, frozen,Signature Select,</v>
      </c>
      <c r="C730" s="31" t="str">
        <f>VLOOKUP(A730,'Food Encyclopedia'!$C$2:$K$999,6)</f>
        <v>Vegetables</v>
      </c>
      <c r="D730" s="108"/>
      <c r="E730" s="31">
        <f t="shared" si="1"/>
        <v>0</v>
      </c>
      <c r="F730" s="31">
        <f>(VLOOKUP(A730,'% water content of Food'!A730:F1727,6))</f>
        <v>93.92100372</v>
      </c>
      <c r="G730" s="31">
        <f t="shared" si="2"/>
        <v>0</v>
      </c>
      <c r="H730" s="31">
        <f t="shared" si="3"/>
        <v>0</v>
      </c>
      <c r="I730" s="99">
        <f t="shared" si="4"/>
        <v>0</v>
      </c>
      <c r="J730" s="31">
        <f>VLOOKUP(A730,'Absolute Total Monosaccharide C'!$E$2:$T$999,3)</f>
        <v>0.048299</v>
      </c>
      <c r="K730" s="31">
        <f>VLOOKUP(A730,'Absolute Total Monosaccharide C'!$E$2:$T$999,4)</f>
        <v>0.020492</v>
      </c>
      <c r="L730" s="31">
        <f>VLOOKUP(A730,'Absolute Total Monosaccharide C'!$E$2:$T$999,5)</f>
        <v>0.012096</v>
      </c>
      <c r="M730" s="31">
        <f>VLOOKUP(A730,'Absolute Total Monosaccharide C'!$E$2:$T$999,6)</f>
        <v>0.006275</v>
      </c>
      <c r="N730" s="100">
        <f>VLOOKUP(A730,'Absolute Total Monosaccharide C'!$E$2:$T$999,7)</f>
        <v>0.022097</v>
      </c>
      <c r="O730" s="31">
        <f>VLOOKUP(A730,'Absolute Total Monosaccharide C'!$E$2:$T$999,8)</f>
        <v>0.00166</v>
      </c>
      <c r="P730" s="31">
        <f>VLOOKUP(A730,'Absolute Total Monosaccharide C'!$E$2:$T$999,9)</f>
        <v>0.005419</v>
      </c>
      <c r="Q730" s="31">
        <f>VLOOKUP(A730,'Absolute Total Monosaccharide C'!$E$2:$T$999,10)</f>
        <v>0.000554</v>
      </c>
      <c r="R730" s="31">
        <f>VLOOKUP(A730,'Absolute Total Monosaccharide C'!$E$2:$T$999,11)</f>
        <v>0.029368</v>
      </c>
      <c r="S730" s="31">
        <f>VLOOKUP(A730,'Absolute Total Monosaccharide C'!$E$2:$T$999,12)</f>
        <v>0</v>
      </c>
      <c r="T730" s="31">
        <f>VLOOKUP(A730,'Absolute Total Monosaccharide C'!$E$2:$T$999,13)</f>
        <v>0.000404</v>
      </c>
      <c r="U730" s="31">
        <f>VLOOKUP(A730,'Absolute Total Monosaccharide C'!$E$2:$T$999,14)</f>
        <v>0.000442</v>
      </c>
      <c r="V730" s="31">
        <f>VLOOKUP(A730,'Absolute Total Monosaccharide C'!$E$2:$T$999,15)</f>
        <v>0</v>
      </c>
      <c r="W730" s="31">
        <f>VLOOKUP(A730,'Absolute Total Monosaccharide C'!$E$2:$T$999,16)</f>
        <v>0.002151</v>
      </c>
      <c r="X730" s="100">
        <f>VLOOKUP(A730,'Absolute Total Monosaccharide C'!$E$2:$T$999,2)</f>
        <v>9.718</v>
      </c>
      <c r="Y730" s="101"/>
    </row>
    <row r="731">
      <c r="A731" s="19" t="s">
        <v>1988</v>
      </c>
      <c r="B731" s="8" t="str">
        <f>VLOOKUP(A731,'Food Encyclopedia'!$C$2:$K$999,3)&amp;","&amp;VLOOKUP(A731,'Food Encyclopedia'!$C$2:$K$999,4)&amp;","&amp;VLOOKUP(A731,'Food Encyclopedia'!$C$2:$K$999,5)</f>
        <v>Broccoli, petite broccoli florets, whole, frozen,Signature Select,</v>
      </c>
      <c r="C731" s="31" t="str">
        <f>VLOOKUP(A731,'Food Encyclopedia'!$C$2:$K$999,6)</f>
        <v>Vegetables</v>
      </c>
      <c r="D731" s="108"/>
      <c r="E731" s="31">
        <f t="shared" si="1"/>
        <v>0</v>
      </c>
      <c r="F731" s="31">
        <f>(VLOOKUP(A731,'% water content of Food'!A731:F1728,6))</f>
        <v>90.05397177</v>
      </c>
      <c r="G731" s="31">
        <f t="shared" si="2"/>
        <v>0</v>
      </c>
      <c r="H731" s="31">
        <f t="shared" si="3"/>
        <v>0</v>
      </c>
      <c r="I731" s="99">
        <f t="shared" si="4"/>
        <v>0</v>
      </c>
      <c r="J731" s="31">
        <f>VLOOKUP(A731,'Absolute Total Monosaccharide C'!$E$2:$T$999,3)</f>
        <v>0.077599</v>
      </c>
      <c r="K731" s="31">
        <f>VLOOKUP(A731,'Absolute Total Monosaccharide C'!$E$2:$T$999,4)</f>
        <v>0.029578</v>
      </c>
      <c r="L731" s="31">
        <f>VLOOKUP(A731,'Absolute Total Monosaccharide C'!$E$2:$T$999,5)</f>
        <v>0.011301</v>
      </c>
      <c r="M731" s="31">
        <f>VLOOKUP(A731,'Absolute Total Monosaccharide C'!$E$2:$T$999,6)</f>
        <v>0.00517</v>
      </c>
      <c r="N731" s="100">
        <f>VLOOKUP(A731,'Absolute Total Monosaccharide C'!$E$2:$T$999,7)</f>
        <v>0.046679</v>
      </c>
      <c r="O731" s="31">
        <f>VLOOKUP(A731,'Absolute Total Monosaccharide C'!$E$2:$T$999,8)</f>
        <v>0.002301</v>
      </c>
      <c r="P731" s="31">
        <f>VLOOKUP(A731,'Absolute Total Monosaccharide C'!$E$2:$T$999,9)</f>
        <v>0.0044</v>
      </c>
      <c r="Q731" s="31">
        <f>VLOOKUP(A731,'Absolute Total Monosaccharide C'!$E$2:$T$999,10)</f>
        <v>0.000167</v>
      </c>
      <c r="R731" s="31">
        <f>VLOOKUP(A731,'Absolute Total Monosaccharide C'!$E$2:$T$999,11)</f>
        <v>0.033076</v>
      </c>
      <c r="S731" s="31">
        <f>VLOOKUP(A731,'Absolute Total Monosaccharide C'!$E$2:$T$999,12)</f>
        <v>0</v>
      </c>
      <c r="T731" s="31">
        <f>VLOOKUP(A731,'Absolute Total Monosaccharide C'!$E$2:$T$999,13)</f>
        <v>0</v>
      </c>
      <c r="U731" s="31">
        <f>VLOOKUP(A731,'Absolute Total Monosaccharide C'!$E$2:$T$999,14)</f>
        <v>0.001369</v>
      </c>
      <c r="V731" s="31">
        <f>VLOOKUP(A731,'Absolute Total Monosaccharide C'!$E$2:$T$999,15)</f>
        <v>0</v>
      </c>
      <c r="W731" s="31">
        <f>VLOOKUP(A731,'Absolute Total Monosaccharide C'!$E$2:$T$999,16)</f>
        <v>0.002519</v>
      </c>
      <c r="X731" s="100">
        <f>VLOOKUP(A731,'Absolute Total Monosaccharide C'!$E$2:$T$999,2)</f>
        <v>10.134</v>
      </c>
      <c r="Y731" s="101"/>
    </row>
    <row r="732">
      <c r="A732" s="19" t="s">
        <v>1990</v>
      </c>
      <c r="B732" s="8" t="str">
        <f>VLOOKUP(A732,'Food Encyclopedia'!$C$2:$K$999,3)&amp;","&amp;VLOOKUP(A732,'Food Encyclopedia'!$C$2:$K$999,4)&amp;","&amp;VLOOKUP(A732,'Food Encyclopedia'!$C$2:$K$999,5)</f>
        <v>Brussel Sprouts, petite brussel sprouts, whole, frozen ,Woodstock,</v>
      </c>
      <c r="C732" s="31" t="str">
        <f>VLOOKUP(A732,'Food Encyclopedia'!$C$2:$K$999,6)</f>
        <v>Vegetables</v>
      </c>
      <c r="D732" s="108"/>
      <c r="E732" s="31">
        <f t="shared" si="1"/>
        <v>0</v>
      </c>
      <c r="F732" s="31">
        <f>(VLOOKUP(A732,'% water content of Food'!A732:F1729,6))</f>
        <v>85.69147472</v>
      </c>
      <c r="G732" s="31">
        <f t="shared" si="2"/>
        <v>0</v>
      </c>
      <c r="H732" s="31">
        <f t="shared" si="3"/>
        <v>0</v>
      </c>
      <c r="I732" s="99">
        <f t="shared" si="4"/>
        <v>0</v>
      </c>
      <c r="J732" s="31">
        <f>VLOOKUP(A732,'Absolute Total Monosaccharide C'!$E$2:$T$999,3)</f>
        <v>0.138838</v>
      </c>
      <c r="K732" s="31">
        <f>VLOOKUP(A732,'Absolute Total Monosaccharide C'!$E$2:$T$999,4)</f>
        <v>0.027495</v>
      </c>
      <c r="L732" s="31">
        <f>VLOOKUP(A732,'Absolute Total Monosaccharide C'!$E$2:$T$999,5)</f>
        <v>0.005273</v>
      </c>
      <c r="M732" s="31">
        <f>VLOOKUP(A732,'Absolute Total Monosaccharide C'!$E$2:$T$999,6)</f>
        <v>0.00325</v>
      </c>
      <c r="N732" s="100">
        <f>VLOOKUP(A732,'Absolute Total Monosaccharide C'!$E$2:$T$999,7)</f>
        <v>0.044112</v>
      </c>
      <c r="O732" s="31">
        <f>VLOOKUP(A732,'Absolute Total Monosaccharide C'!$E$2:$T$999,8)</f>
        <v>0.002073</v>
      </c>
      <c r="P732" s="31">
        <f>VLOOKUP(A732,'Absolute Total Monosaccharide C'!$E$2:$T$999,9)</f>
        <v>0.004273</v>
      </c>
      <c r="Q732" s="31">
        <f>VLOOKUP(A732,'Absolute Total Monosaccharide C'!$E$2:$T$999,10)</f>
        <v>0</v>
      </c>
      <c r="R732" s="31">
        <f>VLOOKUP(A732,'Absolute Total Monosaccharide C'!$E$2:$T$999,11)</f>
        <v>0.025086</v>
      </c>
      <c r="S732" s="31">
        <f>VLOOKUP(A732,'Absolute Total Monosaccharide C'!$E$2:$T$999,12)</f>
        <v>0</v>
      </c>
      <c r="T732" s="31">
        <f>VLOOKUP(A732,'Absolute Total Monosaccharide C'!$E$2:$T$999,13)</f>
        <v>0</v>
      </c>
      <c r="U732" s="31">
        <f>VLOOKUP(A732,'Absolute Total Monosaccharide C'!$E$2:$T$999,14)</f>
        <v>0.003144</v>
      </c>
      <c r="V732" s="31">
        <f>VLOOKUP(A732,'Absolute Total Monosaccharide C'!$E$2:$T$999,15)</f>
        <v>0</v>
      </c>
      <c r="W732" s="31">
        <f>VLOOKUP(A732,'Absolute Total Monosaccharide C'!$E$2:$T$999,16)</f>
        <v>0.00164</v>
      </c>
      <c r="X732" s="100">
        <f>VLOOKUP(A732,'Absolute Total Monosaccharide C'!$E$2:$T$999,2)</f>
        <v>10.382</v>
      </c>
      <c r="Y732" s="101"/>
    </row>
    <row r="733">
      <c r="A733" s="19" t="s">
        <v>1992</v>
      </c>
      <c r="B733" s="8" t="str">
        <f>VLOOKUP(A733,'Food Encyclopedia'!$C$2:$K$999,3)&amp;","&amp;VLOOKUP(A733,'Food Encyclopedia'!$C$2:$K$999,4)&amp;","&amp;VLOOKUP(A733,'Food Encyclopedia'!$C$2:$K$999,5)</f>
        <v>Corn, sweet corn, whole kernel, frozen,Cascadian Farm Organic,</v>
      </c>
      <c r="C733" s="31" t="str">
        <f>VLOOKUP(A733,'Food Encyclopedia'!$C$2:$K$999,6)</f>
        <v>Vegetables</v>
      </c>
      <c r="D733" s="108"/>
      <c r="E733" s="31">
        <f t="shared" si="1"/>
        <v>0</v>
      </c>
      <c r="F733" s="31">
        <f>(VLOOKUP(A733,'% water content of Food'!A733:F1730,6))</f>
        <v>71.03329515</v>
      </c>
      <c r="G733" s="31">
        <f t="shared" si="2"/>
        <v>0</v>
      </c>
      <c r="H733" s="31">
        <f t="shared" si="3"/>
        <v>0</v>
      </c>
      <c r="I733" s="99">
        <f t="shared" si="4"/>
        <v>0</v>
      </c>
      <c r="J733" s="31" t="str">
        <f>VLOOKUP(A733,'Absolute Total Monosaccharide C'!$E$2:$T$999,3)</f>
        <v/>
      </c>
      <c r="K733" s="31" t="str">
        <f>VLOOKUP(A733,'Absolute Total Monosaccharide C'!$E$2:$T$999,4)</f>
        <v/>
      </c>
      <c r="L733" s="31" t="str">
        <f>VLOOKUP(A733,'Absolute Total Monosaccharide C'!$E$2:$T$999,5)</f>
        <v/>
      </c>
      <c r="M733" s="31" t="str">
        <f>VLOOKUP(A733,'Absolute Total Monosaccharide C'!$E$2:$T$999,6)</f>
        <v/>
      </c>
      <c r="N733" s="100" t="str">
        <f>VLOOKUP(A733,'Absolute Total Monosaccharide C'!$E$2:$T$999,7)</f>
        <v/>
      </c>
      <c r="O733" s="31" t="str">
        <f>VLOOKUP(A733,'Absolute Total Monosaccharide C'!$E$2:$T$999,8)</f>
        <v/>
      </c>
      <c r="P733" s="31" t="str">
        <f>VLOOKUP(A733,'Absolute Total Monosaccharide C'!$E$2:$T$999,9)</f>
        <v/>
      </c>
      <c r="Q733" s="31" t="str">
        <f>VLOOKUP(A733,'Absolute Total Monosaccharide C'!$E$2:$T$999,10)</f>
        <v/>
      </c>
      <c r="R733" s="31" t="str">
        <f>VLOOKUP(A733,'Absolute Total Monosaccharide C'!$E$2:$T$999,11)</f>
        <v/>
      </c>
      <c r="S733" s="31" t="str">
        <f>VLOOKUP(A733,'Absolute Total Monosaccharide C'!$E$2:$T$999,12)</f>
        <v/>
      </c>
      <c r="T733" s="31" t="str">
        <f>VLOOKUP(A733,'Absolute Total Monosaccharide C'!$E$2:$T$999,13)</f>
        <v/>
      </c>
      <c r="U733" s="31" t="str">
        <f>VLOOKUP(A733,'Absolute Total Monosaccharide C'!$E$2:$T$999,14)</f>
        <v/>
      </c>
      <c r="V733" s="31" t="str">
        <f>VLOOKUP(A733,'Absolute Total Monosaccharide C'!$E$2:$T$999,15)</f>
        <v/>
      </c>
      <c r="W733" s="31" t="str">
        <f>VLOOKUP(A733,'Absolute Total Monosaccharide C'!$E$2:$T$999,16)</f>
        <v/>
      </c>
      <c r="X733" s="100">
        <f>VLOOKUP(A733,'Absolute Total Monosaccharide C'!$E$2:$T$999,2)</f>
        <v>10.189</v>
      </c>
      <c r="Y733" s="101"/>
    </row>
    <row r="734">
      <c r="A734" s="19" t="s">
        <v>1994</v>
      </c>
      <c r="B734" s="8" t="str">
        <f>VLOOKUP(A734,'Food Encyclopedia'!$C$2:$K$999,3)&amp;","&amp;VLOOKUP(A734,'Food Encyclopedia'!$C$2:$K$999,4)&amp;","&amp;VLOOKUP(A734,'Food Encyclopedia'!$C$2:$K$999,5)</f>
        <v>Spinach, cut spinach, whole, frozen,Woodstock,</v>
      </c>
      <c r="C734" s="31" t="str">
        <f>VLOOKUP(A734,'Food Encyclopedia'!$C$2:$K$999,6)</f>
        <v>Vegetables</v>
      </c>
      <c r="D734" s="108"/>
      <c r="E734" s="31">
        <f t="shared" si="1"/>
        <v>0</v>
      </c>
      <c r="F734" s="31">
        <f>(VLOOKUP(A734,'% water content of Food'!A734:F1731,6))</f>
        <v>80.27744116</v>
      </c>
      <c r="G734" s="31">
        <f t="shared" si="2"/>
        <v>0</v>
      </c>
      <c r="H734" s="31">
        <f t="shared" si="3"/>
        <v>0</v>
      </c>
      <c r="I734" s="99">
        <f t="shared" si="4"/>
        <v>0</v>
      </c>
      <c r="J734" s="31">
        <f>VLOOKUP(A734,'Absolute Total Monosaccharide C'!$E$2:$T$999,3)</f>
        <v>0.049086</v>
      </c>
      <c r="K734" s="31">
        <f>VLOOKUP(A734,'Absolute Total Monosaccharide C'!$E$2:$T$999,4)</f>
        <v>0.01906</v>
      </c>
      <c r="L734" s="31">
        <f>VLOOKUP(A734,'Absolute Total Monosaccharide C'!$E$2:$T$999,5)</f>
        <v>0.010802</v>
      </c>
      <c r="M734" s="31">
        <f>VLOOKUP(A734,'Absolute Total Monosaccharide C'!$E$2:$T$999,6)</f>
        <v>0.004623</v>
      </c>
      <c r="N734" s="100">
        <f>VLOOKUP(A734,'Absolute Total Monosaccharide C'!$E$2:$T$999,7)</f>
        <v>0.020713</v>
      </c>
      <c r="O734" s="31">
        <f>VLOOKUP(A734,'Absolute Total Monosaccharide C'!$E$2:$T$999,8)</f>
        <v>0.001309</v>
      </c>
      <c r="P734" s="31">
        <f>VLOOKUP(A734,'Absolute Total Monosaccharide C'!$E$2:$T$999,9)</f>
        <v>0.00352</v>
      </c>
      <c r="Q734" s="31">
        <f>VLOOKUP(A734,'Absolute Total Monosaccharide C'!$E$2:$T$999,10)</f>
        <v>0.00055</v>
      </c>
      <c r="R734" s="31">
        <f>VLOOKUP(A734,'Absolute Total Monosaccharide C'!$E$2:$T$999,11)</f>
        <v>0.029772</v>
      </c>
      <c r="S734" s="31">
        <f>VLOOKUP(A734,'Absolute Total Monosaccharide C'!$E$2:$T$999,12)</f>
        <v>0</v>
      </c>
      <c r="T734" s="31">
        <f>VLOOKUP(A734,'Absolute Total Monosaccharide C'!$E$2:$T$999,13)</f>
        <v>0</v>
      </c>
      <c r="U734" s="31">
        <f>VLOOKUP(A734,'Absolute Total Monosaccharide C'!$E$2:$T$999,14)</f>
        <v>0.003127</v>
      </c>
      <c r="V734" s="31">
        <f>VLOOKUP(A734,'Absolute Total Monosaccharide C'!$E$2:$T$999,15)</f>
        <v>0</v>
      </c>
      <c r="W734" s="31">
        <f>VLOOKUP(A734,'Absolute Total Monosaccharide C'!$E$2:$T$999,16)</f>
        <v>0.001263</v>
      </c>
      <c r="X734" s="100">
        <f>VLOOKUP(A734,'Absolute Total Monosaccharide C'!$E$2:$T$999,2)</f>
        <v>10.206</v>
      </c>
      <c r="Y734" s="101"/>
    </row>
    <row r="735">
      <c r="A735" s="19" t="s">
        <v>1995</v>
      </c>
      <c r="B735" s="8" t="str">
        <f>VLOOKUP(A735,'Food Encyclopedia'!$C$2:$K$999,3)&amp;","&amp;VLOOKUP(A735,'Food Encyclopedia'!$C$2:$K$999,4)&amp;","&amp;VLOOKUP(A735,'Food Encyclopedia'!$C$2:$K$999,5)</f>
        <v>Cauliflower, NA, whole, frozen,Stahlbush Island Farms,</v>
      </c>
      <c r="C735" s="31" t="str">
        <f>VLOOKUP(A735,'Food Encyclopedia'!$C$2:$K$999,6)</f>
        <v>Vegetables</v>
      </c>
      <c r="D735" s="108"/>
      <c r="E735" s="31">
        <f t="shared" si="1"/>
        <v>0</v>
      </c>
      <c r="F735" s="31">
        <f>(VLOOKUP(A735,'% water content of Food'!A735:F1732,6))</f>
        <v>92.89247127</v>
      </c>
      <c r="G735" s="31">
        <f t="shared" si="2"/>
        <v>0</v>
      </c>
      <c r="H735" s="31">
        <f t="shared" si="3"/>
        <v>0</v>
      </c>
      <c r="I735" s="99">
        <f t="shared" si="4"/>
        <v>0</v>
      </c>
      <c r="J735" s="31">
        <f>VLOOKUP(A735,'Absolute Total Monosaccharide C'!$E$2:$T$999,3)</f>
        <v>0.172457</v>
      </c>
      <c r="K735" s="31">
        <f>VLOOKUP(A735,'Absolute Total Monosaccharide C'!$E$2:$T$999,4)</f>
        <v>0.03267</v>
      </c>
      <c r="L735" s="31">
        <f>VLOOKUP(A735,'Absolute Total Monosaccharide C'!$E$2:$T$999,5)</f>
        <v>0.004393</v>
      </c>
      <c r="M735" s="31">
        <f>VLOOKUP(A735,'Absolute Total Monosaccharide C'!$E$2:$T$999,6)</f>
        <v>0.006922</v>
      </c>
      <c r="N735" s="100">
        <f>VLOOKUP(A735,'Absolute Total Monosaccharide C'!$E$2:$T$999,7)</f>
        <v>0.038902</v>
      </c>
      <c r="O735" s="31">
        <f>VLOOKUP(A735,'Absolute Total Monosaccharide C'!$E$2:$T$999,8)</f>
        <v>0.002841</v>
      </c>
      <c r="P735" s="31">
        <f>VLOOKUP(A735,'Absolute Total Monosaccharide C'!$E$2:$T$999,9)</f>
        <v>0.004379</v>
      </c>
      <c r="Q735" s="102">
        <f>VLOOKUP(A735,'Absolute Total Monosaccharide C'!$E$2:$T$999,10)</f>
        <v>0.0000536</v>
      </c>
      <c r="R735" s="31">
        <f>VLOOKUP(A735,'Absolute Total Monosaccharide C'!$E$2:$T$999,11)</f>
        <v>0.029907</v>
      </c>
      <c r="S735" s="31">
        <f>VLOOKUP(A735,'Absolute Total Monosaccharide C'!$E$2:$T$999,12)</f>
        <v>0</v>
      </c>
      <c r="T735" s="31">
        <f>VLOOKUP(A735,'Absolute Total Monosaccharide C'!$E$2:$T$999,13)</f>
        <v>0</v>
      </c>
      <c r="U735" s="31">
        <f>VLOOKUP(A735,'Absolute Total Monosaccharide C'!$E$2:$T$999,14)</f>
        <v>0.004814</v>
      </c>
      <c r="V735" s="31">
        <f>VLOOKUP(A735,'Absolute Total Monosaccharide C'!$E$2:$T$999,15)</f>
        <v>0</v>
      </c>
      <c r="W735" s="31">
        <f>VLOOKUP(A735,'Absolute Total Monosaccharide C'!$E$2:$T$999,16)</f>
        <v>0.001699</v>
      </c>
      <c r="X735" s="100">
        <f>VLOOKUP(A735,'Absolute Total Monosaccharide C'!$E$2:$T$999,2)</f>
        <v>9.737</v>
      </c>
      <c r="Y735" s="101"/>
    </row>
    <row r="736">
      <c r="A736" s="19" t="s">
        <v>1997</v>
      </c>
      <c r="B736" s="8" t="str">
        <f>VLOOKUP(A736,'Food Encyclopedia'!$C$2:$K$999,3)&amp;","&amp;VLOOKUP(A736,'Food Encyclopedia'!$C$2:$K$999,4)&amp;","&amp;VLOOKUP(A736,'Food Encyclopedia'!$C$2:$K$999,5)</f>
        <v>Asparagus, baby asparagus, whole, frozen,Woodstock,</v>
      </c>
      <c r="C736" s="31" t="str">
        <f>VLOOKUP(A736,'Food Encyclopedia'!$C$2:$K$999,6)</f>
        <v>Vegetables</v>
      </c>
      <c r="D736" s="108"/>
      <c r="E736" s="31">
        <f t="shared" si="1"/>
        <v>0</v>
      </c>
      <c r="F736" s="31">
        <f>(VLOOKUP(A736,'% water content of Food'!A736:F1733,6))</f>
        <v>92.14955978</v>
      </c>
      <c r="G736" s="31">
        <f t="shared" si="2"/>
        <v>0</v>
      </c>
      <c r="H736" s="31">
        <f t="shared" si="3"/>
        <v>0</v>
      </c>
      <c r="I736" s="99">
        <f t="shared" si="4"/>
        <v>0</v>
      </c>
      <c r="J736" s="31">
        <f>VLOOKUP(A736,'Absolute Total Monosaccharide C'!$E$2:$T$999,3)</f>
        <v>0.074404</v>
      </c>
      <c r="K736" s="31">
        <f>VLOOKUP(A736,'Absolute Total Monosaccharide C'!$E$2:$T$999,4)</f>
        <v>0.01083</v>
      </c>
      <c r="L736" s="31">
        <f>VLOOKUP(A736,'Absolute Total Monosaccharide C'!$E$2:$T$999,5)</f>
        <v>0.005991</v>
      </c>
      <c r="M736" s="31">
        <f>VLOOKUP(A736,'Absolute Total Monosaccharide C'!$E$2:$T$999,6)</f>
        <v>0.008403</v>
      </c>
      <c r="N736" s="100">
        <f>VLOOKUP(A736,'Absolute Total Monosaccharide C'!$E$2:$T$999,7)</f>
        <v>0.018365</v>
      </c>
      <c r="O736" s="31">
        <f>VLOOKUP(A736,'Absolute Total Monosaccharide C'!$E$2:$T$999,8)</f>
        <v>0.002547</v>
      </c>
      <c r="P736" s="31">
        <f>VLOOKUP(A736,'Absolute Total Monosaccharide C'!$E$2:$T$999,9)</f>
        <v>0.003883</v>
      </c>
      <c r="Q736" s="102">
        <f>VLOOKUP(A736,'Absolute Total Monosaccharide C'!$E$2:$T$999,10)</f>
        <v>0.00000155</v>
      </c>
      <c r="R736" s="31">
        <f>VLOOKUP(A736,'Absolute Total Monosaccharide C'!$E$2:$T$999,11)</f>
        <v>0.015929</v>
      </c>
      <c r="S736" s="31">
        <f>VLOOKUP(A736,'Absolute Total Monosaccharide C'!$E$2:$T$999,12)</f>
        <v>0</v>
      </c>
      <c r="T736" s="31">
        <f>VLOOKUP(A736,'Absolute Total Monosaccharide C'!$E$2:$T$999,13)</f>
        <v>0</v>
      </c>
      <c r="U736" s="31">
        <f>VLOOKUP(A736,'Absolute Total Monosaccharide C'!$E$2:$T$999,14)</f>
        <v>0.007456</v>
      </c>
      <c r="V736" s="31">
        <f>VLOOKUP(A736,'Absolute Total Monosaccharide C'!$E$2:$T$999,15)</f>
        <v>0</v>
      </c>
      <c r="W736" s="31">
        <f>VLOOKUP(A736,'Absolute Total Monosaccharide C'!$E$2:$T$999,16)</f>
        <v>0.003549</v>
      </c>
      <c r="X736" s="100">
        <f>VLOOKUP(A736,'Absolute Total Monosaccharide C'!$E$2:$T$999,2)</f>
        <v>10.446</v>
      </c>
      <c r="Y736" s="101"/>
    </row>
    <row r="737">
      <c r="A737" s="19" t="s">
        <v>1999</v>
      </c>
      <c r="B737" s="8" t="str">
        <f>VLOOKUP(A737,'Food Encyclopedia'!$C$2:$K$999,3)&amp;","&amp;VLOOKUP(A737,'Food Encyclopedia'!$C$2:$K$999,4)&amp;","&amp;VLOOKUP(A737,'Food Encyclopedia'!$C$2:$K$999,5)</f>
        <v>Peas, Green peas, whole, frozen,Signature Select,</v>
      </c>
      <c r="C737" s="31" t="str">
        <f>VLOOKUP(A737,'Food Encyclopedia'!$C$2:$K$999,6)</f>
        <v>Beans, Peas, Legumes, Nuts, Seeds</v>
      </c>
      <c r="D737" s="108"/>
      <c r="E737" s="31">
        <f t="shared" si="1"/>
        <v>0</v>
      </c>
      <c r="F737" s="31">
        <f>(VLOOKUP(A737,'% water content of Food'!A737:F1734,6))</f>
        <v>56.14481309</v>
      </c>
      <c r="G737" s="31">
        <f t="shared" si="2"/>
        <v>0</v>
      </c>
      <c r="H737" s="31">
        <f t="shared" si="3"/>
        <v>0</v>
      </c>
      <c r="I737" s="99">
        <f t="shared" si="4"/>
        <v>0</v>
      </c>
      <c r="J737" s="31">
        <f>VLOOKUP(A737,'Absolute Total Monosaccharide C'!$E$2:$T$999,3)</f>
        <v>0.264865</v>
      </c>
      <c r="K737" s="31">
        <f>VLOOKUP(A737,'Absolute Total Monosaccharide C'!$E$2:$T$999,4)</f>
        <v>0.012587</v>
      </c>
      <c r="L737" s="31">
        <f>VLOOKUP(A737,'Absolute Total Monosaccharide C'!$E$2:$T$999,5)</f>
        <v>0.00387</v>
      </c>
      <c r="M737" s="31">
        <f>VLOOKUP(A737,'Absolute Total Monosaccharide C'!$E$2:$T$999,6)</f>
        <v>0.003418</v>
      </c>
      <c r="N737" s="100">
        <f>VLOOKUP(A737,'Absolute Total Monosaccharide C'!$E$2:$T$999,7)</f>
        <v>0.037128</v>
      </c>
      <c r="O737" s="31">
        <f>VLOOKUP(A737,'Absolute Total Monosaccharide C'!$E$2:$T$999,8)</f>
        <v>0.001327</v>
      </c>
      <c r="P737" s="31">
        <f>VLOOKUP(A737,'Absolute Total Monosaccharide C'!$E$2:$T$999,9)</f>
        <v>0.001627</v>
      </c>
      <c r="Q737" s="102">
        <f>VLOOKUP(A737,'Absolute Total Monosaccharide C'!$E$2:$T$999,10)</f>
        <v>0.0000807</v>
      </c>
      <c r="R737" s="31">
        <f>VLOOKUP(A737,'Absolute Total Monosaccharide C'!$E$2:$T$999,11)</f>
        <v>0.007088</v>
      </c>
      <c r="S737" s="31">
        <f>VLOOKUP(A737,'Absolute Total Monosaccharide C'!$E$2:$T$999,12)</f>
        <v>0</v>
      </c>
      <c r="T737" s="31">
        <f>VLOOKUP(A737,'Absolute Total Monosaccharide C'!$E$2:$T$999,13)</f>
        <v>0</v>
      </c>
      <c r="U737" s="31">
        <f>VLOOKUP(A737,'Absolute Total Monosaccharide C'!$E$2:$T$999,14)</f>
        <v>0.00031</v>
      </c>
      <c r="V737" s="31">
        <f>VLOOKUP(A737,'Absolute Total Monosaccharide C'!$E$2:$T$999,15)</f>
        <v>0</v>
      </c>
      <c r="W737" s="31">
        <f>VLOOKUP(A737,'Absolute Total Monosaccharide C'!$E$2:$T$999,16)</f>
        <v>0.001691</v>
      </c>
      <c r="X737" s="100">
        <f>VLOOKUP(A737,'Absolute Total Monosaccharide C'!$E$2:$T$999,2)</f>
        <v>10.073</v>
      </c>
      <c r="Y737" s="101"/>
    </row>
    <row r="738">
      <c r="A738" s="19" t="s">
        <v>2001</v>
      </c>
      <c r="B738" s="8" t="str">
        <f>VLOOKUP(A738,'Food Encyclopedia'!$C$2:$K$999,3)&amp;","&amp;VLOOKUP(A738,'Food Encyclopedia'!$C$2:$K$999,4)&amp;","&amp;VLOOKUP(A738,'Food Encyclopedia'!$C$2:$K$999,5)</f>
        <v>Broccoli, florets, whole, frozen,Birds Eye,</v>
      </c>
      <c r="C738" s="31" t="str">
        <f>VLOOKUP(A738,'Food Encyclopedia'!$C$2:$K$999,6)</f>
        <v>Vegetables</v>
      </c>
      <c r="D738" s="108"/>
      <c r="E738" s="31">
        <f t="shared" si="1"/>
        <v>0</v>
      </c>
      <c r="F738" s="31">
        <f>(VLOOKUP(A738,'% water content of Food'!A738:F1735,6))</f>
        <v>91.33372598</v>
      </c>
      <c r="G738" s="31">
        <f t="shared" si="2"/>
        <v>0</v>
      </c>
      <c r="H738" s="31">
        <f t="shared" si="3"/>
        <v>0</v>
      </c>
      <c r="I738" s="99">
        <f t="shared" si="4"/>
        <v>0</v>
      </c>
      <c r="J738" s="31">
        <f>VLOOKUP(A738,'Absolute Total Monosaccharide C'!$E$2:$T$999,3)</f>
        <v>0.082579</v>
      </c>
      <c r="K738" s="31">
        <f>VLOOKUP(A738,'Absolute Total Monosaccharide C'!$E$2:$T$999,4)</f>
        <v>0.026689</v>
      </c>
      <c r="L738" s="31">
        <f>VLOOKUP(A738,'Absolute Total Monosaccharide C'!$E$2:$T$999,5)</f>
        <v>0.004128</v>
      </c>
      <c r="M738" s="31">
        <f>VLOOKUP(A738,'Absolute Total Monosaccharide C'!$E$2:$T$999,6)</f>
        <v>0.00742</v>
      </c>
      <c r="N738" s="100">
        <f>VLOOKUP(A738,'Absolute Total Monosaccharide C'!$E$2:$T$999,7)</f>
        <v>0.039548</v>
      </c>
      <c r="O738" s="31">
        <f>VLOOKUP(A738,'Absolute Total Monosaccharide C'!$E$2:$T$999,8)</f>
        <v>0.002728</v>
      </c>
      <c r="P738" s="31">
        <f>VLOOKUP(A738,'Absolute Total Monosaccharide C'!$E$2:$T$999,9)</f>
        <v>0.004322</v>
      </c>
      <c r="Q738" s="102">
        <f>VLOOKUP(A738,'Absolute Total Monosaccharide C'!$E$2:$T$999,10)</f>
        <v>0.000051</v>
      </c>
      <c r="R738" s="31">
        <f>VLOOKUP(A738,'Absolute Total Monosaccharide C'!$E$2:$T$999,11)</f>
        <v>0.032971</v>
      </c>
      <c r="S738" s="31">
        <f>VLOOKUP(A738,'Absolute Total Monosaccharide C'!$E$2:$T$999,12)</f>
        <v>0</v>
      </c>
      <c r="T738" s="31">
        <f>VLOOKUP(A738,'Absolute Total Monosaccharide C'!$E$2:$T$999,13)</f>
        <v>0</v>
      </c>
      <c r="U738" s="31">
        <f>VLOOKUP(A738,'Absolute Total Monosaccharide C'!$E$2:$T$999,14)</f>
        <v>0.004245</v>
      </c>
      <c r="V738" s="31">
        <f>VLOOKUP(A738,'Absolute Total Monosaccharide C'!$E$2:$T$999,15)</f>
        <v>0</v>
      </c>
      <c r="W738" s="31">
        <f>VLOOKUP(A738,'Absolute Total Monosaccharide C'!$E$2:$T$999,16)</f>
        <v>0.002911</v>
      </c>
      <c r="X738" s="100">
        <f>VLOOKUP(A738,'Absolute Total Monosaccharide C'!$E$2:$T$999,2)</f>
        <v>10.443</v>
      </c>
      <c r="Y738" s="101"/>
    </row>
    <row r="739">
      <c r="A739" s="19" t="s">
        <v>2002</v>
      </c>
      <c r="B739" s="8" t="str">
        <f>VLOOKUP(A739,'Food Encyclopedia'!$C$2:$K$999,3)&amp;","&amp;VLOOKUP(A739,'Food Encyclopedia'!$C$2:$K$999,4)&amp;","&amp;VLOOKUP(A739,'Food Encyclopedia'!$C$2:$K$999,5)</f>
        <v>Beans, Edamame. whole, frozen,Seapoint Farms ,</v>
      </c>
      <c r="C739" s="31" t="str">
        <f>VLOOKUP(A739,'Food Encyclopedia'!$C$2:$K$999,6)</f>
        <v>Vegetables</v>
      </c>
      <c r="D739" s="108"/>
      <c r="E739" s="31">
        <f t="shared" si="1"/>
        <v>0</v>
      </c>
      <c r="F739" s="31">
        <f>(VLOOKUP(A739,'% water content of Food'!A739:F1736,6))</f>
        <v>69.57321247</v>
      </c>
      <c r="G739" s="31">
        <f t="shared" si="2"/>
        <v>0</v>
      </c>
      <c r="H739" s="31">
        <f t="shared" si="3"/>
        <v>0</v>
      </c>
      <c r="I739" s="99">
        <f t="shared" si="4"/>
        <v>0</v>
      </c>
      <c r="J739" s="31">
        <f>VLOOKUP(A739,'Absolute Total Monosaccharide C'!$E$2:$T$999,3)</f>
        <v>0.077356</v>
      </c>
      <c r="K739" s="31">
        <f>VLOOKUP(A739,'Absolute Total Monosaccharide C'!$E$2:$T$999,4)</f>
        <v>0.018561</v>
      </c>
      <c r="L739" s="31">
        <f>VLOOKUP(A739,'Absolute Total Monosaccharide C'!$E$2:$T$999,5)</f>
        <v>0.002701</v>
      </c>
      <c r="M739" s="31">
        <f>VLOOKUP(A739,'Absolute Total Monosaccharide C'!$E$2:$T$999,6)</f>
        <v>0.002687</v>
      </c>
      <c r="N739" s="100">
        <f>VLOOKUP(A739,'Absolute Total Monosaccharide C'!$E$2:$T$999,7)</f>
        <v>0.01393</v>
      </c>
      <c r="O739" s="31">
        <f>VLOOKUP(A739,'Absolute Total Monosaccharide C'!$E$2:$T$999,8)</f>
        <v>0.00168</v>
      </c>
      <c r="P739" s="31">
        <f>VLOOKUP(A739,'Absolute Total Monosaccharide C'!$E$2:$T$999,9)</f>
        <v>0.001521</v>
      </c>
      <c r="Q739" s="31">
        <f>VLOOKUP(A739,'Absolute Total Monosaccharide C'!$E$2:$T$999,10)</f>
        <v>0.000385</v>
      </c>
      <c r="R739" s="31">
        <f>VLOOKUP(A739,'Absolute Total Monosaccharide C'!$E$2:$T$999,11)</f>
        <v>0.005451</v>
      </c>
      <c r="S739" s="31">
        <f>VLOOKUP(A739,'Absolute Total Monosaccharide C'!$E$2:$T$999,12)</f>
        <v>0</v>
      </c>
      <c r="T739" s="31">
        <f>VLOOKUP(A739,'Absolute Total Monosaccharide C'!$E$2:$T$999,13)</f>
        <v>0</v>
      </c>
      <c r="U739" s="31">
        <f>VLOOKUP(A739,'Absolute Total Monosaccharide C'!$E$2:$T$999,14)</f>
        <v>0.005778</v>
      </c>
      <c r="V739" s="31">
        <f>VLOOKUP(A739,'Absolute Total Monosaccharide C'!$E$2:$T$999,15)</f>
        <v>0</v>
      </c>
      <c r="W739" s="31">
        <f>VLOOKUP(A739,'Absolute Total Monosaccharide C'!$E$2:$T$999,16)</f>
        <v>0.001475</v>
      </c>
      <c r="X739" s="100">
        <f>VLOOKUP(A739,'Absolute Total Monosaccharide C'!$E$2:$T$999,2)</f>
        <v>11.004</v>
      </c>
      <c r="Y739" s="101"/>
    </row>
    <row r="740">
      <c r="A740" s="19" t="s">
        <v>2005</v>
      </c>
      <c r="B740" s="8" t="str">
        <f>VLOOKUP(A740,'Food Encyclopedia'!$C$2:$K$999,3)&amp;","&amp;VLOOKUP(A740,'Food Encyclopedia'!$C$2:$K$999,4)&amp;","&amp;VLOOKUP(A740,'Food Encyclopedia'!$C$2:$K$999,5)</f>
        <v>Peas, Green peas, whole, frozen,Stahlbush Island Farms,</v>
      </c>
      <c r="C740" s="31" t="str">
        <f>VLOOKUP(A740,'Food Encyclopedia'!$C$2:$K$999,6)</f>
        <v>Beans, Peas, Legumes, Nuts, Seeds</v>
      </c>
      <c r="D740" s="108"/>
      <c r="E740" s="31">
        <f t="shared" si="1"/>
        <v>0</v>
      </c>
      <c r="F740" s="31">
        <f>(VLOOKUP(A740,'% water content of Food'!A740:F1737,6))</f>
        <v>76.78970167</v>
      </c>
      <c r="G740" s="31">
        <f t="shared" si="2"/>
        <v>0</v>
      </c>
      <c r="H740" s="31">
        <f t="shared" si="3"/>
        <v>0</v>
      </c>
      <c r="I740" s="99">
        <f t="shared" si="4"/>
        <v>0</v>
      </c>
      <c r="J740" s="31">
        <f>VLOOKUP(A740,'Absolute Total Monosaccharide C'!$E$2:$T$999,3)</f>
        <v>0.280563</v>
      </c>
      <c r="K740" s="31">
        <f>VLOOKUP(A740,'Absolute Total Monosaccharide C'!$E$2:$T$999,4)</f>
        <v>0.012449</v>
      </c>
      <c r="L740" s="31">
        <f>VLOOKUP(A740,'Absolute Total Monosaccharide C'!$E$2:$T$999,5)</f>
        <v>0.01268</v>
      </c>
      <c r="M740" s="31">
        <f>VLOOKUP(A740,'Absolute Total Monosaccharide C'!$E$2:$T$999,6)</f>
        <v>0.002584</v>
      </c>
      <c r="N740" s="100">
        <f>VLOOKUP(A740,'Absolute Total Monosaccharide C'!$E$2:$T$999,7)</f>
        <v>0.026416</v>
      </c>
      <c r="O740" s="31">
        <f>VLOOKUP(A740,'Absolute Total Monosaccharide C'!$E$2:$T$999,8)</f>
        <v>0.001467</v>
      </c>
      <c r="P740" s="31">
        <f>VLOOKUP(A740,'Absolute Total Monosaccharide C'!$E$2:$T$999,9)</f>
        <v>0.001086</v>
      </c>
      <c r="Q740" s="102">
        <f>VLOOKUP(A740,'Absolute Total Monosaccharide C'!$E$2:$T$999,10)</f>
        <v>0.0000407</v>
      </c>
      <c r="R740" s="31">
        <f>VLOOKUP(A740,'Absolute Total Monosaccharide C'!$E$2:$T$999,11)</f>
        <v>0.00608</v>
      </c>
      <c r="S740" s="31">
        <f>VLOOKUP(A740,'Absolute Total Monosaccharide C'!$E$2:$T$999,12)</f>
        <v>0</v>
      </c>
      <c r="T740" s="31">
        <f>VLOOKUP(A740,'Absolute Total Monosaccharide C'!$E$2:$T$999,13)</f>
        <v>0</v>
      </c>
      <c r="U740" s="31">
        <f>VLOOKUP(A740,'Absolute Total Monosaccharide C'!$E$2:$T$999,14)</f>
        <v>0</v>
      </c>
      <c r="V740" s="31">
        <f>VLOOKUP(A740,'Absolute Total Monosaccharide C'!$E$2:$T$999,15)</f>
        <v>0</v>
      </c>
      <c r="W740" s="31">
        <f>VLOOKUP(A740,'Absolute Total Monosaccharide C'!$E$2:$T$999,16)</f>
        <v>0.001736</v>
      </c>
      <c r="X740" s="100">
        <f>VLOOKUP(A740,'Absolute Total Monosaccharide C'!$E$2:$T$999,2)</f>
        <v>11.316</v>
      </c>
      <c r="Y740" s="101"/>
    </row>
    <row r="741">
      <c r="A741" s="19" t="s">
        <v>2006</v>
      </c>
      <c r="B741" s="8" t="str">
        <f>VLOOKUP(A741,'Food Encyclopedia'!$C$2:$K$999,3)&amp;","&amp;VLOOKUP(A741,'Food Encyclopedia'!$C$2:$K$999,4)&amp;","&amp;VLOOKUP(A741,'Food Encyclopedia'!$C$2:$K$999,5)</f>
        <v>Brussel Sprouts, petite brussel sprouts, whole, frozen ,Signature Select ,</v>
      </c>
      <c r="C741" s="31" t="str">
        <f>VLOOKUP(A741,'Food Encyclopedia'!$C$2:$K$999,6)</f>
        <v>Vegetables</v>
      </c>
      <c r="D741" s="108"/>
      <c r="E741" s="31">
        <f t="shared" si="1"/>
        <v>0</v>
      </c>
      <c r="F741" s="31">
        <f>(VLOOKUP(A741,'% water content of Food'!A741:F1738,6))</f>
        <v>87.67255039</v>
      </c>
      <c r="G741" s="31">
        <f t="shared" si="2"/>
        <v>0</v>
      </c>
      <c r="H741" s="31">
        <f t="shared" si="3"/>
        <v>0</v>
      </c>
      <c r="I741" s="99">
        <f t="shared" si="4"/>
        <v>0</v>
      </c>
      <c r="J741" s="31">
        <f>VLOOKUP(A741,'Absolute Total Monosaccharide C'!$E$2:$T$999,3)</f>
        <v>0.154405</v>
      </c>
      <c r="K741" s="31">
        <f>VLOOKUP(A741,'Absolute Total Monosaccharide C'!$E$2:$T$999,4)</f>
        <v>0.027053</v>
      </c>
      <c r="L741" s="31">
        <f>VLOOKUP(A741,'Absolute Total Monosaccharide C'!$E$2:$T$999,5)</f>
        <v>0.013873</v>
      </c>
      <c r="M741" s="31">
        <f>VLOOKUP(A741,'Absolute Total Monosaccharide C'!$E$2:$T$999,6)</f>
        <v>0.005638</v>
      </c>
      <c r="N741" s="100">
        <f>VLOOKUP(A741,'Absolute Total Monosaccharide C'!$E$2:$T$999,7)</f>
        <v>0.048569</v>
      </c>
      <c r="O741" s="31">
        <f>VLOOKUP(A741,'Absolute Total Monosaccharide C'!$E$2:$T$999,8)</f>
        <v>0.001343</v>
      </c>
      <c r="P741" s="31">
        <f>VLOOKUP(A741,'Absolute Total Monosaccharide C'!$E$2:$T$999,9)</f>
        <v>0.004127</v>
      </c>
      <c r="Q741" s="102">
        <f>VLOOKUP(A741,'Absolute Total Monosaccharide C'!$E$2:$T$999,10)</f>
        <v>0.000037</v>
      </c>
      <c r="R741" s="31">
        <f>VLOOKUP(A741,'Absolute Total Monosaccharide C'!$E$2:$T$999,11)</f>
        <v>0.02857</v>
      </c>
      <c r="S741" s="31">
        <f>VLOOKUP(A741,'Absolute Total Monosaccharide C'!$E$2:$T$999,12)</f>
        <v>0</v>
      </c>
      <c r="T741" s="31">
        <f>VLOOKUP(A741,'Absolute Total Monosaccharide C'!$E$2:$T$999,13)</f>
        <v>0</v>
      </c>
      <c r="U741" s="31">
        <f>VLOOKUP(A741,'Absolute Total Monosaccharide C'!$E$2:$T$999,14)</f>
        <v>0.003808</v>
      </c>
      <c r="V741" s="31">
        <f>VLOOKUP(A741,'Absolute Total Monosaccharide C'!$E$2:$T$999,15)</f>
        <v>0</v>
      </c>
      <c r="W741" s="31">
        <f>VLOOKUP(A741,'Absolute Total Monosaccharide C'!$E$2:$T$999,16)</f>
        <v>0.001731</v>
      </c>
      <c r="X741" s="100">
        <f>VLOOKUP(A741,'Absolute Total Monosaccharide C'!$E$2:$T$999,2)</f>
        <v>10.144</v>
      </c>
      <c r="Y741" s="101"/>
    </row>
    <row r="742">
      <c r="A742" s="19" t="s">
        <v>2008</v>
      </c>
      <c r="B742" s="8" t="str">
        <f>VLOOKUP(A742,'Food Encyclopedia'!$C$2:$K$999,3)&amp;","&amp;VLOOKUP(A742,'Food Encyclopedia'!$C$2:$K$999,4)&amp;","&amp;VLOOKUP(A742,'Food Encyclopedia'!$C$2:$K$999,5)</f>
        <v>Cauliflower, florets, whole, frozen,Signature Select,</v>
      </c>
      <c r="C742" s="31" t="str">
        <f>VLOOKUP(A742,'Food Encyclopedia'!$C$2:$K$999,6)</f>
        <v>Vegetables</v>
      </c>
      <c r="D742" s="108"/>
      <c r="E742" s="31">
        <f t="shared" si="1"/>
        <v>0</v>
      </c>
      <c r="F742" s="31">
        <f>(VLOOKUP(A742,'% water content of Food'!A742:F1739,6))</f>
        <v>93.14400297</v>
      </c>
      <c r="G742" s="31">
        <f t="shared" si="2"/>
        <v>0</v>
      </c>
      <c r="H742" s="31">
        <f t="shared" si="3"/>
        <v>0</v>
      </c>
      <c r="I742" s="99">
        <f t="shared" si="4"/>
        <v>0</v>
      </c>
      <c r="J742" s="31">
        <f>VLOOKUP(A742,'Absolute Total Monosaccharide C'!$E$2:$T$999,3)</f>
        <v>0.226666</v>
      </c>
      <c r="K742" s="31">
        <f>VLOOKUP(A742,'Absolute Total Monosaccharide C'!$E$2:$T$999,4)</f>
        <v>0.038089</v>
      </c>
      <c r="L742" s="31">
        <f>VLOOKUP(A742,'Absolute Total Monosaccharide C'!$E$2:$T$999,5)</f>
        <v>0.082828</v>
      </c>
      <c r="M742" s="31">
        <f>VLOOKUP(A742,'Absolute Total Monosaccharide C'!$E$2:$T$999,6)</f>
        <v>0.008122</v>
      </c>
      <c r="N742" s="100">
        <f>VLOOKUP(A742,'Absolute Total Monosaccharide C'!$E$2:$T$999,7)</f>
        <v>0.046736</v>
      </c>
      <c r="O742" s="31">
        <f>VLOOKUP(A742,'Absolute Total Monosaccharide C'!$E$2:$T$999,8)</f>
        <v>0.003813</v>
      </c>
      <c r="P742" s="31">
        <f>VLOOKUP(A742,'Absolute Total Monosaccharide C'!$E$2:$T$999,9)</f>
        <v>0.004069</v>
      </c>
      <c r="Q742" s="102">
        <f>VLOOKUP(A742,'Absolute Total Monosaccharide C'!$E$2:$T$999,10)</f>
        <v>0.0000923</v>
      </c>
      <c r="R742" s="31">
        <f>VLOOKUP(A742,'Absolute Total Monosaccharide C'!$E$2:$T$999,11)</f>
        <v>0.029742</v>
      </c>
      <c r="S742" s="31">
        <f>VLOOKUP(A742,'Absolute Total Monosaccharide C'!$E$2:$T$999,12)</f>
        <v>0</v>
      </c>
      <c r="T742" s="31">
        <f>VLOOKUP(A742,'Absolute Total Monosaccharide C'!$E$2:$T$999,13)</f>
        <v>0</v>
      </c>
      <c r="U742" s="31">
        <f>VLOOKUP(A742,'Absolute Total Monosaccharide C'!$E$2:$T$999,14)</f>
        <v>0.004325</v>
      </c>
      <c r="V742" s="31">
        <f>VLOOKUP(A742,'Absolute Total Monosaccharide C'!$E$2:$T$999,15)</f>
        <v>0</v>
      </c>
      <c r="W742" s="31">
        <f>VLOOKUP(A742,'Absolute Total Monosaccharide C'!$E$2:$T$999,16)</f>
        <v>0.001609</v>
      </c>
      <c r="X742" s="100">
        <f>VLOOKUP(A742,'Absolute Total Monosaccharide C'!$E$2:$T$999,2)</f>
        <v>10.394</v>
      </c>
      <c r="Y742" s="101"/>
    </row>
    <row r="743">
      <c r="A743" s="19" t="s">
        <v>2009</v>
      </c>
      <c r="B743" s="8" t="str">
        <f>VLOOKUP(A743,'Food Encyclopedia'!$C$2:$K$999,3)&amp;","&amp;VLOOKUP(A743,'Food Encyclopedia'!$C$2:$K$999,4)&amp;","&amp;VLOOKUP(A743,'Food Encyclopedia'!$C$2:$K$999,5)</f>
        <v>Green beans, french sliced, whole, frozen,Signature Select,</v>
      </c>
      <c r="C743" s="31" t="str">
        <f>VLOOKUP(A743,'Food Encyclopedia'!$C$2:$K$999,6)</f>
        <v>Vegetables</v>
      </c>
      <c r="D743" s="108"/>
      <c r="E743" s="31">
        <f t="shared" si="1"/>
        <v>0</v>
      </c>
      <c r="F743" s="31">
        <f>(VLOOKUP(A743,'% water content of Food'!A743:F1740,6))</f>
        <v>91.89574276</v>
      </c>
      <c r="G743" s="31">
        <f t="shared" si="2"/>
        <v>0</v>
      </c>
      <c r="H743" s="31">
        <f t="shared" si="3"/>
        <v>0</v>
      </c>
      <c r="I743" s="99">
        <f t="shared" si="4"/>
        <v>0</v>
      </c>
      <c r="J743" s="31">
        <f>VLOOKUP(A743,'Absolute Total Monosaccharide C'!$E$2:$T$999,3)</f>
        <v>0.185285</v>
      </c>
      <c r="K743" s="31">
        <f>VLOOKUP(A743,'Absolute Total Monosaccharide C'!$E$2:$T$999,4)</f>
        <v>0.059239</v>
      </c>
      <c r="L743" s="31">
        <f>VLOOKUP(A743,'Absolute Total Monosaccharide C'!$E$2:$T$999,5)</f>
        <v>0.020152</v>
      </c>
      <c r="M743" s="31">
        <f>VLOOKUP(A743,'Absolute Total Monosaccharide C'!$E$2:$T$999,6)</f>
        <v>0.005047</v>
      </c>
      <c r="N743" s="100">
        <f>VLOOKUP(A743,'Absolute Total Monosaccharide C'!$E$2:$T$999,7)</f>
        <v>0.021086</v>
      </c>
      <c r="O743" s="31">
        <f>VLOOKUP(A743,'Absolute Total Monosaccharide C'!$E$2:$T$999,8)</f>
        <v>0.001951</v>
      </c>
      <c r="P743" s="31">
        <f>VLOOKUP(A743,'Absolute Total Monosaccharide C'!$E$2:$T$999,9)</f>
        <v>0.003387</v>
      </c>
      <c r="Q743" s="31">
        <f>VLOOKUP(A743,'Absolute Total Monosaccharide C'!$E$2:$T$999,10)</f>
        <v>0.000175</v>
      </c>
      <c r="R743" s="31">
        <f>VLOOKUP(A743,'Absolute Total Monosaccharide C'!$E$2:$T$999,11)</f>
        <v>0.044692</v>
      </c>
      <c r="S743" s="31">
        <f>VLOOKUP(A743,'Absolute Total Monosaccharide C'!$E$2:$T$999,12)</f>
        <v>0</v>
      </c>
      <c r="T743" s="31">
        <f>VLOOKUP(A743,'Absolute Total Monosaccharide C'!$E$2:$T$999,13)</f>
        <v>0</v>
      </c>
      <c r="U743" s="31">
        <f>VLOOKUP(A743,'Absolute Total Monosaccharide C'!$E$2:$T$999,14)</f>
        <v>0.002999</v>
      </c>
      <c r="V743" s="31">
        <f>VLOOKUP(A743,'Absolute Total Monosaccharide C'!$E$2:$T$999,15)</f>
        <v>0</v>
      </c>
      <c r="W743" s="31">
        <f>VLOOKUP(A743,'Absolute Total Monosaccharide C'!$E$2:$T$999,16)</f>
        <v>0.001641</v>
      </c>
      <c r="X743" s="100">
        <f>VLOOKUP(A743,'Absolute Total Monosaccharide C'!$E$2:$T$999,2)</f>
        <v>10.192</v>
      </c>
      <c r="Y743" s="101"/>
    </row>
    <row r="744">
      <c r="A744" s="19" t="s">
        <v>2011</v>
      </c>
      <c r="B744" s="8" t="str">
        <f>VLOOKUP(A744,'Food Encyclopedia'!$C$2:$K$999,3)&amp;","&amp;VLOOKUP(A744,'Food Encyclopedia'!$C$2:$K$999,4)&amp;","&amp;VLOOKUP(A744,'Food Encyclopedia'!$C$2:$K$999,5)</f>
        <v>Broccoli, florets, whole, frozen,Cascadian Farms Organic,</v>
      </c>
      <c r="C744" s="31" t="str">
        <f>VLOOKUP(A744,'Food Encyclopedia'!$C$2:$K$999,6)</f>
        <v>Vegetables</v>
      </c>
      <c r="D744" s="108"/>
      <c r="E744" s="31">
        <f t="shared" si="1"/>
        <v>0</v>
      </c>
      <c r="F744" s="31">
        <f>(VLOOKUP(A744,'% water content of Food'!A744:F1741,6))</f>
        <v>90.37905496</v>
      </c>
      <c r="G744" s="31">
        <f t="shared" si="2"/>
        <v>0</v>
      </c>
      <c r="H744" s="31">
        <f t="shared" si="3"/>
        <v>0</v>
      </c>
      <c r="I744" s="99">
        <f t="shared" si="4"/>
        <v>0</v>
      </c>
      <c r="J744" s="31">
        <f>VLOOKUP(A744,'Absolute Total Monosaccharide C'!$E$2:$T$999,3)</f>
        <v>0.095848</v>
      </c>
      <c r="K744" s="31">
        <f>VLOOKUP(A744,'Absolute Total Monosaccharide C'!$E$2:$T$999,4)</f>
        <v>0.026711</v>
      </c>
      <c r="L744" s="31">
        <f>VLOOKUP(A744,'Absolute Total Monosaccharide C'!$E$2:$T$999,5)</f>
        <v>0.012118</v>
      </c>
      <c r="M744" s="31">
        <f>VLOOKUP(A744,'Absolute Total Monosaccharide C'!$E$2:$T$999,6)</f>
        <v>0.006658</v>
      </c>
      <c r="N744" s="100">
        <f>VLOOKUP(A744,'Absolute Total Monosaccharide C'!$E$2:$T$999,7)</f>
        <v>0.043375</v>
      </c>
      <c r="O744" s="31">
        <f>VLOOKUP(A744,'Absolute Total Monosaccharide C'!$E$2:$T$999,8)</f>
        <v>0.002129</v>
      </c>
      <c r="P744" s="31">
        <f>VLOOKUP(A744,'Absolute Total Monosaccharide C'!$E$2:$T$999,9)</f>
        <v>0.004138</v>
      </c>
      <c r="Q744" s="102">
        <f>VLOOKUP(A744,'Absolute Total Monosaccharide C'!$E$2:$T$999,10)</f>
        <v>0.000076</v>
      </c>
      <c r="R744" s="31">
        <f>VLOOKUP(A744,'Absolute Total Monosaccharide C'!$E$2:$T$999,11)</f>
        <v>0.030449</v>
      </c>
      <c r="S744" s="31">
        <f>VLOOKUP(A744,'Absolute Total Monosaccharide C'!$E$2:$T$999,12)</f>
        <v>0</v>
      </c>
      <c r="T744" s="31">
        <f>VLOOKUP(A744,'Absolute Total Monosaccharide C'!$E$2:$T$999,13)</f>
        <v>0</v>
      </c>
      <c r="U744" s="31">
        <f>VLOOKUP(A744,'Absolute Total Monosaccharide C'!$E$2:$T$999,14)</f>
        <v>0.002747</v>
      </c>
      <c r="V744" s="31">
        <f>VLOOKUP(A744,'Absolute Total Monosaccharide C'!$E$2:$T$999,15)</f>
        <v>0</v>
      </c>
      <c r="W744" s="31">
        <f>VLOOKUP(A744,'Absolute Total Monosaccharide C'!$E$2:$T$999,16)</f>
        <v>0.002406</v>
      </c>
      <c r="X744" s="100">
        <f>VLOOKUP(A744,'Absolute Total Monosaccharide C'!$E$2:$T$999,2)</f>
        <v>10.326</v>
      </c>
      <c r="Y744" s="101"/>
    </row>
    <row r="745">
      <c r="A745" s="19" t="s">
        <v>2013</v>
      </c>
      <c r="B745" s="8" t="str">
        <f>VLOOKUP(A745,'Food Encyclopedia'!$C$2:$K$999,3)&amp;","&amp;VLOOKUP(A745,'Food Encyclopedia'!$C$2:$K$999,4)&amp;","&amp;VLOOKUP(A745,'Food Encyclopedia'!$C$2:$K$999,5)</f>
        <v>Brussel Sprouts, petite brussel sprouts, whole, frozen ,Signature Select,</v>
      </c>
      <c r="C745" s="31" t="str">
        <f>VLOOKUP(A745,'Food Encyclopedia'!$C$2:$K$999,6)</f>
        <v>Vegetables</v>
      </c>
      <c r="D745" s="108"/>
      <c r="E745" s="31">
        <f t="shared" si="1"/>
        <v>0</v>
      </c>
      <c r="F745" s="31">
        <f>(VLOOKUP(A745,'% water content of Food'!A745:F1742,6))</f>
        <v>87.59612048</v>
      </c>
      <c r="G745" s="31">
        <f t="shared" si="2"/>
        <v>0</v>
      </c>
      <c r="H745" s="31">
        <f t="shared" si="3"/>
        <v>0</v>
      </c>
      <c r="I745" s="99">
        <f t="shared" si="4"/>
        <v>0</v>
      </c>
      <c r="J745" s="31">
        <f>VLOOKUP(A745,'Absolute Total Monosaccharide C'!$E$2:$T$999,3)</f>
        <v>0.125914</v>
      </c>
      <c r="K745" s="31">
        <f>VLOOKUP(A745,'Absolute Total Monosaccharide C'!$E$2:$T$999,4)</f>
        <v>0.030723</v>
      </c>
      <c r="L745" s="31">
        <f>VLOOKUP(A745,'Absolute Total Monosaccharide C'!$E$2:$T$999,5)</f>
        <v>0.004779</v>
      </c>
      <c r="M745" s="31">
        <f>VLOOKUP(A745,'Absolute Total Monosaccharide C'!$E$2:$T$999,6)</f>
        <v>0.004754</v>
      </c>
      <c r="N745" s="100">
        <f>VLOOKUP(A745,'Absolute Total Monosaccharide C'!$E$2:$T$999,7)</f>
        <v>0.052752</v>
      </c>
      <c r="O745" s="31">
        <f>VLOOKUP(A745,'Absolute Total Monosaccharide C'!$E$2:$T$999,8)</f>
        <v>0.002699</v>
      </c>
      <c r="P745" s="31">
        <f>VLOOKUP(A745,'Absolute Total Monosaccharide C'!$E$2:$T$999,9)</f>
        <v>0.00456</v>
      </c>
      <c r="Q745" s="102">
        <f>VLOOKUP(A745,'Absolute Total Monosaccharide C'!$E$2:$T$999,10)</f>
        <v>0.000024</v>
      </c>
      <c r="R745" s="31">
        <f>VLOOKUP(A745,'Absolute Total Monosaccharide C'!$E$2:$T$999,11)</f>
        <v>0.030198</v>
      </c>
      <c r="S745" s="31">
        <f>VLOOKUP(A745,'Absolute Total Monosaccharide C'!$E$2:$T$999,12)</f>
        <v>0</v>
      </c>
      <c r="T745" s="31">
        <f>VLOOKUP(A745,'Absolute Total Monosaccharide C'!$E$2:$T$999,13)</f>
        <v>0</v>
      </c>
      <c r="U745" s="31">
        <f>VLOOKUP(A745,'Absolute Total Monosaccharide C'!$E$2:$T$999,14)</f>
        <v>0.00414</v>
      </c>
      <c r="V745" s="31">
        <f>VLOOKUP(A745,'Absolute Total Monosaccharide C'!$E$2:$T$999,15)</f>
        <v>0</v>
      </c>
      <c r="W745" s="31">
        <f>VLOOKUP(A745,'Absolute Total Monosaccharide C'!$E$2:$T$999,16)</f>
        <v>0.001599</v>
      </c>
      <c r="X745" s="100">
        <f>VLOOKUP(A745,'Absolute Total Monosaccharide C'!$E$2:$T$999,2)</f>
        <v>10.306</v>
      </c>
      <c r="Y745" s="101"/>
    </row>
    <row r="746">
      <c r="A746" s="19" t="s">
        <v>2014</v>
      </c>
      <c r="B746" s="8" t="str">
        <f>VLOOKUP(A746,'Food Encyclopedia'!$C$2:$K$999,3)&amp;","&amp;VLOOKUP(A746,'Food Encyclopedia'!$C$2:$K$999,4)&amp;","&amp;VLOOKUP(A746,'Food Encyclopedia'!$C$2:$K$999,5)</f>
        <v>Green beans, cut green beans, whole, frozen,Cascadian Farms Organic,</v>
      </c>
      <c r="C746" s="31" t="str">
        <f>VLOOKUP(A746,'Food Encyclopedia'!$C$2:$K$999,6)</f>
        <v>Vegetables</v>
      </c>
      <c r="D746" s="108"/>
      <c r="E746" s="31">
        <f t="shared" si="1"/>
        <v>0</v>
      </c>
      <c r="F746" s="31">
        <f>(VLOOKUP(A746,'% water content of Food'!A746:F1743,6))</f>
        <v>91.0718975</v>
      </c>
      <c r="G746" s="31">
        <f t="shared" si="2"/>
        <v>0</v>
      </c>
      <c r="H746" s="31">
        <f t="shared" si="3"/>
        <v>0</v>
      </c>
      <c r="I746" s="99">
        <f t="shared" si="4"/>
        <v>0</v>
      </c>
      <c r="J746" s="31">
        <f>VLOOKUP(A746,'Absolute Total Monosaccharide C'!$E$2:$T$999,3)</f>
        <v>0.160397</v>
      </c>
      <c r="K746" s="31">
        <f>VLOOKUP(A746,'Absolute Total Monosaccharide C'!$E$2:$T$999,4)</f>
        <v>0.046523</v>
      </c>
      <c r="L746" s="31">
        <f>VLOOKUP(A746,'Absolute Total Monosaccharide C'!$E$2:$T$999,5)</f>
        <v>0.003132</v>
      </c>
      <c r="M746" s="31">
        <f>VLOOKUP(A746,'Absolute Total Monosaccharide C'!$E$2:$T$999,6)</f>
        <v>0.005789</v>
      </c>
      <c r="N746" s="100">
        <f>VLOOKUP(A746,'Absolute Total Monosaccharide C'!$E$2:$T$999,7)</f>
        <v>0.017464</v>
      </c>
      <c r="O746" s="31">
        <f>VLOOKUP(A746,'Absolute Total Monosaccharide C'!$E$2:$T$999,8)</f>
        <v>0.002662</v>
      </c>
      <c r="P746" s="31">
        <f>VLOOKUP(A746,'Absolute Total Monosaccharide C'!$E$2:$T$999,9)</f>
        <v>0.003012</v>
      </c>
      <c r="Q746" s="31">
        <f>VLOOKUP(A746,'Absolute Total Monosaccharide C'!$E$2:$T$999,10)</f>
        <v>0.000235</v>
      </c>
      <c r="R746" s="31">
        <f>VLOOKUP(A746,'Absolute Total Monosaccharide C'!$E$2:$T$999,11)</f>
        <v>0.045534</v>
      </c>
      <c r="S746" s="31">
        <f>VLOOKUP(A746,'Absolute Total Monosaccharide C'!$E$2:$T$999,12)</f>
        <v>0</v>
      </c>
      <c r="T746" s="31">
        <f>VLOOKUP(A746,'Absolute Total Monosaccharide C'!$E$2:$T$999,13)</f>
        <v>0.000121</v>
      </c>
      <c r="U746" s="31">
        <f>VLOOKUP(A746,'Absolute Total Monosaccharide C'!$E$2:$T$999,14)</f>
        <v>0.005291</v>
      </c>
      <c r="V746" s="31">
        <f>VLOOKUP(A746,'Absolute Total Monosaccharide C'!$E$2:$T$999,15)</f>
        <v>0</v>
      </c>
      <c r="W746" s="31">
        <f>VLOOKUP(A746,'Absolute Total Monosaccharide C'!$E$2:$T$999,16)</f>
        <v>0.00105</v>
      </c>
      <c r="X746" s="100">
        <f>VLOOKUP(A746,'Absolute Total Monosaccharide C'!$E$2:$T$999,2)</f>
        <v>10.07</v>
      </c>
      <c r="Y746" s="101"/>
    </row>
    <row r="747">
      <c r="A747" s="19" t="s">
        <v>2016</v>
      </c>
      <c r="B747" s="8" t="str">
        <f>VLOOKUP(A747,'Food Encyclopedia'!$C$2:$K$999,3)&amp;","&amp;VLOOKUP(A747,'Food Encyclopedia'!$C$2:$K$999,4)&amp;","&amp;VLOOKUP(A747,'Food Encyclopedia'!$C$2:$K$999,5)</f>
        <v>Cilantro, whole, fresh ,,</v>
      </c>
      <c r="C747" s="31" t="str">
        <f>VLOOKUP(A747,'Food Encyclopedia'!$C$2:$K$999,6)</f>
        <v>Vegetables</v>
      </c>
      <c r="D747" s="108"/>
      <c r="E747" s="31">
        <f t="shared" si="1"/>
        <v>0</v>
      </c>
      <c r="F747" s="31">
        <f>(VLOOKUP(A747,'% water content of Food'!A747:F1744,6))</f>
        <v>87.55630814</v>
      </c>
      <c r="G747" s="31">
        <f t="shared" si="2"/>
        <v>0</v>
      </c>
      <c r="H747" s="31">
        <f t="shared" si="3"/>
        <v>0</v>
      </c>
      <c r="I747" s="99">
        <f t="shared" si="4"/>
        <v>0</v>
      </c>
      <c r="J747" s="31">
        <f>VLOOKUP(A747,'Absolute Total Monosaccharide C'!$E$2:$T$999,3)</f>
        <v>0.037323</v>
      </c>
      <c r="K747" s="31">
        <f>VLOOKUP(A747,'Absolute Total Monosaccharide C'!$E$2:$T$999,4)</f>
        <v>0.012832</v>
      </c>
      <c r="L747" s="31">
        <f>VLOOKUP(A747,'Absolute Total Monosaccharide C'!$E$2:$T$999,5)</f>
        <v>0.056494</v>
      </c>
      <c r="M747" s="31">
        <f>VLOOKUP(A747,'Absolute Total Monosaccharide C'!$E$2:$T$999,6)</f>
        <v>0.003739</v>
      </c>
      <c r="N747" s="100">
        <f>VLOOKUP(A747,'Absolute Total Monosaccharide C'!$E$2:$T$999,7)</f>
        <v>0.006146</v>
      </c>
      <c r="O747" s="31">
        <f>VLOOKUP(A747,'Absolute Total Monosaccharide C'!$E$2:$T$999,8)</f>
        <v>0</v>
      </c>
      <c r="P747" s="31">
        <f>VLOOKUP(A747,'Absolute Total Monosaccharide C'!$E$2:$T$999,9)</f>
        <v>0.003789</v>
      </c>
      <c r="Q747" s="31">
        <f>VLOOKUP(A747,'Absolute Total Monosaccharide C'!$E$2:$T$999,10)</f>
        <v>0.001238</v>
      </c>
      <c r="R747" s="31">
        <f>VLOOKUP(A747,'Absolute Total Monosaccharide C'!$E$2:$T$999,11)</f>
        <v>0.028728</v>
      </c>
      <c r="S747" s="31">
        <f>VLOOKUP(A747,'Absolute Total Monosaccharide C'!$E$2:$T$999,12)</f>
        <v>0</v>
      </c>
      <c r="T747" s="31">
        <f>VLOOKUP(A747,'Absolute Total Monosaccharide C'!$E$2:$T$999,13)</f>
        <v>0</v>
      </c>
      <c r="U747" s="31">
        <f>VLOOKUP(A747,'Absolute Total Monosaccharide C'!$E$2:$T$999,14)</f>
        <v>0.002812</v>
      </c>
      <c r="V747" s="31">
        <f>VLOOKUP(A747,'Absolute Total Monosaccharide C'!$E$2:$T$999,15)</f>
        <v>0</v>
      </c>
      <c r="W747" s="31">
        <f>VLOOKUP(A747,'Absolute Total Monosaccharide C'!$E$2:$T$999,16)</f>
        <v>0.000768</v>
      </c>
      <c r="X747" s="100">
        <f>VLOOKUP(A747,'Absolute Total Monosaccharide C'!$E$2:$T$999,2)</f>
        <v>10.162</v>
      </c>
      <c r="Y747" s="101"/>
    </row>
    <row r="748">
      <c r="A748" s="19" t="s">
        <v>2018</v>
      </c>
      <c r="B748" s="8" t="str">
        <f>VLOOKUP(A748,'Food Encyclopedia'!$C$2:$K$999,3)&amp;","&amp;VLOOKUP(A748,'Food Encyclopedia'!$C$2:$K$999,4)&amp;","&amp;VLOOKUP(A748,'Food Encyclopedia'!$C$2:$K$999,5)</f>
        <v>Cabbage, whole, fresh,,</v>
      </c>
      <c r="C748" s="31" t="str">
        <f>VLOOKUP(A748,'Food Encyclopedia'!$C$2:$K$999,6)</f>
        <v>Vegetables</v>
      </c>
      <c r="D748" s="108"/>
      <c r="E748" s="31">
        <f t="shared" si="1"/>
        <v>0</v>
      </c>
      <c r="F748" s="31">
        <f>(VLOOKUP(A748,'% water content of Food'!A748:F1745,6))</f>
        <v>177.6940285</v>
      </c>
      <c r="G748" s="31">
        <f t="shared" si="2"/>
        <v>0</v>
      </c>
      <c r="H748" s="31">
        <f t="shared" si="3"/>
        <v>0</v>
      </c>
      <c r="I748" s="99">
        <f t="shared" si="4"/>
        <v>0</v>
      </c>
      <c r="J748" s="31">
        <f>VLOOKUP(A748,'Absolute Total Monosaccharide C'!$E$2:$T$999,3)</f>
        <v>0.16928</v>
      </c>
      <c r="K748" s="31">
        <f>VLOOKUP(A748,'Absolute Total Monosaccharide C'!$E$2:$T$999,4)</f>
        <v>0.010449</v>
      </c>
      <c r="L748" s="31">
        <f>VLOOKUP(A748,'Absolute Total Monosaccharide C'!$E$2:$T$999,5)</f>
        <v>0.038112</v>
      </c>
      <c r="M748" s="31">
        <f>VLOOKUP(A748,'Absolute Total Monosaccharide C'!$E$2:$T$999,6)</f>
        <v>0.003726</v>
      </c>
      <c r="N748" s="100">
        <f>VLOOKUP(A748,'Absolute Total Monosaccharide C'!$E$2:$T$999,7)</f>
        <v>0.011393</v>
      </c>
      <c r="O748" s="31">
        <f>VLOOKUP(A748,'Absolute Total Monosaccharide C'!$E$2:$T$999,8)</f>
        <v>0.002174</v>
      </c>
      <c r="P748" s="31">
        <f>VLOOKUP(A748,'Absolute Total Monosaccharide C'!$E$2:$T$999,9)</f>
        <v>0.002639</v>
      </c>
      <c r="Q748" s="31">
        <f>VLOOKUP(A748,'Absolute Total Monosaccharide C'!$E$2:$T$999,10)</f>
        <v>0.000307</v>
      </c>
      <c r="R748" s="31">
        <f>VLOOKUP(A748,'Absolute Total Monosaccharide C'!$E$2:$T$999,11)</f>
        <v>0.02669</v>
      </c>
      <c r="S748" s="31">
        <f>VLOOKUP(A748,'Absolute Total Monosaccharide C'!$E$2:$T$999,12)</f>
        <v>0</v>
      </c>
      <c r="T748" s="31">
        <f>VLOOKUP(A748,'Absolute Total Monosaccharide C'!$E$2:$T$999,13)</f>
        <v>0</v>
      </c>
      <c r="U748" s="31">
        <f>VLOOKUP(A748,'Absolute Total Monosaccharide C'!$E$2:$T$999,14)</f>
        <v>0.00178</v>
      </c>
      <c r="V748" s="31">
        <f>VLOOKUP(A748,'Absolute Total Monosaccharide C'!$E$2:$T$999,15)</f>
        <v>0</v>
      </c>
      <c r="W748" s="31">
        <f>VLOOKUP(A748,'Absolute Total Monosaccharide C'!$E$2:$T$999,16)</f>
        <v>0.001104</v>
      </c>
      <c r="X748" s="100">
        <f>VLOOKUP(A748,'Absolute Total Monosaccharide C'!$E$2:$T$999,2)</f>
        <v>10.391</v>
      </c>
      <c r="Y748" s="101"/>
    </row>
    <row r="749">
      <c r="A749" s="19" t="s">
        <v>2020</v>
      </c>
      <c r="B749" s="8" t="str">
        <f>VLOOKUP(A749,'Food Encyclopedia'!$C$2:$K$999,3)&amp;","&amp;VLOOKUP(A749,'Food Encyclopedia'!$C$2:$K$999,4)&amp;","&amp;VLOOKUP(A749,'Food Encyclopedia'!$C$2:$K$999,5)</f>
        <v>Garlic, whole, fresh,,</v>
      </c>
      <c r="C749" s="31" t="str">
        <f>VLOOKUP(A749,'Food Encyclopedia'!$C$2:$K$999,6)</f>
        <v>Vegetables</v>
      </c>
      <c r="D749" s="108"/>
      <c r="E749" s="31">
        <f t="shared" si="1"/>
        <v>0</v>
      </c>
      <c r="F749" s="31">
        <f>(VLOOKUP(A749,'% water content of Food'!A749:F1746,6))</f>
        <v>56.88657546</v>
      </c>
      <c r="G749" s="31">
        <f t="shared" si="2"/>
        <v>0</v>
      </c>
      <c r="H749" s="31">
        <f t="shared" si="3"/>
        <v>0</v>
      </c>
      <c r="I749" s="99">
        <f t="shared" si="4"/>
        <v>0</v>
      </c>
      <c r="J749" s="31">
        <f>VLOOKUP(A749,'Absolute Total Monosaccharide C'!$E$2:$T$999,3)</f>
        <v>0.020403</v>
      </c>
      <c r="K749" s="31">
        <f>VLOOKUP(A749,'Absolute Total Monosaccharide C'!$E$2:$T$999,4)</f>
        <v>0.009365</v>
      </c>
      <c r="L749" s="31">
        <f>VLOOKUP(A749,'Absolute Total Monosaccharide C'!$E$2:$T$999,5)</f>
        <v>0.074673</v>
      </c>
      <c r="M749" s="31">
        <f>VLOOKUP(A749,'Absolute Total Monosaccharide C'!$E$2:$T$999,6)</f>
        <v>0.001367</v>
      </c>
      <c r="N749" s="100">
        <f>VLOOKUP(A749,'Absolute Total Monosaccharide C'!$E$2:$T$999,7)</f>
        <v>0.002461</v>
      </c>
      <c r="O749" s="31">
        <f>VLOOKUP(A749,'Absolute Total Monosaccharide C'!$E$2:$T$999,8)</f>
        <v>0.001351</v>
      </c>
      <c r="P749" s="31">
        <f>VLOOKUP(A749,'Absolute Total Monosaccharide C'!$E$2:$T$999,9)</f>
        <v>0.000754</v>
      </c>
      <c r="Q749" s="31">
        <f>VLOOKUP(A749,'Absolute Total Monosaccharide C'!$E$2:$T$999,10)</f>
        <v>0</v>
      </c>
      <c r="R749" s="31">
        <f>VLOOKUP(A749,'Absolute Total Monosaccharide C'!$E$2:$T$999,11)</f>
        <v>0.006094</v>
      </c>
      <c r="S749" s="31">
        <f>VLOOKUP(A749,'Absolute Total Monosaccharide C'!$E$2:$T$999,12)</f>
        <v>0</v>
      </c>
      <c r="T749" s="31">
        <f>VLOOKUP(A749,'Absolute Total Monosaccharide C'!$E$2:$T$999,13)</f>
        <v>0</v>
      </c>
      <c r="U749" s="31">
        <f>VLOOKUP(A749,'Absolute Total Monosaccharide C'!$E$2:$T$999,14)</f>
        <v>0</v>
      </c>
      <c r="V749" s="31">
        <f>VLOOKUP(A749,'Absolute Total Monosaccharide C'!$E$2:$T$999,15)</f>
        <v>0</v>
      </c>
      <c r="W749" s="31">
        <f>VLOOKUP(A749,'Absolute Total Monosaccharide C'!$E$2:$T$999,16)</f>
        <v>0.000264</v>
      </c>
      <c r="X749" s="100">
        <f>VLOOKUP(A749,'Absolute Total Monosaccharide C'!$E$2:$T$999,2)</f>
        <v>9.813</v>
      </c>
      <c r="Y749" s="101"/>
    </row>
    <row r="750">
      <c r="A750" s="19" t="s">
        <v>2022</v>
      </c>
      <c r="B750" s="8" t="str">
        <f>VLOOKUP(A750,'Food Encyclopedia'!$C$2:$K$999,3)&amp;","&amp;VLOOKUP(A750,'Food Encyclopedia'!$C$2:$K$999,4)&amp;","&amp;VLOOKUP(A750,'Food Encyclopedia'!$C$2:$K$999,5)</f>
        <v>Onion, whole, fresh,,</v>
      </c>
      <c r="C750" s="31" t="str">
        <f>VLOOKUP(A750,'Food Encyclopedia'!$C$2:$K$999,6)</f>
        <v>Vegetables</v>
      </c>
      <c r="D750" s="108"/>
      <c r="E750" s="31">
        <f t="shared" si="1"/>
        <v>0</v>
      </c>
      <c r="F750" s="31">
        <f>(VLOOKUP(A750,'% water content of Food'!A750:F1747,6))</f>
        <v>91.78272754</v>
      </c>
      <c r="G750" s="31">
        <f t="shared" si="2"/>
        <v>0</v>
      </c>
      <c r="H750" s="31">
        <f t="shared" si="3"/>
        <v>0</v>
      </c>
      <c r="I750" s="99">
        <f t="shared" si="4"/>
        <v>0</v>
      </c>
      <c r="J750" s="31">
        <f>VLOOKUP(A750,'Absolute Total Monosaccharide C'!$E$2:$T$999,3)</f>
        <v>0.201632</v>
      </c>
      <c r="K750" s="31">
        <f>VLOOKUP(A750,'Absolute Total Monosaccharide C'!$E$2:$T$999,4)</f>
        <v>0.024669</v>
      </c>
      <c r="L750" s="31">
        <f>VLOOKUP(A750,'Absolute Total Monosaccharide C'!$E$2:$T$999,5)</f>
        <v>0.055322</v>
      </c>
      <c r="M750" s="31">
        <f>VLOOKUP(A750,'Absolute Total Monosaccharide C'!$E$2:$T$999,6)</f>
        <v>0.002165</v>
      </c>
      <c r="N750" s="100">
        <f>VLOOKUP(A750,'Absolute Total Monosaccharide C'!$E$2:$T$999,7)</f>
        <v>0.002665</v>
      </c>
      <c r="O750" s="31">
        <f>VLOOKUP(A750,'Absolute Total Monosaccharide C'!$E$2:$T$999,8)</f>
        <v>0.002385</v>
      </c>
      <c r="P750" s="31">
        <f>VLOOKUP(A750,'Absolute Total Monosaccharide C'!$E$2:$T$999,9)</f>
        <v>0.00103</v>
      </c>
      <c r="Q750" s="31">
        <f>VLOOKUP(A750,'Absolute Total Monosaccharide C'!$E$2:$T$999,10)</f>
        <v>0</v>
      </c>
      <c r="R750" s="31">
        <f>VLOOKUP(A750,'Absolute Total Monosaccharide C'!$E$2:$T$999,11)</f>
        <v>0.026003</v>
      </c>
      <c r="S750" s="31">
        <f>VLOOKUP(A750,'Absolute Total Monosaccharide C'!$E$2:$T$999,12)</f>
        <v>0</v>
      </c>
      <c r="T750" s="31">
        <f>VLOOKUP(A750,'Absolute Total Monosaccharide C'!$E$2:$T$999,13)</f>
        <v>0</v>
      </c>
      <c r="U750" s="31">
        <f>VLOOKUP(A750,'Absolute Total Monosaccharide C'!$E$2:$T$999,14)</f>
        <v>0.000278</v>
      </c>
      <c r="V750" s="31">
        <f>VLOOKUP(A750,'Absolute Total Monosaccharide C'!$E$2:$T$999,15)</f>
        <v>0</v>
      </c>
      <c r="W750" s="31">
        <f>VLOOKUP(A750,'Absolute Total Monosaccharide C'!$E$2:$T$999,16)</f>
        <v>0.000246</v>
      </c>
      <c r="X750" s="100">
        <f>VLOOKUP(A750,'Absolute Total Monosaccharide C'!$E$2:$T$999,2)</f>
        <v>10.495</v>
      </c>
      <c r="Y750" s="101"/>
    </row>
    <row r="751">
      <c r="A751" s="19" t="s">
        <v>2024</v>
      </c>
      <c r="B751" s="8" t="str">
        <f>VLOOKUP(A751,'Food Encyclopedia'!$C$2:$K$999,3)&amp;","&amp;VLOOKUP(A751,'Food Encyclopedia'!$C$2:$K$999,4)&amp;","&amp;VLOOKUP(A751,'Food Encyclopedia'!$C$2:$K$999,5)</f>
        <v>Jalapeno, whole, fresh,,</v>
      </c>
      <c r="C751" s="31" t="str">
        <f>VLOOKUP(A751,'Food Encyclopedia'!$C$2:$K$999,6)</f>
        <v>Vegetables</v>
      </c>
      <c r="D751" s="108"/>
      <c r="E751" s="31">
        <f t="shared" si="1"/>
        <v>0</v>
      </c>
      <c r="F751" s="31">
        <f>(VLOOKUP(A751,'% water content of Food'!A751:F1748,6))</f>
        <v>92.93871659</v>
      </c>
      <c r="G751" s="31">
        <f t="shared" si="2"/>
        <v>0</v>
      </c>
      <c r="H751" s="31">
        <f t="shared" si="3"/>
        <v>0</v>
      </c>
      <c r="I751" s="99">
        <f t="shared" si="4"/>
        <v>0</v>
      </c>
      <c r="J751" s="31">
        <f>VLOOKUP(A751,'Absolute Total Monosaccharide C'!$E$2:$T$999,3)</f>
        <v>0.156265</v>
      </c>
      <c r="K751" s="31">
        <f>VLOOKUP(A751,'Absolute Total Monosaccharide C'!$E$2:$T$999,4)</f>
        <v>0.020276</v>
      </c>
      <c r="L751" s="31">
        <f>VLOOKUP(A751,'Absolute Total Monosaccharide C'!$E$2:$T$999,5)</f>
        <v>0.051455</v>
      </c>
      <c r="M751" s="31">
        <f>VLOOKUP(A751,'Absolute Total Monosaccharide C'!$E$2:$T$999,6)</f>
        <v>0.003961</v>
      </c>
      <c r="N751" s="100">
        <f>VLOOKUP(A751,'Absolute Total Monosaccharide C'!$E$2:$T$999,7)</f>
        <v>0.007877</v>
      </c>
      <c r="O751" s="31">
        <f>VLOOKUP(A751,'Absolute Total Monosaccharide C'!$E$2:$T$999,8)</f>
        <v>0.002164</v>
      </c>
      <c r="P751" s="31">
        <f>VLOOKUP(A751,'Absolute Total Monosaccharide C'!$E$2:$T$999,9)</f>
        <v>0.006955</v>
      </c>
      <c r="Q751" s="31">
        <f>VLOOKUP(A751,'Absolute Total Monosaccharide C'!$E$2:$T$999,10)</f>
        <v>0</v>
      </c>
      <c r="R751" s="31">
        <f>VLOOKUP(A751,'Absolute Total Monosaccharide C'!$E$2:$T$999,11)</f>
        <v>0.037562</v>
      </c>
      <c r="S751" s="31">
        <f>VLOOKUP(A751,'Absolute Total Monosaccharide C'!$E$2:$T$999,12)</f>
        <v>0</v>
      </c>
      <c r="T751" s="31">
        <f>VLOOKUP(A751,'Absolute Total Monosaccharide C'!$E$2:$T$999,13)</f>
        <v>0</v>
      </c>
      <c r="U751" s="31">
        <f>VLOOKUP(A751,'Absolute Total Monosaccharide C'!$E$2:$T$999,14)</f>
        <v>0.001913</v>
      </c>
      <c r="V751" s="31">
        <f>VLOOKUP(A751,'Absolute Total Monosaccharide C'!$E$2:$T$999,15)</f>
        <v>0</v>
      </c>
      <c r="W751" s="31">
        <f>VLOOKUP(A751,'Absolute Total Monosaccharide C'!$E$2:$T$999,16)</f>
        <v>0.000869</v>
      </c>
      <c r="X751" s="100">
        <f>VLOOKUP(A751,'Absolute Total Monosaccharide C'!$E$2:$T$999,2)</f>
        <v>10.061</v>
      </c>
      <c r="Y751" s="101"/>
    </row>
    <row r="752">
      <c r="A752" s="19" t="s">
        <v>2026</v>
      </c>
      <c r="B752" s="8" t="str">
        <f>VLOOKUP(A752,'Food Encyclopedia'!$C$2:$K$999,3)&amp;","&amp;VLOOKUP(A752,'Food Encyclopedia'!$C$2:$K$999,4)&amp;","&amp;VLOOKUP(A752,'Food Encyclopedia'!$C$2:$K$999,5)</f>
        <v>Parsley, whole, fresh ,,</v>
      </c>
      <c r="C752" s="31" t="str">
        <f>VLOOKUP(A752,'Food Encyclopedia'!$C$2:$K$999,6)</f>
        <v>Vegetables</v>
      </c>
      <c r="D752" s="108"/>
      <c r="E752" s="31">
        <f t="shared" si="1"/>
        <v>0</v>
      </c>
      <c r="F752" s="31">
        <f>(VLOOKUP(A752,'% water content of Food'!A752:F1749,6))</f>
        <v>84.65907584</v>
      </c>
      <c r="G752" s="31">
        <f t="shared" si="2"/>
        <v>0</v>
      </c>
      <c r="H752" s="31">
        <f t="shared" si="3"/>
        <v>0</v>
      </c>
      <c r="I752" s="99">
        <f t="shared" si="4"/>
        <v>0</v>
      </c>
      <c r="J752" s="31">
        <f>VLOOKUP(A752,'Absolute Total Monosaccharide C'!$E$2:$T$999,3)</f>
        <v>0.065761</v>
      </c>
      <c r="K752" s="31">
        <f>VLOOKUP(A752,'Absolute Total Monosaccharide C'!$E$2:$T$999,4)</f>
        <v>0.010551</v>
      </c>
      <c r="L752" s="31">
        <f>VLOOKUP(A752,'Absolute Total Monosaccharide C'!$E$2:$T$999,5)</f>
        <v>0.04944</v>
      </c>
      <c r="M752" s="31">
        <f>VLOOKUP(A752,'Absolute Total Monosaccharide C'!$E$2:$T$999,6)</f>
        <v>0.003413</v>
      </c>
      <c r="N752" s="100">
        <f>VLOOKUP(A752,'Absolute Total Monosaccharide C'!$E$2:$T$999,7)</f>
        <v>0.011422</v>
      </c>
      <c r="O752" s="31">
        <f>VLOOKUP(A752,'Absolute Total Monosaccharide C'!$E$2:$T$999,8)</f>
        <v>0</v>
      </c>
      <c r="P752" s="31">
        <f>VLOOKUP(A752,'Absolute Total Monosaccharide C'!$E$2:$T$999,9)</f>
        <v>0.002237</v>
      </c>
      <c r="Q752" s="31">
        <f>VLOOKUP(A752,'Absolute Total Monosaccharide C'!$E$2:$T$999,10)</f>
        <v>0.000279</v>
      </c>
      <c r="R752" s="31">
        <f>VLOOKUP(A752,'Absolute Total Monosaccharide C'!$E$2:$T$999,11)</f>
        <v>0.025175</v>
      </c>
      <c r="S752" s="31">
        <f>VLOOKUP(A752,'Absolute Total Monosaccharide C'!$E$2:$T$999,12)</f>
        <v>0</v>
      </c>
      <c r="T752" s="31">
        <f>VLOOKUP(A752,'Absolute Total Monosaccharide C'!$E$2:$T$999,13)</f>
        <v>0</v>
      </c>
      <c r="U752" s="31">
        <f>VLOOKUP(A752,'Absolute Total Monosaccharide C'!$E$2:$T$999,14)</f>
        <v>0.001564</v>
      </c>
      <c r="V752" s="31">
        <f>VLOOKUP(A752,'Absolute Total Monosaccharide C'!$E$2:$T$999,15)</f>
        <v>0</v>
      </c>
      <c r="W752" s="31">
        <f>VLOOKUP(A752,'Absolute Total Monosaccharide C'!$E$2:$T$999,16)</f>
        <v>0.001036</v>
      </c>
      <c r="X752" s="100">
        <f>VLOOKUP(A752,'Absolute Total Monosaccharide C'!$E$2:$T$999,2)</f>
        <v>9.976</v>
      </c>
      <c r="Y752" s="101"/>
    </row>
    <row r="753">
      <c r="A753" s="19" t="s">
        <v>2028</v>
      </c>
      <c r="B753" s="8" t="str">
        <f>VLOOKUP(A753,'Food Encyclopedia'!$C$2:$K$999,3)&amp;","&amp;VLOOKUP(A753,'Food Encyclopedia'!$C$2:$K$999,4)&amp;","&amp;VLOOKUP(A753,'Food Encyclopedia'!$C$2:$K$999,5)</f>
        <v>Basil, leaves, fresh,,</v>
      </c>
      <c r="C753" s="31" t="str">
        <f>VLOOKUP(A753,'Food Encyclopedia'!$C$2:$K$999,6)</f>
        <v>Vegetables</v>
      </c>
      <c r="D753" s="108"/>
      <c r="E753" s="31">
        <f t="shared" si="1"/>
        <v>0</v>
      </c>
      <c r="F753" s="31">
        <f>(VLOOKUP(A753,'% water content of Food'!A753:F1750,6))</f>
        <v>86.93037744</v>
      </c>
      <c r="G753" s="31">
        <f t="shared" si="2"/>
        <v>0</v>
      </c>
      <c r="H753" s="31">
        <f t="shared" si="3"/>
        <v>0</v>
      </c>
      <c r="I753" s="99">
        <f t="shared" si="4"/>
        <v>0</v>
      </c>
      <c r="J753" s="31">
        <f>VLOOKUP(A753,'Absolute Total Monosaccharide C'!$E$2:$T$999,3)</f>
        <v>0.094807</v>
      </c>
      <c r="K753" s="31">
        <f>VLOOKUP(A753,'Absolute Total Monosaccharide C'!$E$2:$T$999,4)</f>
        <v>0.018408</v>
      </c>
      <c r="L753" s="31">
        <f>VLOOKUP(A753,'Absolute Total Monosaccharide C'!$E$2:$T$999,5)</f>
        <v>0.042882</v>
      </c>
      <c r="M753" s="31">
        <f>VLOOKUP(A753,'Absolute Total Monosaccharide C'!$E$2:$T$999,6)</f>
        <v>0.003699</v>
      </c>
      <c r="N753" s="100">
        <f>VLOOKUP(A753,'Absolute Total Monosaccharide C'!$E$2:$T$999,7)</f>
        <v>0.004567</v>
      </c>
      <c r="O753" s="31">
        <f>VLOOKUP(A753,'Absolute Total Monosaccharide C'!$E$2:$T$999,8)</f>
        <v>0</v>
      </c>
      <c r="P753" s="31">
        <f>VLOOKUP(A753,'Absolute Total Monosaccharide C'!$E$2:$T$999,9)</f>
        <v>0.002375</v>
      </c>
      <c r="Q753" s="31">
        <f>VLOOKUP(A753,'Absolute Total Monosaccharide C'!$E$2:$T$999,10)</f>
        <v>0.000259</v>
      </c>
      <c r="R753" s="31">
        <f>VLOOKUP(A753,'Absolute Total Monosaccharide C'!$E$2:$T$999,11)</f>
        <v>0.047407</v>
      </c>
      <c r="S753" s="31">
        <f>VLOOKUP(A753,'Absolute Total Monosaccharide C'!$E$2:$T$999,12)</f>
        <v>0</v>
      </c>
      <c r="T753" s="31">
        <f>VLOOKUP(A753,'Absolute Total Monosaccharide C'!$E$2:$T$999,13)</f>
        <v>0</v>
      </c>
      <c r="U753" s="31">
        <f>VLOOKUP(A753,'Absolute Total Monosaccharide C'!$E$2:$T$999,14)</f>
        <v>0.000884</v>
      </c>
      <c r="V753" s="31">
        <f>VLOOKUP(A753,'Absolute Total Monosaccharide C'!$E$2:$T$999,15)</f>
        <v>0</v>
      </c>
      <c r="W753" s="31">
        <f>VLOOKUP(A753,'Absolute Total Monosaccharide C'!$E$2:$T$999,16)</f>
        <v>0.000786</v>
      </c>
      <c r="X753" s="100">
        <f>VLOOKUP(A753,'Absolute Total Monosaccharide C'!$E$2:$T$999,2)</f>
        <v>9.968</v>
      </c>
      <c r="Y753" s="101"/>
    </row>
    <row r="754">
      <c r="A754" s="19" t="s">
        <v>2030</v>
      </c>
      <c r="B754" s="8" t="str">
        <f>VLOOKUP(A754,'Food Encyclopedia'!$C$2:$K$999,3)&amp;","&amp;VLOOKUP(A754,'Food Encyclopedia'!$C$2:$K$999,4)&amp;","&amp;VLOOKUP(A754,'Food Encyclopedia'!$C$2:$K$999,5)</f>
        <v>Baby Spring Mix (Romaine lettuce, red romaine lettuce, spinach, oakleaf lettuce, green chard, lolla rosa, aragula, tatsoi, greenleaf lettuce, redleaf lettuce), whole, fresh ,,</v>
      </c>
      <c r="C754" s="31" t="str">
        <f>VLOOKUP(A754,'Food Encyclopedia'!$C$2:$K$999,6)</f>
        <v>Vegetables</v>
      </c>
      <c r="D754" s="108"/>
      <c r="E754" s="31">
        <f t="shared" si="1"/>
        <v>0</v>
      </c>
      <c r="F754" s="31">
        <f>(VLOOKUP(A754,'% water content of Food'!A754:F1751,6))</f>
        <v>93.15475573</v>
      </c>
      <c r="G754" s="31">
        <f t="shared" si="2"/>
        <v>0</v>
      </c>
      <c r="H754" s="31">
        <f t="shared" si="3"/>
        <v>0</v>
      </c>
      <c r="I754" s="99">
        <f t="shared" si="4"/>
        <v>0</v>
      </c>
      <c r="J754" s="31">
        <f>VLOOKUP(A754,'Absolute Total Monosaccharide C'!$E$2:$T$999,3)</f>
        <v>0.039766</v>
      </c>
      <c r="K754" s="31">
        <f>VLOOKUP(A754,'Absolute Total Monosaccharide C'!$E$2:$T$999,4)</f>
        <v>0.017403</v>
      </c>
      <c r="L754" s="31">
        <f>VLOOKUP(A754,'Absolute Total Monosaccharide C'!$E$2:$T$999,5)</f>
        <v>0.034114</v>
      </c>
      <c r="M754" s="31">
        <f>VLOOKUP(A754,'Absolute Total Monosaccharide C'!$E$2:$T$999,6)</f>
        <v>0.005384</v>
      </c>
      <c r="N754" s="100">
        <f>VLOOKUP(A754,'Absolute Total Monosaccharide C'!$E$2:$T$999,7)</f>
        <v>0.006113</v>
      </c>
      <c r="O754" s="102">
        <f>VLOOKUP(A754,'Absolute Total Monosaccharide C'!$E$2:$T$999,8)</f>
        <v>0.0000568</v>
      </c>
      <c r="P754" s="31">
        <f>VLOOKUP(A754,'Absolute Total Monosaccharide C'!$E$2:$T$999,9)</f>
        <v>0.003137</v>
      </c>
      <c r="Q754" s="31">
        <f>VLOOKUP(A754,'Absolute Total Monosaccharide C'!$E$2:$T$999,10)</f>
        <v>0.000473</v>
      </c>
      <c r="R754" s="31">
        <f>VLOOKUP(A754,'Absolute Total Monosaccharide C'!$E$2:$T$999,11)</f>
        <v>0.039696</v>
      </c>
      <c r="S754" s="31">
        <f>VLOOKUP(A754,'Absolute Total Monosaccharide C'!$E$2:$T$999,12)</f>
        <v>0</v>
      </c>
      <c r="T754" s="31">
        <f>VLOOKUP(A754,'Absolute Total Monosaccharide C'!$E$2:$T$999,13)</f>
        <v>0</v>
      </c>
      <c r="U754" s="31">
        <f>VLOOKUP(A754,'Absolute Total Monosaccharide C'!$E$2:$T$999,14)</f>
        <v>0.003121</v>
      </c>
      <c r="V754" s="31">
        <f>VLOOKUP(A754,'Absolute Total Monosaccharide C'!$E$2:$T$999,15)</f>
        <v>0</v>
      </c>
      <c r="W754" s="31">
        <f>VLOOKUP(A754,'Absolute Total Monosaccharide C'!$E$2:$T$999,16)</f>
        <v>0.001243</v>
      </c>
      <c r="X754" s="100">
        <f>VLOOKUP(A754,'Absolute Total Monosaccharide C'!$E$2:$T$999,2)</f>
        <v>10.293</v>
      </c>
      <c r="Y754" s="101"/>
    </row>
    <row r="755">
      <c r="A755" s="19" t="s">
        <v>2032</v>
      </c>
      <c r="B755" s="8" t="str">
        <f>VLOOKUP(A755,'Food Encyclopedia'!$C$2:$K$999,3)&amp;","&amp;VLOOKUP(A755,'Food Encyclopedia'!$C$2:$K$999,4)&amp;","&amp;VLOOKUP(A755,'Food Encyclopedia'!$C$2:$K$999,5)</f>
        <v>Broccoli, whole, fresh,,</v>
      </c>
      <c r="C755" s="31" t="str">
        <f>VLOOKUP(A755,'Food Encyclopedia'!$C$2:$K$999,6)</f>
        <v>Vegetables</v>
      </c>
      <c r="D755" s="108"/>
      <c r="E755" s="31">
        <f t="shared" si="1"/>
        <v>0</v>
      </c>
      <c r="F755" s="31">
        <f>(VLOOKUP(A755,'% water content of Food'!A755:F1752,6))</f>
        <v>86.46383522</v>
      </c>
      <c r="G755" s="31">
        <f t="shared" si="2"/>
        <v>0</v>
      </c>
      <c r="H755" s="31">
        <f t="shared" si="3"/>
        <v>0</v>
      </c>
      <c r="I755" s="99">
        <f t="shared" si="4"/>
        <v>0</v>
      </c>
      <c r="J755" s="31">
        <f>VLOOKUP(A755,'Absolute Total Monosaccharide C'!$E$2:$T$999,3)</f>
        <v>0.078426</v>
      </c>
      <c r="K755" s="31">
        <f>VLOOKUP(A755,'Absolute Total Monosaccharide C'!$E$2:$T$999,4)</f>
        <v>0.025387</v>
      </c>
      <c r="L755" s="31">
        <f>VLOOKUP(A755,'Absolute Total Monosaccharide C'!$E$2:$T$999,5)</f>
        <v>0.066555</v>
      </c>
      <c r="M755" s="31">
        <f>VLOOKUP(A755,'Absolute Total Monosaccharide C'!$E$2:$T$999,6)</f>
        <v>0.006658</v>
      </c>
      <c r="N755" s="100">
        <f>VLOOKUP(A755,'Absolute Total Monosaccharide C'!$E$2:$T$999,7)</f>
        <v>0.026007</v>
      </c>
      <c r="O755" s="31">
        <f>VLOOKUP(A755,'Absolute Total Monosaccharide C'!$E$2:$T$999,8)</f>
        <v>0.00053</v>
      </c>
      <c r="P755" s="31">
        <f>VLOOKUP(A755,'Absolute Total Monosaccharide C'!$E$2:$T$999,9)</f>
        <v>0.003125</v>
      </c>
      <c r="Q755" s="31">
        <f>VLOOKUP(A755,'Absolute Total Monosaccharide C'!$E$2:$T$999,10)</f>
        <v>0.00032</v>
      </c>
      <c r="R755" s="31">
        <f>VLOOKUP(A755,'Absolute Total Monosaccharide C'!$E$2:$T$999,11)</f>
        <v>0.027615</v>
      </c>
      <c r="S755" s="31">
        <f>VLOOKUP(A755,'Absolute Total Monosaccharide C'!$E$2:$T$999,12)</f>
        <v>0</v>
      </c>
      <c r="T755" s="31">
        <f>VLOOKUP(A755,'Absolute Total Monosaccharide C'!$E$2:$T$999,13)</f>
        <v>0</v>
      </c>
      <c r="U755" s="31">
        <f>VLOOKUP(A755,'Absolute Total Monosaccharide C'!$E$2:$T$999,14)</f>
        <v>0.005288</v>
      </c>
      <c r="V755" s="31">
        <f>VLOOKUP(A755,'Absolute Total Monosaccharide C'!$E$2:$T$999,15)</f>
        <v>0</v>
      </c>
      <c r="W755" s="31">
        <f>VLOOKUP(A755,'Absolute Total Monosaccharide C'!$E$2:$T$999,16)</f>
        <v>0.001991</v>
      </c>
      <c r="X755" s="100">
        <f>VLOOKUP(A755,'Absolute Total Monosaccharide C'!$E$2:$T$999,2)</f>
        <v>10.15</v>
      </c>
      <c r="Y755" s="101"/>
    </row>
    <row r="756">
      <c r="A756" s="19" t="s">
        <v>2034</v>
      </c>
      <c r="B756" s="8" t="str">
        <f>VLOOKUP(A756,'Food Encyclopedia'!$C$2:$K$999,3)&amp;","&amp;VLOOKUP(A756,'Food Encyclopedia'!$C$2:$K$999,4)&amp;","&amp;VLOOKUP(A756,'Food Encyclopedia'!$C$2:$K$999,5)</f>
        <v>Pickle, Kosher Dill, whole, jar (?),Woodstock,</v>
      </c>
      <c r="C756" s="31" t="str">
        <f>VLOOKUP(A756,'Food Encyclopedia'!$C$2:$K$999,6)</f>
        <v>Vegetables</v>
      </c>
      <c r="D756" s="108"/>
      <c r="E756" s="31">
        <f t="shared" si="1"/>
        <v>0</v>
      </c>
      <c r="F756" s="31">
        <f>(VLOOKUP(A756,'% water content of Food'!A756:F1753,6))</f>
        <v>94.98408498</v>
      </c>
      <c r="G756" s="31">
        <f t="shared" si="2"/>
        <v>0</v>
      </c>
      <c r="H756" s="31">
        <f t="shared" si="3"/>
        <v>0</v>
      </c>
      <c r="I756" s="99">
        <f t="shared" si="4"/>
        <v>0</v>
      </c>
      <c r="J756" s="31">
        <f>VLOOKUP(A756,'Absolute Total Monosaccharide C'!$E$2:$T$999,3)</f>
        <v>0.081178</v>
      </c>
      <c r="K756" s="31">
        <f>VLOOKUP(A756,'Absolute Total Monosaccharide C'!$E$2:$T$999,4)</f>
        <v>0.022868</v>
      </c>
      <c r="L756" s="31">
        <f>VLOOKUP(A756,'Absolute Total Monosaccharide C'!$E$2:$T$999,5)</f>
        <v>0.088166</v>
      </c>
      <c r="M756" s="31">
        <f>VLOOKUP(A756,'Absolute Total Monosaccharide C'!$E$2:$T$999,6)</f>
        <v>0.005477</v>
      </c>
      <c r="N756" s="100">
        <f>VLOOKUP(A756,'Absolute Total Monosaccharide C'!$E$2:$T$999,7)</f>
        <v>0.004997</v>
      </c>
      <c r="O756" s="31">
        <f>VLOOKUP(A756,'Absolute Total Monosaccharide C'!$E$2:$T$999,8)</f>
        <v>0.000261</v>
      </c>
      <c r="P756" s="31">
        <f>VLOOKUP(A756,'Absolute Total Monosaccharide C'!$E$2:$T$999,9)</f>
        <v>0.001104</v>
      </c>
      <c r="Q756" s="31">
        <f>VLOOKUP(A756,'Absolute Total Monosaccharide C'!$E$2:$T$999,10)</f>
        <v>0</v>
      </c>
      <c r="R756" s="31">
        <f>VLOOKUP(A756,'Absolute Total Monosaccharide C'!$E$2:$T$999,11)</f>
        <v>0.027519</v>
      </c>
      <c r="S756" s="31">
        <f>VLOOKUP(A756,'Absolute Total Monosaccharide C'!$E$2:$T$999,12)</f>
        <v>0</v>
      </c>
      <c r="T756" s="31">
        <f>VLOOKUP(A756,'Absolute Total Monosaccharide C'!$E$2:$T$999,13)</f>
        <v>0</v>
      </c>
      <c r="U756" s="31">
        <f>VLOOKUP(A756,'Absolute Total Monosaccharide C'!$E$2:$T$999,14)</f>
        <v>0.001392</v>
      </c>
      <c r="V756" s="31">
        <f>VLOOKUP(A756,'Absolute Total Monosaccharide C'!$E$2:$T$999,15)</f>
        <v>0</v>
      </c>
      <c r="W756" s="31">
        <f>VLOOKUP(A756,'Absolute Total Monosaccharide C'!$E$2:$T$999,16)</f>
        <v>0.000291</v>
      </c>
      <c r="X756" s="100">
        <f>VLOOKUP(A756,'Absolute Total Monosaccharide C'!$E$2:$T$999,2)</f>
        <v>10.322</v>
      </c>
      <c r="Y756" s="101"/>
    </row>
    <row r="757">
      <c r="A757" s="19" t="s">
        <v>2036</v>
      </c>
      <c r="B757" s="8" t="str">
        <f>VLOOKUP(A757,'Food Encyclopedia'!$C$2:$K$999,3)&amp;","&amp;VLOOKUP(A757,'Food Encyclopedia'!$C$2:$K$999,4)&amp;","&amp;VLOOKUP(A757,'Food Encyclopedia'!$C$2:$K$999,5)</f>
        <v>Olive, black pitted california medium, whole, can,Field Day,</v>
      </c>
      <c r="C757" s="31" t="str">
        <f>VLOOKUP(A757,'Food Encyclopedia'!$C$2:$K$999,6)</f>
        <v>Vegetables</v>
      </c>
      <c r="D757" s="108"/>
      <c r="E757" s="31">
        <f t="shared" si="1"/>
        <v>0</v>
      </c>
      <c r="F757" s="31">
        <f>(VLOOKUP(A757,'% water content of Food'!A757:F1754,6))</f>
        <v>162.5263346</v>
      </c>
      <c r="G757" s="31">
        <f t="shared" si="2"/>
        <v>0</v>
      </c>
      <c r="H757" s="31">
        <f t="shared" si="3"/>
        <v>0</v>
      </c>
      <c r="I757" s="99">
        <f t="shared" si="4"/>
        <v>0</v>
      </c>
      <c r="J757" s="31">
        <f>VLOOKUP(A757,'Absolute Total Monosaccharide C'!$E$2:$T$999,3)</f>
        <v>0.001206</v>
      </c>
      <c r="K757" s="31">
        <f>VLOOKUP(A757,'Absolute Total Monosaccharide C'!$E$2:$T$999,4)</f>
        <v>0.003133</v>
      </c>
      <c r="L757" s="31">
        <f>VLOOKUP(A757,'Absolute Total Monosaccharide C'!$E$2:$T$999,5)</f>
        <v>0.032672</v>
      </c>
      <c r="M757" s="31">
        <f>VLOOKUP(A757,'Absolute Total Monosaccharide C'!$E$2:$T$999,6)</f>
        <v>0.003892</v>
      </c>
      <c r="N757" s="100">
        <f>VLOOKUP(A757,'Absolute Total Monosaccharide C'!$E$2:$T$999,7)</f>
        <v>0.015071</v>
      </c>
      <c r="O757" s="31">
        <f>VLOOKUP(A757,'Absolute Total Monosaccharide C'!$E$2:$T$999,8)</f>
        <v>0</v>
      </c>
      <c r="P757" s="31">
        <f>VLOOKUP(A757,'Absolute Total Monosaccharide C'!$E$2:$T$999,9)</f>
        <v>0.001135</v>
      </c>
      <c r="Q757" s="102">
        <f>VLOOKUP(A757,'Absolute Total Monosaccharide C'!$E$2:$T$999,10)</f>
        <v>0.00000894</v>
      </c>
      <c r="R757" s="31">
        <f>VLOOKUP(A757,'Absolute Total Monosaccharide C'!$E$2:$T$999,11)</f>
        <v>0.01016</v>
      </c>
      <c r="S757" s="31">
        <f>VLOOKUP(A757,'Absolute Total Monosaccharide C'!$E$2:$T$999,12)</f>
        <v>0</v>
      </c>
      <c r="T757" s="31">
        <f>VLOOKUP(A757,'Absolute Total Monosaccharide C'!$E$2:$T$999,13)</f>
        <v>0</v>
      </c>
      <c r="U757" s="31">
        <f>VLOOKUP(A757,'Absolute Total Monosaccharide C'!$E$2:$T$999,14)</f>
        <v>0</v>
      </c>
      <c r="V757" s="31">
        <f>VLOOKUP(A757,'Absolute Total Monosaccharide C'!$E$2:$T$999,15)</f>
        <v>0</v>
      </c>
      <c r="W757" s="102">
        <f>VLOOKUP(A757,'Absolute Total Monosaccharide C'!$E$2:$T$999,16)</f>
        <v>0.0000702</v>
      </c>
      <c r="X757" s="100">
        <f>VLOOKUP(A757,'Absolute Total Monosaccharide C'!$E$2:$T$999,2)</f>
        <v>10.114</v>
      </c>
      <c r="Y757" s="101"/>
    </row>
    <row r="758">
      <c r="A758" s="19" t="s">
        <v>2039</v>
      </c>
      <c r="B758" s="8" t="str">
        <f>VLOOKUP(A758,'Food Encyclopedia'!$C$2:$K$999,3)&amp;","&amp;VLOOKUP(A758,'Food Encyclopedia'!$C$2:$K$999,4)&amp;","&amp;VLOOKUP(A758,'Food Encyclopedia'!$C$2:$K$999,5)</f>
        <v>Beans, refried, can,Rosarita,</v>
      </c>
      <c r="C758" s="31" t="str">
        <f>VLOOKUP(A758,'Food Encyclopedia'!$C$2:$K$999,6)</f>
        <v>Beans, Peas, Legumes, Nuts, Seeds</v>
      </c>
      <c r="D758" s="108"/>
      <c r="E758" s="31">
        <f t="shared" si="1"/>
        <v>0</v>
      </c>
      <c r="F758" s="31">
        <f>(VLOOKUP(A758,'% water content of Food'!A758:F1755,6))</f>
        <v>78.38608089</v>
      </c>
      <c r="G758" s="31">
        <f t="shared" si="2"/>
        <v>0</v>
      </c>
      <c r="H758" s="31">
        <f t="shared" si="3"/>
        <v>0</v>
      </c>
      <c r="I758" s="99">
        <f t="shared" si="4"/>
        <v>0</v>
      </c>
      <c r="J758" s="31">
        <f>VLOOKUP(A758,'Absolute Total Monosaccharide C'!$E$2:$T$999,3)</f>
        <v>0.336532</v>
      </c>
      <c r="K758" s="31">
        <f>VLOOKUP(A758,'Absolute Total Monosaccharide C'!$E$2:$T$999,4)</f>
        <v>0.018858</v>
      </c>
      <c r="L758" s="31">
        <f>VLOOKUP(A758,'Absolute Total Monosaccharide C'!$E$2:$T$999,5)</f>
        <v>0.010607</v>
      </c>
      <c r="M758" s="31">
        <f>VLOOKUP(A758,'Absolute Total Monosaccharide C'!$E$2:$T$999,6)</f>
        <v>0.010586</v>
      </c>
      <c r="N758" s="100">
        <f>VLOOKUP(A758,'Absolute Total Monosaccharide C'!$E$2:$T$999,7)</f>
        <v>0.039409</v>
      </c>
      <c r="O758" s="31">
        <f>VLOOKUP(A758,'Absolute Total Monosaccharide C'!$E$2:$T$999,8)</f>
        <v>0.002819</v>
      </c>
      <c r="P758" s="31">
        <f>VLOOKUP(A758,'Absolute Total Monosaccharide C'!$E$2:$T$999,9)</f>
        <v>0.000942</v>
      </c>
      <c r="Q758" s="31">
        <f>VLOOKUP(A758,'Absolute Total Monosaccharide C'!$E$2:$T$999,10)</f>
        <v>0.000408</v>
      </c>
      <c r="R758" s="31">
        <f>VLOOKUP(A758,'Absolute Total Monosaccharide C'!$E$2:$T$999,11)</f>
        <v>0.002114</v>
      </c>
      <c r="S758" s="31">
        <f>VLOOKUP(A758,'Absolute Total Monosaccharide C'!$E$2:$T$999,12)</f>
        <v>0.000258</v>
      </c>
      <c r="T758" s="31">
        <f>VLOOKUP(A758,'Absolute Total Monosaccharide C'!$E$2:$T$999,13)</f>
        <v>0</v>
      </c>
      <c r="U758" s="31">
        <f>VLOOKUP(A758,'Absolute Total Monosaccharide C'!$E$2:$T$999,14)</f>
        <v>0.005115</v>
      </c>
      <c r="V758" s="31">
        <f>VLOOKUP(A758,'Absolute Total Monosaccharide C'!$E$2:$T$999,15)</f>
        <v>0</v>
      </c>
      <c r="W758" s="31">
        <f>VLOOKUP(A758,'Absolute Total Monosaccharide C'!$E$2:$T$999,16)</f>
        <v>0.00067</v>
      </c>
      <c r="X758" s="100">
        <f>VLOOKUP(A758,'Absolute Total Monosaccharide C'!$E$2:$T$999,2)</f>
        <v>9.828</v>
      </c>
      <c r="Y758" s="101"/>
    </row>
    <row r="759">
      <c r="A759" s="19" t="s">
        <v>2042</v>
      </c>
      <c r="B759" s="8" t="str">
        <f>VLOOKUP(A759,'Food Encyclopedia'!$C$2:$K$999,3)&amp;","&amp;VLOOKUP(A759,'Food Encyclopedia'!$C$2:$K$999,4)&amp;","&amp;VLOOKUP(A759,'Food Encyclopedia'!$C$2:$K$999,5)</f>
        <v>Tomato, sauce, can,Field Day,</v>
      </c>
      <c r="C759" s="31" t="str">
        <f>VLOOKUP(A759,'Food Encyclopedia'!$C$2:$K$999,6)</f>
        <v>Fruits</v>
      </c>
      <c r="D759" s="108"/>
      <c r="E759" s="31">
        <f t="shared" si="1"/>
        <v>0</v>
      </c>
      <c r="F759" s="31">
        <f>(VLOOKUP(A759,'% water content of Food'!A759:F1756,6))</f>
        <v>90.32176956</v>
      </c>
      <c r="G759" s="31">
        <f t="shared" si="2"/>
        <v>0</v>
      </c>
      <c r="H759" s="31">
        <f t="shared" si="3"/>
        <v>0</v>
      </c>
      <c r="I759" s="99">
        <f t="shared" si="4"/>
        <v>0</v>
      </c>
      <c r="J759" s="31">
        <f>VLOOKUP(A759,'Absolute Total Monosaccharide C'!$E$2:$T$999,3)</f>
        <v>0.163134</v>
      </c>
      <c r="K759" s="31">
        <f>VLOOKUP(A759,'Absolute Total Monosaccharide C'!$E$2:$T$999,4)</f>
        <v>0.007084</v>
      </c>
      <c r="L759" s="31">
        <f>VLOOKUP(A759,'Absolute Total Monosaccharide C'!$E$2:$T$999,5)</f>
        <v>0.032379</v>
      </c>
      <c r="M759" s="31">
        <f>VLOOKUP(A759,'Absolute Total Monosaccharide C'!$E$2:$T$999,6)</f>
        <v>0.002398</v>
      </c>
      <c r="N759" s="100">
        <f>VLOOKUP(A759,'Absolute Total Monosaccharide C'!$E$2:$T$999,7)</f>
        <v>0.003418</v>
      </c>
      <c r="O759" s="31">
        <f>VLOOKUP(A759,'Absolute Total Monosaccharide C'!$E$2:$T$999,8)</f>
        <v>0.003416</v>
      </c>
      <c r="P759" s="31">
        <f>VLOOKUP(A759,'Absolute Total Monosaccharide C'!$E$2:$T$999,9)</f>
        <v>0.001209</v>
      </c>
      <c r="Q759" s="102">
        <f>VLOOKUP(A759,'Absolute Total Monosaccharide C'!$E$2:$T$999,10)</f>
        <v>0.00000256</v>
      </c>
      <c r="R759" s="31">
        <f>VLOOKUP(A759,'Absolute Total Monosaccharide C'!$E$2:$T$999,11)</f>
        <v>0.028505</v>
      </c>
      <c r="S759" s="31">
        <f>VLOOKUP(A759,'Absolute Total Monosaccharide C'!$E$2:$T$999,12)</f>
        <v>0</v>
      </c>
      <c r="T759" s="31">
        <f>VLOOKUP(A759,'Absolute Total Monosaccharide C'!$E$2:$T$999,13)</f>
        <v>0</v>
      </c>
      <c r="U759" s="31">
        <f>VLOOKUP(A759,'Absolute Total Monosaccharide C'!$E$2:$T$999,14)</f>
        <v>0.001859</v>
      </c>
      <c r="V759" s="31">
        <f>VLOOKUP(A759,'Absolute Total Monosaccharide C'!$E$2:$T$999,15)</f>
        <v>0</v>
      </c>
      <c r="W759" s="31">
        <f>VLOOKUP(A759,'Absolute Total Monosaccharide C'!$E$2:$T$999,16)</f>
        <v>0.00066</v>
      </c>
      <c r="X759" s="100">
        <f>VLOOKUP(A759,'Absolute Total Monosaccharide C'!$E$2:$T$999,2)</f>
        <v>9.603</v>
      </c>
      <c r="Y759" s="101"/>
    </row>
    <row r="760">
      <c r="A760" s="19" t="s">
        <v>2044</v>
      </c>
      <c r="B760" s="8" t="str">
        <f>VLOOKUP(A760,'Food Encyclopedia'!$C$2:$K$999,3)&amp;","&amp;VLOOKUP(A760,'Food Encyclopedia'!$C$2:$K$999,4)&amp;","&amp;VLOOKUP(A760,'Food Encyclopedia'!$C$2:$K$999,5)</f>
        <v>Syrup, maple, bottle,Field Day,</v>
      </c>
      <c r="C760" s="31" t="str">
        <f>VLOOKUP(A760,'Food Encyclopedia'!$C$2:$K$999,6)</f>
        <v>Sugars, Sweets, and Beverages</v>
      </c>
      <c r="D760" s="108"/>
      <c r="E760" s="31">
        <f t="shared" si="1"/>
        <v>0</v>
      </c>
      <c r="F760" s="31">
        <f>(VLOOKUP(A760,'% water content of Food'!A760:F1757,6))</f>
        <v>27.05191608</v>
      </c>
      <c r="G760" s="31">
        <f t="shared" si="2"/>
        <v>0</v>
      </c>
      <c r="H760" s="31">
        <f t="shared" si="3"/>
        <v>0</v>
      </c>
      <c r="I760" s="99">
        <f t="shared" si="4"/>
        <v>0</v>
      </c>
      <c r="J760" s="31">
        <f>VLOOKUP(A760,'Absolute Total Monosaccharide C'!$E$2:$T$999,3)</f>
        <v>0.436555</v>
      </c>
      <c r="K760" s="31">
        <f>VLOOKUP(A760,'Absolute Total Monosaccharide C'!$E$2:$T$999,4)</f>
        <v>0.000369</v>
      </c>
      <c r="L760" s="31">
        <f>VLOOKUP(A760,'Absolute Total Monosaccharide C'!$E$2:$T$999,5)</f>
        <v>0.050933</v>
      </c>
      <c r="M760" s="31">
        <f>VLOOKUP(A760,'Absolute Total Monosaccharide C'!$E$2:$T$999,6)</f>
        <v>0.000134</v>
      </c>
      <c r="N760" s="100">
        <f>VLOOKUP(A760,'Absolute Total Monosaccharide C'!$E$2:$T$999,7)</f>
        <v>0.000915</v>
      </c>
      <c r="O760" s="31">
        <f>VLOOKUP(A760,'Absolute Total Monosaccharide C'!$E$2:$T$999,8)</f>
        <v>0.002839</v>
      </c>
      <c r="P760" s="102">
        <f>VLOOKUP(A760,'Absolute Total Monosaccharide C'!$E$2:$T$999,9)</f>
        <v>0.0000415</v>
      </c>
      <c r="Q760" s="102">
        <f>VLOOKUP(A760,'Absolute Total Monosaccharide C'!$E$2:$T$999,10)</f>
        <v>0.0000552</v>
      </c>
      <c r="R760" s="102">
        <f>VLOOKUP(A760,'Absolute Total Monosaccharide C'!$E$2:$T$999,11)</f>
        <v>0.0000168</v>
      </c>
      <c r="S760" s="31">
        <f>VLOOKUP(A760,'Absolute Total Monosaccharide C'!$E$2:$T$999,12)</f>
        <v>0</v>
      </c>
      <c r="T760" s="31">
        <f>VLOOKUP(A760,'Absolute Total Monosaccharide C'!$E$2:$T$999,13)</f>
        <v>0</v>
      </c>
      <c r="U760" s="31">
        <f>VLOOKUP(A760,'Absolute Total Monosaccharide C'!$E$2:$T$999,14)</f>
        <v>0.00097</v>
      </c>
      <c r="V760" s="31">
        <f>VLOOKUP(A760,'Absolute Total Monosaccharide C'!$E$2:$T$999,15)</f>
        <v>0</v>
      </c>
      <c r="W760" s="102">
        <f>VLOOKUP(A760,'Absolute Total Monosaccharide C'!$E$2:$T$999,16)</f>
        <v>0.0000517</v>
      </c>
      <c r="X760" s="100">
        <f>VLOOKUP(A760,'Absolute Total Monosaccharide C'!$E$2:$T$999,2)</f>
        <v>9.653</v>
      </c>
      <c r="Y760" s="101"/>
    </row>
    <row r="761">
      <c r="A761" s="19" t="s">
        <v>2046</v>
      </c>
      <c r="B761" s="8" t="str">
        <f>VLOOKUP(A761,'Food Encyclopedia'!$C$2:$K$999,3)&amp;","&amp;VLOOKUP(A761,'Food Encyclopedia'!$C$2:$K$999,4)&amp;","&amp;VLOOKUP(A761,'Food Encyclopedia'!$C$2:$K$999,5)</f>
        <v>Honey, wildflower, bottle,Field Day,</v>
      </c>
      <c r="C761" s="31" t="str">
        <f>VLOOKUP(A761,'Food Encyclopedia'!$C$2:$K$999,6)</f>
        <v>Sugars, Sweets, and Beverages</v>
      </c>
      <c r="D761" s="108"/>
      <c r="E761" s="31">
        <f t="shared" si="1"/>
        <v>0</v>
      </c>
      <c r="F761" s="31">
        <f>(VLOOKUP(A761,'% water content of Food'!A761:F1758,6))</f>
        <v>25.07911228</v>
      </c>
      <c r="G761" s="31">
        <f t="shared" si="2"/>
        <v>0</v>
      </c>
      <c r="H761" s="31">
        <f t="shared" si="3"/>
        <v>0</v>
      </c>
      <c r="I761" s="99">
        <f t="shared" si="4"/>
        <v>0</v>
      </c>
      <c r="J761" s="31">
        <f>VLOOKUP(A761,'Absolute Total Monosaccharide C'!$E$2:$T$999,3)</f>
        <v>0.382543</v>
      </c>
      <c r="K761" s="31">
        <f>VLOOKUP(A761,'Absolute Total Monosaccharide C'!$E$2:$T$999,4)</f>
        <v>0.000716</v>
      </c>
      <c r="L761" s="31">
        <f>VLOOKUP(A761,'Absolute Total Monosaccharide C'!$E$2:$T$999,5)</f>
        <v>0.081263</v>
      </c>
      <c r="M761" s="102">
        <f>VLOOKUP(A761,'Absolute Total Monosaccharide C'!$E$2:$T$999,6)</f>
        <v>0.0000292</v>
      </c>
      <c r="N761" s="100">
        <f>VLOOKUP(A761,'Absolute Total Monosaccharide C'!$E$2:$T$999,7)</f>
        <v>0.001718</v>
      </c>
      <c r="O761" s="31">
        <f>VLOOKUP(A761,'Absolute Total Monosaccharide C'!$E$2:$T$999,8)</f>
        <v>0.001467</v>
      </c>
      <c r="P761" s="102">
        <f>VLOOKUP(A761,'Absolute Total Monosaccharide C'!$E$2:$T$999,9)</f>
        <v>0.0000198</v>
      </c>
      <c r="Q761" s="102">
        <f>VLOOKUP(A761,'Absolute Total Monosaccharide C'!$E$2:$T$999,10)</f>
        <v>0.0000158</v>
      </c>
      <c r="R761" s="102">
        <f>VLOOKUP(A761,'Absolute Total Monosaccharide C'!$E$2:$T$999,11)</f>
        <v>0.0000615</v>
      </c>
      <c r="S761" s="31">
        <f>VLOOKUP(A761,'Absolute Total Monosaccharide C'!$E$2:$T$999,12)</f>
        <v>0</v>
      </c>
      <c r="T761" s="31">
        <f>VLOOKUP(A761,'Absolute Total Monosaccharide C'!$E$2:$T$999,13)</f>
        <v>0</v>
      </c>
      <c r="U761" s="31">
        <f>VLOOKUP(A761,'Absolute Total Monosaccharide C'!$E$2:$T$999,14)</f>
        <v>0.00066</v>
      </c>
      <c r="V761" s="31">
        <f>VLOOKUP(A761,'Absolute Total Monosaccharide C'!$E$2:$T$999,15)</f>
        <v>0</v>
      </c>
      <c r="W761" s="102">
        <f>VLOOKUP(A761,'Absolute Total Monosaccharide C'!$E$2:$T$999,16)</f>
        <v>0.0000334</v>
      </c>
      <c r="X761" s="100">
        <f>VLOOKUP(A761,'Absolute Total Monosaccharide C'!$E$2:$T$999,2)</f>
        <v>10.306</v>
      </c>
      <c r="Y761" s="101"/>
    </row>
    <row r="762">
      <c r="A762" s="19" t="s">
        <v>2048</v>
      </c>
      <c r="B762" s="8" t="str">
        <f>VLOOKUP(A762,'Food Encyclopedia'!$C$2:$K$999,3)&amp;","&amp;VLOOKUP(A762,'Food Encyclopedia'!$C$2:$K$999,4)&amp;","&amp;VLOOKUP(A762,'Food Encyclopedia'!$C$2:$K$999,5)</f>
        <v>Soy sauce, bottle,Kikkoman,</v>
      </c>
      <c r="C762" s="31" t="str">
        <f>VLOOKUP(A762,'Food Encyclopedia'!$C$2:$K$999,6)</f>
        <v>Beans, Peas, Legumes, Nuts, Seeds</v>
      </c>
      <c r="D762" s="108"/>
      <c r="E762" s="31">
        <f t="shared" si="1"/>
        <v>0</v>
      </c>
      <c r="F762" s="31">
        <f>(VLOOKUP(A762,'% water content of Food'!A762:F1759,6))</f>
        <v>68.36343855</v>
      </c>
      <c r="G762" s="31">
        <f t="shared" si="2"/>
        <v>0</v>
      </c>
      <c r="H762" s="31">
        <f t="shared" si="3"/>
        <v>0</v>
      </c>
      <c r="I762" s="99">
        <f t="shared" si="4"/>
        <v>0</v>
      </c>
      <c r="J762" s="31">
        <f>VLOOKUP(A762,'Absolute Total Monosaccharide C'!$E$2:$T$999,3)</f>
        <v>0.008158</v>
      </c>
      <c r="K762" s="31">
        <f>VLOOKUP(A762,'Absolute Total Monosaccharide C'!$E$2:$T$999,4)</f>
        <v>0.016329</v>
      </c>
      <c r="L762" s="31">
        <f>VLOOKUP(A762,'Absolute Total Monosaccharide C'!$E$2:$T$999,5)</f>
        <v>0.000824</v>
      </c>
      <c r="M762" s="31">
        <f>VLOOKUP(A762,'Absolute Total Monosaccharide C'!$E$2:$T$999,6)</f>
        <v>0.005136</v>
      </c>
      <c r="N762" s="100">
        <f>VLOOKUP(A762,'Absolute Total Monosaccharide C'!$E$2:$T$999,7)</f>
        <v>0.004673</v>
      </c>
      <c r="O762" s="31">
        <f>VLOOKUP(A762,'Absolute Total Monosaccharide C'!$E$2:$T$999,8)</f>
        <v>0.001691</v>
      </c>
      <c r="P762" s="31">
        <f>VLOOKUP(A762,'Absolute Total Monosaccharide C'!$E$2:$T$999,9)</f>
        <v>0.000871</v>
      </c>
      <c r="Q762" s="31">
        <f>VLOOKUP(A762,'Absolute Total Monosaccharide C'!$E$2:$T$999,10)</f>
        <v>0.000125</v>
      </c>
      <c r="R762" s="31">
        <f>VLOOKUP(A762,'Absolute Total Monosaccharide C'!$E$2:$T$999,11)</f>
        <v>0.001649</v>
      </c>
      <c r="S762" s="31">
        <f>VLOOKUP(A762,'Absolute Total Monosaccharide C'!$E$2:$T$999,12)</f>
        <v>0.00012</v>
      </c>
      <c r="T762" s="31">
        <f>VLOOKUP(A762,'Absolute Total Monosaccharide C'!$E$2:$T$999,13)</f>
        <v>0</v>
      </c>
      <c r="U762" s="31">
        <f>VLOOKUP(A762,'Absolute Total Monosaccharide C'!$E$2:$T$999,14)</f>
        <v>0.004595</v>
      </c>
      <c r="V762" s="31">
        <f>VLOOKUP(A762,'Absolute Total Monosaccharide C'!$E$2:$T$999,15)</f>
        <v>0</v>
      </c>
      <c r="W762" s="31">
        <f>VLOOKUP(A762,'Absolute Total Monosaccharide C'!$E$2:$T$999,16)</f>
        <v>0.000364</v>
      </c>
      <c r="X762" s="100">
        <f>VLOOKUP(A762,'Absolute Total Monosaccharide C'!$E$2:$T$999,2)</f>
        <v>10.064</v>
      </c>
      <c r="Y762" s="101"/>
    </row>
    <row r="763">
      <c r="A763" s="19" t="s">
        <v>2051</v>
      </c>
      <c r="B763" s="8" t="str">
        <f>VLOOKUP(A763,'Food Encyclopedia'!$C$2:$K$999,3)&amp;","&amp;VLOOKUP(A763,'Food Encyclopedia'!$C$2:$K$999,4)&amp;","&amp;VLOOKUP(A763,'Food Encyclopedia'!$C$2:$K$999,5)</f>
        <v>Cheese, American, sliced, plastic,Schreiber,</v>
      </c>
      <c r="C763" s="31" t="str">
        <f>VLOOKUP(A763,'Food Encyclopedia'!$C$2:$K$999,6)</f>
        <v>Milk and Milk Products</v>
      </c>
      <c r="D763" s="108"/>
      <c r="E763" s="31">
        <f t="shared" si="1"/>
        <v>0</v>
      </c>
      <c r="F763" s="31">
        <f>(VLOOKUP(A763,'% water content of Food'!A763:F1760,6))</f>
        <v>20.39270112</v>
      </c>
      <c r="G763" s="31">
        <f t="shared" si="2"/>
        <v>0</v>
      </c>
      <c r="H763" s="31">
        <f t="shared" si="3"/>
        <v>0</v>
      </c>
      <c r="I763" s="99">
        <f t="shared" si="4"/>
        <v>0</v>
      </c>
      <c r="J763" s="31">
        <f>VLOOKUP(A763,'Absolute Total Monosaccharide C'!$E$2:$T$999,3)</f>
        <v>0.022519</v>
      </c>
      <c r="K763" s="31">
        <f>VLOOKUP(A763,'Absolute Total Monosaccharide C'!$E$2:$T$999,4)</f>
        <v>0.020526</v>
      </c>
      <c r="L763" s="31">
        <f>VLOOKUP(A763,'Absolute Total Monosaccharide C'!$E$2:$T$999,5)</f>
        <v>0.000686</v>
      </c>
      <c r="M763" s="102">
        <f>VLOOKUP(A763,'Absolute Total Monosaccharide C'!$E$2:$T$999,6)</f>
        <v>0.0000193</v>
      </c>
      <c r="N763" s="106">
        <f>VLOOKUP(A763,'Absolute Total Monosaccharide C'!$E$2:$T$999,7)</f>
        <v>0.0000751</v>
      </c>
      <c r="O763" s="31">
        <f>VLOOKUP(A763,'Absolute Total Monosaccharide C'!$E$2:$T$999,8)</f>
        <v>0.000105</v>
      </c>
      <c r="P763" s="102">
        <f>VLOOKUP(A763,'Absolute Total Monosaccharide C'!$E$2:$T$999,9)</f>
        <v>0.0000596</v>
      </c>
      <c r="Q763" s="102">
        <f>VLOOKUP(A763,'Absolute Total Monosaccharide C'!$E$2:$T$999,10)</f>
        <v>0.0000476</v>
      </c>
      <c r="R763" s="102">
        <f>VLOOKUP(A763,'Absolute Total Monosaccharide C'!$E$2:$T$999,11)</f>
        <v>0.0000124</v>
      </c>
      <c r="S763" s="31">
        <f>VLOOKUP(A763,'Absolute Total Monosaccharide C'!$E$2:$T$999,12)</f>
        <v>0</v>
      </c>
      <c r="T763" s="31">
        <f>VLOOKUP(A763,'Absolute Total Monosaccharide C'!$E$2:$T$999,13)</f>
        <v>0</v>
      </c>
      <c r="U763" s="31">
        <f>VLOOKUP(A763,'Absolute Total Monosaccharide C'!$E$2:$T$999,14)</f>
        <v>0.000197</v>
      </c>
      <c r="V763" s="31">
        <f>VLOOKUP(A763,'Absolute Total Monosaccharide C'!$E$2:$T$999,15)</f>
        <v>0</v>
      </c>
      <c r="W763" s="102">
        <f>VLOOKUP(A763,'Absolute Total Monosaccharide C'!$E$2:$T$999,16)</f>
        <v>0.0000989</v>
      </c>
      <c r="X763" s="100">
        <f>VLOOKUP(A763,'Absolute Total Monosaccharide C'!$E$2:$T$999,2)</f>
        <v>9.617</v>
      </c>
      <c r="Y763" s="101"/>
    </row>
    <row r="764">
      <c r="A764" s="19" t="s">
        <v>2054</v>
      </c>
      <c r="B764" s="8" t="str">
        <f>VLOOKUP(A764,'Food Encyclopedia'!$C$2:$K$999,3)&amp;","&amp;VLOOKUP(A764,'Food Encyclopedia'!$C$2:$K$999,4)&amp;","&amp;VLOOKUP(A764,'Food Encyclopedia'!$C$2:$K$999,5)</f>
        <v>Raisin, sun-dried, whole, box,Sun Maid ,</v>
      </c>
      <c r="C764" s="31" t="str">
        <f>VLOOKUP(A764,'Food Encyclopedia'!$C$2:$K$999,6)</f>
        <v>Fruits</v>
      </c>
      <c r="D764" s="108"/>
      <c r="E764" s="31">
        <f t="shared" si="1"/>
        <v>0</v>
      </c>
      <c r="F764" s="31">
        <f>(VLOOKUP(A764,'% water content of Food'!A764:F1761,6))</f>
        <v>184.9181648</v>
      </c>
      <c r="G764" s="31">
        <f t="shared" si="2"/>
        <v>0</v>
      </c>
      <c r="H764" s="31">
        <f t="shared" si="3"/>
        <v>0</v>
      </c>
      <c r="I764" s="99">
        <f t="shared" si="4"/>
        <v>0</v>
      </c>
      <c r="J764" s="31">
        <f>VLOOKUP(A764,'Absolute Total Monosaccharide C'!$E$2:$T$999,3)</f>
        <v>0.263349</v>
      </c>
      <c r="K764" s="31">
        <f>VLOOKUP(A764,'Absolute Total Monosaccharide C'!$E$2:$T$999,4)</f>
        <v>0.001508</v>
      </c>
      <c r="L764" s="31">
        <f>VLOOKUP(A764,'Absolute Total Monosaccharide C'!$E$2:$T$999,5)</f>
        <v>0.231489</v>
      </c>
      <c r="M764" s="31">
        <f>VLOOKUP(A764,'Absolute Total Monosaccharide C'!$E$2:$T$999,6)</f>
        <v>0.000917</v>
      </c>
      <c r="N764" s="100">
        <f>VLOOKUP(A764,'Absolute Total Monosaccharide C'!$E$2:$T$999,7)</f>
        <v>0.002054</v>
      </c>
      <c r="O764" s="31">
        <f>VLOOKUP(A764,'Absolute Total Monosaccharide C'!$E$2:$T$999,8)</f>
        <v>0</v>
      </c>
      <c r="P764" s="31">
        <f>VLOOKUP(A764,'Absolute Total Monosaccharide C'!$E$2:$T$999,9)</f>
        <v>0.000441</v>
      </c>
      <c r="Q764" s="31">
        <f>VLOOKUP(A764,'Absolute Total Monosaccharide C'!$E$2:$T$999,10)</f>
        <v>0.000165</v>
      </c>
      <c r="R764" s="31">
        <f>VLOOKUP(A764,'Absolute Total Monosaccharide C'!$E$2:$T$999,11)</f>
        <v>0.003789</v>
      </c>
      <c r="S764" s="31">
        <f>VLOOKUP(A764,'Absolute Total Monosaccharide C'!$E$2:$T$999,12)</f>
        <v>0</v>
      </c>
      <c r="T764" s="31">
        <f>VLOOKUP(A764,'Absolute Total Monosaccharide C'!$E$2:$T$999,13)</f>
        <v>0</v>
      </c>
      <c r="U764" s="102">
        <f>VLOOKUP(A764,'Absolute Total Monosaccharide C'!$E$2:$T$999,14)</f>
        <v>0.0000729</v>
      </c>
      <c r="V764" s="31">
        <f>VLOOKUP(A764,'Absolute Total Monosaccharide C'!$E$2:$T$999,15)</f>
        <v>0</v>
      </c>
      <c r="W764" s="31">
        <f>VLOOKUP(A764,'Absolute Total Monosaccharide C'!$E$2:$T$999,16)</f>
        <v>0.000125</v>
      </c>
      <c r="X764" s="100">
        <f>VLOOKUP(A764,'Absolute Total Monosaccharide C'!$E$2:$T$999,2)</f>
        <v>10.025</v>
      </c>
      <c r="Y764" s="101"/>
    </row>
    <row r="765">
      <c r="A765" s="19" t="s">
        <v>2057</v>
      </c>
      <c r="B765" s="8" t="str">
        <f>VLOOKUP(A765,'Food Encyclopedia'!$C$2:$K$999,3)&amp;","&amp;VLOOKUP(A765,'Food Encyclopedia'!$C$2:$K$999,4)&amp;","&amp;VLOOKUP(A765,'Food Encyclopedia'!$C$2:$K$999,5)</f>
        <v>Cheese, Sharp Cheddar, whole, plastic,Rumiano,</v>
      </c>
      <c r="C765" s="31" t="str">
        <f>VLOOKUP(A765,'Food Encyclopedia'!$C$2:$K$999,6)</f>
        <v>Milk and Milk Products</v>
      </c>
      <c r="D765" s="108"/>
      <c r="E765" s="31">
        <f t="shared" si="1"/>
        <v>0</v>
      </c>
      <c r="F765" s="31">
        <f>(VLOOKUP(A765,'% water content of Food'!A765:F1762,6))</f>
        <v>34.4127263</v>
      </c>
      <c r="G765" s="31">
        <f t="shared" si="2"/>
        <v>0</v>
      </c>
      <c r="H765" s="31">
        <f t="shared" si="3"/>
        <v>0</v>
      </c>
      <c r="I765" s="99">
        <f t="shared" si="4"/>
        <v>0</v>
      </c>
      <c r="J765" s="31">
        <f>VLOOKUP(A765,'Absolute Total Monosaccharide C'!$E$2:$T$999,3)</f>
        <v>0.000261</v>
      </c>
      <c r="K765" s="31">
        <f>VLOOKUP(A765,'Absolute Total Monosaccharide C'!$E$2:$T$999,4)</f>
        <v>0.00125</v>
      </c>
      <c r="L765" s="31">
        <f>VLOOKUP(A765,'Absolute Total Monosaccharide C'!$E$2:$T$999,5)</f>
        <v>0.000331</v>
      </c>
      <c r="M765" s="102">
        <f>VLOOKUP(A765,'Absolute Total Monosaccharide C'!$E$2:$T$999,6)</f>
        <v>0.0000142</v>
      </c>
      <c r="N765" s="106">
        <f>VLOOKUP(A765,'Absolute Total Monosaccharide C'!$E$2:$T$999,7)</f>
        <v>0.0000176</v>
      </c>
      <c r="O765" s="102">
        <f>VLOOKUP(A765,'Absolute Total Monosaccharide C'!$E$2:$T$999,8)</f>
        <v>0.0000748</v>
      </c>
      <c r="P765" s="102">
        <f>VLOOKUP(A765,'Absolute Total Monosaccharide C'!$E$2:$T$999,9)</f>
        <v>0.0000688</v>
      </c>
      <c r="Q765" s="102">
        <f>VLOOKUP(A765,'Absolute Total Monosaccharide C'!$E$2:$T$999,10)</f>
        <v>0.0000102</v>
      </c>
      <c r="R765" s="102">
        <f>VLOOKUP(A765,'Absolute Total Monosaccharide C'!$E$2:$T$999,11)</f>
        <v>0.0000152</v>
      </c>
      <c r="S765" s="31">
        <f>VLOOKUP(A765,'Absolute Total Monosaccharide C'!$E$2:$T$999,12)</f>
        <v>0</v>
      </c>
      <c r="T765" s="31">
        <f>VLOOKUP(A765,'Absolute Total Monosaccharide C'!$E$2:$T$999,13)</f>
        <v>0</v>
      </c>
      <c r="U765" s="31">
        <f>VLOOKUP(A765,'Absolute Total Monosaccharide C'!$E$2:$T$999,14)</f>
        <v>0.000146</v>
      </c>
      <c r="V765" s="31">
        <f>VLOOKUP(A765,'Absolute Total Monosaccharide C'!$E$2:$T$999,15)</f>
        <v>0</v>
      </c>
      <c r="W765" s="102">
        <f>VLOOKUP(A765,'Absolute Total Monosaccharide C'!$E$2:$T$999,16)</f>
        <v>0.0000361</v>
      </c>
      <c r="X765" s="100">
        <f>VLOOKUP(A765,'Absolute Total Monosaccharide C'!$E$2:$T$999,2)</f>
        <v>10.102</v>
      </c>
      <c r="Y765" s="101"/>
    </row>
    <row r="766">
      <c r="A766" s="19" t="s">
        <v>2060</v>
      </c>
      <c r="B766" s="8" t="str">
        <f>VLOOKUP(A766,'Food Encyclopedia'!$C$2:$K$999,3)&amp;","&amp;VLOOKUP(A766,'Food Encyclopedia'!$C$2:$K$999,4)&amp;","&amp;VLOOKUP(A766,'Food Encyclopedia'!$C$2:$K$999,5)</f>
        <v>Soda, Coca Cola, can,Coca Cola,</v>
      </c>
      <c r="C766" s="31" t="str">
        <f>VLOOKUP(A766,'Food Encyclopedia'!$C$2:$K$999,6)</f>
        <v>Sugars, Sweets, and Beverages</v>
      </c>
      <c r="D766" s="108"/>
      <c r="E766" s="31">
        <f t="shared" si="1"/>
        <v>0</v>
      </c>
      <c r="F766" s="31">
        <f>(VLOOKUP(A766,'% water content of Food'!A766:F1763,6))</f>
        <v>88.83242226</v>
      </c>
      <c r="G766" s="31">
        <f t="shared" si="2"/>
        <v>0</v>
      </c>
      <c r="H766" s="31">
        <f t="shared" si="3"/>
        <v>0</v>
      </c>
      <c r="I766" s="99">
        <f t="shared" si="4"/>
        <v>0</v>
      </c>
      <c r="J766" s="31">
        <f>VLOOKUP(A766,'Absolute Total Monosaccharide C'!$E$2:$T$999,3)</f>
        <v>0.336862</v>
      </c>
      <c r="K766" s="31">
        <f>VLOOKUP(A766,'Absolute Total Monosaccharide C'!$E$2:$T$999,4)</f>
        <v>0.000238</v>
      </c>
      <c r="L766" s="31">
        <f>VLOOKUP(A766,'Absolute Total Monosaccharide C'!$E$2:$T$999,5)</f>
        <v>0.139384</v>
      </c>
      <c r="M766" s="102">
        <f>VLOOKUP(A766,'Absolute Total Monosaccharide C'!$E$2:$T$999,6)</f>
        <v>0.0000583</v>
      </c>
      <c r="N766" s="100">
        <f>VLOOKUP(A766,'Absolute Total Monosaccharide C'!$E$2:$T$999,7)</f>
        <v>0.000496</v>
      </c>
      <c r="O766" s="31">
        <f>VLOOKUP(A766,'Absolute Total Monosaccharide C'!$E$2:$T$999,8)</f>
        <v>0.000856</v>
      </c>
      <c r="P766" s="102">
        <f>VLOOKUP(A766,'Absolute Total Monosaccharide C'!$E$2:$T$999,9)</f>
        <v>0.0000053</v>
      </c>
      <c r="Q766" s="102">
        <f>VLOOKUP(A766,'Absolute Total Monosaccharide C'!$E$2:$T$999,10)</f>
        <v>0.0000269</v>
      </c>
      <c r="R766" s="102">
        <f>VLOOKUP(A766,'Absolute Total Monosaccharide C'!$E$2:$T$999,11)</f>
        <v>0.0000231</v>
      </c>
      <c r="S766" s="31">
        <f>VLOOKUP(A766,'Absolute Total Monosaccharide C'!$E$2:$T$999,12)</f>
        <v>0</v>
      </c>
      <c r="T766" s="31">
        <f>VLOOKUP(A766,'Absolute Total Monosaccharide C'!$E$2:$T$999,13)</f>
        <v>0</v>
      </c>
      <c r="U766" s="31">
        <f>VLOOKUP(A766,'Absolute Total Monosaccharide C'!$E$2:$T$999,14)</f>
        <v>0.001143</v>
      </c>
      <c r="V766" s="31">
        <f>VLOOKUP(A766,'Absolute Total Monosaccharide C'!$E$2:$T$999,15)</f>
        <v>0</v>
      </c>
      <c r="W766" s="102">
        <f>VLOOKUP(A766,'Absolute Total Monosaccharide C'!$E$2:$T$999,16)</f>
        <v>0.0000361</v>
      </c>
      <c r="X766" s="100">
        <f>VLOOKUP(A766,'Absolute Total Monosaccharide C'!$E$2:$T$999,2)</f>
        <v>10.076</v>
      </c>
      <c r="Y766" s="101"/>
    </row>
    <row r="767">
      <c r="A767" s="19" t="s">
        <v>2063</v>
      </c>
      <c r="B767" s="8" t="str">
        <f>VLOOKUP(A767,'Food Encyclopedia'!$C$2:$K$999,3)&amp;","&amp;VLOOKUP(A767,'Food Encyclopedia'!$C$2:$K$999,4)&amp;","&amp;VLOOKUP(A767,'Food Encyclopedia'!$C$2:$K$999,5)</f>
        <v>Soda, Sprite, bottle,Sprite,</v>
      </c>
      <c r="C767" s="31" t="str">
        <f>VLOOKUP(A767,'Food Encyclopedia'!$C$2:$K$999,6)</f>
        <v>Sugars, Sweets, and Beverages</v>
      </c>
      <c r="D767" s="108"/>
      <c r="E767" s="31">
        <f t="shared" si="1"/>
        <v>0</v>
      </c>
      <c r="F767" s="31">
        <f>(VLOOKUP(A767,'% water content of Food'!A767:F1764,6))</f>
        <v>90.0242729</v>
      </c>
      <c r="G767" s="31">
        <f t="shared" si="2"/>
        <v>0</v>
      </c>
      <c r="H767" s="31">
        <f t="shared" si="3"/>
        <v>0</v>
      </c>
      <c r="I767" s="99">
        <f t="shared" si="4"/>
        <v>0</v>
      </c>
      <c r="J767" s="31">
        <f>VLOOKUP(A767,'Absolute Total Monosaccharide C'!$E$2:$T$999,3)</f>
        <v>0.371299</v>
      </c>
      <c r="K767" s="31">
        <f>VLOOKUP(A767,'Absolute Total Monosaccharide C'!$E$2:$T$999,4)</f>
        <v>0.000483</v>
      </c>
      <c r="L767" s="31">
        <f>VLOOKUP(A767,'Absolute Total Monosaccharide C'!$E$2:$T$999,5)</f>
        <v>0.145492</v>
      </c>
      <c r="M767" s="102">
        <f>VLOOKUP(A767,'Absolute Total Monosaccharide C'!$E$2:$T$999,6)</f>
        <v>0.0000238</v>
      </c>
      <c r="N767" s="100">
        <f>VLOOKUP(A767,'Absolute Total Monosaccharide C'!$E$2:$T$999,7)</f>
        <v>0.000617</v>
      </c>
      <c r="O767" s="31">
        <f>VLOOKUP(A767,'Absolute Total Monosaccharide C'!$E$2:$T$999,8)</f>
        <v>0.001009</v>
      </c>
      <c r="P767" s="102">
        <f>VLOOKUP(A767,'Absolute Total Monosaccharide C'!$E$2:$T$999,9)</f>
        <v>0.00000691</v>
      </c>
      <c r="Q767" s="102">
        <f>VLOOKUP(A767,'Absolute Total Monosaccharide C'!$E$2:$T$999,10)</f>
        <v>0.0000185</v>
      </c>
      <c r="R767" s="102">
        <f>VLOOKUP(A767,'Absolute Total Monosaccharide C'!$E$2:$T$999,11)</f>
        <v>0.00000426</v>
      </c>
      <c r="S767" s="31">
        <f>VLOOKUP(A767,'Absolute Total Monosaccharide C'!$E$2:$T$999,12)</f>
        <v>0</v>
      </c>
      <c r="T767" s="31">
        <f>VLOOKUP(A767,'Absolute Total Monosaccharide C'!$E$2:$T$999,13)</f>
        <v>0</v>
      </c>
      <c r="U767" s="31">
        <f>VLOOKUP(A767,'Absolute Total Monosaccharide C'!$E$2:$T$999,14)</f>
        <v>0.001055</v>
      </c>
      <c r="V767" s="31">
        <f>VLOOKUP(A767,'Absolute Total Monosaccharide C'!$E$2:$T$999,15)</f>
        <v>0</v>
      </c>
      <c r="W767" s="102">
        <f>VLOOKUP(A767,'Absolute Total Monosaccharide C'!$E$2:$T$999,16)</f>
        <v>0.0000605</v>
      </c>
      <c r="X767" s="100">
        <f>VLOOKUP(A767,'Absolute Total Monosaccharide C'!$E$2:$T$999,2)</f>
        <v>10.347</v>
      </c>
      <c r="Y767" s="101"/>
    </row>
    <row r="768">
      <c r="A768" s="19" t="s">
        <v>2066</v>
      </c>
      <c r="B768" s="8" t="str">
        <f>VLOOKUP(A768,'Food Encyclopedia'!$C$2:$K$999,3)&amp;","&amp;VLOOKUP(A768,'Food Encyclopedia'!$C$2:$K$999,4)&amp;","&amp;VLOOKUP(A768,'Food Encyclopedia'!$C$2:$K$999,5)</f>
        <v>Cornmeal, Medium grind whole grain stone ground, bag ,Bob's Red Mill,</v>
      </c>
      <c r="C768" s="31" t="str">
        <f>VLOOKUP(A768,'Food Encyclopedia'!$C$2:$K$999,6)</f>
        <v>Grain Products</v>
      </c>
      <c r="D768" s="108"/>
      <c r="E768" s="31">
        <f t="shared" si="1"/>
        <v>0</v>
      </c>
      <c r="F768" s="31">
        <f>(VLOOKUP(A768,'% water content of Food'!A768:F1765,6))</f>
        <v>10.77075189</v>
      </c>
      <c r="G768" s="31">
        <f t="shared" si="2"/>
        <v>0</v>
      </c>
      <c r="H768" s="31">
        <f t="shared" si="3"/>
        <v>0</v>
      </c>
      <c r="I768" s="99">
        <f t="shared" si="4"/>
        <v>0</v>
      </c>
      <c r="J768" s="31">
        <f>VLOOKUP(A768,'Absolute Total Monosaccharide C'!$E$2:$T$999,3)</f>
        <v>0.755072</v>
      </c>
      <c r="K768" s="31">
        <f>VLOOKUP(A768,'Absolute Total Monosaccharide C'!$E$2:$T$999,4)</f>
        <v>0.000807</v>
      </c>
      <c r="L768" s="31">
        <f>VLOOKUP(A768,'Absolute Total Monosaccharide C'!$E$2:$T$999,5)</f>
        <v>0.007381</v>
      </c>
      <c r="M768" s="31">
        <f>VLOOKUP(A768,'Absolute Total Monosaccharide C'!$E$2:$T$999,6)</f>
        <v>0.004355</v>
      </c>
      <c r="N768" s="100">
        <f>VLOOKUP(A768,'Absolute Total Monosaccharide C'!$E$2:$T$999,7)</f>
        <v>0.007296</v>
      </c>
      <c r="O768" s="31">
        <f>VLOOKUP(A768,'Absolute Total Monosaccharide C'!$E$2:$T$999,8)</f>
        <v>0.000185</v>
      </c>
      <c r="P768" s="102">
        <f>VLOOKUP(A768,'Absolute Total Monosaccharide C'!$E$2:$T$999,9)</f>
        <v>0.0000629</v>
      </c>
      <c r="Q768" s="102">
        <f>VLOOKUP(A768,'Absolute Total Monosaccharide C'!$E$2:$T$999,10)</f>
        <v>0.0000528</v>
      </c>
      <c r="R768" s="31">
        <f>VLOOKUP(A768,'Absolute Total Monosaccharide C'!$E$2:$T$999,11)</f>
        <v>0.000168</v>
      </c>
      <c r="S768" s="31">
        <f>VLOOKUP(A768,'Absolute Total Monosaccharide C'!$E$2:$T$999,12)</f>
        <v>0</v>
      </c>
      <c r="T768" s="31">
        <f>VLOOKUP(A768,'Absolute Total Monosaccharide C'!$E$2:$T$999,13)</f>
        <v>0</v>
      </c>
      <c r="U768" s="31">
        <f>VLOOKUP(A768,'Absolute Total Monosaccharide C'!$E$2:$T$999,14)</f>
        <v>0.000538</v>
      </c>
      <c r="V768" s="31">
        <f>VLOOKUP(A768,'Absolute Total Monosaccharide C'!$E$2:$T$999,15)</f>
        <v>0</v>
      </c>
      <c r="W768" s="31">
        <f>VLOOKUP(A768,'Absolute Total Monosaccharide C'!$E$2:$T$999,16)</f>
        <v>0.000106</v>
      </c>
      <c r="X768" s="100">
        <f>VLOOKUP(A768,'Absolute Total Monosaccharide C'!$E$2:$T$999,2)</f>
        <v>10.298</v>
      </c>
      <c r="Y768" s="101"/>
    </row>
    <row r="769">
      <c r="A769" s="19" t="s">
        <v>2068</v>
      </c>
      <c r="B769" s="8" t="str">
        <f>VLOOKUP(A769,'Food Encyclopedia'!$C$2:$K$999,3)&amp;","&amp;VLOOKUP(A769,'Food Encyclopedia'!$C$2:$K$999,4)&amp;","&amp;VLOOKUP(A769,'Food Encyclopedia'!$C$2:$K$999,5)</f>
        <v>Nuts, Pine nuts, organic, bag,Woodstock,</v>
      </c>
      <c r="C769" s="31" t="str">
        <f>VLOOKUP(A769,'Food Encyclopedia'!$C$2:$K$999,6)</f>
        <v>Beans, Peas, Legumes, Nuts, Seeds</v>
      </c>
      <c r="D769" s="108"/>
      <c r="E769" s="31">
        <f t="shared" si="1"/>
        <v>0</v>
      </c>
      <c r="F769" s="31">
        <f>(VLOOKUP(A769,'% water content of Food'!A769:F1766,6))</f>
        <v>0.2581176046</v>
      </c>
      <c r="G769" s="31">
        <f t="shared" si="2"/>
        <v>0</v>
      </c>
      <c r="H769" s="31">
        <f t="shared" si="3"/>
        <v>0</v>
      </c>
      <c r="I769" s="99">
        <f t="shared" si="4"/>
        <v>0</v>
      </c>
      <c r="J769" s="31">
        <f>VLOOKUP(A769,'Absolute Total Monosaccharide C'!$E$2:$T$999,3)</f>
        <v>0.055106</v>
      </c>
      <c r="K769" s="31">
        <f>VLOOKUP(A769,'Absolute Total Monosaccharide C'!$E$2:$T$999,4)</f>
        <v>0.004264</v>
      </c>
      <c r="L769" s="31">
        <f>VLOOKUP(A769,'Absolute Total Monosaccharide C'!$E$2:$T$999,5)</f>
        <v>0.008578</v>
      </c>
      <c r="M769" s="31">
        <f>VLOOKUP(A769,'Absolute Total Monosaccharide C'!$E$2:$T$999,6)</f>
        <v>0.001543</v>
      </c>
      <c r="N769" s="100">
        <f>VLOOKUP(A769,'Absolute Total Monosaccharide C'!$E$2:$T$999,7)</f>
        <v>0.006165</v>
      </c>
      <c r="O769" s="31">
        <f>VLOOKUP(A769,'Absolute Total Monosaccharide C'!$E$2:$T$999,8)</f>
        <v>0.000366</v>
      </c>
      <c r="P769" s="31">
        <f>VLOOKUP(A769,'Absolute Total Monosaccharide C'!$E$2:$T$999,9)</f>
        <v>0.000292</v>
      </c>
      <c r="Q769" s="102">
        <f>VLOOKUP(A769,'Absolute Total Monosaccharide C'!$E$2:$T$999,10)</f>
        <v>0.0000149</v>
      </c>
      <c r="R769" s="31">
        <f>VLOOKUP(A769,'Absolute Total Monosaccharide C'!$E$2:$T$999,11)</f>
        <v>0.000569</v>
      </c>
      <c r="S769" s="31">
        <f>VLOOKUP(A769,'Absolute Total Monosaccharide C'!$E$2:$T$999,12)</f>
        <v>0</v>
      </c>
      <c r="T769" s="31">
        <f>VLOOKUP(A769,'Absolute Total Monosaccharide C'!$E$2:$T$999,13)</f>
        <v>0</v>
      </c>
      <c r="U769" s="31">
        <f>VLOOKUP(A769,'Absolute Total Monosaccharide C'!$E$2:$T$999,14)</f>
        <v>0.000385</v>
      </c>
      <c r="V769" s="31">
        <f>VLOOKUP(A769,'Absolute Total Monosaccharide C'!$E$2:$T$999,15)</f>
        <v>0</v>
      </c>
      <c r="W769" s="31">
        <f>VLOOKUP(A769,'Absolute Total Monosaccharide C'!$E$2:$T$999,16)</f>
        <v>0.000211</v>
      </c>
      <c r="X769" s="100">
        <f>VLOOKUP(A769,'Absolute Total Monosaccharide C'!$E$2:$T$999,2)</f>
        <v>9.949</v>
      </c>
      <c r="Y769" s="101"/>
    </row>
    <row r="770">
      <c r="A770" s="19" t="s">
        <v>2070</v>
      </c>
      <c r="B770" s="8" t="str">
        <f>VLOOKUP(A770,'Food Encyclopedia'!$C$2:$K$999,3)&amp;","&amp;VLOOKUP(A770,'Food Encyclopedia'!$C$2:$K$999,4)&amp;","&amp;VLOOKUP(A770,'Food Encyclopedia'!$C$2:$K$999,5)</f>
        <v>Candy, Joly Rancher, bag ,Jolly Rancher,</v>
      </c>
      <c r="C770" s="31" t="str">
        <f>VLOOKUP(A770,'Food Encyclopedia'!$C$2:$K$999,6)</f>
        <v>Sugars, Sweets, and Beverages</v>
      </c>
      <c r="D770" s="108"/>
      <c r="E770" s="31">
        <f t="shared" si="1"/>
        <v>0</v>
      </c>
      <c r="F770" s="31">
        <f>(VLOOKUP(A770,'% water content of Food'!A770:F1767,6))</f>
        <v>0.03595534457</v>
      </c>
      <c r="G770" s="31">
        <f t="shared" si="2"/>
        <v>0</v>
      </c>
      <c r="H770" s="31">
        <f t="shared" si="3"/>
        <v>0</v>
      </c>
      <c r="I770" s="99">
        <f t="shared" si="4"/>
        <v>0</v>
      </c>
      <c r="J770" s="31">
        <f>VLOOKUP(A770,'Absolute Total Monosaccharide C'!$E$2:$T$999,3)</f>
        <v>0.660779</v>
      </c>
      <c r="K770" s="31">
        <f>VLOOKUP(A770,'Absolute Total Monosaccharide C'!$E$2:$T$999,4)</f>
        <v>0.001521</v>
      </c>
      <c r="L770" s="31">
        <f>VLOOKUP(A770,'Absolute Total Monosaccharide C'!$E$2:$T$999,5)</f>
        <v>0.042283</v>
      </c>
      <c r="M770" s="102">
        <f>VLOOKUP(A770,'Absolute Total Monosaccharide C'!$E$2:$T$999,6)</f>
        <v>0.0000272</v>
      </c>
      <c r="N770" s="100">
        <f>VLOOKUP(A770,'Absolute Total Monosaccharide C'!$E$2:$T$999,7)</f>
        <v>0.000855</v>
      </c>
      <c r="O770" s="31">
        <f>VLOOKUP(A770,'Absolute Total Monosaccharide C'!$E$2:$T$999,8)</f>
        <v>0.000831</v>
      </c>
      <c r="P770" s="102">
        <f>VLOOKUP(A770,'Absolute Total Monosaccharide C'!$E$2:$T$999,9)</f>
        <v>0.00000476</v>
      </c>
      <c r="Q770" s="102">
        <f>VLOOKUP(A770,'Absolute Total Monosaccharide C'!$E$2:$T$999,10)</f>
        <v>0.0000251</v>
      </c>
      <c r="R770" s="102">
        <f>VLOOKUP(A770,'Absolute Total Monosaccharide C'!$E$2:$T$999,11)</f>
        <v>0.0000138</v>
      </c>
      <c r="S770" s="31">
        <f>VLOOKUP(A770,'Absolute Total Monosaccharide C'!$E$2:$T$999,12)</f>
        <v>0</v>
      </c>
      <c r="T770" s="31">
        <f>VLOOKUP(A770,'Absolute Total Monosaccharide C'!$E$2:$T$999,13)</f>
        <v>0</v>
      </c>
      <c r="U770" s="31">
        <f>VLOOKUP(A770,'Absolute Total Monosaccharide C'!$E$2:$T$999,14)</f>
        <v>0.000184</v>
      </c>
      <c r="V770" s="31">
        <f>VLOOKUP(A770,'Absolute Total Monosaccharide C'!$E$2:$T$999,15)</f>
        <v>0</v>
      </c>
      <c r="W770" s="102">
        <f>VLOOKUP(A770,'Absolute Total Monosaccharide C'!$E$2:$T$999,16)</f>
        <v>0.0000124</v>
      </c>
      <c r="X770" s="100">
        <f>VLOOKUP(A770,'Absolute Total Monosaccharide C'!$E$2:$T$999,2)</f>
        <v>9.84</v>
      </c>
      <c r="Y770" s="101"/>
    </row>
    <row r="771">
      <c r="A771" s="19" t="s">
        <v>2073</v>
      </c>
      <c r="B771" s="8" t="str">
        <f>VLOOKUP(A771,'Food Encyclopedia'!$C$2:$K$999,3)&amp;","&amp;VLOOKUP(A771,'Food Encyclopedia'!$C$2:$K$999,4)&amp;","&amp;VLOOKUP(A771,'Food Encyclopedia'!$C$2:$K$999,5)</f>
        <v>Nuts, Walnuts, bag ,Red Barn,</v>
      </c>
      <c r="C771" s="31" t="str">
        <f>VLOOKUP(A771,'Food Encyclopedia'!$C$2:$K$999,6)</f>
        <v>Beans, Peas, Legumes, Nuts, Seeds</v>
      </c>
      <c r="D771" s="108"/>
      <c r="E771" s="31">
        <f t="shared" si="1"/>
        <v>0</v>
      </c>
      <c r="F771" s="31">
        <f>(VLOOKUP(A771,'% water content of Food'!A771:F1768,6))</f>
        <v>1.838871582</v>
      </c>
      <c r="G771" s="31">
        <f t="shared" si="2"/>
        <v>0</v>
      </c>
      <c r="H771" s="31">
        <f t="shared" si="3"/>
        <v>0</v>
      </c>
      <c r="I771" s="99">
        <f t="shared" si="4"/>
        <v>0</v>
      </c>
      <c r="J771" s="31">
        <f>VLOOKUP(A771,'Absolute Total Monosaccharide C'!$E$2:$T$999,3)</f>
        <v>0.017255</v>
      </c>
      <c r="K771" s="31">
        <f>VLOOKUP(A771,'Absolute Total Monosaccharide C'!$E$2:$T$999,4)</f>
        <v>0.003554</v>
      </c>
      <c r="L771" s="31">
        <f>VLOOKUP(A771,'Absolute Total Monosaccharide C'!$E$2:$T$999,5)</f>
        <v>0.00177</v>
      </c>
      <c r="M771" s="31">
        <f>VLOOKUP(A771,'Absolute Total Monosaccharide C'!$E$2:$T$999,6)</f>
        <v>0.003013</v>
      </c>
      <c r="N771" s="100">
        <f>VLOOKUP(A771,'Absolute Total Monosaccharide C'!$E$2:$T$999,7)</f>
        <v>0.004992</v>
      </c>
      <c r="O771" s="31">
        <f>VLOOKUP(A771,'Absolute Total Monosaccharide C'!$E$2:$T$999,8)</f>
        <v>0.001023</v>
      </c>
      <c r="P771" s="31">
        <f>VLOOKUP(A771,'Absolute Total Monosaccharide C'!$E$2:$T$999,9)</f>
        <v>0.000727</v>
      </c>
      <c r="Q771" s="102">
        <f>VLOOKUP(A771,'Absolute Total Monosaccharide C'!$E$2:$T$999,10)</f>
        <v>0.0000652</v>
      </c>
      <c r="R771" s="31">
        <f>VLOOKUP(A771,'Absolute Total Monosaccharide C'!$E$2:$T$999,11)</f>
        <v>0.002085</v>
      </c>
      <c r="S771" s="31">
        <f>VLOOKUP(A771,'Absolute Total Monosaccharide C'!$E$2:$T$999,12)</f>
        <v>0</v>
      </c>
      <c r="T771" s="31">
        <f>VLOOKUP(A771,'Absolute Total Monosaccharide C'!$E$2:$T$999,13)</f>
        <v>0</v>
      </c>
      <c r="U771" s="31">
        <f>VLOOKUP(A771,'Absolute Total Monosaccharide C'!$E$2:$T$999,14)</f>
        <v>0.000452</v>
      </c>
      <c r="V771" s="31">
        <f>VLOOKUP(A771,'Absolute Total Monosaccharide C'!$E$2:$T$999,15)</f>
        <v>0</v>
      </c>
      <c r="W771" s="31">
        <f>VLOOKUP(A771,'Absolute Total Monosaccharide C'!$E$2:$T$999,16)</f>
        <v>0.000127</v>
      </c>
      <c r="X771" s="100">
        <f>VLOOKUP(A771,'Absolute Total Monosaccharide C'!$E$2:$T$999,2)</f>
        <v>10.359</v>
      </c>
      <c r="Y771" s="101"/>
    </row>
    <row r="772">
      <c r="A772" s="19" t="s">
        <v>2076</v>
      </c>
      <c r="B772" s="8" t="str">
        <f>VLOOKUP(A772,'Food Encyclopedia'!$C$2:$K$999,3)&amp;","&amp;VLOOKUP(A772,'Food Encyclopedia'!$C$2:$K$999,4)&amp;","&amp;VLOOKUP(A772,'Food Encyclopedia'!$C$2:$K$999,5)</f>
        <v>Coffee, sumatra (medium-dark roast), ground, bag ,Field Day Organic,</v>
      </c>
      <c r="C772" s="31" t="str">
        <f>VLOOKUP(A772,'Food Encyclopedia'!$C$2:$K$999,6)</f>
        <v>Sugars, Sweets, and Beverages</v>
      </c>
      <c r="D772" s="108"/>
      <c r="E772" s="31">
        <f t="shared" si="1"/>
        <v>0</v>
      </c>
      <c r="F772" s="31">
        <f>(VLOOKUP(A772,'% water content of Food'!A772:F1769,6))</f>
        <v>0.7777203028</v>
      </c>
      <c r="G772" s="31">
        <f t="shared" si="2"/>
        <v>0</v>
      </c>
      <c r="H772" s="31">
        <f t="shared" si="3"/>
        <v>0</v>
      </c>
      <c r="I772" s="99">
        <f t="shared" si="4"/>
        <v>0</v>
      </c>
      <c r="J772" s="31">
        <f>VLOOKUP(A772,'Absolute Total Monosaccharide C'!$E$2:$T$999,3)</f>
        <v>0.002317</v>
      </c>
      <c r="K772" s="31">
        <f>VLOOKUP(A772,'Absolute Total Monosaccharide C'!$E$2:$T$999,4)</f>
        <v>0.024056</v>
      </c>
      <c r="L772" s="31">
        <f>VLOOKUP(A772,'Absolute Total Monosaccharide C'!$E$2:$T$999,5)</f>
        <v>0.001274</v>
      </c>
      <c r="M772" s="31">
        <f>VLOOKUP(A772,'Absolute Total Monosaccharide C'!$E$2:$T$999,6)</f>
        <v>0.000623</v>
      </c>
      <c r="N772" s="100">
        <f>VLOOKUP(A772,'Absolute Total Monosaccharide C'!$E$2:$T$999,7)</f>
        <v>0.006186</v>
      </c>
      <c r="O772" s="31">
        <f>VLOOKUP(A772,'Absolute Total Monosaccharide C'!$E$2:$T$999,8)</f>
        <v>0.00014</v>
      </c>
      <c r="P772" s="31">
        <f>VLOOKUP(A772,'Absolute Total Monosaccharide C'!$E$2:$T$999,9)</f>
        <v>0.000691</v>
      </c>
      <c r="Q772" s="31">
        <f>VLOOKUP(A772,'Absolute Total Monosaccharide C'!$E$2:$T$999,10)</f>
        <v>0.000318</v>
      </c>
      <c r="R772" s="31">
        <f>VLOOKUP(A772,'Absolute Total Monosaccharide C'!$E$2:$T$999,11)</f>
        <v>0.000328</v>
      </c>
      <c r="S772" s="31">
        <f>VLOOKUP(A772,'Absolute Total Monosaccharide C'!$E$2:$T$999,12)</f>
        <v>0</v>
      </c>
      <c r="T772" s="31">
        <f>VLOOKUP(A772,'Absolute Total Monosaccharide C'!$E$2:$T$999,13)</f>
        <v>0</v>
      </c>
      <c r="U772" s="31">
        <f>VLOOKUP(A772,'Absolute Total Monosaccharide C'!$E$2:$T$999,14)</f>
        <v>0.065378</v>
      </c>
      <c r="V772" s="31">
        <f>VLOOKUP(A772,'Absolute Total Monosaccharide C'!$E$2:$T$999,15)</f>
        <v>0</v>
      </c>
      <c r="W772" s="31">
        <f>VLOOKUP(A772,'Absolute Total Monosaccharide C'!$E$2:$T$999,16)</f>
        <v>0.000251</v>
      </c>
      <c r="X772" s="100">
        <f>VLOOKUP(A772,'Absolute Total Monosaccharide C'!$E$2:$T$999,2)</f>
        <v>10.454</v>
      </c>
      <c r="Y772" s="101"/>
    </row>
    <row r="773">
      <c r="A773" s="19" t="s">
        <v>2079</v>
      </c>
      <c r="B773" s="8" t="str">
        <f>VLOOKUP(A773,'Food Encyclopedia'!$C$2:$K$999,3)&amp;","&amp;VLOOKUP(A773,'Food Encyclopedia'!$C$2:$K$999,4)&amp;","&amp;VLOOKUP(A773,'Food Encyclopedia'!$C$2:$K$999,5)</f>
        <v>Cranberry, Dried sweetened, bag,Field Day Organic,</v>
      </c>
      <c r="C773" s="31" t="str">
        <f>VLOOKUP(A773,'Food Encyclopedia'!$C$2:$K$999,6)</f>
        <v>Fruits</v>
      </c>
      <c r="D773" s="108"/>
      <c r="E773" s="31">
        <f t="shared" si="1"/>
        <v>0</v>
      </c>
      <c r="F773" s="31">
        <f>(VLOOKUP(A773,'% water content of Food'!A773:F1770,6))</f>
        <v>6.020124821</v>
      </c>
      <c r="G773" s="31">
        <f t="shared" si="2"/>
        <v>0</v>
      </c>
      <c r="H773" s="31">
        <f t="shared" si="3"/>
        <v>0</v>
      </c>
      <c r="I773" s="99">
        <f t="shared" si="4"/>
        <v>0</v>
      </c>
      <c r="J773" s="31">
        <f>VLOOKUP(A773,'Absolute Total Monosaccharide C'!$E$2:$T$999,3)</f>
        <v>0.282421</v>
      </c>
      <c r="K773" s="31">
        <f>VLOOKUP(A773,'Absolute Total Monosaccharide C'!$E$2:$T$999,4)</f>
        <v>0.003619</v>
      </c>
      <c r="L773" s="31">
        <f>VLOOKUP(A773,'Absolute Total Monosaccharide C'!$E$2:$T$999,5)</f>
        <v>0.052019</v>
      </c>
      <c r="M773" s="31">
        <f>VLOOKUP(A773,'Absolute Total Monosaccharide C'!$E$2:$T$999,6)</f>
        <v>0.001973</v>
      </c>
      <c r="N773" s="100">
        <f>VLOOKUP(A773,'Absolute Total Monosaccharide C'!$E$2:$T$999,7)</f>
        <v>0.003697</v>
      </c>
      <c r="O773" s="31">
        <f>VLOOKUP(A773,'Absolute Total Monosaccharide C'!$E$2:$T$999,8)</f>
        <v>0.003499</v>
      </c>
      <c r="P773" s="31">
        <f>VLOOKUP(A773,'Absolute Total Monosaccharide C'!$E$2:$T$999,9)</f>
        <v>0.000202</v>
      </c>
      <c r="Q773" s="31">
        <f>VLOOKUP(A773,'Absolute Total Monosaccharide C'!$E$2:$T$999,10)</f>
        <v>0</v>
      </c>
      <c r="R773" s="31">
        <f>VLOOKUP(A773,'Absolute Total Monosaccharide C'!$E$2:$T$999,11)</f>
        <v>0.003375</v>
      </c>
      <c r="S773" s="31">
        <f>VLOOKUP(A773,'Absolute Total Monosaccharide C'!$E$2:$T$999,12)</f>
        <v>0</v>
      </c>
      <c r="T773" s="31">
        <f>VLOOKUP(A773,'Absolute Total Monosaccharide C'!$E$2:$T$999,13)</f>
        <v>0</v>
      </c>
      <c r="U773" s="31">
        <f>VLOOKUP(A773,'Absolute Total Monosaccharide C'!$E$2:$T$999,14)</f>
        <v>0.000219</v>
      </c>
      <c r="V773" s="31">
        <f>VLOOKUP(A773,'Absolute Total Monosaccharide C'!$E$2:$T$999,15)</f>
        <v>0</v>
      </c>
      <c r="W773" s="102">
        <f>VLOOKUP(A773,'Absolute Total Monosaccharide C'!$E$2:$T$999,16)</f>
        <v>0.0000198</v>
      </c>
      <c r="X773" s="100">
        <f>VLOOKUP(A773,'Absolute Total Monosaccharide C'!$E$2:$T$999,2)</f>
        <v>10.478</v>
      </c>
      <c r="Y773" s="101"/>
    </row>
    <row r="774">
      <c r="A774" s="19" t="s">
        <v>2081</v>
      </c>
      <c r="B774" s="8" t="str">
        <f>VLOOKUP(A774,'Food Encyclopedia'!$C$2:$K$999,3)&amp;","&amp;VLOOKUP(A774,'Food Encyclopedia'!$C$2:$K$999,4)&amp;","&amp;VLOOKUP(A774,'Food Encyclopedia'!$C$2:$K$999,5)</f>
        <v>Sugar, cane sugar, granulated white, bag ,C&amp;H,</v>
      </c>
      <c r="C774" s="31" t="str">
        <f>VLOOKUP(A774,'Food Encyclopedia'!$C$2:$K$999,6)</f>
        <v>Sugars, Sweets, and Beverages</v>
      </c>
      <c r="D774" s="108"/>
      <c r="E774" s="31">
        <f t="shared" si="1"/>
        <v>0</v>
      </c>
      <c r="F774" s="31">
        <f>(VLOOKUP(A774,'% water content of Food'!A774:F1771,6))</f>
        <v>0.006955005749</v>
      </c>
      <c r="G774" s="31">
        <f t="shared" si="2"/>
        <v>0</v>
      </c>
      <c r="H774" s="31">
        <f t="shared" si="3"/>
        <v>0</v>
      </c>
      <c r="I774" s="99">
        <f t="shared" si="4"/>
        <v>0</v>
      </c>
      <c r="J774" s="31">
        <f>VLOOKUP(A774,'Absolute Total Monosaccharide C'!$E$2:$T$999,3)</f>
        <v>0.467801</v>
      </c>
      <c r="K774" s="31">
        <f>VLOOKUP(A774,'Absolute Total Monosaccharide C'!$E$2:$T$999,4)</f>
        <v>0.001358</v>
      </c>
      <c r="L774" s="31">
        <f>VLOOKUP(A774,'Absolute Total Monosaccharide C'!$E$2:$T$999,5)</f>
        <v>0.057241</v>
      </c>
      <c r="M774" s="102">
        <f>VLOOKUP(A774,'Absolute Total Monosaccharide C'!$E$2:$T$999,6)</f>
        <v>0.0000265</v>
      </c>
      <c r="N774" s="100">
        <f>VLOOKUP(A774,'Absolute Total Monosaccharide C'!$E$2:$T$999,7)</f>
        <v>0.000599</v>
      </c>
      <c r="O774" s="31">
        <f>VLOOKUP(A774,'Absolute Total Monosaccharide C'!$E$2:$T$999,8)</f>
        <v>0.001657</v>
      </c>
      <c r="P774" s="102">
        <f>VLOOKUP(A774,'Absolute Total Monosaccharide C'!$E$2:$T$999,9)</f>
        <v>0.00000722</v>
      </c>
      <c r="Q774" s="102">
        <f>VLOOKUP(A774,'Absolute Total Monosaccharide C'!$E$2:$T$999,10)</f>
        <v>0.0000368</v>
      </c>
      <c r="R774" s="102">
        <f>VLOOKUP(A774,'Absolute Total Monosaccharide C'!$E$2:$T$999,11)</f>
        <v>0.0000248</v>
      </c>
      <c r="S774" s="31">
        <f>VLOOKUP(A774,'Absolute Total Monosaccharide C'!$E$2:$T$999,12)</f>
        <v>0</v>
      </c>
      <c r="T774" s="31">
        <f>VLOOKUP(A774,'Absolute Total Monosaccharide C'!$E$2:$T$999,13)</f>
        <v>0</v>
      </c>
      <c r="U774" s="31">
        <f>VLOOKUP(A774,'Absolute Total Monosaccharide C'!$E$2:$T$999,14)</f>
        <v>0.000345</v>
      </c>
      <c r="V774" s="31">
        <f>VLOOKUP(A774,'Absolute Total Monosaccharide C'!$E$2:$T$999,15)</f>
        <v>0</v>
      </c>
      <c r="W774" s="102">
        <f>VLOOKUP(A774,'Absolute Total Monosaccharide C'!$E$2:$T$999,16)</f>
        <v>0.00000633</v>
      </c>
      <c r="X774" s="100">
        <f>VLOOKUP(A774,'Absolute Total Monosaccharide C'!$E$2:$T$999,2)</f>
        <v>9.827</v>
      </c>
      <c r="Y774" s="101"/>
    </row>
    <row r="775">
      <c r="A775" s="19" t="s">
        <v>2085</v>
      </c>
      <c r="B775" s="8" t="str">
        <f>VLOOKUP(A775,'Food Encyclopedia'!$C$2:$K$999,3)&amp;","&amp;VLOOKUP(A775,'Food Encyclopedia'!$C$2:$K$999,4)&amp;","&amp;VLOOKUP(A775,'Food Encyclopedia'!$C$2:$K$999,5)</f>
        <v>Flour, All-purpose. bag,Field Day Organic,</v>
      </c>
      <c r="C775" s="31" t="str">
        <f>VLOOKUP(A775,'Food Encyclopedia'!$C$2:$K$999,6)</f>
        <v>Grain Products</v>
      </c>
      <c r="D775" s="108"/>
      <c r="E775" s="31">
        <f t="shared" si="1"/>
        <v>0</v>
      </c>
      <c r="F775" s="31">
        <f>(VLOOKUP(A775,'% water content of Food'!A775:F1772,6))</f>
        <v>9.093723631</v>
      </c>
      <c r="G775" s="31">
        <f t="shared" si="2"/>
        <v>0</v>
      </c>
      <c r="H775" s="31">
        <f t="shared" si="3"/>
        <v>0</v>
      </c>
      <c r="I775" s="99">
        <f t="shared" si="4"/>
        <v>0</v>
      </c>
      <c r="J775" s="31">
        <f>VLOOKUP(A775,'Absolute Total Monosaccharide C'!$E$2:$T$999,3)</f>
        <v>0.652606</v>
      </c>
      <c r="K775" s="31">
        <f>VLOOKUP(A775,'Absolute Total Monosaccharide C'!$E$2:$T$999,4)</f>
        <v>0.001823</v>
      </c>
      <c r="L775" s="31">
        <f>VLOOKUP(A775,'Absolute Total Monosaccharide C'!$E$2:$T$999,5)</f>
        <v>0.006036</v>
      </c>
      <c r="M775" s="31">
        <f>VLOOKUP(A775,'Absolute Total Monosaccharide C'!$E$2:$T$999,6)</f>
        <v>0.007661</v>
      </c>
      <c r="N775" s="100">
        <f>VLOOKUP(A775,'Absolute Total Monosaccharide C'!$E$2:$T$999,7)</f>
        <v>0.008152</v>
      </c>
      <c r="O775" s="31">
        <f>VLOOKUP(A775,'Absolute Total Monosaccharide C'!$E$2:$T$999,8)</f>
        <v>0.000311</v>
      </c>
      <c r="P775" s="102">
        <f>VLOOKUP(A775,'Absolute Total Monosaccharide C'!$E$2:$T$999,9)</f>
        <v>0.0000265</v>
      </c>
      <c r="Q775" s="102">
        <f>VLOOKUP(A775,'Absolute Total Monosaccharide C'!$E$2:$T$999,10)</f>
        <v>0.0000312</v>
      </c>
      <c r="R775" s="102">
        <f>VLOOKUP(A775,'Absolute Total Monosaccharide C'!$E$2:$T$999,11)</f>
        <v>0.0000354</v>
      </c>
      <c r="S775" s="31">
        <f>VLOOKUP(A775,'Absolute Total Monosaccharide C'!$E$2:$T$999,12)</f>
        <v>0</v>
      </c>
      <c r="T775" s="31">
        <f>VLOOKUP(A775,'Absolute Total Monosaccharide C'!$E$2:$T$999,13)</f>
        <v>0</v>
      </c>
      <c r="U775" s="31">
        <f>VLOOKUP(A775,'Absolute Total Monosaccharide C'!$E$2:$T$999,14)</f>
        <v>0.001669</v>
      </c>
      <c r="V775" s="31">
        <f>VLOOKUP(A775,'Absolute Total Monosaccharide C'!$E$2:$T$999,15)</f>
        <v>0</v>
      </c>
      <c r="W775" s="102">
        <f>VLOOKUP(A775,'Absolute Total Monosaccharide C'!$E$2:$T$999,16)</f>
        <v>0.0000891</v>
      </c>
      <c r="X775" s="100">
        <f>VLOOKUP(A775,'Absolute Total Monosaccharide C'!$E$2:$T$999,2)</f>
        <v>9.766</v>
      </c>
      <c r="Y775" s="101"/>
    </row>
    <row r="776">
      <c r="A776" s="19" t="s">
        <v>2087</v>
      </c>
      <c r="B776" s="8" t="str">
        <f>VLOOKUP(A776,'Food Encyclopedia'!$C$2:$K$999,3)&amp;","&amp;VLOOKUP(A776,'Food Encyclopedia'!$C$2:$K$999,4)&amp;","&amp;VLOOKUP(A776,'Food Encyclopedia'!$C$2:$K$999,5)</f>
        <v>Granola, pure honey gluten free, bag,Udis Gluten Free,</v>
      </c>
      <c r="C776" s="31" t="str">
        <f>VLOOKUP(A776,'Food Encyclopedia'!$C$2:$K$999,6)</f>
        <v>Grain Products</v>
      </c>
      <c r="D776" s="108"/>
      <c r="E776" s="31">
        <f t="shared" si="1"/>
        <v>0</v>
      </c>
      <c r="F776" s="31">
        <f>(VLOOKUP(A776,'% water content of Food'!A776:F1773,6))</f>
        <v>0.5932088095</v>
      </c>
      <c r="G776" s="31">
        <f t="shared" si="2"/>
        <v>0</v>
      </c>
      <c r="H776" s="31">
        <f t="shared" si="3"/>
        <v>0</v>
      </c>
      <c r="I776" s="99">
        <f t="shared" si="4"/>
        <v>0</v>
      </c>
      <c r="J776" s="31">
        <f>VLOOKUP(A776,'Absolute Total Monosaccharide C'!$E$2:$T$999,3)</f>
        <v>0.457147</v>
      </c>
      <c r="K776" s="31">
        <f>VLOOKUP(A776,'Absolute Total Monosaccharide C'!$E$2:$T$999,4)</f>
        <v>0.005324</v>
      </c>
      <c r="L776" s="31">
        <f>VLOOKUP(A776,'Absolute Total Monosaccharide C'!$E$2:$T$999,5)</f>
        <v>0.008044</v>
      </c>
      <c r="M776" s="31">
        <f>VLOOKUP(A776,'Absolute Total Monosaccharide C'!$E$2:$T$999,6)</f>
        <v>0.004127</v>
      </c>
      <c r="N776" s="100">
        <f>VLOOKUP(A776,'Absolute Total Monosaccharide C'!$E$2:$T$999,7)</f>
        <v>0.004606</v>
      </c>
      <c r="O776" s="31">
        <f>VLOOKUP(A776,'Absolute Total Monosaccharide C'!$E$2:$T$999,8)</f>
        <v>0.000892</v>
      </c>
      <c r="P776" s="31">
        <f>VLOOKUP(A776,'Absolute Total Monosaccharide C'!$E$2:$T$999,9)</f>
        <v>0.000145</v>
      </c>
      <c r="Q776" s="102">
        <f>VLOOKUP(A776,'Absolute Total Monosaccharide C'!$E$2:$T$999,10)</f>
        <v>0.0000818</v>
      </c>
      <c r="R776" s="102">
        <f>VLOOKUP(A776,'Absolute Total Monosaccharide C'!$E$2:$T$999,11)</f>
        <v>0.000099</v>
      </c>
      <c r="S776" s="31">
        <f>VLOOKUP(A776,'Absolute Total Monosaccharide C'!$E$2:$T$999,12)</f>
        <v>0</v>
      </c>
      <c r="T776" s="31">
        <f>VLOOKUP(A776,'Absolute Total Monosaccharide C'!$E$2:$T$999,13)</f>
        <v>0</v>
      </c>
      <c r="U776" s="31">
        <f>VLOOKUP(A776,'Absolute Total Monosaccharide C'!$E$2:$T$999,14)</f>
        <v>0.001129</v>
      </c>
      <c r="V776" s="31">
        <f>VLOOKUP(A776,'Absolute Total Monosaccharide C'!$E$2:$T$999,15)</f>
        <v>0</v>
      </c>
      <c r="W776" s="31">
        <f>VLOOKUP(A776,'Absolute Total Monosaccharide C'!$E$2:$T$999,16)</f>
        <v>0.000313</v>
      </c>
      <c r="X776" s="100">
        <f>VLOOKUP(A776,'Absolute Total Monosaccharide C'!$E$2:$T$999,2)</f>
        <v>9.988</v>
      </c>
      <c r="Y776" s="101"/>
    </row>
    <row r="777">
      <c r="A777" s="19" t="s">
        <v>2090</v>
      </c>
      <c r="B777" s="8" t="str">
        <f>VLOOKUP(A777,'Food Encyclopedia'!$C$2:$K$999,3)&amp;","&amp;VLOOKUP(A777,'Food Encyclopedia'!$C$2:$K$999,4)&amp;","&amp;VLOOKUP(A777,'Food Encyclopedia'!$C$2:$K$999,5)</f>
        <v>Chocolate, milk chocolate, bag,Hershey's,</v>
      </c>
      <c r="C777" s="31" t="str">
        <f>VLOOKUP(A777,'Food Encyclopedia'!$C$2:$K$999,6)</f>
        <v>Sugars, Sweets, and Beverages</v>
      </c>
      <c r="D777" s="108"/>
      <c r="E777" s="31">
        <f t="shared" si="1"/>
        <v>0</v>
      </c>
      <c r="F777" s="31">
        <f>(VLOOKUP(A777,'% water content of Food'!A777:F1774,6))</f>
        <v>0.1065234991</v>
      </c>
      <c r="G777" s="31">
        <f t="shared" si="2"/>
        <v>0</v>
      </c>
      <c r="H777" s="31">
        <f t="shared" si="3"/>
        <v>0</v>
      </c>
      <c r="I777" s="99">
        <f t="shared" si="4"/>
        <v>0</v>
      </c>
      <c r="J777" s="31">
        <f>VLOOKUP(A777,'Absolute Total Monosaccharide C'!$E$2:$T$999,3)</f>
        <v>0.230792</v>
      </c>
      <c r="K777" s="31">
        <f>VLOOKUP(A777,'Absolute Total Monosaccharide C'!$E$2:$T$999,4)</f>
        <v>0.025631</v>
      </c>
      <c r="L777" s="31">
        <f>VLOOKUP(A777,'Absolute Total Monosaccharide C'!$E$2:$T$999,5)</f>
        <v>0.022593</v>
      </c>
      <c r="M777" s="31">
        <f>VLOOKUP(A777,'Absolute Total Monosaccharide C'!$E$2:$T$999,6)</f>
        <v>0.000482</v>
      </c>
      <c r="N777" s="100">
        <f>VLOOKUP(A777,'Absolute Total Monosaccharide C'!$E$2:$T$999,7)</f>
        <v>0.001856</v>
      </c>
      <c r="O777" s="31">
        <f>VLOOKUP(A777,'Absolute Total Monosaccharide C'!$E$2:$T$999,8)</f>
        <v>0.001671</v>
      </c>
      <c r="P777" s="31">
        <f>VLOOKUP(A777,'Absolute Total Monosaccharide C'!$E$2:$T$999,9)</f>
        <v>0.000154</v>
      </c>
      <c r="Q777" s="102">
        <f>VLOOKUP(A777,'Absolute Total Monosaccharide C'!$E$2:$T$999,10)</f>
        <v>0.0000404</v>
      </c>
      <c r="R777" s="31">
        <f>VLOOKUP(A777,'Absolute Total Monosaccharide C'!$E$2:$T$999,11)</f>
        <v>0.000682</v>
      </c>
      <c r="S777" s="31">
        <f>VLOOKUP(A777,'Absolute Total Monosaccharide C'!$E$2:$T$999,12)</f>
        <v>0</v>
      </c>
      <c r="T777" s="31">
        <f>VLOOKUP(A777,'Absolute Total Monosaccharide C'!$E$2:$T$999,13)</f>
        <v>0</v>
      </c>
      <c r="U777" s="31">
        <f>VLOOKUP(A777,'Absolute Total Monosaccharide C'!$E$2:$T$999,14)</f>
        <v>0.000523</v>
      </c>
      <c r="V777" s="31">
        <f>VLOOKUP(A777,'Absolute Total Monosaccharide C'!$E$2:$T$999,15)</f>
        <v>0</v>
      </c>
      <c r="W777" s="31">
        <f>VLOOKUP(A777,'Absolute Total Monosaccharide C'!$E$2:$T$999,16)</f>
        <v>0.000142</v>
      </c>
      <c r="X777" s="100">
        <f>VLOOKUP(A777,'Absolute Total Monosaccharide C'!$E$2:$T$999,2)</f>
        <v>10.382</v>
      </c>
      <c r="Y777" s="101"/>
    </row>
    <row r="778">
      <c r="A778" s="19" t="s">
        <v>2093</v>
      </c>
      <c r="B778" s="8" t="str">
        <f>VLOOKUP(A778,'Food Encyclopedia'!$C$2:$K$999,3)&amp;","&amp;VLOOKUP(A778,'Food Encyclopedia'!$C$2:$K$999,4)&amp;","&amp;VLOOKUP(A778,'Food Encyclopedia'!$C$2:$K$999,5)</f>
        <v>Dates, unsweetened medjool dates, bag ,Woodstock,</v>
      </c>
      <c r="C778" s="31" t="str">
        <f>VLOOKUP(A778,'Food Encyclopedia'!$C$2:$K$999,6)</f>
        <v>Fruits</v>
      </c>
      <c r="D778" s="108"/>
      <c r="E778" s="31">
        <f t="shared" si="1"/>
        <v>0</v>
      </c>
      <c r="F778" s="31">
        <f>(VLOOKUP(A778,'% water content of Food'!A778:F1775,6))</f>
        <v>8.847918644</v>
      </c>
      <c r="G778" s="31">
        <f t="shared" si="2"/>
        <v>0</v>
      </c>
      <c r="H778" s="31">
        <f t="shared" si="3"/>
        <v>0</v>
      </c>
      <c r="I778" s="99">
        <f t="shared" si="4"/>
        <v>0</v>
      </c>
      <c r="J778" s="31">
        <f>VLOOKUP(A778,'Absolute Total Monosaccharide C'!$E$2:$T$999,3)</f>
        <v>0.268998</v>
      </c>
      <c r="K778" s="31">
        <f>VLOOKUP(A778,'Absolute Total Monosaccharide C'!$E$2:$T$999,4)</f>
        <v>0.003751</v>
      </c>
      <c r="L778" s="31">
        <f>VLOOKUP(A778,'Absolute Total Monosaccharide C'!$E$2:$T$999,5)</f>
        <v>0.076464</v>
      </c>
      <c r="M778" s="31">
        <f>VLOOKUP(A778,'Absolute Total Monosaccharide C'!$E$2:$T$999,6)</f>
        <v>0.00232</v>
      </c>
      <c r="N778" s="100">
        <f>VLOOKUP(A778,'Absolute Total Monosaccharide C'!$E$2:$T$999,7)</f>
        <v>0.002794</v>
      </c>
      <c r="O778" s="31">
        <f>VLOOKUP(A778,'Absolute Total Monosaccharide C'!$E$2:$T$999,8)</f>
        <v>0.002748</v>
      </c>
      <c r="P778" s="31">
        <f>VLOOKUP(A778,'Absolute Total Monosaccharide C'!$E$2:$T$999,9)</f>
        <v>0.000396</v>
      </c>
      <c r="Q778" s="31">
        <f>VLOOKUP(A778,'Absolute Total Monosaccharide C'!$E$2:$T$999,10)</f>
        <v>0</v>
      </c>
      <c r="R778" s="31">
        <f>VLOOKUP(A778,'Absolute Total Monosaccharide C'!$E$2:$T$999,11)</f>
        <v>0.005071</v>
      </c>
      <c r="S778" s="31">
        <f>VLOOKUP(A778,'Absolute Total Monosaccharide C'!$E$2:$T$999,12)</f>
        <v>0</v>
      </c>
      <c r="T778" s="31">
        <f>VLOOKUP(A778,'Absolute Total Monosaccharide C'!$E$2:$T$999,13)</f>
        <v>0</v>
      </c>
      <c r="U778" s="31">
        <f>VLOOKUP(A778,'Absolute Total Monosaccharide C'!$E$2:$T$999,14)</f>
        <v>0.000341</v>
      </c>
      <c r="V778" s="31">
        <f>VLOOKUP(A778,'Absolute Total Monosaccharide C'!$E$2:$T$999,15)</f>
        <v>0</v>
      </c>
      <c r="W778" s="31">
        <f>VLOOKUP(A778,'Absolute Total Monosaccharide C'!$E$2:$T$999,16)</f>
        <v>0.000129</v>
      </c>
      <c r="X778" s="100">
        <f>VLOOKUP(A778,'Absolute Total Monosaccharide C'!$E$2:$T$999,2)</f>
        <v>9.579</v>
      </c>
      <c r="Y778" s="101"/>
    </row>
    <row r="779">
      <c r="A779" s="19" t="s">
        <v>2095</v>
      </c>
      <c r="B779" s="8" t="str">
        <f>VLOOKUP(A779,'Food Encyclopedia'!$C$2:$K$999,3)&amp;","&amp;VLOOKUP(A779,'Food Encyclopedia'!$C$2:$K$999,4)&amp;","&amp;VLOOKUP(A779,'Food Encyclopedia'!$C$2:$K$999,5)</f>
        <v>Protein powder, whey, bag ,Bob's Red Mill,</v>
      </c>
      <c r="C779" s="31" t="str">
        <f>VLOOKUP(A779,'Food Encyclopedia'!$C$2:$K$999,6)</f>
        <v>Milk and Milk Products</v>
      </c>
      <c r="D779" s="108"/>
      <c r="E779" s="31">
        <f t="shared" si="1"/>
        <v>0</v>
      </c>
      <c r="F779" s="31">
        <f>(VLOOKUP(A779,'% water content of Food'!A779:F1776,6))</f>
        <v>4.793885366</v>
      </c>
      <c r="G779" s="31">
        <f t="shared" si="2"/>
        <v>0</v>
      </c>
      <c r="H779" s="31">
        <f t="shared" si="3"/>
        <v>0</v>
      </c>
      <c r="I779" s="99">
        <f t="shared" si="4"/>
        <v>0</v>
      </c>
      <c r="J779" s="31">
        <f>VLOOKUP(A779,'Absolute Total Monosaccharide C'!$E$2:$T$999,3)</f>
        <v>0.019732</v>
      </c>
      <c r="K779" s="31">
        <f>VLOOKUP(A779,'Absolute Total Monosaccharide C'!$E$2:$T$999,4)</f>
        <v>0.020298</v>
      </c>
      <c r="L779" s="31">
        <f>VLOOKUP(A779,'Absolute Total Monosaccharide C'!$E$2:$T$999,5)</f>
        <v>0.000714</v>
      </c>
      <c r="M779" s="102">
        <f>VLOOKUP(A779,'Absolute Total Monosaccharide C'!$E$2:$T$999,6)</f>
        <v>0.0000247</v>
      </c>
      <c r="N779" s="100">
        <f>VLOOKUP(A779,'Absolute Total Monosaccharide C'!$E$2:$T$999,7)</f>
        <v>0.000169</v>
      </c>
      <c r="O779" s="31">
        <f>VLOOKUP(A779,'Absolute Total Monosaccharide C'!$E$2:$T$999,8)</f>
        <v>0.000519</v>
      </c>
      <c r="P779" s="102">
        <f>VLOOKUP(A779,'Absolute Total Monosaccharide C'!$E$2:$T$999,9)</f>
        <v>0.0000229</v>
      </c>
      <c r="Q779" s="102">
        <f>VLOOKUP(A779,'Absolute Total Monosaccharide C'!$E$2:$T$999,10)</f>
        <v>0.0000357</v>
      </c>
      <c r="R779" s="102">
        <f>VLOOKUP(A779,'Absolute Total Monosaccharide C'!$E$2:$T$999,11)</f>
        <v>0.0000142</v>
      </c>
      <c r="S779" s="31">
        <f>VLOOKUP(A779,'Absolute Total Monosaccharide C'!$E$2:$T$999,12)</f>
        <v>0.000188</v>
      </c>
      <c r="T779" s="31">
        <f>VLOOKUP(A779,'Absolute Total Monosaccharide C'!$E$2:$T$999,13)</f>
        <v>0</v>
      </c>
      <c r="U779" s="31">
        <f>VLOOKUP(A779,'Absolute Total Monosaccharide C'!$E$2:$T$999,14)</f>
        <v>0.003325</v>
      </c>
      <c r="V779" s="31">
        <f>VLOOKUP(A779,'Absolute Total Monosaccharide C'!$E$2:$T$999,15)</f>
        <v>0</v>
      </c>
      <c r="W779" s="102">
        <f>VLOOKUP(A779,'Absolute Total Monosaccharide C'!$E$2:$T$999,16)</f>
        <v>0.0000978</v>
      </c>
      <c r="X779" s="100">
        <f>VLOOKUP(A779,'Absolute Total Monosaccharide C'!$E$2:$T$999,2)</f>
        <v>9.504</v>
      </c>
      <c r="Y779" s="101"/>
    </row>
    <row r="780">
      <c r="A780" s="19" t="s">
        <v>2097</v>
      </c>
      <c r="B780" s="8" t="str">
        <f>VLOOKUP(A780,'Food Encyclopedia'!$C$2:$K$999,3)&amp;","&amp;VLOOKUP(A780,'Food Encyclopedia'!$C$2:$K$999,4)&amp;","&amp;VLOOKUP(A780,'Food Encyclopedia'!$C$2:$K$999,5)</f>
        <v>Tea, black tea (tea bag), box,PG Tips ,</v>
      </c>
      <c r="C780" s="31" t="str">
        <f>VLOOKUP(A780,'Food Encyclopedia'!$C$2:$K$999,6)</f>
        <v>Sugars, Sweets, and Beverages</v>
      </c>
      <c r="D780" s="108"/>
      <c r="E780" s="31">
        <f t="shared" si="1"/>
        <v>0</v>
      </c>
      <c r="F780" s="31">
        <f>(VLOOKUP(A780,'% water content of Food'!A780:F1777,6))</f>
        <v>99.21146212</v>
      </c>
      <c r="G780" s="31">
        <f t="shared" si="2"/>
        <v>0</v>
      </c>
      <c r="H780" s="31">
        <f t="shared" si="3"/>
        <v>0</v>
      </c>
      <c r="I780" s="99">
        <f t="shared" si="4"/>
        <v>0</v>
      </c>
      <c r="J780" s="31">
        <f>VLOOKUP(A780,'Absolute Total Monosaccharide C'!$E$2:$T$999,3)</f>
        <v>0.04539</v>
      </c>
      <c r="K780" s="31">
        <f>VLOOKUP(A780,'Absolute Total Monosaccharide C'!$E$2:$T$999,4)</f>
        <v>0.007177</v>
      </c>
      <c r="L780" s="31">
        <f>VLOOKUP(A780,'Absolute Total Monosaccharide C'!$E$2:$T$999,5)</f>
        <v>0.01451</v>
      </c>
      <c r="M780" s="31">
        <f>VLOOKUP(A780,'Absolute Total Monosaccharide C'!$E$2:$T$999,6)</f>
        <v>0.001054</v>
      </c>
      <c r="N780" s="106">
        <f>VLOOKUP(A780,'Absolute Total Monosaccharide C'!$E$2:$T$999,7)</f>
        <v>0.00863</v>
      </c>
      <c r="O780" s="31">
        <f>VLOOKUP(A780,'Absolute Total Monosaccharide C'!$E$2:$T$999,8)</f>
        <v>0.000432</v>
      </c>
      <c r="P780" s="102">
        <f>VLOOKUP(A780,'Absolute Total Monosaccharide C'!$E$2:$T$999,9)</f>
        <v>0.003906</v>
      </c>
      <c r="Q780" s="31">
        <f>VLOOKUP(A780,'Absolute Total Monosaccharide C'!$E$2:$T$999,10)</f>
        <v>0.000149</v>
      </c>
      <c r="R780" s="102">
        <f>VLOOKUP(A780,'Absolute Total Monosaccharide C'!$E$2:$T$999,11)</f>
        <v>0.000342</v>
      </c>
      <c r="S780" s="31">
        <f>VLOOKUP(A780,'Absolute Total Monosaccharide C'!$E$2:$T$999,12)</f>
        <v>0</v>
      </c>
      <c r="T780" s="31">
        <f>VLOOKUP(A780,'Absolute Total Monosaccharide C'!$E$2:$T$999,13)</f>
        <v>0</v>
      </c>
      <c r="U780" s="31">
        <f>VLOOKUP(A780,'Absolute Total Monosaccharide C'!$E$2:$T$999,14)</f>
        <v>0.002619</v>
      </c>
      <c r="V780" s="31">
        <f>VLOOKUP(A780,'Absolute Total Monosaccharide C'!$E$2:$T$999,15)</f>
        <v>0</v>
      </c>
      <c r="W780" s="102">
        <f>VLOOKUP(A780,'Absolute Total Monosaccharide C'!$E$2:$T$999,16)</f>
        <v>0.001287</v>
      </c>
      <c r="X780" s="100">
        <f>VLOOKUP(A780,'Absolute Total Monosaccharide C'!$E$2:$T$999,2)</f>
        <v>9.987</v>
      </c>
      <c r="Y780" s="101"/>
    </row>
    <row r="781">
      <c r="A781" s="19" t="s">
        <v>2101</v>
      </c>
      <c r="B781" s="8" t="str">
        <f>VLOOKUP(A781,'Food Encyclopedia'!$C$2:$K$999,3)&amp;","&amp;VLOOKUP(A781,'Food Encyclopedia'!$C$2:$K$999,4)&amp;","&amp;VLOOKUP(A781,'Food Encyclopedia'!$C$2:$K$999,5)</f>
        <v>Gatorade, fruit punch, bottle,Gatorade,</v>
      </c>
      <c r="C781" s="31" t="str">
        <f>VLOOKUP(A781,'Food Encyclopedia'!$C$2:$K$999,6)</f>
        <v>Sugars, Sweets, and Beverages</v>
      </c>
      <c r="D781" s="108"/>
      <c r="E781" s="31">
        <f t="shared" si="1"/>
        <v>0</v>
      </c>
      <c r="F781" s="31">
        <f>(VLOOKUP(A781,'% water content of Food'!A781:F1778,6))</f>
        <v>95.38973615</v>
      </c>
      <c r="G781" s="31">
        <f t="shared" si="2"/>
        <v>0</v>
      </c>
      <c r="H781" s="31">
        <f t="shared" si="3"/>
        <v>0</v>
      </c>
      <c r="I781" s="99">
        <f t="shared" si="4"/>
        <v>0</v>
      </c>
      <c r="J781" s="31">
        <f>VLOOKUP(A781,'Absolute Total Monosaccharide C'!$E$2:$T$999,3)</f>
        <v>0.384964</v>
      </c>
      <c r="K781" s="31">
        <f>VLOOKUP(A781,'Absolute Total Monosaccharide C'!$E$2:$T$999,4)</f>
        <v>0.001775</v>
      </c>
      <c r="L781" s="31">
        <f>VLOOKUP(A781,'Absolute Total Monosaccharide C'!$E$2:$T$999,5)</f>
        <v>0.037113</v>
      </c>
      <c r="M781" s="102">
        <f>VLOOKUP(A781,'Absolute Total Monosaccharide C'!$E$2:$T$999,6)</f>
        <v>0.00000748</v>
      </c>
      <c r="N781" s="100">
        <f>VLOOKUP(A781,'Absolute Total Monosaccharide C'!$E$2:$T$999,7)</f>
        <v>0.000728</v>
      </c>
      <c r="O781" s="31">
        <f>VLOOKUP(A781,'Absolute Total Monosaccharide C'!$E$2:$T$999,8)</f>
        <v>0.004571</v>
      </c>
      <c r="P781" s="102">
        <f>VLOOKUP(A781,'Absolute Total Monosaccharide C'!$E$2:$T$999,9)</f>
        <v>0.00000949</v>
      </c>
      <c r="Q781" s="102">
        <f>VLOOKUP(A781,'Absolute Total Monosaccharide C'!$E$2:$T$999,10)</f>
        <v>0.0000393</v>
      </c>
      <c r="R781" s="102">
        <f>VLOOKUP(A781,'Absolute Total Monosaccharide C'!$E$2:$T$999,11)</f>
        <v>0.0000457</v>
      </c>
      <c r="S781" s="31">
        <f>VLOOKUP(A781,'Absolute Total Monosaccharide C'!$E$2:$T$999,12)</f>
        <v>0</v>
      </c>
      <c r="T781" s="31">
        <f>VLOOKUP(A781,'Absolute Total Monosaccharide C'!$E$2:$T$999,13)</f>
        <v>0</v>
      </c>
      <c r="U781" s="31">
        <f>VLOOKUP(A781,'Absolute Total Monosaccharide C'!$E$2:$T$999,14)</f>
        <v>0.000159</v>
      </c>
      <c r="V781" s="31">
        <f>VLOOKUP(A781,'Absolute Total Monosaccharide C'!$E$2:$T$999,15)</f>
        <v>0</v>
      </c>
      <c r="W781" s="102">
        <f>VLOOKUP(A781,'Absolute Total Monosaccharide C'!$E$2:$T$999,16)</f>
        <v>0.0000117</v>
      </c>
      <c r="X781" s="100">
        <f>VLOOKUP(A781,'Absolute Total Monosaccharide C'!$E$2:$T$999,2)</f>
        <v>9.968</v>
      </c>
      <c r="Y781" s="101"/>
    </row>
    <row r="782">
      <c r="A782" s="19" t="s">
        <v>2104</v>
      </c>
      <c r="B782" s="8" t="str">
        <f>VLOOKUP(A782,'Food Encyclopedia'!$C$2:$K$999,3)&amp;","&amp;VLOOKUP(A782,'Food Encyclopedia'!$C$2:$K$999,4)&amp;","&amp;VLOOKUP(A782,'Food Encyclopedia'!$C$2:$K$999,5)</f>
        <v>Cranberry, juice cocktail, bottle,Ocean Spray,</v>
      </c>
      <c r="C782" s="31" t="str">
        <f>VLOOKUP(A782,'Food Encyclopedia'!$C$2:$K$999,6)</f>
        <v>Sugars, Sweets, and Beverages</v>
      </c>
      <c r="D782" s="108"/>
      <c r="E782" s="31">
        <f t="shared" si="1"/>
        <v>0</v>
      </c>
      <c r="F782" s="31">
        <f>(VLOOKUP(A782,'% water content of Food'!A782:F1779,6))</f>
        <v>88.71337129</v>
      </c>
      <c r="G782" s="31">
        <f t="shared" si="2"/>
        <v>0</v>
      </c>
      <c r="H782" s="31">
        <f t="shared" si="3"/>
        <v>0</v>
      </c>
      <c r="I782" s="99">
        <f t="shared" si="4"/>
        <v>0</v>
      </c>
      <c r="J782" s="31">
        <f>VLOOKUP(A782,'Absolute Total Monosaccharide C'!$E$2:$T$999,3)</f>
        <v>0.363663</v>
      </c>
      <c r="K782" s="31">
        <f>VLOOKUP(A782,'Absolute Total Monosaccharide C'!$E$2:$T$999,4)</f>
        <v>0.005544</v>
      </c>
      <c r="L782" s="31">
        <f>VLOOKUP(A782,'Absolute Total Monosaccharide C'!$E$2:$T$999,5)</f>
        <v>0.064123</v>
      </c>
      <c r="M782" s="31">
        <f>VLOOKUP(A782,'Absolute Total Monosaccharide C'!$E$2:$T$999,6)</f>
        <v>0.000339</v>
      </c>
      <c r="N782" s="100">
        <f>VLOOKUP(A782,'Absolute Total Monosaccharide C'!$E$2:$T$999,7)</f>
        <v>0.000971</v>
      </c>
      <c r="O782" s="31">
        <f>VLOOKUP(A782,'Absolute Total Monosaccharide C'!$E$2:$T$999,8)</f>
        <v>0.003939</v>
      </c>
      <c r="P782" s="102">
        <f>VLOOKUP(A782,'Absolute Total Monosaccharide C'!$E$2:$T$999,9)</f>
        <v>0.0000278</v>
      </c>
      <c r="Q782" s="102">
        <f>VLOOKUP(A782,'Absolute Total Monosaccharide C'!$E$2:$T$999,10)</f>
        <v>0.0000381</v>
      </c>
      <c r="R782" s="31">
        <f>VLOOKUP(A782,'Absolute Total Monosaccharide C'!$E$2:$T$999,11)</f>
        <v>0.00067</v>
      </c>
      <c r="S782" s="31">
        <f>VLOOKUP(A782,'Absolute Total Monosaccharide C'!$E$2:$T$999,12)</f>
        <v>0</v>
      </c>
      <c r="T782" s="31">
        <f>VLOOKUP(A782,'Absolute Total Monosaccharide C'!$E$2:$T$999,13)</f>
        <v>0</v>
      </c>
      <c r="U782" s="31">
        <f>VLOOKUP(A782,'Absolute Total Monosaccharide C'!$E$2:$T$999,14)</f>
        <v>0.002121</v>
      </c>
      <c r="V782" s="31">
        <f>VLOOKUP(A782,'Absolute Total Monosaccharide C'!$E$2:$T$999,15)</f>
        <v>0</v>
      </c>
      <c r="W782" s="102">
        <f>VLOOKUP(A782,'Absolute Total Monosaccharide C'!$E$2:$T$999,16)</f>
        <v>0.0000124</v>
      </c>
      <c r="X782" s="100">
        <f>VLOOKUP(A782,'Absolute Total Monosaccharide C'!$E$2:$T$999,2)</f>
        <v>10.371</v>
      </c>
      <c r="Y782" s="101"/>
    </row>
    <row r="783">
      <c r="A783" s="19" t="s">
        <v>2107</v>
      </c>
      <c r="B783" s="8" t="str">
        <f>VLOOKUP(A783,'Food Encyclopedia'!$C$2:$K$999,3)&amp;","&amp;VLOOKUP(A783,'Food Encyclopedia'!$C$2:$K$999,4)&amp;","&amp;VLOOKUP(A783,'Food Encyclopedia'!$C$2:$K$999,5)</f>
        <v>Wine, Cabernet Sauvignon, bottle,Chateau Souverain,</v>
      </c>
      <c r="C783" s="31" t="str">
        <f>VLOOKUP(A783,'Food Encyclopedia'!$C$2:$K$999,6)</f>
        <v>Sugars, Sweets, and Beverages</v>
      </c>
      <c r="D783" s="108"/>
      <c r="E783" s="31">
        <f t="shared" si="1"/>
        <v>0</v>
      </c>
      <c r="F783" s="31">
        <f>(VLOOKUP(A783,'% water content of Food'!A783:F1780,6))</f>
        <v>97.67082545</v>
      </c>
      <c r="G783" s="31">
        <f t="shared" si="2"/>
        <v>0</v>
      </c>
      <c r="H783" s="31">
        <f t="shared" si="3"/>
        <v>0</v>
      </c>
      <c r="I783" s="99">
        <f t="shared" si="4"/>
        <v>0</v>
      </c>
      <c r="J783" s="31">
        <f>VLOOKUP(A783,'Absolute Total Monosaccharide C'!$E$2:$T$999,3)</f>
        <v>0.04786</v>
      </c>
      <c r="K783" s="31">
        <f>VLOOKUP(A783,'Absolute Total Monosaccharide C'!$E$2:$T$999,4)</f>
        <v>0.008325</v>
      </c>
      <c r="L783" s="31">
        <f>VLOOKUP(A783,'Absolute Total Monosaccharide C'!$E$2:$T$999,5)</f>
        <v>0.002876</v>
      </c>
      <c r="M783" s="31">
        <f>VLOOKUP(A783,'Absolute Total Monosaccharide C'!$E$2:$T$999,6)</f>
        <v>0.002098</v>
      </c>
      <c r="N783" s="100">
        <f>VLOOKUP(A783,'Absolute Total Monosaccharide C'!$E$2:$T$999,7)</f>
        <v>0.007345</v>
      </c>
      <c r="O783" s="31">
        <f>VLOOKUP(A783,'Absolute Total Monosaccharide C'!$E$2:$T$999,8)</f>
        <v>0.000702</v>
      </c>
      <c r="P783" s="31">
        <f>VLOOKUP(A783,'Absolute Total Monosaccharide C'!$E$2:$T$999,9)</f>
        <v>0.001833</v>
      </c>
      <c r="Q783" s="31">
        <f>VLOOKUP(A783,'Absolute Total Monosaccharide C'!$E$2:$T$999,10)</f>
        <v>0.000495</v>
      </c>
      <c r="R783" s="31">
        <f>VLOOKUP(A783,'Absolute Total Monosaccharide C'!$E$2:$T$999,11)</f>
        <v>0.012974</v>
      </c>
      <c r="S783" s="31">
        <f>VLOOKUP(A783,'Absolute Total Monosaccharide C'!$E$2:$T$999,12)</f>
        <v>0</v>
      </c>
      <c r="T783" s="31">
        <f>VLOOKUP(A783,'Absolute Total Monosaccharide C'!$E$2:$T$999,13)</f>
        <v>0</v>
      </c>
      <c r="U783" s="31">
        <f>VLOOKUP(A783,'Absolute Total Monosaccharide C'!$E$2:$T$999,14)</f>
        <v>0.007691</v>
      </c>
      <c r="V783" s="31">
        <f>VLOOKUP(A783,'Absolute Total Monosaccharide C'!$E$2:$T$999,15)</f>
        <v>0</v>
      </c>
      <c r="W783" s="31">
        <f>VLOOKUP(A783,'Absolute Total Monosaccharide C'!$E$2:$T$999,16)</f>
        <v>0.000148</v>
      </c>
      <c r="X783" s="100">
        <f>VLOOKUP(A783,'Absolute Total Monosaccharide C'!$E$2:$T$999,2)</f>
        <v>10.276</v>
      </c>
      <c r="Y783" s="101"/>
    </row>
    <row r="784">
      <c r="A784" s="19" t="s">
        <v>2110</v>
      </c>
      <c r="B784" s="8" t="str">
        <f>VLOOKUP(A784,'Food Encyclopedia'!$C$2:$K$999,3)&amp;","&amp;VLOOKUP(A784,'Food Encyclopedia'!$C$2:$K$999,4)&amp;","&amp;VLOOKUP(A784,'Food Encyclopedia'!$C$2:$K$999,5)</f>
        <v>Wine, Sauvignon Blanc, bottle,Chateau Souverain,</v>
      </c>
      <c r="C784" s="31" t="str">
        <f>VLOOKUP(A784,'Food Encyclopedia'!$C$2:$K$999,6)</f>
        <v>Sugars, Sweets, and Beverages</v>
      </c>
      <c r="D784" s="108"/>
      <c r="E784" s="31">
        <f t="shared" si="1"/>
        <v>0</v>
      </c>
      <c r="F784" s="31">
        <f>(VLOOKUP(A784,'% water content of Food'!A784:F1781,6))</f>
        <v>141.6247277</v>
      </c>
      <c r="G784" s="31">
        <f t="shared" si="2"/>
        <v>0</v>
      </c>
      <c r="H784" s="31">
        <f t="shared" si="3"/>
        <v>0</v>
      </c>
      <c r="I784" s="99">
        <f t="shared" si="4"/>
        <v>0</v>
      </c>
      <c r="J784" s="31">
        <f>VLOOKUP(A784,'Absolute Total Monosaccharide C'!$E$2:$T$999,3)</f>
        <v>0.046087</v>
      </c>
      <c r="K784" s="31">
        <f>VLOOKUP(A784,'Absolute Total Monosaccharide C'!$E$2:$T$999,4)</f>
        <v>0.007473</v>
      </c>
      <c r="L784" s="31">
        <f>VLOOKUP(A784,'Absolute Total Monosaccharide C'!$E$2:$T$999,5)</f>
        <v>0.006817</v>
      </c>
      <c r="M784" s="31">
        <f>VLOOKUP(A784,'Absolute Total Monosaccharide C'!$E$2:$T$999,6)</f>
        <v>0.002507</v>
      </c>
      <c r="N784" s="100">
        <f>VLOOKUP(A784,'Absolute Total Monosaccharide C'!$E$2:$T$999,7)</f>
        <v>0.004073</v>
      </c>
      <c r="O784" s="31">
        <f>VLOOKUP(A784,'Absolute Total Monosaccharide C'!$E$2:$T$999,8)</f>
        <v>0.001711</v>
      </c>
      <c r="P784" s="31">
        <f>VLOOKUP(A784,'Absolute Total Monosaccharide C'!$E$2:$T$999,9)</f>
        <v>0.000993</v>
      </c>
      <c r="Q784" s="31">
        <f>VLOOKUP(A784,'Absolute Total Monosaccharide C'!$E$2:$T$999,10)</f>
        <v>0.000244</v>
      </c>
      <c r="R784" s="31">
        <f>VLOOKUP(A784,'Absolute Total Monosaccharide C'!$E$2:$T$999,11)</f>
        <v>0.005916</v>
      </c>
      <c r="S784" s="31">
        <f>VLOOKUP(A784,'Absolute Total Monosaccharide C'!$E$2:$T$999,12)</f>
        <v>0</v>
      </c>
      <c r="T784" s="31">
        <f>VLOOKUP(A784,'Absolute Total Monosaccharide C'!$E$2:$T$999,13)</f>
        <v>0</v>
      </c>
      <c r="U784" s="31">
        <f>VLOOKUP(A784,'Absolute Total Monosaccharide C'!$E$2:$T$999,14)</f>
        <v>0.009906</v>
      </c>
      <c r="V784" s="31">
        <f>VLOOKUP(A784,'Absolute Total Monosaccharide C'!$E$2:$T$999,15)</f>
        <v>0</v>
      </c>
      <c r="W784" s="31">
        <f>VLOOKUP(A784,'Absolute Total Monosaccharide C'!$E$2:$T$999,16)</f>
        <v>0.000577</v>
      </c>
      <c r="X784" s="100">
        <f>VLOOKUP(A784,'Absolute Total Monosaccharide C'!$E$2:$T$999,2)</f>
        <v>10.476</v>
      </c>
      <c r="Y784" s="101"/>
    </row>
    <row r="785">
      <c r="A785" s="19" t="s">
        <v>2112</v>
      </c>
      <c r="B785" s="8" t="str">
        <f>VLOOKUP(A785,'Food Encyclopedia'!$C$2:$K$999,3)&amp;","&amp;VLOOKUP(A785,'Food Encyclopedia'!$C$2:$K$999,4)&amp;","&amp;VLOOKUP(A785,'Food Encyclopedia'!$C$2:$K$999,5)</f>
        <v>Beer, Budweiser, bottle,Budweiser ,</v>
      </c>
      <c r="C785" s="31" t="str">
        <f>VLOOKUP(A785,'Food Encyclopedia'!$C$2:$K$999,6)</f>
        <v>Sugars, Sweets, and Beverages</v>
      </c>
      <c r="D785" s="108"/>
      <c r="E785" s="31">
        <f t="shared" si="1"/>
        <v>0</v>
      </c>
      <c r="F785" s="31">
        <f>(VLOOKUP(A785,'% water content of Food'!A785:F1782,6))</f>
        <v>96.23015959</v>
      </c>
      <c r="G785" s="31">
        <f t="shared" si="2"/>
        <v>0</v>
      </c>
      <c r="H785" s="31">
        <f t="shared" si="3"/>
        <v>0</v>
      </c>
      <c r="I785" s="99">
        <f t="shared" si="4"/>
        <v>0</v>
      </c>
      <c r="J785" s="31">
        <f>VLOOKUP(A785,'Absolute Total Monosaccharide C'!$E$2:$T$999,3)</f>
        <v>0.512479</v>
      </c>
      <c r="K785" s="31">
        <f>VLOOKUP(A785,'Absolute Total Monosaccharide C'!$E$2:$T$999,4)</f>
        <v>0.004484</v>
      </c>
      <c r="L785" s="31">
        <f>VLOOKUP(A785,'Absolute Total Monosaccharide C'!$E$2:$T$999,5)</f>
        <v>0.005939</v>
      </c>
      <c r="M785" s="31">
        <f>VLOOKUP(A785,'Absolute Total Monosaccharide C'!$E$2:$T$999,6)</f>
        <v>0.008782</v>
      </c>
      <c r="N785" s="100">
        <f>VLOOKUP(A785,'Absolute Total Monosaccharide C'!$E$2:$T$999,7)</f>
        <v>0.008135</v>
      </c>
      <c r="O785" s="31">
        <f>VLOOKUP(A785,'Absolute Total Monosaccharide C'!$E$2:$T$999,8)</f>
        <v>0.000629</v>
      </c>
      <c r="P785" s="102">
        <f>VLOOKUP(A785,'Absolute Total Monosaccharide C'!$E$2:$T$999,9)</f>
        <v>0.0000504</v>
      </c>
      <c r="Q785" s="102">
        <f>VLOOKUP(A785,'Absolute Total Monosaccharide C'!$E$2:$T$999,10)</f>
        <v>0.0000778</v>
      </c>
      <c r="R785" s="102">
        <f>VLOOKUP(A785,'Absolute Total Monosaccharide C'!$E$2:$T$999,11)</f>
        <v>0.0000643</v>
      </c>
      <c r="S785" s="31">
        <f>VLOOKUP(A785,'Absolute Total Monosaccharide C'!$E$2:$T$999,12)</f>
        <v>0</v>
      </c>
      <c r="T785" s="31">
        <f>VLOOKUP(A785,'Absolute Total Monosaccharide C'!$E$2:$T$999,13)</f>
        <v>0</v>
      </c>
      <c r="U785" s="31">
        <f>VLOOKUP(A785,'Absolute Total Monosaccharide C'!$E$2:$T$999,14)</f>
        <v>0.002546</v>
      </c>
      <c r="V785" s="31">
        <f>VLOOKUP(A785,'Absolute Total Monosaccharide C'!$E$2:$T$999,15)</f>
        <v>0</v>
      </c>
      <c r="W785" s="31">
        <f>VLOOKUP(A785,'Absolute Total Monosaccharide C'!$E$2:$T$999,16)</f>
        <v>0.001084</v>
      </c>
      <c r="X785" s="100">
        <f>VLOOKUP(A785,'Absolute Total Monosaccharide C'!$E$2:$T$999,2)</f>
        <v>10.291</v>
      </c>
      <c r="Y785" s="101"/>
    </row>
    <row r="786">
      <c r="A786" s="19" t="s">
        <v>2115</v>
      </c>
      <c r="B786" s="8" t="str">
        <f>VLOOKUP(A786,'Food Encyclopedia'!$C$2:$K$999,3)&amp;","&amp;VLOOKUP(A786,'Food Encyclopedia'!$C$2:$K$999,4)&amp;","&amp;VLOOKUP(A786,'Food Encyclopedia'!$C$2:$K$999,5)</f>
        <v>Corn Starch, gluten-free product, can,Rumford,</v>
      </c>
      <c r="C786" s="31" t="str">
        <f>VLOOKUP(A786,'Food Encyclopedia'!$C$2:$K$999,6)</f>
        <v>Grain Products</v>
      </c>
      <c r="D786" s="108"/>
      <c r="E786" s="31">
        <f t="shared" si="1"/>
        <v>0</v>
      </c>
      <c r="F786" s="31">
        <f>(VLOOKUP(A786,'% water content of Food'!A786:F1783,6))</f>
        <v>6.00051816</v>
      </c>
      <c r="G786" s="31">
        <f t="shared" si="2"/>
        <v>0</v>
      </c>
      <c r="H786" s="31">
        <f t="shared" si="3"/>
        <v>0</v>
      </c>
      <c r="I786" s="99">
        <f t="shared" si="4"/>
        <v>0</v>
      </c>
      <c r="J786" s="31">
        <f>VLOOKUP(A786,'Absolute Total Monosaccharide C'!$E$2:$T$999,3)</f>
        <v>0.955361</v>
      </c>
      <c r="K786" s="31">
        <f>VLOOKUP(A786,'Absolute Total Monosaccharide C'!$E$2:$T$999,4)</f>
        <v>0.003662</v>
      </c>
      <c r="L786" s="31">
        <f>VLOOKUP(A786,'Absolute Total Monosaccharide C'!$E$2:$T$999,5)</f>
        <v>0.007306</v>
      </c>
      <c r="M786" s="102">
        <f>VLOOKUP(A786,'Absolute Total Monosaccharide C'!$E$2:$T$999,6)</f>
        <v>0.000046</v>
      </c>
      <c r="N786" s="100">
        <f>VLOOKUP(A786,'Absolute Total Monosaccharide C'!$E$2:$T$999,7)</f>
        <v>0.001034</v>
      </c>
      <c r="O786" s="31">
        <f>VLOOKUP(A786,'Absolute Total Monosaccharide C'!$E$2:$T$999,8)</f>
        <v>0.000315</v>
      </c>
      <c r="P786" s="102">
        <f>VLOOKUP(A786,'Absolute Total Monosaccharide C'!$E$2:$T$999,9)</f>
        <v>0.00000269</v>
      </c>
      <c r="Q786" s="102">
        <f>VLOOKUP(A786,'Absolute Total Monosaccharide C'!$E$2:$T$999,10)</f>
        <v>0.0000147</v>
      </c>
      <c r="R786" s="102">
        <f>VLOOKUP(A786,'Absolute Total Monosaccharide C'!$E$2:$T$999,11)</f>
        <v>0.0000148</v>
      </c>
      <c r="S786" s="31">
        <f>VLOOKUP(A786,'Absolute Total Monosaccharide C'!$E$2:$T$999,12)</f>
        <v>0</v>
      </c>
      <c r="T786" s="31">
        <f>VLOOKUP(A786,'Absolute Total Monosaccharide C'!$E$2:$T$999,13)</f>
        <v>0</v>
      </c>
      <c r="U786" s="31">
        <f>VLOOKUP(A786,'Absolute Total Monosaccharide C'!$E$2:$T$999,14)</f>
        <v>0.000201</v>
      </c>
      <c r="V786" s="31">
        <f>VLOOKUP(A786,'Absolute Total Monosaccharide C'!$E$2:$T$999,15)</f>
        <v>0</v>
      </c>
      <c r="W786" s="102">
        <f>VLOOKUP(A786,'Absolute Total Monosaccharide C'!$E$2:$T$999,16)</f>
        <v>0.0000036</v>
      </c>
      <c r="X786" s="100">
        <f>VLOOKUP(A786,'Absolute Total Monosaccharide C'!$E$2:$T$999,2)</f>
        <v>10.417</v>
      </c>
      <c r="Y786" s="101"/>
    </row>
    <row r="787">
      <c r="A787" s="19" t="s">
        <v>2118</v>
      </c>
      <c r="B787" s="8" t="str">
        <f>VLOOKUP(A787,'Food Encyclopedia'!$C$2:$K$999,3)&amp;","&amp;VLOOKUP(A787,'Food Encyclopedia'!$C$2:$K$999,4)&amp;","&amp;VLOOKUP(A787,'Food Encyclopedia'!$C$2:$K$999,5)</f>
        <v>Bread, Sourdough, bag ,Sacramento Baking Company,</v>
      </c>
      <c r="C787" s="31" t="str">
        <f>VLOOKUP(A787,'Food Encyclopedia'!$C$2:$K$999,6)</f>
        <v>Grain Products</v>
      </c>
      <c r="D787" s="108"/>
      <c r="E787" s="31">
        <f t="shared" si="1"/>
        <v>0</v>
      </c>
      <c r="F787" s="31">
        <f>(VLOOKUP(A787,'% water content of Food'!A787:F1784,6))</f>
        <v>28.31329416</v>
      </c>
      <c r="G787" s="31">
        <f t="shared" si="2"/>
        <v>0</v>
      </c>
      <c r="H787" s="31">
        <f t="shared" si="3"/>
        <v>0</v>
      </c>
      <c r="I787" s="99">
        <f t="shared" si="4"/>
        <v>0</v>
      </c>
      <c r="J787" s="31">
        <f>VLOOKUP(A787,'Absolute Total Monosaccharide C'!$E$2:$T$999,3)</f>
        <v>0.705874</v>
      </c>
      <c r="K787" s="31">
        <f>VLOOKUP(A787,'Absolute Total Monosaccharide C'!$E$2:$T$999,4)</f>
        <v>0.007356</v>
      </c>
      <c r="L787" s="31">
        <f>VLOOKUP(A787,'Absolute Total Monosaccharide C'!$E$2:$T$999,5)</f>
        <v>0.006645</v>
      </c>
      <c r="M787" s="31">
        <f>VLOOKUP(A787,'Absolute Total Monosaccharide C'!$E$2:$T$999,6)</f>
        <v>0.009291</v>
      </c>
      <c r="N787" s="100">
        <f>VLOOKUP(A787,'Absolute Total Monosaccharide C'!$E$2:$T$999,7)</f>
        <v>0.008607</v>
      </c>
      <c r="O787" s="31">
        <f>VLOOKUP(A787,'Absolute Total Monosaccharide C'!$E$2:$T$999,8)</f>
        <v>0.000265</v>
      </c>
      <c r="P787" s="102">
        <f>VLOOKUP(A787,'Absolute Total Monosaccharide C'!$E$2:$T$999,9)</f>
        <v>0.0000221</v>
      </c>
      <c r="Q787" s="102">
        <f>VLOOKUP(A787,'Absolute Total Monosaccharide C'!$E$2:$T$999,10)</f>
        <v>0.0000553</v>
      </c>
      <c r="R787" s="102">
        <f>VLOOKUP(A787,'Absolute Total Monosaccharide C'!$E$2:$T$999,11)</f>
        <v>0.0000285</v>
      </c>
      <c r="S787" s="31">
        <f>VLOOKUP(A787,'Absolute Total Monosaccharide C'!$E$2:$T$999,12)</f>
        <v>0</v>
      </c>
      <c r="T787" s="31">
        <f>VLOOKUP(A787,'Absolute Total Monosaccharide C'!$E$2:$T$999,13)</f>
        <v>0</v>
      </c>
      <c r="U787" s="31">
        <f>VLOOKUP(A787,'Absolute Total Monosaccharide C'!$E$2:$T$999,14)</f>
        <v>0.001242</v>
      </c>
      <c r="V787" s="31">
        <f>VLOOKUP(A787,'Absolute Total Monosaccharide C'!$E$2:$T$999,15)</f>
        <v>0</v>
      </c>
      <c r="W787" s="31">
        <f>VLOOKUP(A787,'Absolute Total Monosaccharide C'!$E$2:$T$999,16)</f>
        <v>0.000182</v>
      </c>
      <c r="X787" s="100">
        <f>VLOOKUP(A787,'Absolute Total Monosaccharide C'!$E$2:$T$999,2)</f>
        <v>10.334</v>
      </c>
      <c r="Y787" s="101"/>
    </row>
    <row r="788">
      <c r="A788" s="19" t="s">
        <v>2121</v>
      </c>
      <c r="B788" s="8" t="str">
        <f>VLOOKUP(A788,'Food Encyclopedia'!$C$2:$K$999,3)&amp;","&amp;VLOOKUP(A788,'Food Encyclopedia'!$C$2:$K$999,4)&amp;","&amp;VLOOKUP(A788,'Food Encyclopedia'!$C$2:$K$999,5)</f>
        <v>Sour Cream, jar ,Clover ,</v>
      </c>
      <c r="C788" s="31" t="str">
        <f>VLOOKUP(A788,'Food Encyclopedia'!$C$2:$K$999,6)</f>
        <v>Milk and Milk Products</v>
      </c>
      <c r="D788" s="108"/>
      <c r="E788" s="31">
        <f t="shared" si="1"/>
        <v>0</v>
      </c>
      <c r="F788" s="31">
        <f>(VLOOKUP(A788,'% water content of Food'!A788:F1785,6))</f>
        <v>73.62147999</v>
      </c>
      <c r="G788" s="31">
        <f t="shared" si="2"/>
        <v>0</v>
      </c>
      <c r="H788" s="31">
        <f t="shared" si="3"/>
        <v>0</v>
      </c>
      <c r="I788" s="99">
        <f t="shared" si="4"/>
        <v>0</v>
      </c>
      <c r="J788" s="31">
        <f>VLOOKUP(A788,'Absolute Total Monosaccharide C'!$E$2:$T$999,3)</f>
        <v>0.049299</v>
      </c>
      <c r="K788" s="31">
        <f>VLOOKUP(A788,'Absolute Total Monosaccharide C'!$E$2:$T$999,4)</f>
        <v>0.046239</v>
      </c>
      <c r="L788" s="31">
        <f>VLOOKUP(A788,'Absolute Total Monosaccharide C'!$E$2:$T$999,5)</f>
        <v>0.001325</v>
      </c>
      <c r="M788" s="102">
        <f>VLOOKUP(A788,'Absolute Total Monosaccharide C'!$E$2:$T$999,6)</f>
        <v>0.0000148</v>
      </c>
      <c r="N788" s="100">
        <f>VLOOKUP(A788,'Absolute Total Monosaccharide C'!$E$2:$T$999,7)</f>
        <v>0.000186</v>
      </c>
      <c r="O788" s="31">
        <f>VLOOKUP(A788,'Absolute Total Monosaccharide C'!$E$2:$T$999,8)</f>
        <v>0.00016</v>
      </c>
      <c r="P788" s="31">
        <f>VLOOKUP(A788,'Absolute Total Monosaccharide C'!$E$2:$T$999,9)</f>
        <v>0.000106</v>
      </c>
      <c r="Q788" s="31">
        <f>VLOOKUP(A788,'Absolute Total Monosaccharide C'!$E$2:$T$999,10)</f>
        <v>0.000127</v>
      </c>
      <c r="R788" s="31">
        <f>VLOOKUP(A788,'Absolute Total Monosaccharide C'!$E$2:$T$999,11)</f>
        <v>0.000112</v>
      </c>
      <c r="S788" s="102">
        <f>VLOOKUP(A788,'Absolute Total Monosaccharide C'!$E$2:$T$999,12)</f>
        <v>0.0000791</v>
      </c>
      <c r="T788" s="31">
        <f>VLOOKUP(A788,'Absolute Total Monosaccharide C'!$E$2:$T$999,13)</f>
        <v>0</v>
      </c>
      <c r="U788" s="31">
        <f>VLOOKUP(A788,'Absolute Total Monosaccharide C'!$E$2:$T$999,14)</f>
        <v>0.000189</v>
      </c>
      <c r="V788" s="31">
        <f>VLOOKUP(A788,'Absolute Total Monosaccharide C'!$E$2:$T$999,15)</f>
        <v>0</v>
      </c>
      <c r="W788" s="31">
        <f>VLOOKUP(A788,'Absolute Total Monosaccharide C'!$E$2:$T$999,16)</f>
        <v>0.000367</v>
      </c>
      <c r="X788" s="100">
        <f>VLOOKUP(A788,'Absolute Total Monosaccharide C'!$E$2:$T$999,2)</f>
        <v>10.212</v>
      </c>
      <c r="Y788" s="101"/>
    </row>
    <row r="789">
      <c r="A789" s="19" t="s">
        <v>2124</v>
      </c>
      <c r="B789" s="8" t="str">
        <f>VLOOKUP(A789,'Food Encyclopedia'!$C$2:$K$999,3)&amp;","&amp;VLOOKUP(A789,'Food Encyclopedia'!$C$2:$K$999,4)&amp;","&amp;VLOOKUP(A789,'Food Encyclopedia'!$C$2:$K$999,5)</f>
        <v>Yogurt, plain whole milk, cup ,Brown Cow,</v>
      </c>
      <c r="C789" s="31" t="str">
        <f>VLOOKUP(A789,'Food Encyclopedia'!$C$2:$K$999,6)</f>
        <v>Milk and Milk Products</v>
      </c>
      <c r="D789" s="108"/>
      <c r="E789" s="31">
        <f t="shared" si="1"/>
        <v>0</v>
      </c>
      <c r="F789" s="31">
        <f>(VLOOKUP(A789,'% water content of Food'!A789:F1786,6))</f>
        <v>83.84934885</v>
      </c>
      <c r="G789" s="31">
        <f t="shared" si="2"/>
        <v>0</v>
      </c>
      <c r="H789" s="31">
        <f t="shared" si="3"/>
        <v>0</v>
      </c>
      <c r="I789" s="99">
        <f t="shared" si="4"/>
        <v>0</v>
      </c>
      <c r="J789" s="31">
        <f>VLOOKUP(A789,'Absolute Total Monosaccharide C'!$E$2:$T$999,3)</f>
        <v>0.089495</v>
      </c>
      <c r="K789" s="31">
        <f>VLOOKUP(A789,'Absolute Total Monosaccharide C'!$E$2:$T$999,4)</f>
        <v>0.099795</v>
      </c>
      <c r="L789" s="31">
        <f>VLOOKUP(A789,'Absolute Total Monosaccharide C'!$E$2:$T$999,5)</f>
        <v>0.001408</v>
      </c>
      <c r="M789" s="102">
        <f>VLOOKUP(A789,'Absolute Total Monosaccharide C'!$E$2:$T$999,6)</f>
        <v>0.0000701</v>
      </c>
      <c r="N789" s="100">
        <f>VLOOKUP(A789,'Absolute Total Monosaccharide C'!$E$2:$T$999,7)</f>
        <v>0.000242</v>
      </c>
      <c r="O789" s="31">
        <f>VLOOKUP(A789,'Absolute Total Monosaccharide C'!$E$2:$T$999,8)</f>
        <v>0.00027</v>
      </c>
      <c r="P789" s="31">
        <f>VLOOKUP(A789,'Absolute Total Monosaccharide C'!$E$2:$T$999,9)</f>
        <v>0.000308</v>
      </c>
      <c r="Q789" s="102">
        <f>VLOOKUP(A789,'Absolute Total Monosaccharide C'!$E$2:$T$999,10)</f>
        <v>0.0000747</v>
      </c>
      <c r="R789" s="31">
        <f>VLOOKUP(A789,'Absolute Total Monosaccharide C'!$E$2:$T$999,11)</f>
        <v>0.000177</v>
      </c>
      <c r="S789" s="31">
        <f>VLOOKUP(A789,'Absolute Total Monosaccharide C'!$E$2:$T$999,12)</f>
        <v>0</v>
      </c>
      <c r="T789" s="31">
        <f>VLOOKUP(A789,'Absolute Total Monosaccharide C'!$E$2:$T$999,13)</f>
        <v>0</v>
      </c>
      <c r="U789" s="31">
        <f>VLOOKUP(A789,'Absolute Total Monosaccharide C'!$E$2:$T$999,14)</f>
        <v>0.000526</v>
      </c>
      <c r="V789" s="31">
        <f>VLOOKUP(A789,'Absolute Total Monosaccharide C'!$E$2:$T$999,15)</f>
        <v>0</v>
      </c>
      <c r="W789" s="31">
        <f>VLOOKUP(A789,'Absolute Total Monosaccharide C'!$E$2:$T$999,16)</f>
        <v>0.000695</v>
      </c>
      <c r="X789" s="100">
        <f>VLOOKUP(A789,'Absolute Total Monosaccharide C'!$E$2:$T$999,2)</f>
        <v>9.814</v>
      </c>
      <c r="Y789" s="101"/>
    </row>
    <row r="790">
      <c r="A790" s="19" t="s">
        <v>2127</v>
      </c>
      <c r="B790" s="8" t="str">
        <f>VLOOKUP(A790,'Food Encyclopedia'!$C$2:$K$999,3)&amp;","&amp;VLOOKUP(A790,'Food Encyclopedia'!$C$2:$K$999,4)&amp;","&amp;VLOOKUP(A790,'Food Encyclopedia'!$C$2:$K$999,5)</f>
        <v>Ice cream, vanilla bean, tub,Clover ,</v>
      </c>
      <c r="C790" s="31" t="str">
        <f>VLOOKUP(A790,'Food Encyclopedia'!$C$2:$K$999,6)</f>
        <v>Milk and Milk Products</v>
      </c>
      <c r="D790" s="108"/>
      <c r="E790" s="31">
        <f t="shared" si="1"/>
        <v>0</v>
      </c>
      <c r="F790" s="31">
        <f>(VLOOKUP(A790,'% water content of Food'!A790:F1787,6))</f>
        <v>56.70056441</v>
      </c>
      <c r="G790" s="31">
        <f t="shared" si="2"/>
        <v>0</v>
      </c>
      <c r="H790" s="31">
        <f t="shared" si="3"/>
        <v>0</v>
      </c>
      <c r="I790" s="99">
        <f t="shared" si="4"/>
        <v>0</v>
      </c>
      <c r="J790" s="31">
        <f>VLOOKUP(A790,'Absolute Total Monosaccharide C'!$E$2:$T$999,3)</f>
        <v>0.213935</v>
      </c>
      <c r="K790" s="31">
        <f>VLOOKUP(A790,'Absolute Total Monosaccharide C'!$E$2:$T$999,4)</f>
        <v>0.040281</v>
      </c>
      <c r="L790" s="31">
        <f>VLOOKUP(A790,'Absolute Total Monosaccharide C'!$E$2:$T$999,5)</f>
        <v>0.016903</v>
      </c>
      <c r="M790" s="102">
        <f>VLOOKUP(A790,'Absolute Total Monosaccharide C'!$E$2:$T$999,6)</f>
        <v>0.0000452</v>
      </c>
      <c r="N790" s="100">
        <f>VLOOKUP(A790,'Absolute Total Monosaccharide C'!$E$2:$T$999,7)</f>
        <v>0.000423</v>
      </c>
      <c r="O790" s="31">
        <f>VLOOKUP(A790,'Absolute Total Monosaccharide C'!$E$2:$T$999,8)</f>
        <v>0.001351</v>
      </c>
      <c r="P790" s="102">
        <f>VLOOKUP(A790,'Absolute Total Monosaccharide C'!$E$2:$T$999,9)</f>
        <v>0.00000532</v>
      </c>
      <c r="Q790" s="102">
        <f>VLOOKUP(A790,'Absolute Total Monosaccharide C'!$E$2:$T$999,10)</f>
        <v>0.0000534</v>
      </c>
      <c r="R790" s="102">
        <f>VLOOKUP(A790,'Absolute Total Monosaccharide C'!$E$2:$T$999,11)</f>
        <v>0.0000318</v>
      </c>
      <c r="S790" s="31">
        <f>VLOOKUP(A790,'Absolute Total Monosaccharide C'!$E$2:$T$999,12)</f>
        <v>0</v>
      </c>
      <c r="T790" s="31">
        <f>VLOOKUP(A790,'Absolute Total Monosaccharide C'!$E$2:$T$999,13)</f>
        <v>0</v>
      </c>
      <c r="U790" s="31">
        <f>VLOOKUP(A790,'Absolute Total Monosaccharide C'!$E$2:$T$999,14)</f>
        <v>0.004053</v>
      </c>
      <c r="V790" s="31">
        <f>VLOOKUP(A790,'Absolute Total Monosaccharide C'!$E$2:$T$999,15)</f>
        <v>0</v>
      </c>
      <c r="W790" s="31">
        <f>VLOOKUP(A790,'Absolute Total Monosaccharide C'!$E$2:$T$999,16)</f>
        <v>0.000185</v>
      </c>
      <c r="X790" s="100">
        <f>VLOOKUP(A790,'Absolute Total Monosaccharide C'!$E$2:$T$999,2)</f>
        <v>10.001</v>
      </c>
      <c r="Y790" s="101"/>
    </row>
    <row r="791">
      <c r="A791" s="19" t="s">
        <v>2129</v>
      </c>
      <c r="B791" s="8" t="str">
        <f>VLOOKUP(A791,'Food Encyclopedia'!$C$2:$K$999,3)&amp;","&amp;VLOOKUP(A791,'Food Encyclopedia'!$C$2:$K$999,4)&amp;","&amp;VLOOKUP(A791,'Food Encyclopedia'!$C$2:$K$999,5)</f>
        <v>Milk, almond, NA, carton,Almond Breeze,Unsweetened vanilla almondmilk</v>
      </c>
      <c r="C791" s="31" t="str">
        <f>VLOOKUP(A791,'Food Encyclopedia'!$C$2:$K$999,6)</f>
        <v>Beans, Peas, Legumes, Nuts, Seeds</v>
      </c>
      <c r="D791" s="98"/>
      <c r="E791" s="31">
        <f t="shared" si="1"/>
        <v>0</v>
      </c>
      <c r="F791" s="31">
        <f>(VLOOKUP(A791,'% water content of Food'!A791:F1788,6))</f>
        <v>98.3333616</v>
      </c>
      <c r="G791" s="31">
        <f t="shared" si="2"/>
        <v>0</v>
      </c>
      <c r="H791" s="31">
        <f t="shared" si="3"/>
        <v>0</v>
      </c>
      <c r="I791" s="99">
        <f t="shared" si="4"/>
        <v>0</v>
      </c>
      <c r="J791" s="31">
        <f>VLOOKUP(A791,'Absolute Total Monosaccharide C'!$E$2:$T$999,3)</f>
        <v>0.019811</v>
      </c>
      <c r="K791" s="31">
        <f>VLOOKUP(A791,'Absolute Total Monosaccharide C'!$E$2:$T$999,4)</f>
        <v>0.005362</v>
      </c>
      <c r="L791" s="31">
        <f>VLOOKUP(A791,'Absolute Total Monosaccharide C'!$E$2:$T$999,5)</f>
        <v>0.003176</v>
      </c>
      <c r="M791" s="31">
        <f>VLOOKUP(A791,'Absolute Total Monosaccharide C'!$E$2:$T$999,6)</f>
        <v>0.003077</v>
      </c>
      <c r="N791" s="100">
        <f>VLOOKUP(A791,'Absolute Total Monosaccharide C'!$E$2:$T$999,7)</f>
        <v>0.011576</v>
      </c>
      <c r="O791" s="31">
        <f>VLOOKUP(A791,'Absolute Total Monosaccharide C'!$E$2:$T$999,8)</f>
        <v>0.000439</v>
      </c>
      <c r="P791" s="31">
        <f>VLOOKUP(A791,'Absolute Total Monosaccharide C'!$E$2:$T$999,9)</f>
        <v>0.001664</v>
      </c>
      <c r="Q791" s="31">
        <f>VLOOKUP(A791,'Absolute Total Monosaccharide C'!$E$2:$T$999,10)</f>
        <v>0.000264</v>
      </c>
      <c r="R791" s="31">
        <f>VLOOKUP(A791,'Absolute Total Monosaccharide C'!$E$2:$T$999,11)</f>
        <v>0.000965</v>
      </c>
      <c r="S791" s="102">
        <f>VLOOKUP(A791,'Absolute Total Monosaccharide C'!$E$2:$T$999,12)</f>
        <v>0.0000637</v>
      </c>
      <c r="T791" s="31">
        <f>VLOOKUP(A791,'Absolute Total Monosaccharide C'!$E$2:$T$999,13)</f>
        <v>0</v>
      </c>
      <c r="U791" s="31">
        <f>VLOOKUP(A791,'Absolute Total Monosaccharide C'!$E$2:$T$999,14)</f>
        <v>0.000823</v>
      </c>
      <c r="V791" s="31">
        <f>VLOOKUP(A791,'Absolute Total Monosaccharide C'!$E$2:$T$999,15)</f>
        <v>0</v>
      </c>
      <c r="W791" s="31">
        <f>VLOOKUP(A791,'Absolute Total Monosaccharide C'!$E$2:$T$999,16)</f>
        <v>0.000179</v>
      </c>
      <c r="X791" s="100">
        <f>VLOOKUP(A791,'Absolute Total Monosaccharide C'!$E$2:$T$999,2)</f>
        <v>10.186</v>
      </c>
      <c r="Y791" s="101"/>
    </row>
    <row r="792">
      <c r="A792" s="19" t="s">
        <v>2132</v>
      </c>
      <c r="B792" s="8" t="str">
        <f>VLOOKUP(A792,'Food Encyclopedia'!$C$2:$K$999,3)&amp;","&amp;VLOOKUP(A792,'Food Encyclopedia'!$C$2:$K$999,4)&amp;","&amp;VLOOKUP(A792,'Food Encyclopedia'!$C$2:$K$999,5)</f>
        <v>Milk, rice, NA, carton,Rice Dream,Vanilla rice drink</v>
      </c>
      <c r="C792" s="31" t="str">
        <f>VLOOKUP(A792,'Food Encyclopedia'!$C$2:$K$999,6)</f>
        <v>Grain Products</v>
      </c>
      <c r="D792" s="108"/>
      <c r="E792" s="31">
        <f t="shared" si="1"/>
        <v>0</v>
      </c>
      <c r="F792" s="31">
        <f>(VLOOKUP(A792,'% water content of Food'!A792:F1789,6))</f>
        <v>88.9713017</v>
      </c>
      <c r="G792" s="31">
        <f t="shared" si="2"/>
        <v>0</v>
      </c>
      <c r="H792" s="31">
        <f t="shared" si="3"/>
        <v>0</v>
      </c>
      <c r="I792" s="99">
        <f t="shared" si="4"/>
        <v>0</v>
      </c>
      <c r="J792" s="31">
        <f>VLOOKUP(A792,'Absolute Total Monosaccharide C'!$E$2:$T$999,3)</f>
        <v>0.736441</v>
      </c>
      <c r="K792" s="31">
        <f>VLOOKUP(A792,'Absolute Total Monosaccharide C'!$E$2:$T$999,4)</f>
        <v>0.004378</v>
      </c>
      <c r="L792" s="31">
        <f>VLOOKUP(A792,'Absolute Total Monosaccharide C'!$E$2:$T$999,5)</f>
        <v>0.005501</v>
      </c>
      <c r="M792" s="31">
        <f>VLOOKUP(A792,'Absolute Total Monosaccharide C'!$E$2:$T$999,6)</f>
        <v>0.000534</v>
      </c>
      <c r="N792" s="100">
        <f>VLOOKUP(A792,'Absolute Total Monosaccharide C'!$E$2:$T$999,7)</f>
        <v>0.001939</v>
      </c>
      <c r="O792" s="102">
        <f>VLOOKUP(A792,'Absolute Total Monosaccharide C'!$E$2:$T$999,8)</f>
        <v>0.0000757</v>
      </c>
      <c r="P792" s="102">
        <f>VLOOKUP(A792,'Absolute Total Monosaccharide C'!$E$2:$T$999,9)</f>
        <v>0.0000236</v>
      </c>
      <c r="Q792" s="102">
        <f>VLOOKUP(A792,'Absolute Total Monosaccharide C'!$E$2:$T$999,10)</f>
        <v>0.000035</v>
      </c>
      <c r="R792" s="102">
        <f>VLOOKUP(A792,'Absolute Total Monosaccharide C'!$E$2:$T$999,11)</f>
        <v>0.0000458</v>
      </c>
      <c r="S792" s="102">
        <f>VLOOKUP(A792,'Absolute Total Monosaccharide C'!$E$2:$T$999,12)</f>
        <v>0.0000824</v>
      </c>
      <c r="T792" s="31">
        <f>VLOOKUP(A792,'Absolute Total Monosaccharide C'!$E$2:$T$999,13)</f>
        <v>0</v>
      </c>
      <c r="U792" s="31">
        <f>VLOOKUP(A792,'Absolute Total Monosaccharide C'!$E$2:$T$999,14)</f>
        <v>0.00043</v>
      </c>
      <c r="V792" s="31">
        <f>VLOOKUP(A792,'Absolute Total Monosaccharide C'!$E$2:$T$999,15)</f>
        <v>0</v>
      </c>
      <c r="W792" s="102">
        <f>VLOOKUP(A792,'Absolute Total Monosaccharide C'!$E$2:$T$999,16)</f>
        <v>0.0000534</v>
      </c>
      <c r="X792" s="100">
        <f>VLOOKUP(A792,'Absolute Total Monosaccharide C'!$E$2:$T$999,2)</f>
        <v>10.045</v>
      </c>
      <c r="Y792" s="101"/>
    </row>
    <row r="793">
      <c r="A793" s="19" t="s">
        <v>2135</v>
      </c>
      <c r="B793" s="8" t="str">
        <f>VLOOKUP(A793,'Food Encyclopedia'!$C$2:$K$999,3)&amp;","&amp;VLOOKUP(A793,'Food Encyclopedia'!$C$2:$K$999,4)&amp;","&amp;VLOOKUP(A793,'Food Encyclopedia'!$C$2:$K$999,5)</f>
        <v>Milk, rice, NA, carton,Rice Dream,Original rice drink, enriched</v>
      </c>
      <c r="C793" s="31" t="str">
        <f>VLOOKUP(A793,'Food Encyclopedia'!$C$2:$K$999,6)</f>
        <v>Grain Products</v>
      </c>
      <c r="D793" s="108"/>
      <c r="E793" s="31">
        <f t="shared" si="1"/>
        <v>0</v>
      </c>
      <c r="F793" s="31">
        <f>(VLOOKUP(A793,'% water content of Food'!A793:F1790,6))</f>
        <v>89.37915929</v>
      </c>
      <c r="G793" s="31">
        <f t="shared" si="2"/>
        <v>0</v>
      </c>
      <c r="H793" s="31">
        <f t="shared" si="3"/>
        <v>0</v>
      </c>
      <c r="I793" s="99">
        <f t="shared" si="4"/>
        <v>0</v>
      </c>
      <c r="J793" s="31">
        <f>VLOOKUP(A793,'Absolute Total Monosaccharide C'!$E$2:$T$999,3)</f>
        <v>0.711822</v>
      </c>
      <c r="K793" s="31">
        <f>VLOOKUP(A793,'Absolute Total Monosaccharide C'!$E$2:$T$999,4)</f>
        <v>0.004426</v>
      </c>
      <c r="L793" s="31">
        <f>VLOOKUP(A793,'Absolute Total Monosaccharide C'!$E$2:$T$999,5)</f>
        <v>0.005204</v>
      </c>
      <c r="M793" s="31">
        <f>VLOOKUP(A793,'Absolute Total Monosaccharide C'!$E$2:$T$999,6)</f>
        <v>0.00016</v>
      </c>
      <c r="N793" s="100">
        <f>VLOOKUP(A793,'Absolute Total Monosaccharide C'!$E$2:$T$999,7)</f>
        <v>0.001339</v>
      </c>
      <c r="O793" s="102">
        <f>VLOOKUP(A793,'Absolute Total Monosaccharide C'!$E$2:$T$999,8)</f>
        <v>0.0000728</v>
      </c>
      <c r="P793" s="102">
        <f>VLOOKUP(A793,'Absolute Total Monosaccharide C'!$E$2:$T$999,9)</f>
        <v>0.0000176</v>
      </c>
      <c r="Q793" s="102">
        <f>VLOOKUP(A793,'Absolute Total Monosaccharide C'!$E$2:$T$999,10)</f>
        <v>0.00000777</v>
      </c>
      <c r="R793" s="102">
        <f>VLOOKUP(A793,'Absolute Total Monosaccharide C'!$E$2:$T$999,11)</f>
        <v>0.0000357</v>
      </c>
      <c r="S793" s="102">
        <f>VLOOKUP(A793,'Absolute Total Monosaccharide C'!$E$2:$T$999,12)</f>
        <v>0.0000163</v>
      </c>
      <c r="T793" s="31">
        <f>VLOOKUP(A793,'Absolute Total Monosaccharide C'!$E$2:$T$999,13)</f>
        <v>0</v>
      </c>
      <c r="U793" s="31">
        <f>VLOOKUP(A793,'Absolute Total Monosaccharide C'!$E$2:$T$999,14)</f>
        <v>0.000335</v>
      </c>
      <c r="V793" s="31">
        <f>VLOOKUP(A793,'Absolute Total Monosaccharide C'!$E$2:$T$999,15)</f>
        <v>0</v>
      </c>
      <c r="W793" s="102">
        <f>VLOOKUP(A793,'Absolute Total Monosaccharide C'!$E$2:$T$999,16)</f>
        <v>0.000024</v>
      </c>
      <c r="X793" s="100">
        <f>VLOOKUP(A793,'Absolute Total Monosaccharide C'!$E$2:$T$999,2)</f>
        <v>9.881</v>
      </c>
      <c r="Y793" s="101"/>
    </row>
    <row r="794">
      <c r="A794" s="19" t="s">
        <v>2137</v>
      </c>
      <c r="B794" s="8" t="str">
        <f>VLOOKUP(A794,'Food Encyclopedia'!$C$2:$K$999,3)&amp;","&amp;VLOOKUP(A794,'Food Encyclopedia'!$C$2:$K$999,4)&amp;","&amp;VLOOKUP(A794,'Food Encyclopedia'!$C$2:$K$999,5)</f>
        <v>Milk, rice, NA, carton,Rice Dream,Vanilla rice drink, enriched</v>
      </c>
      <c r="C794" s="31" t="str">
        <f>VLOOKUP(A794,'Food Encyclopedia'!$C$2:$K$999,6)</f>
        <v>Grain Products</v>
      </c>
      <c r="D794" s="108"/>
      <c r="E794" s="31">
        <f t="shared" si="1"/>
        <v>0</v>
      </c>
      <c r="F794" s="31">
        <f>(VLOOKUP(A794,'% water content of Food'!A794:F1791,6))</f>
        <v>87.80784398</v>
      </c>
      <c r="G794" s="31">
        <f t="shared" si="2"/>
        <v>0</v>
      </c>
      <c r="H794" s="31">
        <f t="shared" si="3"/>
        <v>0</v>
      </c>
      <c r="I794" s="99">
        <f t="shared" si="4"/>
        <v>0</v>
      </c>
      <c r="J794" s="31">
        <f>VLOOKUP(A794,'Absolute Total Monosaccharide C'!$E$2:$T$999,3)</f>
        <v>0.628419</v>
      </c>
      <c r="K794" s="31">
        <f>VLOOKUP(A794,'Absolute Total Monosaccharide C'!$E$2:$T$999,4)</f>
        <v>0.003811</v>
      </c>
      <c r="L794" s="31">
        <f>VLOOKUP(A794,'Absolute Total Monosaccharide C'!$E$2:$T$999,5)</f>
        <v>0.004982</v>
      </c>
      <c r="M794" s="31">
        <f>VLOOKUP(A794,'Absolute Total Monosaccharide C'!$E$2:$T$999,6)</f>
        <v>0.000366</v>
      </c>
      <c r="N794" s="100">
        <f>VLOOKUP(A794,'Absolute Total Monosaccharide C'!$E$2:$T$999,7)</f>
        <v>0.001441</v>
      </c>
      <c r="O794" s="102">
        <f>VLOOKUP(A794,'Absolute Total Monosaccharide C'!$E$2:$T$999,8)</f>
        <v>0.0000464</v>
      </c>
      <c r="P794" s="102">
        <f>VLOOKUP(A794,'Absolute Total Monosaccharide C'!$E$2:$T$999,9)</f>
        <v>0.0000284</v>
      </c>
      <c r="Q794" s="102">
        <f>VLOOKUP(A794,'Absolute Total Monosaccharide C'!$E$2:$T$999,10)</f>
        <v>0.0000528</v>
      </c>
      <c r="R794" s="102">
        <f>VLOOKUP(A794,'Absolute Total Monosaccharide C'!$E$2:$T$999,11)</f>
        <v>0.0000447</v>
      </c>
      <c r="S794" s="102">
        <f>VLOOKUP(A794,'Absolute Total Monosaccharide C'!$E$2:$T$999,12)</f>
        <v>0.0000414</v>
      </c>
      <c r="T794" s="31">
        <f>VLOOKUP(A794,'Absolute Total Monosaccharide C'!$E$2:$T$999,13)</f>
        <v>0</v>
      </c>
      <c r="U794" s="31">
        <f>VLOOKUP(A794,'Absolute Total Monosaccharide C'!$E$2:$T$999,14)</f>
        <v>0.000418</v>
      </c>
      <c r="V794" s="31">
        <f>VLOOKUP(A794,'Absolute Total Monosaccharide C'!$E$2:$T$999,15)</f>
        <v>0</v>
      </c>
      <c r="W794" s="102">
        <f>VLOOKUP(A794,'Absolute Total Monosaccharide C'!$E$2:$T$999,16)</f>
        <v>0.0000393</v>
      </c>
      <c r="X794" s="100">
        <f>VLOOKUP(A794,'Absolute Total Monosaccharide C'!$E$2:$T$999,2)</f>
        <v>9.995</v>
      </c>
      <c r="Y794" s="101"/>
    </row>
    <row r="795">
      <c r="A795" s="19" t="s">
        <v>2140</v>
      </c>
      <c r="B795" s="8" t="str">
        <f>VLOOKUP(A795,'Food Encyclopedia'!$C$2:$K$999,3)&amp;","&amp;VLOOKUP(A795,'Food Encyclopedia'!$C$2:$K$999,4)&amp;","&amp;VLOOKUP(A795,'Food Encyclopedia'!$C$2:$K$999,5)</f>
        <v>Milk, almond, NA, carton,Almond Breeze,Unsweetened original almondmilk</v>
      </c>
      <c r="C795" s="31" t="str">
        <f>VLOOKUP(A795,'Food Encyclopedia'!$C$2:$K$999,6)</f>
        <v>Beans, Peas, Legumes, Nuts, Seeds</v>
      </c>
      <c r="D795" s="98">
        <v>240.0</v>
      </c>
      <c r="E795" s="31">
        <f t="shared" si="1"/>
        <v>240000</v>
      </c>
      <c r="F795" s="31">
        <f>(VLOOKUP(A795,'% water content of Food'!A795:F1792,6))</f>
        <v>97.34134858</v>
      </c>
      <c r="G795" s="31">
        <f t="shared" si="2"/>
        <v>233619.2366</v>
      </c>
      <c r="H795" s="31">
        <f t="shared" si="3"/>
        <v>6380.763397</v>
      </c>
      <c r="I795" s="99">
        <f t="shared" si="4"/>
        <v>75.95660748</v>
      </c>
      <c r="J795" s="31">
        <f>VLOOKUP(A795,'Absolute Total Monosaccharide C'!$E$2:$T$999,3)</f>
        <v>0.016943</v>
      </c>
      <c r="K795" s="31">
        <f>VLOOKUP(A795,'Absolute Total Monosaccharide C'!$E$2:$T$999,4)</f>
        <v>0.005766</v>
      </c>
      <c r="L795" s="31">
        <f>VLOOKUP(A795,'Absolute Total Monosaccharide C'!$E$2:$T$999,5)</f>
        <v>0.002538</v>
      </c>
      <c r="M795" s="31">
        <f>VLOOKUP(A795,'Absolute Total Monosaccharide C'!$E$2:$T$999,6)</f>
        <v>0.003145</v>
      </c>
      <c r="N795" s="100">
        <f>VLOOKUP(A795,'Absolute Total Monosaccharide C'!$E$2:$T$999,7)</f>
        <v>0.011904</v>
      </c>
      <c r="O795" s="31">
        <f>VLOOKUP(A795,'Absolute Total Monosaccharide C'!$E$2:$T$999,8)</f>
        <v>0.00049</v>
      </c>
      <c r="P795" s="31">
        <f>VLOOKUP(A795,'Absolute Total Monosaccharide C'!$E$2:$T$999,9)</f>
        <v>0.001637</v>
      </c>
      <c r="Q795" s="31">
        <f>VLOOKUP(A795,'Absolute Total Monosaccharide C'!$E$2:$T$999,10)</f>
        <v>0.00017</v>
      </c>
      <c r="R795" s="31">
        <f>VLOOKUP(A795,'Absolute Total Monosaccharide C'!$E$2:$T$999,11)</f>
        <v>0.001075</v>
      </c>
      <c r="S795" s="102">
        <f>VLOOKUP(A795,'Absolute Total Monosaccharide C'!$E$2:$T$999,12)</f>
        <v>0.0000215</v>
      </c>
      <c r="T795" s="31">
        <f>VLOOKUP(A795,'Absolute Total Monosaccharide C'!$E$2:$T$999,13)</f>
        <v>0</v>
      </c>
      <c r="U795" s="31">
        <f>VLOOKUP(A795,'Absolute Total Monosaccharide C'!$E$2:$T$999,14)</f>
        <v>0.000676</v>
      </c>
      <c r="V795" s="31">
        <f>VLOOKUP(A795,'Absolute Total Monosaccharide C'!$E$2:$T$999,15)</f>
        <v>0</v>
      </c>
      <c r="W795" s="31">
        <f>VLOOKUP(A795,'Absolute Total Monosaccharide C'!$E$2:$T$999,16)</f>
        <v>0.000147</v>
      </c>
      <c r="X795" s="100">
        <f>VLOOKUP(A795,'Absolute Total Monosaccharide C'!$E$2:$T$999,2)</f>
        <v>9.99</v>
      </c>
      <c r="Y795" s="101"/>
    </row>
    <row r="796">
      <c r="A796" s="19" t="s">
        <v>2142</v>
      </c>
      <c r="B796" s="8" t="str">
        <f>VLOOKUP(A796,'Food Encyclopedia'!$C$2:$K$999,3)&amp;","&amp;VLOOKUP(A796,'Food Encyclopedia'!$C$2:$K$999,4)&amp;","&amp;VLOOKUP(A796,'Food Encyclopedia'!$C$2:$K$999,5)</f>
        <v>Broth, chicken, NA, carton,Pacific Foods,Organic free range chicken broth, low sodium </v>
      </c>
      <c r="C796" s="31" t="str">
        <f>VLOOKUP(A796,'Food Encyclopedia'!$C$2:$K$999,6)</f>
        <v>Meat, Poultry, Fish, and Mixtures</v>
      </c>
      <c r="D796" s="108"/>
      <c r="E796" s="31">
        <f t="shared" si="1"/>
        <v>0</v>
      </c>
      <c r="F796" s="31">
        <f>(VLOOKUP(A796,'% water content of Food'!A796:F1793,6))</f>
        <v>98.85738249</v>
      </c>
      <c r="G796" s="31">
        <f t="shared" si="2"/>
        <v>0</v>
      </c>
      <c r="H796" s="31">
        <f t="shared" si="3"/>
        <v>0</v>
      </c>
      <c r="I796" s="99">
        <f t="shared" si="4"/>
        <v>0</v>
      </c>
      <c r="J796" s="31">
        <f>VLOOKUP(A796,'Absolute Total Monosaccharide C'!$E$2:$T$999,3)</f>
        <v>0.061397</v>
      </c>
      <c r="K796" s="31">
        <f>VLOOKUP(A796,'Absolute Total Monosaccharide C'!$E$2:$T$999,4)</f>
        <v>0.002453</v>
      </c>
      <c r="L796" s="31">
        <f>VLOOKUP(A796,'Absolute Total Monosaccharide C'!$E$2:$T$999,5)</f>
        <v>0.048162</v>
      </c>
      <c r="M796" s="31">
        <f>VLOOKUP(A796,'Absolute Total Monosaccharide C'!$E$2:$T$999,6)</f>
        <v>0.000337</v>
      </c>
      <c r="N796" s="100">
        <f>VLOOKUP(A796,'Absolute Total Monosaccharide C'!$E$2:$T$999,7)</f>
        <v>0.000734</v>
      </c>
      <c r="O796" s="31">
        <f>VLOOKUP(A796,'Absolute Total Monosaccharide C'!$E$2:$T$999,8)</f>
        <v>0</v>
      </c>
      <c r="P796" s="31">
        <f>VLOOKUP(A796,'Absolute Total Monosaccharide C'!$E$2:$T$999,9)</f>
        <v>0.000109</v>
      </c>
      <c r="Q796" s="31">
        <f>VLOOKUP(A796,'Absolute Total Monosaccharide C'!$E$2:$T$999,10)</f>
        <v>0.000888</v>
      </c>
      <c r="R796" s="31">
        <f>VLOOKUP(A796,'Absolute Total Monosaccharide C'!$E$2:$T$999,11)</f>
        <v>0.000986</v>
      </c>
      <c r="S796" s="102">
        <f>VLOOKUP(A796,'Absolute Total Monosaccharide C'!$E$2:$T$999,12)</f>
        <v>0.0000555</v>
      </c>
      <c r="T796" s="31">
        <f>VLOOKUP(A796,'Absolute Total Monosaccharide C'!$E$2:$T$999,13)</f>
        <v>0</v>
      </c>
      <c r="U796" s="31">
        <f>VLOOKUP(A796,'Absolute Total Monosaccharide C'!$E$2:$T$999,14)</f>
        <v>0.001573</v>
      </c>
      <c r="V796" s="31">
        <f>VLOOKUP(A796,'Absolute Total Monosaccharide C'!$E$2:$T$999,15)</f>
        <v>0</v>
      </c>
      <c r="W796" s="31">
        <f>VLOOKUP(A796,'Absolute Total Monosaccharide C'!$E$2:$T$999,16)</f>
        <v>0.002656</v>
      </c>
      <c r="X796" s="100">
        <f>VLOOKUP(A796,'Absolute Total Monosaccharide C'!$E$2:$T$999,2)</f>
        <v>9.987</v>
      </c>
      <c r="Y796" s="101"/>
    </row>
    <row r="797">
      <c r="A797" s="19" t="s">
        <v>2145</v>
      </c>
      <c r="B797" s="8" t="str">
        <f>VLOOKUP(A797,'Food Encyclopedia'!$C$2:$K$999,3)&amp;","&amp;VLOOKUP(A797,'Food Encyclopedia'!$C$2:$K$999,4)&amp;","&amp;VLOOKUP(A797,'Food Encyclopedia'!$C$2:$K$999,5)</f>
        <v>Broth, vegetable, NA, carton,Pacific Foods,Organic vegetable broth, low sodium </v>
      </c>
      <c r="C797" s="31" t="str">
        <f>VLOOKUP(A797,'Food Encyclopedia'!$C$2:$K$999,6)</f>
        <v>Vegetables</v>
      </c>
      <c r="D797" s="108"/>
      <c r="E797" s="31">
        <f t="shared" si="1"/>
        <v>0</v>
      </c>
      <c r="F797" s="31">
        <f>(VLOOKUP(A797,'% water content of Food'!A797:F1794,6))</f>
        <v>99.59744237</v>
      </c>
      <c r="G797" s="31">
        <f t="shared" si="2"/>
        <v>0</v>
      </c>
      <c r="H797" s="31">
        <f t="shared" si="3"/>
        <v>0</v>
      </c>
      <c r="I797" s="99">
        <f t="shared" si="4"/>
        <v>0</v>
      </c>
      <c r="J797" s="31">
        <f>VLOOKUP(A797,'Absolute Total Monosaccharide C'!$E$2:$T$999,3)</f>
        <v>0.14088</v>
      </c>
      <c r="K797" s="31">
        <f>VLOOKUP(A797,'Absolute Total Monosaccharide C'!$E$2:$T$999,4)</f>
        <v>0.032165</v>
      </c>
      <c r="L797" s="31">
        <f>VLOOKUP(A797,'Absolute Total Monosaccharide C'!$E$2:$T$999,5)</f>
        <v>0.057038</v>
      </c>
      <c r="M797" s="31">
        <f>VLOOKUP(A797,'Absolute Total Monosaccharide C'!$E$2:$T$999,6)</f>
        <v>0.002786</v>
      </c>
      <c r="N797" s="100">
        <f>VLOOKUP(A797,'Absolute Total Monosaccharide C'!$E$2:$T$999,7)</f>
        <v>0.011656</v>
      </c>
      <c r="O797" s="31">
        <f>VLOOKUP(A797,'Absolute Total Monosaccharide C'!$E$2:$T$999,8)</f>
        <v>0.000345</v>
      </c>
      <c r="P797" s="31">
        <f>VLOOKUP(A797,'Absolute Total Monosaccharide C'!$E$2:$T$999,9)</f>
        <v>0.002977</v>
      </c>
      <c r="Q797" s="31">
        <f>VLOOKUP(A797,'Absolute Total Monosaccharide C'!$E$2:$T$999,10)</f>
        <v>0.000325</v>
      </c>
      <c r="R797" s="31">
        <f>VLOOKUP(A797,'Absolute Total Monosaccharide C'!$E$2:$T$999,11)</f>
        <v>0.033964</v>
      </c>
      <c r="S797" s="102">
        <f>VLOOKUP(A797,'Absolute Total Monosaccharide C'!$E$2:$T$999,12)</f>
        <v>0.00000234</v>
      </c>
      <c r="T797" s="31">
        <f>VLOOKUP(A797,'Absolute Total Monosaccharide C'!$E$2:$T$999,13)</f>
        <v>0</v>
      </c>
      <c r="U797" s="31">
        <f>VLOOKUP(A797,'Absolute Total Monosaccharide C'!$E$2:$T$999,14)</f>
        <v>0.001271</v>
      </c>
      <c r="V797" s="31">
        <f>VLOOKUP(A797,'Absolute Total Monosaccharide C'!$E$2:$T$999,15)</f>
        <v>0</v>
      </c>
      <c r="W797" s="31">
        <f>VLOOKUP(A797,'Absolute Total Monosaccharide C'!$E$2:$T$999,16)</f>
        <v>0.000627</v>
      </c>
      <c r="X797" s="100">
        <f>VLOOKUP(A797,'Absolute Total Monosaccharide C'!$E$2:$T$999,2)</f>
        <v>9.97</v>
      </c>
      <c r="Y797" s="101"/>
    </row>
    <row r="798">
      <c r="A798" s="19" t="s">
        <v>2148</v>
      </c>
      <c r="B798" s="8" t="str">
        <f>VLOOKUP(A798,'Food Encyclopedia'!$C$2:$K$999,3)&amp;","&amp;VLOOKUP(A798,'Food Encyclopedia'!$C$2:$K$999,4)&amp;","&amp;VLOOKUP(A798,'Food Encyclopedia'!$C$2:$K$999,5)</f>
        <v>Pesto, rustic basil, NA, jar,Barilla,Rustic basil pesto</v>
      </c>
      <c r="C798" s="31" t="str">
        <f>VLOOKUP(A798,'Food Encyclopedia'!$C$2:$K$999,6)</f>
        <v>Vegetables</v>
      </c>
      <c r="D798" s="108"/>
      <c r="E798" s="31">
        <f t="shared" si="1"/>
        <v>0</v>
      </c>
      <c r="F798" s="31">
        <f>(VLOOKUP(A798,'% water content of Food'!A798:F1795,6))</f>
        <v>51.56931147</v>
      </c>
      <c r="G798" s="31">
        <f t="shared" si="2"/>
        <v>0</v>
      </c>
      <c r="H798" s="31">
        <f t="shared" si="3"/>
        <v>0</v>
      </c>
      <c r="I798" s="99">
        <f t="shared" si="4"/>
        <v>0</v>
      </c>
      <c r="J798" s="31">
        <f>VLOOKUP(A798,'Absolute Total Monosaccharide C'!$E$2:$T$999,3)</f>
        <v>0.004314</v>
      </c>
      <c r="K798" s="31">
        <f>VLOOKUP(A798,'Absolute Total Monosaccharide C'!$E$2:$T$999,4)</f>
        <v>0.002467</v>
      </c>
      <c r="L798" s="31">
        <f>VLOOKUP(A798,'Absolute Total Monosaccharide C'!$E$2:$T$999,5)</f>
        <v>0.004499</v>
      </c>
      <c r="M798" s="31">
        <f>VLOOKUP(A798,'Absolute Total Monosaccharide C'!$E$2:$T$999,6)</f>
        <v>0</v>
      </c>
      <c r="N798" s="100">
        <f>VLOOKUP(A798,'Absolute Total Monosaccharide C'!$E$2:$T$999,7)</f>
        <v>0.000927</v>
      </c>
      <c r="O798" s="31">
        <f>VLOOKUP(A798,'Absolute Total Monosaccharide C'!$E$2:$T$999,8)</f>
        <v>0</v>
      </c>
      <c r="P798" s="31">
        <f>VLOOKUP(A798,'Absolute Total Monosaccharide C'!$E$2:$T$999,9)</f>
        <v>0.000242</v>
      </c>
      <c r="Q798" s="31">
        <f>VLOOKUP(A798,'Absolute Total Monosaccharide C'!$E$2:$T$999,10)</f>
        <v>0.000193</v>
      </c>
      <c r="R798" s="31">
        <f>VLOOKUP(A798,'Absolute Total Monosaccharide C'!$E$2:$T$999,11)</f>
        <v>0.002345</v>
      </c>
      <c r="S798" s="31">
        <f>VLOOKUP(A798,'Absolute Total Monosaccharide C'!$E$2:$T$999,12)</f>
        <v>0</v>
      </c>
      <c r="T798" s="31">
        <f>VLOOKUP(A798,'Absolute Total Monosaccharide C'!$E$2:$T$999,13)</f>
        <v>0</v>
      </c>
      <c r="U798" s="31">
        <f>VLOOKUP(A798,'Absolute Total Monosaccharide C'!$E$2:$T$999,14)</f>
        <v>0</v>
      </c>
      <c r="V798" s="31">
        <f>VLOOKUP(A798,'Absolute Total Monosaccharide C'!$E$2:$T$999,15)</f>
        <v>0</v>
      </c>
      <c r="W798" s="31">
        <f>VLOOKUP(A798,'Absolute Total Monosaccharide C'!$E$2:$T$999,16)</f>
        <v>0.000259</v>
      </c>
      <c r="X798" s="100">
        <f>VLOOKUP(A798,'Absolute Total Monosaccharide C'!$E$2:$T$999,2)</f>
        <v>9.922</v>
      </c>
      <c r="Y798" s="101"/>
    </row>
    <row r="799">
      <c r="A799" s="19" t="s">
        <v>2151</v>
      </c>
      <c r="B799" s="8" t="str">
        <f>VLOOKUP(A799,'Food Encyclopedia'!$C$2:$K$999,3)&amp;","&amp;VLOOKUP(A799,'Food Encyclopedia'!$C$2:$K$999,4)&amp;","&amp;VLOOKUP(A799,'Food Encyclopedia'!$C$2:$K$999,5)</f>
        <v>Pesto, with basil, NA, plastic container,Buitoni,Pesto with basil </v>
      </c>
      <c r="C799" s="31" t="str">
        <f>VLOOKUP(A799,'Food Encyclopedia'!$C$2:$K$999,6)</f>
        <v>Vegetables</v>
      </c>
      <c r="D799" s="108"/>
      <c r="E799" s="31">
        <f t="shared" si="1"/>
        <v>0</v>
      </c>
      <c r="F799" s="31">
        <f>(VLOOKUP(A799,'% water content of Food'!A799:F1796,6))</f>
        <v>33.8637033</v>
      </c>
      <c r="G799" s="31">
        <f t="shared" si="2"/>
        <v>0</v>
      </c>
      <c r="H799" s="31">
        <f t="shared" si="3"/>
        <v>0</v>
      </c>
      <c r="I799" s="99">
        <f t="shared" si="4"/>
        <v>0</v>
      </c>
      <c r="J799" s="31">
        <f>VLOOKUP(A799,'Absolute Total Monosaccharide C'!$E$2:$T$999,3)</f>
        <v>0.012967</v>
      </c>
      <c r="K799" s="31">
        <f>VLOOKUP(A799,'Absolute Total Monosaccharide C'!$E$2:$T$999,4)</f>
        <v>0.025334</v>
      </c>
      <c r="L799" s="31">
        <f>VLOOKUP(A799,'Absolute Total Monosaccharide C'!$E$2:$T$999,5)</f>
        <v>0</v>
      </c>
      <c r="M799" s="31">
        <f>VLOOKUP(A799,'Absolute Total Monosaccharide C'!$E$2:$T$999,6)</f>
        <v>0.000304</v>
      </c>
      <c r="N799" s="100">
        <f>VLOOKUP(A799,'Absolute Total Monosaccharide C'!$E$2:$T$999,7)</f>
        <v>0.00021</v>
      </c>
      <c r="O799" s="31">
        <f>VLOOKUP(A799,'Absolute Total Monosaccharide C'!$E$2:$T$999,8)</f>
        <v>0</v>
      </c>
      <c r="P799" s="31">
        <f>VLOOKUP(A799,'Absolute Total Monosaccharide C'!$E$2:$T$999,9)</f>
        <v>0.000104</v>
      </c>
      <c r="Q799" s="102">
        <f>VLOOKUP(A799,'Absolute Total Monosaccharide C'!$E$2:$T$999,10)</f>
        <v>0.0000867</v>
      </c>
      <c r="R799" s="31">
        <f>VLOOKUP(A799,'Absolute Total Monosaccharide C'!$E$2:$T$999,11)</f>
        <v>0.000747</v>
      </c>
      <c r="S799" s="31">
        <f>VLOOKUP(A799,'Absolute Total Monosaccharide C'!$E$2:$T$999,12)</f>
        <v>0.000106</v>
      </c>
      <c r="T799" s="31">
        <f>VLOOKUP(A799,'Absolute Total Monosaccharide C'!$E$2:$T$999,13)</f>
        <v>0</v>
      </c>
      <c r="U799" s="31">
        <f>VLOOKUP(A799,'Absolute Total Monosaccharide C'!$E$2:$T$999,14)</f>
        <v>0</v>
      </c>
      <c r="V799" s="31">
        <f>VLOOKUP(A799,'Absolute Total Monosaccharide C'!$E$2:$T$999,15)</f>
        <v>0</v>
      </c>
      <c r="W799" s="31">
        <f>VLOOKUP(A799,'Absolute Total Monosaccharide C'!$E$2:$T$999,16)</f>
        <v>0.000167</v>
      </c>
      <c r="X799" s="100">
        <f>VLOOKUP(A799,'Absolute Total Monosaccharide C'!$E$2:$T$999,2)</f>
        <v>10.099</v>
      </c>
      <c r="Y799" s="101"/>
    </row>
    <row r="800">
      <c r="A800" s="19" t="s">
        <v>2156</v>
      </c>
      <c r="B800" s="8" t="str">
        <f>VLOOKUP(A800,'Food Encyclopedia'!$C$2:$K$999,3)&amp;","&amp;VLOOKUP(A800,'Food Encyclopedia'!$C$2:$K$999,4)&amp;","&amp;VLOOKUP(A800,'Food Encyclopedia'!$C$2:$K$999,5)</f>
        <v>Pasta sauce, tomato &amp; basil, NA, jar,Classico,Pasta sauce tomato &amp; basil </v>
      </c>
      <c r="C800" s="31" t="str">
        <f>VLOOKUP(A800,'Food Encyclopedia'!$C$2:$K$999,6)</f>
        <v>Vegetables</v>
      </c>
      <c r="D800" s="108"/>
      <c r="E800" s="31">
        <f t="shared" si="1"/>
        <v>0</v>
      </c>
      <c r="F800" s="31">
        <f>(VLOOKUP(A800,'% water content of Food'!A800:F1797,6))</f>
        <v>89.56722788</v>
      </c>
      <c r="G800" s="31">
        <f t="shared" si="2"/>
        <v>0</v>
      </c>
      <c r="H800" s="31">
        <f t="shared" si="3"/>
        <v>0</v>
      </c>
      <c r="I800" s="99">
        <f t="shared" si="4"/>
        <v>0</v>
      </c>
      <c r="J800" s="31">
        <f>VLOOKUP(A800,'Absolute Total Monosaccharide C'!$E$2:$T$999,3)</f>
        <v>0.127415</v>
      </c>
      <c r="K800" s="31">
        <f>VLOOKUP(A800,'Absolute Total Monosaccharide C'!$E$2:$T$999,4)</f>
        <v>0.011348</v>
      </c>
      <c r="L800" s="31">
        <f>VLOOKUP(A800,'Absolute Total Monosaccharide C'!$E$2:$T$999,5)</f>
        <v>0.046337</v>
      </c>
      <c r="M800" s="31">
        <f>VLOOKUP(A800,'Absolute Total Monosaccharide C'!$E$2:$T$999,6)</f>
        <v>0.004047</v>
      </c>
      <c r="N800" s="100">
        <f>VLOOKUP(A800,'Absolute Total Monosaccharide C'!$E$2:$T$999,7)</f>
        <v>0.003904</v>
      </c>
      <c r="O800" s="31">
        <f>VLOOKUP(A800,'Absolute Total Monosaccharide C'!$E$2:$T$999,8)</f>
        <v>0</v>
      </c>
      <c r="P800" s="31">
        <f>VLOOKUP(A800,'Absolute Total Monosaccharide C'!$E$2:$T$999,9)</f>
        <v>0.002051</v>
      </c>
      <c r="Q800" s="31">
        <f>VLOOKUP(A800,'Absolute Total Monosaccharide C'!$E$2:$T$999,10)</f>
        <v>0.000408</v>
      </c>
      <c r="R800" s="31">
        <f>VLOOKUP(A800,'Absolute Total Monosaccharide C'!$E$2:$T$999,11)</f>
        <v>0.031011</v>
      </c>
      <c r="S800" s="31">
        <f>VLOOKUP(A800,'Absolute Total Monosaccharide C'!$E$2:$T$999,12)</f>
        <v>0.000239</v>
      </c>
      <c r="T800" s="31">
        <f>VLOOKUP(A800,'Absolute Total Monosaccharide C'!$E$2:$T$999,13)</f>
        <v>0</v>
      </c>
      <c r="U800" s="31">
        <f>VLOOKUP(A800,'Absolute Total Monosaccharide C'!$E$2:$T$999,14)</f>
        <v>0.000812</v>
      </c>
      <c r="V800" s="31">
        <f>VLOOKUP(A800,'Absolute Total Monosaccharide C'!$E$2:$T$999,15)</f>
        <v>0</v>
      </c>
      <c r="W800" s="31">
        <f>VLOOKUP(A800,'Absolute Total Monosaccharide C'!$E$2:$T$999,16)</f>
        <v>0.000789</v>
      </c>
      <c r="X800" s="100">
        <f>VLOOKUP(A800,'Absolute Total Monosaccharide C'!$E$2:$T$999,2)</f>
        <v>9.905</v>
      </c>
      <c r="Y800" s="101"/>
    </row>
    <row r="801">
      <c r="A801" s="19" t="s">
        <v>2160</v>
      </c>
      <c r="B801" s="8" t="str">
        <f>VLOOKUP(A801,'Food Encyclopedia'!$C$2:$K$999,3)&amp;","&amp;VLOOKUP(A801,'Food Encyclopedia'!$C$2:$K$999,4)&amp;","&amp;VLOOKUP(A801,'Food Encyclopedia'!$C$2:$K$999,5)</f>
        <v>Pasta sauce, tomato &amp; basil, NA, jar,Newman's Own,Pasta sauce tomato &amp; basil </v>
      </c>
      <c r="C801" s="31" t="str">
        <f>VLOOKUP(A801,'Food Encyclopedia'!$C$2:$K$999,6)</f>
        <v>Vegetables</v>
      </c>
      <c r="D801" s="108"/>
      <c r="E801" s="31">
        <f t="shared" si="1"/>
        <v>0</v>
      </c>
      <c r="F801" s="31">
        <f>(VLOOKUP(A801,'% water content of Food'!A801:F1798,6))</f>
        <v>85.68130544</v>
      </c>
      <c r="G801" s="31">
        <f t="shared" si="2"/>
        <v>0</v>
      </c>
      <c r="H801" s="31">
        <f t="shared" si="3"/>
        <v>0</v>
      </c>
      <c r="I801" s="99">
        <f t="shared" si="4"/>
        <v>0</v>
      </c>
      <c r="J801" s="31">
        <f>VLOOKUP(A801,'Absolute Total Monosaccharide C'!$E$2:$T$999,3)</f>
        <v>0.119811</v>
      </c>
      <c r="K801" s="31">
        <f>VLOOKUP(A801,'Absolute Total Monosaccharide C'!$E$2:$T$999,4)</f>
        <v>0.009151</v>
      </c>
      <c r="L801" s="31">
        <f>VLOOKUP(A801,'Absolute Total Monosaccharide C'!$E$2:$T$999,5)</f>
        <v>0.043963</v>
      </c>
      <c r="M801" s="31">
        <f>VLOOKUP(A801,'Absolute Total Monosaccharide C'!$E$2:$T$999,6)</f>
        <v>0.003468</v>
      </c>
      <c r="N801" s="100">
        <f>VLOOKUP(A801,'Absolute Total Monosaccharide C'!$E$2:$T$999,7)</f>
        <v>0.003176</v>
      </c>
      <c r="O801" s="31">
        <f>VLOOKUP(A801,'Absolute Total Monosaccharide C'!$E$2:$T$999,8)</f>
        <v>0</v>
      </c>
      <c r="P801" s="31">
        <f>VLOOKUP(A801,'Absolute Total Monosaccharide C'!$E$2:$T$999,9)</f>
        <v>0.00173</v>
      </c>
      <c r="Q801" s="31">
        <f>VLOOKUP(A801,'Absolute Total Monosaccharide C'!$E$2:$T$999,10)</f>
        <v>0</v>
      </c>
      <c r="R801" s="31">
        <f>VLOOKUP(A801,'Absolute Total Monosaccharide C'!$E$2:$T$999,11)</f>
        <v>0.024628</v>
      </c>
      <c r="S801" s="31">
        <f>VLOOKUP(A801,'Absolute Total Monosaccharide C'!$E$2:$T$999,12)</f>
        <v>0.000249</v>
      </c>
      <c r="T801" s="31">
        <f>VLOOKUP(A801,'Absolute Total Monosaccharide C'!$E$2:$T$999,13)</f>
        <v>0</v>
      </c>
      <c r="U801" s="31">
        <f>VLOOKUP(A801,'Absolute Total Monosaccharide C'!$E$2:$T$999,14)</f>
        <v>0.000485</v>
      </c>
      <c r="V801" s="31">
        <f>VLOOKUP(A801,'Absolute Total Monosaccharide C'!$E$2:$T$999,15)</f>
        <v>0</v>
      </c>
      <c r="W801" s="31">
        <f>VLOOKUP(A801,'Absolute Total Monosaccharide C'!$E$2:$T$999,16)</f>
        <v>0.000719</v>
      </c>
      <c r="X801" s="100">
        <f>VLOOKUP(A801,'Absolute Total Monosaccharide C'!$E$2:$T$999,2)</f>
        <v>10.071</v>
      </c>
      <c r="Y801" s="101"/>
    </row>
    <row r="802">
      <c r="A802" s="19" t="s">
        <v>2162</v>
      </c>
      <c r="B802" s="8" t="str">
        <f>VLOOKUP(A802,'Food Encyclopedia'!$C$2:$K$999,3)&amp;","&amp;VLOOKUP(A802,'Food Encyclopedia'!$C$2:$K$999,4)&amp;","&amp;VLOOKUP(A802,'Food Encyclopedia'!$C$2:$K$999,5)</f>
        <v>Tomatoes, diced, NA, canned ,Muir Glen,Organic diced tomatoes </v>
      </c>
      <c r="C802" s="31" t="str">
        <f>VLOOKUP(A802,'Food Encyclopedia'!$C$2:$K$999,6)</f>
        <v>Vegetables</v>
      </c>
      <c r="D802" s="108"/>
      <c r="E802" s="31">
        <f t="shared" si="1"/>
        <v>0</v>
      </c>
      <c r="F802" s="31">
        <f>(VLOOKUP(A802,'% water content of Food'!A802:F1799,6))</f>
        <v>92.96775231</v>
      </c>
      <c r="G802" s="31">
        <f t="shared" si="2"/>
        <v>0</v>
      </c>
      <c r="H802" s="31">
        <f t="shared" si="3"/>
        <v>0</v>
      </c>
      <c r="I802" s="99">
        <f t="shared" si="4"/>
        <v>0</v>
      </c>
      <c r="J802" s="31">
        <f>VLOOKUP(A802,'Absolute Total Monosaccharide C'!$E$2:$T$999,3)</f>
        <v>0.177193</v>
      </c>
      <c r="K802" s="31">
        <f>VLOOKUP(A802,'Absolute Total Monosaccharide C'!$E$2:$T$999,4)</f>
        <v>0.008108</v>
      </c>
      <c r="L802" s="31">
        <f>VLOOKUP(A802,'Absolute Total Monosaccharide C'!$E$2:$T$999,5)</f>
        <v>0.056405</v>
      </c>
      <c r="M802" s="31">
        <f>VLOOKUP(A802,'Absolute Total Monosaccharide C'!$E$2:$T$999,6)</f>
        <v>0.003153</v>
      </c>
      <c r="N802" s="100">
        <f>VLOOKUP(A802,'Absolute Total Monosaccharide C'!$E$2:$T$999,7)</f>
        <v>0.003318</v>
      </c>
      <c r="O802" s="31">
        <f>VLOOKUP(A802,'Absolute Total Monosaccharide C'!$E$2:$T$999,8)</f>
        <v>0</v>
      </c>
      <c r="P802" s="31">
        <f>VLOOKUP(A802,'Absolute Total Monosaccharide C'!$E$2:$T$999,9)</f>
        <v>0.001558</v>
      </c>
      <c r="Q802" s="102">
        <f>VLOOKUP(A802,'Absolute Total Monosaccharide C'!$E$2:$T$999,10)</f>
        <v>0.0000977</v>
      </c>
      <c r="R802" s="31">
        <f>VLOOKUP(A802,'Absolute Total Monosaccharide C'!$E$2:$T$999,11)</f>
        <v>0.020598</v>
      </c>
      <c r="S802" s="102">
        <f>VLOOKUP(A802,'Absolute Total Monosaccharide C'!$E$2:$T$999,12)</f>
        <v>0.000097</v>
      </c>
      <c r="T802" s="31">
        <f>VLOOKUP(A802,'Absolute Total Monosaccharide C'!$E$2:$T$999,13)</f>
        <v>0</v>
      </c>
      <c r="U802" s="31">
        <f>VLOOKUP(A802,'Absolute Total Monosaccharide C'!$E$2:$T$999,14)</f>
        <v>0.000878</v>
      </c>
      <c r="V802" s="31">
        <f>VLOOKUP(A802,'Absolute Total Monosaccharide C'!$E$2:$T$999,15)</f>
        <v>0</v>
      </c>
      <c r="W802" s="31">
        <f>VLOOKUP(A802,'Absolute Total Monosaccharide C'!$E$2:$T$999,16)</f>
        <v>0.000671</v>
      </c>
      <c r="X802" s="100">
        <f>VLOOKUP(A802,'Absolute Total Monosaccharide C'!$E$2:$T$999,2)</f>
        <v>10.153</v>
      </c>
      <c r="Y802" s="101"/>
    </row>
    <row r="803">
      <c r="A803" s="19" t="s">
        <v>2166</v>
      </c>
      <c r="B803" s="8" t="str">
        <f>VLOOKUP(A803,'Food Encyclopedia'!$C$2:$K$999,3)&amp;","&amp;VLOOKUP(A803,'Food Encyclopedia'!$C$2:$K$999,4)&amp;","&amp;VLOOKUP(A803,'Food Encyclopedia'!$C$2:$K$999,5)</f>
        <v>Tomato paste, NA, canned,Hunt's,Tomato paste</v>
      </c>
      <c r="C803" s="31" t="str">
        <f>VLOOKUP(A803,'Food Encyclopedia'!$C$2:$K$999,6)</f>
        <v>Vegetables</v>
      </c>
      <c r="D803" s="108"/>
      <c r="E803" s="31">
        <f t="shared" si="1"/>
        <v>0</v>
      </c>
      <c r="F803" s="31">
        <f>(VLOOKUP(A803,'% water content of Food'!A803:F1800,6))</f>
        <v>69.04830671</v>
      </c>
      <c r="G803" s="31">
        <f t="shared" si="2"/>
        <v>0</v>
      </c>
      <c r="H803" s="31">
        <f t="shared" si="3"/>
        <v>0</v>
      </c>
      <c r="I803" s="99">
        <f t="shared" si="4"/>
        <v>0</v>
      </c>
      <c r="J803" s="31">
        <f>VLOOKUP(A803,'Absolute Total Monosaccharide C'!$E$2:$T$999,3)</f>
        <v>0.134635</v>
      </c>
      <c r="K803" s="31">
        <f>VLOOKUP(A803,'Absolute Total Monosaccharide C'!$E$2:$T$999,4)</f>
        <v>0.008603</v>
      </c>
      <c r="L803" s="31">
        <f>VLOOKUP(A803,'Absolute Total Monosaccharide C'!$E$2:$T$999,5)</f>
        <v>0.049335</v>
      </c>
      <c r="M803" s="31">
        <f>VLOOKUP(A803,'Absolute Total Monosaccharide C'!$E$2:$T$999,6)</f>
        <v>0.003345</v>
      </c>
      <c r="N803" s="100">
        <f>VLOOKUP(A803,'Absolute Total Monosaccharide C'!$E$2:$T$999,7)</f>
        <v>0.002661</v>
      </c>
      <c r="O803" s="31">
        <f>VLOOKUP(A803,'Absolute Total Monosaccharide C'!$E$2:$T$999,8)</f>
        <v>0</v>
      </c>
      <c r="P803" s="31">
        <f>VLOOKUP(A803,'Absolute Total Monosaccharide C'!$E$2:$T$999,9)</f>
        <v>0.001797</v>
      </c>
      <c r="Q803" s="31">
        <f>VLOOKUP(A803,'Absolute Total Monosaccharide C'!$E$2:$T$999,10)</f>
        <v>0.000113</v>
      </c>
      <c r="R803" s="31">
        <f>VLOOKUP(A803,'Absolute Total Monosaccharide C'!$E$2:$T$999,11)</f>
        <v>0.028516</v>
      </c>
      <c r="S803" s="31">
        <f>VLOOKUP(A803,'Absolute Total Monosaccharide C'!$E$2:$T$999,12)</f>
        <v>0.000202</v>
      </c>
      <c r="T803" s="31">
        <f>VLOOKUP(A803,'Absolute Total Monosaccharide C'!$E$2:$T$999,13)</f>
        <v>0</v>
      </c>
      <c r="U803" s="31">
        <f>VLOOKUP(A803,'Absolute Total Monosaccharide C'!$E$2:$T$999,14)</f>
        <v>0.002888</v>
      </c>
      <c r="V803" s="31">
        <f>VLOOKUP(A803,'Absolute Total Monosaccharide C'!$E$2:$T$999,15)</f>
        <v>0</v>
      </c>
      <c r="W803" s="31">
        <f>VLOOKUP(A803,'Absolute Total Monosaccharide C'!$E$2:$T$999,16)</f>
        <v>0.000672</v>
      </c>
      <c r="X803" s="100">
        <f>VLOOKUP(A803,'Absolute Total Monosaccharide C'!$E$2:$T$999,2)</f>
        <v>10.023</v>
      </c>
      <c r="Y803" s="101"/>
    </row>
    <row r="804">
      <c r="A804" s="19" t="s">
        <v>2170</v>
      </c>
      <c r="B804" s="8" t="str">
        <f>VLOOKUP(A804,'Food Encyclopedia'!$C$2:$K$999,3)&amp;","&amp;VLOOKUP(A804,'Food Encyclopedia'!$C$2:$K$999,4)&amp;","&amp;VLOOKUP(A804,'Food Encyclopedia'!$C$2:$K$999,5)</f>
        <v>Sauce, traditional, NA, canned,Prego,Italian sace traditional </v>
      </c>
      <c r="C804" s="31" t="str">
        <f>VLOOKUP(A804,'Food Encyclopedia'!$C$2:$K$999,6)</f>
        <v>Vegetables</v>
      </c>
      <c r="D804" s="108"/>
      <c r="E804" s="31">
        <f t="shared" si="1"/>
        <v>0</v>
      </c>
      <c r="F804" s="31">
        <f>(VLOOKUP(A804,'% water content of Food'!A804:F1801,6))</f>
        <v>83.03235329</v>
      </c>
      <c r="G804" s="31">
        <f t="shared" si="2"/>
        <v>0</v>
      </c>
      <c r="H804" s="31">
        <f t="shared" si="3"/>
        <v>0</v>
      </c>
      <c r="I804" s="99">
        <f t="shared" si="4"/>
        <v>0</v>
      </c>
      <c r="J804" s="31">
        <f>VLOOKUP(A804,'Absolute Total Monosaccharide C'!$E$2:$T$999,3)</f>
        <v>0.176708</v>
      </c>
      <c r="K804" s="31">
        <f>VLOOKUP(A804,'Absolute Total Monosaccharide C'!$E$2:$T$999,4)</f>
        <v>0.007727</v>
      </c>
      <c r="L804" s="31">
        <f>VLOOKUP(A804,'Absolute Total Monosaccharide C'!$E$2:$T$999,5)</f>
        <v>0.062769</v>
      </c>
      <c r="M804" s="31">
        <f>VLOOKUP(A804,'Absolute Total Monosaccharide C'!$E$2:$T$999,6)</f>
        <v>0.002403</v>
      </c>
      <c r="N804" s="100">
        <f>VLOOKUP(A804,'Absolute Total Monosaccharide C'!$E$2:$T$999,7)</f>
        <v>0.00274</v>
      </c>
      <c r="O804" s="31">
        <f>VLOOKUP(A804,'Absolute Total Monosaccharide C'!$E$2:$T$999,8)</f>
        <v>0</v>
      </c>
      <c r="P804" s="31">
        <f>VLOOKUP(A804,'Absolute Total Monosaccharide C'!$E$2:$T$999,9)</f>
        <v>0.001399</v>
      </c>
      <c r="Q804" s="102">
        <f>VLOOKUP(A804,'Absolute Total Monosaccharide C'!$E$2:$T$999,10)</f>
        <v>0.0000222</v>
      </c>
      <c r="R804" s="31">
        <f>VLOOKUP(A804,'Absolute Total Monosaccharide C'!$E$2:$T$999,11)</f>
        <v>0.018889</v>
      </c>
      <c r="S804" s="31">
        <f>VLOOKUP(A804,'Absolute Total Monosaccharide C'!$E$2:$T$999,12)</f>
        <v>0</v>
      </c>
      <c r="T804" s="31">
        <f>VLOOKUP(A804,'Absolute Total Monosaccharide C'!$E$2:$T$999,13)</f>
        <v>0</v>
      </c>
      <c r="U804" s="31">
        <f>VLOOKUP(A804,'Absolute Total Monosaccharide C'!$E$2:$T$999,14)</f>
        <v>0.001638</v>
      </c>
      <c r="V804" s="31">
        <f>VLOOKUP(A804,'Absolute Total Monosaccharide C'!$E$2:$T$999,15)</f>
        <v>0</v>
      </c>
      <c r="W804" s="31">
        <f>VLOOKUP(A804,'Absolute Total Monosaccharide C'!$E$2:$T$999,16)</f>
        <v>0.000592</v>
      </c>
      <c r="X804" s="100">
        <f>VLOOKUP(A804,'Absolute Total Monosaccharide C'!$E$2:$T$999,2)</f>
        <v>10.299</v>
      </c>
      <c r="Y804" s="101"/>
    </row>
    <row r="805">
      <c r="A805" s="19" t="s">
        <v>2174</v>
      </c>
      <c r="B805" s="8" t="str">
        <f>VLOOKUP(A805,'Food Encyclopedia'!$C$2:$K$999,3)&amp;","&amp;VLOOKUP(A805,'Food Encyclopedia'!$C$2:$K$999,4)&amp;","&amp;VLOOKUP(A805,'Food Encyclopedia'!$C$2:$K$999,5)</f>
        <v>Tomato sauce, NA, canned,Hunt's,Tomato sauce </v>
      </c>
      <c r="C805" s="31" t="str">
        <f>VLOOKUP(A805,'Food Encyclopedia'!$C$2:$K$999,6)</f>
        <v>Vegetables</v>
      </c>
      <c r="D805" s="108"/>
      <c r="E805" s="31">
        <f t="shared" si="1"/>
        <v>0</v>
      </c>
      <c r="F805" s="31">
        <f>(VLOOKUP(A805,'% water content of Food'!A805:F1802,6))</f>
        <v>86.01599761</v>
      </c>
      <c r="G805" s="31">
        <f t="shared" si="2"/>
        <v>0</v>
      </c>
      <c r="H805" s="31">
        <f t="shared" si="3"/>
        <v>0</v>
      </c>
      <c r="I805" s="99">
        <f t="shared" si="4"/>
        <v>0</v>
      </c>
      <c r="J805" s="31">
        <f>VLOOKUP(A805,'Absolute Total Monosaccharide C'!$E$2:$T$999,3)</f>
        <v>0.134442</v>
      </c>
      <c r="K805" s="31">
        <f>VLOOKUP(A805,'Absolute Total Monosaccharide C'!$E$2:$T$999,4)</f>
        <v>0.007703</v>
      </c>
      <c r="L805" s="31">
        <f>VLOOKUP(A805,'Absolute Total Monosaccharide C'!$E$2:$T$999,5)</f>
        <v>0.043061</v>
      </c>
      <c r="M805" s="31">
        <f>VLOOKUP(A805,'Absolute Total Monosaccharide C'!$E$2:$T$999,6)</f>
        <v>0.00265</v>
      </c>
      <c r="N805" s="100">
        <f>VLOOKUP(A805,'Absolute Total Monosaccharide C'!$E$2:$T$999,7)</f>
        <v>0.00238</v>
      </c>
      <c r="O805" s="31">
        <f>VLOOKUP(A805,'Absolute Total Monosaccharide C'!$E$2:$T$999,8)</f>
        <v>0</v>
      </c>
      <c r="P805" s="31">
        <f>VLOOKUP(A805,'Absolute Total Monosaccharide C'!$E$2:$T$999,9)</f>
        <v>0.001483</v>
      </c>
      <c r="Q805" s="31">
        <f>VLOOKUP(A805,'Absolute Total Monosaccharide C'!$E$2:$T$999,10)</f>
        <v>0.000168</v>
      </c>
      <c r="R805" s="31">
        <f>VLOOKUP(A805,'Absolute Total Monosaccharide C'!$E$2:$T$999,11)</f>
        <v>0.023592</v>
      </c>
      <c r="S805" s="31">
        <f>VLOOKUP(A805,'Absolute Total Monosaccharide C'!$E$2:$T$999,12)</f>
        <v>0.000108</v>
      </c>
      <c r="T805" s="31">
        <f>VLOOKUP(A805,'Absolute Total Monosaccharide C'!$E$2:$T$999,13)</f>
        <v>0</v>
      </c>
      <c r="U805" s="31">
        <f>VLOOKUP(A805,'Absolute Total Monosaccharide C'!$E$2:$T$999,14)</f>
        <v>0.000456</v>
      </c>
      <c r="V805" s="31">
        <f>VLOOKUP(A805,'Absolute Total Monosaccharide C'!$E$2:$T$999,15)</f>
        <v>0</v>
      </c>
      <c r="W805" s="31">
        <f>VLOOKUP(A805,'Absolute Total Monosaccharide C'!$E$2:$T$999,16)</f>
        <v>0.000752</v>
      </c>
      <c r="X805" s="100">
        <f>VLOOKUP(A805,'Absolute Total Monosaccharide C'!$E$2:$T$999,2)</f>
        <v>9.84</v>
      </c>
      <c r="Y805" s="101"/>
    </row>
    <row r="806">
      <c r="A806" s="19" t="s">
        <v>2177</v>
      </c>
      <c r="B806" s="8" t="str">
        <f>VLOOKUP(A806,'Food Encyclopedia'!$C$2:$K$999,3)&amp;","&amp;VLOOKUP(A806,'Food Encyclopedia'!$C$2:$K$999,4)&amp;","&amp;VLOOKUP(A806,'Food Encyclopedia'!$C$2:$K$999,5)</f>
        <v>Tomato sauce, NA, canned ,Muir Glen,Tomato sauce</v>
      </c>
      <c r="C806" s="31" t="str">
        <f>VLOOKUP(A806,'Food Encyclopedia'!$C$2:$K$999,6)</f>
        <v>Vegetables</v>
      </c>
      <c r="D806" s="108"/>
      <c r="E806" s="31">
        <f t="shared" si="1"/>
        <v>0</v>
      </c>
      <c r="F806" s="31">
        <f>(VLOOKUP(A806,'% water content of Food'!A806:F1803,6))</f>
        <v>90.40652997</v>
      </c>
      <c r="G806" s="31">
        <f t="shared" si="2"/>
        <v>0</v>
      </c>
      <c r="H806" s="31">
        <f t="shared" si="3"/>
        <v>0</v>
      </c>
      <c r="I806" s="99">
        <f t="shared" si="4"/>
        <v>0</v>
      </c>
      <c r="J806" s="31">
        <f>VLOOKUP(A806,'Absolute Total Monosaccharide C'!$E$2:$T$999,3)</f>
        <v>0.138103</v>
      </c>
      <c r="K806" s="31">
        <f>VLOOKUP(A806,'Absolute Total Monosaccharide C'!$E$2:$T$999,4)</f>
        <v>0.007963</v>
      </c>
      <c r="L806" s="31">
        <f>VLOOKUP(A806,'Absolute Total Monosaccharide C'!$E$2:$T$999,5)</f>
        <v>0.045594</v>
      </c>
      <c r="M806" s="31">
        <f>VLOOKUP(A806,'Absolute Total Monosaccharide C'!$E$2:$T$999,6)</f>
        <v>0.003329</v>
      </c>
      <c r="N806" s="100">
        <f>VLOOKUP(A806,'Absolute Total Monosaccharide C'!$E$2:$T$999,7)</f>
        <v>0.00271</v>
      </c>
      <c r="O806" s="31">
        <f>VLOOKUP(A806,'Absolute Total Monosaccharide C'!$E$2:$T$999,8)</f>
        <v>0</v>
      </c>
      <c r="P806" s="31">
        <f>VLOOKUP(A806,'Absolute Total Monosaccharide C'!$E$2:$T$999,9)</f>
        <v>0.001989</v>
      </c>
      <c r="Q806" s="102">
        <f>VLOOKUP(A806,'Absolute Total Monosaccharide C'!$E$2:$T$999,10)</f>
        <v>0.0000799</v>
      </c>
      <c r="R806" s="31">
        <f>VLOOKUP(A806,'Absolute Total Monosaccharide C'!$E$2:$T$999,11)</f>
        <v>0.02765</v>
      </c>
      <c r="S806" s="31">
        <f>VLOOKUP(A806,'Absolute Total Monosaccharide C'!$E$2:$T$999,12)</f>
        <v>0.0002</v>
      </c>
      <c r="T806" s="31">
        <f>VLOOKUP(A806,'Absolute Total Monosaccharide C'!$E$2:$T$999,13)</f>
        <v>0</v>
      </c>
      <c r="U806" s="31">
        <f>VLOOKUP(A806,'Absolute Total Monosaccharide C'!$E$2:$T$999,14)</f>
        <v>0.000342</v>
      </c>
      <c r="V806" s="31">
        <f>VLOOKUP(A806,'Absolute Total Monosaccharide C'!$E$2:$T$999,15)</f>
        <v>0</v>
      </c>
      <c r="W806" s="31">
        <f>VLOOKUP(A806,'Absolute Total Monosaccharide C'!$E$2:$T$999,16)</f>
        <v>0.00088</v>
      </c>
      <c r="X806" s="100">
        <f>VLOOKUP(A806,'Absolute Total Monosaccharide C'!$E$2:$T$999,2)</f>
        <v>10.036</v>
      </c>
      <c r="Y806" s="101"/>
    </row>
    <row r="807">
      <c r="A807" s="19" t="s">
        <v>2180</v>
      </c>
      <c r="B807" s="8" t="str">
        <f>VLOOKUP(A807,'Food Encyclopedia'!$C$2:$K$999,3)&amp;","&amp;VLOOKUP(A807,'Food Encyclopedia'!$C$2:$K$999,4)&amp;","&amp;VLOOKUP(A807,'Food Encyclopedia'!$C$2:$K$999,5)</f>
        <v>Tomato paste, NA, canned ,Muir Glen,Tomato paste</v>
      </c>
      <c r="C807" s="31" t="str">
        <f>VLOOKUP(A807,'Food Encyclopedia'!$C$2:$K$999,6)</f>
        <v>Vegetables</v>
      </c>
      <c r="D807" s="108"/>
      <c r="E807" s="31">
        <f t="shared" si="1"/>
        <v>0</v>
      </c>
      <c r="F807" s="31">
        <f>(VLOOKUP(A807,'% water content of Food'!A807:F1804,6))</f>
        <v>71.71124811</v>
      </c>
      <c r="G807" s="31">
        <f t="shared" si="2"/>
        <v>0</v>
      </c>
      <c r="H807" s="31">
        <f t="shared" si="3"/>
        <v>0</v>
      </c>
      <c r="I807" s="99">
        <f t="shared" si="4"/>
        <v>0</v>
      </c>
      <c r="J807" s="31">
        <f>VLOOKUP(A807,'Absolute Total Monosaccharide C'!$E$2:$T$999,3)</f>
        <v>0.162094</v>
      </c>
      <c r="K807" s="31">
        <f>VLOOKUP(A807,'Absolute Total Monosaccharide C'!$E$2:$T$999,4)</f>
        <v>0.007245</v>
      </c>
      <c r="L807" s="31">
        <f>VLOOKUP(A807,'Absolute Total Monosaccharide C'!$E$2:$T$999,5)</f>
        <v>0.056751</v>
      </c>
      <c r="M807" s="31">
        <f>VLOOKUP(A807,'Absolute Total Monosaccharide C'!$E$2:$T$999,6)</f>
        <v>0.004095</v>
      </c>
      <c r="N807" s="100">
        <f>VLOOKUP(A807,'Absolute Total Monosaccharide C'!$E$2:$T$999,7)</f>
        <v>0.003308</v>
      </c>
      <c r="O807" s="31">
        <f>VLOOKUP(A807,'Absolute Total Monosaccharide C'!$E$2:$T$999,8)</f>
        <v>0</v>
      </c>
      <c r="P807" s="31">
        <f>VLOOKUP(A807,'Absolute Total Monosaccharide C'!$E$2:$T$999,9)</f>
        <v>0.001796</v>
      </c>
      <c r="Q807" s="102">
        <f>VLOOKUP(A807,'Absolute Total Monosaccharide C'!$E$2:$T$999,10)</f>
        <v>0.0000183</v>
      </c>
      <c r="R807" s="31">
        <f>VLOOKUP(A807,'Absolute Total Monosaccharide C'!$E$2:$T$999,11)</f>
        <v>0.03136</v>
      </c>
      <c r="S807" s="31">
        <f>VLOOKUP(A807,'Absolute Total Monosaccharide C'!$E$2:$T$999,12)</f>
        <v>0</v>
      </c>
      <c r="T807" s="31">
        <f>VLOOKUP(A807,'Absolute Total Monosaccharide C'!$E$2:$T$999,13)</f>
        <v>0</v>
      </c>
      <c r="U807" s="31">
        <f>VLOOKUP(A807,'Absolute Total Monosaccharide C'!$E$2:$T$999,14)</f>
        <v>0.002341</v>
      </c>
      <c r="V807" s="31">
        <f>VLOOKUP(A807,'Absolute Total Monosaccharide C'!$E$2:$T$999,15)</f>
        <v>0</v>
      </c>
      <c r="W807" s="31">
        <f>VLOOKUP(A807,'Absolute Total Monosaccharide C'!$E$2:$T$999,16)</f>
        <v>0.00102</v>
      </c>
      <c r="X807" s="100">
        <f>VLOOKUP(A807,'Absolute Total Monosaccharide C'!$E$2:$T$999,2)</f>
        <v>10.005</v>
      </c>
      <c r="Y807" s="101"/>
    </row>
    <row r="808">
      <c r="A808" s="19" t="s">
        <v>2182</v>
      </c>
      <c r="B808" s="8" t="str">
        <f>VLOOKUP(A808,'Food Encyclopedia'!$C$2:$K$999,3)&amp;","&amp;VLOOKUP(A808,'Food Encyclopedia'!$C$2:$K$999,4)&amp;","&amp;VLOOKUP(A808,'Food Encyclopedia'!$C$2:$K$999,5)</f>
        <v>Ketchup, NA, plastic container,Heinz,Tomato ketchup</v>
      </c>
      <c r="C808" s="31" t="str">
        <f>VLOOKUP(A808,'Food Encyclopedia'!$C$2:$K$999,6)</f>
        <v>Vegetables</v>
      </c>
      <c r="D808" s="108"/>
      <c r="E808" s="31">
        <f t="shared" si="1"/>
        <v>0</v>
      </c>
      <c r="F808" s="31">
        <f>(VLOOKUP(A808,'% water content of Food'!A808:F1805,6))</f>
        <v>58.93071997</v>
      </c>
      <c r="G808" s="31">
        <f t="shared" si="2"/>
        <v>0</v>
      </c>
      <c r="H808" s="31">
        <f t="shared" si="3"/>
        <v>0</v>
      </c>
      <c r="I808" s="99">
        <f t="shared" si="4"/>
        <v>0</v>
      </c>
      <c r="J808" s="31">
        <f>VLOOKUP(A808,'Absolute Total Monosaccharide C'!$E$2:$T$999,3)</f>
        <v>0.308059</v>
      </c>
      <c r="K808" s="31">
        <f>VLOOKUP(A808,'Absolute Total Monosaccharide C'!$E$2:$T$999,4)</f>
        <v>0.005155</v>
      </c>
      <c r="L808" s="31">
        <f>VLOOKUP(A808,'Absolute Total Monosaccharide C'!$E$2:$T$999,5)</f>
        <v>0.065823</v>
      </c>
      <c r="M808" s="31">
        <f>VLOOKUP(A808,'Absolute Total Monosaccharide C'!$E$2:$T$999,6)</f>
        <v>0.000489</v>
      </c>
      <c r="N808" s="100">
        <f>VLOOKUP(A808,'Absolute Total Monosaccharide C'!$E$2:$T$999,7)</f>
        <v>0.001322</v>
      </c>
      <c r="O808" s="31">
        <f>VLOOKUP(A808,'Absolute Total Monosaccharide C'!$E$2:$T$999,8)</f>
        <v>0</v>
      </c>
      <c r="P808" s="31">
        <f>VLOOKUP(A808,'Absolute Total Monosaccharide C'!$E$2:$T$999,9)</f>
        <v>0.000433</v>
      </c>
      <c r="Q808" s="31">
        <f>VLOOKUP(A808,'Absolute Total Monosaccharide C'!$E$2:$T$999,10)</f>
        <v>0</v>
      </c>
      <c r="R808" s="31">
        <f>VLOOKUP(A808,'Absolute Total Monosaccharide C'!$E$2:$T$999,11)</f>
        <v>0.006513</v>
      </c>
      <c r="S808" s="31">
        <f>VLOOKUP(A808,'Absolute Total Monosaccharide C'!$E$2:$T$999,12)</f>
        <v>0.000562</v>
      </c>
      <c r="T808" s="31">
        <f>VLOOKUP(A808,'Absolute Total Monosaccharide C'!$E$2:$T$999,13)</f>
        <v>0</v>
      </c>
      <c r="U808" s="31">
        <f>VLOOKUP(A808,'Absolute Total Monosaccharide C'!$E$2:$T$999,14)</f>
        <v>0</v>
      </c>
      <c r="V808" s="31">
        <f>VLOOKUP(A808,'Absolute Total Monosaccharide C'!$E$2:$T$999,15)</f>
        <v>0</v>
      </c>
      <c r="W808" s="102">
        <f>VLOOKUP(A808,'Absolute Total Monosaccharide C'!$E$2:$T$999,16)</f>
        <v>0.0000894</v>
      </c>
      <c r="X808" s="100">
        <f>VLOOKUP(A808,'Absolute Total Monosaccharide C'!$E$2:$T$999,2)</f>
        <v>10.113</v>
      </c>
      <c r="Y808" s="101"/>
    </row>
    <row r="809">
      <c r="A809" s="19" t="s">
        <v>2186</v>
      </c>
      <c r="B809" s="8" t="str">
        <f>VLOOKUP(A809,'Food Encyclopedia'!$C$2:$K$999,3)&amp;","&amp;VLOOKUP(A809,'Food Encyclopedia'!$C$2:$K$999,4)&amp;","&amp;VLOOKUP(A809,'Food Encyclopedia'!$C$2:$K$999,5)</f>
        <v>Olives, pitted, NA, jar,Organics,Organic pitted kalamata olives</v>
      </c>
      <c r="C809" s="31" t="str">
        <f>VLOOKUP(A809,'Food Encyclopedia'!$C$2:$K$999,6)</f>
        <v>Vegetables</v>
      </c>
      <c r="D809" s="108"/>
      <c r="E809" s="31">
        <f t="shared" si="1"/>
        <v>0</v>
      </c>
      <c r="F809" s="31">
        <f>(VLOOKUP(A809,'% water content of Food'!A809:F1806,6))</f>
        <v>67.91425377</v>
      </c>
      <c r="G809" s="31">
        <f t="shared" si="2"/>
        <v>0</v>
      </c>
      <c r="H809" s="31">
        <f t="shared" si="3"/>
        <v>0</v>
      </c>
      <c r="I809" s="99">
        <f t="shared" si="4"/>
        <v>0</v>
      </c>
      <c r="J809" s="31">
        <f>VLOOKUP(A809,'Absolute Total Monosaccharide C'!$E$2:$T$999,3)</f>
        <v>0</v>
      </c>
      <c r="K809" s="31">
        <f>VLOOKUP(A809,'Absolute Total Monosaccharide C'!$E$2:$T$999,4)</f>
        <v>0.002198</v>
      </c>
      <c r="L809" s="31">
        <f>VLOOKUP(A809,'Absolute Total Monosaccharide C'!$E$2:$T$999,5)</f>
        <v>0</v>
      </c>
      <c r="M809" s="31">
        <f>VLOOKUP(A809,'Absolute Total Monosaccharide C'!$E$2:$T$999,6)</f>
        <v>0.001682</v>
      </c>
      <c r="N809" s="100">
        <f>VLOOKUP(A809,'Absolute Total Monosaccharide C'!$E$2:$T$999,7)</f>
        <v>0.004299</v>
      </c>
      <c r="O809" s="31">
        <f>VLOOKUP(A809,'Absolute Total Monosaccharide C'!$E$2:$T$999,8)</f>
        <v>0</v>
      </c>
      <c r="P809" s="31">
        <f>VLOOKUP(A809,'Absolute Total Monosaccharide C'!$E$2:$T$999,9)</f>
        <v>0.001945</v>
      </c>
      <c r="Q809" s="31">
        <f>VLOOKUP(A809,'Absolute Total Monosaccharide C'!$E$2:$T$999,10)</f>
        <v>0</v>
      </c>
      <c r="R809" s="31">
        <f>VLOOKUP(A809,'Absolute Total Monosaccharide C'!$E$2:$T$999,11)</f>
        <v>0.004785</v>
      </c>
      <c r="S809" s="31">
        <f>VLOOKUP(A809,'Absolute Total Monosaccharide C'!$E$2:$T$999,12)</f>
        <v>0.000327</v>
      </c>
      <c r="T809" s="31">
        <f>VLOOKUP(A809,'Absolute Total Monosaccharide C'!$E$2:$T$999,13)</f>
        <v>0</v>
      </c>
      <c r="U809" s="31">
        <f>VLOOKUP(A809,'Absolute Total Monosaccharide C'!$E$2:$T$999,14)</f>
        <v>0</v>
      </c>
      <c r="V809" s="31">
        <f>VLOOKUP(A809,'Absolute Total Monosaccharide C'!$E$2:$T$999,15)</f>
        <v>0</v>
      </c>
      <c r="W809" s="102">
        <f>VLOOKUP(A809,'Absolute Total Monosaccharide C'!$E$2:$T$999,16)</f>
        <v>0.0000302</v>
      </c>
      <c r="X809" s="100">
        <f>VLOOKUP(A809,'Absolute Total Monosaccharide C'!$E$2:$T$999,2)</f>
        <v>10.188</v>
      </c>
      <c r="Y809" s="101"/>
    </row>
    <row r="810">
      <c r="A810" s="19" t="s">
        <v>2189</v>
      </c>
      <c r="B810" s="8" t="str">
        <f>VLOOKUP(A810,'Food Encyclopedia'!$C$2:$K$999,3)&amp;","&amp;VLOOKUP(A810,'Food Encyclopedia'!$C$2:$K$999,4)&amp;","&amp;VLOOKUP(A810,'Food Encyclopedia'!$C$2:$K$999,5)</f>
        <v>Beans, refried, NA, canned,Amy's,Vegetarian organic refried beans, traditional</v>
      </c>
      <c r="C810" s="31" t="str">
        <f>VLOOKUP(A810,'Food Encyclopedia'!$C$2:$K$999,6)</f>
        <v>Beans, Peas, Legumes, Nuts, Seeds</v>
      </c>
      <c r="D810" s="108"/>
      <c r="E810" s="31">
        <f t="shared" si="1"/>
        <v>0</v>
      </c>
      <c r="F810" s="31">
        <f>(VLOOKUP(A810,'% water content of Food'!A810:F1807,6))</f>
        <v>73.17361373</v>
      </c>
      <c r="G810" s="31">
        <f t="shared" si="2"/>
        <v>0</v>
      </c>
      <c r="H810" s="31">
        <f t="shared" si="3"/>
        <v>0</v>
      </c>
      <c r="I810" s="99">
        <f t="shared" si="4"/>
        <v>0</v>
      </c>
      <c r="J810" s="31">
        <f>VLOOKUP(A810,'Absolute Total Monosaccharide C'!$E$2:$T$999,3)</f>
        <v>0.315961</v>
      </c>
      <c r="K810" s="31">
        <f>VLOOKUP(A810,'Absolute Total Monosaccharide C'!$E$2:$T$999,4)</f>
        <v>0.018739</v>
      </c>
      <c r="L810" s="31">
        <f>VLOOKUP(A810,'Absolute Total Monosaccharide C'!$E$2:$T$999,5)</f>
        <v>0.00678</v>
      </c>
      <c r="M810" s="31">
        <f>VLOOKUP(A810,'Absolute Total Monosaccharide C'!$E$2:$T$999,6)</f>
        <v>0.008727</v>
      </c>
      <c r="N810" s="100">
        <f>VLOOKUP(A810,'Absolute Total Monosaccharide C'!$E$2:$T$999,7)</f>
        <v>0.033989</v>
      </c>
      <c r="O810" s="31">
        <f>VLOOKUP(A810,'Absolute Total Monosaccharide C'!$E$2:$T$999,8)</f>
        <v>0.001956</v>
      </c>
      <c r="P810" s="31">
        <f>VLOOKUP(A810,'Absolute Total Monosaccharide C'!$E$2:$T$999,9)</f>
        <v>0.001136</v>
      </c>
      <c r="Q810" s="31">
        <f>VLOOKUP(A810,'Absolute Total Monosaccharide C'!$E$2:$T$999,10)</f>
        <v>0.000506</v>
      </c>
      <c r="R810" s="31">
        <f>VLOOKUP(A810,'Absolute Total Monosaccharide C'!$E$2:$T$999,11)</f>
        <v>0.002358</v>
      </c>
      <c r="S810" s="31">
        <f>VLOOKUP(A810,'Absolute Total Monosaccharide C'!$E$2:$T$999,12)</f>
        <v>0.000129</v>
      </c>
      <c r="T810" s="31">
        <f>VLOOKUP(A810,'Absolute Total Monosaccharide C'!$E$2:$T$999,13)</f>
        <v>0</v>
      </c>
      <c r="U810" s="31">
        <f>VLOOKUP(A810,'Absolute Total Monosaccharide C'!$E$2:$T$999,14)</f>
        <v>0.005443</v>
      </c>
      <c r="V810" s="102">
        <f>VLOOKUP(A810,'Absolute Total Monosaccharide C'!$E$2:$T$999,15)</f>
        <v>0.0000147</v>
      </c>
      <c r="W810" s="31">
        <f>VLOOKUP(A810,'Absolute Total Monosaccharide C'!$E$2:$T$999,16)</f>
        <v>0.000596</v>
      </c>
      <c r="X810" s="100">
        <f>VLOOKUP(A810,'Absolute Total Monosaccharide C'!$E$2:$T$999,2)</f>
        <v>9.761</v>
      </c>
      <c r="Y810" s="101"/>
    </row>
    <row r="811">
      <c r="A811" s="19" t="s">
        <v>2193</v>
      </c>
      <c r="B811" s="8" t="str">
        <f>VLOOKUP(A811,'Food Encyclopedia'!$C$2:$K$999,3)&amp;","&amp;VLOOKUP(A811,'Food Encyclopedia'!$C$2:$K$999,4)&amp;","&amp;VLOOKUP(A811,'Food Encyclopedia'!$C$2:$K$999,5)</f>
        <v>Soup, chicken noodle, NA, canned,Annie's,Chicken noodle soup</v>
      </c>
      <c r="C811" s="31" t="str">
        <f>VLOOKUP(A811,'Food Encyclopedia'!$C$2:$K$999,6)</f>
        <v>Meat, Poultry, Fish, and Mixtures</v>
      </c>
      <c r="D811" s="108"/>
      <c r="E811" s="31">
        <f t="shared" si="1"/>
        <v>0</v>
      </c>
      <c r="F811" s="31">
        <f>(VLOOKUP(A811,'% water content of Food'!A811:F1808,6))</f>
        <v>90.64602214</v>
      </c>
      <c r="G811" s="31">
        <f t="shared" si="2"/>
        <v>0</v>
      </c>
      <c r="H811" s="31">
        <f t="shared" si="3"/>
        <v>0</v>
      </c>
      <c r="I811" s="99">
        <f t="shared" si="4"/>
        <v>0</v>
      </c>
      <c r="J811" s="31">
        <f>VLOOKUP(A811,'Absolute Total Monosaccharide C'!$E$2:$T$999,3)</f>
        <v>0.40884</v>
      </c>
      <c r="K811" s="31">
        <f>VLOOKUP(A811,'Absolute Total Monosaccharide C'!$E$2:$T$999,4)</f>
        <v>0.005333</v>
      </c>
      <c r="L811" s="31">
        <f>VLOOKUP(A811,'Absolute Total Monosaccharide C'!$E$2:$T$999,5)</f>
        <v>0.005177</v>
      </c>
      <c r="M811" s="31">
        <f>VLOOKUP(A811,'Absolute Total Monosaccharide C'!$E$2:$T$999,6)</f>
        <v>0.004825</v>
      </c>
      <c r="N811" s="100">
        <f>VLOOKUP(A811,'Absolute Total Monosaccharide C'!$E$2:$T$999,7)</f>
        <v>0.006926</v>
      </c>
      <c r="O811" s="102">
        <f>VLOOKUP(A811,'Absolute Total Monosaccharide C'!$E$2:$T$999,8)</f>
        <v>0.0000872</v>
      </c>
      <c r="P811" s="31">
        <f>VLOOKUP(A811,'Absolute Total Monosaccharide C'!$E$2:$T$999,9)</f>
        <v>0.000317</v>
      </c>
      <c r="Q811" s="102">
        <f>VLOOKUP(A811,'Absolute Total Monosaccharide C'!$E$2:$T$999,10)</f>
        <v>0.0000599</v>
      </c>
      <c r="R811" s="31">
        <f>VLOOKUP(A811,'Absolute Total Monosaccharide C'!$E$2:$T$999,11)</f>
        <v>0.00089</v>
      </c>
      <c r="S811" s="102">
        <f>VLOOKUP(A811,'Absolute Total Monosaccharide C'!$E$2:$T$999,12)</f>
        <v>0.0000303</v>
      </c>
      <c r="T811" s="31">
        <f>VLOOKUP(A811,'Absolute Total Monosaccharide C'!$E$2:$T$999,13)</f>
        <v>0</v>
      </c>
      <c r="U811" s="31">
        <f>VLOOKUP(A811,'Absolute Total Monosaccharide C'!$E$2:$T$999,14)</f>
        <v>0.00168</v>
      </c>
      <c r="V811" s="31">
        <f>VLOOKUP(A811,'Absolute Total Monosaccharide C'!$E$2:$T$999,15)</f>
        <v>0</v>
      </c>
      <c r="W811" s="31">
        <f>VLOOKUP(A811,'Absolute Total Monosaccharide C'!$E$2:$T$999,16)</f>
        <v>0.000572</v>
      </c>
      <c r="X811" s="100">
        <f>VLOOKUP(A811,'Absolute Total Monosaccharide C'!$E$2:$T$999,2)</f>
        <v>10.179</v>
      </c>
      <c r="Y811" s="101"/>
    </row>
    <row r="812">
      <c r="A812" s="19" t="s">
        <v>2197</v>
      </c>
      <c r="B812" s="8" t="str">
        <f>VLOOKUP(A812,'Food Encyclopedia'!$C$2:$K$999,3)&amp;","&amp;VLOOKUP(A812,'Food Encyclopedia'!$C$2:$K$999,4)&amp;","&amp;VLOOKUP(A812,'Food Encyclopedia'!$C$2:$K$999,5)</f>
        <v>Beans, cannellini, NA, canned,Organics,Organic cannellini beans</v>
      </c>
      <c r="C812" s="31" t="str">
        <f>VLOOKUP(A812,'Food Encyclopedia'!$C$2:$K$999,6)</f>
        <v>Beans, Peas, Legumes, Nuts, Seeds</v>
      </c>
      <c r="D812" s="108"/>
      <c r="E812" s="31">
        <f t="shared" si="1"/>
        <v>0</v>
      </c>
      <c r="F812" s="31">
        <f>(VLOOKUP(A812,'% water content of Food'!A812:F1809,6))</f>
        <v>74.85111466</v>
      </c>
      <c r="G812" s="31">
        <f t="shared" si="2"/>
        <v>0</v>
      </c>
      <c r="H812" s="31">
        <f t="shared" si="3"/>
        <v>0</v>
      </c>
      <c r="I812" s="99">
        <f t="shared" si="4"/>
        <v>0</v>
      </c>
      <c r="J812" s="31">
        <f>VLOOKUP(A812,'Absolute Total Monosaccharide C'!$E$2:$T$999,3)</f>
        <v>0.326083</v>
      </c>
      <c r="K812" s="31">
        <f>VLOOKUP(A812,'Absolute Total Monosaccharide C'!$E$2:$T$999,4)</f>
        <v>0.02639</v>
      </c>
      <c r="L812" s="31">
        <f>VLOOKUP(A812,'Absolute Total Monosaccharide C'!$E$2:$T$999,5)</f>
        <v>0.006328</v>
      </c>
      <c r="M812" s="31">
        <f>VLOOKUP(A812,'Absolute Total Monosaccharide C'!$E$2:$T$999,6)</f>
        <v>0.008549</v>
      </c>
      <c r="N812" s="100">
        <f>VLOOKUP(A812,'Absolute Total Monosaccharide C'!$E$2:$T$999,7)</f>
        <v>0.031797</v>
      </c>
      <c r="O812" s="31">
        <f>VLOOKUP(A812,'Absolute Total Monosaccharide C'!$E$2:$T$999,8)</f>
        <v>0.002243</v>
      </c>
      <c r="P812" s="31">
        <f>VLOOKUP(A812,'Absolute Total Monosaccharide C'!$E$2:$T$999,9)</f>
        <v>0.001306</v>
      </c>
      <c r="Q812" s="102">
        <f>VLOOKUP(A812,'Absolute Total Monosaccharide C'!$E$2:$T$999,10)</f>
        <v>0.0000996</v>
      </c>
      <c r="R812" s="31">
        <f>VLOOKUP(A812,'Absolute Total Monosaccharide C'!$E$2:$T$999,11)</f>
        <v>0.008803</v>
      </c>
      <c r="S812" s="31">
        <f>VLOOKUP(A812,'Absolute Total Monosaccharide C'!$E$2:$T$999,12)</f>
        <v>0.000536</v>
      </c>
      <c r="T812" s="31">
        <f>VLOOKUP(A812,'Absolute Total Monosaccharide C'!$E$2:$T$999,13)</f>
        <v>0</v>
      </c>
      <c r="U812" s="31">
        <f>VLOOKUP(A812,'Absolute Total Monosaccharide C'!$E$2:$T$999,14)</f>
        <v>0.004937</v>
      </c>
      <c r="V812" s="31">
        <f>VLOOKUP(A812,'Absolute Total Monosaccharide C'!$E$2:$T$999,15)</f>
        <v>0</v>
      </c>
      <c r="W812" s="31">
        <f>VLOOKUP(A812,'Absolute Total Monosaccharide C'!$E$2:$T$999,16)</f>
        <v>0.000651</v>
      </c>
      <c r="X812" s="100">
        <f>VLOOKUP(A812,'Absolute Total Monosaccharide C'!$E$2:$T$999,2)</f>
        <v>10.11</v>
      </c>
      <c r="Y812" s="101"/>
    </row>
    <row r="813">
      <c r="A813" s="19" t="s">
        <v>2200</v>
      </c>
      <c r="B813" s="8" t="str">
        <f>VLOOKUP(A813,'Food Encyclopedia'!$C$2:$K$999,3)&amp;","&amp;VLOOKUP(A813,'Food Encyclopedia'!$C$2:$K$999,4)&amp;","&amp;VLOOKUP(A813,'Food Encyclopedia'!$C$2:$K$999,5)</f>
        <v>Beans, refried black beans, NA, canned,Amy's,Vegetarian organic refried beans, black beans </v>
      </c>
      <c r="C813" s="31" t="str">
        <f>VLOOKUP(A813,'Food Encyclopedia'!$C$2:$K$999,6)</f>
        <v>Beans, Peas, Legumes, Nuts, Seeds</v>
      </c>
      <c r="D813" s="108"/>
      <c r="E813" s="31">
        <f t="shared" si="1"/>
        <v>0</v>
      </c>
      <c r="F813" s="31">
        <f>(VLOOKUP(A813,'% water content of Food'!A813:F1810,6))</f>
        <v>73.03909274</v>
      </c>
      <c r="G813" s="31">
        <f t="shared" si="2"/>
        <v>0</v>
      </c>
      <c r="H813" s="31">
        <f t="shared" si="3"/>
        <v>0</v>
      </c>
      <c r="I813" s="99">
        <f t="shared" si="4"/>
        <v>0</v>
      </c>
      <c r="J813" s="31">
        <f>VLOOKUP(A813,'Absolute Total Monosaccharide C'!$E$2:$T$999,3)</f>
        <v>0.304191</v>
      </c>
      <c r="K813" s="31">
        <f>VLOOKUP(A813,'Absolute Total Monosaccharide C'!$E$2:$T$999,4)</f>
        <v>0.017799</v>
      </c>
      <c r="L813" s="31">
        <f>VLOOKUP(A813,'Absolute Total Monosaccharide C'!$E$2:$T$999,5)</f>
        <v>0.006347</v>
      </c>
      <c r="M813" s="31">
        <f>VLOOKUP(A813,'Absolute Total Monosaccharide C'!$E$2:$T$999,6)</f>
        <v>0.009704</v>
      </c>
      <c r="N813" s="100">
        <f>VLOOKUP(A813,'Absolute Total Monosaccharide C'!$E$2:$T$999,7)</f>
        <v>0.034362</v>
      </c>
      <c r="O813" s="31">
        <f>VLOOKUP(A813,'Absolute Total Monosaccharide C'!$E$2:$T$999,8)</f>
        <v>0.001995</v>
      </c>
      <c r="P813" s="31">
        <f>VLOOKUP(A813,'Absolute Total Monosaccharide C'!$E$2:$T$999,9)</f>
        <v>0.001221</v>
      </c>
      <c r="Q813" s="31">
        <f>VLOOKUP(A813,'Absolute Total Monosaccharide C'!$E$2:$T$999,10)</f>
        <v>0.000415</v>
      </c>
      <c r="R813" s="31">
        <f>VLOOKUP(A813,'Absolute Total Monosaccharide C'!$E$2:$T$999,11)</f>
        <v>0.002877</v>
      </c>
      <c r="S813" s="102">
        <f>VLOOKUP(A813,'Absolute Total Monosaccharide C'!$E$2:$T$999,12)</f>
        <v>0.0000879</v>
      </c>
      <c r="T813" s="102">
        <f>VLOOKUP(A813,'Absolute Total Monosaccharide C'!$E$2:$T$999,13)</f>
        <v>0.0000713</v>
      </c>
      <c r="U813" s="31">
        <f>VLOOKUP(A813,'Absolute Total Monosaccharide C'!$E$2:$T$999,14)</f>
        <v>0.005016</v>
      </c>
      <c r="V813" s="102">
        <f>VLOOKUP(A813,'Absolute Total Monosaccharide C'!$E$2:$T$999,15)</f>
        <v>0.0000356</v>
      </c>
      <c r="W813" s="31">
        <f>VLOOKUP(A813,'Absolute Total Monosaccharide C'!$E$2:$T$999,16)</f>
        <v>0.000661</v>
      </c>
      <c r="X813" s="100">
        <f>VLOOKUP(A813,'Absolute Total Monosaccharide C'!$E$2:$T$999,2)</f>
        <v>10.309</v>
      </c>
      <c r="Y813" s="101"/>
    </row>
    <row r="814">
      <c r="A814" s="19" t="s">
        <v>2203</v>
      </c>
      <c r="B814" s="8" t="str">
        <f>VLOOKUP(A814,'Food Encyclopedia'!$C$2:$K$999,3)&amp;","&amp;VLOOKUP(A814,'Food Encyclopedia'!$C$2:$K$999,4)&amp;","&amp;VLOOKUP(A814,'Food Encyclopedia'!$C$2:$K$999,5)</f>
        <v>Butter, sunflower, NA, plastic container,SunButter,Natural sunflower butter</v>
      </c>
      <c r="C814" s="31" t="str">
        <f>VLOOKUP(A814,'Food Encyclopedia'!$C$2:$K$999,6)</f>
        <v>Beans, Peas, Legumes, Nuts, Seeds</v>
      </c>
      <c r="D814" s="108"/>
      <c r="E814" s="31">
        <f t="shared" si="1"/>
        <v>0</v>
      </c>
      <c r="F814" s="31">
        <f>(VLOOKUP(A814,'% water content of Food'!A814:F1811,6))</f>
        <v>0.009192145251</v>
      </c>
      <c r="G814" s="31">
        <f t="shared" si="2"/>
        <v>0</v>
      </c>
      <c r="H814" s="31">
        <f t="shared" si="3"/>
        <v>0</v>
      </c>
      <c r="I814" s="99">
        <f t="shared" si="4"/>
        <v>0</v>
      </c>
      <c r="J814" s="31">
        <f>VLOOKUP(A814,'Absolute Total Monosaccharide C'!$E$2:$T$999,3)</f>
        <v>0.036307</v>
      </c>
      <c r="K814" s="31">
        <f>VLOOKUP(A814,'Absolute Total Monosaccharide C'!$E$2:$T$999,4)</f>
        <v>0.008888</v>
      </c>
      <c r="L814" s="31">
        <f>VLOOKUP(A814,'Absolute Total Monosaccharide C'!$E$2:$T$999,5)</f>
        <v>0.004903</v>
      </c>
      <c r="M814" s="31">
        <f>VLOOKUP(A814,'Absolute Total Monosaccharide C'!$E$2:$T$999,6)</f>
        <v>0.003204</v>
      </c>
      <c r="N814" s="100">
        <f>VLOOKUP(A814,'Absolute Total Monosaccharide C'!$E$2:$T$999,7)</f>
        <v>0.012903</v>
      </c>
      <c r="O814" s="31">
        <f>VLOOKUP(A814,'Absolute Total Monosaccharide C'!$E$2:$T$999,8)</f>
        <v>0.000457</v>
      </c>
      <c r="P814" s="31">
        <f>VLOOKUP(A814,'Absolute Total Monosaccharide C'!$E$2:$T$999,9)</f>
        <v>0.000869</v>
      </c>
      <c r="Q814" s="102">
        <f>VLOOKUP(A814,'Absolute Total Monosaccharide C'!$E$2:$T$999,10)</f>
        <v>0.0000571</v>
      </c>
      <c r="R814" s="31">
        <f>VLOOKUP(A814,'Absolute Total Monosaccharide C'!$E$2:$T$999,11)</f>
        <v>0.001407</v>
      </c>
      <c r="S814" s="102">
        <f>VLOOKUP(A814,'Absolute Total Monosaccharide C'!$E$2:$T$999,12)</f>
        <v>0.0000578</v>
      </c>
      <c r="T814" s="31">
        <f>VLOOKUP(A814,'Absolute Total Monosaccharide C'!$E$2:$T$999,13)</f>
        <v>0</v>
      </c>
      <c r="U814" s="31">
        <f>VLOOKUP(A814,'Absolute Total Monosaccharide C'!$E$2:$T$999,14)</f>
        <v>0.005346</v>
      </c>
      <c r="V814" s="102">
        <f>VLOOKUP(A814,'Absolute Total Monosaccharide C'!$E$2:$T$999,15)</f>
        <v>0.0000216</v>
      </c>
      <c r="W814" s="31">
        <f>VLOOKUP(A814,'Absolute Total Monosaccharide C'!$E$2:$T$999,16)</f>
        <v>0.000376</v>
      </c>
      <c r="X814" s="100">
        <f>VLOOKUP(A814,'Absolute Total Monosaccharide C'!$E$2:$T$999,2)</f>
        <v>10.629</v>
      </c>
      <c r="Y814" s="101"/>
    </row>
    <row r="815">
      <c r="A815" s="19" t="s">
        <v>2207</v>
      </c>
      <c r="B815" s="8" t="str">
        <f>VLOOKUP(A815,'Food Encyclopedia'!$C$2:$K$999,3)&amp;","&amp;VLOOKUP(A815,'Food Encyclopedia'!$C$2:$K$999,4)&amp;","&amp;VLOOKUP(A815,'Food Encyclopedia'!$C$2:$K$999,5)</f>
        <v>Mayonnaise, NA, platic container,Best Foods,Real mayonnaise</v>
      </c>
      <c r="C815" s="31" t="str">
        <f>VLOOKUP(A815,'Food Encyclopedia'!$C$2:$K$999,6)</f>
        <v>Fats, Oils, and Salad Dressings</v>
      </c>
      <c r="D815" s="108"/>
      <c r="E815" s="31">
        <f t="shared" si="1"/>
        <v>0</v>
      </c>
      <c r="F815" s="31">
        <f>(VLOOKUP(A815,'% water content of Food'!A815:F1812,6))</f>
        <v>34.64410839</v>
      </c>
      <c r="G815" s="31">
        <f t="shared" si="2"/>
        <v>0</v>
      </c>
      <c r="H815" s="31">
        <f t="shared" si="3"/>
        <v>0</v>
      </c>
      <c r="I815" s="99">
        <f t="shared" si="4"/>
        <v>0</v>
      </c>
      <c r="J815" s="31">
        <f>VLOOKUP(A815,'Absolute Total Monosaccharide C'!$E$2:$T$999,3)</f>
        <v>0.001238</v>
      </c>
      <c r="K815" s="31">
        <f>VLOOKUP(A815,'Absolute Total Monosaccharide C'!$E$2:$T$999,4)</f>
        <v>0.00017</v>
      </c>
      <c r="L815" s="31">
        <f>VLOOKUP(A815,'Absolute Total Monosaccharide C'!$E$2:$T$999,5)</f>
        <v>0.000993</v>
      </c>
      <c r="M815" s="31">
        <f>VLOOKUP(A815,'Absolute Total Monosaccharide C'!$E$2:$T$999,6)</f>
        <v>0.000123</v>
      </c>
      <c r="N815" s="106">
        <f>VLOOKUP(A815,'Absolute Total Monosaccharide C'!$E$2:$T$999,7)</f>
        <v>0.0000381</v>
      </c>
      <c r="O815" s="31">
        <f>VLOOKUP(A815,'Absolute Total Monosaccharide C'!$E$2:$T$999,8)</f>
        <v>0.00011</v>
      </c>
      <c r="P815" s="102">
        <f>VLOOKUP(A815,'Absolute Total Monosaccharide C'!$E$2:$T$999,9)</f>
        <v>0.00000452</v>
      </c>
      <c r="Q815" s="102">
        <f>VLOOKUP(A815,'Absolute Total Monosaccharide C'!$E$2:$T$999,10)</f>
        <v>0.0000167</v>
      </c>
      <c r="R815" s="102">
        <f>VLOOKUP(A815,'Absolute Total Monosaccharide C'!$E$2:$T$999,11)</f>
        <v>0.0000417</v>
      </c>
      <c r="S815" s="102">
        <f>VLOOKUP(A815,'Absolute Total Monosaccharide C'!$E$2:$T$999,12)</f>
        <v>0.0000146</v>
      </c>
      <c r="T815" s="31">
        <f>VLOOKUP(A815,'Absolute Total Monosaccharide C'!$E$2:$T$999,13)</f>
        <v>0</v>
      </c>
      <c r="U815" s="31">
        <f>VLOOKUP(A815,'Absolute Total Monosaccharide C'!$E$2:$T$999,14)</f>
        <v>0.000115</v>
      </c>
      <c r="V815" s="31">
        <f>VLOOKUP(A815,'Absolute Total Monosaccharide C'!$E$2:$T$999,15)</f>
        <v>0</v>
      </c>
      <c r="W815" s="102">
        <f>VLOOKUP(A815,'Absolute Total Monosaccharide C'!$E$2:$T$999,16)</f>
        <v>0.0000118</v>
      </c>
      <c r="X815" s="100">
        <f>VLOOKUP(A815,'Absolute Total Monosaccharide C'!$E$2:$T$999,2)</f>
        <v>9.874</v>
      </c>
      <c r="Y815" s="101"/>
    </row>
    <row r="816">
      <c r="A816" s="19" t="s">
        <v>2211</v>
      </c>
      <c r="B816" s="8" t="str">
        <f>VLOOKUP(A816,'Food Encyclopedia'!$C$2:$K$999,3)&amp;","&amp;VLOOKUP(A816,'Food Encyclopedia'!$C$2:$K$999,4)&amp;","&amp;VLOOKUP(A816,'Food Encyclopedia'!$C$2:$K$999,5)</f>
        <v>Soup, chunky vegetable, NA, canned,Amy's,Organic soups, chunky vegetable</v>
      </c>
      <c r="C816" s="31" t="str">
        <f>VLOOKUP(A816,'Food Encyclopedia'!$C$2:$K$999,6)</f>
        <v>Vegetables</v>
      </c>
      <c r="D816" s="108"/>
      <c r="E816" s="31">
        <f t="shared" si="1"/>
        <v>0</v>
      </c>
      <c r="F816" s="31">
        <f>(VLOOKUP(A816,'% water content of Food'!A816:F1813,6))</f>
        <v>94.85692612</v>
      </c>
      <c r="G816" s="31">
        <f t="shared" si="2"/>
        <v>0</v>
      </c>
      <c r="H816" s="31">
        <f t="shared" si="3"/>
        <v>0</v>
      </c>
      <c r="I816" s="99">
        <f t="shared" si="4"/>
        <v>0</v>
      </c>
      <c r="J816" s="31">
        <f>VLOOKUP(A816,'Absolute Total Monosaccharide C'!$E$2:$T$999,3)</f>
        <v>0.219855</v>
      </c>
      <c r="K816" s="31">
        <f>VLOOKUP(A816,'Absolute Total Monosaccharide C'!$E$2:$T$999,4)</f>
        <v>0.011832</v>
      </c>
      <c r="L816" s="31">
        <f>VLOOKUP(A816,'Absolute Total Monosaccharide C'!$E$2:$T$999,5)</f>
        <v>0.019996</v>
      </c>
      <c r="M816" s="31">
        <f>VLOOKUP(A816,'Absolute Total Monosaccharide C'!$E$2:$T$999,6)</f>
        <v>0.005114</v>
      </c>
      <c r="N816" s="100">
        <f>VLOOKUP(A816,'Absolute Total Monosaccharide C'!$E$2:$T$999,7)</f>
        <v>0.01038</v>
      </c>
      <c r="O816" s="31">
        <f>VLOOKUP(A816,'Absolute Total Monosaccharide C'!$E$2:$T$999,8)</f>
        <v>0.000407</v>
      </c>
      <c r="P816" s="31">
        <f>VLOOKUP(A816,'Absolute Total Monosaccharide C'!$E$2:$T$999,9)</f>
        <v>0.002023</v>
      </c>
      <c r="Q816" s="31">
        <f>VLOOKUP(A816,'Absolute Total Monosaccharide C'!$E$2:$T$999,10)</f>
        <v>0.0001</v>
      </c>
      <c r="R816" s="31">
        <f>VLOOKUP(A816,'Absolute Total Monosaccharide C'!$E$2:$T$999,11)</f>
        <v>0.019727</v>
      </c>
      <c r="S816" s="31">
        <f>VLOOKUP(A816,'Absolute Total Monosaccharide C'!$E$2:$T$999,12)</f>
        <v>0</v>
      </c>
      <c r="T816" s="31">
        <f>VLOOKUP(A816,'Absolute Total Monosaccharide C'!$E$2:$T$999,13)</f>
        <v>0</v>
      </c>
      <c r="U816" s="31">
        <f>VLOOKUP(A816,'Absolute Total Monosaccharide C'!$E$2:$T$999,14)</f>
        <v>0.000922</v>
      </c>
      <c r="V816" s="31">
        <f>VLOOKUP(A816,'Absolute Total Monosaccharide C'!$E$2:$T$999,15)</f>
        <v>0</v>
      </c>
      <c r="W816" s="31">
        <f>VLOOKUP(A816,'Absolute Total Monosaccharide C'!$E$2:$T$999,16)</f>
        <v>0.00102</v>
      </c>
      <c r="X816" s="100">
        <f>VLOOKUP(A816,'Absolute Total Monosaccharide C'!$E$2:$T$999,2)</f>
        <v>10.1</v>
      </c>
      <c r="Y816" s="101"/>
    </row>
    <row r="817">
      <c r="A817" s="19" t="s">
        <v>2214</v>
      </c>
      <c r="B817" s="8" t="str">
        <f>VLOOKUP(A817,'Food Encyclopedia'!$C$2:$K$999,3)&amp;","&amp;VLOOKUP(A817,'Food Encyclopedia'!$C$2:$K$999,4)&amp;","&amp;VLOOKUP(A817,'Food Encyclopedia'!$C$2:$K$999,5)</f>
        <v>Olive oil, extra virgin, NA, glass container,California Olive Ranch,100% California extra virgin olive oil </v>
      </c>
      <c r="C817" s="31" t="str">
        <f>VLOOKUP(A817,'Food Encyclopedia'!$C$2:$K$999,6)</f>
        <v>Fats, Oils, and Salad Dressings</v>
      </c>
      <c r="D817" s="108"/>
      <c r="E817" s="31">
        <f t="shared" si="1"/>
        <v>0</v>
      </c>
      <c r="F817" s="31">
        <f>(VLOOKUP(A817,'% water content of Food'!A817:F1814,6))</f>
        <v>0.8341711392</v>
      </c>
      <c r="G817" s="31">
        <f t="shared" si="2"/>
        <v>0</v>
      </c>
      <c r="H817" s="31">
        <f t="shared" si="3"/>
        <v>0</v>
      </c>
      <c r="I817" s="99">
        <f t="shared" si="4"/>
        <v>0</v>
      </c>
      <c r="J817" s="31">
        <f>VLOOKUP(A817,'Absolute Total Monosaccharide C'!$E$2:$T$999,3)</f>
        <v>0.001351</v>
      </c>
      <c r="K817" s="31">
        <f>VLOOKUP(A817,'Absolute Total Monosaccharide C'!$E$2:$T$999,4)</f>
        <v>0.000121</v>
      </c>
      <c r="L817" s="31">
        <f>VLOOKUP(A817,'Absolute Total Monosaccharide C'!$E$2:$T$999,5)</f>
        <v>0.000786</v>
      </c>
      <c r="M817" s="31">
        <f>VLOOKUP(A817,'Absolute Total Monosaccharide C'!$E$2:$T$999,6)</f>
        <v>0.000176</v>
      </c>
      <c r="N817" s="106">
        <f>VLOOKUP(A817,'Absolute Total Monosaccharide C'!$E$2:$T$999,7)</f>
        <v>0.0000438</v>
      </c>
      <c r="O817" s="102">
        <f>VLOOKUP(A817,'Absolute Total Monosaccharide C'!$E$2:$T$999,8)</f>
        <v>0.0000837</v>
      </c>
      <c r="P817" s="102">
        <f>VLOOKUP(A817,'Absolute Total Monosaccharide C'!$E$2:$T$999,9)</f>
        <v>0.000006</v>
      </c>
      <c r="Q817" s="102">
        <f>VLOOKUP(A817,'Absolute Total Monosaccharide C'!$E$2:$T$999,10)</f>
        <v>0.0000114</v>
      </c>
      <c r="R817" s="102">
        <f>VLOOKUP(A817,'Absolute Total Monosaccharide C'!$E$2:$T$999,11)</f>
        <v>0.0000231</v>
      </c>
      <c r="S817" s="102">
        <f>VLOOKUP(A817,'Absolute Total Monosaccharide C'!$E$2:$T$999,12)</f>
        <v>0.00000705</v>
      </c>
      <c r="T817" s="31">
        <f>VLOOKUP(A817,'Absolute Total Monosaccharide C'!$E$2:$T$999,13)</f>
        <v>0</v>
      </c>
      <c r="U817" s="31">
        <f>VLOOKUP(A817,'Absolute Total Monosaccharide C'!$E$2:$T$999,14)</f>
        <v>0.000127</v>
      </c>
      <c r="V817" s="31">
        <f>VLOOKUP(A817,'Absolute Total Monosaccharide C'!$E$2:$T$999,15)</f>
        <v>0</v>
      </c>
      <c r="W817" s="102">
        <f>VLOOKUP(A817,'Absolute Total Monosaccharide C'!$E$2:$T$999,16)</f>
        <v>0.00000536</v>
      </c>
      <c r="X817" s="100">
        <f>VLOOKUP(A817,'Absolute Total Monosaccharide C'!$E$2:$T$999,2)</f>
        <v>10.034</v>
      </c>
      <c r="Y817" s="101"/>
    </row>
    <row r="818">
      <c r="A818" s="19" t="s">
        <v>2218</v>
      </c>
      <c r="B818" s="8" t="str">
        <f>VLOOKUP(A818,'Food Encyclopedia'!$C$2:$K$999,3)&amp;","&amp;VLOOKUP(A818,'Food Encyclopedia'!$C$2:$K$999,4)&amp;","&amp;VLOOKUP(A818,'Food Encyclopedia'!$C$2:$K$999,5)</f>
        <v>Butter, unsalted, NA, box,Challenge Butter,Unsalted butter</v>
      </c>
      <c r="C818" s="31" t="str">
        <f>VLOOKUP(A818,'Food Encyclopedia'!$C$2:$K$999,6)</f>
        <v>Fats, Oils, and Salad Dressings</v>
      </c>
      <c r="D818" s="108"/>
      <c r="E818" s="31">
        <f t="shared" si="1"/>
        <v>0</v>
      </c>
      <c r="F818" s="31">
        <f>(VLOOKUP(A818,'% water content of Food'!A818:F1815,6))</f>
        <v>18.03092978</v>
      </c>
      <c r="G818" s="31">
        <f t="shared" si="2"/>
        <v>0</v>
      </c>
      <c r="H818" s="31">
        <f t="shared" si="3"/>
        <v>0</v>
      </c>
      <c r="I818" s="99">
        <f t="shared" si="4"/>
        <v>0</v>
      </c>
      <c r="J818" s="31">
        <f>VLOOKUP(A818,'Absolute Total Monosaccharide C'!$E$2:$T$999,3)</f>
        <v>0.004678</v>
      </c>
      <c r="K818" s="31">
        <f>VLOOKUP(A818,'Absolute Total Monosaccharide C'!$E$2:$T$999,4)</f>
        <v>0.003928</v>
      </c>
      <c r="L818" s="31">
        <f>VLOOKUP(A818,'Absolute Total Monosaccharide C'!$E$2:$T$999,5)</f>
        <v>0.000975</v>
      </c>
      <c r="M818" s="31">
        <f>VLOOKUP(A818,'Absolute Total Monosaccharide C'!$E$2:$T$999,6)</f>
        <v>0.00017</v>
      </c>
      <c r="N818" s="106">
        <f>VLOOKUP(A818,'Absolute Total Monosaccharide C'!$E$2:$T$999,7)</f>
        <v>0.0000562</v>
      </c>
      <c r="O818" s="31">
        <f>VLOOKUP(A818,'Absolute Total Monosaccharide C'!$E$2:$T$999,8)</f>
        <v>0.000103</v>
      </c>
      <c r="P818" s="102">
        <f>VLOOKUP(A818,'Absolute Total Monosaccharide C'!$E$2:$T$999,9)</f>
        <v>0.00000835</v>
      </c>
      <c r="Q818" s="102">
        <f>VLOOKUP(A818,'Absolute Total Monosaccharide C'!$E$2:$T$999,10)</f>
        <v>0.0000164</v>
      </c>
      <c r="R818" s="102">
        <f>VLOOKUP(A818,'Absolute Total Monosaccharide C'!$E$2:$T$999,11)</f>
        <v>0.0000236</v>
      </c>
      <c r="S818" s="102">
        <f>VLOOKUP(A818,'Absolute Total Monosaccharide C'!$E$2:$T$999,12)</f>
        <v>0.0000547</v>
      </c>
      <c r="T818" s="31">
        <f>VLOOKUP(A818,'Absolute Total Monosaccharide C'!$E$2:$T$999,13)</f>
        <v>0</v>
      </c>
      <c r="U818" s="31">
        <f>VLOOKUP(A818,'Absolute Total Monosaccharide C'!$E$2:$T$999,14)</f>
        <v>0.000145</v>
      </c>
      <c r="V818" s="31">
        <f>VLOOKUP(A818,'Absolute Total Monosaccharide C'!$E$2:$T$999,15)</f>
        <v>0</v>
      </c>
      <c r="W818" s="102">
        <f>VLOOKUP(A818,'Absolute Total Monosaccharide C'!$E$2:$T$999,16)</f>
        <v>0.0000447</v>
      </c>
      <c r="X818" s="100">
        <f>VLOOKUP(A818,'Absolute Total Monosaccharide C'!$E$2:$T$999,2)</f>
        <v>9.895</v>
      </c>
      <c r="Y818" s="101"/>
    </row>
    <row r="819">
      <c r="A819" s="19" t="s">
        <v>2222</v>
      </c>
      <c r="B819" s="8" t="str">
        <f>VLOOKUP(A819,'Food Encyclopedia'!$C$2:$K$999,3)&amp;","&amp;VLOOKUP(A819,'Food Encyclopedia'!$C$2:$K$999,4)&amp;","&amp;VLOOKUP(A819,'Food Encyclopedia'!$C$2:$K$999,5)</f>
        <v>Cereal, puffed rice, NA, bag,Arrowhead Mills,Puffed rice cereal</v>
      </c>
      <c r="C819" s="31" t="str">
        <f>VLOOKUP(A819,'Food Encyclopedia'!$C$2:$K$999,6)</f>
        <v>Grain Products</v>
      </c>
      <c r="D819" s="108"/>
      <c r="E819" s="31">
        <f t="shared" si="1"/>
        <v>0</v>
      </c>
      <c r="F819" s="31">
        <f>(VLOOKUP(A819,'% water content of Food'!A819:F1816,6))</f>
        <v>4.938657245</v>
      </c>
      <c r="G819" s="31">
        <f t="shared" si="2"/>
        <v>0</v>
      </c>
      <c r="H819" s="31">
        <f t="shared" si="3"/>
        <v>0</v>
      </c>
      <c r="I819" s="99">
        <f t="shared" si="4"/>
        <v>0</v>
      </c>
      <c r="J819" s="31">
        <f>VLOOKUP(A819,'Absolute Total Monosaccharide C'!$E$2:$T$999,3)</f>
        <v>0.730778</v>
      </c>
      <c r="K819" s="31">
        <f>VLOOKUP(A819,'Absolute Total Monosaccharide C'!$E$2:$T$999,4)</f>
        <v>0.00484</v>
      </c>
      <c r="L819" s="31">
        <f>VLOOKUP(A819,'Absolute Total Monosaccharide C'!$E$2:$T$999,5)</f>
        <v>0.005235</v>
      </c>
      <c r="M819" s="31">
        <f>VLOOKUP(A819,'Absolute Total Monosaccharide C'!$E$2:$T$999,6)</f>
        <v>0.003278</v>
      </c>
      <c r="N819" s="100">
        <f>VLOOKUP(A819,'Absolute Total Monosaccharide C'!$E$2:$T$999,7)</f>
        <v>0.004577</v>
      </c>
      <c r="O819" s="102">
        <f>VLOOKUP(A819,'Absolute Total Monosaccharide C'!$E$2:$T$999,8)</f>
        <v>0.0000746</v>
      </c>
      <c r="P819" s="102">
        <f>VLOOKUP(A819,'Absolute Total Monosaccharide C'!$E$2:$T$999,9)</f>
        <v>0.0000607</v>
      </c>
      <c r="Q819" s="31">
        <f>VLOOKUP(A819,'Absolute Total Monosaccharide C'!$E$2:$T$999,10)</f>
        <v>0.000108</v>
      </c>
      <c r="R819" s="31">
        <f>VLOOKUP(A819,'Absolute Total Monosaccharide C'!$E$2:$T$999,11)</f>
        <v>0.000158</v>
      </c>
      <c r="S819" s="102">
        <f>VLOOKUP(A819,'Absolute Total Monosaccharide C'!$E$2:$T$999,12)</f>
        <v>0.0000517</v>
      </c>
      <c r="T819" s="31">
        <f>VLOOKUP(A819,'Absolute Total Monosaccharide C'!$E$2:$T$999,13)</f>
        <v>0</v>
      </c>
      <c r="U819" s="31">
        <f>VLOOKUP(A819,'Absolute Total Monosaccharide C'!$E$2:$T$999,14)</f>
        <v>0.000559</v>
      </c>
      <c r="V819" s="31">
        <f>VLOOKUP(A819,'Absolute Total Monosaccharide C'!$E$2:$T$999,15)</f>
        <v>0</v>
      </c>
      <c r="W819" s="31">
        <f>VLOOKUP(A819,'Absolute Total Monosaccharide C'!$E$2:$T$999,16)</f>
        <v>0.00024</v>
      </c>
      <c r="X819" s="100">
        <f>VLOOKUP(A819,'Absolute Total Monosaccharide C'!$E$2:$T$999,2)</f>
        <v>10.051</v>
      </c>
      <c r="Y819" s="101"/>
    </row>
    <row r="820">
      <c r="A820" s="19" t="s">
        <v>2226</v>
      </c>
      <c r="B820" s="8" t="str">
        <f>VLOOKUP(A820,'Food Encyclopedia'!$C$2:$K$999,3)&amp;","&amp;VLOOKUP(A820,'Food Encyclopedia'!$C$2:$K$999,4)&amp;","&amp;VLOOKUP(A820,'Food Encyclopedia'!$C$2:$K$999,5)</f>
        <v>Cereal, all-bran, NA, box,Kellog's,All-bran original cereal</v>
      </c>
      <c r="C820" s="31" t="str">
        <f>VLOOKUP(A820,'Food Encyclopedia'!$C$2:$K$999,6)</f>
        <v>Grain Products</v>
      </c>
      <c r="D820" s="108"/>
      <c r="E820" s="31">
        <f t="shared" si="1"/>
        <v>0</v>
      </c>
      <c r="F820" s="31">
        <f>(VLOOKUP(A820,'% water content of Food'!A820:F1817,6))</f>
        <v>2.765174168</v>
      </c>
      <c r="G820" s="31">
        <f t="shared" si="2"/>
        <v>0</v>
      </c>
      <c r="H820" s="31">
        <f t="shared" si="3"/>
        <v>0</v>
      </c>
      <c r="I820" s="99">
        <f t="shared" si="4"/>
        <v>0</v>
      </c>
      <c r="J820" s="31">
        <f>VLOOKUP(A820,'Absolute Total Monosaccharide C'!$E$2:$T$999,3)</f>
        <v>0.294608</v>
      </c>
      <c r="K820" s="31">
        <f>VLOOKUP(A820,'Absolute Total Monosaccharide C'!$E$2:$T$999,4)</f>
        <v>0.006685</v>
      </c>
      <c r="L820" s="31">
        <f>VLOOKUP(A820,'Absolute Total Monosaccharide C'!$E$2:$T$999,5)</f>
        <v>0.013106</v>
      </c>
      <c r="M820" s="31">
        <f>VLOOKUP(A820,'Absolute Total Monosaccharide C'!$E$2:$T$999,6)</f>
        <v>0.024771</v>
      </c>
      <c r="N820" s="100">
        <f>VLOOKUP(A820,'Absolute Total Monosaccharide C'!$E$2:$T$999,7)</f>
        <v>0.021894</v>
      </c>
      <c r="O820" s="31">
        <f>VLOOKUP(A820,'Absolute Total Monosaccharide C'!$E$2:$T$999,8)</f>
        <v>0.000213</v>
      </c>
      <c r="P820" s="31">
        <f>VLOOKUP(A820,'Absolute Total Monosaccharide C'!$E$2:$T$999,9)</f>
        <v>0.000171</v>
      </c>
      <c r="Q820" s="31">
        <f>VLOOKUP(A820,'Absolute Total Monosaccharide C'!$E$2:$T$999,10)</f>
        <v>0.000245</v>
      </c>
      <c r="R820" s="31">
        <f>VLOOKUP(A820,'Absolute Total Monosaccharide C'!$E$2:$T$999,11)</f>
        <v>0.000236</v>
      </c>
      <c r="S820" s="102">
        <f>VLOOKUP(A820,'Absolute Total Monosaccharide C'!$E$2:$T$999,12)</f>
        <v>0.0000123</v>
      </c>
      <c r="T820" s="31">
        <f>VLOOKUP(A820,'Absolute Total Monosaccharide C'!$E$2:$T$999,13)</f>
        <v>0</v>
      </c>
      <c r="U820" s="31">
        <f>VLOOKUP(A820,'Absolute Total Monosaccharide C'!$E$2:$T$999,14)</f>
        <v>0.001394</v>
      </c>
      <c r="V820" s="31">
        <f>VLOOKUP(A820,'Absolute Total Monosaccharide C'!$E$2:$T$999,15)</f>
        <v>0</v>
      </c>
      <c r="W820" s="31">
        <f>VLOOKUP(A820,'Absolute Total Monosaccharide C'!$E$2:$T$999,16)</f>
        <v>0.000663</v>
      </c>
      <c r="X820" s="100">
        <f>VLOOKUP(A820,'Absolute Total Monosaccharide C'!$E$2:$T$999,2)</f>
        <v>10.231</v>
      </c>
      <c r="Y820" s="101"/>
    </row>
    <row r="821">
      <c r="A821" s="19" t="s">
        <v>2230</v>
      </c>
      <c r="B821" s="8" t="str">
        <f>VLOOKUP(A821,'Food Encyclopedia'!$C$2:$K$999,3)&amp;","&amp;VLOOKUP(A821,'Food Encyclopedia'!$C$2:$K$999,4)&amp;","&amp;VLOOKUP(A821,'Food Encyclopedia'!$C$2:$K$999,5)</f>
        <v>Crisps, chickpea veggie, NA, bag,Off The Eaten Path,Chickpea veggie crips: rice, chickpeas, peas, black beans</v>
      </c>
      <c r="C821" s="31" t="str">
        <f>VLOOKUP(A821,'Food Encyclopedia'!$C$2:$K$999,6)</f>
        <v>Grain Products</v>
      </c>
      <c r="D821" s="108"/>
      <c r="E821" s="31">
        <f t="shared" si="1"/>
        <v>0</v>
      </c>
      <c r="F821" s="31">
        <f>(VLOOKUP(A821,'% water content of Food'!A821:F1818,6))</f>
        <v>0.9741916054</v>
      </c>
      <c r="G821" s="31">
        <f t="shared" si="2"/>
        <v>0</v>
      </c>
      <c r="H821" s="31">
        <f t="shared" si="3"/>
        <v>0</v>
      </c>
      <c r="I821" s="99">
        <f t="shared" si="4"/>
        <v>0</v>
      </c>
      <c r="J821" s="31">
        <f>VLOOKUP(A821,'Absolute Total Monosaccharide C'!$E$2:$T$999,3)</f>
        <v>0.508531</v>
      </c>
      <c r="K821" s="31">
        <f>VLOOKUP(A821,'Absolute Total Monosaccharide C'!$E$2:$T$999,4)</f>
        <v>0.011633</v>
      </c>
      <c r="L821" s="31">
        <f>VLOOKUP(A821,'Absolute Total Monosaccharide C'!$E$2:$T$999,5)</f>
        <v>0.004904</v>
      </c>
      <c r="M821" s="31">
        <f>VLOOKUP(A821,'Absolute Total Monosaccharide C'!$E$2:$T$999,6)</f>
        <v>0.002044</v>
      </c>
      <c r="N821" s="100">
        <f>VLOOKUP(A821,'Absolute Total Monosaccharide C'!$E$2:$T$999,7)</f>
        <v>0.015304</v>
      </c>
      <c r="O821" s="31">
        <f>VLOOKUP(A821,'Absolute Total Monosaccharide C'!$E$2:$T$999,8)</f>
        <v>0.000288</v>
      </c>
      <c r="P821" s="31">
        <f>VLOOKUP(A821,'Absolute Total Monosaccharide C'!$E$2:$T$999,9)</f>
        <v>0.00043</v>
      </c>
      <c r="Q821" s="31">
        <f>VLOOKUP(A821,'Absolute Total Monosaccharide C'!$E$2:$T$999,10)</f>
        <v>0.000113</v>
      </c>
      <c r="R821" s="31">
        <f>VLOOKUP(A821,'Absolute Total Monosaccharide C'!$E$2:$T$999,11)</f>
        <v>0.000688</v>
      </c>
      <c r="S821" s="102">
        <f>VLOOKUP(A821,'Absolute Total Monosaccharide C'!$E$2:$T$999,12)</f>
        <v>0.0000373</v>
      </c>
      <c r="T821" s="31">
        <f>VLOOKUP(A821,'Absolute Total Monosaccharide C'!$E$2:$T$999,13)</f>
        <v>0</v>
      </c>
      <c r="U821" s="31">
        <f>VLOOKUP(A821,'Absolute Total Monosaccharide C'!$E$2:$T$999,14)</f>
        <v>0.001085</v>
      </c>
      <c r="V821" s="31">
        <f>VLOOKUP(A821,'Absolute Total Monosaccharide C'!$E$2:$T$999,15)</f>
        <v>0</v>
      </c>
      <c r="W821" s="31">
        <f>VLOOKUP(A821,'Absolute Total Monosaccharide C'!$E$2:$T$999,16)</f>
        <v>0.000479</v>
      </c>
      <c r="X821" s="100">
        <f>VLOOKUP(A821,'Absolute Total Monosaccharide C'!$E$2:$T$999,2)</f>
        <v>10.298</v>
      </c>
      <c r="Y821" s="101"/>
    </row>
    <row r="822">
      <c r="A822" s="19" t="s">
        <v>2234</v>
      </c>
      <c r="B822" s="8" t="str">
        <f>VLOOKUP(A822,'Food Encyclopedia'!$C$2:$K$999,3)&amp;","&amp;VLOOKUP(A822,'Food Encyclopedia'!$C$2:$K$999,4)&amp;","&amp;VLOOKUP(A822,'Food Encyclopedia'!$C$2:$K$999,5)</f>
        <v>Chips, white bean, NA, bag,Beanitos,White bean chips</v>
      </c>
      <c r="C822" s="31" t="str">
        <f>VLOOKUP(A822,'Food Encyclopedia'!$C$2:$K$999,6)</f>
        <v>Beans, Peas, Legumes, Nuts, Seeds</v>
      </c>
      <c r="D822" s="108"/>
      <c r="E822" s="31">
        <f t="shared" si="1"/>
        <v>0</v>
      </c>
      <c r="F822" s="31">
        <f>(VLOOKUP(A822,'% water content of Food'!A822:F1819,6))</f>
        <v>0.4015929855</v>
      </c>
      <c r="G822" s="31">
        <f t="shared" si="2"/>
        <v>0</v>
      </c>
      <c r="H822" s="31">
        <f t="shared" si="3"/>
        <v>0</v>
      </c>
      <c r="I822" s="99">
        <f t="shared" si="4"/>
        <v>0</v>
      </c>
      <c r="J822" s="31">
        <f>VLOOKUP(A822,'Absolute Total Monosaccharide C'!$E$2:$T$999,3)</f>
        <v>0.391622</v>
      </c>
      <c r="K822" s="31">
        <f>VLOOKUP(A822,'Absolute Total Monosaccharide C'!$E$2:$T$999,4)</f>
        <v>0.007572</v>
      </c>
      <c r="L822" s="31">
        <f>VLOOKUP(A822,'Absolute Total Monosaccharide C'!$E$2:$T$999,5)</f>
        <v>0.003682</v>
      </c>
      <c r="M822" s="31">
        <f>VLOOKUP(A822,'Absolute Total Monosaccharide C'!$E$2:$T$999,6)</f>
        <v>0.002433</v>
      </c>
      <c r="N822" s="100">
        <f>VLOOKUP(A822,'Absolute Total Monosaccharide C'!$E$2:$T$999,7)</f>
        <v>0.015503</v>
      </c>
      <c r="O822" s="31">
        <f>VLOOKUP(A822,'Absolute Total Monosaccharide C'!$E$2:$T$999,8)</f>
        <v>0.000808</v>
      </c>
      <c r="P822" s="31">
        <f>VLOOKUP(A822,'Absolute Total Monosaccharide C'!$E$2:$T$999,9)</f>
        <v>0.000266</v>
      </c>
      <c r="Q822" s="31">
        <f>VLOOKUP(A822,'Absolute Total Monosaccharide C'!$E$2:$T$999,10)</f>
        <v>0.000184</v>
      </c>
      <c r="R822" s="31">
        <f>VLOOKUP(A822,'Absolute Total Monosaccharide C'!$E$2:$T$999,11)</f>
        <v>0.000629</v>
      </c>
      <c r="S822" s="102">
        <f>VLOOKUP(A822,'Absolute Total Monosaccharide C'!$E$2:$T$999,12)</f>
        <v>0.00000615</v>
      </c>
      <c r="T822" s="31">
        <f>VLOOKUP(A822,'Absolute Total Monosaccharide C'!$E$2:$T$999,13)</f>
        <v>0</v>
      </c>
      <c r="U822" s="31">
        <f>VLOOKUP(A822,'Absolute Total Monosaccharide C'!$E$2:$T$999,14)</f>
        <v>0.002053</v>
      </c>
      <c r="V822" s="31">
        <f>VLOOKUP(A822,'Absolute Total Monosaccharide C'!$E$2:$T$999,15)</f>
        <v>0</v>
      </c>
      <c r="W822" s="31">
        <f>VLOOKUP(A822,'Absolute Total Monosaccharide C'!$E$2:$T$999,16)</f>
        <v>0.000328</v>
      </c>
      <c r="X822" s="100">
        <f>VLOOKUP(A822,'Absolute Total Monosaccharide C'!$E$2:$T$999,2)</f>
        <v>10.421</v>
      </c>
      <c r="Y822" s="101"/>
    </row>
    <row r="823">
      <c r="A823" s="19" t="s">
        <v>2238</v>
      </c>
      <c r="B823" s="8" t="str">
        <f>VLOOKUP(A823,'Food Encyclopedia'!$C$2:$K$999,3)&amp;","&amp;VLOOKUP(A823,'Food Encyclopedia'!$C$2:$K$999,4)&amp;","&amp;VLOOKUP(A823,'Food Encyclopedia'!$C$2:$K$999,5)</f>
        <v>Puffs, vegan white cheddar, NA, bag,Hippeas,Vegan white cheddar flavored puffs</v>
      </c>
      <c r="C823" s="31" t="str">
        <f>VLOOKUP(A823,'Food Encyclopedia'!$C$2:$K$999,6)</f>
        <v>Beans, Peas, Legumes, Nuts, Seeds</v>
      </c>
      <c r="D823" s="108"/>
      <c r="E823" s="31">
        <f t="shared" si="1"/>
        <v>0</v>
      </c>
      <c r="F823" s="31">
        <f>(VLOOKUP(A823,'% water content of Food'!A823:F1820,6))</f>
        <v>49.02717764</v>
      </c>
      <c r="G823" s="31">
        <f t="shared" si="2"/>
        <v>0</v>
      </c>
      <c r="H823" s="31">
        <f t="shared" si="3"/>
        <v>0</v>
      </c>
      <c r="I823" s="99">
        <f t="shared" si="4"/>
        <v>0</v>
      </c>
      <c r="J823" s="31">
        <f>VLOOKUP(A823,'Absolute Total Monosaccharide C'!$E$2:$T$999,3)</f>
        <v>0.481626</v>
      </c>
      <c r="K823" s="31">
        <f>VLOOKUP(A823,'Absolute Total Monosaccharide C'!$E$2:$T$999,4)</f>
        <v>0.016875</v>
      </c>
      <c r="L823" s="31">
        <f>VLOOKUP(A823,'Absolute Total Monosaccharide C'!$E$2:$T$999,5)</f>
        <v>0.004263</v>
      </c>
      <c r="M823" s="31">
        <f>VLOOKUP(A823,'Absolute Total Monosaccharide C'!$E$2:$T$999,6)</f>
        <v>0.002192</v>
      </c>
      <c r="N823" s="100">
        <f>VLOOKUP(A823,'Absolute Total Monosaccharide C'!$E$2:$T$999,7)</f>
        <v>0.028021</v>
      </c>
      <c r="O823" s="31">
        <f>VLOOKUP(A823,'Absolute Total Monosaccharide C'!$E$2:$T$999,8)</f>
        <v>0.000286</v>
      </c>
      <c r="P823" s="31">
        <f>VLOOKUP(A823,'Absolute Total Monosaccharide C'!$E$2:$T$999,9)</f>
        <v>0.000862</v>
      </c>
      <c r="Q823" s="102">
        <f>VLOOKUP(A823,'Absolute Total Monosaccharide C'!$E$2:$T$999,10)</f>
        <v>0.0000784</v>
      </c>
      <c r="R823" s="31">
        <f>VLOOKUP(A823,'Absolute Total Monosaccharide C'!$E$2:$T$999,11)</f>
        <v>0.001239</v>
      </c>
      <c r="S823" s="102">
        <f>VLOOKUP(A823,'Absolute Total Monosaccharide C'!$E$2:$T$999,12)</f>
        <v>0.0000195</v>
      </c>
      <c r="T823" s="31">
        <f>VLOOKUP(A823,'Absolute Total Monosaccharide C'!$E$2:$T$999,13)</f>
        <v>0</v>
      </c>
      <c r="U823" s="31">
        <f>VLOOKUP(A823,'Absolute Total Monosaccharide C'!$E$2:$T$999,14)</f>
        <v>0.000658</v>
      </c>
      <c r="V823" s="31">
        <f>VLOOKUP(A823,'Absolute Total Monosaccharide C'!$E$2:$T$999,15)</f>
        <v>0</v>
      </c>
      <c r="W823" s="31">
        <f>VLOOKUP(A823,'Absolute Total Monosaccharide C'!$E$2:$T$999,16)</f>
        <v>0.000419</v>
      </c>
      <c r="X823" s="100">
        <f>VLOOKUP(A823,'Absolute Total Monosaccharide C'!$E$2:$T$999,2)</f>
        <v>10.614</v>
      </c>
      <c r="Y823" s="101"/>
    </row>
    <row r="824">
      <c r="A824" s="19" t="s">
        <v>2242</v>
      </c>
      <c r="B824" s="8" t="str">
        <f>VLOOKUP(A824,'Food Encyclopedia'!$C$2:$K$999,3)&amp;","&amp;VLOOKUP(A824,'Food Encyclopedia'!$C$2:$K$999,4)&amp;","&amp;VLOOKUP(A824,'Food Encyclopedia'!$C$2:$K$999,5)</f>
        <v>Crisps, veggie, NA, bag,Off The Eaten Path,Chickpea veggie crips: rice, peas, black beans</v>
      </c>
      <c r="C824" s="31" t="str">
        <f>VLOOKUP(A824,'Food Encyclopedia'!$C$2:$K$999,6)</f>
        <v>Grain Products</v>
      </c>
      <c r="D824" s="108"/>
      <c r="E824" s="31">
        <f t="shared" si="1"/>
        <v>0</v>
      </c>
      <c r="F824" s="31">
        <f>(VLOOKUP(A824,'% water content of Food'!A824:F1821,6))</f>
        <v>2.428040932</v>
      </c>
      <c r="G824" s="31">
        <f t="shared" si="2"/>
        <v>0</v>
      </c>
      <c r="H824" s="31">
        <f t="shared" si="3"/>
        <v>0</v>
      </c>
      <c r="I824" s="99">
        <f t="shared" si="4"/>
        <v>0</v>
      </c>
      <c r="J824" s="31">
        <f>VLOOKUP(A824,'Absolute Total Monosaccharide C'!$E$2:$T$999,3)</f>
        <v>0.63211</v>
      </c>
      <c r="K824" s="31">
        <f>VLOOKUP(A824,'Absolute Total Monosaccharide C'!$E$2:$T$999,4)</f>
        <v>0.008572</v>
      </c>
      <c r="L824" s="31">
        <f>VLOOKUP(A824,'Absolute Total Monosaccharide C'!$E$2:$T$999,5)</f>
        <v>0.004866</v>
      </c>
      <c r="M824" s="31">
        <f>VLOOKUP(A824,'Absolute Total Monosaccharide C'!$E$2:$T$999,6)</f>
        <v>0.001558</v>
      </c>
      <c r="N824" s="100">
        <f>VLOOKUP(A824,'Absolute Total Monosaccharide C'!$E$2:$T$999,7)</f>
        <v>0.008506</v>
      </c>
      <c r="O824" s="31">
        <f>VLOOKUP(A824,'Absolute Total Monosaccharide C'!$E$2:$T$999,8)</f>
        <v>0.000217</v>
      </c>
      <c r="P824" s="31">
        <f>VLOOKUP(A824,'Absolute Total Monosaccharide C'!$E$2:$T$999,9)</f>
        <v>0.000266</v>
      </c>
      <c r="Q824" s="102">
        <f>VLOOKUP(A824,'Absolute Total Monosaccharide C'!$E$2:$T$999,10)</f>
        <v>0.000093</v>
      </c>
      <c r="R824" s="31">
        <f>VLOOKUP(A824,'Absolute Total Monosaccharide C'!$E$2:$T$999,11)</f>
        <v>0.000375</v>
      </c>
      <c r="S824" s="102">
        <f>VLOOKUP(A824,'Absolute Total Monosaccharide C'!$E$2:$T$999,12)</f>
        <v>0.0000252</v>
      </c>
      <c r="T824" s="31">
        <f>VLOOKUP(A824,'Absolute Total Monosaccharide C'!$E$2:$T$999,13)</f>
        <v>0</v>
      </c>
      <c r="U824" s="31">
        <f>VLOOKUP(A824,'Absolute Total Monosaccharide C'!$E$2:$T$999,14)</f>
        <v>0.000706</v>
      </c>
      <c r="V824" s="31">
        <f>VLOOKUP(A824,'Absolute Total Monosaccharide C'!$E$2:$T$999,15)</f>
        <v>0</v>
      </c>
      <c r="W824" s="31">
        <f>VLOOKUP(A824,'Absolute Total Monosaccharide C'!$E$2:$T$999,16)</f>
        <v>0.000502</v>
      </c>
      <c r="X824" s="100">
        <f>VLOOKUP(A824,'Absolute Total Monosaccharide C'!$E$2:$T$999,2)</f>
        <v>10.291</v>
      </c>
      <c r="Y824" s="101"/>
    </row>
    <row r="825">
      <c r="A825" s="19" t="s">
        <v>2245</v>
      </c>
      <c r="B825" s="8" t="str">
        <f>VLOOKUP(A825,'Food Encyclopedia'!$C$2:$K$999,3)&amp;","&amp;VLOOKUP(A825,'Food Encyclopedia'!$C$2:$K$999,4)&amp;","&amp;VLOOKUP(A825,'Food Encyclopedia'!$C$2:$K$999,5)</f>
        <v>Puffs, aged white cheddar, NA, bag,Pirate's Booty,Aged white cheddar rice &amp; corn puffs</v>
      </c>
      <c r="C825" s="31" t="str">
        <f>VLOOKUP(A825,'Food Encyclopedia'!$C$2:$K$999,6)</f>
        <v>Grain Products</v>
      </c>
      <c r="D825" s="108"/>
      <c r="E825" s="31">
        <f t="shared" si="1"/>
        <v>0</v>
      </c>
      <c r="F825" s="31">
        <f>(VLOOKUP(A825,'% water content of Food'!A825:F1822,6))</f>
        <v>2.938449575</v>
      </c>
      <c r="G825" s="31">
        <f t="shared" si="2"/>
        <v>0</v>
      </c>
      <c r="H825" s="31">
        <f t="shared" si="3"/>
        <v>0</v>
      </c>
      <c r="I825" s="99">
        <f t="shared" si="4"/>
        <v>0</v>
      </c>
      <c r="J825" s="31">
        <f>VLOOKUP(A825,'Absolute Total Monosaccharide C'!$E$2:$T$999,3)</f>
        <v>0.554409</v>
      </c>
      <c r="K825" s="31">
        <f>VLOOKUP(A825,'Absolute Total Monosaccharide C'!$E$2:$T$999,4)</f>
        <v>0.010786</v>
      </c>
      <c r="L825" s="31">
        <f>VLOOKUP(A825,'Absolute Total Monosaccharide C'!$E$2:$T$999,5)</f>
        <v>0.004178</v>
      </c>
      <c r="M825" s="31">
        <f>VLOOKUP(A825,'Absolute Total Monosaccharide C'!$E$2:$T$999,6)</f>
        <v>0.001108</v>
      </c>
      <c r="N825" s="100">
        <f>VLOOKUP(A825,'Absolute Total Monosaccharide C'!$E$2:$T$999,7)</f>
        <v>0.002649</v>
      </c>
      <c r="O825" s="102">
        <f>VLOOKUP(A825,'Absolute Total Monosaccharide C'!$E$2:$T$999,8)</f>
        <v>0.0000634</v>
      </c>
      <c r="P825" s="102">
        <f>VLOOKUP(A825,'Absolute Total Monosaccharide C'!$E$2:$T$999,9)</f>
        <v>0.0000342</v>
      </c>
      <c r="Q825" s="102">
        <f>VLOOKUP(A825,'Absolute Total Monosaccharide C'!$E$2:$T$999,10)</f>
        <v>0.0000544</v>
      </c>
      <c r="R825" s="102">
        <f>VLOOKUP(A825,'Absolute Total Monosaccharide C'!$E$2:$T$999,11)</f>
        <v>0.0000602</v>
      </c>
      <c r="S825" s="102">
        <f>VLOOKUP(A825,'Absolute Total Monosaccharide C'!$E$2:$T$999,12)</f>
        <v>0.0000369</v>
      </c>
      <c r="T825" s="31">
        <f>VLOOKUP(A825,'Absolute Total Monosaccharide C'!$E$2:$T$999,13)</f>
        <v>0</v>
      </c>
      <c r="U825" s="31">
        <f>VLOOKUP(A825,'Absolute Total Monosaccharide C'!$E$2:$T$999,14)</f>
        <v>0.000483</v>
      </c>
      <c r="V825" s="31">
        <f>VLOOKUP(A825,'Absolute Total Monosaccharide C'!$E$2:$T$999,15)</f>
        <v>0</v>
      </c>
      <c r="W825" s="31">
        <f>VLOOKUP(A825,'Absolute Total Monosaccharide C'!$E$2:$T$999,16)</f>
        <v>0.000161</v>
      </c>
      <c r="X825" s="100">
        <f>VLOOKUP(A825,'Absolute Total Monosaccharide C'!$E$2:$T$999,2)</f>
        <v>10.007</v>
      </c>
      <c r="Y825" s="101"/>
    </row>
    <row r="826">
      <c r="A826" s="19" t="s">
        <v>2249</v>
      </c>
      <c r="B826" s="8" t="str">
        <f>VLOOKUP(A826,'Food Encyclopedia'!$C$2:$K$999,3)&amp;","&amp;VLOOKUP(A826,'Food Encyclopedia'!$C$2:$K$999,4)&amp;","&amp;VLOOKUP(A826,'Food Encyclopedia'!$C$2:$K$999,5)</f>
        <v>Chips, blue corn, NA, bag,Garden of Eatin,Blue chips, no salt added</v>
      </c>
      <c r="C826" s="31" t="str">
        <f>VLOOKUP(A826,'Food Encyclopedia'!$C$2:$K$999,6)</f>
        <v>Grain Products</v>
      </c>
      <c r="D826" s="108"/>
      <c r="E826" s="31">
        <f t="shared" si="1"/>
        <v>0</v>
      </c>
      <c r="F826" s="31">
        <f>(VLOOKUP(A826,'% water content of Food'!A826:F1823,6))</f>
        <v>0.4864542541</v>
      </c>
      <c r="G826" s="31">
        <f t="shared" si="2"/>
        <v>0</v>
      </c>
      <c r="H826" s="31">
        <f t="shared" si="3"/>
        <v>0</v>
      </c>
      <c r="I826" s="99">
        <f t="shared" si="4"/>
        <v>0</v>
      </c>
      <c r="J826" s="31">
        <f>VLOOKUP(A826,'Absolute Total Monosaccharide C'!$E$2:$T$999,3)</f>
        <v>0.511323</v>
      </c>
      <c r="K826" s="31">
        <f>VLOOKUP(A826,'Absolute Total Monosaccharide C'!$E$2:$T$999,4)</f>
        <v>0.004283</v>
      </c>
      <c r="L826" s="31">
        <f>VLOOKUP(A826,'Absolute Total Monosaccharide C'!$E$2:$T$999,5)</f>
        <v>0.004821</v>
      </c>
      <c r="M826" s="31">
        <f>VLOOKUP(A826,'Absolute Total Monosaccharide C'!$E$2:$T$999,6)</f>
        <v>0.00512</v>
      </c>
      <c r="N826" s="100">
        <f>VLOOKUP(A826,'Absolute Total Monosaccharide C'!$E$2:$T$999,7)</f>
        <v>0.007118</v>
      </c>
      <c r="O826" s="31">
        <f>VLOOKUP(A826,'Absolute Total Monosaccharide C'!$E$2:$T$999,8)</f>
        <v>0.000115</v>
      </c>
      <c r="P826" s="102">
        <f>VLOOKUP(A826,'Absolute Total Monosaccharide C'!$E$2:$T$999,9)</f>
        <v>0.0000875</v>
      </c>
      <c r="Q826" s="31">
        <f>VLOOKUP(A826,'Absolute Total Monosaccharide C'!$E$2:$T$999,10)</f>
        <v>0.000105</v>
      </c>
      <c r="R826" s="31">
        <f>VLOOKUP(A826,'Absolute Total Monosaccharide C'!$E$2:$T$999,11)</f>
        <v>0.00017</v>
      </c>
      <c r="S826" s="102">
        <f>VLOOKUP(A826,'Absolute Total Monosaccharide C'!$E$2:$T$999,12)</f>
        <v>0.0000491</v>
      </c>
      <c r="T826" s="31">
        <f>VLOOKUP(A826,'Absolute Total Monosaccharide C'!$E$2:$T$999,13)</f>
        <v>0</v>
      </c>
      <c r="U826" s="31">
        <f>VLOOKUP(A826,'Absolute Total Monosaccharide C'!$E$2:$T$999,14)</f>
        <v>0.000432</v>
      </c>
      <c r="V826" s="31">
        <f>VLOOKUP(A826,'Absolute Total Monosaccharide C'!$E$2:$T$999,15)</f>
        <v>0</v>
      </c>
      <c r="W826" s="31">
        <f>VLOOKUP(A826,'Absolute Total Monosaccharide C'!$E$2:$T$999,16)</f>
        <v>0.000129</v>
      </c>
      <c r="X826" s="100">
        <f>VLOOKUP(A826,'Absolute Total Monosaccharide C'!$E$2:$T$999,2)</f>
        <v>10.162</v>
      </c>
      <c r="Y826" s="101"/>
    </row>
    <row r="827">
      <c r="A827" s="19" t="s">
        <v>2253</v>
      </c>
      <c r="B827" s="8" t="str">
        <f>VLOOKUP(A827,'Food Encyclopedia'!$C$2:$K$999,3)&amp;","&amp;VLOOKUP(A827,'Food Encyclopedia'!$C$2:$K$999,4)&amp;","&amp;VLOOKUP(A827,'Food Encyclopedia'!$C$2:$K$999,5)</f>
        <v>Crackers, original, NA, box,Mary's ,Mary's gone crackers, original crackers</v>
      </c>
      <c r="C827" s="31" t="str">
        <f>VLOOKUP(A827,'Food Encyclopedia'!$C$2:$K$999,6)</f>
        <v>Grain Products</v>
      </c>
      <c r="D827" s="108"/>
      <c r="E827" s="31">
        <f t="shared" si="1"/>
        <v>0</v>
      </c>
      <c r="F827" s="31">
        <f>(VLOOKUP(A827,'% water content of Food'!A827:F1824,6))</f>
        <v>1.049160671</v>
      </c>
      <c r="G827" s="31">
        <f t="shared" si="2"/>
        <v>0</v>
      </c>
      <c r="H827" s="31">
        <f t="shared" si="3"/>
        <v>0</v>
      </c>
      <c r="I827" s="99">
        <f t="shared" si="4"/>
        <v>0</v>
      </c>
      <c r="J827" s="31">
        <f>VLOOKUP(A827,'Absolute Total Monosaccharide C'!$E$2:$T$999,3)</f>
        <v>0.367512</v>
      </c>
      <c r="K827" s="31">
        <f>VLOOKUP(A827,'Absolute Total Monosaccharide C'!$E$2:$T$999,4)</f>
        <v>0.00426</v>
      </c>
      <c r="L827" s="31">
        <f>VLOOKUP(A827,'Absolute Total Monosaccharide C'!$E$2:$T$999,5)</f>
        <v>0.003953</v>
      </c>
      <c r="M827" s="31">
        <f>VLOOKUP(A827,'Absolute Total Monosaccharide C'!$E$2:$T$999,6)</f>
        <v>0.004584</v>
      </c>
      <c r="N827" s="100">
        <f>VLOOKUP(A827,'Absolute Total Monosaccharide C'!$E$2:$T$999,7)</f>
        <v>0.007145</v>
      </c>
      <c r="O827" s="31">
        <f>VLOOKUP(A827,'Absolute Total Monosaccharide C'!$E$2:$T$999,8)</f>
        <v>0.000361</v>
      </c>
      <c r="P827" s="31">
        <f>VLOOKUP(A827,'Absolute Total Monosaccharide C'!$E$2:$T$999,9)</f>
        <v>0.000787</v>
      </c>
      <c r="Q827" s="102">
        <f>VLOOKUP(A827,'Absolute Total Monosaccharide C'!$E$2:$T$999,10)</f>
        <v>0.0000771</v>
      </c>
      <c r="R827" s="31">
        <f>VLOOKUP(A827,'Absolute Total Monosaccharide C'!$E$2:$T$999,11)</f>
        <v>0.000868</v>
      </c>
      <c r="S827" s="102">
        <f>VLOOKUP(A827,'Absolute Total Monosaccharide C'!$E$2:$T$999,12)</f>
        <v>0.0000293</v>
      </c>
      <c r="T827" s="31">
        <f>VLOOKUP(A827,'Absolute Total Monosaccharide C'!$E$2:$T$999,13)</f>
        <v>0</v>
      </c>
      <c r="U827" s="31">
        <f>VLOOKUP(A827,'Absolute Total Monosaccharide C'!$E$2:$T$999,14)</f>
        <v>0.002308</v>
      </c>
      <c r="V827" s="31">
        <f>VLOOKUP(A827,'Absolute Total Monosaccharide C'!$E$2:$T$999,15)</f>
        <v>0</v>
      </c>
      <c r="W827" s="31">
        <f>VLOOKUP(A827,'Absolute Total Monosaccharide C'!$E$2:$T$999,16)</f>
        <v>0.000319</v>
      </c>
      <c r="X827" s="100">
        <f>VLOOKUP(A827,'Absolute Total Monosaccharide C'!$E$2:$T$999,2)</f>
        <v>10.093</v>
      </c>
      <c r="Y827" s="101"/>
    </row>
    <row r="828">
      <c r="A828" s="19" t="s">
        <v>2257</v>
      </c>
      <c r="B828" s="8" t="str">
        <f>VLOOKUP(A828,'Food Encyclopedia'!$C$2:$K$999,3)&amp;","&amp;VLOOKUP(A828,'Food Encyclopedia'!$C$2:$K$999,4)&amp;","&amp;VLOOKUP(A828,'Food Encyclopedia'!$C$2:$K$999,5)</f>
        <v>Crisps, hummus, NA, bag,Off The Eaten Path,Chickpea veggie crips: rosemary &amp; olive oil</v>
      </c>
      <c r="C828" s="31" t="str">
        <f>VLOOKUP(A828,'Food Encyclopedia'!$C$2:$K$999,6)</f>
        <v>Beans, Peas, Legumes, Nuts, Seeds</v>
      </c>
      <c r="D828" s="108"/>
      <c r="E828" s="31">
        <f t="shared" si="1"/>
        <v>0</v>
      </c>
      <c r="F828" s="31">
        <f>(VLOOKUP(A828,'% water content of Food'!A828:F1825,6))</f>
        <v>1.999050956</v>
      </c>
      <c r="G828" s="31">
        <f t="shared" si="2"/>
        <v>0</v>
      </c>
      <c r="H828" s="31">
        <f t="shared" si="3"/>
        <v>0</v>
      </c>
      <c r="I828" s="99">
        <f t="shared" si="4"/>
        <v>0</v>
      </c>
      <c r="J828" s="31">
        <f>VLOOKUP(A828,'Absolute Total Monosaccharide C'!$E$2:$T$999,3)</f>
        <v>0.440798</v>
      </c>
      <c r="K828" s="31">
        <f>VLOOKUP(A828,'Absolute Total Monosaccharide C'!$E$2:$T$999,4)</f>
        <v>0.013492</v>
      </c>
      <c r="L828" s="31">
        <f>VLOOKUP(A828,'Absolute Total Monosaccharide C'!$E$2:$T$999,5)</f>
        <v>0.00537</v>
      </c>
      <c r="M828" s="31">
        <f>VLOOKUP(A828,'Absolute Total Monosaccharide C'!$E$2:$T$999,6)</f>
        <v>0.001358</v>
      </c>
      <c r="N828" s="100">
        <f>VLOOKUP(A828,'Absolute Total Monosaccharide C'!$E$2:$T$999,7)</f>
        <v>0.01502</v>
      </c>
      <c r="O828" s="31">
        <f>VLOOKUP(A828,'Absolute Total Monosaccharide C'!$E$2:$T$999,8)</f>
        <v>0.000206</v>
      </c>
      <c r="P828" s="31">
        <f>VLOOKUP(A828,'Absolute Total Monosaccharide C'!$E$2:$T$999,9)</f>
        <v>0.000558</v>
      </c>
      <c r="Q828" s="31">
        <f>VLOOKUP(A828,'Absolute Total Monosaccharide C'!$E$2:$T$999,10)</f>
        <v>0.000162</v>
      </c>
      <c r="R828" s="31">
        <f>VLOOKUP(A828,'Absolute Total Monosaccharide C'!$E$2:$T$999,11)</f>
        <v>0.000569</v>
      </c>
      <c r="S828" s="102">
        <f>VLOOKUP(A828,'Absolute Total Monosaccharide C'!$E$2:$T$999,12)</f>
        <v>0.000016</v>
      </c>
      <c r="T828" s="31">
        <f>VLOOKUP(A828,'Absolute Total Monosaccharide C'!$E$2:$T$999,13)</f>
        <v>0</v>
      </c>
      <c r="U828" s="31">
        <f>VLOOKUP(A828,'Absolute Total Monosaccharide C'!$E$2:$T$999,14)</f>
        <v>0.000672</v>
      </c>
      <c r="V828" s="31">
        <f>VLOOKUP(A828,'Absolute Total Monosaccharide C'!$E$2:$T$999,15)</f>
        <v>0</v>
      </c>
      <c r="W828" s="31">
        <f>VLOOKUP(A828,'Absolute Total Monosaccharide C'!$E$2:$T$999,16)</f>
        <v>0.00039</v>
      </c>
      <c r="X828" s="100">
        <f>VLOOKUP(A828,'Absolute Total Monosaccharide C'!$E$2:$T$999,2)</f>
        <v>9.997</v>
      </c>
      <c r="Y828" s="101"/>
    </row>
    <row r="829">
      <c r="A829" s="19" t="s">
        <v>2260</v>
      </c>
      <c r="B829" s="8" t="str">
        <f>VLOOKUP(A829,'Food Encyclopedia'!$C$2:$K$999,3)&amp;","&amp;VLOOKUP(A829,'Food Encyclopedia'!$C$2:$K$999,4)&amp;","&amp;VLOOKUP(A829,'Food Encyclopedia'!$C$2:$K$999,5)</f>
        <v>Chips, tortilla, NA, bag,Casa Sanchez,Organic tortilla chips, salt free</v>
      </c>
      <c r="C829" s="31" t="str">
        <f>VLOOKUP(A829,'Food Encyclopedia'!$C$2:$K$999,6)</f>
        <v>Grain Products</v>
      </c>
      <c r="D829" s="108"/>
      <c r="E829" s="31">
        <f t="shared" si="1"/>
        <v>0</v>
      </c>
      <c r="F829" s="31">
        <f>(VLOOKUP(A829,'% water content of Food'!A829:F1826,6))</f>
        <v>1.314229033</v>
      </c>
      <c r="G829" s="31">
        <f t="shared" si="2"/>
        <v>0</v>
      </c>
      <c r="H829" s="31">
        <f t="shared" si="3"/>
        <v>0</v>
      </c>
      <c r="I829" s="99">
        <f t="shared" si="4"/>
        <v>0</v>
      </c>
      <c r="J829" s="31">
        <f>VLOOKUP(A829,'Absolute Total Monosaccharide C'!$E$2:$T$999,3)</f>
        <v>0.517097</v>
      </c>
      <c r="K829" s="31">
        <f>VLOOKUP(A829,'Absolute Total Monosaccharide C'!$E$2:$T$999,4)</f>
        <v>0.005401</v>
      </c>
      <c r="L829" s="31">
        <f>VLOOKUP(A829,'Absolute Total Monosaccharide C'!$E$2:$T$999,5)</f>
        <v>0.004111</v>
      </c>
      <c r="M829" s="31">
        <f>VLOOKUP(A829,'Absolute Total Monosaccharide C'!$E$2:$T$999,6)</f>
        <v>0.004894</v>
      </c>
      <c r="N829" s="100">
        <f>VLOOKUP(A829,'Absolute Total Monosaccharide C'!$E$2:$T$999,7)</f>
        <v>0.007263</v>
      </c>
      <c r="O829" s="102">
        <f>VLOOKUP(A829,'Absolute Total Monosaccharide C'!$E$2:$T$999,8)</f>
        <v>0.000063</v>
      </c>
      <c r="P829" s="102">
        <f>VLOOKUP(A829,'Absolute Total Monosaccharide C'!$E$2:$T$999,9)</f>
        <v>0.0000837</v>
      </c>
      <c r="Q829" s="102">
        <f>VLOOKUP(A829,'Absolute Total Monosaccharide C'!$E$2:$T$999,10)</f>
        <v>0.0000897</v>
      </c>
      <c r="R829" s="31">
        <f>VLOOKUP(A829,'Absolute Total Monosaccharide C'!$E$2:$T$999,11)</f>
        <v>0.000115</v>
      </c>
      <c r="S829" s="102">
        <f>VLOOKUP(A829,'Absolute Total Monosaccharide C'!$E$2:$T$999,12)</f>
        <v>0.0000181</v>
      </c>
      <c r="T829" s="31">
        <f>VLOOKUP(A829,'Absolute Total Monosaccharide C'!$E$2:$T$999,13)</f>
        <v>0</v>
      </c>
      <c r="U829" s="31">
        <f>VLOOKUP(A829,'Absolute Total Monosaccharide C'!$E$2:$T$999,14)</f>
        <v>0.000487</v>
      </c>
      <c r="V829" s="31">
        <f>VLOOKUP(A829,'Absolute Total Monosaccharide C'!$E$2:$T$999,15)</f>
        <v>0</v>
      </c>
      <c r="W829" s="31">
        <f>VLOOKUP(A829,'Absolute Total Monosaccharide C'!$E$2:$T$999,16)</f>
        <v>0.000129</v>
      </c>
      <c r="X829" s="100">
        <f>VLOOKUP(A829,'Absolute Total Monosaccharide C'!$E$2:$T$999,2)</f>
        <v>9.94</v>
      </c>
      <c r="Y829" s="101"/>
    </row>
    <row r="830">
      <c r="A830" s="19" t="s">
        <v>2264</v>
      </c>
      <c r="B830" s="8" t="str">
        <f>VLOOKUP(A830,'Food Encyclopedia'!$C$2:$K$999,3)&amp;","&amp;VLOOKUP(A830,'Food Encyclopedia'!$C$2:$K$999,4)&amp;","&amp;VLOOKUP(A830,'Food Encyclopedia'!$C$2:$K$999,5)</f>
        <v>Bar, almond butter, NA, wrapped,Perfect Bar,Almond butter bar</v>
      </c>
      <c r="C830" s="31" t="str">
        <f>VLOOKUP(A830,'Food Encyclopedia'!$C$2:$K$999,6)</f>
        <v>Beans, Peas, Legumes, Nuts, Seeds</v>
      </c>
      <c r="D830" s="108"/>
      <c r="E830" s="31">
        <f t="shared" si="1"/>
        <v>0</v>
      </c>
      <c r="F830" s="31">
        <f>(VLOOKUP(A830,'% water content of Food'!A830:F1827,6))</f>
        <v>4.071993547</v>
      </c>
      <c r="G830" s="31">
        <f t="shared" si="2"/>
        <v>0</v>
      </c>
      <c r="H830" s="31">
        <f t="shared" si="3"/>
        <v>0</v>
      </c>
      <c r="I830" s="99">
        <f t="shared" si="4"/>
        <v>0</v>
      </c>
      <c r="J830" s="31">
        <f>VLOOKUP(A830,'Absolute Total Monosaccharide C'!$E$2:$T$999,3)</f>
        <v>0.118136</v>
      </c>
      <c r="K830" s="31">
        <f>VLOOKUP(A830,'Absolute Total Monosaccharide C'!$E$2:$T$999,4)</f>
        <v>0.025349</v>
      </c>
      <c r="L830" s="31">
        <f>VLOOKUP(A830,'Absolute Total Monosaccharide C'!$E$2:$T$999,5)</f>
        <v>0.011721</v>
      </c>
      <c r="M830" s="31">
        <f>VLOOKUP(A830,'Absolute Total Monosaccharide C'!$E$2:$T$999,6)</f>
        <v>0.002827</v>
      </c>
      <c r="N830" s="100">
        <f>VLOOKUP(A830,'Absolute Total Monosaccharide C'!$E$2:$T$999,7)</f>
        <v>0.013082</v>
      </c>
      <c r="O830" s="31">
        <f>VLOOKUP(A830,'Absolute Total Monosaccharide C'!$E$2:$T$999,8)</f>
        <v>0.000444</v>
      </c>
      <c r="P830" s="31">
        <f>VLOOKUP(A830,'Absolute Total Monosaccharide C'!$E$2:$T$999,9)</f>
        <v>0.000681</v>
      </c>
      <c r="Q830" s="102">
        <f>VLOOKUP(A830,'Absolute Total Monosaccharide C'!$E$2:$T$999,10)</f>
        <v>0.0000493</v>
      </c>
      <c r="R830" s="31">
        <f>VLOOKUP(A830,'Absolute Total Monosaccharide C'!$E$2:$T$999,11)</f>
        <v>0.001184</v>
      </c>
      <c r="S830" s="102">
        <f>VLOOKUP(A830,'Absolute Total Monosaccharide C'!$E$2:$T$999,12)</f>
        <v>0.0000927</v>
      </c>
      <c r="T830" s="31">
        <f>VLOOKUP(A830,'Absolute Total Monosaccharide C'!$E$2:$T$999,13)</f>
        <v>0</v>
      </c>
      <c r="U830" s="31">
        <f>VLOOKUP(A830,'Absolute Total Monosaccharide C'!$E$2:$T$999,14)</f>
        <v>0.001059</v>
      </c>
      <c r="V830" s="31">
        <f>VLOOKUP(A830,'Absolute Total Monosaccharide C'!$E$2:$T$999,15)</f>
        <v>0</v>
      </c>
      <c r="W830" s="31">
        <f>VLOOKUP(A830,'Absolute Total Monosaccharide C'!$E$2:$T$999,16)</f>
        <v>0.000383</v>
      </c>
      <c r="X830" s="100">
        <f>VLOOKUP(A830,'Absolute Total Monosaccharide C'!$E$2:$T$999,2)</f>
        <v>9.897</v>
      </c>
      <c r="Y830" s="101"/>
    </row>
    <row r="831">
      <c r="A831" s="19" t="s">
        <v>2268</v>
      </c>
      <c r="B831" s="8" t="str">
        <f>VLOOKUP(A831,'Food Encyclopedia'!$C$2:$K$999,3)&amp;","&amp;VLOOKUP(A831,'Food Encyclopedia'!$C$2:$K$999,4)&amp;","&amp;VLOOKUP(A831,'Food Encyclopedia'!$C$2:$K$999,5)</f>
        <v>Bar, peanut butter, NA, wrapped,Perfect Bar,Peanut butter bar</v>
      </c>
      <c r="C831" s="31" t="str">
        <f>VLOOKUP(A831,'Food Encyclopedia'!$C$2:$K$999,6)</f>
        <v>Beans, Peas, Legumes, Nuts, Seeds</v>
      </c>
      <c r="D831" s="108"/>
      <c r="E831" s="31">
        <f t="shared" si="1"/>
        <v>0</v>
      </c>
      <c r="F831" s="31">
        <f>(VLOOKUP(A831,'% water content of Food'!A831:F1828,6))</f>
        <v>1.270701652</v>
      </c>
      <c r="G831" s="31">
        <f t="shared" si="2"/>
        <v>0</v>
      </c>
      <c r="H831" s="31">
        <f t="shared" si="3"/>
        <v>0</v>
      </c>
      <c r="I831" s="99">
        <f t="shared" si="4"/>
        <v>0</v>
      </c>
      <c r="J831" s="31">
        <f>VLOOKUP(A831,'Absolute Total Monosaccharide C'!$E$2:$T$999,3)</f>
        <v>0.125547</v>
      </c>
      <c r="K831" s="31">
        <f>VLOOKUP(A831,'Absolute Total Monosaccharide C'!$E$2:$T$999,4)</f>
        <v>0.032344</v>
      </c>
      <c r="L831" s="31">
        <f>VLOOKUP(A831,'Absolute Total Monosaccharide C'!$E$2:$T$999,5)</f>
        <v>0.023768</v>
      </c>
      <c r="M831" s="31">
        <f>VLOOKUP(A831,'Absolute Total Monosaccharide C'!$E$2:$T$999,6)</f>
        <v>0.003074</v>
      </c>
      <c r="N831" s="100">
        <f>VLOOKUP(A831,'Absolute Total Monosaccharide C'!$E$2:$T$999,7)</f>
        <v>0.010563</v>
      </c>
      <c r="O831" s="31">
        <f>VLOOKUP(A831,'Absolute Total Monosaccharide C'!$E$2:$T$999,8)</f>
        <v>0.00048</v>
      </c>
      <c r="P831" s="31">
        <f>VLOOKUP(A831,'Absolute Total Monosaccharide C'!$E$2:$T$999,9)</f>
        <v>0.000486</v>
      </c>
      <c r="Q831" s="102">
        <f>VLOOKUP(A831,'Absolute Total Monosaccharide C'!$E$2:$T$999,10)</f>
        <v>0.0000613</v>
      </c>
      <c r="R831" s="31">
        <f>VLOOKUP(A831,'Absolute Total Monosaccharide C'!$E$2:$T$999,11)</f>
        <v>0.000594</v>
      </c>
      <c r="S831" s="102">
        <f>VLOOKUP(A831,'Absolute Total Monosaccharide C'!$E$2:$T$999,12)</f>
        <v>0.0000894</v>
      </c>
      <c r="T831" s="31">
        <f>VLOOKUP(A831,'Absolute Total Monosaccharide C'!$E$2:$T$999,13)</f>
        <v>0</v>
      </c>
      <c r="U831" s="31">
        <f>VLOOKUP(A831,'Absolute Total Monosaccharide C'!$E$2:$T$999,14)</f>
        <v>0.001026</v>
      </c>
      <c r="V831" s="31">
        <f>VLOOKUP(A831,'Absolute Total Monosaccharide C'!$E$2:$T$999,15)</f>
        <v>0</v>
      </c>
      <c r="W831" s="31">
        <f>VLOOKUP(A831,'Absolute Total Monosaccharide C'!$E$2:$T$999,16)</f>
        <v>0.000356</v>
      </c>
      <c r="X831" s="100">
        <f>VLOOKUP(A831,'Absolute Total Monosaccharide C'!$E$2:$T$999,2)</f>
        <v>10.185</v>
      </c>
      <c r="Y831" s="101"/>
    </row>
    <row r="832">
      <c r="A832" s="19" t="s">
        <v>2271</v>
      </c>
      <c r="B832" s="8" t="str">
        <f>VLOOKUP(A832,'Food Encyclopedia'!$C$2:$K$999,3)&amp;","&amp;VLOOKUP(A832,'Food Encyclopedia'!$C$2:$K$999,4)&amp;","&amp;VLOOKUP(A832,'Food Encyclopedia'!$C$2:$K$999,5)</f>
        <v>Bar, organic bananas &amp; carrots, NA, boxed,Organics HappyTot,Fiber &amp;protein gluten free oat bar; organic bananas &amp; carrots</v>
      </c>
      <c r="C832" s="31" t="str">
        <f>VLOOKUP(A832,'Food Encyclopedia'!$C$2:$K$999,6)</f>
        <v>Grain Products</v>
      </c>
      <c r="D832" s="108"/>
      <c r="E832" s="31">
        <f t="shared" si="1"/>
        <v>0</v>
      </c>
      <c r="F832" s="31">
        <f>(VLOOKUP(A832,'% water content of Food'!A832:F1829,6))</f>
        <v>11.41578008</v>
      </c>
      <c r="G832" s="31">
        <f t="shared" si="2"/>
        <v>0</v>
      </c>
      <c r="H832" s="31">
        <f t="shared" si="3"/>
        <v>0</v>
      </c>
      <c r="I832" s="99">
        <f t="shared" si="4"/>
        <v>0</v>
      </c>
      <c r="J832" s="31">
        <f>VLOOKUP(A832,'Absolute Total Monosaccharide C'!$E$2:$T$999,3)</f>
        <v>0.27932</v>
      </c>
      <c r="K832" s="31">
        <f>VLOOKUP(A832,'Absolute Total Monosaccharide C'!$E$2:$T$999,4)</f>
        <v>0.006687</v>
      </c>
      <c r="L832" s="31">
        <f>VLOOKUP(A832,'Absolute Total Monosaccharide C'!$E$2:$T$999,5)</f>
        <v>0.04899</v>
      </c>
      <c r="M832" s="31">
        <f>VLOOKUP(A832,'Absolute Total Monosaccharide C'!$E$2:$T$999,6)</f>
        <v>0.002734</v>
      </c>
      <c r="N832" s="100">
        <f>VLOOKUP(A832,'Absolute Total Monosaccharide C'!$E$2:$T$999,7)</f>
        <v>0.001998</v>
      </c>
      <c r="O832" s="31">
        <f>VLOOKUP(A832,'Absolute Total Monosaccharide C'!$E$2:$T$999,8)</f>
        <v>0.000575</v>
      </c>
      <c r="P832" s="31">
        <f>VLOOKUP(A832,'Absolute Total Monosaccharide C'!$E$2:$T$999,9)</f>
        <v>0.000557</v>
      </c>
      <c r="Q832" s="31">
        <f>VLOOKUP(A832,'Absolute Total Monosaccharide C'!$E$2:$T$999,10)</f>
        <v>0</v>
      </c>
      <c r="R832" s="31">
        <f>VLOOKUP(A832,'Absolute Total Monosaccharide C'!$E$2:$T$999,11)</f>
        <v>0.00254</v>
      </c>
      <c r="S832" s="102">
        <f>VLOOKUP(A832,'Absolute Total Monosaccharide C'!$E$2:$T$999,12)</f>
        <v>0.00000656</v>
      </c>
      <c r="T832" s="31">
        <f>VLOOKUP(A832,'Absolute Total Monosaccharide C'!$E$2:$T$999,13)</f>
        <v>0</v>
      </c>
      <c r="U832" s="31">
        <f>VLOOKUP(A832,'Absolute Total Monosaccharide C'!$E$2:$T$999,14)</f>
        <v>0.000275</v>
      </c>
      <c r="V832" s="31">
        <f>VLOOKUP(A832,'Absolute Total Monosaccharide C'!$E$2:$T$999,15)</f>
        <v>0</v>
      </c>
      <c r="W832" s="31">
        <f>VLOOKUP(A832,'Absolute Total Monosaccharide C'!$E$2:$T$999,16)</f>
        <v>0.00023</v>
      </c>
      <c r="X832" s="100">
        <f>VLOOKUP(A832,'Absolute Total Monosaccharide C'!$E$2:$T$999,2)</f>
        <v>10.106</v>
      </c>
      <c r="Y832" s="101"/>
    </row>
    <row r="833">
      <c r="A833" s="19" t="s">
        <v>2275</v>
      </c>
      <c r="B833" s="8" t="str">
        <f>VLOOKUP(A833,'Food Encyclopedia'!$C$2:$K$999,3)&amp;","&amp;VLOOKUP(A833,'Food Encyclopedia'!$C$2:$K$999,4)&amp;","&amp;VLOOKUP(A833,'Food Encyclopedia'!$C$2:$K$999,5)</f>
        <v>Bar, organic apples &amp; spinach, NA, boxed,Organics HappyTot,Fiber &amp;protein gluten free oat bar; organic spinach &amp; apples</v>
      </c>
      <c r="C833" s="31" t="str">
        <f>VLOOKUP(A833,'Food Encyclopedia'!$C$2:$K$999,6)</f>
        <v>Grain Products</v>
      </c>
      <c r="D833" s="108"/>
      <c r="E833" s="31">
        <f t="shared" si="1"/>
        <v>0</v>
      </c>
      <c r="F833" s="31">
        <f>(VLOOKUP(A833,'% water content of Food'!A833:F1830,6))</f>
        <v>8.806007446</v>
      </c>
      <c r="G833" s="31">
        <f t="shared" si="2"/>
        <v>0</v>
      </c>
      <c r="H833" s="31">
        <f t="shared" si="3"/>
        <v>0</v>
      </c>
      <c r="I833" s="99">
        <f t="shared" si="4"/>
        <v>0</v>
      </c>
      <c r="J833" s="31">
        <f>VLOOKUP(A833,'Absolute Total Monosaccharide C'!$E$2:$T$999,3)</f>
        <v>0.29995</v>
      </c>
      <c r="K833" s="31">
        <f>VLOOKUP(A833,'Absolute Total Monosaccharide C'!$E$2:$T$999,4)</f>
        <v>0.007958</v>
      </c>
      <c r="L833" s="31">
        <f>VLOOKUP(A833,'Absolute Total Monosaccharide C'!$E$2:$T$999,5)</f>
        <v>0.042522</v>
      </c>
      <c r="M833" s="31">
        <f>VLOOKUP(A833,'Absolute Total Monosaccharide C'!$E$2:$T$999,6)</f>
        <v>0.004955</v>
      </c>
      <c r="N833" s="100">
        <f>VLOOKUP(A833,'Absolute Total Monosaccharide C'!$E$2:$T$999,7)</f>
        <v>0.003939</v>
      </c>
      <c r="O833" s="31">
        <f>VLOOKUP(A833,'Absolute Total Monosaccharide C'!$E$2:$T$999,8)</f>
        <v>0.000485</v>
      </c>
      <c r="P833" s="31">
        <f>VLOOKUP(A833,'Absolute Total Monosaccharide C'!$E$2:$T$999,9)</f>
        <v>0.000704</v>
      </c>
      <c r="Q833" s="31">
        <f>VLOOKUP(A833,'Absolute Total Monosaccharide C'!$E$2:$T$999,10)</f>
        <v>0</v>
      </c>
      <c r="R833" s="31">
        <f>VLOOKUP(A833,'Absolute Total Monosaccharide C'!$E$2:$T$999,11)</f>
        <v>0.002372</v>
      </c>
      <c r="S833" s="31">
        <f>VLOOKUP(A833,'Absolute Total Monosaccharide C'!$E$2:$T$999,12)</f>
        <v>0.000395</v>
      </c>
      <c r="T833" s="31">
        <f>VLOOKUP(A833,'Absolute Total Monosaccharide C'!$E$2:$T$999,13)</f>
        <v>0</v>
      </c>
      <c r="U833" s="31">
        <f>VLOOKUP(A833,'Absolute Total Monosaccharide C'!$E$2:$T$999,14)</f>
        <v>0.001437</v>
      </c>
      <c r="V833" s="31">
        <f>VLOOKUP(A833,'Absolute Total Monosaccharide C'!$E$2:$T$999,15)</f>
        <v>0</v>
      </c>
      <c r="W833" s="31">
        <f>VLOOKUP(A833,'Absolute Total Monosaccharide C'!$E$2:$T$999,16)</f>
        <v>0.000196</v>
      </c>
      <c r="X833" s="100">
        <f>VLOOKUP(A833,'Absolute Total Monosaccharide C'!$E$2:$T$999,2)</f>
        <v>10.241</v>
      </c>
      <c r="Y833" s="101"/>
    </row>
    <row r="834">
      <c r="A834" s="19" t="s">
        <v>2278</v>
      </c>
      <c r="B834" s="8" t="str">
        <f>VLOOKUP(A834,'Food Encyclopedia'!$C$2:$K$999,3)&amp;","&amp;VLOOKUP(A834,'Food Encyclopedia'!$C$2:$K$999,4)&amp;","&amp;VLOOKUP(A834,'Food Encyclopedia'!$C$2:$K$999,5)</f>
        <v>Fruit &amp; Veggie blend, commercial product, pouch,Organics Happy Tot,Super Foods: organic Pears (2/5),  blueberries (16) &amp; spinach (3 tbsp), Stage 4 (Tots &amp; Tykes (12+ months))</v>
      </c>
      <c r="C834" s="31" t="str">
        <f>VLOOKUP(A834,'Food Encyclopedia'!$C$2:$K$999,6)</f>
        <v>Fruits</v>
      </c>
      <c r="D834" s="108"/>
      <c r="E834" s="31">
        <f t="shared" si="1"/>
        <v>0</v>
      </c>
      <c r="F834" s="31">
        <f>(VLOOKUP(A834,'% water content of Food'!A834:F1831,6))</f>
        <v>78.88435163</v>
      </c>
      <c r="G834" s="31">
        <f t="shared" si="2"/>
        <v>0</v>
      </c>
      <c r="H834" s="31">
        <f t="shared" si="3"/>
        <v>0</v>
      </c>
      <c r="I834" s="99">
        <f t="shared" si="4"/>
        <v>0</v>
      </c>
      <c r="J834" s="31">
        <f>VLOOKUP(A834,'Absolute Total Monosaccharide C'!$E$2:$T$999,3)</f>
        <v>0.093376</v>
      </c>
      <c r="K834" s="31">
        <f>VLOOKUP(A834,'Absolute Total Monosaccharide C'!$E$2:$T$999,4)</f>
        <v>0.010285</v>
      </c>
      <c r="L834" s="31">
        <f>VLOOKUP(A834,'Absolute Total Monosaccharide C'!$E$2:$T$999,5)</f>
        <v>0.032866</v>
      </c>
      <c r="M834" s="31">
        <f>VLOOKUP(A834,'Absolute Total Monosaccharide C'!$E$2:$T$999,6)</f>
        <v>0.015381</v>
      </c>
      <c r="N834" s="100">
        <f>VLOOKUP(A834,'Absolute Total Monosaccharide C'!$E$2:$T$999,7)</f>
        <v>0.013411</v>
      </c>
      <c r="O834" s="31">
        <f>VLOOKUP(A834,'Absolute Total Monosaccharide C'!$E$2:$T$999,8)</f>
        <v>0.001064</v>
      </c>
      <c r="P834" s="31">
        <f>VLOOKUP(A834,'Absolute Total Monosaccharide C'!$E$2:$T$999,9)</f>
        <v>0.001279</v>
      </c>
      <c r="Q834" s="102">
        <f>VLOOKUP(A834,'Absolute Total Monosaccharide C'!$E$2:$T$999,10)</f>
        <v>0.0000892</v>
      </c>
      <c r="R834" s="31">
        <f>VLOOKUP(A834,'Absolute Total Monosaccharide C'!$E$2:$T$999,11)</f>
        <v>0.012616</v>
      </c>
      <c r="S834" s="31">
        <f>VLOOKUP(A834,'Absolute Total Monosaccharide C'!$E$2:$T$999,12)</f>
        <v>0</v>
      </c>
      <c r="T834" s="31">
        <f>VLOOKUP(A834,'Absolute Total Monosaccharide C'!$E$2:$T$999,13)</f>
        <v>0</v>
      </c>
      <c r="U834" s="31">
        <f>VLOOKUP(A834,'Absolute Total Monosaccharide C'!$E$2:$T$999,14)</f>
        <v>0.001597</v>
      </c>
      <c r="V834" s="31">
        <f>VLOOKUP(A834,'Absolute Total Monosaccharide C'!$E$2:$T$999,15)</f>
        <v>0</v>
      </c>
      <c r="W834" s="31">
        <f>VLOOKUP(A834,'Absolute Total Monosaccharide C'!$E$2:$T$999,16)</f>
        <v>0.000937</v>
      </c>
      <c r="X834" s="100">
        <f>VLOOKUP(A834,'Absolute Total Monosaccharide C'!$E$2:$T$999,2)</f>
        <v>10.337</v>
      </c>
      <c r="Y834" s="101"/>
    </row>
    <row r="835">
      <c r="A835" s="19" t="s">
        <v>2280</v>
      </c>
      <c r="B835" s="8" t="str">
        <f>VLOOKUP(A835,'Food Encyclopedia'!$C$2:$K$999,3)&amp;","&amp;VLOOKUP(A835,'Food Encyclopedia'!$C$2:$K$999,4)&amp;","&amp;VLOOKUP(A835,'Food Encyclopedia'!$C$2:$K$999,5)</f>
        <v>Veggies &amp; wild rice, NA, box,Organics Happy Tot,Organic veggies &amp; wild rice with mushroom &amp; parmesan, Tots &amp; Tykes (12+ months)</v>
      </c>
      <c r="C835" s="31" t="str">
        <f>VLOOKUP(A835,'Food Encyclopedia'!$C$2:$K$999,6)</f>
        <v>Vegetables</v>
      </c>
      <c r="D835" s="108"/>
      <c r="E835" s="31">
        <f t="shared" si="1"/>
        <v>0</v>
      </c>
      <c r="F835" s="31">
        <f>(VLOOKUP(A835,'% water content of Food'!A835:F1832,6))</f>
        <v>82.65720736</v>
      </c>
      <c r="G835" s="31">
        <f t="shared" si="2"/>
        <v>0</v>
      </c>
      <c r="H835" s="31">
        <f t="shared" si="3"/>
        <v>0</v>
      </c>
      <c r="I835" s="99">
        <f t="shared" si="4"/>
        <v>0</v>
      </c>
      <c r="J835" s="31">
        <f>VLOOKUP(A835,'Absolute Total Monosaccharide C'!$E$2:$T$999,3)</f>
        <v>0.296319</v>
      </c>
      <c r="K835" s="31">
        <f>VLOOKUP(A835,'Absolute Total Monosaccharide C'!$E$2:$T$999,4)</f>
        <v>0.036056</v>
      </c>
      <c r="L835" s="102">
        <f>VLOOKUP(A835,'Absolute Total Monosaccharide C'!$E$2:$T$999,5)</f>
        <v>0.00003</v>
      </c>
      <c r="M835" s="31">
        <f>VLOOKUP(A835,'Absolute Total Monosaccharide C'!$E$2:$T$999,6)</f>
        <v>0.003126</v>
      </c>
      <c r="N835" s="100">
        <f>VLOOKUP(A835,'Absolute Total Monosaccharide C'!$E$2:$T$999,7)</f>
        <v>0.008184</v>
      </c>
      <c r="O835" s="31">
        <f>VLOOKUP(A835,'Absolute Total Monosaccharide C'!$E$2:$T$999,8)</f>
        <v>0.000522</v>
      </c>
      <c r="P835" s="31">
        <f>VLOOKUP(A835,'Absolute Total Monosaccharide C'!$E$2:$T$999,9)</f>
        <v>0.001106</v>
      </c>
      <c r="Q835" s="31">
        <f>VLOOKUP(A835,'Absolute Total Monosaccharide C'!$E$2:$T$999,10)</f>
        <v>0</v>
      </c>
      <c r="R835" s="31">
        <f>VLOOKUP(A835,'Absolute Total Monosaccharide C'!$E$2:$T$999,11)</f>
        <v>0.006813</v>
      </c>
      <c r="S835" s="102">
        <f>VLOOKUP(A835,'Absolute Total Monosaccharide C'!$E$2:$T$999,12)</f>
        <v>0.0000119</v>
      </c>
      <c r="T835" s="31">
        <f>VLOOKUP(A835,'Absolute Total Monosaccharide C'!$E$2:$T$999,13)</f>
        <v>0</v>
      </c>
      <c r="U835" s="31">
        <f>VLOOKUP(A835,'Absolute Total Monosaccharide C'!$E$2:$T$999,14)</f>
        <v>0.001121</v>
      </c>
      <c r="V835" s="31">
        <f>VLOOKUP(A835,'Absolute Total Monosaccharide C'!$E$2:$T$999,15)</f>
        <v>0</v>
      </c>
      <c r="W835" s="31">
        <f>VLOOKUP(A835,'Absolute Total Monosaccharide C'!$E$2:$T$999,16)</f>
        <v>0.001008</v>
      </c>
      <c r="X835" s="100">
        <f>VLOOKUP(A835,'Absolute Total Monosaccharide C'!$E$2:$T$999,2)</f>
        <v>10.117</v>
      </c>
      <c r="Y835" s="101"/>
    </row>
    <row r="836">
      <c r="A836" s="19" t="s">
        <v>2283</v>
      </c>
      <c r="B836" s="8" t="str">
        <f>VLOOKUP(A836,'Food Encyclopedia'!$C$2:$K$999,3)&amp;","&amp;VLOOKUP(A836,'Food Encyclopedia'!$C$2:$K$999,4)&amp;","&amp;VLOOKUP(A836,'Food Encyclopedia'!$C$2:$K$999,5)</f>
        <v>Flour, whole wheat, NA, bag,Good &amp; Gather,Whole wheat flour</v>
      </c>
      <c r="C836" s="31" t="str">
        <f>VLOOKUP(A836,'Food Encyclopedia'!$C$2:$K$999,6)</f>
        <v>Grain Products</v>
      </c>
      <c r="D836" s="108"/>
      <c r="E836" s="31">
        <f t="shared" si="1"/>
        <v>0</v>
      </c>
      <c r="F836" s="31">
        <f>(VLOOKUP(A836,'% water content of Food'!A836:F1833,6))</f>
        <v>7.849522539</v>
      </c>
      <c r="G836" s="31">
        <f t="shared" si="2"/>
        <v>0</v>
      </c>
      <c r="H836" s="31">
        <f t="shared" si="3"/>
        <v>0</v>
      </c>
      <c r="I836" s="99">
        <f t="shared" si="4"/>
        <v>0</v>
      </c>
      <c r="J836" s="31">
        <f>VLOOKUP(A836,'Absolute Total Monosaccharide C'!$E$2:$T$999,3)</f>
        <v>0.522926</v>
      </c>
      <c r="K836" s="31">
        <f>VLOOKUP(A836,'Absolute Total Monosaccharide C'!$E$2:$T$999,4)</f>
        <v>0.007739</v>
      </c>
      <c r="L836" s="31">
        <f>VLOOKUP(A836,'Absolute Total Monosaccharide C'!$E$2:$T$999,5)</f>
        <v>0.005202</v>
      </c>
      <c r="M836" s="31">
        <f>VLOOKUP(A836,'Absolute Total Monosaccharide C'!$E$2:$T$999,6)</f>
        <v>0.010587</v>
      </c>
      <c r="N836" s="100">
        <f>VLOOKUP(A836,'Absolute Total Monosaccharide C'!$E$2:$T$999,7)</f>
        <v>0.009965</v>
      </c>
      <c r="O836" s="102">
        <f>VLOOKUP(A836,'Absolute Total Monosaccharide C'!$E$2:$T$999,8)</f>
        <v>0.0000663</v>
      </c>
      <c r="P836" s="102">
        <f>VLOOKUP(A836,'Absolute Total Monosaccharide C'!$E$2:$T$999,9)</f>
        <v>0.0000441</v>
      </c>
      <c r="Q836" s="102">
        <f>VLOOKUP(A836,'Absolute Total Monosaccharide C'!$E$2:$T$999,10)</f>
        <v>0.0000879</v>
      </c>
      <c r="R836" s="102">
        <f>VLOOKUP(A836,'Absolute Total Monosaccharide C'!$E$2:$T$999,11)</f>
        <v>0.0000921</v>
      </c>
      <c r="S836" s="102">
        <f>VLOOKUP(A836,'Absolute Total Monosaccharide C'!$E$2:$T$999,12)</f>
        <v>0.0000258</v>
      </c>
      <c r="T836" s="31">
        <f>VLOOKUP(A836,'Absolute Total Monosaccharide C'!$E$2:$T$999,13)</f>
        <v>0</v>
      </c>
      <c r="U836" s="31">
        <f>VLOOKUP(A836,'Absolute Total Monosaccharide C'!$E$2:$T$999,14)</f>
        <v>0.001315</v>
      </c>
      <c r="V836" s="31">
        <f>VLOOKUP(A836,'Absolute Total Monosaccharide C'!$E$2:$T$999,15)</f>
        <v>0</v>
      </c>
      <c r="W836" s="31">
        <f>VLOOKUP(A836,'Absolute Total Monosaccharide C'!$E$2:$T$999,16)</f>
        <v>0.000295</v>
      </c>
      <c r="X836" s="100">
        <f>VLOOKUP(A836,'Absolute Total Monosaccharide C'!$E$2:$T$999,2)</f>
        <v>10.016</v>
      </c>
      <c r="Y836" s="101"/>
    </row>
    <row r="837">
      <c r="A837" s="19" t="s">
        <v>2287</v>
      </c>
      <c r="B837" s="8" t="str">
        <f>VLOOKUP(A837,'Food Encyclopedia'!$C$2:$K$999,3)&amp;","&amp;VLOOKUP(A837,'Food Encyclopedia'!$C$2:$K$999,4)&amp;","&amp;VLOOKUP(A837,'Food Encyclopedia'!$C$2:$K$999,5)</f>
        <v>Bread, 100% whole wheat, NA, bag,Dave's Killer Bread,Thin-sliced 100% organic whole wheat bread</v>
      </c>
      <c r="C837" s="31" t="str">
        <f>VLOOKUP(A837,'Food Encyclopedia'!$C$2:$K$999,6)</f>
        <v>Grain Products</v>
      </c>
      <c r="D837" s="108"/>
      <c r="E837" s="31">
        <f t="shared" si="1"/>
        <v>0</v>
      </c>
      <c r="F837" s="31">
        <f>(VLOOKUP(A837,'% water content of Food'!A837:F1834,6))</f>
        <v>30.56706446</v>
      </c>
      <c r="G837" s="31">
        <f t="shared" si="2"/>
        <v>0</v>
      </c>
      <c r="H837" s="31">
        <f t="shared" si="3"/>
        <v>0</v>
      </c>
      <c r="I837" s="99">
        <f t="shared" si="4"/>
        <v>0</v>
      </c>
      <c r="J837" s="31">
        <f>VLOOKUP(A837,'Absolute Total Monosaccharide C'!$E$2:$T$999,3)</f>
        <v>0.465546</v>
      </c>
      <c r="K837" s="31">
        <f>VLOOKUP(A837,'Absolute Total Monosaccharide C'!$E$2:$T$999,4)</f>
        <v>0.006568</v>
      </c>
      <c r="L837" s="31">
        <f>VLOOKUP(A837,'Absolute Total Monosaccharide C'!$E$2:$T$999,5)</f>
        <v>0.008847</v>
      </c>
      <c r="M837" s="31">
        <f>VLOOKUP(A837,'Absolute Total Monosaccharide C'!$E$2:$T$999,6)</f>
        <v>0.023152</v>
      </c>
      <c r="N837" s="100">
        <f>VLOOKUP(A837,'Absolute Total Monosaccharide C'!$E$2:$T$999,7)</f>
        <v>0.011978</v>
      </c>
      <c r="O837" s="31">
        <f>VLOOKUP(A837,'Absolute Total Monosaccharide C'!$E$2:$T$999,8)</f>
        <v>0.000125</v>
      </c>
      <c r="P837" s="102">
        <f>VLOOKUP(A837,'Absolute Total Monosaccharide C'!$E$2:$T$999,9)</f>
        <v>0.0000983</v>
      </c>
      <c r="Q837" s="31">
        <f>VLOOKUP(A837,'Absolute Total Monosaccharide C'!$E$2:$T$999,10)</f>
        <v>0.00013</v>
      </c>
      <c r="R837" s="31">
        <f>VLOOKUP(A837,'Absolute Total Monosaccharide C'!$E$2:$T$999,11)</f>
        <v>0.000152</v>
      </c>
      <c r="S837" s="102">
        <f>VLOOKUP(A837,'Absolute Total Monosaccharide C'!$E$2:$T$999,12)</f>
        <v>0.0000718</v>
      </c>
      <c r="T837" s="31">
        <f>VLOOKUP(A837,'Absolute Total Monosaccharide C'!$E$2:$T$999,13)</f>
        <v>0</v>
      </c>
      <c r="U837" s="31">
        <f>VLOOKUP(A837,'Absolute Total Monosaccharide C'!$E$2:$T$999,14)</f>
        <v>0.002347</v>
      </c>
      <c r="V837" s="31">
        <f>VLOOKUP(A837,'Absolute Total Monosaccharide C'!$E$2:$T$999,15)</f>
        <v>0</v>
      </c>
      <c r="W837" s="31">
        <f>VLOOKUP(A837,'Absolute Total Monosaccharide C'!$E$2:$T$999,16)</f>
        <v>0.000326</v>
      </c>
      <c r="X837" s="100">
        <f>VLOOKUP(A837,'Absolute Total Monosaccharide C'!$E$2:$T$999,2)</f>
        <v>10.173</v>
      </c>
      <c r="Y837" s="101"/>
    </row>
    <row r="838">
      <c r="A838" s="19" t="s">
        <v>2291</v>
      </c>
      <c r="B838" s="8" t="str">
        <f>VLOOKUP(A838,'Food Encyclopedia'!$C$2:$K$999,3)&amp;","&amp;VLOOKUP(A838,'Food Encyclopedia'!$C$2:$K$999,4)&amp;","&amp;VLOOKUP(A838,'Food Encyclopedia'!$C$2:$K$999,5)</f>
        <v>Bread, sprouted whole grain, NA, bag,Dave's Killer Bread,Thin-sliced sprouted whole grain bread</v>
      </c>
      <c r="C838" s="31" t="str">
        <f>VLOOKUP(A838,'Food Encyclopedia'!$C$2:$K$999,6)</f>
        <v>Grain Products</v>
      </c>
      <c r="D838" s="108"/>
      <c r="E838" s="31">
        <f t="shared" si="1"/>
        <v>0</v>
      </c>
      <c r="F838" s="31">
        <f>(VLOOKUP(A838,'% water content of Food'!A838:F1835,6))</f>
        <v>30.04989547</v>
      </c>
      <c r="G838" s="31">
        <f t="shared" si="2"/>
        <v>0</v>
      </c>
      <c r="H838" s="31">
        <f t="shared" si="3"/>
        <v>0</v>
      </c>
      <c r="I838" s="99">
        <f t="shared" si="4"/>
        <v>0</v>
      </c>
      <c r="J838" s="31">
        <f>VLOOKUP(A838,'Absolute Total Monosaccharide C'!$E$2:$T$999,3)</f>
        <v>0.465602</v>
      </c>
      <c r="K838" s="31">
        <f>VLOOKUP(A838,'Absolute Total Monosaccharide C'!$E$2:$T$999,4)</f>
        <v>0.00683</v>
      </c>
      <c r="L838" s="31">
        <f>VLOOKUP(A838,'Absolute Total Monosaccharide C'!$E$2:$T$999,5)</f>
        <v>0.010389</v>
      </c>
      <c r="M838" s="31">
        <f>VLOOKUP(A838,'Absolute Total Monosaccharide C'!$E$2:$T$999,6)</f>
        <v>0.019633</v>
      </c>
      <c r="N838" s="100">
        <f>VLOOKUP(A838,'Absolute Total Monosaccharide C'!$E$2:$T$999,7)</f>
        <v>0.010948</v>
      </c>
      <c r="O838" s="31">
        <f>VLOOKUP(A838,'Absolute Total Monosaccharide C'!$E$2:$T$999,8)</f>
        <v>0.000128</v>
      </c>
      <c r="P838" s="102">
        <f>VLOOKUP(A838,'Absolute Total Monosaccharide C'!$E$2:$T$999,9)</f>
        <v>0.000074</v>
      </c>
      <c r="Q838" s="31">
        <f>VLOOKUP(A838,'Absolute Total Monosaccharide C'!$E$2:$T$999,10)</f>
        <v>0.000143</v>
      </c>
      <c r="R838" s="31">
        <f>VLOOKUP(A838,'Absolute Total Monosaccharide C'!$E$2:$T$999,11)</f>
        <v>0.00013</v>
      </c>
      <c r="S838" s="102">
        <f>VLOOKUP(A838,'Absolute Total Monosaccharide C'!$E$2:$T$999,12)</f>
        <v>0.0000393</v>
      </c>
      <c r="T838" s="31">
        <f>VLOOKUP(A838,'Absolute Total Monosaccharide C'!$E$2:$T$999,13)</f>
        <v>0</v>
      </c>
      <c r="U838" s="31">
        <f>VLOOKUP(A838,'Absolute Total Monosaccharide C'!$E$2:$T$999,14)</f>
        <v>0.00252</v>
      </c>
      <c r="V838" s="31">
        <f>VLOOKUP(A838,'Absolute Total Monosaccharide C'!$E$2:$T$999,15)</f>
        <v>0</v>
      </c>
      <c r="W838" s="31">
        <f>VLOOKUP(A838,'Absolute Total Monosaccharide C'!$E$2:$T$999,16)</f>
        <v>0.000363</v>
      </c>
      <c r="X838" s="100">
        <f>VLOOKUP(A838,'Absolute Total Monosaccharide C'!$E$2:$T$999,2)</f>
        <v>10.157</v>
      </c>
      <c r="Y838" s="101"/>
    </row>
    <row r="839">
      <c r="A839" s="19" t="s">
        <v>2294</v>
      </c>
      <c r="B839" s="8" t="str">
        <f>VLOOKUP(A839,'Food Encyclopedia'!$C$2:$K$999,3)&amp;","&amp;VLOOKUP(A839,'Food Encyclopedia'!$C$2:$K$999,4)&amp;","&amp;VLOOKUP(A839,'Food Encyclopedia'!$C$2:$K$999,5)</f>
        <v>Bread, powerseed, NA, bag,Dave's Killer Bread,Powerseed bread</v>
      </c>
      <c r="C839" s="31" t="str">
        <f>VLOOKUP(A839,'Food Encyclopedia'!$C$2:$K$999,6)</f>
        <v>Grain Products</v>
      </c>
      <c r="D839" s="108"/>
      <c r="E839" s="31">
        <f t="shared" si="1"/>
        <v>0</v>
      </c>
      <c r="F839" s="31">
        <f>(VLOOKUP(A839,'% water content of Food'!A839:F1836,6))</f>
        <v>38.00797199</v>
      </c>
      <c r="G839" s="31">
        <f t="shared" si="2"/>
        <v>0</v>
      </c>
      <c r="H839" s="31">
        <f t="shared" si="3"/>
        <v>0</v>
      </c>
      <c r="I839" s="99">
        <f t="shared" si="4"/>
        <v>0</v>
      </c>
      <c r="J839" s="31">
        <f>VLOOKUP(A839,'Absolute Total Monosaccharide C'!$E$2:$T$999,3)</f>
        <v>0.359144</v>
      </c>
      <c r="K839" s="31">
        <f>VLOOKUP(A839,'Absolute Total Monosaccharide C'!$E$2:$T$999,4)</f>
        <v>0.005548</v>
      </c>
      <c r="L839" s="31">
        <f>VLOOKUP(A839,'Absolute Total Monosaccharide C'!$E$2:$T$999,5)</f>
        <v>0.004297</v>
      </c>
      <c r="M839" s="31">
        <f>VLOOKUP(A839,'Absolute Total Monosaccharide C'!$E$2:$T$999,6)</f>
        <v>0.02393</v>
      </c>
      <c r="N839" s="100">
        <f>VLOOKUP(A839,'Absolute Total Monosaccharide C'!$E$2:$T$999,7)</f>
        <v>0.017305</v>
      </c>
      <c r="O839" s="31">
        <f>VLOOKUP(A839,'Absolute Total Monosaccharide C'!$E$2:$T$999,8)</f>
        <v>0.000223</v>
      </c>
      <c r="P839" s="31">
        <f>VLOOKUP(A839,'Absolute Total Monosaccharide C'!$E$2:$T$999,9)</f>
        <v>0.000323</v>
      </c>
      <c r="Q839" s="31">
        <f>VLOOKUP(A839,'Absolute Total Monosaccharide C'!$E$2:$T$999,10)</f>
        <v>0.000114</v>
      </c>
      <c r="R839" s="31">
        <f>VLOOKUP(A839,'Absolute Total Monosaccharide C'!$E$2:$T$999,11)</f>
        <v>0.000869</v>
      </c>
      <c r="S839" s="102">
        <f>VLOOKUP(A839,'Absolute Total Monosaccharide C'!$E$2:$T$999,12)</f>
        <v>0.0000271</v>
      </c>
      <c r="T839" s="31">
        <f>VLOOKUP(A839,'Absolute Total Monosaccharide C'!$E$2:$T$999,13)</f>
        <v>0</v>
      </c>
      <c r="U839" s="31">
        <f>VLOOKUP(A839,'Absolute Total Monosaccharide C'!$E$2:$T$999,14)</f>
        <v>0.001895</v>
      </c>
      <c r="V839" s="31">
        <f>VLOOKUP(A839,'Absolute Total Monosaccharide C'!$E$2:$T$999,15)</f>
        <v>0</v>
      </c>
      <c r="W839" s="31">
        <f>VLOOKUP(A839,'Absolute Total Monosaccharide C'!$E$2:$T$999,16)</f>
        <v>0.000336</v>
      </c>
      <c r="X839" s="100">
        <f>VLOOKUP(A839,'Absolute Total Monosaccharide C'!$E$2:$T$999,2)</f>
        <v>9.96</v>
      </c>
      <c r="Y839" s="101"/>
    </row>
    <row r="840">
      <c r="A840" s="19" t="s">
        <v>2297</v>
      </c>
      <c r="B840" s="8" t="str">
        <f>VLOOKUP(A840,'Food Encyclopedia'!$C$2:$K$999,3)&amp;","&amp;VLOOKUP(A840,'Food Encyclopedia'!$C$2:$K$999,4)&amp;","&amp;VLOOKUP(A840,'Food Encyclopedia'!$C$2:$K$999,5)</f>
        <v>Bread, good seed, NA, bag,Dave's Killer Bread,Good seed bread</v>
      </c>
      <c r="C840" s="31" t="str">
        <f>VLOOKUP(A840,'Food Encyclopedia'!$C$2:$K$999,6)</f>
        <v>Grain Products</v>
      </c>
      <c r="D840" s="108"/>
      <c r="E840" s="31">
        <f t="shared" si="1"/>
        <v>0</v>
      </c>
      <c r="F840" s="31">
        <f>(VLOOKUP(A840,'% water content of Food'!A840:F1837,6))</f>
        <v>26.71937672</v>
      </c>
      <c r="G840" s="31">
        <f t="shared" si="2"/>
        <v>0</v>
      </c>
      <c r="H840" s="31">
        <f t="shared" si="3"/>
        <v>0</v>
      </c>
      <c r="I840" s="99">
        <f t="shared" si="4"/>
        <v>0</v>
      </c>
      <c r="J840" s="31">
        <f>VLOOKUP(A840,'Absolute Total Monosaccharide C'!$E$2:$T$999,3)</f>
        <v>0.523317</v>
      </c>
      <c r="K840" s="31">
        <f>VLOOKUP(A840,'Absolute Total Monosaccharide C'!$E$2:$T$999,4)</f>
        <v>0.00637</v>
      </c>
      <c r="L840" s="31">
        <f>VLOOKUP(A840,'Absolute Total Monosaccharide C'!$E$2:$T$999,5)</f>
        <v>0.013776</v>
      </c>
      <c r="M840" s="31">
        <f>VLOOKUP(A840,'Absolute Total Monosaccharide C'!$E$2:$T$999,6)</f>
        <v>0.011099</v>
      </c>
      <c r="N840" s="100">
        <f>VLOOKUP(A840,'Absolute Total Monosaccharide C'!$E$2:$T$999,7)</f>
        <v>0.009979</v>
      </c>
      <c r="O840" s="31">
        <f>VLOOKUP(A840,'Absolute Total Monosaccharide C'!$E$2:$T$999,8)</f>
        <v>0.000323</v>
      </c>
      <c r="P840" s="31">
        <f>VLOOKUP(A840,'Absolute Total Monosaccharide C'!$E$2:$T$999,9)</f>
        <v>0.000337</v>
      </c>
      <c r="Q840" s="102">
        <f>VLOOKUP(A840,'Absolute Total Monosaccharide C'!$E$2:$T$999,10)</f>
        <v>0.00006</v>
      </c>
      <c r="R840" s="31">
        <f>VLOOKUP(A840,'Absolute Total Monosaccharide C'!$E$2:$T$999,11)</f>
        <v>0.000494</v>
      </c>
      <c r="S840" s="102">
        <f>VLOOKUP(A840,'Absolute Total Monosaccharide C'!$E$2:$T$999,12)</f>
        <v>0.0000196</v>
      </c>
      <c r="T840" s="31">
        <f>VLOOKUP(A840,'Absolute Total Monosaccharide C'!$E$2:$T$999,13)</f>
        <v>0</v>
      </c>
      <c r="U840" s="31">
        <f>VLOOKUP(A840,'Absolute Total Monosaccharide C'!$E$2:$T$999,14)</f>
        <v>0.003281</v>
      </c>
      <c r="V840" s="31">
        <f>VLOOKUP(A840,'Absolute Total Monosaccharide C'!$E$2:$T$999,15)</f>
        <v>0</v>
      </c>
      <c r="W840" s="31">
        <f>VLOOKUP(A840,'Absolute Total Monosaccharide C'!$E$2:$T$999,16)</f>
        <v>0.000408</v>
      </c>
      <c r="X840" s="100">
        <f>VLOOKUP(A840,'Absolute Total Monosaccharide C'!$E$2:$T$999,2)</f>
        <v>9.972</v>
      </c>
      <c r="Y840" s="101"/>
    </row>
    <row r="841">
      <c r="A841" s="19" t="s">
        <v>2300</v>
      </c>
      <c r="B841" s="8" t="str">
        <f>VLOOKUP(A841,'Food Encyclopedia'!$C$2:$K$999,3)&amp;","&amp;VLOOKUP(A841,'Food Encyclopedia'!$C$2:$K$999,4)&amp;","&amp;VLOOKUP(A841,'Food Encyclopedia'!$C$2:$K$999,5)</f>
        <v>Bread, white, NA, bag,Dave's Killer Bread,White bread done right </v>
      </c>
      <c r="C841" s="31" t="str">
        <f>VLOOKUP(A841,'Food Encyclopedia'!$C$2:$K$999,6)</f>
        <v>Grain Products</v>
      </c>
      <c r="D841" s="108"/>
      <c r="E841" s="31">
        <f t="shared" si="1"/>
        <v>0</v>
      </c>
      <c r="F841" s="31">
        <f>(VLOOKUP(A841,'% water content of Food'!A841:F1838,6))</f>
        <v>35.71289914</v>
      </c>
      <c r="G841" s="31">
        <f t="shared" si="2"/>
        <v>0</v>
      </c>
      <c r="H841" s="31">
        <f t="shared" si="3"/>
        <v>0</v>
      </c>
      <c r="I841" s="99">
        <f t="shared" si="4"/>
        <v>0</v>
      </c>
      <c r="J841" s="31">
        <f>VLOOKUP(A841,'Absolute Total Monosaccharide C'!$E$2:$T$999,3)</f>
        <v>0.568203</v>
      </c>
      <c r="K841" s="31">
        <f>VLOOKUP(A841,'Absolute Total Monosaccharide C'!$E$2:$T$999,4)</f>
        <v>0.004464</v>
      </c>
      <c r="L841" s="31">
        <f>VLOOKUP(A841,'Absolute Total Monosaccharide C'!$E$2:$T$999,5)</f>
        <v>0.007505</v>
      </c>
      <c r="M841" s="31">
        <f>VLOOKUP(A841,'Absolute Total Monosaccharide C'!$E$2:$T$999,6)</f>
        <v>0.009357</v>
      </c>
      <c r="N841" s="100">
        <f>VLOOKUP(A841,'Absolute Total Monosaccharide C'!$E$2:$T$999,7)</f>
        <v>0.010651</v>
      </c>
      <c r="O841" s="31">
        <f>VLOOKUP(A841,'Absolute Total Monosaccharide C'!$E$2:$T$999,8)</f>
        <v>0.000148</v>
      </c>
      <c r="P841" s="102">
        <f>VLOOKUP(A841,'Absolute Total Monosaccharide C'!$E$2:$T$999,9)</f>
        <v>0.0000692</v>
      </c>
      <c r="Q841" s="102">
        <f>VLOOKUP(A841,'Absolute Total Monosaccharide C'!$E$2:$T$999,10)</f>
        <v>0.000047</v>
      </c>
      <c r="R841" s="31">
        <f>VLOOKUP(A841,'Absolute Total Monosaccharide C'!$E$2:$T$999,11)</f>
        <v>0.000151</v>
      </c>
      <c r="S841" s="102">
        <f>VLOOKUP(A841,'Absolute Total Monosaccharide C'!$E$2:$T$999,12)</f>
        <v>0.000068</v>
      </c>
      <c r="T841" s="31">
        <f>VLOOKUP(A841,'Absolute Total Monosaccharide C'!$E$2:$T$999,13)</f>
        <v>0</v>
      </c>
      <c r="U841" s="31">
        <f>VLOOKUP(A841,'Absolute Total Monosaccharide C'!$E$2:$T$999,14)</f>
        <v>0.002525</v>
      </c>
      <c r="V841" s="31">
        <f>VLOOKUP(A841,'Absolute Total Monosaccharide C'!$E$2:$T$999,15)</f>
        <v>0</v>
      </c>
      <c r="W841" s="31">
        <f>VLOOKUP(A841,'Absolute Total Monosaccharide C'!$E$2:$T$999,16)</f>
        <v>0.000319</v>
      </c>
      <c r="X841" s="100">
        <f>VLOOKUP(A841,'Absolute Total Monosaccharide C'!$E$2:$T$999,2)</f>
        <v>10.091</v>
      </c>
      <c r="Y841" s="101"/>
    </row>
    <row r="842">
      <c r="A842" s="19" t="s">
        <v>2303</v>
      </c>
      <c r="B842" s="8" t="str">
        <f>VLOOKUP(A842,'Food Encyclopedia'!$C$2:$K$999,3)&amp;","&amp;VLOOKUP(A842,'Food Encyclopedia'!$C$2:$K$999,4)&amp;","&amp;VLOOKUP(A842,'Food Encyclopedia'!$C$2:$K$999,5)</f>
        <v>Bread, 21 whole grains and seeds, NA, bag,Dave's Killer Bread,21 whole grains and seeds bread</v>
      </c>
      <c r="C842" s="31" t="str">
        <f>VLOOKUP(A842,'Food Encyclopedia'!$C$2:$K$999,6)</f>
        <v>Grain Products</v>
      </c>
      <c r="D842" s="108"/>
      <c r="E842" s="31">
        <f t="shared" si="1"/>
        <v>0</v>
      </c>
      <c r="F842" s="31">
        <f>(VLOOKUP(A842,'% water content of Food'!A842:F1839,6))</f>
        <v>30.88458289</v>
      </c>
      <c r="G842" s="31">
        <f t="shared" si="2"/>
        <v>0</v>
      </c>
      <c r="H842" s="31">
        <f t="shared" si="3"/>
        <v>0</v>
      </c>
      <c r="I842" s="99">
        <f t="shared" si="4"/>
        <v>0</v>
      </c>
      <c r="J842" s="31">
        <f>VLOOKUP(A842,'Absolute Total Monosaccharide C'!$E$2:$T$999,3)</f>
        <v>0.438357</v>
      </c>
      <c r="K842" s="31">
        <f>VLOOKUP(A842,'Absolute Total Monosaccharide C'!$E$2:$T$999,4)</f>
        <v>0.005145</v>
      </c>
      <c r="L842" s="31">
        <f>VLOOKUP(A842,'Absolute Total Monosaccharide C'!$E$2:$T$999,5)</f>
        <v>0.011934</v>
      </c>
      <c r="M842" s="31">
        <f>VLOOKUP(A842,'Absolute Total Monosaccharide C'!$E$2:$T$999,6)</f>
        <v>0.017365</v>
      </c>
      <c r="N842" s="100">
        <f>VLOOKUP(A842,'Absolute Total Monosaccharide C'!$E$2:$T$999,7)</f>
        <v>0.01314</v>
      </c>
      <c r="O842" s="31">
        <f>VLOOKUP(A842,'Absolute Total Monosaccharide C'!$E$2:$T$999,8)</f>
        <v>0.000131</v>
      </c>
      <c r="P842" s="31">
        <f>VLOOKUP(A842,'Absolute Total Monosaccharide C'!$E$2:$T$999,9)</f>
        <v>0.000146</v>
      </c>
      <c r="Q842" s="31">
        <f>VLOOKUP(A842,'Absolute Total Monosaccharide C'!$E$2:$T$999,10)</f>
        <v>0.000112</v>
      </c>
      <c r="R842" s="31">
        <f>VLOOKUP(A842,'Absolute Total Monosaccharide C'!$E$2:$T$999,11)</f>
        <v>0.000203</v>
      </c>
      <c r="S842" s="102">
        <f>VLOOKUP(A842,'Absolute Total Monosaccharide C'!$E$2:$T$999,12)</f>
        <v>0.0000286</v>
      </c>
      <c r="T842" s="31">
        <f>VLOOKUP(A842,'Absolute Total Monosaccharide C'!$E$2:$T$999,13)</f>
        <v>0</v>
      </c>
      <c r="U842" s="31">
        <f>VLOOKUP(A842,'Absolute Total Monosaccharide C'!$E$2:$T$999,14)</f>
        <v>0.002125</v>
      </c>
      <c r="V842" s="31">
        <f>VLOOKUP(A842,'Absolute Total Monosaccharide C'!$E$2:$T$999,15)</f>
        <v>0</v>
      </c>
      <c r="W842" s="31">
        <f>VLOOKUP(A842,'Absolute Total Monosaccharide C'!$E$2:$T$999,16)</f>
        <v>0.000354</v>
      </c>
      <c r="X842" s="100">
        <f>VLOOKUP(A842,'Absolute Total Monosaccharide C'!$E$2:$T$999,2)</f>
        <v>9.882</v>
      </c>
      <c r="Y842" s="101"/>
    </row>
    <row r="843">
      <c r="A843" s="19" t="s">
        <v>2306</v>
      </c>
      <c r="B843" s="8" t="str">
        <f>VLOOKUP(A843,'Food Encyclopedia'!$C$2:$K$999,3)&amp;","&amp;VLOOKUP(A843,'Food Encyclopedia'!$C$2:$K$999,4)&amp;","&amp;VLOOKUP(A843,'Food Encyclopedia'!$C$2:$K$999,5)</f>
        <v>Prunes, pitted, NA, bag,Good &amp; Gather,Unsweetened pitted prunes </v>
      </c>
      <c r="C843" s="31" t="str">
        <f>VLOOKUP(A843,'Food Encyclopedia'!$C$2:$K$999,6)</f>
        <v>Fruits</v>
      </c>
      <c r="D843" s="108"/>
      <c r="E843" s="31">
        <f t="shared" si="1"/>
        <v>0</v>
      </c>
      <c r="F843" s="31">
        <f>(VLOOKUP(A843,'% water content of Food'!A843:F1840,6))</f>
        <v>8.94196588</v>
      </c>
      <c r="G843" s="31">
        <f t="shared" si="2"/>
        <v>0</v>
      </c>
      <c r="H843" s="31">
        <f t="shared" si="3"/>
        <v>0</v>
      </c>
      <c r="I843" s="99">
        <f t="shared" si="4"/>
        <v>0</v>
      </c>
      <c r="J843" s="31">
        <f>VLOOKUP(A843,'Absolute Total Monosaccharide C'!$E$2:$T$999,3)</f>
        <v>0.146753</v>
      </c>
      <c r="K843" s="31">
        <f>VLOOKUP(A843,'Absolute Total Monosaccharide C'!$E$2:$T$999,4)</f>
        <v>0.016322</v>
      </c>
      <c r="L843" s="31">
        <f>VLOOKUP(A843,'Absolute Total Monosaccharide C'!$E$2:$T$999,5)</f>
        <v>0.022542</v>
      </c>
      <c r="M843" s="31">
        <f>VLOOKUP(A843,'Absolute Total Monosaccharide C'!$E$2:$T$999,6)</f>
        <v>0.001704</v>
      </c>
      <c r="N843" s="100">
        <f>VLOOKUP(A843,'Absolute Total Monosaccharide C'!$E$2:$T$999,7)</f>
        <v>0.008567</v>
      </c>
      <c r="O843" s="31">
        <f>VLOOKUP(A843,'Absolute Total Monosaccharide C'!$E$2:$T$999,8)</f>
        <v>0.000956</v>
      </c>
      <c r="P843" s="31">
        <f>VLOOKUP(A843,'Absolute Total Monosaccharide C'!$E$2:$T$999,9)</f>
        <v>0.001168</v>
      </c>
      <c r="Q843" s="31">
        <f>VLOOKUP(A843,'Absolute Total Monosaccharide C'!$E$2:$T$999,10)</f>
        <v>0</v>
      </c>
      <c r="R843" s="31">
        <f>VLOOKUP(A843,'Absolute Total Monosaccharide C'!$E$2:$T$999,11)</f>
        <v>0.015307</v>
      </c>
      <c r="S843" s="31">
        <f>VLOOKUP(A843,'Absolute Total Monosaccharide C'!$E$2:$T$999,12)</f>
        <v>0</v>
      </c>
      <c r="T843" s="31">
        <f>VLOOKUP(A843,'Absolute Total Monosaccharide C'!$E$2:$T$999,13)</f>
        <v>0</v>
      </c>
      <c r="U843" s="31">
        <f>VLOOKUP(A843,'Absolute Total Monosaccharide C'!$E$2:$T$999,14)</f>
        <v>0.003049</v>
      </c>
      <c r="V843" s="31">
        <f>VLOOKUP(A843,'Absolute Total Monosaccharide C'!$E$2:$T$999,15)</f>
        <v>0</v>
      </c>
      <c r="W843" s="31">
        <f>VLOOKUP(A843,'Absolute Total Monosaccharide C'!$E$2:$T$999,16)</f>
        <v>0.000124</v>
      </c>
      <c r="X843" s="100">
        <f>VLOOKUP(A843,'Absolute Total Monosaccharide C'!$E$2:$T$999,2)</f>
        <v>9.873</v>
      </c>
      <c r="Y843" s="101"/>
    </row>
    <row r="844">
      <c r="A844" s="19" t="s">
        <v>2309</v>
      </c>
      <c r="B844" s="8" t="str">
        <f>VLOOKUP(A844,'Food Encyclopedia'!$C$2:$K$999,3)&amp;","&amp;VLOOKUP(A844,'Food Encyclopedia'!$C$2:$K$999,4)&amp;","&amp;VLOOKUP(A844,'Food Encyclopedia'!$C$2:$K$999,5)</f>
        <v>Mango, Ataulfo, flesh, fresh,Don Rigo,Yellow mango</v>
      </c>
      <c r="C844" s="31" t="str">
        <f>VLOOKUP(A844,'Food Encyclopedia'!$C$2:$K$999,6)</f>
        <v>Fruits</v>
      </c>
      <c r="D844" s="108"/>
      <c r="E844" s="31">
        <f t="shared" si="1"/>
        <v>0</v>
      </c>
      <c r="F844" s="31">
        <f>(VLOOKUP(A844,'% water content of Food'!A844:F1841,6))</f>
        <v>61.45056942</v>
      </c>
      <c r="G844" s="31">
        <f t="shared" si="2"/>
        <v>0</v>
      </c>
      <c r="H844" s="31">
        <f t="shared" si="3"/>
        <v>0</v>
      </c>
      <c r="I844" s="99">
        <f t="shared" si="4"/>
        <v>0</v>
      </c>
      <c r="J844" s="31">
        <f>VLOOKUP(A844,'Absolute Total Monosaccharide C'!$E$2:$T$999,3)</f>
        <v>0.159188</v>
      </c>
      <c r="K844" s="31">
        <f>VLOOKUP(A844,'Absolute Total Monosaccharide C'!$E$2:$T$999,4)</f>
        <v>0.008475</v>
      </c>
      <c r="L844" s="31">
        <f>VLOOKUP(A844,'Absolute Total Monosaccharide C'!$E$2:$T$999,5)</f>
        <v>0.07043</v>
      </c>
      <c r="M844" s="31">
        <f>VLOOKUP(A844,'Absolute Total Monosaccharide C'!$E$2:$T$999,6)</f>
        <v>0.004472</v>
      </c>
      <c r="N844" s="100">
        <f>VLOOKUP(A844,'Absolute Total Monosaccharide C'!$E$2:$T$999,7)</f>
        <v>0.010597</v>
      </c>
      <c r="O844" s="31">
        <f>VLOOKUP(A844,'Absolute Total Monosaccharide C'!$E$2:$T$999,8)</f>
        <v>0.001272</v>
      </c>
      <c r="P844" s="31">
        <f>VLOOKUP(A844,'Absolute Total Monosaccharide C'!$E$2:$T$999,9)</f>
        <v>0.001068</v>
      </c>
      <c r="Q844" s="31">
        <f>VLOOKUP(A844,'Absolute Total Monosaccharide C'!$E$2:$T$999,10)</f>
        <v>0</v>
      </c>
      <c r="R844" s="31">
        <f>VLOOKUP(A844,'Absolute Total Monosaccharide C'!$E$2:$T$999,11)</f>
        <v>0.008744</v>
      </c>
      <c r="S844" s="31">
        <f>VLOOKUP(A844,'Absolute Total Monosaccharide C'!$E$2:$T$999,12)</f>
        <v>0</v>
      </c>
      <c r="T844" s="31">
        <f>VLOOKUP(A844,'Absolute Total Monosaccharide C'!$E$2:$T$999,13)</f>
        <v>0</v>
      </c>
      <c r="U844" s="31">
        <f>VLOOKUP(A844,'Absolute Total Monosaccharide C'!$E$2:$T$999,14)</f>
        <v>0</v>
      </c>
      <c r="V844" s="31">
        <f>VLOOKUP(A844,'Absolute Total Monosaccharide C'!$E$2:$T$999,15)</f>
        <v>0</v>
      </c>
      <c r="W844" s="31">
        <f>VLOOKUP(A844,'Absolute Total Monosaccharide C'!$E$2:$T$999,16)</f>
        <v>0.000192</v>
      </c>
      <c r="X844" s="100">
        <f>VLOOKUP(A844,'Absolute Total Monosaccharide C'!$E$2:$T$999,2)</f>
        <v>10.076</v>
      </c>
      <c r="Y844" s="101"/>
    </row>
    <row r="845">
      <c r="A845" s="19" t="s">
        <v>2313</v>
      </c>
      <c r="B845" s="8" t="str">
        <f>VLOOKUP(A845,'Food Encyclopedia'!$C$2:$K$999,3)&amp;","&amp;VLOOKUP(A845,'Food Encyclopedia'!$C$2:$K$999,4)&amp;","&amp;VLOOKUP(A845,'Food Encyclopedia'!$C$2:$K$999,5)</f>
        <v>Mango, Bella, flesh, fresh,Kent,Red mango</v>
      </c>
      <c r="C845" s="31" t="str">
        <f>VLOOKUP(A845,'Food Encyclopedia'!$C$2:$K$999,6)</f>
        <v>Fruits</v>
      </c>
      <c r="D845" s="108"/>
      <c r="E845" s="31">
        <f t="shared" si="1"/>
        <v>0</v>
      </c>
      <c r="F845" s="31">
        <f>(VLOOKUP(A845,'% water content of Food'!A845:F1842,6))</f>
        <v>84.67109957</v>
      </c>
      <c r="G845" s="31">
        <f t="shared" si="2"/>
        <v>0</v>
      </c>
      <c r="H845" s="31">
        <f t="shared" si="3"/>
        <v>0</v>
      </c>
      <c r="I845" s="99">
        <f t="shared" si="4"/>
        <v>0</v>
      </c>
      <c r="J845" s="31">
        <f>VLOOKUP(A845,'Absolute Total Monosaccharide C'!$E$2:$T$999,3)</f>
        <v>0.293621</v>
      </c>
      <c r="K845" s="31">
        <f>VLOOKUP(A845,'Absolute Total Monosaccharide C'!$E$2:$T$999,4)</f>
        <v>0.010809</v>
      </c>
      <c r="L845" s="31">
        <f>VLOOKUP(A845,'Absolute Total Monosaccharide C'!$E$2:$T$999,5)</f>
        <v>0.068005</v>
      </c>
      <c r="M845" s="31">
        <f>VLOOKUP(A845,'Absolute Total Monosaccharide C'!$E$2:$T$999,6)</f>
        <v>0.00416</v>
      </c>
      <c r="N845" s="100">
        <f>VLOOKUP(A845,'Absolute Total Monosaccharide C'!$E$2:$T$999,7)</f>
        <v>0.0094</v>
      </c>
      <c r="O845" s="31">
        <f>VLOOKUP(A845,'Absolute Total Monosaccharide C'!$E$2:$T$999,8)</f>
        <v>0.001655</v>
      </c>
      <c r="P845" s="31">
        <f>VLOOKUP(A845,'Absolute Total Monosaccharide C'!$E$2:$T$999,9)</f>
        <v>0.001099</v>
      </c>
      <c r="Q845" s="31">
        <f>VLOOKUP(A845,'Absolute Total Monosaccharide C'!$E$2:$T$999,10)</f>
        <v>0</v>
      </c>
      <c r="R845" s="31">
        <f>VLOOKUP(A845,'Absolute Total Monosaccharide C'!$E$2:$T$999,11)</f>
        <v>0.013317</v>
      </c>
      <c r="S845" s="31">
        <f>VLOOKUP(A845,'Absolute Total Monosaccharide C'!$E$2:$T$999,12)</f>
        <v>0</v>
      </c>
      <c r="T845" s="31">
        <f>VLOOKUP(A845,'Absolute Total Monosaccharide C'!$E$2:$T$999,13)</f>
        <v>0</v>
      </c>
      <c r="U845" s="31">
        <f>VLOOKUP(A845,'Absolute Total Monosaccharide C'!$E$2:$T$999,14)</f>
        <v>0</v>
      </c>
      <c r="V845" s="31">
        <f>VLOOKUP(A845,'Absolute Total Monosaccharide C'!$E$2:$T$999,15)</f>
        <v>0</v>
      </c>
      <c r="W845" s="31">
        <f>VLOOKUP(A845,'Absolute Total Monosaccharide C'!$E$2:$T$999,16)</f>
        <v>0.000112</v>
      </c>
      <c r="X845" s="100">
        <f>VLOOKUP(A845,'Absolute Total Monosaccharide C'!$E$2:$T$999,2)</f>
        <v>10.253</v>
      </c>
      <c r="Y845" s="101"/>
    </row>
    <row r="846">
      <c r="A846" s="19" t="s">
        <v>2317</v>
      </c>
      <c r="B846" s="8" t="str">
        <f>VLOOKUP(A846,'Food Encyclopedia'!$C$2:$K$999,3)&amp;","&amp;VLOOKUP(A846,'Food Encyclopedia'!$C$2:$K$999,4)&amp;","&amp;VLOOKUP(A846,'Food Encyclopedia'!$C$2:$K$999,5)</f>
        <v>Lime, NA, fresh,N/A,Lime </v>
      </c>
      <c r="C846" s="31" t="str">
        <f>VLOOKUP(A846,'Food Encyclopedia'!$C$2:$K$999,6)</f>
        <v>Fruits</v>
      </c>
      <c r="D846" s="108"/>
      <c r="E846" s="31">
        <f t="shared" si="1"/>
        <v>0</v>
      </c>
      <c r="F846" s="31">
        <f>(VLOOKUP(A846,'% water content of Food'!A846:F1843,6))</f>
        <v>90.17760391</v>
      </c>
      <c r="G846" s="31">
        <f t="shared" si="2"/>
        <v>0</v>
      </c>
      <c r="H846" s="31">
        <f t="shared" si="3"/>
        <v>0</v>
      </c>
      <c r="I846" s="99">
        <f t="shared" si="4"/>
        <v>0</v>
      </c>
      <c r="J846" s="31">
        <f>VLOOKUP(A846,'Absolute Total Monosaccharide C'!$E$2:$T$999,3)</f>
        <v>0.062561</v>
      </c>
      <c r="K846" s="31">
        <f>VLOOKUP(A846,'Absolute Total Monosaccharide C'!$E$2:$T$999,4)</f>
        <v>0.007781</v>
      </c>
      <c r="L846" s="31">
        <f>VLOOKUP(A846,'Absolute Total Monosaccharide C'!$E$2:$T$999,5)</f>
        <v>0.02121</v>
      </c>
      <c r="M846" s="31">
        <f>VLOOKUP(A846,'Absolute Total Monosaccharide C'!$E$2:$T$999,6)</f>
        <v>0.000197</v>
      </c>
      <c r="N846" s="100">
        <f>VLOOKUP(A846,'Absolute Total Monosaccharide C'!$E$2:$T$999,7)</f>
        <v>0.002359</v>
      </c>
      <c r="O846" s="31">
        <f>VLOOKUP(A846,'Absolute Total Monosaccharide C'!$E$2:$T$999,8)</f>
        <v>0.0003</v>
      </c>
      <c r="P846" s="31">
        <f>VLOOKUP(A846,'Absolute Total Monosaccharide C'!$E$2:$T$999,9)</f>
        <v>0.00063</v>
      </c>
      <c r="Q846" s="102">
        <f>VLOOKUP(A846,'Absolute Total Monosaccharide C'!$E$2:$T$999,10)</f>
        <v>0.000047</v>
      </c>
      <c r="R846" s="31">
        <f>VLOOKUP(A846,'Absolute Total Monosaccharide C'!$E$2:$T$999,11)</f>
        <v>0.001347</v>
      </c>
      <c r="S846" s="31">
        <f>VLOOKUP(A846,'Absolute Total Monosaccharide C'!$E$2:$T$999,12)</f>
        <v>0</v>
      </c>
      <c r="T846" s="31">
        <f>VLOOKUP(A846,'Absolute Total Monosaccharide C'!$E$2:$T$999,13)</f>
        <v>0</v>
      </c>
      <c r="U846" s="31">
        <f>VLOOKUP(A846,'Absolute Total Monosaccharide C'!$E$2:$T$999,14)</f>
        <v>0</v>
      </c>
      <c r="V846" s="31">
        <f>VLOOKUP(A846,'Absolute Total Monosaccharide C'!$E$2:$T$999,15)</f>
        <v>0</v>
      </c>
      <c r="W846" s="102">
        <f>VLOOKUP(A846,'Absolute Total Monosaccharide C'!$E$2:$T$999,16)</f>
        <v>0.0000802</v>
      </c>
      <c r="X846" s="100">
        <f>VLOOKUP(A846,'Absolute Total Monosaccharide C'!$E$2:$T$999,2)</f>
        <v>9.903</v>
      </c>
      <c r="Y846" s="101"/>
    </row>
    <row r="847">
      <c r="A847" s="19" t="s">
        <v>2320</v>
      </c>
      <c r="B847" s="8" t="str">
        <f>VLOOKUP(A847,'Food Encyclopedia'!$C$2:$K$999,3)&amp;","&amp;VLOOKUP(A847,'Food Encyclopedia'!$C$2:$K$999,4)&amp;","&amp;VLOOKUP(A847,'Food Encyclopedia'!$C$2:$K$999,5)</f>
        <v>Kale, curly, NA, fresh,Cal-organic,Kale</v>
      </c>
      <c r="C847" s="31" t="str">
        <f>VLOOKUP(A847,'Food Encyclopedia'!$C$2:$K$999,6)</f>
        <v>Vegetables</v>
      </c>
      <c r="D847" s="108"/>
      <c r="E847" s="31">
        <f t="shared" si="1"/>
        <v>0</v>
      </c>
      <c r="F847" s="31">
        <f>(VLOOKUP(A847,'% water content of Food'!A847:F1844,6))</f>
        <v>85.9211557</v>
      </c>
      <c r="G847" s="31">
        <f t="shared" si="2"/>
        <v>0</v>
      </c>
      <c r="H847" s="31">
        <f t="shared" si="3"/>
        <v>0</v>
      </c>
      <c r="I847" s="99">
        <f t="shared" si="4"/>
        <v>0</v>
      </c>
      <c r="J847" s="31">
        <f>VLOOKUP(A847,'Absolute Total Monosaccharide C'!$E$2:$T$999,3)</f>
        <v>0.05937</v>
      </c>
      <c r="K847" s="31">
        <f>VLOOKUP(A847,'Absolute Total Monosaccharide C'!$E$2:$T$999,4)</f>
        <v>0.023906</v>
      </c>
      <c r="L847" s="31">
        <f>VLOOKUP(A847,'Absolute Total Monosaccharide C'!$E$2:$T$999,5)</f>
        <v>0.005877</v>
      </c>
      <c r="M847" s="31">
        <f>VLOOKUP(A847,'Absolute Total Monosaccharide C'!$E$2:$T$999,6)</f>
        <v>0.011347</v>
      </c>
      <c r="N847" s="100">
        <f>VLOOKUP(A847,'Absolute Total Monosaccharide C'!$E$2:$T$999,7)</f>
        <v>0.023967</v>
      </c>
      <c r="O847" s="31">
        <f>VLOOKUP(A847,'Absolute Total Monosaccharide C'!$E$2:$T$999,8)</f>
        <v>0.00181</v>
      </c>
      <c r="P847" s="31">
        <f>VLOOKUP(A847,'Absolute Total Monosaccharide C'!$E$2:$T$999,9)</f>
        <v>0.0055</v>
      </c>
      <c r="Q847" s="31">
        <f>VLOOKUP(A847,'Absolute Total Monosaccharide C'!$E$2:$T$999,10)</f>
        <v>0.00034</v>
      </c>
      <c r="R847" s="31">
        <f>VLOOKUP(A847,'Absolute Total Monosaccharide C'!$E$2:$T$999,11)</f>
        <v>0.037785</v>
      </c>
      <c r="S847" s="31">
        <f>VLOOKUP(A847,'Absolute Total Monosaccharide C'!$E$2:$T$999,12)</f>
        <v>0.000437</v>
      </c>
      <c r="T847" s="31">
        <f>VLOOKUP(A847,'Absolute Total Monosaccharide C'!$E$2:$T$999,13)</f>
        <v>0</v>
      </c>
      <c r="U847" s="31">
        <f>VLOOKUP(A847,'Absolute Total Monosaccharide C'!$E$2:$T$999,14)</f>
        <v>0.005014</v>
      </c>
      <c r="V847" s="31">
        <f>VLOOKUP(A847,'Absolute Total Monosaccharide C'!$E$2:$T$999,15)</f>
        <v>0</v>
      </c>
      <c r="W847" s="31">
        <f>VLOOKUP(A847,'Absolute Total Monosaccharide C'!$E$2:$T$999,16)</f>
        <v>0.002057</v>
      </c>
      <c r="X847" s="100">
        <f>VLOOKUP(A847,'Absolute Total Monosaccharide C'!$E$2:$T$999,2)</f>
        <v>10.098</v>
      </c>
      <c r="Y847" s="101"/>
    </row>
    <row r="848">
      <c r="A848" s="19" t="s">
        <v>2324</v>
      </c>
      <c r="B848" s="8" t="str">
        <f>VLOOKUP(A848,'Food Encyclopedia'!$C$2:$K$999,3)&amp;","&amp;VLOOKUP(A848,'Food Encyclopedia'!$C$2:$K$999,4)&amp;","&amp;VLOOKUP(A848,'Food Encyclopedia'!$C$2:$K$999,5)</f>
        <v>Kale, red, NA, fresh,Cal-organic,Red Kale </v>
      </c>
      <c r="C848" s="31" t="str">
        <f>VLOOKUP(A848,'Food Encyclopedia'!$C$2:$K$999,6)</f>
        <v>Vegetables</v>
      </c>
      <c r="D848" s="108"/>
      <c r="E848" s="31">
        <f t="shared" si="1"/>
        <v>0</v>
      </c>
      <c r="F848" s="31">
        <f>(VLOOKUP(A848,'% water content of Food'!A848:F1845,6))</f>
        <v>91.31531709</v>
      </c>
      <c r="G848" s="31">
        <f t="shared" si="2"/>
        <v>0</v>
      </c>
      <c r="H848" s="31">
        <f t="shared" si="3"/>
        <v>0</v>
      </c>
      <c r="I848" s="99">
        <f t="shared" si="4"/>
        <v>0</v>
      </c>
      <c r="J848" s="31">
        <f>VLOOKUP(A848,'Absolute Total Monosaccharide C'!$E$2:$T$999,3)</f>
        <v>0.034157</v>
      </c>
      <c r="K848" s="31">
        <f>VLOOKUP(A848,'Absolute Total Monosaccharide C'!$E$2:$T$999,4)</f>
        <v>0.024173</v>
      </c>
      <c r="L848" s="31">
        <f>VLOOKUP(A848,'Absolute Total Monosaccharide C'!$E$2:$T$999,5)</f>
        <v>0</v>
      </c>
      <c r="M848" s="31">
        <f>VLOOKUP(A848,'Absolute Total Monosaccharide C'!$E$2:$T$999,6)</f>
        <v>0.012879</v>
      </c>
      <c r="N848" s="100">
        <f>VLOOKUP(A848,'Absolute Total Monosaccharide C'!$E$2:$T$999,7)</f>
        <v>0.017802</v>
      </c>
      <c r="O848" s="31">
        <f>VLOOKUP(A848,'Absolute Total Monosaccharide C'!$E$2:$T$999,8)</f>
        <v>0.001971</v>
      </c>
      <c r="P848" s="31">
        <f>VLOOKUP(A848,'Absolute Total Monosaccharide C'!$E$2:$T$999,9)</f>
        <v>0.006228</v>
      </c>
      <c r="Q848" s="31">
        <f>VLOOKUP(A848,'Absolute Total Monosaccharide C'!$E$2:$T$999,10)</f>
        <v>0.0002</v>
      </c>
      <c r="R848" s="31">
        <f>VLOOKUP(A848,'Absolute Total Monosaccharide C'!$E$2:$T$999,11)</f>
        <v>0.048804</v>
      </c>
      <c r="S848" s="31">
        <f>VLOOKUP(A848,'Absolute Total Monosaccharide C'!$E$2:$T$999,12)</f>
        <v>0</v>
      </c>
      <c r="T848" s="31">
        <f>VLOOKUP(A848,'Absolute Total Monosaccharide C'!$E$2:$T$999,13)</f>
        <v>0</v>
      </c>
      <c r="U848" s="31">
        <f>VLOOKUP(A848,'Absolute Total Monosaccharide C'!$E$2:$T$999,14)</f>
        <v>0.007952</v>
      </c>
      <c r="V848" s="31">
        <f>VLOOKUP(A848,'Absolute Total Monosaccharide C'!$E$2:$T$999,15)</f>
        <v>0</v>
      </c>
      <c r="W848" s="31">
        <f>VLOOKUP(A848,'Absolute Total Monosaccharide C'!$E$2:$T$999,16)</f>
        <v>0.001507</v>
      </c>
      <c r="X848" s="100">
        <f>VLOOKUP(A848,'Absolute Total Monosaccharide C'!$E$2:$T$999,2)</f>
        <v>10.127</v>
      </c>
      <c r="Y848" s="101"/>
    </row>
    <row r="849">
      <c r="A849" s="19" t="s">
        <v>2327</v>
      </c>
      <c r="B849" s="8" t="str">
        <f>VLOOKUP(A849,'Food Encyclopedia'!$C$2:$K$999,3)&amp;","&amp;VLOOKUP(A849,'Food Encyclopedia'!$C$2:$K$999,4)&amp;","&amp;VLOOKUP(A849,'Food Encyclopedia'!$C$2:$K$999,5)</f>
        <v>Kale, lacinato, NA, fresh,Cal-organic,Licanato Kale </v>
      </c>
      <c r="C849" s="31" t="str">
        <f>VLOOKUP(A849,'Food Encyclopedia'!$C$2:$K$999,6)</f>
        <v>Vegetables</v>
      </c>
      <c r="D849" s="108"/>
      <c r="E849" s="31">
        <f t="shared" si="1"/>
        <v>0</v>
      </c>
      <c r="F849" s="31">
        <f>(VLOOKUP(A849,'% water content of Food'!A849:F1846,6))</f>
        <v>89.17071558</v>
      </c>
      <c r="G849" s="31">
        <f t="shared" si="2"/>
        <v>0</v>
      </c>
      <c r="H849" s="31">
        <f t="shared" si="3"/>
        <v>0</v>
      </c>
      <c r="I849" s="99">
        <f t="shared" si="4"/>
        <v>0</v>
      </c>
      <c r="J849" s="31">
        <f>VLOOKUP(A849,'Absolute Total Monosaccharide C'!$E$2:$T$999,3)</f>
        <v>0.014778</v>
      </c>
      <c r="K849" s="31">
        <f>VLOOKUP(A849,'Absolute Total Monosaccharide C'!$E$2:$T$999,4)</f>
        <v>0.021867</v>
      </c>
      <c r="L849" s="31">
        <f>VLOOKUP(A849,'Absolute Total Monosaccharide C'!$E$2:$T$999,5)</f>
        <v>0</v>
      </c>
      <c r="M849" s="31">
        <f>VLOOKUP(A849,'Absolute Total Monosaccharide C'!$E$2:$T$999,6)</f>
        <v>0.00774</v>
      </c>
      <c r="N849" s="100">
        <f>VLOOKUP(A849,'Absolute Total Monosaccharide C'!$E$2:$T$999,7)</f>
        <v>0.012265</v>
      </c>
      <c r="O849" s="31">
        <f>VLOOKUP(A849,'Absolute Total Monosaccharide C'!$E$2:$T$999,8)</f>
        <v>0.001255</v>
      </c>
      <c r="P849" s="31">
        <f>VLOOKUP(A849,'Absolute Total Monosaccharide C'!$E$2:$T$999,9)</f>
        <v>0.004806</v>
      </c>
      <c r="Q849" s="102">
        <f>VLOOKUP(A849,'Absolute Total Monosaccharide C'!$E$2:$T$999,10)</f>
        <v>0.000098</v>
      </c>
      <c r="R849" s="31">
        <f>VLOOKUP(A849,'Absolute Total Monosaccharide C'!$E$2:$T$999,11)</f>
        <v>0.039517</v>
      </c>
      <c r="S849" s="102">
        <f>VLOOKUP(A849,'Absolute Total Monosaccharide C'!$E$2:$T$999,12)</f>
        <v>0.0000963</v>
      </c>
      <c r="T849" s="31">
        <f>VLOOKUP(A849,'Absolute Total Monosaccharide C'!$E$2:$T$999,13)</f>
        <v>0</v>
      </c>
      <c r="U849" s="31">
        <f>VLOOKUP(A849,'Absolute Total Monosaccharide C'!$E$2:$T$999,14)</f>
        <v>0.004144</v>
      </c>
      <c r="V849" s="31">
        <f>VLOOKUP(A849,'Absolute Total Monosaccharide C'!$E$2:$T$999,15)</f>
        <v>0</v>
      </c>
      <c r="W849" s="31">
        <f>VLOOKUP(A849,'Absolute Total Monosaccharide C'!$E$2:$T$999,16)</f>
        <v>0.001552</v>
      </c>
      <c r="X849" s="100">
        <f>VLOOKUP(A849,'Absolute Total Monosaccharide C'!$E$2:$T$999,2)</f>
        <v>10.11</v>
      </c>
      <c r="Y849" s="101"/>
    </row>
    <row r="850">
      <c r="A850" s="19" t="s">
        <v>2330</v>
      </c>
      <c r="B850" s="8" t="str">
        <f>VLOOKUP(A850,'Food Encyclopedia'!$C$2:$K$999,3)&amp;","&amp;VLOOKUP(A850,'Food Encyclopedia'!$C$2:$K$999,4)&amp;","&amp;VLOOKUP(A850,'Food Encyclopedia'!$C$2:$K$999,5)</f>
        <v>Green onions, NA, fresh,Good &amp; Gather,Green onion </v>
      </c>
      <c r="C850" s="31" t="str">
        <f>VLOOKUP(A850,'Food Encyclopedia'!$C$2:$K$999,6)</f>
        <v>Vegetables</v>
      </c>
      <c r="D850" s="108"/>
      <c r="E850" s="31">
        <f t="shared" si="1"/>
        <v>0</v>
      </c>
      <c r="F850" s="31">
        <f>(VLOOKUP(A850,'% water content of Food'!A850:F1847,6))</f>
        <v>92.2989073</v>
      </c>
      <c r="G850" s="31">
        <f t="shared" si="2"/>
        <v>0</v>
      </c>
      <c r="H850" s="31">
        <f t="shared" si="3"/>
        <v>0</v>
      </c>
      <c r="I850" s="99">
        <f t="shared" si="4"/>
        <v>0</v>
      </c>
      <c r="J850" s="31">
        <f>VLOOKUP(A850,'Absolute Total Monosaccharide C'!$E$2:$T$999,3)</f>
        <v>0.200635</v>
      </c>
      <c r="K850" s="31">
        <f>VLOOKUP(A850,'Absolute Total Monosaccharide C'!$E$2:$T$999,4)</f>
        <v>0.037415</v>
      </c>
      <c r="L850" s="31">
        <f>VLOOKUP(A850,'Absolute Total Monosaccharide C'!$E$2:$T$999,5)</f>
        <v>0.040811</v>
      </c>
      <c r="M850" s="31">
        <f>VLOOKUP(A850,'Absolute Total Monosaccharide C'!$E$2:$T$999,6)</f>
        <v>0.011361</v>
      </c>
      <c r="N850" s="100">
        <f>VLOOKUP(A850,'Absolute Total Monosaccharide C'!$E$2:$T$999,7)</f>
        <v>0.007252</v>
      </c>
      <c r="O850" s="31">
        <f>VLOOKUP(A850,'Absolute Total Monosaccharide C'!$E$2:$T$999,8)</f>
        <v>0.002136</v>
      </c>
      <c r="P850" s="31">
        <f>VLOOKUP(A850,'Absolute Total Monosaccharide C'!$E$2:$T$999,9)</f>
        <v>0.003136</v>
      </c>
      <c r="Q850" s="102">
        <f>VLOOKUP(A850,'Absolute Total Monosaccharide C'!$E$2:$T$999,10)</f>
        <v>0.0000831</v>
      </c>
      <c r="R850" s="31">
        <f>VLOOKUP(A850,'Absolute Total Monosaccharide C'!$E$2:$T$999,11)</f>
        <v>0.041815</v>
      </c>
      <c r="S850" s="31">
        <f>VLOOKUP(A850,'Absolute Total Monosaccharide C'!$E$2:$T$999,12)</f>
        <v>0.000434</v>
      </c>
      <c r="T850" s="31">
        <f>VLOOKUP(A850,'Absolute Total Monosaccharide C'!$E$2:$T$999,13)</f>
        <v>0</v>
      </c>
      <c r="U850" s="31">
        <f>VLOOKUP(A850,'Absolute Total Monosaccharide C'!$E$2:$T$999,14)</f>
        <v>0.005221</v>
      </c>
      <c r="V850" s="31">
        <f>VLOOKUP(A850,'Absolute Total Monosaccharide C'!$E$2:$T$999,15)</f>
        <v>0</v>
      </c>
      <c r="W850" s="31">
        <f>VLOOKUP(A850,'Absolute Total Monosaccharide C'!$E$2:$T$999,16)</f>
        <v>0.001212</v>
      </c>
      <c r="X850" s="100">
        <f>VLOOKUP(A850,'Absolute Total Monosaccharide C'!$E$2:$T$999,2)</f>
        <v>10.208</v>
      </c>
      <c r="Y850" s="101"/>
    </row>
    <row r="851">
      <c r="A851" s="19" t="s">
        <v>2333</v>
      </c>
      <c r="B851" s="8" t="str">
        <f>VLOOKUP(A851,'Food Encyclopedia'!$C$2:$K$999,3)&amp;","&amp;VLOOKUP(A851,'Food Encyclopedia'!$C$2:$K$999,4)&amp;","&amp;VLOOKUP(A851,'Food Encyclopedia'!$C$2:$K$999,5)</f>
        <v>Lettuce, romaine, NA, fresh,Organic girl,Romaine Lettuce </v>
      </c>
      <c r="C851" s="31" t="str">
        <f>VLOOKUP(A851,'Food Encyclopedia'!$C$2:$K$999,6)</f>
        <v>Vegetables</v>
      </c>
      <c r="D851" s="108"/>
      <c r="E851" s="31">
        <f t="shared" si="1"/>
        <v>0</v>
      </c>
      <c r="F851" s="31">
        <f>(VLOOKUP(A851,'% water content of Food'!A851:F1848,6))</f>
        <v>94.57620428</v>
      </c>
      <c r="G851" s="31">
        <f t="shared" si="2"/>
        <v>0</v>
      </c>
      <c r="H851" s="31">
        <f t="shared" si="3"/>
        <v>0</v>
      </c>
      <c r="I851" s="99">
        <f t="shared" si="4"/>
        <v>0</v>
      </c>
      <c r="J851" s="31">
        <f>VLOOKUP(A851,'Absolute Total Monosaccharide C'!$E$2:$T$999,3)</f>
        <v>0.129331</v>
      </c>
      <c r="K851" s="31">
        <f>VLOOKUP(A851,'Absolute Total Monosaccharide C'!$E$2:$T$999,4)</f>
        <v>0.019798</v>
      </c>
      <c r="L851" s="31">
        <f>VLOOKUP(A851,'Absolute Total Monosaccharide C'!$E$2:$T$999,5)</f>
        <v>0.025879</v>
      </c>
      <c r="M851" s="31">
        <f>VLOOKUP(A851,'Absolute Total Monosaccharide C'!$E$2:$T$999,6)</f>
        <v>0.011646</v>
      </c>
      <c r="N851" s="100">
        <f>VLOOKUP(A851,'Absolute Total Monosaccharide C'!$E$2:$T$999,7)</f>
        <v>0.015391</v>
      </c>
      <c r="O851" s="31">
        <f>VLOOKUP(A851,'Absolute Total Monosaccharide C'!$E$2:$T$999,8)</f>
        <v>0.001957</v>
      </c>
      <c r="P851" s="31">
        <f>VLOOKUP(A851,'Absolute Total Monosaccharide C'!$E$2:$T$999,9)</f>
        <v>0.004726</v>
      </c>
      <c r="Q851" s="31">
        <f>VLOOKUP(A851,'Absolute Total Monosaccharide C'!$E$2:$T$999,10)</f>
        <v>0.000263</v>
      </c>
      <c r="R851" s="31">
        <f>VLOOKUP(A851,'Absolute Total Monosaccharide C'!$E$2:$T$999,11)</f>
        <v>0.042537</v>
      </c>
      <c r="S851" s="102">
        <f>VLOOKUP(A851,'Absolute Total Monosaccharide C'!$E$2:$T$999,12)</f>
        <v>0.0000171</v>
      </c>
      <c r="T851" s="31">
        <f>VLOOKUP(A851,'Absolute Total Monosaccharide C'!$E$2:$T$999,13)</f>
        <v>0</v>
      </c>
      <c r="U851" s="31">
        <f>VLOOKUP(A851,'Absolute Total Monosaccharide C'!$E$2:$T$999,14)</f>
        <v>0.004533</v>
      </c>
      <c r="V851" s="31">
        <f>VLOOKUP(A851,'Absolute Total Monosaccharide C'!$E$2:$T$999,15)</f>
        <v>0</v>
      </c>
      <c r="W851" s="31">
        <f>VLOOKUP(A851,'Absolute Total Monosaccharide C'!$E$2:$T$999,16)</f>
        <v>0.002329</v>
      </c>
      <c r="X851" s="100">
        <f>VLOOKUP(A851,'Absolute Total Monosaccharide C'!$E$2:$T$999,2)</f>
        <v>10.147</v>
      </c>
      <c r="Y851" s="101"/>
    </row>
    <row r="852">
      <c r="A852" s="19" t="s">
        <v>2337</v>
      </c>
      <c r="B852" s="8" t="str">
        <f>VLOOKUP(A852,'Food Encyclopedia'!$C$2:$K$999,3)&amp;","&amp;VLOOKUP(A852,'Food Encyclopedia'!$C$2:$K$999,4)&amp;","&amp;VLOOKUP(A852,'Food Encyclopedia'!$C$2:$K$999,5)</f>
        <v>Eggplant, NA, fresh,M &amp; R Company,Eggplant </v>
      </c>
      <c r="C852" s="31" t="str">
        <f>VLOOKUP(A852,'Food Encyclopedia'!$C$2:$K$999,6)</f>
        <v>Vegetables</v>
      </c>
      <c r="D852" s="108"/>
      <c r="E852" s="31">
        <f t="shared" si="1"/>
        <v>0</v>
      </c>
      <c r="F852" s="31">
        <f>(VLOOKUP(A852,'% water content of Food'!A852:F1849,6))</f>
        <v>91.82699206</v>
      </c>
      <c r="G852" s="31">
        <f t="shared" si="2"/>
        <v>0</v>
      </c>
      <c r="H852" s="31">
        <f t="shared" si="3"/>
        <v>0</v>
      </c>
      <c r="I852" s="99">
        <f t="shared" si="4"/>
        <v>0</v>
      </c>
      <c r="J852" s="31">
        <f>VLOOKUP(A852,'Absolute Total Monosaccharide C'!$E$2:$T$999,3)</f>
        <v>0.156644</v>
      </c>
      <c r="K852" s="31">
        <f>VLOOKUP(A852,'Absolute Total Monosaccharide C'!$E$2:$T$999,4)</f>
        <v>0.041046</v>
      </c>
      <c r="L852" s="31">
        <f>VLOOKUP(A852,'Absolute Total Monosaccharide C'!$E$2:$T$999,5)</f>
        <v>0.017603</v>
      </c>
      <c r="M852" s="31">
        <f>VLOOKUP(A852,'Absolute Total Monosaccharide C'!$E$2:$T$999,6)</f>
        <v>0.012888</v>
      </c>
      <c r="N852" s="100">
        <f>VLOOKUP(A852,'Absolute Total Monosaccharide C'!$E$2:$T$999,7)</f>
        <v>0.010524</v>
      </c>
      <c r="O852" s="31">
        <f>VLOOKUP(A852,'Absolute Total Monosaccharide C'!$E$2:$T$999,8)</f>
        <v>0.00073</v>
      </c>
      <c r="P852" s="31">
        <f>VLOOKUP(A852,'Absolute Total Monosaccharide C'!$E$2:$T$999,9)</f>
        <v>0.004412</v>
      </c>
      <c r="Q852" s="102">
        <f>VLOOKUP(A852,'Absolute Total Monosaccharide C'!$E$2:$T$999,10)</f>
        <v>0.0000104</v>
      </c>
      <c r="R852" s="31">
        <f>VLOOKUP(A852,'Absolute Total Monosaccharide C'!$E$2:$T$999,11)</f>
        <v>0.043887</v>
      </c>
      <c r="S852" s="31">
        <f>VLOOKUP(A852,'Absolute Total Monosaccharide C'!$E$2:$T$999,12)</f>
        <v>0</v>
      </c>
      <c r="T852" s="31">
        <f>VLOOKUP(A852,'Absolute Total Monosaccharide C'!$E$2:$T$999,13)</f>
        <v>0</v>
      </c>
      <c r="U852" s="31">
        <f>VLOOKUP(A852,'Absolute Total Monosaccharide C'!$E$2:$T$999,14)</f>
        <v>0.006269</v>
      </c>
      <c r="V852" s="31">
        <f>VLOOKUP(A852,'Absolute Total Monosaccharide C'!$E$2:$T$999,15)</f>
        <v>0</v>
      </c>
      <c r="W852" s="31">
        <f>VLOOKUP(A852,'Absolute Total Monosaccharide C'!$E$2:$T$999,16)</f>
        <v>0.001301</v>
      </c>
      <c r="X852" s="100">
        <f>VLOOKUP(A852,'Absolute Total Monosaccharide C'!$E$2:$T$999,2)</f>
        <v>10.286</v>
      </c>
      <c r="Y852" s="101"/>
    </row>
    <row r="853">
      <c r="A853" s="19" t="s">
        <v>2341</v>
      </c>
      <c r="B853" s="8" t="str">
        <f>VLOOKUP(A853,'Food Encyclopedia'!$C$2:$K$999,3)&amp;","&amp;VLOOKUP(A853,'Food Encyclopedia'!$C$2:$K$999,4)&amp;","&amp;VLOOKUP(A853,'Food Encyclopedia'!$C$2:$K$999,5)</f>
        <v>Cabbage, green, whole, fresh,N/A,Cabbage</v>
      </c>
      <c r="C853" s="31" t="str">
        <f>VLOOKUP(A853,'Food Encyclopedia'!$C$2:$K$999,6)</f>
        <v>Vegetables</v>
      </c>
      <c r="D853" s="108"/>
      <c r="E853" s="31">
        <f t="shared" si="1"/>
        <v>0</v>
      </c>
      <c r="F853" s="31">
        <f>(VLOOKUP(A853,'% water content of Food'!A853:F1850,6))</f>
        <v>93.14293301</v>
      </c>
      <c r="G853" s="31">
        <f t="shared" si="2"/>
        <v>0</v>
      </c>
      <c r="H853" s="31">
        <f t="shared" si="3"/>
        <v>0</v>
      </c>
      <c r="I853" s="99">
        <f t="shared" si="4"/>
        <v>0</v>
      </c>
      <c r="J853" s="31">
        <f>VLOOKUP(A853,'Absolute Total Monosaccharide C'!$E$2:$T$999,3)</f>
        <v>0.22211</v>
      </c>
      <c r="K853" s="31">
        <f>VLOOKUP(A853,'Absolute Total Monosaccharide C'!$E$2:$T$999,4)</f>
        <v>0.012173</v>
      </c>
      <c r="L853" s="31">
        <f>VLOOKUP(A853,'Absolute Total Monosaccharide C'!$E$2:$T$999,5)</f>
        <v>0.003889</v>
      </c>
      <c r="M853" s="31">
        <f>VLOOKUP(A853,'Absolute Total Monosaccharide C'!$E$2:$T$999,6)</f>
        <v>0.010594</v>
      </c>
      <c r="N853" s="100">
        <f>VLOOKUP(A853,'Absolute Total Monosaccharide C'!$E$2:$T$999,7)</f>
        <v>0.014942</v>
      </c>
      <c r="O853" s="31">
        <f>VLOOKUP(A853,'Absolute Total Monosaccharide C'!$E$2:$T$999,8)</f>
        <v>0.001805</v>
      </c>
      <c r="P853" s="31">
        <f>VLOOKUP(A853,'Absolute Total Monosaccharide C'!$E$2:$T$999,9)</f>
        <v>0.003178</v>
      </c>
      <c r="Q853" s="102">
        <f>VLOOKUP(A853,'Absolute Total Monosaccharide C'!$E$2:$T$999,10)</f>
        <v>0.0000297</v>
      </c>
      <c r="R853" s="31">
        <f>VLOOKUP(A853,'Absolute Total Monosaccharide C'!$E$2:$T$999,11)</f>
        <v>0.028731</v>
      </c>
      <c r="S853" s="31">
        <f>VLOOKUP(A853,'Absolute Total Monosaccharide C'!$E$2:$T$999,12)</f>
        <v>0</v>
      </c>
      <c r="T853" s="31">
        <f>VLOOKUP(A853,'Absolute Total Monosaccharide C'!$E$2:$T$999,13)</f>
        <v>0</v>
      </c>
      <c r="U853" s="31">
        <f>VLOOKUP(A853,'Absolute Total Monosaccharide C'!$E$2:$T$999,14)</f>
        <v>0.003825</v>
      </c>
      <c r="V853" s="31">
        <f>VLOOKUP(A853,'Absolute Total Monosaccharide C'!$E$2:$T$999,15)</f>
        <v>0</v>
      </c>
      <c r="W853" s="31">
        <f>VLOOKUP(A853,'Absolute Total Monosaccharide C'!$E$2:$T$999,16)</f>
        <v>0.000693</v>
      </c>
      <c r="X853" s="100">
        <f>VLOOKUP(A853,'Absolute Total Monosaccharide C'!$E$2:$T$999,2)</f>
        <v>10.021</v>
      </c>
      <c r="Y853" s="101"/>
    </row>
    <row r="854">
      <c r="A854" s="19" t="s">
        <v>2344</v>
      </c>
      <c r="B854" s="8" t="str">
        <f>VLOOKUP(A854,'Food Encyclopedia'!$C$2:$K$999,3)&amp;","&amp;VLOOKUP(A854,'Food Encyclopedia'!$C$2:$K$999,4)&amp;","&amp;VLOOKUP(A854,'Food Encyclopedia'!$C$2:$K$999,5)</f>
        <v>Tuna, albacore, NA, fresh,Starkist,Albacore white tuna</v>
      </c>
      <c r="C854" s="31" t="str">
        <f>VLOOKUP(A854,'Food Encyclopedia'!$C$2:$K$999,6)</f>
        <v>Meat, Poultry, Fish, and Mixtures</v>
      </c>
      <c r="D854" s="108"/>
      <c r="E854" s="31">
        <f t="shared" si="1"/>
        <v>0</v>
      </c>
      <c r="F854" s="31">
        <f>(VLOOKUP(A854,'% water content of Food'!A854:F1851,6))</f>
        <v>75.4986698</v>
      </c>
      <c r="G854" s="31">
        <f t="shared" si="2"/>
        <v>0</v>
      </c>
      <c r="H854" s="31">
        <f t="shared" si="3"/>
        <v>0</v>
      </c>
      <c r="I854" s="99">
        <f t="shared" si="4"/>
        <v>0</v>
      </c>
      <c r="J854" s="31">
        <f>VLOOKUP(A854,'Absolute Total Monosaccharide C'!$E$2:$T$999,3)</f>
        <v>0.06649</v>
      </c>
      <c r="K854" s="31">
        <f>VLOOKUP(A854,'Absolute Total Monosaccharide C'!$E$2:$T$999,4)</f>
        <v>0.000784</v>
      </c>
      <c r="L854" s="31">
        <f>VLOOKUP(A854,'Absolute Total Monosaccharide C'!$E$2:$T$999,5)</f>
        <v>0.001295</v>
      </c>
      <c r="M854" s="102">
        <f>VLOOKUP(A854,'Absolute Total Monosaccharide C'!$E$2:$T$999,6)</f>
        <v>0.0000522</v>
      </c>
      <c r="N854" s="100">
        <f>VLOOKUP(A854,'Absolute Total Monosaccharide C'!$E$2:$T$999,7)</f>
        <v>0.000717</v>
      </c>
      <c r="O854" s="102">
        <f>VLOOKUP(A854,'Absolute Total Monosaccharide C'!$E$2:$T$999,8)</f>
        <v>0.0000446</v>
      </c>
      <c r="P854" s="102">
        <f>VLOOKUP(A854,'Absolute Total Monosaccharide C'!$E$2:$T$999,9)</f>
        <v>0.0000609</v>
      </c>
      <c r="Q854" s="102">
        <f>VLOOKUP(A854,'Absolute Total Monosaccharide C'!$E$2:$T$999,10)</f>
        <v>0.0000123</v>
      </c>
      <c r="R854" s="31">
        <f>VLOOKUP(A854,'Absolute Total Monosaccharide C'!$E$2:$T$999,11)</f>
        <v>0.000262</v>
      </c>
      <c r="S854" s="102">
        <f>VLOOKUP(A854,'Absolute Total Monosaccharide C'!$E$2:$T$999,12)</f>
        <v>0.0000756</v>
      </c>
      <c r="T854" s="31">
        <f>VLOOKUP(A854,'Absolute Total Monosaccharide C'!$E$2:$T$999,13)</f>
        <v>0</v>
      </c>
      <c r="U854" s="31">
        <f>VLOOKUP(A854,'Absolute Total Monosaccharide C'!$E$2:$T$999,14)</f>
        <v>0.00031</v>
      </c>
      <c r="V854" s="31">
        <f>VLOOKUP(A854,'Absolute Total Monosaccharide C'!$E$2:$T$999,15)</f>
        <v>0</v>
      </c>
      <c r="W854" s="31">
        <f>VLOOKUP(A854,'Absolute Total Monosaccharide C'!$E$2:$T$999,16)</f>
        <v>0.001768</v>
      </c>
      <c r="X854" s="100">
        <f>VLOOKUP(A854,'Absolute Total Monosaccharide C'!$E$2:$T$999,2)</f>
        <v>10.096</v>
      </c>
      <c r="Y854" s="101"/>
    </row>
    <row r="855">
      <c r="A855" s="19" t="s">
        <v>2348</v>
      </c>
      <c r="B855" s="8" t="str">
        <f>VLOOKUP(A855,'Food Encyclopedia'!$C$2:$K$999,3)&amp;","&amp;VLOOKUP(A855,'Food Encyclopedia'!$C$2:$K$999,4)&amp;","&amp;VLOOKUP(A855,'Food Encyclopedia'!$C$2:$K$999,5)</f>
        <v>Tuna, chunk light, NA, fresh,Starkist,Chunk light tuna</v>
      </c>
      <c r="C855" s="31" t="str">
        <f>VLOOKUP(A855,'Food Encyclopedia'!$C$2:$K$999,6)</f>
        <v>Meat, Poultry, Fish, and Mixtures</v>
      </c>
      <c r="D855" s="108"/>
      <c r="E855" s="31">
        <f t="shared" si="1"/>
        <v>0</v>
      </c>
      <c r="F855" s="31">
        <f>(VLOOKUP(A855,'% water content of Food'!A855:F1852,6))</f>
        <v>74.91103511</v>
      </c>
      <c r="G855" s="31">
        <f t="shared" si="2"/>
        <v>0</v>
      </c>
      <c r="H855" s="31">
        <f t="shared" si="3"/>
        <v>0</v>
      </c>
      <c r="I855" s="99">
        <f t="shared" si="4"/>
        <v>0</v>
      </c>
      <c r="J855" s="31">
        <f>VLOOKUP(A855,'Absolute Total Monosaccharide C'!$E$2:$T$999,3)</f>
        <v>0.04113</v>
      </c>
      <c r="K855" s="31">
        <f>VLOOKUP(A855,'Absolute Total Monosaccharide C'!$E$2:$T$999,4)</f>
        <v>0.000602</v>
      </c>
      <c r="L855" s="31">
        <f>VLOOKUP(A855,'Absolute Total Monosaccharide C'!$E$2:$T$999,5)</f>
        <v>0.001215</v>
      </c>
      <c r="M855" s="31">
        <f>VLOOKUP(A855,'Absolute Total Monosaccharide C'!$E$2:$T$999,6)</f>
        <v>0.000155</v>
      </c>
      <c r="N855" s="100">
        <f>VLOOKUP(A855,'Absolute Total Monosaccharide C'!$E$2:$T$999,7)</f>
        <v>0.000519</v>
      </c>
      <c r="O855" s="102">
        <f>VLOOKUP(A855,'Absolute Total Monosaccharide C'!$E$2:$T$999,8)</f>
        <v>0.0000524</v>
      </c>
      <c r="P855" s="102">
        <f>VLOOKUP(A855,'Absolute Total Monosaccharide C'!$E$2:$T$999,9)</f>
        <v>0.0000342</v>
      </c>
      <c r="Q855" s="102">
        <f>VLOOKUP(A855,'Absolute Total Monosaccharide C'!$E$2:$T$999,10)</f>
        <v>0.0000114</v>
      </c>
      <c r="R855" s="31">
        <f>VLOOKUP(A855,'Absolute Total Monosaccharide C'!$E$2:$T$999,11)</f>
        <v>0.000116</v>
      </c>
      <c r="S855" s="102">
        <f>VLOOKUP(A855,'Absolute Total Monosaccharide C'!$E$2:$T$999,12)</f>
        <v>0.0000497</v>
      </c>
      <c r="T855" s="31">
        <f>VLOOKUP(A855,'Absolute Total Monosaccharide C'!$E$2:$T$999,13)</f>
        <v>0</v>
      </c>
      <c r="U855" s="31">
        <f>VLOOKUP(A855,'Absolute Total Monosaccharide C'!$E$2:$T$999,14)</f>
        <v>0.000375</v>
      </c>
      <c r="V855" s="31">
        <f>VLOOKUP(A855,'Absolute Total Monosaccharide C'!$E$2:$T$999,15)</f>
        <v>0</v>
      </c>
      <c r="W855" s="31">
        <f>VLOOKUP(A855,'Absolute Total Monosaccharide C'!$E$2:$T$999,16)</f>
        <v>0.002722</v>
      </c>
      <c r="X855" s="100">
        <f>VLOOKUP(A855,'Absolute Total Monosaccharide C'!$E$2:$T$999,2)</f>
        <v>10.144</v>
      </c>
      <c r="Y855" s="101"/>
    </row>
    <row r="856">
      <c r="A856" s="19" t="s">
        <v>2351</v>
      </c>
      <c r="B856" s="8" t="str">
        <f>VLOOKUP(A856,'Food Encyclopedia'!$C$2:$K$999,3)&amp;","&amp;VLOOKUP(A856,'Food Encyclopedia'!$C$2:$K$999,4)&amp;","&amp;VLOOKUP(A856,'Food Encyclopedia'!$C$2:$K$999,5)</f>
        <v>Tortilla, almond flour, NA, bag,Siete,Almond flour tortillas </v>
      </c>
      <c r="C856" s="31" t="str">
        <f>VLOOKUP(A856,'Food Encyclopedia'!$C$2:$K$999,6)</f>
        <v>Beans, Peas, Legumes, Nuts, Seeds</v>
      </c>
      <c r="D856" s="108"/>
      <c r="E856" s="31">
        <f t="shared" si="1"/>
        <v>0</v>
      </c>
      <c r="F856" s="31">
        <f>(VLOOKUP(A856,'% water content of Food'!A856:F1853,6))</f>
        <v>21.70276057</v>
      </c>
      <c r="G856" s="31">
        <f t="shared" si="2"/>
        <v>0</v>
      </c>
      <c r="H856" s="31">
        <f t="shared" si="3"/>
        <v>0</v>
      </c>
      <c r="I856" s="99">
        <f t="shared" si="4"/>
        <v>0</v>
      </c>
      <c r="J856" s="31">
        <f>VLOOKUP(A856,'Absolute Total Monosaccharide C'!$E$2:$T$999,3)</f>
        <v>0.339604</v>
      </c>
      <c r="K856" s="31">
        <f>VLOOKUP(A856,'Absolute Total Monosaccharide C'!$E$2:$T$999,4)</f>
        <v>0.00533</v>
      </c>
      <c r="L856" s="31">
        <f>VLOOKUP(A856,'Absolute Total Monosaccharide C'!$E$2:$T$999,5)</f>
        <v>0.004588</v>
      </c>
      <c r="M856" s="31">
        <f>VLOOKUP(A856,'Absolute Total Monosaccharide C'!$E$2:$T$999,6)</f>
        <v>0.002662</v>
      </c>
      <c r="N856" s="100">
        <f>VLOOKUP(A856,'Absolute Total Monosaccharide C'!$E$2:$T$999,7)</f>
        <v>0.012109</v>
      </c>
      <c r="O856" s="31">
        <f>VLOOKUP(A856,'Absolute Total Monosaccharide C'!$E$2:$T$999,8)</f>
        <v>0.000412</v>
      </c>
      <c r="P856" s="31">
        <f>VLOOKUP(A856,'Absolute Total Monosaccharide C'!$E$2:$T$999,9)</f>
        <v>0.00062</v>
      </c>
      <c r="Q856" s="31">
        <f>VLOOKUP(A856,'Absolute Total Monosaccharide C'!$E$2:$T$999,10)</f>
        <v>0.000173</v>
      </c>
      <c r="R856" s="31">
        <f>VLOOKUP(A856,'Absolute Total Monosaccharide C'!$E$2:$T$999,11)</f>
        <v>0.000825</v>
      </c>
      <c r="S856" s="102">
        <f>VLOOKUP(A856,'Absolute Total Monosaccharide C'!$E$2:$T$999,12)</f>
        <v>0.0000359</v>
      </c>
      <c r="T856" s="31">
        <f>VLOOKUP(A856,'Absolute Total Monosaccharide C'!$E$2:$T$999,13)</f>
        <v>0</v>
      </c>
      <c r="U856" s="31">
        <f>VLOOKUP(A856,'Absolute Total Monosaccharide C'!$E$2:$T$999,14)</f>
        <v>0.002289</v>
      </c>
      <c r="V856" s="31">
        <f>VLOOKUP(A856,'Absolute Total Monosaccharide C'!$E$2:$T$999,15)</f>
        <v>0</v>
      </c>
      <c r="W856" s="31">
        <f>VLOOKUP(A856,'Absolute Total Monosaccharide C'!$E$2:$T$999,16)</f>
        <v>0.000178</v>
      </c>
      <c r="X856" s="100">
        <f>VLOOKUP(A856,'Absolute Total Monosaccharide C'!$E$2:$T$999,2)</f>
        <v>10.635</v>
      </c>
      <c r="Y856" s="101"/>
    </row>
    <row r="857">
      <c r="A857" s="19" t="s">
        <v>2355</v>
      </c>
      <c r="B857" s="8" t="str">
        <f>VLOOKUP(A857,'Food Encyclopedia'!$C$2:$K$999,3)&amp;","&amp;VLOOKUP(A857,'Food Encyclopedia'!$C$2:$K$999,4)&amp;","&amp;VLOOKUP(A857,'Food Encyclopedia'!$C$2:$K$999,5)</f>
        <v>ramen, millet &amp; brown rice, NA, bag,Lotus Foods,Millet &amp; brown rice ramen</v>
      </c>
      <c r="C857" s="31" t="str">
        <f>VLOOKUP(A857,'Food Encyclopedia'!$C$2:$K$999,6)</f>
        <v>Grain Products</v>
      </c>
      <c r="D857" s="108"/>
      <c r="E857" s="31">
        <f t="shared" si="1"/>
        <v>0</v>
      </c>
      <c r="F857" s="31">
        <f>(VLOOKUP(A857,'% water content of Food'!A857:F1854,6))</f>
        <v>82.71501153</v>
      </c>
      <c r="G857" s="31">
        <f t="shared" si="2"/>
        <v>0</v>
      </c>
      <c r="H857" s="31">
        <f t="shared" si="3"/>
        <v>0</v>
      </c>
      <c r="I857" s="99">
        <f t="shared" si="4"/>
        <v>0</v>
      </c>
      <c r="J857" s="31">
        <f>VLOOKUP(A857,'Absolute Total Monosaccharide C'!$E$2:$T$999,3)</f>
        <v>0.784016</v>
      </c>
      <c r="K857" s="31">
        <f>VLOOKUP(A857,'Absolute Total Monosaccharide C'!$E$2:$T$999,4)</f>
        <v>0.004382</v>
      </c>
      <c r="L857" s="31">
        <f>VLOOKUP(A857,'Absolute Total Monosaccharide C'!$E$2:$T$999,5)</f>
        <v>0.006295</v>
      </c>
      <c r="M857" s="31">
        <f>VLOOKUP(A857,'Absolute Total Monosaccharide C'!$E$2:$T$999,6)</f>
        <v>0.002864</v>
      </c>
      <c r="N857" s="100">
        <f>VLOOKUP(A857,'Absolute Total Monosaccharide C'!$E$2:$T$999,7)</f>
        <v>0.006126</v>
      </c>
      <c r="O857" s="31">
        <f>VLOOKUP(A857,'Absolute Total Monosaccharide C'!$E$2:$T$999,8)</f>
        <v>0.000166</v>
      </c>
      <c r="P857" s="31">
        <f>VLOOKUP(A857,'Absolute Total Monosaccharide C'!$E$2:$T$999,9)</f>
        <v>0.000157</v>
      </c>
      <c r="Q857" s="102">
        <f>VLOOKUP(A857,'Absolute Total Monosaccharide C'!$E$2:$T$999,10)</f>
        <v>0.0000534</v>
      </c>
      <c r="R857" s="31">
        <f>VLOOKUP(A857,'Absolute Total Monosaccharide C'!$E$2:$T$999,11)</f>
        <v>0.000247</v>
      </c>
      <c r="S857" s="102">
        <f>VLOOKUP(A857,'Absolute Total Monosaccharide C'!$E$2:$T$999,12)</f>
        <v>0.0000677</v>
      </c>
      <c r="T857" s="31">
        <f>VLOOKUP(A857,'Absolute Total Monosaccharide C'!$E$2:$T$999,13)</f>
        <v>0</v>
      </c>
      <c r="U857" s="31">
        <f>VLOOKUP(A857,'Absolute Total Monosaccharide C'!$E$2:$T$999,14)</f>
        <v>0.000644</v>
      </c>
      <c r="V857" s="31">
        <f>VLOOKUP(A857,'Absolute Total Monosaccharide C'!$E$2:$T$999,15)</f>
        <v>0</v>
      </c>
      <c r="W857" s="31">
        <f>VLOOKUP(A857,'Absolute Total Monosaccharide C'!$E$2:$T$999,16)</f>
        <v>0.000341</v>
      </c>
      <c r="X857" s="100">
        <f>VLOOKUP(A857,'Absolute Total Monosaccharide C'!$E$2:$T$999,2)</f>
        <v>10.006</v>
      </c>
      <c r="Y857" s="101"/>
    </row>
    <row r="858">
      <c r="A858" s="19" t="s">
        <v>2359</v>
      </c>
      <c r="B858" s="8" t="str">
        <f>VLOOKUP(A858,'Food Encyclopedia'!$C$2:$K$999,3)&amp;","&amp;VLOOKUP(A858,'Food Encyclopedia'!$C$2:$K$999,4)&amp;","&amp;VLOOKUP(A858,'Food Encyclopedia'!$C$2:$K$999,5)</f>
        <v>Saifun brean threads, NA, bag,Dynasty,Saifun bean threads </v>
      </c>
      <c r="C858" s="31" t="str">
        <f>VLOOKUP(A858,'Food Encyclopedia'!$C$2:$K$999,6)</f>
        <v>Beans, Peas, Legumes, Nuts, Seeds</v>
      </c>
      <c r="D858" s="108"/>
      <c r="E858" s="31">
        <f t="shared" si="1"/>
        <v>0</v>
      </c>
      <c r="F858" s="31">
        <f>(VLOOKUP(A858,'% water content of Food'!A858:F1855,6))</f>
        <v>79.80682852</v>
      </c>
      <c r="G858" s="31">
        <f t="shared" si="2"/>
        <v>0</v>
      </c>
      <c r="H858" s="31">
        <f t="shared" si="3"/>
        <v>0</v>
      </c>
      <c r="I858" s="99">
        <f t="shared" si="4"/>
        <v>0</v>
      </c>
      <c r="J858" s="31">
        <f>VLOOKUP(A858,'Absolute Total Monosaccharide C'!$E$2:$T$999,3)</f>
        <v>0.903682</v>
      </c>
      <c r="K858" s="31">
        <f>VLOOKUP(A858,'Absolute Total Monosaccharide C'!$E$2:$T$999,4)</f>
        <v>0.004059</v>
      </c>
      <c r="L858" s="31">
        <f>VLOOKUP(A858,'Absolute Total Monosaccharide C'!$E$2:$T$999,5)</f>
        <v>0.00534</v>
      </c>
      <c r="M858" s="31">
        <f>VLOOKUP(A858,'Absolute Total Monosaccharide C'!$E$2:$T$999,6)</f>
        <v>0.000153</v>
      </c>
      <c r="N858" s="100">
        <f>VLOOKUP(A858,'Absolute Total Monosaccharide C'!$E$2:$T$999,7)</f>
        <v>0.001737</v>
      </c>
      <c r="O858" s="102">
        <f>VLOOKUP(A858,'Absolute Total Monosaccharide C'!$E$2:$T$999,8)</f>
        <v>0.0000386</v>
      </c>
      <c r="P858" s="102">
        <f>VLOOKUP(A858,'Absolute Total Monosaccharide C'!$E$2:$T$999,9)</f>
        <v>0.0000172</v>
      </c>
      <c r="Q858" s="102">
        <f>VLOOKUP(A858,'Absolute Total Monosaccharide C'!$E$2:$T$999,10)</f>
        <v>0.0000846</v>
      </c>
      <c r="R858" s="102">
        <f>VLOOKUP(A858,'Absolute Total Monosaccharide C'!$E$2:$T$999,11)</f>
        <v>0.000046</v>
      </c>
      <c r="S858" s="102">
        <f>VLOOKUP(A858,'Absolute Total Monosaccharide C'!$E$2:$T$999,12)</f>
        <v>0.0000212</v>
      </c>
      <c r="T858" s="31">
        <f>VLOOKUP(A858,'Absolute Total Monosaccharide C'!$E$2:$T$999,13)</f>
        <v>0</v>
      </c>
      <c r="U858" s="31">
        <f>VLOOKUP(A858,'Absolute Total Monosaccharide C'!$E$2:$T$999,14)</f>
        <v>0.000205</v>
      </c>
      <c r="V858" s="31">
        <f>VLOOKUP(A858,'Absolute Total Monosaccharide C'!$E$2:$T$999,15)</f>
        <v>0</v>
      </c>
      <c r="W858" s="102">
        <f>VLOOKUP(A858,'Absolute Total Monosaccharide C'!$E$2:$T$999,16)</f>
        <v>0.0000324</v>
      </c>
      <c r="X858" s="100">
        <f>VLOOKUP(A858,'Absolute Total Monosaccharide C'!$E$2:$T$999,2)</f>
        <v>9.848</v>
      </c>
      <c r="Y858" s="101"/>
    </row>
    <row r="859">
      <c r="A859" s="19" t="s">
        <v>2363</v>
      </c>
      <c r="B859" s="8" t="str">
        <f>VLOOKUP(A859,'Food Encyclopedia'!$C$2:$K$999,3)&amp;","&amp;VLOOKUP(A859,'Food Encyclopedia'!$C$2:$K$999,4)&amp;","&amp;VLOOKUP(A859,'Food Encyclopedia'!$C$2:$K$999,5)</f>
        <v>Pasta, rotini red lentil, NA, box,Good &amp; Gather,Gluten free red lentil rotini </v>
      </c>
      <c r="C859" s="31" t="str">
        <f>VLOOKUP(A859,'Food Encyclopedia'!$C$2:$K$999,6)</f>
        <v>Beans, Peas, Legumes, Nuts, Seeds</v>
      </c>
      <c r="D859" s="108"/>
      <c r="E859" s="31">
        <f t="shared" si="1"/>
        <v>0</v>
      </c>
      <c r="F859" s="31">
        <f>(VLOOKUP(A859,'% water content of Food'!A859:F1856,6))</f>
        <v>59.83951634</v>
      </c>
      <c r="G859" s="31">
        <f t="shared" si="2"/>
        <v>0</v>
      </c>
      <c r="H859" s="31">
        <f t="shared" si="3"/>
        <v>0</v>
      </c>
      <c r="I859" s="99">
        <f t="shared" si="4"/>
        <v>0</v>
      </c>
      <c r="J859" s="31">
        <f>VLOOKUP(A859,'Absolute Total Monosaccharide C'!$E$2:$T$999,3)</f>
        <v>1.272243</v>
      </c>
      <c r="K859" s="31">
        <f>VLOOKUP(A859,'Absolute Total Monosaccharide C'!$E$2:$T$999,4)</f>
        <v>0.028337</v>
      </c>
      <c r="L859" s="31">
        <f>VLOOKUP(A859,'Absolute Total Monosaccharide C'!$E$2:$T$999,5)</f>
        <v>0.010504</v>
      </c>
      <c r="M859" s="31">
        <f>VLOOKUP(A859,'Absolute Total Monosaccharide C'!$E$2:$T$999,6)</f>
        <v>0.003609</v>
      </c>
      <c r="N859" s="100">
        <f>VLOOKUP(A859,'Absolute Total Monosaccharide C'!$E$2:$T$999,7)</f>
        <v>0.030465</v>
      </c>
      <c r="O859" s="31">
        <f>VLOOKUP(A859,'Absolute Total Monosaccharide C'!$E$2:$T$999,8)</f>
        <v>0.000474</v>
      </c>
      <c r="P859" s="31">
        <f>VLOOKUP(A859,'Absolute Total Monosaccharide C'!$E$2:$T$999,9)</f>
        <v>0.0008</v>
      </c>
      <c r="Q859" s="31">
        <f>VLOOKUP(A859,'Absolute Total Monosaccharide C'!$E$2:$T$999,10)</f>
        <v>0.00013</v>
      </c>
      <c r="R859" s="31">
        <f>VLOOKUP(A859,'Absolute Total Monosaccharide C'!$E$2:$T$999,11)</f>
        <v>0.000782</v>
      </c>
      <c r="S859" s="102">
        <f>VLOOKUP(A859,'Absolute Total Monosaccharide C'!$E$2:$T$999,12)</f>
        <v>0.0000737</v>
      </c>
      <c r="T859" s="31">
        <f>VLOOKUP(A859,'Absolute Total Monosaccharide C'!$E$2:$T$999,13)</f>
        <v>0</v>
      </c>
      <c r="U859" s="31">
        <f>VLOOKUP(A859,'Absolute Total Monosaccharide C'!$E$2:$T$999,14)</f>
        <v>0.001524</v>
      </c>
      <c r="V859" s="31">
        <f>VLOOKUP(A859,'Absolute Total Monosaccharide C'!$E$2:$T$999,15)</f>
        <v>0</v>
      </c>
      <c r="W859" s="31">
        <f>VLOOKUP(A859,'Absolute Total Monosaccharide C'!$E$2:$T$999,16)</f>
        <v>0.00114</v>
      </c>
      <c r="X859" s="100">
        <f>VLOOKUP(A859,'Absolute Total Monosaccharide C'!$E$2:$T$999,2)</f>
        <v>9.826</v>
      </c>
      <c r="Y859" s="101"/>
    </row>
    <row r="860">
      <c r="A860" s="19" t="s">
        <v>2366</v>
      </c>
      <c r="B860" s="8" t="str">
        <f>VLOOKUP(A860,'Food Encyclopedia'!$C$2:$K$999,3)&amp;","&amp;VLOOKUP(A860,'Food Encyclopedia'!$C$2:$K$999,4)&amp;","&amp;VLOOKUP(A860,'Food Encyclopedia'!$C$2:$K$999,5)</f>
        <v>Pasta, chickpea rotini, NA, box,Banza,Rotini made from chickpeas</v>
      </c>
      <c r="C860" s="31" t="str">
        <f>VLOOKUP(A860,'Food Encyclopedia'!$C$2:$K$999,6)</f>
        <v>Beans, Peas, Legumes, Nuts, Seeds</v>
      </c>
      <c r="D860" s="108"/>
      <c r="E860" s="31">
        <f t="shared" si="1"/>
        <v>0</v>
      </c>
      <c r="F860" s="31">
        <f>(VLOOKUP(A860,'% water content of Food'!A860:F1857,6))</f>
        <v>61.07161785</v>
      </c>
      <c r="G860" s="31">
        <f t="shared" si="2"/>
        <v>0</v>
      </c>
      <c r="H860" s="31">
        <f t="shared" si="3"/>
        <v>0</v>
      </c>
      <c r="I860" s="99">
        <f t="shared" si="4"/>
        <v>0</v>
      </c>
      <c r="J860" s="31">
        <f>VLOOKUP(A860,'Absolute Total Monosaccharide C'!$E$2:$T$999,3)</f>
        <v>0.440262</v>
      </c>
      <c r="K860" s="31">
        <f>VLOOKUP(A860,'Absolute Total Monosaccharide C'!$E$2:$T$999,4)</f>
        <v>0.023982</v>
      </c>
      <c r="L860" s="31">
        <f>VLOOKUP(A860,'Absolute Total Monosaccharide C'!$E$2:$T$999,5)</f>
        <v>0.004771</v>
      </c>
      <c r="M860" s="31">
        <f>VLOOKUP(A860,'Absolute Total Monosaccharide C'!$E$2:$T$999,6)</f>
        <v>0.002543</v>
      </c>
      <c r="N860" s="100">
        <f>VLOOKUP(A860,'Absolute Total Monosaccharide C'!$E$2:$T$999,7)</f>
        <v>0.027325</v>
      </c>
      <c r="O860" s="31">
        <f>VLOOKUP(A860,'Absolute Total Monosaccharide C'!$E$2:$T$999,8)</f>
        <v>0.000407</v>
      </c>
      <c r="P860" s="31">
        <f>VLOOKUP(A860,'Absolute Total Monosaccharide C'!$E$2:$T$999,9)</f>
        <v>0.000863</v>
      </c>
      <c r="Q860" s="31">
        <f>VLOOKUP(A860,'Absolute Total Monosaccharide C'!$E$2:$T$999,10)</f>
        <v>0.00043</v>
      </c>
      <c r="R860" s="31">
        <f>VLOOKUP(A860,'Absolute Total Monosaccharide C'!$E$2:$T$999,11)</f>
        <v>0.00111</v>
      </c>
      <c r="S860" s="102">
        <f>VLOOKUP(A860,'Absolute Total Monosaccharide C'!$E$2:$T$999,12)</f>
        <v>0.0000681</v>
      </c>
      <c r="T860" s="31">
        <f>VLOOKUP(A860,'Absolute Total Monosaccharide C'!$E$2:$T$999,13)</f>
        <v>0</v>
      </c>
      <c r="U860" s="31">
        <f>VLOOKUP(A860,'Absolute Total Monosaccharide C'!$E$2:$T$999,14)</f>
        <v>0.002898</v>
      </c>
      <c r="V860" s="31">
        <f>VLOOKUP(A860,'Absolute Total Monosaccharide C'!$E$2:$T$999,15)</f>
        <v>0</v>
      </c>
      <c r="W860" s="31">
        <f>VLOOKUP(A860,'Absolute Total Monosaccharide C'!$E$2:$T$999,16)</f>
        <v>0.000679</v>
      </c>
      <c r="X860" s="100">
        <f>VLOOKUP(A860,'Absolute Total Monosaccharide C'!$E$2:$T$999,2)</f>
        <v>10.211</v>
      </c>
      <c r="Y860" s="101"/>
    </row>
    <row r="861">
      <c r="A861" s="19" t="s">
        <v>2370</v>
      </c>
      <c r="B861" s="8" t="str">
        <f>VLOOKUP(A861,'Food Encyclopedia'!$C$2:$K$999,3)&amp;","&amp;VLOOKUP(A861,'Food Encyclopedia'!$C$2:$K$999,4)&amp;","&amp;VLOOKUP(A861,'Food Encyclopedia'!$C$2:$K$999,5)</f>
        <v>Pasta, yellow lentil penne, NA, box,Good &amp; Gather,Gluten free yellow lentil penne</v>
      </c>
      <c r="C861" s="31" t="str">
        <f>VLOOKUP(A861,'Food Encyclopedia'!$C$2:$K$999,6)</f>
        <v>Beans, Peas, Legumes, Nuts, Seeds</v>
      </c>
      <c r="D861" s="108"/>
      <c r="E861" s="31">
        <f t="shared" si="1"/>
        <v>0</v>
      </c>
      <c r="F861" s="31">
        <f>(VLOOKUP(A861,'% water content of Food'!A861:F1858,6))</f>
        <v>60.79197</v>
      </c>
      <c r="G861" s="31">
        <f t="shared" si="2"/>
        <v>0</v>
      </c>
      <c r="H861" s="31">
        <f t="shared" si="3"/>
        <v>0</v>
      </c>
      <c r="I861" s="99">
        <f t="shared" si="4"/>
        <v>0</v>
      </c>
      <c r="J861" s="31">
        <f>VLOOKUP(A861,'Absolute Total Monosaccharide C'!$E$2:$T$999,3)</f>
        <v>0.570535</v>
      </c>
      <c r="K861" s="31">
        <f>VLOOKUP(A861,'Absolute Total Monosaccharide C'!$E$2:$T$999,4)</f>
        <v>0.025879</v>
      </c>
      <c r="L861" s="31">
        <f>VLOOKUP(A861,'Absolute Total Monosaccharide C'!$E$2:$T$999,5)</f>
        <v>0.005251</v>
      </c>
      <c r="M861" s="31">
        <f>VLOOKUP(A861,'Absolute Total Monosaccharide C'!$E$2:$T$999,6)</f>
        <v>0.002263</v>
      </c>
      <c r="N861" s="100">
        <f>VLOOKUP(A861,'Absolute Total Monosaccharide C'!$E$2:$T$999,7)</f>
        <v>0.022466</v>
      </c>
      <c r="O861" s="31">
        <f>VLOOKUP(A861,'Absolute Total Monosaccharide C'!$E$2:$T$999,8)</f>
        <v>0.000363</v>
      </c>
      <c r="P861" s="31">
        <f>VLOOKUP(A861,'Absolute Total Monosaccharide C'!$E$2:$T$999,9)</f>
        <v>0.000802</v>
      </c>
      <c r="Q861" s="31">
        <f>VLOOKUP(A861,'Absolute Total Monosaccharide C'!$E$2:$T$999,10)</f>
        <v>0.000146</v>
      </c>
      <c r="R861" s="31">
        <f>VLOOKUP(A861,'Absolute Total Monosaccharide C'!$E$2:$T$999,11)</f>
        <v>0.000876</v>
      </c>
      <c r="S861" s="102">
        <f>VLOOKUP(A861,'Absolute Total Monosaccharide C'!$E$2:$T$999,12)</f>
        <v>0.0000135</v>
      </c>
      <c r="T861" s="31">
        <f>VLOOKUP(A861,'Absolute Total Monosaccharide C'!$E$2:$T$999,13)</f>
        <v>0</v>
      </c>
      <c r="U861" s="31">
        <f>VLOOKUP(A861,'Absolute Total Monosaccharide C'!$E$2:$T$999,14)</f>
        <v>0.001126</v>
      </c>
      <c r="V861" s="31">
        <f>VLOOKUP(A861,'Absolute Total Monosaccharide C'!$E$2:$T$999,15)</f>
        <v>0</v>
      </c>
      <c r="W861" s="31">
        <f>VLOOKUP(A861,'Absolute Total Monosaccharide C'!$E$2:$T$999,16)</f>
        <v>0.000938</v>
      </c>
      <c r="X861" s="100">
        <f>VLOOKUP(A861,'Absolute Total Monosaccharide C'!$E$2:$T$999,2)</f>
        <v>10.006</v>
      </c>
      <c r="Y861" s="101"/>
    </row>
    <row r="862">
      <c r="A862" s="19" t="s">
        <v>2373</v>
      </c>
      <c r="B862" s="8" t="str">
        <f>VLOOKUP(A862,'Food Encyclopedia'!$C$2:$K$999,3)&amp;","&amp;VLOOKUP(A862,'Food Encyclopedia'!$C$2:$K$999,4)&amp;","&amp;VLOOKUP(A862,'Food Encyclopedia'!$C$2:$K$999,5)</f>
        <v>Noodles, rice, NA, box,Thai Kitchen,Stir-fry rice noodles</v>
      </c>
      <c r="C862" s="31" t="str">
        <f>VLOOKUP(A862,'Food Encyclopedia'!$C$2:$K$999,6)</f>
        <v>Grain Products</v>
      </c>
      <c r="D862" s="108"/>
      <c r="E862" s="31">
        <f t="shared" si="1"/>
        <v>0</v>
      </c>
      <c r="F862" s="31">
        <f>(VLOOKUP(A862,'% water content of Food'!A862:F1859,6))</f>
        <v>62.26738889</v>
      </c>
      <c r="G862" s="31">
        <f t="shared" si="2"/>
        <v>0</v>
      </c>
      <c r="H862" s="31">
        <f t="shared" si="3"/>
        <v>0</v>
      </c>
      <c r="I862" s="99">
        <f t="shared" si="4"/>
        <v>0</v>
      </c>
      <c r="J862" s="31">
        <f>VLOOKUP(A862,'Absolute Total Monosaccharide C'!$E$2:$T$999,3)</f>
        <v>0.841214</v>
      </c>
      <c r="K862" s="31">
        <f>VLOOKUP(A862,'Absolute Total Monosaccharide C'!$E$2:$T$999,4)</f>
        <v>0.005244</v>
      </c>
      <c r="L862" s="31">
        <f>VLOOKUP(A862,'Absolute Total Monosaccharide C'!$E$2:$T$999,5)</f>
        <v>0.005156</v>
      </c>
      <c r="M862" s="31">
        <f>VLOOKUP(A862,'Absolute Total Monosaccharide C'!$E$2:$T$999,6)</f>
        <v>0.000778</v>
      </c>
      <c r="N862" s="100">
        <f>VLOOKUP(A862,'Absolute Total Monosaccharide C'!$E$2:$T$999,7)</f>
        <v>0.002017</v>
      </c>
      <c r="O862" s="102">
        <f>VLOOKUP(A862,'Absolute Total Monosaccharide C'!$E$2:$T$999,8)</f>
        <v>0.0000549</v>
      </c>
      <c r="P862" s="102">
        <f>VLOOKUP(A862,'Absolute Total Monosaccharide C'!$E$2:$T$999,9)</f>
        <v>0.0000333</v>
      </c>
      <c r="Q862" s="102">
        <f>VLOOKUP(A862,'Absolute Total Monosaccharide C'!$E$2:$T$999,10)</f>
        <v>0.0000325</v>
      </c>
      <c r="R862" s="102">
        <f>VLOOKUP(A862,'Absolute Total Monosaccharide C'!$E$2:$T$999,11)</f>
        <v>0.0000709</v>
      </c>
      <c r="S862" s="102">
        <f>VLOOKUP(A862,'Absolute Total Monosaccharide C'!$E$2:$T$999,12)</f>
        <v>0.0000201</v>
      </c>
      <c r="T862" s="31">
        <f>VLOOKUP(A862,'Absolute Total Monosaccharide C'!$E$2:$T$999,13)</f>
        <v>0</v>
      </c>
      <c r="U862" s="31">
        <f>VLOOKUP(A862,'Absolute Total Monosaccharide C'!$E$2:$T$999,14)</f>
        <v>0.000491</v>
      </c>
      <c r="V862" s="31">
        <f>VLOOKUP(A862,'Absolute Total Monosaccharide C'!$E$2:$T$999,15)</f>
        <v>0</v>
      </c>
      <c r="W862" s="31">
        <f>VLOOKUP(A862,'Absolute Total Monosaccharide C'!$E$2:$T$999,16)</f>
        <v>0.000273</v>
      </c>
      <c r="X862" s="100">
        <f>VLOOKUP(A862,'Absolute Total Monosaccharide C'!$E$2:$T$999,2)</f>
        <v>10.194</v>
      </c>
      <c r="Y862" s="101"/>
    </row>
    <row r="863">
      <c r="A863" s="19" t="s">
        <v>2377</v>
      </c>
      <c r="B863" s="8" t="str">
        <f>VLOOKUP(A863,'Food Encyclopedia'!$C$2:$K$999,3)&amp;","&amp;VLOOKUP(A863,'Food Encyclopedia'!$C$2:$K$999,4)&amp;","&amp;VLOOKUP(A863,'Food Encyclopedia'!$C$2:$K$999,5)</f>
        <v>Pasta, chickpea mac &amp; cheese, NA, box,Banza,Mac &amp; cheese made with chickpea pasta</v>
      </c>
      <c r="C863" s="31" t="str">
        <f>VLOOKUP(A863,'Food Encyclopedia'!$C$2:$K$999,6)</f>
        <v>Beans, Peas, Legumes, Nuts, Seeds</v>
      </c>
      <c r="D863" s="108"/>
      <c r="E863" s="31">
        <f t="shared" si="1"/>
        <v>0</v>
      </c>
      <c r="F863" s="31">
        <f>(VLOOKUP(A863,'% water content of Food'!A863:F1860,6))</f>
        <v>74.67342562</v>
      </c>
      <c r="G863" s="31">
        <f t="shared" si="2"/>
        <v>0</v>
      </c>
      <c r="H863" s="31">
        <f t="shared" si="3"/>
        <v>0</v>
      </c>
      <c r="I863" s="99">
        <f t="shared" si="4"/>
        <v>0</v>
      </c>
      <c r="J863" s="31">
        <f>VLOOKUP(A863,'Absolute Total Monosaccharide C'!$E$2:$T$999,3)</f>
        <v>0.57276</v>
      </c>
      <c r="K863" s="31">
        <f>VLOOKUP(A863,'Absolute Total Monosaccharide C'!$E$2:$T$999,4)</f>
        <v>0.030493</v>
      </c>
      <c r="L863" s="31">
        <f>VLOOKUP(A863,'Absolute Total Monosaccharide C'!$E$2:$T$999,5)</f>
        <v>0.004449</v>
      </c>
      <c r="M863" s="31">
        <f>VLOOKUP(A863,'Absolute Total Monosaccharide C'!$E$2:$T$999,6)</f>
        <v>0.002726</v>
      </c>
      <c r="N863" s="100">
        <f>VLOOKUP(A863,'Absolute Total Monosaccharide C'!$E$2:$T$999,7)</f>
        <v>0.032246</v>
      </c>
      <c r="O863" s="31">
        <f>VLOOKUP(A863,'Absolute Total Monosaccharide C'!$E$2:$T$999,8)</f>
        <v>0.000354</v>
      </c>
      <c r="P863" s="31">
        <f>VLOOKUP(A863,'Absolute Total Monosaccharide C'!$E$2:$T$999,9)</f>
        <v>0.000974</v>
      </c>
      <c r="Q863" s="31">
        <f>VLOOKUP(A863,'Absolute Total Monosaccharide C'!$E$2:$T$999,10)</f>
        <v>0.00052</v>
      </c>
      <c r="R863" s="31">
        <f>VLOOKUP(A863,'Absolute Total Monosaccharide C'!$E$2:$T$999,11)</f>
        <v>0.001236</v>
      </c>
      <c r="S863" s="102">
        <f>VLOOKUP(A863,'Absolute Total Monosaccharide C'!$E$2:$T$999,12)</f>
        <v>0.0000587</v>
      </c>
      <c r="T863" s="31">
        <f>VLOOKUP(A863,'Absolute Total Monosaccharide C'!$E$2:$T$999,13)</f>
        <v>0</v>
      </c>
      <c r="U863" s="31">
        <f>VLOOKUP(A863,'Absolute Total Monosaccharide C'!$E$2:$T$999,14)</f>
        <v>0.003106</v>
      </c>
      <c r="V863" s="31">
        <f>VLOOKUP(A863,'Absolute Total Monosaccharide C'!$E$2:$T$999,15)</f>
        <v>0</v>
      </c>
      <c r="W863" s="31">
        <f>VLOOKUP(A863,'Absolute Total Monosaccharide C'!$E$2:$T$999,16)</f>
        <v>0.000391</v>
      </c>
      <c r="X863" s="100">
        <f>VLOOKUP(A863,'Absolute Total Monosaccharide C'!$E$2:$T$999,2)</f>
        <v>9.998</v>
      </c>
      <c r="Y863" s="101"/>
    </row>
    <row r="864">
      <c r="A864" s="19" t="s">
        <v>2380</v>
      </c>
      <c r="B864" s="8" t="str">
        <f>VLOOKUP(A864,'Food Encyclopedia'!$C$2:$K$999,3)&amp;","&amp;VLOOKUP(A864,'Food Encyclopedia'!$C$2:$K$999,4)&amp;","&amp;VLOOKUP(A864,'Food Encyclopedia'!$C$2:$K$999,5)</f>
        <v>Couscous, pearl, NA, box,Rice Select,Pearl couscous</v>
      </c>
      <c r="C864" s="31" t="str">
        <f>VLOOKUP(A864,'Food Encyclopedia'!$C$2:$K$999,6)</f>
        <v>Grain Products</v>
      </c>
      <c r="D864" s="108"/>
      <c r="E864" s="31">
        <f t="shared" si="1"/>
        <v>0</v>
      </c>
      <c r="F864" s="31">
        <f>(VLOOKUP(A864,'% water content of Food'!A864:F1861,6))</f>
        <v>70.15972708</v>
      </c>
      <c r="G864" s="31">
        <f t="shared" si="2"/>
        <v>0</v>
      </c>
      <c r="H864" s="31">
        <f t="shared" si="3"/>
        <v>0</v>
      </c>
      <c r="I864" s="99">
        <f t="shared" si="4"/>
        <v>0</v>
      </c>
      <c r="J864" s="31">
        <f>VLOOKUP(A864,'Absolute Total Monosaccharide C'!$E$2:$T$999,3)</f>
        <v>0.736838</v>
      </c>
      <c r="K864" s="31">
        <f>VLOOKUP(A864,'Absolute Total Monosaccharide C'!$E$2:$T$999,4)</f>
        <v>0.00615</v>
      </c>
      <c r="L864" s="31">
        <f>VLOOKUP(A864,'Absolute Total Monosaccharide C'!$E$2:$T$999,5)</f>
        <v>0.005922</v>
      </c>
      <c r="M864" s="31">
        <f>VLOOKUP(A864,'Absolute Total Monosaccharide C'!$E$2:$T$999,6)</f>
        <v>0.007793</v>
      </c>
      <c r="N864" s="100">
        <f>VLOOKUP(A864,'Absolute Total Monosaccharide C'!$E$2:$T$999,7)</f>
        <v>0.008352</v>
      </c>
      <c r="O864" s="31">
        <f>VLOOKUP(A864,'Absolute Total Monosaccharide C'!$E$2:$T$999,8)</f>
        <v>0.00011</v>
      </c>
      <c r="P864" s="102">
        <f>VLOOKUP(A864,'Absolute Total Monosaccharide C'!$E$2:$T$999,9)</f>
        <v>0.0000409</v>
      </c>
      <c r="Q864" s="102">
        <f>VLOOKUP(A864,'Absolute Total Monosaccharide C'!$E$2:$T$999,10)</f>
        <v>0.0000492</v>
      </c>
      <c r="R864" s="102">
        <f>VLOOKUP(A864,'Absolute Total Monosaccharide C'!$E$2:$T$999,11)</f>
        <v>0.0000448</v>
      </c>
      <c r="S864" s="102">
        <f>VLOOKUP(A864,'Absolute Total Monosaccharide C'!$E$2:$T$999,12)</f>
        <v>0.0000221</v>
      </c>
      <c r="T864" s="31">
        <f>VLOOKUP(A864,'Absolute Total Monosaccharide C'!$E$2:$T$999,13)</f>
        <v>0</v>
      </c>
      <c r="U864" s="31">
        <f>VLOOKUP(A864,'Absolute Total Monosaccharide C'!$E$2:$T$999,14)</f>
        <v>0.001555</v>
      </c>
      <c r="V864" s="31">
        <f>VLOOKUP(A864,'Absolute Total Monosaccharide C'!$E$2:$T$999,15)</f>
        <v>0</v>
      </c>
      <c r="W864" s="31">
        <f>VLOOKUP(A864,'Absolute Total Monosaccharide C'!$E$2:$T$999,16)</f>
        <v>0.000176</v>
      </c>
      <c r="X864" s="100">
        <f>VLOOKUP(A864,'Absolute Total Monosaccharide C'!$E$2:$T$999,2)</f>
        <v>10.152</v>
      </c>
      <c r="Y864" s="101"/>
    </row>
    <row r="865">
      <c r="A865" s="19" t="s">
        <v>2384</v>
      </c>
      <c r="B865" s="8" t="str">
        <f>VLOOKUP(A865,'Food Encyclopedia'!$C$2:$K$999,3)&amp;","&amp;VLOOKUP(A865,'Food Encyclopedia'!$C$2:$K$999,4)&amp;","&amp;VLOOKUP(A865,'Food Encyclopedia'!$C$2:$K$999,5)</f>
        <v>Couscous, original, NA, box,Near East,Couscous mix original</v>
      </c>
      <c r="C865" s="31" t="str">
        <f>VLOOKUP(A865,'Food Encyclopedia'!$C$2:$K$999,6)</f>
        <v>Grain Products</v>
      </c>
      <c r="D865" s="108"/>
      <c r="E865" s="31">
        <f t="shared" si="1"/>
        <v>0</v>
      </c>
      <c r="F865" s="31">
        <f>(VLOOKUP(A865,'% water content of Food'!A865:F1862,6))</f>
        <v>78.83442443</v>
      </c>
      <c r="G865" s="31">
        <f t="shared" si="2"/>
        <v>0</v>
      </c>
      <c r="H865" s="31">
        <f t="shared" si="3"/>
        <v>0</v>
      </c>
      <c r="I865" s="99">
        <f t="shared" si="4"/>
        <v>0</v>
      </c>
      <c r="J865" s="31">
        <f>VLOOKUP(A865,'Absolute Total Monosaccharide C'!$E$2:$T$999,3)</f>
        <v>0.702603</v>
      </c>
      <c r="K865" s="31">
        <f>VLOOKUP(A865,'Absolute Total Monosaccharide C'!$E$2:$T$999,4)</f>
        <v>0.005142</v>
      </c>
      <c r="L865" s="31">
        <f>VLOOKUP(A865,'Absolute Total Monosaccharide C'!$E$2:$T$999,5)</f>
        <v>0.006196</v>
      </c>
      <c r="M865" s="31">
        <f>VLOOKUP(A865,'Absolute Total Monosaccharide C'!$E$2:$T$999,6)</f>
        <v>0.007175</v>
      </c>
      <c r="N865" s="100">
        <f>VLOOKUP(A865,'Absolute Total Monosaccharide C'!$E$2:$T$999,7)</f>
        <v>0.007528</v>
      </c>
      <c r="O865" s="102">
        <f>VLOOKUP(A865,'Absolute Total Monosaccharide C'!$E$2:$T$999,8)</f>
        <v>0.0000864</v>
      </c>
      <c r="P865" s="102">
        <f>VLOOKUP(A865,'Absolute Total Monosaccharide C'!$E$2:$T$999,9)</f>
        <v>0.0000436</v>
      </c>
      <c r="Q865" s="102">
        <f>VLOOKUP(A865,'Absolute Total Monosaccharide C'!$E$2:$T$999,10)</f>
        <v>0.0000685</v>
      </c>
      <c r="R865" s="102">
        <f>VLOOKUP(A865,'Absolute Total Monosaccharide C'!$E$2:$T$999,11)</f>
        <v>0.0000575</v>
      </c>
      <c r="S865" s="102">
        <f>VLOOKUP(A865,'Absolute Total Monosaccharide C'!$E$2:$T$999,12)</f>
        <v>0.0000341</v>
      </c>
      <c r="T865" s="31">
        <f>VLOOKUP(A865,'Absolute Total Monosaccharide C'!$E$2:$T$999,13)</f>
        <v>0</v>
      </c>
      <c r="U865" s="31">
        <f>VLOOKUP(A865,'Absolute Total Monosaccharide C'!$E$2:$T$999,14)</f>
        <v>0.00161</v>
      </c>
      <c r="V865" s="31">
        <f>VLOOKUP(A865,'Absolute Total Monosaccharide C'!$E$2:$T$999,15)</f>
        <v>0</v>
      </c>
      <c r="W865" s="31">
        <f>VLOOKUP(A865,'Absolute Total Monosaccharide C'!$E$2:$T$999,16)</f>
        <v>0.000313</v>
      </c>
      <c r="X865" s="100">
        <f>VLOOKUP(A865,'Absolute Total Monosaccharide C'!$E$2:$T$999,2)</f>
        <v>9.948</v>
      </c>
      <c r="Y865" s="101"/>
    </row>
    <row r="866">
      <c r="A866" s="19" t="s">
        <v>2388</v>
      </c>
      <c r="B866" s="8" t="str">
        <f>VLOOKUP(A866,'Food Encyclopedia'!$C$2:$K$999,3)&amp;","&amp;VLOOKUP(A866,'Food Encyclopedia'!$C$2:$K$999,4)&amp;","&amp;VLOOKUP(A866,'Food Encyclopedia'!$C$2:$K$999,5)</f>
        <v>Rice, brown long grain, NA, bag,Lundberg,Organic brown long grain rice</v>
      </c>
      <c r="C866" s="31" t="str">
        <f>VLOOKUP(A866,'Food Encyclopedia'!$C$2:$K$999,6)</f>
        <v>Grain Products</v>
      </c>
      <c r="D866" s="108"/>
      <c r="E866" s="31">
        <f t="shared" si="1"/>
        <v>0</v>
      </c>
      <c r="F866" s="31">
        <f>(VLOOKUP(A866,'% water content of Food'!A866:F1863,6))</f>
        <v>69.28708726</v>
      </c>
      <c r="G866" s="31">
        <f t="shared" si="2"/>
        <v>0</v>
      </c>
      <c r="H866" s="31">
        <f t="shared" si="3"/>
        <v>0</v>
      </c>
      <c r="I866" s="99">
        <f t="shared" si="4"/>
        <v>0</v>
      </c>
      <c r="J866" s="31">
        <f>VLOOKUP(A866,'Absolute Total Monosaccharide C'!$E$2:$T$999,3)</f>
        <v>0.822179</v>
      </c>
      <c r="K866" s="31">
        <f>VLOOKUP(A866,'Absolute Total Monosaccharide C'!$E$2:$T$999,4)</f>
        <v>0.004416</v>
      </c>
      <c r="L866" s="31">
        <f>VLOOKUP(A866,'Absolute Total Monosaccharide C'!$E$2:$T$999,5)</f>
        <v>0.005533</v>
      </c>
      <c r="M866" s="31">
        <f>VLOOKUP(A866,'Absolute Total Monosaccharide C'!$E$2:$T$999,6)</f>
        <v>0.002656</v>
      </c>
      <c r="N866" s="100">
        <f>VLOOKUP(A866,'Absolute Total Monosaccharide C'!$E$2:$T$999,7)</f>
        <v>0.005027</v>
      </c>
      <c r="O866" s="102">
        <f>VLOOKUP(A866,'Absolute Total Monosaccharide C'!$E$2:$T$999,8)</f>
        <v>0.0000704</v>
      </c>
      <c r="P866" s="102">
        <f>VLOOKUP(A866,'Absolute Total Monosaccharide C'!$E$2:$T$999,9)</f>
        <v>0.0000621</v>
      </c>
      <c r="Q866" s="102">
        <f>VLOOKUP(A866,'Absolute Total Monosaccharide C'!$E$2:$T$999,10)</f>
        <v>0.0000326</v>
      </c>
      <c r="R866" s="31">
        <f>VLOOKUP(A866,'Absolute Total Monosaccharide C'!$E$2:$T$999,11)</f>
        <v>0.000123</v>
      </c>
      <c r="S866" s="102">
        <f>VLOOKUP(A866,'Absolute Total Monosaccharide C'!$E$2:$T$999,12)</f>
        <v>0.0000103</v>
      </c>
      <c r="T866" s="31">
        <f>VLOOKUP(A866,'Absolute Total Monosaccharide C'!$E$2:$T$999,13)</f>
        <v>0</v>
      </c>
      <c r="U866" s="31">
        <f>VLOOKUP(A866,'Absolute Total Monosaccharide C'!$E$2:$T$999,14)</f>
        <v>0.000695</v>
      </c>
      <c r="V866" s="31">
        <f>VLOOKUP(A866,'Absolute Total Monosaccharide C'!$E$2:$T$999,15)</f>
        <v>0</v>
      </c>
      <c r="W866" s="31">
        <f>VLOOKUP(A866,'Absolute Total Monosaccharide C'!$E$2:$T$999,16)</f>
        <v>0.000243</v>
      </c>
      <c r="X866" s="100">
        <f>VLOOKUP(A866,'Absolute Total Monosaccharide C'!$E$2:$T$999,2)</f>
        <v>10.195</v>
      </c>
      <c r="Y866" s="101"/>
    </row>
    <row r="867">
      <c r="A867" s="19" t="s">
        <v>2391</v>
      </c>
      <c r="B867" s="8" t="str">
        <f>VLOOKUP(A867,'Food Encyclopedia'!$C$2:$K$999,3)&amp;","&amp;VLOOKUP(A867,'Food Encyclopedia'!$C$2:$K$999,4)&amp;","&amp;VLOOKUP(A867,'Food Encyclopedia'!$C$2:$K$999,5)</f>
        <v>Rice, wild NA, bag,Lundberg,Wild blend rice </v>
      </c>
      <c r="C867" s="31" t="str">
        <f>VLOOKUP(A867,'Food Encyclopedia'!$C$2:$K$999,6)</f>
        <v>Grain Products</v>
      </c>
      <c r="D867" s="108"/>
      <c r="E867" s="31">
        <f t="shared" si="1"/>
        <v>0</v>
      </c>
      <c r="F867" s="31">
        <f>(VLOOKUP(A867,'% water content of Food'!A867:F1864,6))</f>
        <v>74.28406058</v>
      </c>
      <c r="G867" s="31">
        <f t="shared" si="2"/>
        <v>0</v>
      </c>
      <c r="H867" s="31">
        <f t="shared" si="3"/>
        <v>0</v>
      </c>
      <c r="I867" s="99">
        <f t="shared" si="4"/>
        <v>0</v>
      </c>
      <c r="J867" s="31">
        <f>VLOOKUP(A867,'Absolute Total Monosaccharide C'!$E$2:$T$999,3)</f>
        <v>0.70416</v>
      </c>
      <c r="K867" s="31">
        <f>VLOOKUP(A867,'Absolute Total Monosaccharide C'!$E$2:$T$999,4)</f>
        <v>0.006114</v>
      </c>
      <c r="L867" s="31">
        <f>VLOOKUP(A867,'Absolute Total Monosaccharide C'!$E$2:$T$999,5)</f>
        <v>0.005411</v>
      </c>
      <c r="M867" s="31">
        <f>VLOOKUP(A867,'Absolute Total Monosaccharide C'!$E$2:$T$999,6)</f>
        <v>0.003249</v>
      </c>
      <c r="N867" s="100">
        <f>VLOOKUP(A867,'Absolute Total Monosaccharide C'!$E$2:$T$999,7)</f>
        <v>0.005079</v>
      </c>
      <c r="O867" s="31">
        <f>VLOOKUP(A867,'Absolute Total Monosaccharide C'!$E$2:$T$999,8)</f>
        <v>0.000144</v>
      </c>
      <c r="P867" s="31">
        <f>VLOOKUP(A867,'Absolute Total Monosaccharide C'!$E$2:$T$999,9)</f>
        <v>0.000112</v>
      </c>
      <c r="Q867" s="102">
        <f>VLOOKUP(A867,'Absolute Total Monosaccharide C'!$E$2:$T$999,10)</f>
        <v>0.0000993</v>
      </c>
      <c r="R867" s="31">
        <f>VLOOKUP(A867,'Absolute Total Monosaccharide C'!$E$2:$T$999,11)</f>
        <v>0.000197</v>
      </c>
      <c r="S867" s="102">
        <f>VLOOKUP(A867,'Absolute Total Monosaccharide C'!$E$2:$T$999,12)</f>
        <v>0.0000284</v>
      </c>
      <c r="T867" s="31">
        <f>VLOOKUP(A867,'Absolute Total Monosaccharide C'!$E$2:$T$999,13)</f>
        <v>0</v>
      </c>
      <c r="U867" s="31">
        <f>VLOOKUP(A867,'Absolute Total Monosaccharide C'!$E$2:$T$999,14)</f>
        <v>0.000888</v>
      </c>
      <c r="V867" s="31">
        <f>VLOOKUP(A867,'Absolute Total Monosaccharide C'!$E$2:$T$999,15)</f>
        <v>0</v>
      </c>
      <c r="W867" s="31">
        <f>VLOOKUP(A867,'Absolute Total Monosaccharide C'!$E$2:$T$999,16)</f>
        <v>0.000399</v>
      </c>
      <c r="X867" s="100">
        <f>VLOOKUP(A867,'Absolute Total Monosaccharide C'!$E$2:$T$999,2)</f>
        <v>10.182</v>
      </c>
      <c r="Y867" s="101"/>
    </row>
    <row r="868">
      <c r="A868" s="19" t="s">
        <v>2394</v>
      </c>
      <c r="B868" s="8" t="str">
        <f>VLOOKUP(A868,'Food Encyclopedia'!$C$2:$K$999,3)&amp;","&amp;VLOOKUP(A868,'Food Encyclopedia'!$C$2:$K$999,4)&amp;","&amp;VLOOKUP(A868,'Food Encyclopedia'!$C$2:$K$999,5)</f>
        <v>Couscous, tri-color pearl, NA, bag,Bob's Red Mill,Tri-color pearly couscous</v>
      </c>
      <c r="C868" s="31" t="str">
        <f>VLOOKUP(A868,'Food Encyclopedia'!$C$2:$K$999,6)</f>
        <v>Grain Products</v>
      </c>
      <c r="D868" s="108"/>
      <c r="E868" s="31">
        <f t="shared" si="1"/>
        <v>0</v>
      </c>
      <c r="F868" s="31">
        <f>(VLOOKUP(A868,'% water content of Food'!A868:F1865,6))</f>
        <v>75.15198228</v>
      </c>
      <c r="G868" s="31">
        <f t="shared" si="2"/>
        <v>0</v>
      </c>
      <c r="H868" s="31">
        <f t="shared" si="3"/>
        <v>0</v>
      </c>
      <c r="I868" s="99">
        <f t="shared" si="4"/>
        <v>0</v>
      </c>
      <c r="J868" s="31">
        <f>VLOOKUP(A868,'Absolute Total Monosaccharide C'!$E$2:$T$999,3)</f>
        <v>0.804642</v>
      </c>
      <c r="K868" s="31">
        <f>VLOOKUP(A868,'Absolute Total Monosaccharide C'!$E$2:$T$999,4)</f>
        <v>0.007887</v>
      </c>
      <c r="L868" s="31">
        <f>VLOOKUP(A868,'Absolute Total Monosaccharide C'!$E$2:$T$999,5)</f>
        <v>0.006129</v>
      </c>
      <c r="M868" s="31">
        <f>VLOOKUP(A868,'Absolute Total Monosaccharide C'!$E$2:$T$999,6)</f>
        <v>0.010278</v>
      </c>
      <c r="N868" s="100">
        <f>VLOOKUP(A868,'Absolute Total Monosaccharide C'!$E$2:$T$999,7)</f>
        <v>0.010795</v>
      </c>
      <c r="O868" s="102">
        <f>VLOOKUP(A868,'Absolute Total Monosaccharide C'!$E$2:$T$999,8)</f>
        <v>0.0000749</v>
      </c>
      <c r="P868" s="102">
        <f>VLOOKUP(A868,'Absolute Total Monosaccharide C'!$E$2:$T$999,9)</f>
        <v>0.0000341</v>
      </c>
      <c r="Q868" s="102">
        <f>VLOOKUP(A868,'Absolute Total Monosaccharide C'!$E$2:$T$999,10)</f>
        <v>0.0000447</v>
      </c>
      <c r="R868" s="102">
        <f>VLOOKUP(A868,'Absolute Total Monosaccharide C'!$E$2:$T$999,11)</f>
        <v>0.0000658</v>
      </c>
      <c r="S868" s="102">
        <f>VLOOKUP(A868,'Absolute Total Monosaccharide C'!$E$2:$T$999,12)</f>
        <v>0.0000162</v>
      </c>
      <c r="T868" s="31">
        <f>VLOOKUP(A868,'Absolute Total Monosaccharide C'!$E$2:$T$999,13)</f>
        <v>0</v>
      </c>
      <c r="U868" s="31">
        <f>VLOOKUP(A868,'Absolute Total Monosaccharide C'!$E$2:$T$999,14)</f>
        <v>0.001772</v>
      </c>
      <c r="V868" s="31">
        <f>VLOOKUP(A868,'Absolute Total Monosaccharide C'!$E$2:$T$999,15)</f>
        <v>0</v>
      </c>
      <c r="W868" s="31">
        <f>VLOOKUP(A868,'Absolute Total Monosaccharide C'!$E$2:$T$999,16)</f>
        <v>0.000191</v>
      </c>
      <c r="X868" s="100">
        <f>VLOOKUP(A868,'Absolute Total Monosaccharide C'!$E$2:$T$999,2)</f>
        <v>10.12</v>
      </c>
      <c r="Y868" s="101"/>
    </row>
    <row r="869">
      <c r="A869" s="19" t="s">
        <v>2397</v>
      </c>
      <c r="B869" s="8" t="str">
        <f>VLOOKUP(A869,'Food Encyclopedia'!$C$2:$K$999,3)&amp;","&amp;VLOOKUP(A869,'Food Encyclopedia'!$C$2:$K$999,4)&amp;","&amp;VLOOKUP(A869,'Food Encyclopedia'!$C$2:$K$999,5)</f>
        <v>Ravioli, spinach &amp; ricotta, NA, bag,Rana,Spinach &amp; Ricotta ravioli</v>
      </c>
      <c r="C869" s="31" t="str">
        <f>VLOOKUP(A869,'Food Encyclopedia'!$C$2:$K$999,6)</f>
        <v>Grain Products</v>
      </c>
      <c r="D869" s="108"/>
      <c r="E869" s="31">
        <f t="shared" si="1"/>
        <v>0</v>
      </c>
      <c r="F869" s="31">
        <f>(VLOOKUP(A869,'% water content of Food'!A869:F1866,6))</f>
        <v>51.90680734</v>
      </c>
      <c r="G869" s="31">
        <f t="shared" si="2"/>
        <v>0</v>
      </c>
      <c r="H869" s="31">
        <f t="shared" si="3"/>
        <v>0</v>
      </c>
      <c r="I869" s="99">
        <f t="shared" si="4"/>
        <v>0</v>
      </c>
      <c r="J869" s="31">
        <f>VLOOKUP(A869,'Absolute Total Monosaccharide C'!$E$2:$T$999,3)</f>
        <v>0.428506</v>
      </c>
      <c r="K869" s="31">
        <f>VLOOKUP(A869,'Absolute Total Monosaccharide C'!$E$2:$T$999,4)</f>
        <v>0.031349</v>
      </c>
      <c r="L869" s="31">
        <f>VLOOKUP(A869,'Absolute Total Monosaccharide C'!$E$2:$T$999,5)</f>
        <v>0</v>
      </c>
      <c r="M869" s="31">
        <f>VLOOKUP(A869,'Absolute Total Monosaccharide C'!$E$2:$T$999,6)</f>
        <v>0.007059</v>
      </c>
      <c r="N869" s="100">
        <f>VLOOKUP(A869,'Absolute Total Monosaccharide C'!$E$2:$T$999,7)</f>
        <v>0.004553</v>
      </c>
      <c r="O869" s="31">
        <f>VLOOKUP(A869,'Absolute Total Monosaccharide C'!$E$2:$T$999,8)</f>
        <v>0.000148</v>
      </c>
      <c r="P869" s="31">
        <f>VLOOKUP(A869,'Absolute Total Monosaccharide C'!$E$2:$T$999,9)</f>
        <v>0.000159</v>
      </c>
      <c r="Q869" s="31">
        <f>VLOOKUP(A869,'Absolute Total Monosaccharide C'!$E$2:$T$999,10)</f>
        <v>0</v>
      </c>
      <c r="R869" s="31">
        <f>VLOOKUP(A869,'Absolute Total Monosaccharide C'!$E$2:$T$999,11)</f>
        <v>0.000556</v>
      </c>
      <c r="S869" s="31">
        <f>VLOOKUP(A869,'Absolute Total Monosaccharide C'!$E$2:$T$999,12)</f>
        <v>0</v>
      </c>
      <c r="T869" s="31">
        <f>VLOOKUP(A869,'Absolute Total Monosaccharide C'!$E$2:$T$999,13)</f>
        <v>0</v>
      </c>
      <c r="U869" s="31">
        <f>VLOOKUP(A869,'Absolute Total Monosaccharide C'!$E$2:$T$999,14)</f>
        <v>0.00126</v>
      </c>
      <c r="V869" s="31">
        <f>VLOOKUP(A869,'Absolute Total Monosaccharide C'!$E$2:$T$999,15)</f>
        <v>0</v>
      </c>
      <c r="W869" s="31">
        <f>VLOOKUP(A869,'Absolute Total Monosaccharide C'!$E$2:$T$999,16)</f>
        <v>0.000279</v>
      </c>
      <c r="X869" s="100">
        <f>VLOOKUP(A869,'Absolute Total Monosaccharide C'!$E$2:$T$999,2)</f>
        <v>9.944</v>
      </c>
      <c r="Y869" s="101"/>
    </row>
    <row r="870">
      <c r="A870" s="19" t="s">
        <v>2401</v>
      </c>
      <c r="B870" s="8" t="str">
        <f>VLOOKUP(A870,'Food Encyclopedia'!$C$2:$K$999,3)&amp;","&amp;VLOOKUP(A870,'Food Encyclopedia'!$C$2:$K$999,4)&amp;","&amp;VLOOKUP(A870,'Food Encyclopedia'!$C$2:$K$999,5)</f>
        <v>Burrito, beans &amp; rice, NA, bag,Amy's,Burrito cheddar cheese</v>
      </c>
      <c r="C870" s="31" t="str">
        <f>VLOOKUP(A870,'Food Encyclopedia'!$C$2:$K$999,6)</f>
        <v>Beans, Peas, Legumes, Nuts, Seeds</v>
      </c>
      <c r="D870" s="108"/>
      <c r="E870" s="31">
        <f t="shared" si="1"/>
        <v>0</v>
      </c>
      <c r="F870" s="31">
        <f>(VLOOKUP(A870,'% water content of Food'!A870:F1867,6))</f>
        <v>51.77259459</v>
      </c>
      <c r="G870" s="31">
        <f t="shared" si="2"/>
        <v>0</v>
      </c>
      <c r="H870" s="31">
        <f t="shared" si="3"/>
        <v>0</v>
      </c>
      <c r="I870" s="99">
        <f t="shared" si="4"/>
        <v>0</v>
      </c>
      <c r="J870" s="31">
        <f>VLOOKUP(A870,'Absolute Total Monosaccharide C'!$E$2:$T$999,3)</f>
        <v>0.502654</v>
      </c>
      <c r="K870" s="31">
        <f>VLOOKUP(A870,'Absolute Total Monosaccharide C'!$E$2:$T$999,4)</f>
        <v>0.007766</v>
      </c>
      <c r="L870" s="31">
        <f>VLOOKUP(A870,'Absolute Total Monosaccharide C'!$E$2:$T$999,5)</f>
        <v>0.005203</v>
      </c>
      <c r="M870" s="31">
        <f>VLOOKUP(A870,'Absolute Total Monosaccharide C'!$E$2:$T$999,6)</f>
        <v>0.011308</v>
      </c>
      <c r="N870" s="100">
        <f>VLOOKUP(A870,'Absolute Total Monosaccharide C'!$E$2:$T$999,7)</f>
        <v>0.01857</v>
      </c>
      <c r="O870" s="31">
        <f>VLOOKUP(A870,'Absolute Total Monosaccharide C'!$E$2:$T$999,8)</f>
        <v>0.0007</v>
      </c>
      <c r="P870" s="31">
        <f>VLOOKUP(A870,'Absolute Total Monosaccharide C'!$E$2:$T$999,9)</f>
        <v>0.000432</v>
      </c>
      <c r="Q870" s="31">
        <f>VLOOKUP(A870,'Absolute Total Monosaccharide C'!$E$2:$T$999,10)</f>
        <v>0.000129</v>
      </c>
      <c r="R870" s="31">
        <f>VLOOKUP(A870,'Absolute Total Monosaccharide C'!$E$2:$T$999,11)</f>
        <v>0.000756</v>
      </c>
      <c r="S870" s="102">
        <f>VLOOKUP(A870,'Absolute Total Monosaccharide C'!$E$2:$T$999,12)</f>
        <v>0.0000586</v>
      </c>
      <c r="T870" s="31">
        <f>VLOOKUP(A870,'Absolute Total Monosaccharide C'!$E$2:$T$999,13)</f>
        <v>0</v>
      </c>
      <c r="U870" s="31">
        <f>VLOOKUP(A870,'Absolute Total Monosaccharide C'!$E$2:$T$999,14)</f>
        <v>0.002125</v>
      </c>
      <c r="V870" s="31">
        <f>VLOOKUP(A870,'Absolute Total Monosaccharide C'!$E$2:$T$999,15)</f>
        <v>0</v>
      </c>
      <c r="W870" s="31">
        <f>VLOOKUP(A870,'Absolute Total Monosaccharide C'!$E$2:$T$999,16)</f>
        <v>0.000446</v>
      </c>
      <c r="X870" s="100">
        <f>VLOOKUP(A870,'Absolute Total Monosaccharide C'!$E$2:$T$999,2)</f>
        <v>10.285</v>
      </c>
      <c r="Y870" s="101"/>
    </row>
    <row r="871">
      <c r="A871" s="19" t="s">
        <v>2404</v>
      </c>
      <c r="B871" s="8" t="str">
        <f>VLOOKUP(A871,'Food Encyclopedia'!$C$2:$K$999,3)&amp;","&amp;VLOOKUP(A871,'Food Encyclopedia'!$C$2:$K$999,4)&amp;","&amp;VLOOKUP(A871,'Food Encyclopedia'!$C$2:$K$999,5)</f>
        <v>Burrito, beans &amp; cheese, NA, bag,Tina's,Bean and cheese burrito</v>
      </c>
      <c r="C871" s="31" t="str">
        <f>VLOOKUP(A871,'Food Encyclopedia'!$C$2:$K$999,6)</f>
        <v>Grain Products</v>
      </c>
      <c r="D871" s="108"/>
      <c r="E871" s="31">
        <f t="shared" si="1"/>
        <v>0</v>
      </c>
      <c r="F871" s="31">
        <f>(VLOOKUP(A871,'% water content of Food'!A871:F1868,6))</f>
        <v>52.06290148</v>
      </c>
      <c r="G871" s="31">
        <f t="shared" si="2"/>
        <v>0</v>
      </c>
      <c r="H871" s="31">
        <f t="shared" si="3"/>
        <v>0</v>
      </c>
      <c r="I871" s="99">
        <f t="shared" si="4"/>
        <v>0</v>
      </c>
      <c r="J871" s="31">
        <f>VLOOKUP(A871,'Absolute Total Monosaccharide C'!$E$2:$T$999,3)</f>
        <v>0.855015</v>
      </c>
      <c r="K871" s="31">
        <f>VLOOKUP(A871,'Absolute Total Monosaccharide C'!$E$2:$T$999,4)</f>
        <v>0.024615</v>
      </c>
      <c r="L871" s="31">
        <f>VLOOKUP(A871,'Absolute Total Monosaccharide C'!$E$2:$T$999,5)</f>
        <v>0.0109</v>
      </c>
      <c r="M871" s="31">
        <f>VLOOKUP(A871,'Absolute Total Monosaccharide C'!$E$2:$T$999,6)</f>
        <v>0.019168</v>
      </c>
      <c r="N871" s="100">
        <f>VLOOKUP(A871,'Absolute Total Monosaccharide C'!$E$2:$T$999,7)</f>
        <v>0.067459</v>
      </c>
      <c r="O871" s="31">
        <f>VLOOKUP(A871,'Absolute Total Monosaccharide C'!$E$2:$T$999,8)</f>
        <v>0.002401</v>
      </c>
      <c r="P871" s="31">
        <f>VLOOKUP(A871,'Absolute Total Monosaccharide C'!$E$2:$T$999,9)</f>
        <v>0.001243</v>
      </c>
      <c r="Q871" s="31">
        <f>VLOOKUP(A871,'Absolute Total Monosaccharide C'!$E$2:$T$999,10)</f>
        <v>0.0006</v>
      </c>
      <c r="R871" s="31">
        <f>VLOOKUP(A871,'Absolute Total Monosaccharide C'!$E$2:$T$999,11)</f>
        <v>0.001601</v>
      </c>
      <c r="S871" s="31">
        <f>VLOOKUP(A871,'Absolute Total Monosaccharide C'!$E$2:$T$999,12)</f>
        <v>0.000197</v>
      </c>
      <c r="T871" s="31">
        <f>VLOOKUP(A871,'Absolute Total Monosaccharide C'!$E$2:$T$999,13)</f>
        <v>0.000204</v>
      </c>
      <c r="U871" s="31">
        <f>VLOOKUP(A871,'Absolute Total Monosaccharide C'!$E$2:$T$999,14)</f>
        <v>0.006694</v>
      </c>
      <c r="V871" s="31">
        <f>VLOOKUP(A871,'Absolute Total Monosaccharide C'!$E$2:$T$999,15)</f>
        <v>0</v>
      </c>
      <c r="W871" s="31">
        <f>VLOOKUP(A871,'Absolute Total Monosaccharide C'!$E$2:$T$999,16)</f>
        <v>0.001061</v>
      </c>
      <c r="X871" s="100">
        <f>VLOOKUP(A871,'Absolute Total Monosaccharide C'!$E$2:$T$999,2)</f>
        <v>10.202</v>
      </c>
      <c r="Y871" s="101"/>
    </row>
    <row r="872">
      <c r="A872" s="19" t="s">
        <v>2408</v>
      </c>
      <c r="B872" s="8" t="str">
        <f>VLOOKUP(A872,'Food Encyclopedia'!$C$2:$K$999,3)&amp;","&amp;VLOOKUP(A872,'Food Encyclopedia'!$C$2:$K$999,4)&amp;","&amp;VLOOKUP(A872,'Food Encyclopedia'!$C$2:$K$999,5)</f>
        <v>Chicken, tenders, NA, bag,Applegate Naturals,Chicken breast tenders</v>
      </c>
      <c r="C872" s="31" t="str">
        <f>VLOOKUP(A872,'Food Encyclopedia'!$C$2:$K$999,6)</f>
        <v>Meat, Poultry, Fish, and Mixtures</v>
      </c>
      <c r="D872" s="108"/>
      <c r="E872" s="31">
        <f t="shared" si="1"/>
        <v>0</v>
      </c>
      <c r="F872" s="31">
        <f>(VLOOKUP(A872,'% water content of Food'!A872:F1869,6))</f>
        <v>52.24472145</v>
      </c>
      <c r="G872" s="31">
        <f t="shared" si="2"/>
        <v>0</v>
      </c>
      <c r="H872" s="31">
        <f t="shared" si="3"/>
        <v>0</v>
      </c>
      <c r="I872" s="99">
        <f t="shared" si="4"/>
        <v>0</v>
      </c>
      <c r="J872" s="31">
        <f>VLOOKUP(A872,'Absolute Total Monosaccharide C'!$E$2:$T$999,3)</f>
        <v>0.685626</v>
      </c>
      <c r="K872" s="31">
        <f>VLOOKUP(A872,'Absolute Total Monosaccharide C'!$E$2:$T$999,4)</f>
        <v>0.004174</v>
      </c>
      <c r="L872" s="31">
        <f>VLOOKUP(A872,'Absolute Total Monosaccharide C'!$E$2:$T$999,5)</f>
        <v>0.006708</v>
      </c>
      <c r="M872" s="31">
        <f>VLOOKUP(A872,'Absolute Total Monosaccharide C'!$E$2:$T$999,6)</f>
        <v>0.00065</v>
      </c>
      <c r="N872" s="100">
        <f>VLOOKUP(A872,'Absolute Total Monosaccharide C'!$E$2:$T$999,7)</f>
        <v>0.002061</v>
      </c>
      <c r="O872" s="31">
        <f>VLOOKUP(A872,'Absolute Total Monosaccharide C'!$E$2:$T$999,8)</f>
        <v>0.000163</v>
      </c>
      <c r="P872" s="102">
        <f>VLOOKUP(A872,'Absolute Total Monosaccharide C'!$E$2:$T$999,9)</f>
        <v>0.0000865</v>
      </c>
      <c r="Q872" s="31">
        <f>VLOOKUP(A872,'Absolute Total Monosaccharide C'!$E$2:$T$999,10)</f>
        <v>0.000115</v>
      </c>
      <c r="R872" s="31">
        <f>VLOOKUP(A872,'Absolute Total Monosaccharide C'!$E$2:$T$999,11)</f>
        <v>0.000214</v>
      </c>
      <c r="S872" s="102">
        <f>VLOOKUP(A872,'Absolute Total Monosaccharide C'!$E$2:$T$999,12)</f>
        <v>0.0000982</v>
      </c>
      <c r="T872" s="31">
        <f>VLOOKUP(A872,'Absolute Total Monosaccharide C'!$E$2:$T$999,13)</f>
        <v>0</v>
      </c>
      <c r="U872" s="31">
        <f>VLOOKUP(A872,'Absolute Total Monosaccharide C'!$E$2:$T$999,14)</f>
        <v>0.000832</v>
      </c>
      <c r="V872" s="31">
        <f>VLOOKUP(A872,'Absolute Total Monosaccharide C'!$E$2:$T$999,15)</f>
        <v>0</v>
      </c>
      <c r="W872" s="31">
        <f>VLOOKUP(A872,'Absolute Total Monosaccharide C'!$E$2:$T$999,16)</f>
        <v>0.002479</v>
      </c>
      <c r="X872" s="100">
        <f>VLOOKUP(A872,'Absolute Total Monosaccharide C'!$E$2:$T$999,2)</f>
        <v>10.226</v>
      </c>
      <c r="Y872" s="101"/>
    </row>
    <row r="873">
      <c r="A873" s="19" t="s">
        <v>2412</v>
      </c>
      <c r="B873" s="8" t="str">
        <f>VLOOKUP(A873,'Food Encyclopedia'!$C$2:$K$999,3)&amp;","&amp;VLOOKUP(A873,'Food Encyclopedia'!$C$2:$K$999,4)&amp;","&amp;VLOOKUP(A873,'Food Encyclopedia'!$C$2:$K$999,5)</f>
        <v>Chicken, strips, NA, bag,Foster Farms,Crispy chicken strips</v>
      </c>
      <c r="C873" s="31" t="str">
        <f>VLOOKUP(A873,'Food Encyclopedia'!$C$2:$K$999,6)</f>
        <v>Meat, Poultry, Fish, and Mixtures</v>
      </c>
      <c r="D873" s="108"/>
      <c r="E873" s="31">
        <f t="shared" si="1"/>
        <v>0</v>
      </c>
      <c r="F873" s="31">
        <f>(VLOOKUP(A873,'% water content of Food'!A873:F1870,6))</f>
        <v>37.39030776</v>
      </c>
      <c r="G873" s="31">
        <f t="shared" si="2"/>
        <v>0</v>
      </c>
      <c r="H873" s="31">
        <f t="shared" si="3"/>
        <v>0</v>
      </c>
      <c r="I873" s="99">
        <f t="shared" si="4"/>
        <v>0</v>
      </c>
      <c r="J873" s="31">
        <f>VLOOKUP(A873,'Absolute Total Monosaccharide C'!$E$2:$T$999,3)</f>
        <v>0.942587</v>
      </c>
      <c r="K873" s="31">
        <f>VLOOKUP(A873,'Absolute Total Monosaccharide C'!$E$2:$T$999,4)</f>
        <v>0.007354</v>
      </c>
      <c r="L873" s="31">
        <f>VLOOKUP(A873,'Absolute Total Monosaccharide C'!$E$2:$T$999,5)</f>
        <v>0.005698</v>
      </c>
      <c r="M873" s="31">
        <f>VLOOKUP(A873,'Absolute Total Monosaccharide C'!$E$2:$T$999,6)</f>
        <v>0.010841</v>
      </c>
      <c r="N873" s="100">
        <f>VLOOKUP(A873,'Absolute Total Monosaccharide C'!$E$2:$T$999,7)</f>
        <v>0.011178</v>
      </c>
      <c r="O873" s="31">
        <f>VLOOKUP(A873,'Absolute Total Monosaccharide C'!$E$2:$T$999,8)</f>
        <v>0.000292</v>
      </c>
      <c r="P873" s="102">
        <f>VLOOKUP(A873,'Absolute Total Monosaccharide C'!$E$2:$T$999,9)</f>
        <v>0.0000658</v>
      </c>
      <c r="Q873" s="31">
        <f>VLOOKUP(A873,'Absolute Total Monosaccharide C'!$E$2:$T$999,10)</f>
        <v>0.000106</v>
      </c>
      <c r="R873" s="102">
        <f>VLOOKUP(A873,'Absolute Total Monosaccharide C'!$E$2:$T$999,11)</f>
        <v>0.0000842</v>
      </c>
      <c r="S873" s="102">
        <f>VLOOKUP(A873,'Absolute Total Monosaccharide C'!$E$2:$T$999,12)</f>
        <v>0.0000367</v>
      </c>
      <c r="T873" s="31">
        <f>VLOOKUP(A873,'Absolute Total Monosaccharide C'!$E$2:$T$999,13)</f>
        <v>0</v>
      </c>
      <c r="U873" s="31">
        <f>VLOOKUP(A873,'Absolute Total Monosaccharide C'!$E$2:$T$999,14)</f>
        <v>0.00242</v>
      </c>
      <c r="V873" s="31">
        <f>VLOOKUP(A873,'Absolute Total Monosaccharide C'!$E$2:$T$999,15)</f>
        <v>0</v>
      </c>
      <c r="W873" s="31">
        <f>VLOOKUP(A873,'Absolute Total Monosaccharide C'!$E$2:$T$999,16)</f>
        <v>0.001651</v>
      </c>
      <c r="X873" s="100">
        <f>VLOOKUP(A873,'Absolute Total Monosaccharide C'!$E$2:$T$999,2)</f>
        <v>10.173</v>
      </c>
      <c r="Y873" s="101"/>
    </row>
    <row r="874">
      <c r="A874" s="19" t="s">
        <v>2416</v>
      </c>
      <c r="B874" s="8" t="str">
        <f>VLOOKUP(A874,'Food Encyclopedia'!$C$2:$K$999,3)&amp;","&amp;VLOOKUP(A874,'Food Encyclopedia'!$C$2:$K$999,4)&amp;","&amp;VLOOKUP(A874,'Food Encyclopedia'!$C$2:$K$999,5)</f>
        <v>Fillets, crunchy breaded, NA, bag,Gorton's,Crunchy breaded 100% whole fillets</v>
      </c>
      <c r="C874" s="31" t="str">
        <f>VLOOKUP(A874,'Food Encyclopedia'!$C$2:$K$999,6)</f>
        <v>Meat, Poultry, Fish, and Mixtures</v>
      </c>
      <c r="D874" s="108"/>
      <c r="E874" s="31">
        <f t="shared" si="1"/>
        <v>0</v>
      </c>
      <c r="F874" s="31">
        <f>(VLOOKUP(A874,'% water content of Food'!A874:F1871,6))</f>
        <v>36.75580654</v>
      </c>
      <c r="G874" s="31">
        <f t="shared" si="2"/>
        <v>0</v>
      </c>
      <c r="H874" s="31">
        <f t="shared" si="3"/>
        <v>0</v>
      </c>
      <c r="I874" s="99">
        <f t="shared" si="4"/>
        <v>0</v>
      </c>
      <c r="J874" s="31">
        <f>VLOOKUP(A874,'Absolute Total Monosaccharide C'!$E$2:$T$999,3)</f>
        <v>0.894078</v>
      </c>
      <c r="K874" s="31">
        <f>VLOOKUP(A874,'Absolute Total Monosaccharide C'!$E$2:$T$999,4)</f>
        <v>0.013232</v>
      </c>
      <c r="L874" s="31">
        <f>VLOOKUP(A874,'Absolute Total Monosaccharide C'!$E$2:$T$999,5)</f>
        <v>0.005848</v>
      </c>
      <c r="M874" s="31">
        <f>VLOOKUP(A874,'Absolute Total Monosaccharide C'!$E$2:$T$999,6)</f>
        <v>0.00913</v>
      </c>
      <c r="N874" s="100">
        <f>VLOOKUP(A874,'Absolute Total Monosaccharide C'!$E$2:$T$999,7)</f>
        <v>0.011909</v>
      </c>
      <c r="O874" s="31">
        <f>VLOOKUP(A874,'Absolute Total Monosaccharide C'!$E$2:$T$999,8)</f>
        <v>0.000357</v>
      </c>
      <c r="P874" s="102">
        <f>VLOOKUP(A874,'Absolute Total Monosaccharide C'!$E$2:$T$999,9)</f>
        <v>0.0000502</v>
      </c>
      <c r="Q874" s="102">
        <f>VLOOKUP(A874,'Absolute Total Monosaccharide C'!$E$2:$T$999,10)</f>
        <v>0.0000568</v>
      </c>
      <c r="R874" s="102">
        <f>VLOOKUP(A874,'Absolute Total Monosaccharide C'!$E$2:$T$999,11)</f>
        <v>0.0000736</v>
      </c>
      <c r="S874" s="102">
        <f>VLOOKUP(A874,'Absolute Total Monosaccharide C'!$E$2:$T$999,12)</f>
        <v>0.0000382</v>
      </c>
      <c r="T874" s="31">
        <f>VLOOKUP(A874,'Absolute Total Monosaccharide C'!$E$2:$T$999,13)</f>
        <v>0</v>
      </c>
      <c r="U874" s="31">
        <f>VLOOKUP(A874,'Absolute Total Monosaccharide C'!$E$2:$T$999,14)</f>
        <v>0.00191</v>
      </c>
      <c r="V874" s="31">
        <f>VLOOKUP(A874,'Absolute Total Monosaccharide C'!$E$2:$T$999,15)</f>
        <v>0</v>
      </c>
      <c r="W874" s="31">
        <f>VLOOKUP(A874,'Absolute Total Monosaccharide C'!$E$2:$T$999,16)</f>
        <v>0.000654</v>
      </c>
      <c r="X874" s="100">
        <f>VLOOKUP(A874,'Absolute Total Monosaccharide C'!$E$2:$T$999,2)</f>
        <v>10.36</v>
      </c>
      <c r="Y874" s="101"/>
    </row>
    <row r="875">
      <c r="A875" s="19" t="s">
        <v>2421</v>
      </c>
      <c r="B875" s="8" t="str">
        <f>VLOOKUP(A875,'Food Encyclopedia'!$C$2:$K$999,3)&amp;","&amp;VLOOKUP(A875,'Food Encyclopedia'!$C$2:$K$999,4)&amp;","&amp;VLOOKUP(A875,'Food Encyclopedia'!$C$2:$K$999,5)</f>
        <v>Fillets, crispy battered, NA, bag,Gorton's,Crispy battered 100% whole fillets</v>
      </c>
      <c r="C875" s="31" t="str">
        <f>VLOOKUP(A875,'Food Encyclopedia'!$C$2:$K$999,6)</f>
        <v>Meat, Poultry, Fish, and Mixtures</v>
      </c>
      <c r="D875" s="108"/>
      <c r="E875" s="31">
        <f t="shared" si="1"/>
        <v>0</v>
      </c>
      <c r="F875" s="31">
        <f>(VLOOKUP(A875,'% water content of Food'!A875:F1872,6))</f>
        <v>27.16059441</v>
      </c>
      <c r="G875" s="31">
        <f t="shared" si="2"/>
        <v>0</v>
      </c>
      <c r="H875" s="31">
        <f t="shared" si="3"/>
        <v>0</v>
      </c>
      <c r="I875" s="99">
        <f t="shared" si="4"/>
        <v>0</v>
      </c>
      <c r="J875" s="31">
        <f>VLOOKUP(A875,'Absolute Total Monosaccharide C'!$E$2:$T$999,3)</f>
        <v>0.717542</v>
      </c>
      <c r="K875" s="31">
        <f>VLOOKUP(A875,'Absolute Total Monosaccharide C'!$E$2:$T$999,4)</f>
        <v>0.009001</v>
      </c>
      <c r="L875" s="31">
        <f>VLOOKUP(A875,'Absolute Total Monosaccharide C'!$E$2:$T$999,5)</f>
        <v>0.002149</v>
      </c>
      <c r="M875" s="31">
        <f>VLOOKUP(A875,'Absolute Total Monosaccharide C'!$E$2:$T$999,6)</f>
        <v>0.003184</v>
      </c>
      <c r="N875" s="100">
        <f>VLOOKUP(A875,'Absolute Total Monosaccharide C'!$E$2:$T$999,7)</f>
        <v>0.004666</v>
      </c>
      <c r="O875" s="31">
        <f>VLOOKUP(A875,'Absolute Total Monosaccharide C'!$E$2:$T$999,8)</f>
        <v>0.000207</v>
      </c>
      <c r="P875" s="102">
        <f>VLOOKUP(A875,'Absolute Total Monosaccharide C'!$E$2:$T$999,9)</f>
        <v>0.0000655</v>
      </c>
      <c r="Q875" s="102">
        <f>VLOOKUP(A875,'Absolute Total Monosaccharide C'!$E$2:$T$999,10)</f>
        <v>0.0000652</v>
      </c>
      <c r="R875" s="31">
        <f>VLOOKUP(A875,'Absolute Total Monosaccharide C'!$E$2:$T$999,11)</f>
        <v>0.000158</v>
      </c>
      <c r="S875" s="102">
        <f>VLOOKUP(A875,'Absolute Total Monosaccharide C'!$E$2:$T$999,12)</f>
        <v>0.0000426</v>
      </c>
      <c r="T875" s="31">
        <f>VLOOKUP(A875,'Absolute Total Monosaccharide C'!$E$2:$T$999,13)</f>
        <v>0</v>
      </c>
      <c r="U875" s="31">
        <f>VLOOKUP(A875,'Absolute Total Monosaccharide C'!$E$2:$T$999,14)</f>
        <v>0.001155</v>
      </c>
      <c r="V875" s="31">
        <f>VLOOKUP(A875,'Absolute Total Monosaccharide C'!$E$2:$T$999,15)</f>
        <v>0</v>
      </c>
      <c r="W875" s="31">
        <f>VLOOKUP(A875,'Absolute Total Monosaccharide C'!$E$2:$T$999,16)</f>
        <v>0.000941</v>
      </c>
      <c r="X875" s="100">
        <f>VLOOKUP(A875,'Absolute Total Monosaccharide C'!$E$2:$T$999,2)</f>
        <v>9.835</v>
      </c>
      <c r="Y875" s="101"/>
    </row>
    <row r="876">
      <c r="A876" s="19" t="s">
        <v>2424</v>
      </c>
      <c r="B876" s="8" t="str">
        <f>VLOOKUP(A876,'Food Encyclopedia'!$C$2:$K$999,3)&amp;","&amp;VLOOKUP(A876,'Food Encyclopedia'!$C$2:$K$999,4)&amp;","&amp;VLOOKUP(A876,'Food Encyclopedia'!$C$2:$K$999,5)</f>
        <v>Chicken, breast, NA, fresh,Signature Farms,Chicken breast</v>
      </c>
      <c r="C876" s="31" t="str">
        <f>VLOOKUP(A876,'Food Encyclopedia'!$C$2:$K$999,6)</f>
        <v>Meat, Poultry, Fish, and Mixtures</v>
      </c>
      <c r="D876" s="108"/>
      <c r="E876" s="31">
        <f t="shared" si="1"/>
        <v>0</v>
      </c>
      <c r="F876" s="31">
        <f>(VLOOKUP(A876,'% water content of Food'!A876:F1873,6))</f>
        <v>61.96717997</v>
      </c>
      <c r="G876" s="31">
        <f t="shared" si="2"/>
        <v>0</v>
      </c>
      <c r="H876" s="31">
        <f t="shared" si="3"/>
        <v>0</v>
      </c>
      <c r="I876" s="99">
        <f t="shared" si="4"/>
        <v>0</v>
      </c>
      <c r="J876" s="31">
        <f>VLOOKUP(A876,'Absolute Total Monosaccharide C'!$E$2:$T$999,3)</f>
        <v>0.003143</v>
      </c>
      <c r="K876" s="31">
        <f>VLOOKUP(A876,'Absolute Total Monosaccharide C'!$E$2:$T$999,4)</f>
        <v>0.000346</v>
      </c>
      <c r="L876" s="31">
        <f>VLOOKUP(A876,'Absolute Total Monosaccharide C'!$E$2:$T$999,5)</f>
        <v>0.000761</v>
      </c>
      <c r="M876" s="102">
        <f>VLOOKUP(A876,'Absolute Total Monosaccharide C'!$E$2:$T$999,6)</f>
        <v>0.000081</v>
      </c>
      <c r="N876" s="106">
        <f>VLOOKUP(A876,'Absolute Total Monosaccharide C'!$E$2:$T$999,7)</f>
        <v>0.0000524</v>
      </c>
      <c r="O876" s="31">
        <f>VLOOKUP(A876,'Absolute Total Monosaccharide C'!$E$2:$T$999,8)</f>
        <v>0.000108</v>
      </c>
      <c r="P876" s="102">
        <f>VLOOKUP(A876,'Absolute Total Monosaccharide C'!$E$2:$T$999,9)</f>
        <v>0.00000876</v>
      </c>
      <c r="Q876" s="102">
        <f>VLOOKUP(A876,'Absolute Total Monosaccharide C'!$E$2:$T$999,10)</f>
        <v>0.0000513</v>
      </c>
      <c r="R876" s="102">
        <f>VLOOKUP(A876,'Absolute Total Monosaccharide C'!$E$2:$T$999,11)</f>
        <v>0.0000237</v>
      </c>
      <c r="S876" s="102">
        <f>VLOOKUP(A876,'Absolute Total Monosaccharide C'!$E$2:$T$999,12)</f>
        <v>0.0000232</v>
      </c>
      <c r="T876" s="31">
        <f>VLOOKUP(A876,'Absolute Total Monosaccharide C'!$E$2:$T$999,13)</f>
        <v>0</v>
      </c>
      <c r="U876" s="31">
        <f>VLOOKUP(A876,'Absolute Total Monosaccharide C'!$E$2:$T$999,14)</f>
        <v>0.000749</v>
      </c>
      <c r="V876" s="31">
        <f>VLOOKUP(A876,'Absolute Total Monosaccharide C'!$E$2:$T$999,15)</f>
        <v>0</v>
      </c>
      <c r="W876" s="31">
        <f>VLOOKUP(A876,'Absolute Total Monosaccharide C'!$E$2:$T$999,16)</f>
        <v>0.004001</v>
      </c>
      <c r="X876" s="100">
        <f>VLOOKUP(A876,'Absolute Total Monosaccharide C'!$E$2:$T$999,2)</f>
        <v>10.954</v>
      </c>
      <c r="Y876" s="101"/>
    </row>
    <row r="877">
      <c r="A877" s="19" t="s">
        <v>2427</v>
      </c>
      <c r="B877" s="8" t="str">
        <f>VLOOKUP(A877,'Food Encyclopedia'!$C$2:$K$999,3)&amp;","&amp;VLOOKUP(A877,'Food Encyclopedia'!$C$2:$K$999,4)&amp;","&amp;VLOOKUP(A877,'Food Encyclopedia'!$C$2:$K$999,5)</f>
        <v>Beef, round tip steak, NA, fresh,,USDA choice beef round tip steak thin</v>
      </c>
      <c r="C877" s="31" t="str">
        <f>VLOOKUP(A877,'Food Encyclopedia'!$C$2:$K$999,6)</f>
        <v>Meat, Poultry, Fish, and Mixtures</v>
      </c>
      <c r="D877" s="108"/>
      <c r="E877" s="31">
        <f t="shared" si="1"/>
        <v>0</v>
      </c>
      <c r="F877" s="31">
        <f>(VLOOKUP(A877,'% water content of Food'!A877:F1874,6))</f>
        <v>59.39354921</v>
      </c>
      <c r="G877" s="31">
        <f t="shared" si="2"/>
        <v>0</v>
      </c>
      <c r="H877" s="31">
        <f t="shared" si="3"/>
        <v>0</v>
      </c>
      <c r="I877" s="99">
        <f t="shared" si="4"/>
        <v>0</v>
      </c>
      <c r="J877" s="31">
        <f>VLOOKUP(A877,'Absolute Total Monosaccharide C'!$E$2:$T$999,3)</f>
        <v>0.00565</v>
      </c>
      <c r="K877" s="31">
        <f>VLOOKUP(A877,'Absolute Total Monosaccharide C'!$E$2:$T$999,4)</f>
        <v>0.000431</v>
      </c>
      <c r="L877" s="31">
        <f>VLOOKUP(A877,'Absolute Total Monosaccharide C'!$E$2:$T$999,5)</f>
        <v>0</v>
      </c>
      <c r="M877" s="31">
        <f>VLOOKUP(A877,'Absolute Total Monosaccharide C'!$E$2:$T$999,6)</f>
        <v>0.000148</v>
      </c>
      <c r="N877" s="106">
        <f>VLOOKUP(A877,'Absolute Total Monosaccharide C'!$E$2:$T$999,7)</f>
        <v>0.0000967</v>
      </c>
      <c r="O877" s="102">
        <f>VLOOKUP(A877,'Absolute Total Monosaccharide C'!$E$2:$T$999,8)</f>
        <v>0.0000869</v>
      </c>
      <c r="P877" s="102">
        <f>VLOOKUP(A877,'Absolute Total Monosaccharide C'!$E$2:$T$999,9)</f>
        <v>0.0000047</v>
      </c>
      <c r="Q877" s="102">
        <f>VLOOKUP(A877,'Absolute Total Monosaccharide C'!$E$2:$T$999,10)</f>
        <v>0.0000742</v>
      </c>
      <c r="R877" s="102">
        <f>VLOOKUP(A877,'Absolute Total Monosaccharide C'!$E$2:$T$999,11)</f>
        <v>0.0000113</v>
      </c>
      <c r="S877" s="102">
        <f>VLOOKUP(A877,'Absolute Total Monosaccharide C'!$E$2:$T$999,12)</f>
        <v>0.0000184</v>
      </c>
      <c r="T877" s="31">
        <f>VLOOKUP(A877,'Absolute Total Monosaccharide C'!$E$2:$T$999,13)</f>
        <v>0</v>
      </c>
      <c r="U877" s="31">
        <f>VLOOKUP(A877,'Absolute Total Monosaccharide C'!$E$2:$T$999,14)</f>
        <v>0.001388</v>
      </c>
      <c r="V877" s="31">
        <f>VLOOKUP(A877,'Absolute Total Monosaccharide C'!$E$2:$T$999,15)</f>
        <v>0</v>
      </c>
      <c r="W877" s="31">
        <f>VLOOKUP(A877,'Absolute Total Monosaccharide C'!$E$2:$T$999,16)</f>
        <v>0.002058</v>
      </c>
      <c r="X877" s="100">
        <f>VLOOKUP(A877,'Absolute Total Monosaccharide C'!$E$2:$T$999,2)</f>
        <v>10.021</v>
      </c>
      <c r="Y877" s="101"/>
    </row>
    <row r="878">
      <c r="A878" s="19" t="s">
        <v>2431</v>
      </c>
      <c r="B878" s="8" t="str">
        <f>VLOOKUP(A878,'Food Encyclopedia'!$C$2:$K$999,3)&amp;","&amp;VLOOKUP(A878,'Food Encyclopedia'!$C$2:$K$999,4)&amp;","&amp;VLOOKUP(A878,'Food Encyclopedia'!$C$2:$K$999,5)</f>
        <v>Prawn, NA, fresh,,</v>
      </c>
      <c r="C878" s="31" t="str">
        <f>VLOOKUP(A878,'Food Encyclopedia'!$C$2:$K$999,6)</f>
        <v>Meat, Poultry, Fish, and Mixtures</v>
      </c>
      <c r="D878" s="108"/>
      <c r="E878" s="31">
        <f t="shared" si="1"/>
        <v>0</v>
      </c>
      <c r="F878" s="31">
        <f>(VLOOKUP(A878,'% water content of Food'!A878:F1875,6))</f>
        <v>78.73601537</v>
      </c>
      <c r="G878" s="31">
        <f t="shared" si="2"/>
        <v>0</v>
      </c>
      <c r="H878" s="31">
        <f t="shared" si="3"/>
        <v>0</v>
      </c>
      <c r="I878" s="99">
        <f t="shared" si="4"/>
        <v>0</v>
      </c>
      <c r="J878" s="31">
        <f>VLOOKUP(A878,'Absolute Total Monosaccharide C'!$E$2:$T$999,3)</f>
        <v>0.022033</v>
      </c>
      <c r="K878" s="31">
        <f>VLOOKUP(A878,'Absolute Total Monosaccharide C'!$E$2:$T$999,4)</f>
        <v>0.000668</v>
      </c>
      <c r="L878" s="31">
        <f>VLOOKUP(A878,'Absolute Total Monosaccharide C'!$E$2:$T$999,5)</f>
        <v>0.001429</v>
      </c>
      <c r="M878" s="31">
        <f>VLOOKUP(A878,'Absolute Total Monosaccharide C'!$E$2:$T$999,6)</f>
        <v>0.00018</v>
      </c>
      <c r="N878" s="100">
        <f>VLOOKUP(A878,'Absolute Total Monosaccharide C'!$E$2:$T$999,7)</f>
        <v>0.000144</v>
      </c>
      <c r="O878" s="31">
        <f>VLOOKUP(A878,'Absolute Total Monosaccharide C'!$E$2:$T$999,8)</f>
        <v>0.00013</v>
      </c>
      <c r="P878" s="102">
        <f>VLOOKUP(A878,'Absolute Total Monosaccharide C'!$E$2:$T$999,9)</f>
        <v>0.00000607</v>
      </c>
      <c r="Q878" s="102">
        <f>VLOOKUP(A878,'Absolute Total Monosaccharide C'!$E$2:$T$999,10)</f>
        <v>0.0000639</v>
      </c>
      <c r="R878" s="102">
        <f>VLOOKUP(A878,'Absolute Total Monosaccharide C'!$E$2:$T$999,11)</f>
        <v>0.000012</v>
      </c>
      <c r="S878" s="102">
        <f>VLOOKUP(A878,'Absolute Total Monosaccharide C'!$E$2:$T$999,12)</f>
        <v>0.000014</v>
      </c>
      <c r="T878" s="31">
        <f>VLOOKUP(A878,'Absolute Total Monosaccharide C'!$E$2:$T$999,13)</f>
        <v>0</v>
      </c>
      <c r="U878" s="31">
        <f>VLOOKUP(A878,'Absolute Total Monosaccharide C'!$E$2:$T$999,14)</f>
        <v>0.000788</v>
      </c>
      <c r="V878" s="31">
        <f>VLOOKUP(A878,'Absolute Total Monosaccharide C'!$E$2:$T$999,15)</f>
        <v>0</v>
      </c>
      <c r="W878" s="31">
        <f>VLOOKUP(A878,'Absolute Total Monosaccharide C'!$E$2:$T$999,16)</f>
        <v>0.002218</v>
      </c>
      <c r="X878" s="100">
        <f>VLOOKUP(A878,'Absolute Total Monosaccharide C'!$E$2:$T$999,2)</f>
        <v>10.207</v>
      </c>
      <c r="Y878" s="101"/>
    </row>
    <row r="879">
      <c r="A879" s="19" t="s">
        <v>2434</v>
      </c>
      <c r="B879" s="8" t="str">
        <f>VLOOKUP(A879,'Food Encyclopedia'!$C$2:$K$999,3)&amp;","&amp;VLOOKUP(A879,'Food Encyclopedia'!$C$2:$K$999,4)&amp;","&amp;VLOOKUP(A879,'Food Encyclopedia'!$C$2:$K$999,5)</f>
        <v>Eggs, brown, yolk, hard-boiled,Pete &amp; Gerry's,Organic free range eggs</v>
      </c>
      <c r="C879" s="31" t="str">
        <f>VLOOKUP(A879,'Food Encyclopedia'!$C$2:$K$999,6)</f>
        <v>Eggs</v>
      </c>
      <c r="D879" s="108"/>
      <c r="E879" s="31">
        <f t="shared" si="1"/>
        <v>0</v>
      </c>
      <c r="F879" s="31">
        <f>(VLOOKUP(A879,'% water content of Food'!A879:F1876,6))</f>
        <v>52.69537846</v>
      </c>
      <c r="G879" s="31">
        <f t="shared" si="2"/>
        <v>0</v>
      </c>
      <c r="H879" s="31">
        <f t="shared" si="3"/>
        <v>0</v>
      </c>
      <c r="I879" s="99">
        <f t="shared" si="4"/>
        <v>0</v>
      </c>
      <c r="J879" s="31">
        <f>VLOOKUP(A879,'Absolute Total Monosaccharide C'!$E$2:$T$999,3)</f>
        <v>0.007665</v>
      </c>
      <c r="K879" s="31">
        <f>VLOOKUP(A879,'Absolute Total Monosaccharide C'!$E$2:$T$999,4)</f>
        <v>0.002256</v>
      </c>
      <c r="L879" s="31">
        <f>VLOOKUP(A879,'Absolute Total Monosaccharide C'!$E$2:$T$999,5)</f>
        <v>0.000866</v>
      </c>
      <c r="M879" s="31">
        <f>VLOOKUP(A879,'Absolute Total Monosaccharide C'!$E$2:$T$999,6)</f>
        <v>0.000199</v>
      </c>
      <c r="N879" s="106">
        <f>VLOOKUP(A879,'Absolute Total Monosaccharide C'!$E$2:$T$999,7)</f>
        <v>0.0000429</v>
      </c>
      <c r="O879" s="31">
        <f>VLOOKUP(A879,'Absolute Total Monosaccharide C'!$E$2:$T$999,8)</f>
        <v>0.000149</v>
      </c>
      <c r="P879" s="102">
        <f>VLOOKUP(A879,'Absolute Total Monosaccharide C'!$E$2:$T$999,9)</f>
        <v>0.00000303</v>
      </c>
      <c r="Q879" s="102">
        <f>VLOOKUP(A879,'Absolute Total Monosaccharide C'!$E$2:$T$999,10)</f>
        <v>0.0000357</v>
      </c>
      <c r="R879" s="102">
        <f>VLOOKUP(A879,'Absolute Total Monosaccharide C'!$E$2:$T$999,11)</f>
        <v>0.0000109</v>
      </c>
      <c r="S879" s="31">
        <f>VLOOKUP(A879,'Absolute Total Monosaccharide C'!$E$2:$T$999,12)</f>
        <v>0.000372</v>
      </c>
      <c r="T879" s="31">
        <f>VLOOKUP(A879,'Absolute Total Monosaccharide C'!$E$2:$T$999,13)</f>
        <v>0.000289</v>
      </c>
      <c r="U879" s="31">
        <f>VLOOKUP(A879,'Absolute Total Monosaccharide C'!$E$2:$T$999,14)</f>
        <v>0.010599</v>
      </c>
      <c r="V879" s="31">
        <f>VLOOKUP(A879,'Absolute Total Monosaccharide C'!$E$2:$T$999,15)</f>
        <v>0</v>
      </c>
      <c r="W879" s="102">
        <f>VLOOKUP(A879,'Absolute Total Monosaccharide C'!$E$2:$T$999,16)</f>
        <v>0.0000158</v>
      </c>
      <c r="X879" s="100">
        <f>VLOOKUP(A879,'Absolute Total Monosaccharide C'!$E$2:$T$999,2)</f>
        <v>10.161</v>
      </c>
      <c r="Y879" s="101"/>
    </row>
    <row r="880">
      <c r="A880" s="19" t="s">
        <v>2438</v>
      </c>
      <c r="B880" s="8" t="str">
        <f>VLOOKUP(A880,'Food Encyclopedia'!$C$2:$K$999,3)&amp;","&amp;VLOOKUP(A880,'Food Encyclopedia'!$C$2:$K$999,4)&amp;","&amp;VLOOKUP(A880,'Food Encyclopedia'!$C$2:$K$999,5)</f>
        <v>Eggs, brown, egg white, hard-boiled,Pete &amp; Gerry's,Organic free range eggs</v>
      </c>
      <c r="C880" s="31" t="str">
        <f>VLOOKUP(A880,'Food Encyclopedia'!$C$2:$K$999,6)</f>
        <v>Eggs</v>
      </c>
      <c r="D880" s="108"/>
      <c r="E880" s="31">
        <f t="shared" si="1"/>
        <v>0</v>
      </c>
      <c r="F880" s="31">
        <f>(VLOOKUP(A880,'% water content of Food'!A880:F1877,6))</f>
        <v>87.69412441</v>
      </c>
      <c r="G880" s="31">
        <f t="shared" si="2"/>
        <v>0</v>
      </c>
      <c r="H880" s="31">
        <f t="shared" si="3"/>
        <v>0</v>
      </c>
      <c r="I880" s="99">
        <f t="shared" si="4"/>
        <v>0</v>
      </c>
      <c r="J880" s="31">
        <f>VLOOKUP(A880,'Absolute Total Monosaccharide C'!$E$2:$T$999,3)</f>
        <v>0.026538</v>
      </c>
      <c r="K880" s="31">
        <f>VLOOKUP(A880,'Absolute Total Monosaccharide C'!$E$2:$T$999,4)</f>
        <v>0.003583</v>
      </c>
      <c r="L880" s="31">
        <f>VLOOKUP(A880,'Absolute Total Monosaccharide C'!$E$2:$T$999,5)</f>
        <v>0.00199</v>
      </c>
      <c r="M880" s="102">
        <f>VLOOKUP(A880,'Absolute Total Monosaccharide C'!$E$2:$T$999,6)</f>
        <v>0.0000968</v>
      </c>
      <c r="N880" s="106">
        <f>VLOOKUP(A880,'Absolute Total Monosaccharide C'!$E$2:$T$999,7)</f>
        <v>0.000081</v>
      </c>
      <c r="O880" s="31">
        <f>VLOOKUP(A880,'Absolute Total Monosaccharide C'!$E$2:$T$999,8)</f>
        <v>0.000115</v>
      </c>
      <c r="P880" s="102">
        <f>VLOOKUP(A880,'Absolute Total Monosaccharide C'!$E$2:$T$999,9)</f>
        <v>0.00000528</v>
      </c>
      <c r="Q880" s="102">
        <f>VLOOKUP(A880,'Absolute Total Monosaccharide C'!$E$2:$T$999,10)</f>
        <v>0.0000128</v>
      </c>
      <c r="R880" s="102">
        <f>VLOOKUP(A880,'Absolute Total Monosaccharide C'!$E$2:$T$999,11)</f>
        <v>0.00000667</v>
      </c>
      <c r="S880" s="31">
        <f>VLOOKUP(A880,'Absolute Total Monosaccharide C'!$E$2:$T$999,12)</f>
        <v>0.001997</v>
      </c>
      <c r="T880" s="31">
        <f>VLOOKUP(A880,'Absolute Total Monosaccharide C'!$E$2:$T$999,13)</f>
        <v>0.001623</v>
      </c>
      <c r="U880" s="31">
        <f>VLOOKUP(A880,'Absolute Total Monosaccharide C'!$E$2:$T$999,14)</f>
        <v>0.028879</v>
      </c>
      <c r="V880" s="31">
        <f>VLOOKUP(A880,'Absolute Total Monosaccharide C'!$E$2:$T$999,15)</f>
        <v>0</v>
      </c>
      <c r="W880" s="31">
        <f>VLOOKUP(A880,'Absolute Total Monosaccharide C'!$E$2:$T$999,16)</f>
        <v>0.000106</v>
      </c>
      <c r="X880" s="100">
        <f>VLOOKUP(A880,'Absolute Total Monosaccharide C'!$E$2:$T$999,2)</f>
        <v>10.067</v>
      </c>
      <c r="Y880" s="101"/>
    </row>
    <row r="881">
      <c r="A881" s="19" t="s">
        <v>2440</v>
      </c>
      <c r="B881" s="8" t="str">
        <f>VLOOKUP(A881,'Food Encyclopedia'!$C$2:$K$999,3)&amp;","&amp;VLOOKUP(A881,'Food Encyclopedia'!$C$2:$K$999,4)&amp;","&amp;VLOOKUP(A881,'Food Encyclopedia'!$C$2:$K$999,5)</f>
        <v>Eggs, brown, whole, scrambled and hard boiled,Pete &amp; Gerry's,Organic free range eggs</v>
      </c>
      <c r="C881" s="31" t="str">
        <f>VLOOKUP(A881,'Food Encyclopedia'!$C$2:$K$999,6)</f>
        <v>Eggs</v>
      </c>
      <c r="D881" s="108"/>
      <c r="E881" s="31">
        <f t="shared" si="1"/>
        <v>0</v>
      </c>
      <c r="F881" s="31">
        <f>(VLOOKUP(A881,'% water content of Food'!A881:F1878,6))</f>
        <v>74.31690789</v>
      </c>
      <c r="G881" s="31">
        <f t="shared" si="2"/>
        <v>0</v>
      </c>
      <c r="H881" s="31">
        <f t="shared" si="3"/>
        <v>0</v>
      </c>
      <c r="I881" s="99">
        <f t="shared" si="4"/>
        <v>0</v>
      </c>
      <c r="J881" s="31">
        <f>VLOOKUP(A881,'Absolute Total Monosaccharide C'!$E$2:$T$999,3)</f>
        <v>0.01811</v>
      </c>
      <c r="K881" s="31">
        <f>VLOOKUP(A881,'Absolute Total Monosaccharide C'!$E$2:$T$999,4)</f>
        <v>0.002821</v>
      </c>
      <c r="L881" s="31">
        <f>VLOOKUP(A881,'Absolute Total Monosaccharide C'!$E$2:$T$999,5)</f>
        <v>0.001306</v>
      </c>
      <c r="M881" s="31">
        <f>VLOOKUP(A881,'Absolute Total Monosaccharide C'!$E$2:$T$999,6)</f>
        <v>0.000128</v>
      </c>
      <c r="N881" s="106">
        <f>VLOOKUP(A881,'Absolute Total Monosaccharide C'!$E$2:$T$999,7)</f>
        <v>0.0000625</v>
      </c>
      <c r="O881" s="31">
        <f>VLOOKUP(A881,'Absolute Total Monosaccharide C'!$E$2:$T$999,8)</f>
        <v>0.000136</v>
      </c>
      <c r="P881" s="102">
        <f>VLOOKUP(A881,'Absolute Total Monosaccharide C'!$E$2:$T$999,9)</f>
        <v>0.00000742</v>
      </c>
      <c r="Q881" s="102">
        <f>VLOOKUP(A881,'Absolute Total Monosaccharide C'!$E$2:$T$999,10)</f>
        <v>0.000015</v>
      </c>
      <c r="R881" s="102">
        <f>VLOOKUP(A881,'Absolute Total Monosaccharide C'!$E$2:$T$999,11)</f>
        <v>0.00000685</v>
      </c>
      <c r="S881" s="31">
        <f>VLOOKUP(A881,'Absolute Total Monosaccharide C'!$E$2:$T$999,12)</f>
        <v>0.001437</v>
      </c>
      <c r="T881" s="31">
        <f>VLOOKUP(A881,'Absolute Total Monosaccharide C'!$E$2:$T$999,13)</f>
        <v>0.001107</v>
      </c>
      <c r="U881" s="31">
        <f>VLOOKUP(A881,'Absolute Total Monosaccharide C'!$E$2:$T$999,14)</f>
        <v>0.020289</v>
      </c>
      <c r="V881" s="31">
        <f>VLOOKUP(A881,'Absolute Total Monosaccharide C'!$E$2:$T$999,15)</f>
        <v>0</v>
      </c>
      <c r="W881" s="102">
        <f>VLOOKUP(A881,'Absolute Total Monosaccharide C'!$E$2:$T$999,16)</f>
        <v>0.0000689</v>
      </c>
      <c r="X881" s="100">
        <f>VLOOKUP(A881,'Absolute Total Monosaccharide C'!$E$2:$T$999,2)</f>
        <v>10.15</v>
      </c>
      <c r="Y881" s="101"/>
    </row>
    <row r="882">
      <c r="A882" s="19" t="s">
        <v>2442</v>
      </c>
      <c r="B882" s="8" t="str">
        <f>VLOOKUP(A882,'Food Encyclopedia'!$C$2:$K$999,3)&amp;","&amp;VLOOKUP(A882,'Food Encyclopedia'!$C$2:$K$999,4)&amp;","&amp;VLOOKUP(A882,'Food Encyclopedia'!$C$2:$K$999,5)</f>
        <v>Cabbage, green, whole, steamed,,</v>
      </c>
      <c r="C882" s="31" t="str">
        <f>VLOOKUP(A882,'Food Encyclopedia'!$C$2:$K$999,6)</f>
        <v>Vegetables</v>
      </c>
      <c r="D882" s="108"/>
      <c r="E882" s="31">
        <f t="shared" si="1"/>
        <v>0</v>
      </c>
      <c r="F882" s="31">
        <f>(VLOOKUP(A882,'% water content of Food'!A882:F1879,6))</f>
        <v>94.54835836</v>
      </c>
      <c r="G882" s="31">
        <f t="shared" si="2"/>
        <v>0</v>
      </c>
      <c r="H882" s="31">
        <f t="shared" si="3"/>
        <v>0</v>
      </c>
      <c r="I882" s="99">
        <f t="shared" si="4"/>
        <v>0</v>
      </c>
      <c r="J882" s="31">
        <f>VLOOKUP(A882,'Absolute Total Monosaccharide C'!$E$2:$T$999,3)</f>
        <v>0.250596</v>
      </c>
      <c r="K882" s="31">
        <f>VLOOKUP(A882,'Absolute Total Monosaccharide C'!$E$2:$T$999,4)</f>
        <v>0.022554</v>
      </c>
      <c r="L882" s="31">
        <f>VLOOKUP(A882,'Absolute Total Monosaccharide C'!$E$2:$T$999,5)</f>
        <v>0.015006</v>
      </c>
      <c r="M882" s="31">
        <f>VLOOKUP(A882,'Absolute Total Monosaccharide C'!$E$2:$T$999,6)</f>
        <v>0.011799</v>
      </c>
      <c r="N882" s="100">
        <f>VLOOKUP(A882,'Absolute Total Monosaccharide C'!$E$2:$T$999,7)</f>
        <v>0.022297</v>
      </c>
      <c r="O882" s="31">
        <f>VLOOKUP(A882,'Absolute Total Monosaccharide C'!$E$2:$T$999,8)</f>
        <v>0.002325</v>
      </c>
      <c r="P882" s="31">
        <f>VLOOKUP(A882,'Absolute Total Monosaccharide C'!$E$2:$T$999,9)</f>
        <v>0.003897</v>
      </c>
      <c r="Q882" s="31">
        <f>VLOOKUP(A882,'Absolute Total Monosaccharide C'!$E$2:$T$999,10)</f>
        <v>0</v>
      </c>
      <c r="R882" s="31">
        <f>VLOOKUP(A882,'Absolute Total Monosaccharide C'!$E$2:$T$999,11)</f>
        <v>0.037094</v>
      </c>
      <c r="S882" s="31">
        <f>VLOOKUP(A882,'Absolute Total Monosaccharide C'!$E$2:$T$999,12)</f>
        <v>0.00031</v>
      </c>
      <c r="T882" s="31">
        <f>VLOOKUP(A882,'Absolute Total Monosaccharide C'!$E$2:$T$999,13)</f>
        <v>0</v>
      </c>
      <c r="U882" s="31">
        <f>VLOOKUP(A882,'Absolute Total Monosaccharide C'!$E$2:$T$999,14)</f>
        <v>0.004603</v>
      </c>
      <c r="V882" s="31">
        <f>VLOOKUP(A882,'Absolute Total Monosaccharide C'!$E$2:$T$999,15)</f>
        <v>0</v>
      </c>
      <c r="W882" s="31">
        <f>VLOOKUP(A882,'Absolute Total Monosaccharide C'!$E$2:$T$999,16)</f>
        <v>0.000773</v>
      </c>
      <c r="X882" s="100">
        <f>VLOOKUP(A882,'Absolute Total Monosaccharide C'!$E$2:$T$999,2)</f>
        <v>10.147</v>
      </c>
      <c r="Y882" s="101"/>
    </row>
    <row r="883">
      <c r="A883" s="19" t="s">
        <v>2444</v>
      </c>
      <c r="B883" s="8" t="str">
        <f>VLOOKUP(A883,'Food Encyclopedia'!$C$2:$K$999,3)&amp;","&amp;VLOOKUP(A883,'Food Encyclopedia'!$C$2:$K$999,4)&amp;","&amp;VLOOKUP(A883,'Food Encyclopedia'!$C$2:$K$999,5)</f>
        <v>Eggs, brown, whole, scrambled,Pete &amp; Gerry's,Organic free range eggs</v>
      </c>
      <c r="C883" s="31" t="str">
        <f>VLOOKUP(A883,'Food Encyclopedia'!$C$2:$K$999,6)</f>
        <v>Eggs</v>
      </c>
      <c r="D883" s="108"/>
      <c r="E883" s="31">
        <f t="shared" si="1"/>
        <v>0</v>
      </c>
      <c r="F883" s="31">
        <f>(VLOOKUP(A883,'% water content of Food'!A883:F1880,6))</f>
        <v>77.37178139</v>
      </c>
      <c r="G883" s="31">
        <f t="shared" si="2"/>
        <v>0</v>
      </c>
      <c r="H883" s="31">
        <f t="shared" si="3"/>
        <v>0</v>
      </c>
      <c r="I883" s="99">
        <f t="shared" si="4"/>
        <v>0</v>
      </c>
      <c r="J883" s="31">
        <f>VLOOKUP(A883,'Absolute Total Monosaccharide C'!$E$2:$T$999,3)</f>
        <v>0.0218</v>
      </c>
      <c r="K883" s="31">
        <f>VLOOKUP(A883,'Absolute Total Monosaccharide C'!$E$2:$T$999,4)</f>
        <v>0.003027</v>
      </c>
      <c r="L883" s="31">
        <f>VLOOKUP(A883,'Absolute Total Monosaccharide C'!$E$2:$T$999,5)</f>
        <v>0.001152</v>
      </c>
      <c r="M883" s="31">
        <f>VLOOKUP(A883,'Absolute Total Monosaccharide C'!$E$2:$T$999,6)</f>
        <v>0.00026</v>
      </c>
      <c r="N883" s="100">
        <f>VLOOKUP(A883,'Absolute Total Monosaccharide C'!$E$2:$T$999,7)</f>
        <v>0.000149</v>
      </c>
      <c r="O883" s="31">
        <f>VLOOKUP(A883,'Absolute Total Monosaccharide C'!$E$2:$T$999,8)</f>
        <v>0.000132</v>
      </c>
      <c r="P883" s="102">
        <f>VLOOKUP(A883,'Absolute Total Monosaccharide C'!$E$2:$T$999,9)</f>
        <v>0.00000675</v>
      </c>
      <c r="Q883" s="102">
        <f>VLOOKUP(A883,'Absolute Total Monosaccharide C'!$E$2:$T$999,10)</f>
        <v>0.00000608</v>
      </c>
      <c r="R883" s="102">
        <f>VLOOKUP(A883,'Absolute Total Monosaccharide C'!$E$2:$T$999,11)</f>
        <v>0.00000775</v>
      </c>
      <c r="S883" s="31">
        <f>VLOOKUP(A883,'Absolute Total Monosaccharide C'!$E$2:$T$999,12)</f>
        <v>0.001433</v>
      </c>
      <c r="T883" s="31">
        <f>VLOOKUP(A883,'Absolute Total Monosaccharide C'!$E$2:$T$999,13)</f>
        <v>0.001173</v>
      </c>
      <c r="U883" s="31">
        <f>VLOOKUP(A883,'Absolute Total Monosaccharide C'!$E$2:$T$999,14)</f>
        <v>0.021086</v>
      </c>
      <c r="V883" s="102">
        <f>VLOOKUP(A883,'Absolute Total Monosaccharide C'!$E$2:$T$999,15)</f>
        <v>0.0000244</v>
      </c>
      <c r="W883" s="102">
        <f>VLOOKUP(A883,'Absolute Total Monosaccharide C'!$E$2:$T$999,16)</f>
        <v>0.000071</v>
      </c>
      <c r="X883" s="100">
        <f>VLOOKUP(A883,'Absolute Total Monosaccharide C'!$E$2:$T$999,2)</f>
        <v>9.859</v>
      </c>
      <c r="Y883" s="101"/>
    </row>
    <row r="884">
      <c r="A884" s="19" t="s">
        <v>2446</v>
      </c>
      <c r="B884" s="8" t="str">
        <f>VLOOKUP(A884,'Food Encyclopedia'!$C$2:$K$999,3)&amp;","&amp;VLOOKUP(A884,'Food Encyclopedia'!$C$2:$K$999,4)&amp;","&amp;VLOOKUP(A884,'Food Encyclopedia'!$C$2:$K$999,5)</f>
        <v>Pasta, red lentil, NA, box,Whole Foods,Red lentil gluten free spaghetti</v>
      </c>
      <c r="C884" s="31" t="str">
        <f>VLOOKUP(A884,'Food Encyclopedia'!$C$2:$K$999,6)</f>
        <v>Beans, Peas, Legumes, Nuts, Seeds</v>
      </c>
      <c r="D884" s="108"/>
      <c r="E884" s="31">
        <f t="shared" si="1"/>
        <v>0</v>
      </c>
      <c r="F884" s="31">
        <f>(VLOOKUP(A884,'% water content of Food'!A884:F1881,6))</f>
        <v>65.12250643</v>
      </c>
      <c r="G884" s="31">
        <f t="shared" si="2"/>
        <v>0</v>
      </c>
      <c r="H884" s="31">
        <f t="shared" si="3"/>
        <v>0</v>
      </c>
      <c r="I884" s="99">
        <f t="shared" si="4"/>
        <v>0</v>
      </c>
      <c r="J884" s="31">
        <f>VLOOKUP(A884,'Absolute Total Monosaccharide C'!$E$2:$T$999,3)</f>
        <v>0.555002</v>
      </c>
      <c r="K884" s="31">
        <f>VLOOKUP(A884,'Absolute Total Monosaccharide C'!$E$2:$T$999,4)</f>
        <v>0.018872</v>
      </c>
      <c r="L884" s="31">
        <f>VLOOKUP(A884,'Absolute Total Monosaccharide C'!$E$2:$T$999,5)</f>
        <v>0.006365</v>
      </c>
      <c r="M884" s="31">
        <f>VLOOKUP(A884,'Absolute Total Monosaccharide C'!$E$2:$T$999,6)</f>
        <v>0.002321</v>
      </c>
      <c r="N884" s="100">
        <f>VLOOKUP(A884,'Absolute Total Monosaccharide C'!$E$2:$T$999,7)</f>
        <v>0.024688</v>
      </c>
      <c r="O884" s="31">
        <f>VLOOKUP(A884,'Absolute Total Monosaccharide C'!$E$2:$T$999,8)</f>
        <v>0.000318</v>
      </c>
      <c r="P884" s="31">
        <f>VLOOKUP(A884,'Absolute Total Monosaccharide C'!$E$2:$T$999,9)</f>
        <v>0.000626</v>
      </c>
      <c r="Q884" s="31">
        <f>VLOOKUP(A884,'Absolute Total Monosaccharide C'!$E$2:$T$999,10)</f>
        <v>0.000243</v>
      </c>
      <c r="R884" s="31">
        <f>VLOOKUP(A884,'Absolute Total Monosaccharide C'!$E$2:$T$999,11)</f>
        <v>0.00062</v>
      </c>
      <c r="S884" s="102">
        <f>VLOOKUP(A884,'Absolute Total Monosaccharide C'!$E$2:$T$999,12)</f>
        <v>0.0000537</v>
      </c>
      <c r="T884" s="102">
        <f>VLOOKUP(A884,'Absolute Total Monosaccharide C'!$E$2:$T$999,13)</f>
        <v>0.0000446</v>
      </c>
      <c r="U884" s="31">
        <f>VLOOKUP(A884,'Absolute Total Monosaccharide C'!$E$2:$T$999,14)</f>
        <v>0.001226</v>
      </c>
      <c r="V884" s="31">
        <f>VLOOKUP(A884,'Absolute Total Monosaccharide C'!$E$2:$T$999,15)</f>
        <v>0</v>
      </c>
      <c r="W884" s="31">
        <f>VLOOKUP(A884,'Absolute Total Monosaccharide C'!$E$2:$T$999,16)</f>
        <v>0.001056</v>
      </c>
      <c r="X884" s="100">
        <f>VLOOKUP(A884,'Absolute Total Monosaccharide C'!$E$2:$T$999,2)</f>
        <v>9.997</v>
      </c>
      <c r="Y884" s="101"/>
    </row>
    <row r="885">
      <c r="A885" s="19" t="s">
        <v>2451</v>
      </c>
      <c r="B885" s="8" t="str">
        <f>VLOOKUP(A885,'Food Encyclopedia'!$C$2:$K$999,3)&amp;","&amp;VLOOKUP(A885,'Food Encyclopedia'!$C$2:$K$999,4)&amp;","&amp;VLOOKUP(A885,'Food Encyclopedia'!$C$2:$K$999,5)</f>
        <v>Bread, righteous rye, NA, bag,Dave's Killer Bread,Dave's Killer Bread righteous rye</v>
      </c>
      <c r="C885" s="31" t="str">
        <f>VLOOKUP(A885,'Food Encyclopedia'!$C$2:$K$999,6)</f>
        <v>Grain Products</v>
      </c>
      <c r="D885" s="108"/>
      <c r="E885" s="31">
        <f t="shared" si="1"/>
        <v>0</v>
      </c>
      <c r="F885" s="31">
        <f>(VLOOKUP(A885,'% water content of Food'!A885:F1882,6))</f>
        <v>28.61199299</v>
      </c>
      <c r="G885" s="31">
        <f t="shared" si="2"/>
        <v>0</v>
      </c>
      <c r="H885" s="31">
        <f t="shared" si="3"/>
        <v>0</v>
      </c>
      <c r="I885" s="99">
        <f t="shared" si="4"/>
        <v>0</v>
      </c>
      <c r="J885" s="31">
        <f>VLOOKUP(A885,'Absolute Total Monosaccharide C'!$E$2:$T$999,3)</f>
        <v>0.514941</v>
      </c>
      <c r="K885" s="31">
        <f>VLOOKUP(A885,'Absolute Total Monosaccharide C'!$E$2:$T$999,4)</f>
        <v>0.006282</v>
      </c>
      <c r="L885" s="31">
        <f>VLOOKUP(A885,'Absolute Total Monosaccharide C'!$E$2:$T$999,5)</f>
        <v>0.011094</v>
      </c>
      <c r="M885" s="31">
        <f>VLOOKUP(A885,'Absolute Total Monosaccharide C'!$E$2:$T$999,6)</f>
        <v>0.01135</v>
      </c>
      <c r="N885" s="100">
        <f>VLOOKUP(A885,'Absolute Total Monosaccharide C'!$E$2:$T$999,7)</f>
        <v>0.009843</v>
      </c>
      <c r="O885" s="31">
        <f>VLOOKUP(A885,'Absolute Total Monosaccharide C'!$E$2:$T$999,8)</f>
        <v>0.000174</v>
      </c>
      <c r="P885" s="31">
        <f>VLOOKUP(A885,'Absolute Total Monosaccharide C'!$E$2:$T$999,9)</f>
        <v>0.000201</v>
      </c>
      <c r="Q885" s="102">
        <f>VLOOKUP(A885,'Absolute Total Monosaccharide C'!$E$2:$T$999,10)</f>
        <v>0.0000875</v>
      </c>
      <c r="R885" s="31">
        <f>VLOOKUP(A885,'Absolute Total Monosaccharide C'!$E$2:$T$999,11)</f>
        <v>0.000217</v>
      </c>
      <c r="S885" s="102">
        <f>VLOOKUP(A885,'Absolute Total Monosaccharide C'!$E$2:$T$999,12)</f>
        <v>0.0000361</v>
      </c>
      <c r="T885" s="31">
        <f>VLOOKUP(A885,'Absolute Total Monosaccharide C'!$E$2:$T$999,13)</f>
        <v>0</v>
      </c>
      <c r="U885" s="31">
        <f>VLOOKUP(A885,'Absolute Total Monosaccharide C'!$E$2:$T$999,14)</f>
        <v>0.004799</v>
      </c>
      <c r="V885" s="31">
        <f>VLOOKUP(A885,'Absolute Total Monosaccharide C'!$E$2:$T$999,15)</f>
        <v>0</v>
      </c>
      <c r="W885" s="31">
        <f>VLOOKUP(A885,'Absolute Total Monosaccharide C'!$E$2:$T$999,16)</f>
        <v>0.000578</v>
      </c>
      <c r="X885" s="100">
        <f>VLOOKUP(A885,'Absolute Total Monosaccharide C'!$E$2:$T$999,2)</f>
        <v>10.141</v>
      </c>
      <c r="Y885" s="101"/>
    </row>
    <row r="886">
      <c r="A886" s="19" t="s">
        <v>2455</v>
      </c>
      <c r="B886" s="8" t="str">
        <f>VLOOKUP(A886,'Food Encyclopedia'!$C$2:$K$999,3)&amp;","&amp;VLOOKUP(A886,'Food Encyclopedia'!$C$2:$K$999,4)&amp;","&amp;VLOOKUP(A886,'Food Encyclopedia'!$C$2:$K$999,5)</f>
        <v>Crackers, almond nut thins, NA, box,Blue Diamond,Blue Diamond Almond nut-thins</v>
      </c>
      <c r="C886" s="31" t="str">
        <f>VLOOKUP(A886,'Food Encyclopedia'!$C$2:$K$999,6)</f>
        <v>Grain Products</v>
      </c>
      <c r="D886" s="108"/>
      <c r="E886" s="31">
        <f t="shared" si="1"/>
        <v>0</v>
      </c>
      <c r="F886" s="31">
        <f>(VLOOKUP(A886,'% water content of Food'!A886:F1883,6))</f>
        <v>96.08957631</v>
      </c>
      <c r="G886" s="31">
        <f t="shared" si="2"/>
        <v>0</v>
      </c>
      <c r="H886" s="31">
        <f t="shared" si="3"/>
        <v>0</v>
      </c>
      <c r="I886" s="99">
        <f t="shared" si="4"/>
        <v>0</v>
      </c>
      <c r="J886" s="31">
        <f>VLOOKUP(A886,'Absolute Total Monosaccharide C'!$E$2:$T$999,3)</f>
        <v>0.002849</v>
      </c>
      <c r="K886" s="31">
        <f>VLOOKUP(A886,'Absolute Total Monosaccharide C'!$E$2:$T$999,4)</f>
        <v>0.000125</v>
      </c>
      <c r="L886" s="31">
        <f>VLOOKUP(A886,'Absolute Total Monosaccharide C'!$E$2:$T$999,5)</f>
        <v>0.001117</v>
      </c>
      <c r="M886" s="31">
        <f>VLOOKUP(A886,'Absolute Total Monosaccharide C'!$E$2:$T$999,6)</f>
        <v>0.000161</v>
      </c>
      <c r="N886" s="106">
        <f>VLOOKUP(A886,'Absolute Total Monosaccharide C'!$E$2:$T$999,7)</f>
        <v>0.0000344</v>
      </c>
      <c r="O886" s="102">
        <f>VLOOKUP(A886,'Absolute Total Monosaccharide C'!$E$2:$T$999,8)</f>
        <v>0.0000473</v>
      </c>
      <c r="P886" s="102">
        <f>VLOOKUP(A886,'Absolute Total Monosaccharide C'!$E$2:$T$999,9)</f>
        <v>0.00000785</v>
      </c>
      <c r="Q886" s="102">
        <f>VLOOKUP(A886,'Absolute Total Monosaccharide C'!$E$2:$T$999,10)</f>
        <v>0.0000342</v>
      </c>
      <c r="R886" s="102">
        <f>VLOOKUP(A886,'Absolute Total Monosaccharide C'!$E$2:$T$999,11)</f>
        <v>0.0000201</v>
      </c>
      <c r="S886" s="102">
        <f>VLOOKUP(A886,'Absolute Total Monosaccharide C'!$E$2:$T$999,12)</f>
        <v>0.00000782</v>
      </c>
      <c r="T886" s="31">
        <f>VLOOKUP(A886,'Absolute Total Monosaccharide C'!$E$2:$T$999,13)</f>
        <v>0</v>
      </c>
      <c r="U886" s="31">
        <f>VLOOKUP(A886,'Absolute Total Monosaccharide C'!$E$2:$T$999,14)</f>
        <v>0.000131</v>
      </c>
      <c r="V886" s="31">
        <f>VLOOKUP(A886,'Absolute Total Monosaccharide C'!$E$2:$T$999,15)</f>
        <v>0</v>
      </c>
      <c r="W886" s="102">
        <f>VLOOKUP(A886,'Absolute Total Monosaccharide C'!$E$2:$T$999,16)</f>
        <v>0.0000127</v>
      </c>
      <c r="X886" s="100">
        <f>VLOOKUP(A886,'Absolute Total Monosaccharide C'!$E$2:$T$999,2)</f>
        <v>9.886</v>
      </c>
      <c r="Y886" s="101"/>
    </row>
    <row r="887">
      <c r="A887" s="19" t="s">
        <v>2458</v>
      </c>
      <c r="B887" s="8" t="str">
        <f>VLOOKUP(A887,'Food Encyclopedia'!$C$2:$K$999,3)&amp;","&amp;VLOOKUP(A887,'Food Encyclopedia'!$C$2:$K$999,4)&amp;","&amp;VLOOKUP(A887,'Food Encyclopedia'!$C$2:$K$999,5)</f>
        <v>Cabbage, purple, whole, fresh,,</v>
      </c>
      <c r="C887" s="31" t="str">
        <f>VLOOKUP(A887,'Food Encyclopedia'!$C$2:$K$999,6)</f>
        <v>Vegetables</v>
      </c>
      <c r="D887" s="108"/>
      <c r="E887" s="31">
        <f t="shared" si="1"/>
        <v>0</v>
      </c>
      <c r="F887" s="31">
        <f>(VLOOKUP(A887,'% water content of Food'!A887:F1884,6))</f>
        <v>91.07551735</v>
      </c>
      <c r="G887" s="31">
        <f t="shared" si="2"/>
        <v>0</v>
      </c>
      <c r="H887" s="31">
        <f t="shared" si="3"/>
        <v>0</v>
      </c>
      <c r="I887" s="99">
        <f t="shared" si="4"/>
        <v>0</v>
      </c>
      <c r="J887" s="31">
        <f>VLOOKUP(A887,'Absolute Total Monosaccharide C'!$E$2:$T$999,3)</f>
        <v>0.174334</v>
      </c>
      <c r="K887" s="31">
        <f>VLOOKUP(A887,'Absolute Total Monosaccharide C'!$E$2:$T$999,4)</f>
        <v>0.012717</v>
      </c>
      <c r="L887" s="31">
        <f>VLOOKUP(A887,'Absolute Total Monosaccharide C'!$E$2:$T$999,5)</f>
        <v>0.025425</v>
      </c>
      <c r="M887" s="31">
        <f>VLOOKUP(A887,'Absolute Total Monosaccharide C'!$E$2:$T$999,6)</f>
        <v>0.007159</v>
      </c>
      <c r="N887" s="100">
        <f>VLOOKUP(A887,'Absolute Total Monosaccharide C'!$E$2:$T$999,7)</f>
        <v>0.018761</v>
      </c>
      <c r="O887" s="31">
        <f>VLOOKUP(A887,'Absolute Total Monosaccharide C'!$E$2:$T$999,8)</f>
        <v>0.001443</v>
      </c>
      <c r="P887" s="31">
        <f>VLOOKUP(A887,'Absolute Total Monosaccharide C'!$E$2:$T$999,9)</f>
        <v>0.003109</v>
      </c>
      <c r="Q887" s="31">
        <f>VLOOKUP(A887,'Absolute Total Monosaccharide C'!$E$2:$T$999,10)</f>
        <v>0</v>
      </c>
      <c r="R887" s="31">
        <f>VLOOKUP(A887,'Absolute Total Monosaccharide C'!$E$2:$T$999,11)</f>
        <v>0.026615</v>
      </c>
      <c r="S887" s="102">
        <f>VLOOKUP(A887,'Absolute Total Monosaccharide C'!$E$2:$T$999,12)</f>
        <v>0.000041</v>
      </c>
      <c r="T887" s="31">
        <f>VLOOKUP(A887,'Absolute Total Monosaccharide C'!$E$2:$T$999,13)</f>
        <v>0</v>
      </c>
      <c r="U887" s="31">
        <f>VLOOKUP(A887,'Absolute Total Monosaccharide C'!$E$2:$T$999,14)</f>
        <v>0.002457</v>
      </c>
      <c r="V887" s="31">
        <f>VLOOKUP(A887,'Absolute Total Monosaccharide C'!$E$2:$T$999,15)</f>
        <v>0</v>
      </c>
      <c r="W887" s="31">
        <f>VLOOKUP(A887,'Absolute Total Monosaccharide C'!$E$2:$T$999,16)</f>
        <v>0.000533</v>
      </c>
      <c r="X887" s="100">
        <f>VLOOKUP(A887,'Absolute Total Monosaccharide C'!$E$2:$T$999,2)</f>
        <v>10.082</v>
      </c>
      <c r="Y887" s="101"/>
    </row>
    <row r="888">
      <c r="A888" s="19" t="s">
        <v>2460</v>
      </c>
      <c r="B888" s="8" t="str">
        <f>VLOOKUP(A888,'Food Encyclopedia'!$C$2:$K$999,3)&amp;","&amp;VLOOKUP(A888,'Food Encyclopedia'!$C$2:$K$999,4)&amp;","&amp;VLOOKUP(A888,'Food Encyclopedia'!$C$2:$K$999,5)</f>
        <v>Pretzels, peanut butter, NA, bag,365 Whole Foods Market,Pretzel nuggets peanut butter</v>
      </c>
      <c r="C888" s="31" t="str">
        <f>VLOOKUP(A888,'Food Encyclopedia'!$C$2:$K$999,6)</f>
        <v>Grain Products</v>
      </c>
      <c r="D888" s="108"/>
      <c r="E888" s="31">
        <f t="shared" si="1"/>
        <v>0</v>
      </c>
      <c r="F888" s="31">
        <f>(VLOOKUP(A888,'% water content of Food'!A888:F1885,6))</f>
        <v>2.435724652</v>
      </c>
      <c r="G888" s="31">
        <f t="shared" si="2"/>
        <v>0</v>
      </c>
      <c r="H888" s="31">
        <f t="shared" si="3"/>
        <v>0</v>
      </c>
      <c r="I888" s="99">
        <f t="shared" si="4"/>
        <v>0</v>
      </c>
      <c r="J888" s="31">
        <f>VLOOKUP(A888,'Absolute Total Monosaccharide C'!$E$2:$T$999,3)</f>
        <v>0.460739</v>
      </c>
      <c r="K888" s="31">
        <f>VLOOKUP(A888,'Absolute Total Monosaccharide C'!$E$2:$T$999,4)</f>
        <v>0.006977</v>
      </c>
      <c r="L888" s="31">
        <f>VLOOKUP(A888,'Absolute Total Monosaccharide C'!$E$2:$T$999,5)</f>
        <v>0.006816</v>
      </c>
      <c r="M888" s="31">
        <f>VLOOKUP(A888,'Absolute Total Monosaccharide C'!$E$2:$T$999,6)</f>
        <v>0.005201</v>
      </c>
      <c r="N888" s="100">
        <f>VLOOKUP(A888,'Absolute Total Monosaccharide C'!$E$2:$T$999,7)</f>
        <v>0.00932</v>
      </c>
      <c r="O888" s="31">
        <f>VLOOKUP(A888,'Absolute Total Monosaccharide C'!$E$2:$T$999,8)</f>
        <v>0.000429</v>
      </c>
      <c r="P888" s="31">
        <f>VLOOKUP(A888,'Absolute Total Monosaccharide C'!$E$2:$T$999,9)</f>
        <v>0.000452</v>
      </c>
      <c r="Q888" s="102">
        <f>VLOOKUP(A888,'Absolute Total Monosaccharide C'!$E$2:$T$999,10)</f>
        <v>0.0000744</v>
      </c>
      <c r="R888" s="31">
        <f>VLOOKUP(A888,'Absolute Total Monosaccharide C'!$E$2:$T$999,11)</f>
        <v>0.000782</v>
      </c>
      <c r="S888" s="102">
        <f>VLOOKUP(A888,'Absolute Total Monosaccharide C'!$E$2:$T$999,12)</f>
        <v>0.0000175</v>
      </c>
      <c r="T888" s="31">
        <f>VLOOKUP(A888,'Absolute Total Monosaccharide C'!$E$2:$T$999,13)</f>
        <v>0</v>
      </c>
      <c r="U888" s="31">
        <f>VLOOKUP(A888,'Absolute Total Monosaccharide C'!$E$2:$T$999,14)</f>
        <v>0.001264</v>
      </c>
      <c r="V888" s="31">
        <f>VLOOKUP(A888,'Absolute Total Monosaccharide C'!$E$2:$T$999,15)</f>
        <v>0</v>
      </c>
      <c r="W888" s="31">
        <f>VLOOKUP(A888,'Absolute Total Monosaccharide C'!$E$2:$T$999,16)</f>
        <v>0.000219</v>
      </c>
      <c r="X888" s="100">
        <f>VLOOKUP(A888,'Absolute Total Monosaccharide C'!$E$2:$T$999,2)</f>
        <v>10.231</v>
      </c>
      <c r="Y888" s="101"/>
    </row>
    <row r="889">
      <c r="A889" s="19" t="s">
        <v>2463</v>
      </c>
      <c r="B889" s="8" t="str">
        <f>VLOOKUP(A889,'Food Encyclopedia'!$C$2:$K$999,3)&amp;","&amp;VLOOKUP(A889,'Food Encyclopedia'!$C$2:$K$999,4)&amp;","&amp;VLOOKUP(A889,'Food Encyclopedia'!$C$2:$K$999,5)</f>
        <v>Rice, short grain brown, NA, bag,Lundberg,Organic brown short grain rice</v>
      </c>
      <c r="C889" s="31" t="str">
        <f>VLOOKUP(A889,'Food Encyclopedia'!$C$2:$K$999,6)</f>
        <v>Grain Products</v>
      </c>
      <c r="D889" s="108"/>
      <c r="E889" s="31">
        <f t="shared" si="1"/>
        <v>0</v>
      </c>
      <c r="F889" s="31">
        <f>(VLOOKUP(A889,'% water content of Food'!A889:F1886,6))</f>
        <v>56.42270916</v>
      </c>
      <c r="G889" s="31">
        <f t="shared" si="2"/>
        <v>0</v>
      </c>
      <c r="H889" s="31">
        <f t="shared" si="3"/>
        <v>0</v>
      </c>
      <c r="I889" s="99">
        <f t="shared" si="4"/>
        <v>0</v>
      </c>
      <c r="J889" s="31">
        <f>VLOOKUP(A889,'Absolute Total Monosaccharide C'!$E$2:$T$999,3)</f>
        <v>0.76159</v>
      </c>
      <c r="K889" s="31">
        <f>VLOOKUP(A889,'Absolute Total Monosaccharide C'!$E$2:$T$999,4)</f>
        <v>0.003688</v>
      </c>
      <c r="L889" s="31">
        <f>VLOOKUP(A889,'Absolute Total Monosaccharide C'!$E$2:$T$999,5)</f>
        <v>0.00497</v>
      </c>
      <c r="M889" s="31">
        <f>VLOOKUP(A889,'Absolute Total Monosaccharide C'!$E$2:$T$999,6)</f>
        <v>0.001661</v>
      </c>
      <c r="N889" s="100">
        <f>VLOOKUP(A889,'Absolute Total Monosaccharide C'!$E$2:$T$999,7)</f>
        <v>0.002758</v>
      </c>
      <c r="O889" s="31">
        <f>VLOOKUP(A889,'Absolute Total Monosaccharide C'!$E$2:$T$999,8)</f>
        <v>0.000121</v>
      </c>
      <c r="P889" s="102">
        <f>VLOOKUP(A889,'Absolute Total Monosaccharide C'!$E$2:$T$999,9)</f>
        <v>0.0000529</v>
      </c>
      <c r="Q889" s="102">
        <f>VLOOKUP(A889,'Absolute Total Monosaccharide C'!$E$2:$T$999,10)</f>
        <v>0.0000306</v>
      </c>
      <c r="R889" s="102">
        <f>VLOOKUP(A889,'Absolute Total Monosaccharide C'!$E$2:$T$999,11)</f>
        <v>0.0000896</v>
      </c>
      <c r="S889" s="102">
        <f>VLOOKUP(A889,'Absolute Total Monosaccharide C'!$E$2:$T$999,12)</f>
        <v>0.0000618</v>
      </c>
      <c r="T889" s="31">
        <f>VLOOKUP(A889,'Absolute Total Monosaccharide C'!$E$2:$T$999,13)</f>
        <v>0</v>
      </c>
      <c r="U889" s="31">
        <f>VLOOKUP(A889,'Absolute Total Monosaccharide C'!$E$2:$T$999,14)</f>
        <v>0.000846</v>
      </c>
      <c r="V889" s="31">
        <f>VLOOKUP(A889,'Absolute Total Monosaccharide C'!$E$2:$T$999,15)</f>
        <v>0</v>
      </c>
      <c r="W889" s="31">
        <f>VLOOKUP(A889,'Absolute Total Monosaccharide C'!$E$2:$T$999,16)</f>
        <v>0.000333</v>
      </c>
      <c r="X889" s="100">
        <f>VLOOKUP(A889,'Absolute Total Monosaccharide C'!$E$2:$T$999,2)</f>
        <v>10.09</v>
      </c>
      <c r="Y889" s="101"/>
    </row>
    <row r="890">
      <c r="A890" s="19" t="s">
        <v>2466</v>
      </c>
      <c r="B890" s="8" t="str">
        <f>VLOOKUP(A890,'Food Encyclopedia'!$C$2:$K$999,3)&amp;","&amp;VLOOKUP(A890,'Food Encyclopedia'!$C$2:$K$999,4)&amp;","&amp;VLOOKUP(A890,'Food Encyclopedia'!$C$2:$K$999,5)</f>
        <v>Tortillas, cauliflower, NA, bag,La Tortilla Factory,Cauliflower tortillas with casava flour</v>
      </c>
      <c r="C890" s="31" t="str">
        <f>VLOOKUP(A890,'Food Encyclopedia'!$C$2:$K$999,6)</f>
        <v>Vegetables</v>
      </c>
      <c r="D890" s="108"/>
      <c r="E890" s="31">
        <f t="shared" si="1"/>
        <v>0</v>
      </c>
      <c r="F890" s="31">
        <f>(VLOOKUP(A890,'% water content of Food'!A890:F1887,6))</f>
        <v>27.51115327</v>
      </c>
      <c r="G890" s="31">
        <f t="shared" si="2"/>
        <v>0</v>
      </c>
      <c r="H890" s="31">
        <f t="shared" si="3"/>
        <v>0</v>
      </c>
      <c r="I890" s="99">
        <f t="shared" si="4"/>
        <v>0</v>
      </c>
      <c r="J890" s="31">
        <f>VLOOKUP(A890,'Absolute Total Monosaccharide C'!$E$2:$T$999,3)</f>
        <v>0.574579</v>
      </c>
      <c r="K890" s="31">
        <f>VLOOKUP(A890,'Absolute Total Monosaccharide C'!$E$2:$T$999,4)</f>
        <v>0.012301</v>
      </c>
      <c r="L890" s="31">
        <f>VLOOKUP(A890,'Absolute Total Monosaccharide C'!$E$2:$T$999,5)</f>
        <v>0</v>
      </c>
      <c r="M890" s="31">
        <f>VLOOKUP(A890,'Absolute Total Monosaccharide C'!$E$2:$T$999,6)</f>
        <v>0.001089</v>
      </c>
      <c r="N890" s="100">
        <f>VLOOKUP(A890,'Absolute Total Monosaccharide C'!$E$2:$T$999,7)</f>
        <v>0.00499</v>
      </c>
      <c r="O890" s="31">
        <f>VLOOKUP(A890,'Absolute Total Monosaccharide C'!$E$2:$T$999,8)</f>
        <v>0.000389</v>
      </c>
      <c r="P890" s="31">
        <f>VLOOKUP(A890,'Absolute Total Monosaccharide C'!$E$2:$T$999,9)</f>
        <v>0.000318</v>
      </c>
      <c r="Q890" s="31">
        <f>VLOOKUP(A890,'Absolute Total Monosaccharide C'!$E$2:$T$999,10)</f>
        <v>0.000128</v>
      </c>
      <c r="R890" s="31">
        <f>VLOOKUP(A890,'Absolute Total Monosaccharide C'!$E$2:$T$999,11)</f>
        <v>0.002372</v>
      </c>
      <c r="S890" s="102">
        <f>VLOOKUP(A890,'Absolute Total Monosaccharide C'!$E$2:$T$999,12)</f>
        <v>0.000058</v>
      </c>
      <c r="T890" s="31">
        <f>VLOOKUP(A890,'Absolute Total Monosaccharide C'!$E$2:$T$999,13)</f>
        <v>0</v>
      </c>
      <c r="U890" s="31">
        <f>VLOOKUP(A890,'Absolute Total Monosaccharide C'!$E$2:$T$999,14)</f>
        <v>0.008318</v>
      </c>
      <c r="V890" s="31">
        <f>VLOOKUP(A890,'Absolute Total Monosaccharide C'!$E$2:$T$999,15)</f>
        <v>0</v>
      </c>
      <c r="W890" s="31">
        <f>VLOOKUP(A890,'Absolute Total Monosaccharide C'!$E$2:$T$999,16)</f>
        <v>0.000186</v>
      </c>
      <c r="X890" s="100">
        <f>VLOOKUP(A890,'Absolute Total Monosaccharide C'!$E$2:$T$999,2)</f>
        <v>10.229</v>
      </c>
      <c r="Y890" s="101"/>
    </row>
    <row r="891">
      <c r="A891" s="19" t="s">
        <v>2469</v>
      </c>
      <c r="B891" s="8" t="str">
        <f>VLOOKUP(A891,'Food Encyclopedia'!$C$2:$K$999,3)&amp;","&amp;VLOOKUP(A891,'Food Encyclopedia'!$C$2:$K$999,4)&amp;","&amp;VLOOKUP(A891,'Food Encyclopedia'!$C$2:$K$999,5)</f>
        <v>Cereal, almond, NA, box,Food for Life,Sprouted crunchy cereal, almond; Ezekiel 4:9</v>
      </c>
      <c r="C891" s="31" t="str">
        <f>VLOOKUP(A891,'Food Encyclopedia'!$C$2:$K$999,6)</f>
        <v>Grain Products</v>
      </c>
      <c r="D891" s="108"/>
      <c r="E891" s="31">
        <f t="shared" si="1"/>
        <v>0</v>
      </c>
      <c r="F891" s="31">
        <f>(VLOOKUP(A891,'% water content of Food'!A891:F1888,6))</f>
        <v>1.446883653</v>
      </c>
      <c r="G891" s="31">
        <f t="shared" si="2"/>
        <v>0</v>
      </c>
      <c r="H891" s="31">
        <f t="shared" si="3"/>
        <v>0</v>
      </c>
      <c r="I891" s="99">
        <f t="shared" si="4"/>
        <v>0</v>
      </c>
      <c r="J891" s="31">
        <f>VLOOKUP(A891,'Absolute Total Monosaccharide C'!$E$2:$T$999,3)</f>
        <v>0.497131</v>
      </c>
      <c r="K891" s="31">
        <f>VLOOKUP(A891,'Absolute Total Monosaccharide C'!$E$2:$T$999,4)</f>
        <v>0.004367</v>
      </c>
      <c r="L891" s="31">
        <f>VLOOKUP(A891,'Absolute Total Monosaccharide C'!$E$2:$T$999,5)</f>
        <v>0.005425</v>
      </c>
      <c r="M891" s="31">
        <f>VLOOKUP(A891,'Absolute Total Monosaccharide C'!$E$2:$T$999,6)</f>
        <v>0.006108</v>
      </c>
      <c r="N891" s="100">
        <f>VLOOKUP(A891,'Absolute Total Monosaccharide C'!$E$2:$T$999,7)</f>
        <v>0.008045</v>
      </c>
      <c r="O891" s="31">
        <f>VLOOKUP(A891,'Absolute Total Monosaccharide C'!$E$2:$T$999,8)</f>
        <v>0.000375</v>
      </c>
      <c r="P891" s="31">
        <f>VLOOKUP(A891,'Absolute Total Monosaccharide C'!$E$2:$T$999,9)</f>
        <v>0.000352</v>
      </c>
      <c r="Q891" s="102">
        <f>VLOOKUP(A891,'Absolute Total Monosaccharide C'!$E$2:$T$999,10)</f>
        <v>0.0000768</v>
      </c>
      <c r="R891" s="31">
        <f>VLOOKUP(A891,'Absolute Total Monosaccharide C'!$E$2:$T$999,11)</f>
        <v>0.000415</v>
      </c>
      <c r="S891" s="102">
        <f>VLOOKUP(A891,'Absolute Total Monosaccharide C'!$E$2:$T$999,12)</f>
        <v>0.0000341</v>
      </c>
      <c r="T891" s="31">
        <f>VLOOKUP(A891,'Absolute Total Monosaccharide C'!$E$2:$T$999,13)</f>
        <v>0</v>
      </c>
      <c r="U891" s="31">
        <f>VLOOKUP(A891,'Absolute Total Monosaccharide C'!$E$2:$T$999,14)</f>
        <v>0.001201</v>
      </c>
      <c r="V891" s="31">
        <f>VLOOKUP(A891,'Absolute Total Monosaccharide C'!$E$2:$T$999,15)</f>
        <v>0</v>
      </c>
      <c r="W891" s="31">
        <f>VLOOKUP(A891,'Absolute Total Monosaccharide C'!$E$2:$T$999,16)</f>
        <v>0.00028</v>
      </c>
      <c r="X891" s="100">
        <f>VLOOKUP(A891,'Absolute Total Monosaccharide C'!$E$2:$T$999,2)</f>
        <v>9.938</v>
      </c>
      <c r="Y891" s="101"/>
    </row>
    <row r="892">
      <c r="A892" s="19" t="s">
        <v>2472</v>
      </c>
      <c r="B892" s="8" t="str">
        <f>VLOOKUP(A892,'Food Encyclopedia'!$C$2:$K$999,3)&amp;","&amp;VLOOKUP(A892,'Food Encyclopedia'!$C$2:$K$999,4)&amp;","&amp;VLOOKUP(A892,'Food Encyclopedia'!$C$2:$K$999,5)</f>
        <v>Cabbage, purple, whole, steamed,,</v>
      </c>
      <c r="C892" s="31" t="str">
        <f>VLOOKUP(A892,'Food Encyclopedia'!$C$2:$K$999,6)</f>
        <v>Vegetables</v>
      </c>
      <c r="D892" s="108"/>
      <c r="E892" s="19">
        <v>10.0</v>
      </c>
      <c r="F892" s="31">
        <f>(VLOOKUP(A892,'% water content of Food'!A892:F1889,6))</f>
        <v>94.18052339</v>
      </c>
      <c r="G892" s="31">
        <f t="shared" si="2"/>
        <v>9.418052339</v>
      </c>
      <c r="H892" s="31">
        <f t="shared" si="3"/>
        <v>0.5819476606</v>
      </c>
      <c r="I892" s="99">
        <f t="shared" si="4"/>
        <v>0.0214302226</v>
      </c>
      <c r="J892" s="31">
        <f>VLOOKUP(A892,'Absolute Total Monosaccharide C'!$E$2:$T$999,3)</f>
        <v>0.199374</v>
      </c>
      <c r="K892" s="31">
        <f>VLOOKUP(A892,'Absolute Total Monosaccharide C'!$E$2:$T$999,4)</f>
        <v>0.019987</v>
      </c>
      <c r="L892" s="31">
        <f>VLOOKUP(A892,'Absolute Total Monosaccharide C'!$E$2:$T$999,5)</f>
        <v>0.057006</v>
      </c>
      <c r="M892" s="31">
        <f>VLOOKUP(A892,'Absolute Total Monosaccharide C'!$E$2:$T$999,6)</f>
        <v>0.014954</v>
      </c>
      <c r="N892" s="100">
        <f>VLOOKUP(A892,'Absolute Total Monosaccharide C'!$E$2:$T$999,7)</f>
        <v>0.036825</v>
      </c>
      <c r="O892" s="31">
        <f>VLOOKUP(A892,'Absolute Total Monosaccharide C'!$E$2:$T$999,8)</f>
        <v>0.002658</v>
      </c>
      <c r="P892" s="31">
        <f>VLOOKUP(A892,'Absolute Total Monosaccharide C'!$E$2:$T$999,9)</f>
        <v>0.005393</v>
      </c>
      <c r="Q892" s="102">
        <f>VLOOKUP(A892,'Absolute Total Monosaccharide C'!$E$2:$T$999,10)</f>
        <v>0.0000427</v>
      </c>
      <c r="R892" s="31">
        <f>VLOOKUP(A892,'Absolute Total Monosaccharide C'!$E$2:$T$999,11)</f>
        <v>0.045527</v>
      </c>
      <c r="S892" s="31">
        <f>VLOOKUP(A892,'Absolute Total Monosaccharide C'!$E$2:$T$999,12)</f>
        <v>0.000417</v>
      </c>
      <c r="T892" s="31">
        <f>VLOOKUP(A892,'Absolute Total Monosaccharide C'!$E$2:$T$999,13)</f>
        <v>0</v>
      </c>
      <c r="U892" s="31">
        <f>VLOOKUP(A892,'Absolute Total Monosaccharide C'!$E$2:$T$999,14)</f>
        <v>0.005866</v>
      </c>
      <c r="V892" s="31">
        <f>VLOOKUP(A892,'Absolute Total Monosaccharide C'!$E$2:$T$999,15)</f>
        <v>0</v>
      </c>
      <c r="W892" s="31">
        <f>VLOOKUP(A892,'Absolute Total Monosaccharide C'!$E$2:$T$999,16)</f>
        <v>0.001009</v>
      </c>
      <c r="X892" s="100">
        <f>VLOOKUP(A892,'Absolute Total Monosaccharide C'!$E$2:$T$999,2)</f>
        <v>9.917</v>
      </c>
      <c r="Y892" s="101"/>
    </row>
    <row r="893">
      <c r="A893" s="31"/>
      <c r="C893" s="31"/>
      <c r="D893" s="108"/>
      <c r="E893" s="31"/>
      <c r="F893" s="31"/>
      <c r="G893" s="31"/>
      <c r="H893" s="31"/>
      <c r="I893" s="99"/>
      <c r="J893" s="31"/>
      <c r="K893" s="31"/>
      <c r="L893" s="31"/>
      <c r="M893" s="31"/>
      <c r="N893" s="31"/>
      <c r="O893" s="31"/>
      <c r="P893" s="31"/>
      <c r="Q893" s="31"/>
      <c r="R893" s="31"/>
      <c r="S893" s="31"/>
      <c r="T893" s="31"/>
      <c r="U893" s="31"/>
      <c r="V893" s="31"/>
      <c r="W893" s="31"/>
      <c r="X893" s="31"/>
      <c r="Y893" s="101"/>
    </row>
    <row r="894">
      <c r="A894" s="31"/>
      <c r="C894" s="31"/>
      <c r="D894" s="108"/>
      <c r="E894" s="31"/>
      <c r="F894" s="31"/>
      <c r="G894" s="31"/>
      <c r="H894" s="31"/>
      <c r="I894" s="99"/>
      <c r="J894" s="31"/>
      <c r="K894" s="31"/>
      <c r="L894" s="31"/>
      <c r="M894" s="31"/>
      <c r="N894" s="31"/>
      <c r="O894" s="31"/>
      <c r="P894" s="31"/>
      <c r="Q894" s="31"/>
      <c r="R894" s="31"/>
      <c r="S894" s="31"/>
      <c r="T894" s="31"/>
      <c r="U894" s="31"/>
      <c r="V894" s="31"/>
      <c r="W894" s="31"/>
      <c r="X894" s="31"/>
      <c r="Y894" s="101"/>
    </row>
    <row r="895">
      <c r="A895" s="31"/>
      <c r="C895" s="31"/>
      <c r="D895" s="108"/>
      <c r="E895" s="31"/>
      <c r="F895" s="31"/>
      <c r="G895" s="31"/>
      <c r="H895" s="31"/>
      <c r="I895" s="99"/>
      <c r="J895" s="31"/>
      <c r="K895" s="31"/>
      <c r="L895" s="31"/>
      <c r="M895" s="31"/>
      <c r="N895" s="31"/>
      <c r="O895" s="31"/>
      <c r="P895" s="31"/>
      <c r="Q895" s="31"/>
      <c r="R895" s="31"/>
      <c r="S895" s="31"/>
      <c r="T895" s="31"/>
      <c r="U895" s="31"/>
      <c r="V895" s="31"/>
      <c r="W895" s="31"/>
      <c r="X895" s="31"/>
      <c r="Y895" s="101"/>
    </row>
    <row r="896">
      <c r="A896" s="31"/>
      <c r="C896" s="31"/>
      <c r="D896" s="108"/>
      <c r="E896" s="31"/>
      <c r="F896" s="31"/>
      <c r="G896" s="31"/>
      <c r="H896" s="31"/>
      <c r="I896" s="99"/>
      <c r="J896" s="31"/>
      <c r="K896" s="31"/>
      <c r="L896" s="31"/>
      <c r="M896" s="31"/>
      <c r="N896" s="31"/>
      <c r="O896" s="31"/>
      <c r="P896" s="31"/>
      <c r="Q896" s="31"/>
      <c r="R896" s="31"/>
      <c r="S896" s="31"/>
      <c r="T896" s="31"/>
      <c r="U896" s="31"/>
      <c r="V896" s="31"/>
      <c r="W896" s="31"/>
      <c r="X896" s="31"/>
      <c r="Y896" s="101"/>
    </row>
    <row r="897">
      <c r="A897" s="31"/>
      <c r="C897" s="31"/>
      <c r="D897" s="108"/>
      <c r="E897" s="31"/>
      <c r="F897" s="31"/>
      <c r="G897" s="31"/>
      <c r="H897" s="31"/>
      <c r="I897" s="99"/>
      <c r="J897" s="31"/>
      <c r="K897" s="31"/>
      <c r="L897" s="31"/>
      <c r="M897" s="31"/>
      <c r="N897" s="31"/>
      <c r="O897" s="31"/>
      <c r="P897" s="31"/>
      <c r="Q897" s="31"/>
      <c r="R897" s="31"/>
      <c r="S897" s="31"/>
      <c r="T897" s="31"/>
      <c r="U897" s="31"/>
      <c r="V897" s="31"/>
      <c r="W897" s="31"/>
      <c r="X897" s="31"/>
      <c r="Y897" s="101"/>
    </row>
    <row r="898">
      <c r="A898" s="31"/>
      <c r="C898" s="31"/>
      <c r="D898" s="108"/>
      <c r="E898" s="31"/>
      <c r="F898" s="31"/>
      <c r="G898" s="31"/>
      <c r="H898" s="31"/>
      <c r="I898" s="99"/>
      <c r="J898" s="31"/>
      <c r="K898" s="31"/>
      <c r="L898" s="31"/>
      <c r="M898" s="31"/>
      <c r="N898" s="31"/>
      <c r="O898" s="31"/>
      <c r="P898" s="31"/>
      <c r="Q898" s="31"/>
      <c r="R898" s="31"/>
      <c r="S898" s="31"/>
      <c r="T898" s="31"/>
      <c r="U898" s="31"/>
      <c r="V898" s="31"/>
      <c r="W898" s="31"/>
      <c r="X898" s="31"/>
      <c r="Y898" s="101"/>
    </row>
    <row r="899">
      <c r="A899" s="31"/>
      <c r="C899" s="31"/>
      <c r="D899" s="108"/>
      <c r="E899" s="31"/>
      <c r="F899" s="31"/>
      <c r="G899" s="31"/>
      <c r="H899" s="31"/>
      <c r="I899" s="99"/>
      <c r="J899" s="31"/>
      <c r="K899" s="31"/>
      <c r="L899" s="31"/>
      <c r="M899" s="31"/>
      <c r="N899" s="31"/>
      <c r="O899" s="31"/>
      <c r="P899" s="31"/>
      <c r="Q899" s="31"/>
      <c r="R899" s="31"/>
      <c r="S899" s="31"/>
      <c r="T899" s="31"/>
      <c r="U899" s="31"/>
      <c r="V899" s="31"/>
      <c r="W899" s="31"/>
      <c r="X899" s="31"/>
      <c r="Y899" s="101"/>
    </row>
    <row r="900">
      <c r="A900" s="31"/>
      <c r="C900" s="31"/>
      <c r="D900" s="108"/>
      <c r="E900" s="31"/>
      <c r="F900" s="31"/>
      <c r="G900" s="31"/>
      <c r="H900" s="31"/>
      <c r="I900" s="99"/>
      <c r="J900" s="31"/>
      <c r="K900" s="31"/>
      <c r="L900" s="31"/>
      <c r="M900" s="31"/>
      <c r="N900" s="31"/>
      <c r="O900" s="31"/>
      <c r="P900" s="31"/>
      <c r="Q900" s="31"/>
      <c r="R900" s="31"/>
      <c r="S900" s="31"/>
      <c r="T900" s="31"/>
      <c r="U900" s="31"/>
      <c r="V900" s="31"/>
      <c r="W900" s="31"/>
      <c r="X900" s="31"/>
      <c r="Y900" s="101"/>
    </row>
    <row r="901">
      <c r="A901" s="31"/>
      <c r="C901" s="31"/>
      <c r="D901" s="108"/>
      <c r="E901" s="31"/>
      <c r="F901" s="31"/>
      <c r="G901" s="31"/>
      <c r="H901" s="31"/>
      <c r="I901" s="99"/>
      <c r="J901" s="31"/>
      <c r="K901" s="31"/>
      <c r="L901" s="31"/>
      <c r="M901" s="31"/>
      <c r="N901" s="31"/>
      <c r="O901" s="31"/>
      <c r="P901" s="31"/>
      <c r="Q901" s="31"/>
      <c r="R901" s="31"/>
      <c r="S901" s="31"/>
      <c r="T901" s="31"/>
      <c r="U901" s="31"/>
      <c r="V901" s="31"/>
      <c r="W901" s="31"/>
      <c r="X901" s="31"/>
      <c r="Y901" s="101"/>
    </row>
    <row r="902">
      <c r="A902" s="31"/>
      <c r="C902" s="31"/>
      <c r="D902" s="108"/>
      <c r="E902" s="31"/>
      <c r="F902" s="31"/>
      <c r="G902" s="31"/>
      <c r="H902" s="31"/>
      <c r="I902" s="99"/>
      <c r="J902" s="31"/>
      <c r="K902" s="31"/>
      <c r="L902" s="31"/>
      <c r="M902" s="31"/>
      <c r="N902" s="31"/>
      <c r="O902" s="31"/>
      <c r="P902" s="31"/>
      <c r="Q902" s="31"/>
      <c r="R902" s="31"/>
      <c r="S902" s="31"/>
      <c r="T902" s="31"/>
      <c r="U902" s="31"/>
      <c r="V902" s="31"/>
      <c r="W902" s="31"/>
      <c r="X902" s="31"/>
      <c r="Y902" s="101"/>
    </row>
    <row r="903">
      <c r="A903" s="31"/>
      <c r="C903" s="31"/>
      <c r="D903" s="108"/>
      <c r="E903" s="31"/>
      <c r="F903" s="31"/>
      <c r="G903" s="31"/>
      <c r="H903" s="31"/>
      <c r="I903" s="99"/>
      <c r="J903" s="31"/>
      <c r="K903" s="31"/>
      <c r="L903" s="31"/>
      <c r="M903" s="31"/>
      <c r="N903" s="31"/>
      <c r="O903" s="31"/>
      <c r="P903" s="31"/>
      <c r="Q903" s="31"/>
      <c r="R903" s="31"/>
      <c r="S903" s="31"/>
      <c r="T903" s="31"/>
      <c r="U903" s="31"/>
      <c r="V903" s="31"/>
      <c r="W903" s="31"/>
      <c r="X903" s="31"/>
      <c r="Y903" s="101"/>
    </row>
    <row r="904">
      <c r="A904" s="31"/>
      <c r="C904" s="31"/>
      <c r="D904" s="108"/>
      <c r="E904" s="31"/>
      <c r="F904" s="31"/>
      <c r="G904" s="31"/>
      <c r="H904" s="31"/>
      <c r="I904" s="99"/>
      <c r="J904" s="31"/>
      <c r="K904" s="31"/>
      <c r="L904" s="31"/>
      <c r="M904" s="31"/>
      <c r="N904" s="31"/>
      <c r="O904" s="31"/>
      <c r="P904" s="31"/>
      <c r="Q904" s="31"/>
      <c r="R904" s="31"/>
      <c r="S904" s="31"/>
      <c r="T904" s="31"/>
      <c r="U904" s="31"/>
      <c r="V904" s="31"/>
      <c r="W904" s="31"/>
      <c r="X904" s="31"/>
      <c r="Y904" s="101"/>
    </row>
    <row r="905">
      <c r="A905" s="31"/>
      <c r="C905" s="31"/>
      <c r="D905" s="108"/>
      <c r="E905" s="31"/>
      <c r="F905" s="31"/>
      <c r="G905" s="31"/>
      <c r="H905" s="31"/>
      <c r="I905" s="99"/>
      <c r="J905" s="31"/>
      <c r="K905" s="31"/>
      <c r="L905" s="31"/>
      <c r="M905" s="31"/>
      <c r="N905" s="31"/>
      <c r="O905" s="31"/>
      <c r="P905" s="31"/>
      <c r="Q905" s="31"/>
      <c r="R905" s="31"/>
      <c r="S905" s="31"/>
      <c r="T905" s="31"/>
      <c r="U905" s="31"/>
      <c r="V905" s="31"/>
      <c r="W905" s="31"/>
      <c r="X905" s="31"/>
      <c r="Y905" s="101"/>
    </row>
    <row r="906">
      <c r="A906" s="31"/>
      <c r="C906" s="31"/>
      <c r="D906" s="108"/>
      <c r="E906" s="31"/>
      <c r="F906" s="31"/>
      <c r="G906" s="31"/>
      <c r="H906" s="31"/>
      <c r="I906" s="99"/>
      <c r="J906" s="31"/>
      <c r="K906" s="31"/>
      <c r="L906" s="31"/>
      <c r="M906" s="31"/>
      <c r="N906" s="31"/>
      <c r="O906" s="31"/>
      <c r="P906" s="31"/>
      <c r="Q906" s="31"/>
      <c r="R906" s="31"/>
      <c r="S906" s="31"/>
      <c r="T906" s="31"/>
      <c r="U906" s="31"/>
      <c r="V906" s="31"/>
      <c r="W906" s="31"/>
      <c r="X906" s="31"/>
      <c r="Y906" s="101"/>
    </row>
    <row r="907">
      <c r="A907" s="31"/>
      <c r="C907" s="31"/>
      <c r="D907" s="108"/>
      <c r="E907" s="31"/>
      <c r="F907" s="31"/>
      <c r="G907" s="31"/>
      <c r="H907" s="31"/>
      <c r="I907" s="99"/>
      <c r="J907" s="31"/>
      <c r="K907" s="31"/>
      <c r="L907" s="31"/>
      <c r="M907" s="31"/>
      <c r="N907" s="31"/>
      <c r="O907" s="31"/>
      <c r="P907" s="31"/>
      <c r="Q907" s="31"/>
      <c r="R907" s="31"/>
      <c r="S907" s="31"/>
      <c r="T907" s="31"/>
      <c r="U907" s="31"/>
      <c r="V907" s="31"/>
      <c r="W907" s="31"/>
      <c r="X907" s="31"/>
      <c r="Y907" s="101"/>
    </row>
    <row r="908">
      <c r="A908" s="31"/>
      <c r="C908" s="31"/>
      <c r="D908" s="108"/>
      <c r="E908" s="31"/>
      <c r="F908" s="31"/>
      <c r="G908" s="31"/>
      <c r="H908" s="31"/>
      <c r="I908" s="99"/>
      <c r="J908" s="31"/>
      <c r="K908" s="31"/>
      <c r="L908" s="31"/>
      <c r="M908" s="31"/>
      <c r="N908" s="31"/>
      <c r="O908" s="31"/>
      <c r="P908" s="31"/>
      <c r="Q908" s="31"/>
      <c r="R908" s="31"/>
      <c r="S908" s="31"/>
      <c r="T908" s="31"/>
      <c r="U908" s="31"/>
      <c r="V908" s="31"/>
      <c r="W908" s="31"/>
      <c r="X908" s="31"/>
      <c r="Y908" s="101"/>
    </row>
    <row r="909">
      <c r="A909" s="31"/>
      <c r="C909" s="31"/>
      <c r="D909" s="108"/>
      <c r="E909" s="31"/>
      <c r="F909" s="31"/>
      <c r="G909" s="31"/>
      <c r="H909" s="31"/>
      <c r="I909" s="99"/>
      <c r="J909" s="31"/>
      <c r="K909" s="31"/>
      <c r="L909" s="31"/>
      <c r="M909" s="31"/>
      <c r="N909" s="31"/>
      <c r="O909" s="31"/>
      <c r="P909" s="31"/>
      <c r="Q909" s="31"/>
      <c r="R909" s="31"/>
      <c r="S909" s="31"/>
      <c r="T909" s="31"/>
      <c r="U909" s="31"/>
      <c r="V909" s="31"/>
      <c r="W909" s="31"/>
      <c r="X909" s="31"/>
      <c r="Y909" s="101"/>
    </row>
    <row r="910">
      <c r="A910" s="31"/>
      <c r="C910" s="31"/>
      <c r="D910" s="108"/>
      <c r="E910" s="31"/>
      <c r="F910" s="31"/>
      <c r="G910" s="31"/>
      <c r="H910" s="31"/>
      <c r="I910" s="99"/>
      <c r="J910" s="31"/>
      <c r="K910" s="31"/>
      <c r="L910" s="31"/>
      <c r="M910" s="31"/>
      <c r="N910" s="31"/>
      <c r="O910" s="31"/>
      <c r="P910" s="31"/>
      <c r="Q910" s="31"/>
      <c r="R910" s="31"/>
      <c r="S910" s="31"/>
      <c r="T910" s="31"/>
      <c r="U910" s="31"/>
      <c r="V910" s="31"/>
      <c r="W910" s="31"/>
      <c r="X910" s="31"/>
      <c r="Y910" s="101"/>
    </row>
    <row r="911">
      <c r="A911" s="31"/>
      <c r="C911" s="31"/>
      <c r="D911" s="108"/>
      <c r="E911" s="31"/>
      <c r="F911" s="31"/>
      <c r="G911" s="31"/>
      <c r="H911" s="31"/>
      <c r="I911" s="99"/>
      <c r="J911" s="31"/>
      <c r="K911" s="31"/>
      <c r="L911" s="31"/>
      <c r="M911" s="31"/>
      <c r="N911" s="31"/>
      <c r="O911" s="31"/>
      <c r="P911" s="31"/>
      <c r="Q911" s="31"/>
      <c r="R911" s="31"/>
      <c r="S911" s="31"/>
      <c r="T911" s="31"/>
      <c r="U911" s="31"/>
      <c r="V911" s="31"/>
      <c r="W911" s="31"/>
      <c r="X911" s="31"/>
      <c r="Y911" s="101"/>
    </row>
    <row r="912">
      <c r="A912" s="31"/>
      <c r="C912" s="31"/>
      <c r="D912" s="108"/>
      <c r="E912" s="31"/>
      <c r="F912" s="31"/>
      <c r="G912" s="31"/>
      <c r="H912" s="31"/>
      <c r="I912" s="99"/>
      <c r="J912" s="31"/>
      <c r="K912" s="31"/>
      <c r="L912" s="31"/>
      <c r="M912" s="31"/>
      <c r="N912" s="31"/>
      <c r="O912" s="31"/>
      <c r="P912" s="31"/>
      <c r="Q912" s="31"/>
      <c r="R912" s="31"/>
      <c r="S912" s="31"/>
      <c r="T912" s="31"/>
      <c r="U912" s="31"/>
      <c r="V912" s="31"/>
      <c r="W912" s="31"/>
      <c r="X912" s="31"/>
      <c r="Y912" s="101"/>
    </row>
    <row r="913">
      <c r="A913" s="31"/>
      <c r="C913" s="31"/>
      <c r="D913" s="108"/>
      <c r="E913" s="31"/>
      <c r="F913" s="31"/>
      <c r="G913" s="31"/>
      <c r="H913" s="31"/>
      <c r="I913" s="99"/>
      <c r="J913" s="31"/>
      <c r="K913" s="31"/>
      <c r="L913" s="31"/>
      <c r="M913" s="31"/>
      <c r="N913" s="31"/>
      <c r="O913" s="31"/>
      <c r="P913" s="31"/>
      <c r="Q913" s="31"/>
      <c r="R913" s="31"/>
      <c r="S913" s="31"/>
      <c r="T913" s="31"/>
      <c r="U913" s="31"/>
      <c r="V913" s="31"/>
      <c r="W913" s="31"/>
      <c r="X913" s="31"/>
      <c r="Y913" s="101"/>
    </row>
    <row r="914">
      <c r="A914" s="31"/>
      <c r="C914" s="31"/>
      <c r="D914" s="108"/>
      <c r="E914" s="31"/>
      <c r="F914" s="31"/>
      <c r="G914" s="31"/>
      <c r="H914" s="31"/>
      <c r="I914" s="99"/>
      <c r="J914" s="31"/>
      <c r="K914" s="31"/>
      <c r="L914" s="31"/>
      <c r="M914" s="31"/>
      <c r="N914" s="31"/>
      <c r="O914" s="31"/>
      <c r="P914" s="31"/>
      <c r="Q914" s="31"/>
      <c r="R914" s="31"/>
      <c r="S914" s="31"/>
      <c r="T914" s="31"/>
      <c r="U914" s="31"/>
      <c r="V914" s="31"/>
      <c r="W914" s="31"/>
      <c r="X914" s="31"/>
      <c r="Y914" s="101"/>
    </row>
    <row r="915">
      <c r="A915" s="31"/>
      <c r="C915" s="31"/>
      <c r="D915" s="108"/>
      <c r="E915" s="31"/>
      <c r="F915" s="31"/>
      <c r="G915" s="31"/>
      <c r="H915" s="31"/>
      <c r="I915" s="99"/>
      <c r="J915" s="31"/>
      <c r="K915" s="31"/>
      <c r="L915" s="31"/>
      <c r="M915" s="31"/>
      <c r="N915" s="31"/>
      <c r="O915" s="31"/>
      <c r="P915" s="31"/>
      <c r="Q915" s="31"/>
      <c r="R915" s="31"/>
      <c r="S915" s="31"/>
      <c r="T915" s="31"/>
      <c r="U915" s="31"/>
      <c r="V915" s="31"/>
      <c r="W915" s="31"/>
      <c r="X915" s="31"/>
      <c r="Y915" s="101"/>
    </row>
    <row r="916">
      <c r="A916" s="31"/>
      <c r="C916" s="31"/>
      <c r="D916" s="108"/>
      <c r="E916" s="31"/>
      <c r="F916" s="31"/>
      <c r="G916" s="31"/>
      <c r="H916" s="31"/>
      <c r="I916" s="99"/>
      <c r="J916" s="31"/>
      <c r="K916" s="31"/>
      <c r="L916" s="31"/>
      <c r="M916" s="31"/>
      <c r="N916" s="31"/>
      <c r="O916" s="31"/>
      <c r="P916" s="31"/>
      <c r="Q916" s="31"/>
      <c r="R916" s="31"/>
      <c r="S916" s="31"/>
      <c r="T916" s="31"/>
      <c r="U916" s="31"/>
      <c r="V916" s="31"/>
      <c r="W916" s="31"/>
      <c r="X916" s="31"/>
      <c r="Y916" s="101"/>
    </row>
    <row r="917">
      <c r="A917" s="31"/>
      <c r="C917" s="31"/>
      <c r="D917" s="108"/>
      <c r="E917" s="31"/>
      <c r="F917" s="31"/>
      <c r="G917" s="31"/>
      <c r="H917" s="31"/>
      <c r="I917" s="99"/>
      <c r="J917" s="31"/>
      <c r="K917" s="31"/>
      <c r="L917" s="31"/>
      <c r="M917" s="31"/>
      <c r="N917" s="31"/>
      <c r="O917" s="31"/>
      <c r="P917" s="31"/>
      <c r="Q917" s="31"/>
      <c r="R917" s="31"/>
      <c r="S917" s="31"/>
      <c r="T917" s="31"/>
      <c r="U917" s="31"/>
      <c r="V917" s="31"/>
      <c r="W917" s="31"/>
      <c r="X917" s="31"/>
      <c r="Y917" s="101"/>
    </row>
    <row r="918">
      <c r="A918" s="31"/>
      <c r="C918" s="31"/>
      <c r="D918" s="108"/>
      <c r="E918" s="31"/>
      <c r="F918" s="31"/>
      <c r="G918" s="31"/>
      <c r="H918" s="31"/>
      <c r="I918" s="99"/>
      <c r="J918" s="31"/>
      <c r="K918" s="31"/>
      <c r="L918" s="31"/>
      <c r="M918" s="31"/>
      <c r="N918" s="31"/>
      <c r="O918" s="31"/>
      <c r="P918" s="31"/>
      <c r="Q918" s="31"/>
      <c r="R918" s="31"/>
      <c r="S918" s="31"/>
      <c r="T918" s="31"/>
      <c r="U918" s="31"/>
      <c r="V918" s="31"/>
      <c r="W918" s="31"/>
      <c r="X918" s="31"/>
      <c r="Y918" s="101"/>
    </row>
    <row r="919">
      <c r="A919" s="31"/>
      <c r="C919" s="31"/>
      <c r="D919" s="108"/>
      <c r="E919" s="31"/>
      <c r="F919" s="31"/>
      <c r="G919" s="31"/>
      <c r="H919" s="31"/>
      <c r="I919" s="99"/>
      <c r="J919" s="31"/>
      <c r="K919" s="31"/>
      <c r="L919" s="31"/>
      <c r="M919" s="31"/>
      <c r="N919" s="31"/>
      <c r="O919" s="31"/>
      <c r="P919" s="31"/>
      <c r="Q919" s="31"/>
      <c r="R919" s="31"/>
      <c r="S919" s="31"/>
      <c r="T919" s="31"/>
      <c r="U919" s="31"/>
      <c r="V919" s="31"/>
      <c r="W919" s="31"/>
      <c r="X919" s="31"/>
      <c r="Y919" s="101"/>
    </row>
    <row r="920">
      <c r="A920" s="31"/>
      <c r="C920" s="31"/>
      <c r="D920" s="108"/>
      <c r="E920" s="31"/>
      <c r="F920" s="31"/>
      <c r="G920" s="31"/>
      <c r="H920" s="31"/>
      <c r="I920" s="99"/>
      <c r="J920" s="31"/>
      <c r="K920" s="31"/>
      <c r="L920" s="31"/>
      <c r="M920" s="31"/>
      <c r="N920" s="31"/>
      <c r="O920" s="31"/>
      <c r="P920" s="31"/>
      <c r="Q920" s="31"/>
      <c r="R920" s="31"/>
      <c r="S920" s="31"/>
      <c r="T920" s="31"/>
      <c r="U920" s="31"/>
      <c r="V920" s="31"/>
      <c r="W920" s="31"/>
      <c r="X920" s="31"/>
      <c r="Y920" s="101"/>
    </row>
    <row r="921">
      <c r="A921" s="31"/>
      <c r="C921" s="31"/>
      <c r="D921" s="108"/>
      <c r="E921" s="31"/>
      <c r="F921" s="31"/>
      <c r="G921" s="31"/>
      <c r="H921" s="31"/>
      <c r="I921" s="99"/>
      <c r="J921" s="31"/>
      <c r="K921" s="31"/>
      <c r="L921" s="31"/>
      <c r="M921" s="31"/>
      <c r="N921" s="31"/>
      <c r="O921" s="31"/>
      <c r="P921" s="31"/>
      <c r="Q921" s="31"/>
      <c r="R921" s="31"/>
      <c r="S921" s="31"/>
      <c r="T921" s="31"/>
      <c r="U921" s="31"/>
      <c r="V921" s="31"/>
      <c r="W921" s="31"/>
      <c r="X921" s="31"/>
      <c r="Y921" s="101"/>
    </row>
    <row r="922">
      <c r="A922" s="31"/>
      <c r="C922" s="31"/>
      <c r="D922" s="108"/>
      <c r="E922" s="31"/>
      <c r="F922" s="31"/>
      <c r="G922" s="31"/>
      <c r="H922" s="31"/>
      <c r="I922" s="99"/>
      <c r="J922" s="31"/>
      <c r="K922" s="31"/>
      <c r="L922" s="31"/>
      <c r="M922" s="31"/>
      <c r="N922" s="31"/>
      <c r="O922" s="31"/>
      <c r="P922" s="31"/>
      <c r="Q922" s="31"/>
      <c r="R922" s="31"/>
      <c r="S922" s="31"/>
      <c r="T922" s="31"/>
      <c r="U922" s="31"/>
      <c r="V922" s="31"/>
      <c r="W922" s="31"/>
      <c r="X922" s="31"/>
      <c r="Y922" s="101"/>
    </row>
    <row r="923">
      <c r="A923" s="31"/>
      <c r="C923" s="31"/>
      <c r="D923" s="108"/>
      <c r="E923" s="31"/>
      <c r="F923" s="31"/>
      <c r="G923" s="31"/>
      <c r="H923" s="31"/>
      <c r="I923" s="99"/>
      <c r="J923" s="31"/>
      <c r="K923" s="31"/>
      <c r="L923" s="31"/>
      <c r="M923" s="31"/>
      <c r="N923" s="31"/>
      <c r="O923" s="31"/>
      <c r="P923" s="31"/>
      <c r="Q923" s="31"/>
      <c r="R923" s="31"/>
      <c r="S923" s="31"/>
      <c r="T923" s="31"/>
      <c r="U923" s="31"/>
      <c r="V923" s="31"/>
      <c r="W923" s="31"/>
      <c r="X923" s="31"/>
      <c r="Y923" s="101"/>
    </row>
    <row r="924">
      <c r="A924" s="31"/>
      <c r="C924" s="31"/>
      <c r="D924" s="108"/>
      <c r="E924" s="31"/>
      <c r="F924" s="31"/>
      <c r="G924" s="31"/>
      <c r="H924" s="31"/>
      <c r="I924" s="99"/>
      <c r="J924" s="31"/>
      <c r="K924" s="31"/>
      <c r="L924" s="31"/>
      <c r="M924" s="31"/>
      <c r="N924" s="31"/>
      <c r="O924" s="31"/>
      <c r="P924" s="31"/>
      <c r="Q924" s="31"/>
      <c r="R924" s="31"/>
      <c r="S924" s="31"/>
      <c r="T924" s="31"/>
      <c r="U924" s="31"/>
      <c r="V924" s="31"/>
      <c r="W924" s="31"/>
      <c r="X924" s="31"/>
      <c r="Y924" s="101"/>
    </row>
    <row r="925">
      <c r="A925" s="31"/>
      <c r="C925" s="31"/>
      <c r="D925" s="108"/>
      <c r="E925" s="31"/>
      <c r="F925" s="31"/>
      <c r="G925" s="31"/>
      <c r="H925" s="31"/>
      <c r="I925" s="99"/>
      <c r="J925" s="31"/>
      <c r="K925" s="31"/>
      <c r="L925" s="31"/>
      <c r="M925" s="31"/>
      <c r="N925" s="31"/>
      <c r="O925" s="31"/>
      <c r="P925" s="31"/>
      <c r="Q925" s="31"/>
      <c r="R925" s="31"/>
      <c r="S925" s="31"/>
      <c r="T925" s="31"/>
      <c r="U925" s="31"/>
      <c r="V925" s="31"/>
      <c r="W925" s="31"/>
      <c r="X925" s="31"/>
      <c r="Y925" s="101"/>
    </row>
    <row r="926">
      <c r="A926" s="31"/>
      <c r="C926" s="31"/>
      <c r="D926" s="108"/>
      <c r="E926" s="31"/>
      <c r="F926" s="31"/>
      <c r="G926" s="31"/>
      <c r="H926" s="31"/>
      <c r="I926" s="99"/>
      <c r="J926" s="31"/>
      <c r="K926" s="31"/>
      <c r="L926" s="31"/>
      <c r="M926" s="31"/>
      <c r="N926" s="31"/>
      <c r="O926" s="31"/>
      <c r="P926" s="31"/>
      <c r="Q926" s="31"/>
      <c r="R926" s="31"/>
      <c r="S926" s="31"/>
      <c r="T926" s="31"/>
      <c r="U926" s="31"/>
      <c r="V926" s="31"/>
      <c r="W926" s="31"/>
      <c r="X926" s="31"/>
      <c r="Y926" s="101"/>
    </row>
    <row r="927">
      <c r="A927" s="31"/>
      <c r="C927" s="31"/>
      <c r="D927" s="108"/>
      <c r="E927" s="31"/>
      <c r="F927" s="31"/>
      <c r="G927" s="31"/>
      <c r="H927" s="31"/>
      <c r="I927" s="99"/>
      <c r="J927" s="31"/>
      <c r="K927" s="31"/>
      <c r="L927" s="31"/>
      <c r="M927" s="31"/>
      <c r="N927" s="31"/>
      <c r="O927" s="31"/>
      <c r="P927" s="31"/>
      <c r="Q927" s="31"/>
      <c r="R927" s="31"/>
      <c r="S927" s="31"/>
      <c r="T927" s="31"/>
      <c r="U927" s="31"/>
      <c r="V927" s="31"/>
      <c r="W927" s="31"/>
      <c r="X927" s="31"/>
      <c r="Y927" s="101"/>
    </row>
    <row r="928">
      <c r="A928" s="31"/>
      <c r="C928" s="31"/>
      <c r="D928" s="108"/>
      <c r="E928" s="31"/>
      <c r="F928" s="31"/>
      <c r="G928" s="31"/>
      <c r="H928" s="31"/>
      <c r="I928" s="99"/>
      <c r="J928" s="31"/>
      <c r="K928" s="31"/>
      <c r="L928" s="31"/>
      <c r="M928" s="31"/>
      <c r="N928" s="31"/>
      <c r="O928" s="31"/>
      <c r="P928" s="31"/>
      <c r="Q928" s="31"/>
      <c r="R928" s="31"/>
      <c r="S928" s="31"/>
      <c r="T928" s="31"/>
      <c r="U928" s="31"/>
      <c r="V928" s="31"/>
      <c r="W928" s="31"/>
      <c r="X928" s="31"/>
      <c r="Y928" s="101"/>
    </row>
    <row r="929">
      <c r="A929" s="31"/>
      <c r="C929" s="31"/>
      <c r="D929" s="108"/>
      <c r="E929" s="31"/>
      <c r="F929" s="31"/>
      <c r="G929" s="31"/>
      <c r="H929" s="31"/>
      <c r="I929" s="99"/>
      <c r="J929" s="31"/>
      <c r="K929" s="31"/>
      <c r="L929" s="31"/>
      <c r="M929" s="31"/>
      <c r="N929" s="31"/>
      <c r="O929" s="31"/>
      <c r="P929" s="31"/>
      <c r="Q929" s="31"/>
      <c r="R929" s="31"/>
      <c r="S929" s="31"/>
      <c r="T929" s="31"/>
      <c r="U929" s="31"/>
      <c r="V929" s="31"/>
      <c r="W929" s="31"/>
      <c r="X929" s="31"/>
      <c r="Y929" s="101"/>
    </row>
    <row r="930">
      <c r="A930" s="31"/>
      <c r="C930" s="31"/>
      <c r="D930" s="108"/>
      <c r="E930" s="31"/>
      <c r="F930" s="31"/>
      <c r="G930" s="31"/>
      <c r="H930" s="31"/>
      <c r="I930" s="99"/>
      <c r="J930" s="31"/>
      <c r="K930" s="31"/>
      <c r="L930" s="31"/>
      <c r="M930" s="31"/>
      <c r="N930" s="31"/>
      <c r="O930" s="31"/>
      <c r="P930" s="31"/>
      <c r="Q930" s="31"/>
      <c r="R930" s="31"/>
      <c r="S930" s="31"/>
      <c r="T930" s="31"/>
      <c r="U930" s="31"/>
      <c r="V930" s="31"/>
      <c r="W930" s="31"/>
      <c r="X930" s="31"/>
      <c r="Y930" s="101"/>
    </row>
    <row r="931">
      <c r="A931" s="31"/>
      <c r="C931" s="31"/>
      <c r="D931" s="108"/>
      <c r="E931" s="31"/>
      <c r="F931" s="31"/>
      <c r="G931" s="31"/>
      <c r="H931" s="31"/>
      <c r="I931" s="99"/>
      <c r="J931" s="31"/>
      <c r="K931" s="31"/>
      <c r="L931" s="31"/>
      <c r="M931" s="31"/>
      <c r="N931" s="31"/>
      <c r="O931" s="31"/>
      <c r="P931" s="31"/>
      <c r="Q931" s="31"/>
      <c r="R931" s="31"/>
      <c r="S931" s="31"/>
      <c r="T931" s="31"/>
      <c r="U931" s="31"/>
      <c r="V931" s="31"/>
      <c r="W931" s="31"/>
      <c r="X931" s="31"/>
      <c r="Y931" s="101"/>
    </row>
    <row r="932">
      <c r="A932" s="31"/>
      <c r="C932" s="31"/>
      <c r="D932" s="108"/>
      <c r="E932" s="31"/>
      <c r="F932" s="31"/>
      <c r="G932" s="31"/>
      <c r="H932" s="31"/>
      <c r="I932" s="99"/>
      <c r="J932" s="31"/>
      <c r="K932" s="31"/>
      <c r="L932" s="31"/>
      <c r="M932" s="31"/>
      <c r="N932" s="31"/>
      <c r="O932" s="31"/>
      <c r="P932" s="31"/>
      <c r="Q932" s="31"/>
      <c r="R932" s="31"/>
      <c r="S932" s="31"/>
      <c r="T932" s="31"/>
      <c r="U932" s="31"/>
      <c r="V932" s="31"/>
      <c r="W932" s="31"/>
      <c r="X932" s="31"/>
      <c r="Y932" s="101"/>
    </row>
    <row r="933">
      <c r="A933" s="31"/>
      <c r="C933" s="31"/>
      <c r="D933" s="108"/>
      <c r="E933" s="31"/>
      <c r="F933" s="31"/>
      <c r="G933" s="31"/>
      <c r="H933" s="31"/>
      <c r="I933" s="99"/>
      <c r="J933" s="31"/>
      <c r="K933" s="31"/>
      <c r="L933" s="31"/>
      <c r="M933" s="31"/>
      <c r="N933" s="31"/>
      <c r="O933" s="31"/>
      <c r="P933" s="31"/>
      <c r="Q933" s="31"/>
      <c r="R933" s="31"/>
      <c r="S933" s="31"/>
      <c r="T933" s="31"/>
      <c r="U933" s="31"/>
      <c r="V933" s="31"/>
      <c r="W933" s="31"/>
      <c r="X933" s="31"/>
      <c r="Y933" s="101"/>
    </row>
    <row r="934">
      <c r="A934" s="31"/>
      <c r="C934" s="31"/>
      <c r="D934" s="108"/>
      <c r="E934" s="31"/>
      <c r="F934" s="31"/>
      <c r="G934" s="31"/>
      <c r="H934" s="31"/>
      <c r="I934" s="99"/>
      <c r="J934" s="31"/>
      <c r="K934" s="31"/>
      <c r="L934" s="31"/>
      <c r="M934" s="31"/>
      <c r="N934" s="31"/>
      <c r="O934" s="31"/>
      <c r="P934" s="31"/>
      <c r="Q934" s="31"/>
      <c r="R934" s="31"/>
      <c r="S934" s="31"/>
      <c r="T934" s="31"/>
      <c r="U934" s="31"/>
      <c r="V934" s="31"/>
      <c r="W934" s="31"/>
      <c r="X934" s="31"/>
      <c r="Y934" s="101"/>
    </row>
    <row r="935">
      <c r="A935" s="31"/>
      <c r="C935" s="31"/>
      <c r="D935" s="108"/>
      <c r="E935" s="31"/>
      <c r="F935" s="31"/>
      <c r="G935" s="31"/>
      <c r="H935" s="31"/>
      <c r="I935" s="99"/>
      <c r="J935" s="31"/>
      <c r="K935" s="31"/>
      <c r="L935" s="31"/>
      <c r="M935" s="31"/>
      <c r="N935" s="31"/>
      <c r="O935" s="31"/>
      <c r="P935" s="31"/>
      <c r="Q935" s="31"/>
      <c r="R935" s="31"/>
      <c r="S935" s="31"/>
      <c r="T935" s="31"/>
      <c r="U935" s="31"/>
      <c r="V935" s="31"/>
      <c r="W935" s="31"/>
      <c r="X935" s="31"/>
      <c r="Y935" s="101"/>
    </row>
    <row r="936">
      <c r="A936" s="31"/>
      <c r="C936" s="31"/>
      <c r="D936" s="108"/>
      <c r="E936" s="31"/>
      <c r="F936" s="31"/>
      <c r="G936" s="31"/>
      <c r="H936" s="31"/>
      <c r="I936" s="99"/>
      <c r="J936" s="31"/>
      <c r="K936" s="31"/>
      <c r="L936" s="31"/>
      <c r="M936" s="31"/>
      <c r="N936" s="31"/>
      <c r="O936" s="31"/>
      <c r="P936" s="31"/>
      <c r="Q936" s="31"/>
      <c r="R936" s="31"/>
      <c r="S936" s="31"/>
      <c r="T936" s="31"/>
      <c r="U936" s="31"/>
      <c r="V936" s="31"/>
      <c r="W936" s="31"/>
      <c r="X936" s="31"/>
      <c r="Y936" s="101"/>
    </row>
    <row r="937">
      <c r="A937" s="31"/>
      <c r="C937" s="31"/>
      <c r="D937" s="108"/>
      <c r="E937" s="31"/>
      <c r="F937" s="31"/>
      <c r="G937" s="31"/>
      <c r="H937" s="31"/>
      <c r="I937" s="99"/>
      <c r="J937" s="31"/>
      <c r="K937" s="31"/>
      <c r="L937" s="31"/>
      <c r="M937" s="31"/>
      <c r="N937" s="31"/>
      <c r="O937" s="31"/>
      <c r="P937" s="31"/>
      <c r="Q937" s="31"/>
      <c r="R937" s="31"/>
      <c r="S937" s="31"/>
      <c r="T937" s="31"/>
      <c r="U937" s="31"/>
      <c r="V937" s="31"/>
      <c r="W937" s="31"/>
      <c r="X937" s="31"/>
      <c r="Y937" s="101"/>
    </row>
    <row r="938">
      <c r="A938" s="31"/>
      <c r="C938" s="31"/>
      <c r="D938" s="108"/>
      <c r="E938" s="31"/>
      <c r="F938" s="31"/>
      <c r="G938" s="31"/>
      <c r="H938" s="31"/>
      <c r="I938" s="99"/>
      <c r="J938" s="31"/>
      <c r="K938" s="31"/>
      <c r="L938" s="31"/>
      <c r="M938" s="31"/>
      <c r="N938" s="31"/>
      <c r="O938" s="31"/>
      <c r="P938" s="31"/>
      <c r="Q938" s="31"/>
      <c r="R938" s="31"/>
      <c r="S938" s="31"/>
      <c r="T938" s="31"/>
      <c r="U938" s="31"/>
      <c r="V938" s="31"/>
      <c r="W938" s="31"/>
      <c r="X938" s="31"/>
      <c r="Y938" s="101"/>
    </row>
    <row r="939">
      <c r="A939" s="31"/>
      <c r="C939" s="31"/>
      <c r="D939" s="108"/>
      <c r="E939" s="31"/>
      <c r="F939" s="31"/>
      <c r="G939" s="31"/>
      <c r="H939" s="31"/>
      <c r="I939" s="99"/>
      <c r="J939" s="31"/>
      <c r="K939" s="31"/>
      <c r="L939" s="31"/>
      <c r="M939" s="31"/>
      <c r="N939" s="31"/>
      <c r="O939" s="31"/>
      <c r="P939" s="31"/>
      <c r="Q939" s="31"/>
      <c r="R939" s="31"/>
      <c r="S939" s="31"/>
      <c r="T939" s="31"/>
      <c r="U939" s="31"/>
      <c r="V939" s="31"/>
      <c r="W939" s="31"/>
      <c r="X939" s="31"/>
      <c r="Y939" s="101"/>
    </row>
    <row r="940">
      <c r="A940" s="31"/>
      <c r="C940" s="31"/>
      <c r="D940" s="108"/>
      <c r="E940" s="31"/>
      <c r="F940" s="31"/>
      <c r="G940" s="31"/>
      <c r="H940" s="31"/>
      <c r="I940" s="99"/>
      <c r="J940" s="31"/>
      <c r="K940" s="31"/>
      <c r="L940" s="31"/>
      <c r="M940" s="31"/>
      <c r="N940" s="31"/>
      <c r="O940" s="31"/>
      <c r="P940" s="31"/>
      <c r="Q940" s="31"/>
      <c r="R940" s="31"/>
      <c r="S940" s="31"/>
      <c r="T940" s="31"/>
      <c r="U940" s="31"/>
      <c r="V940" s="31"/>
      <c r="W940" s="31"/>
      <c r="X940" s="31"/>
      <c r="Y940" s="101"/>
    </row>
    <row r="941">
      <c r="A941" s="31"/>
      <c r="C941" s="31"/>
      <c r="D941" s="108"/>
      <c r="E941" s="31"/>
      <c r="F941" s="31"/>
      <c r="G941" s="31"/>
      <c r="H941" s="31"/>
      <c r="I941" s="99"/>
      <c r="J941" s="31"/>
      <c r="K941" s="31"/>
      <c r="L941" s="31"/>
      <c r="M941" s="31"/>
      <c r="N941" s="31"/>
      <c r="O941" s="31"/>
      <c r="P941" s="31"/>
      <c r="Q941" s="31"/>
      <c r="R941" s="31"/>
      <c r="S941" s="31"/>
      <c r="T941" s="31"/>
      <c r="U941" s="31"/>
      <c r="V941" s="31"/>
      <c r="W941" s="31"/>
      <c r="X941" s="31"/>
      <c r="Y941" s="101"/>
    </row>
    <row r="942">
      <c r="A942" s="31"/>
      <c r="C942" s="31"/>
      <c r="D942" s="108"/>
      <c r="E942" s="31"/>
      <c r="F942" s="31"/>
      <c r="G942" s="31"/>
      <c r="H942" s="31"/>
      <c r="I942" s="99"/>
      <c r="J942" s="31"/>
      <c r="K942" s="31"/>
      <c r="L942" s="31"/>
      <c r="M942" s="31"/>
      <c r="N942" s="31"/>
      <c r="O942" s="31"/>
      <c r="P942" s="31"/>
      <c r="Q942" s="31"/>
      <c r="R942" s="31"/>
      <c r="S942" s="31"/>
      <c r="T942" s="31"/>
      <c r="U942" s="31"/>
      <c r="V942" s="31"/>
      <c r="W942" s="31"/>
      <c r="X942" s="31"/>
      <c r="Y942" s="101"/>
    </row>
    <row r="943">
      <c r="A943" s="31"/>
      <c r="C943" s="31"/>
      <c r="D943" s="108"/>
      <c r="E943" s="31"/>
      <c r="F943" s="31"/>
      <c r="G943" s="31"/>
      <c r="H943" s="31"/>
      <c r="I943" s="99"/>
      <c r="J943" s="31"/>
      <c r="K943" s="31"/>
      <c r="L943" s="31"/>
      <c r="M943" s="31"/>
      <c r="N943" s="31"/>
      <c r="O943" s="31"/>
      <c r="P943" s="31"/>
      <c r="Q943" s="31"/>
      <c r="R943" s="31"/>
      <c r="S943" s="31"/>
      <c r="T943" s="31"/>
      <c r="U943" s="31"/>
      <c r="V943" s="31"/>
      <c r="W943" s="31"/>
      <c r="X943" s="31"/>
      <c r="Y943" s="101"/>
    </row>
    <row r="944">
      <c r="A944" s="31"/>
      <c r="C944" s="31"/>
      <c r="D944" s="108"/>
      <c r="E944" s="31"/>
      <c r="F944" s="31"/>
      <c r="G944" s="31"/>
      <c r="H944" s="31"/>
      <c r="I944" s="99"/>
      <c r="J944" s="31"/>
      <c r="K944" s="31"/>
      <c r="L944" s="31"/>
      <c r="M944" s="31"/>
      <c r="N944" s="31"/>
      <c r="O944" s="31"/>
      <c r="P944" s="31"/>
      <c r="Q944" s="31"/>
      <c r="R944" s="31"/>
      <c r="S944" s="31"/>
      <c r="T944" s="31"/>
      <c r="U944" s="31"/>
      <c r="V944" s="31"/>
      <c r="W944" s="31"/>
      <c r="X944" s="31"/>
      <c r="Y944" s="101"/>
    </row>
    <row r="945">
      <c r="A945" s="31"/>
      <c r="C945" s="31"/>
      <c r="D945" s="108"/>
      <c r="E945" s="31"/>
      <c r="F945" s="31"/>
      <c r="G945" s="31"/>
      <c r="H945" s="31"/>
      <c r="I945" s="99"/>
      <c r="J945" s="31"/>
      <c r="K945" s="31"/>
      <c r="L945" s="31"/>
      <c r="M945" s="31"/>
      <c r="N945" s="31"/>
      <c r="O945" s="31"/>
      <c r="P945" s="31"/>
      <c r="Q945" s="31"/>
      <c r="R945" s="31"/>
      <c r="S945" s="31"/>
      <c r="T945" s="31"/>
      <c r="U945" s="31"/>
      <c r="V945" s="31"/>
      <c r="W945" s="31"/>
      <c r="X945" s="31"/>
      <c r="Y945" s="101"/>
    </row>
    <row r="946">
      <c r="A946" s="31"/>
      <c r="C946" s="31"/>
      <c r="D946" s="108"/>
      <c r="E946" s="31"/>
      <c r="F946" s="31"/>
      <c r="G946" s="31"/>
      <c r="H946" s="31"/>
      <c r="I946" s="99"/>
      <c r="J946" s="31"/>
      <c r="K946" s="31"/>
      <c r="L946" s="31"/>
      <c r="M946" s="31"/>
      <c r="N946" s="31"/>
      <c r="O946" s="31"/>
      <c r="P946" s="31"/>
      <c r="Q946" s="31"/>
      <c r="R946" s="31"/>
      <c r="S946" s="31"/>
      <c r="T946" s="31"/>
      <c r="U946" s="31"/>
      <c r="V946" s="31"/>
      <c r="W946" s="31"/>
      <c r="X946" s="31"/>
      <c r="Y946" s="101"/>
    </row>
    <row r="947">
      <c r="A947" s="31"/>
      <c r="C947" s="31"/>
      <c r="D947" s="108"/>
      <c r="E947" s="31"/>
      <c r="F947" s="31"/>
      <c r="G947" s="31"/>
      <c r="H947" s="31"/>
      <c r="I947" s="99"/>
      <c r="J947" s="31"/>
      <c r="K947" s="31"/>
      <c r="L947" s="31"/>
      <c r="M947" s="31"/>
      <c r="N947" s="31"/>
      <c r="O947" s="31"/>
      <c r="P947" s="31"/>
      <c r="Q947" s="31"/>
      <c r="R947" s="31"/>
      <c r="S947" s="31"/>
      <c r="T947" s="31"/>
      <c r="U947" s="31"/>
      <c r="V947" s="31"/>
      <c r="W947" s="31"/>
      <c r="X947" s="31"/>
      <c r="Y947" s="101"/>
    </row>
    <row r="948">
      <c r="A948" s="31"/>
      <c r="C948" s="31"/>
      <c r="D948" s="108"/>
      <c r="E948" s="31"/>
      <c r="F948" s="31"/>
      <c r="G948" s="31"/>
      <c r="H948" s="31"/>
      <c r="I948" s="99"/>
      <c r="J948" s="31"/>
      <c r="K948" s="31"/>
      <c r="L948" s="31"/>
      <c r="M948" s="31"/>
      <c r="N948" s="31"/>
      <c r="O948" s="31"/>
      <c r="P948" s="31"/>
      <c r="Q948" s="31"/>
      <c r="R948" s="31"/>
      <c r="S948" s="31"/>
      <c r="T948" s="31"/>
      <c r="U948" s="31"/>
      <c r="V948" s="31"/>
      <c r="W948" s="31"/>
      <c r="X948" s="31"/>
      <c r="Y948" s="101"/>
    </row>
    <row r="949">
      <c r="A949" s="31"/>
      <c r="C949" s="31"/>
      <c r="D949" s="108"/>
      <c r="E949" s="31"/>
      <c r="F949" s="31"/>
      <c r="G949" s="31"/>
      <c r="H949" s="31"/>
      <c r="I949" s="99"/>
      <c r="J949" s="31"/>
      <c r="K949" s="31"/>
      <c r="L949" s="31"/>
      <c r="M949" s="31"/>
      <c r="N949" s="31"/>
      <c r="O949" s="31"/>
      <c r="P949" s="31"/>
      <c r="Q949" s="31"/>
      <c r="R949" s="31"/>
      <c r="S949" s="31"/>
      <c r="T949" s="31"/>
      <c r="U949" s="31"/>
      <c r="V949" s="31"/>
      <c r="W949" s="31"/>
      <c r="X949" s="31"/>
      <c r="Y949" s="101"/>
    </row>
    <row r="950">
      <c r="A950" s="31"/>
      <c r="C950" s="31"/>
      <c r="D950" s="108"/>
      <c r="E950" s="31"/>
      <c r="F950" s="31"/>
      <c r="G950" s="31"/>
      <c r="H950" s="31"/>
      <c r="I950" s="99"/>
      <c r="J950" s="31"/>
      <c r="K950" s="31"/>
      <c r="L950" s="31"/>
      <c r="M950" s="31"/>
      <c r="N950" s="31"/>
      <c r="O950" s="31"/>
      <c r="P950" s="31"/>
      <c r="Q950" s="31"/>
      <c r="R950" s="31"/>
      <c r="S950" s="31"/>
      <c r="T950" s="31"/>
      <c r="U950" s="31"/>
      <c r="V950" s="31"/>
      <c r="W950" s="31"/>
      <c r="X950" s="31"/>
      <c r="Y950" s="101"/>
    </row>
    <row r="951">
      <c r="A951" s="31"/>
      <c r="C951" s="31"/>
      <c r="D951" s="108"/>
      <c r="E951" s="31"/>
      <c r="F951" s="31"/>
      <c r="G951" s="31"/>
      <c r="H951" s="31"/>
      <c r="I951" s="99"/>
      <c r="J951" s="31"/>
      <c r="K951" s="31"/>
      <c r="L951" s="31"/>
      <c r="M951" s="31"/>
      <c r="N951" s="31"/>
      <c r="O951" s="31"/>
      <c r="P951" s="31"/>
      <c r="Q951" s="31"/>
      <c r="R951" s="31"/>
      <c r="S951" s="31"/>
      <c r="T951" s="31"/>
      <c r="U951" s="31"/>
      <c r="V951" s="31"/>
      <c r="W951" s="31"/>
      <c r="X951" s="31"/>
      <c r="Y951" s="101"/>
    </row>
    <row r="952">
      <c r="A952" s="31"/>
      <c r="C952" s="31"/>
      <c r="D952" s="108"/>
      <c r="E952" s="31"/>
      <c r="F952" s="31"/>
      <c r="G952" s="31"/>
      <c r="H952" s="31"/>
      <c r="I952" s="99"/>
      <c r="J952" s="31"/>
      <c r="K952" s="31"/>
      <c r="L952" s="31"/>
      <c r="M952" s="31"/>
      <c r="N952" s="31"/>
      <c r="O952" s="31"/>
      <c r="P952" s="31"/>
      <c r="Q952" s="31"/>
      <c r="R952" s="31"/>
      <c r="S952" s="31"/>
      <c r="T952" s="31"/>
      <c r="U952" s="31"/>
      <c r="V952" s="31"/>
      <c r="W952" s="31"/>
      <c r="X952" s="31"/>
      <c r="Y952" s="101"/>
    </row>
    <row r="953">
      <c r="A953" s="31"/>
      <c r="C953" s="31"/>
      <c r="D953" s="108"/>
      <c r="E953" s="31"/>
      <c r="F953" s="31"/>
      <c r="G953" s="31"/>
      <c r="H953" s="31"/>
      <c r="I953" s="99"/>
      <c r="J953" s="31"/>
      <c r="K953" s="31"/>
      <c r="L953" s="31"/>
      <c r="M953" s="31"/>
      <c r="N953" s="31"/>
      <c r="O953" s="31"/>
      <c r="P953" s="31"/>
      <c r="Q953" s="31"/>
      <c r="R953" s="31"/>
      <c r="S953" s="31"/>
      <c r="T953" s="31"/>
      <c r="U953" s="31"/>
      <c r="V953" s="31"/>
      <c r="W953" s="31"/>
      <c r="X953" s="31"/>
      <c r="Y953" s="101"/>
    </row>
    <row r="954">
      <c r="A954" s="31"/>
      <c r="C954" s="31"/>
      <c r="D954" s="108"/>
      <c r="E954" s="31"/>
      <c r="F954" s="31"/>
      <c r="G954" s="31"/>
      <c r="H954" s="31"/>
      <c r="I954" s="99"/>
      <c r="J954" s="31"/>
      <c r="K954" s="31"/>
      <c r="L954" s="31"/>
      <c r="M954" s="31"/>
      <c r="N954" s="31"/>
      <c r="O954" s="31"/>
      <c r="P954" s="31"/>
      <c r="Q954" s="31"/>
      <c r="R954" s="31"/>
      <c r="S954" s="31"/>
      <c r="T954" s="31"/>
      <c r="U954" s="31"/>
      <c r="V954" s="31"/>
      <c r="W954" s="31"/>
      <c r="X954" s="31"/>
      <c r="Y954" s="101"/>
    </row>
    <row r="955">
      <c r="A955" s="31"/>
      <c r="C955" s="31"/>
      <c r="D955" s="108"/>
      <c r="E955" s="31"/>
      <c r="F955" s="31"/>
      <c r="G955" s="31"/>
      <c r="H955" s="31"/>
      <c r="I955" s="99"/>
      <c r="J955" s="31"/>
      <c r="K955" s="31"/>
      <c r="L955" s="31"/>
      <c r="M955" s="31"/>
      <c r="N955" s="31"/>
      <c r="O955" s="31"/>
      <c r="P955" s="31"/>
      <c r="Q955" s="31"/>
      <c r="R955" s="31"/>
      <c r="S955" s="31"/>
      <c r="T955" s="31"/>
      <c r="U955" s="31"/>
      <c r="V955" s="31"/>
      <c r="W955" s="31"/>
      <c r="X955" s="31"/>
      <c r="Y955" s="101"/>
    </row>
    <row r="956">
      <c r="A956" s="31"/>
      <c r="C956" s="31"/>
      <c r="D956" s="108"/>
      <c r="E956" s="31"/>
      <c r="F956" s="31"/>
      <c r="G956" s="31"/>
      <c r="H956" s="31"/>
      <c r="I956" s="99"/>
      <c r="J956" s="31"/>
      <c r="K956" s="31"/>
      <c r="L956" s="31"/>
      <c r="M956" s="31"/>
      <c r="N956" s="31"/>
      <c r="O956" s="31"/>
      <c r="P956" s="31"/>
      <c r="Q956" s="31"/>
      <c r="R956" s="31"/>
      <c r="S956" s="31"/>
      <c r="T956" s="31"/>
      <c r="U956" s="31"/>
      <c r="V956" s="31"/>
      <c r="W956" s="31"/>
      <c r="X956" s="31"/>
      <c r="Y956" s="101"/>
    </row>
    <row r="957">
      <c r="A957" s="31"/>
      <c r="C957" s="31"/>
      <c r="D957" s="108"/>
      <c r="E957" s="31"/>
      <c r="F957" s="31"/>
      <c r="G957" s="31"/>
      <c r="H957" s="31"/>
      <c r="I957" s="99"/>
      <c r="J957" s="31"/>
      <c r="K957" s="31"/>
      <c r="L957" s="31"/>
      <c r="M957" s="31"/>
      <c r="N957" s="31"/>
      <c r="O957" s="31"/>
      <c r="P957" s="31"/>
      <c r="Q957" s="31"/>
      <c r="R957" s="31"/>
      <c r="S957" s="31"/>
      <c r="T957" s="31"/>
      <c r="U957" s="31"/>
      <c r="V957" s="31"/>
      <c r="W957" s="31"/>
      <c r="X957" s="31"/>
      <c r="Y957" s="101"/>
    </row>
    <row r="958">
      <c r="A958" s="31"/>
      <c r="C958" s="31"/>
      <c r="D958" s="108"/>
      <c r="E958" s="31"/>
      <c r="F958" s="31"/>
      <c r="G958" s="31"/>
      <c r="H958" s="31"/>
      <c r="I958" s="99"/>
      <c r="J958" s="31"/>
      <c r="K958" s="31"/>
      <c r="L958" s="31"/>
      <c r="M958" s="31"/>
      <c r="N958" s="31"/>
      <c r="O958" s="31"/>
      <c r="P958" s="31"/>
      <c r="Q958" s="31"/>
      <c r="R958" s="31"/>
      <c r="S958" s="31"/>
      <c r="T958" s="31"/>
      <c r="U958" s="31"/>
      <c r="V958" s="31"/>
      <c r="W958" s="31"/>
      <c r="X958" s="31"/>
      <c r="Y958" s="101"/>
    </row>
    <row r="959">
      <c r="A959" s="31"/>
      <c r="C959" s="31"/>
      <c r="D959" s="108"/>
      <c r="E959" s="31"/>
      <c r="F959" s="31"/>
      <c r="G959" s="31"/>
      <c r="H959" s="31"/>
      <c r="I959" s="99"/>
      <c r="J959" s="31"/>
      <c r="K959" s="31"/>
      <c r="L959" s="31"/>
      <c r="M959" s="31"/>
      <c r="N959" s="31"/>
      <c r="O959" s="31"/>
      <c r="P959" s="31"/>
      <c r="Q959" s="31"/>
      <c r="R959" s="31"/>
      <c r="S959" s="31"/>
      <c r="T959" s="31"/>
      <c r="U959" s="31"/>
      <c r="V959" s="31"/>
      <c r="W959" s="31"/>
      <c r="X959" s="31"/>
      <c r="Y959" s="101"/>
    </row>
    <row r="960">
      <c r="A960" s="31"/>
      <c r="C960" s="31"/>
      <c r="D960" s="108"/>
      <c r="E960" s="31"/>
      <c r="F960" s="31"/>
      <c r="G960" s="31"/>
      <c r="H960" s="31"/>
      <c r="I960" s="99"/>
      <c r="J960" s="31"/>
      <c r="K960" s="31"/>
      <c r="L960" s="31"/>
      <c r="M960" s="31"/>
      <c r="N960" s="31"/>
      <c r="O960" s="31"/>
      <c r="P960" s="31"/>
      <c r="Q960" s="31"/>
      <c r="R960" s="31"/>
      <c r="S960" s="31"/>
      <c r="T960" s="31"/>
      <c r="U960" s="31"/>
      <c r="V960" s="31"/>
      <c r="W960" s="31"/>
      <c r="X960" s="31"/>
      <c r="Y960" s="101"/>
    </row>
    <row r="961">
      <c r="A961" s="31"/>
      <c r="C961" s="31"/>
      <c r="D961" s="108"/>
      <c r="E961" s="31"/>
      <c r="F961" s="31"/>
      <c r="G961" s="31"/>
      <c r="H961" s="31"/>
      <c r="I961" s="99"/>
      <c r="J961" s="31"/>
      <c r="K961" s="31"/>
      <c r="L961" s="31"/>
      <c r="M961" s="31"/>
      <c r="N961" s="31"/>
      <c r="O961" s="31"/>
      <c r="P961" s="31"/>
      <c r="Q961" s="31"/>
      <c r="R961" s="31"/>
      <c r="S961" s="31"/>
      <c r="T961" s="31"/>
      <c r="U961" s="31"/>
      <c r="V961" s="31"/>
      <c r="W961" s="31"/>
      <c r="X961" s="31"/>
      <c r="Y961" s="101"/>
    </row>
    <row r="962">
      <c r="A962" s="31"/>
      <c r="C962" s="31"/>
      <c r="D962" s="108"/>
      <c r="E962" s="31"/>
      <c r="F962" s="31"/>
      <c r="G962" s="31"/>
      <c r="H962" s="31"/>
      <c r="I962" s="99"/>
      <c r="J962" s="31"/>
      <c r="K962" s="31"/>
      <c r="L962" s="31"/>
      <c r="M962" s="31"/>
      <c r="N962" s="31"/>
      <c r="O962" s="31"/>
      <c r="P962" s="31"/>
      <c r="Q962" s="31"/>
      <c r="R962" s="31"/>
      <c r="S962" s="31"/>
      <c r="T962" s="31"/>
      <c r="U962" s="31"/>
      <c r="V962" s="31"/>
      <c r="W962" s="31"/>
      <c r="X962" s="31"/>
      <c r="Y962" s="101"/>
    </row>
    <row r="963">
      <c r="A963" s="31"/>
      <c r="C963" s="31"/>
      <c r="D963" s="108"/>
      <c r="E963" s="31"/>
      <c r="F963" s="31"/>
      <c r="G963" s="31"/>
      <c r="H963" s="31"/>
      <c r="I963" s="99"/>
      <c r="J963" s="31"/>
      <c r="K963" s="31"/>
      <c r="L963" s="31"/>
      <c r="M963" s="31"/>
      <c r="N963" s="31"/>
      <c r="O963" s="31"/>
      <c r="P963" s="31"/>
      <c r="Q963" s="31"/>
      <c r="R963" s="31"/>
      <c r="S963" s="31"/>
      <c r="T963" s="31"/>
      <c r="U963" s="31"/>
      <c r="V963" s="31"/>
      <c r="W963" s="31"/>
      <c r="X963" s="31"/>
      <c r="Y963" s="101"/>
    </row>
    <row r="964">
      <c r="A964" s="31"/>
      <c r="C964" s="31"/>
      <c r="D964" s="108"/>
      <c r="E964" s="31"/>
      <c r="F964" s="31"/>
      <c r="G964" s="31"/>
      <c r="H964" s="31"/>
      <c r="I964" s="99"/>
      <c r="J964" s="31"/>
      <c r="K964" s="31"/>
      <c r="L964" s="31"/>
      <c r="M964" s="31"/>
      <c r="N964" s="31"/>
      <c r="O964" s="31"/>
      <c r="P964" s="31"/>
      <c r="Q964" s="31"/>
      <c r="R964" s="31"/>
      <c r="S964" s="31"/>
      <c r="T964" s="31"/>
      <c r="U964" s="31"/>
      <c r="V964" s="31"/>
      <c r="W964" s="31"/>
      <c r="X964" s="31"/>
      <c r="Y964" s="101"/>
    </row>
    <row r="965">
      <c r="A965" s="31"/>
      <c r="C965" s="31"/>
      <c r="D965" s="108"/>
      <c r="E965" s="31"/>
      <c r="F965" s="31"/>
      <c r="G965" s="31"/>
      <c r="H965" s="31"/>
      <c r="I965" s="99"/>
      <c r="J965" s="31"/>
      <c r="K965" s="31"/>
      <c r="L965" s="31"/>
      <c r="M965" s="31"/>
      <c r="N965" s="31"/>
      <c r="O965" s="31"/>
      <c r="P965" s="31"/>
      <c r="Q965" s="31"/>
      <c r="R965" s="31"/>
      <c r="S965" s="31"/>
      <c r="T965" s="31"/>
      <c r="U965" s="31"/>
      <c r="V965" s="31"/>
      <c r="W965" s="31"/>
      <c r="X965" s="31"/>
      <c r="Y965" s="101"/>
    </row>
    <row r="966">
      <c r="A966" s="31"/>
      <c r="C966" s="31"/>
      <c r="D966" s="108"/>
      <c r="E966" s="31"/>
      <c r="F966" s="31"/>
      <c r="G966" s="31"/>
      <c r="H966" s="31"/>
      <c r="I966" s="99"/>
      <c r="J966" s="31"/>
      <c r="K966" s="31"/>
      <c r="L966" s="31"/>
      <c r="M966" s="31"/>
      <c r="N966" s="31"/>
      <c r="O966" s="31"/>
      <c r="P966" s="31"/>
      <c r="Q966" s="31"/>
      <c r="R966" s="31"/>
      <c r="S966" s="31"/>
      <c r="T966" s="31"/>
      <c r="U966" s="31"/>
      <c r="V966" s="31"/>
      <c r="W966" s="31"/>
      <c r="X966" s="31"/>
      <c r="Y966" s="101"/>
    </row>
    <row r="967">
      <c r="A967" s="31"/>
      <c r="C967" s="31"/>
      <c r="D967" s="108"/>
      <c r="E967" s="31"/>
      <c r="F967" s="31"/>
      <c r="G967" s="31"/>
      <c r="H967" s="31"/>
      <c r="I967" s="99"/>
      <c r="J967" s="31"/>
      <c r="K967" s="31"/>
      <c r="L967" s="31"/>
      <c r="M967" s="31"/>
      <c r="N967" s="31"/>
      <c r="O967" s="31"/>
      <c r="P967" s="31"/>
      <c r="Q967" s="31"/>
      <c r="R967" s="31"/>
      <c r="S967" s="31"/>
      <c r="T967" s="31"/>
      <c r="U967" s="31"/>
      <c r="V967" s="31"/>
      <c r="W967" s="31"/>
      <c r="X967" s="31"/>
      <c r="Y967" s="101"/>
    </row>
    <row r="968">
      <c r="A968" s="31"/>
      <c r="C968" s="31"/>
      <c r="D968" s="108"/>
      <c r="E968" s="31"/>
      <c r="F968" s="31"/>
      <c r="G968" s="31"/>
      <c r="H968" s="31"/>
      <c r="I968" s="99"/>
      <c r="J968" s="31"/>
      <c r="K968" s="31"/>
      <c r="L968" s="31"/>
      <c r="M968" s="31"/>
      <c r="N968" s="31"/>
      <c r="O968" s="31"/>
      <c r="P968" s="31"/>
      <c r="Q968" s="31"/>
      <c r="R968" s="31"/>
      <c r="S968" s="31"/>
      <c r="T968" s="31"/>
      <c r="U968" s="31"/>
      <c r="V968" s="31"/>
      <c r="W968" s="31"/>
      <c r="X968" s="31"/>
      <c r="Y968" s="101"/>
    </row>
    <row r="969">
      <c r="A969" s="31"/>
      <c r="C969" s="31"/>
      <c r="D969" s="108"/>
      <c r="E969" s="31"/>
      <c r="F969" s="31"/>
      <c r="G969" s="31"/>
      <c r="H969" s="31"/>
      <c r="I969" s="99"/>
      <c r="J969" s="31"/>
      <c r="K969" s="31"/>
      <c r="L969" s="31"/>
      <c r="M969" s="31"/>
      <c r="N969" s="31"/>
      <c r="O969" s="31"/>
      <c r="P969" s="31"/>
      <c r="Q969" s="31"/>
      <c r="R969" s="31"/>
      <c r="S969" s="31"/>
      <c r="T969" s="31"/>
      <c r="U969" s="31"/>
      <c r="V969" s="31"/>
      <c r="W969" s="31"/>
      <c r="X969" s="31"/>
      <c r="Y969" s="101"/>
    </row>
    <row r="970">
      <c r="A970" s="31"/>
      <c r="C970" s="31"/>
      <c r="D970" s="108"/>
      <c r="E970" s="31"/>
      <c r="F970" s="31"/>
      <c r="G970" s="31"/>
      <c r="H970" s="31"/>
      <c r="I970" s="99"/>
      <c r="J970" s="31"/>
      <c r="K970" s="31"/>
      <c r="L970" s="31"/>
      <c r="M970" s="31"/>
      <c r="N970" s="31"/>
      <c r="O970" s="31"/>
      <c r="P970" s="31"/>
      <c r="Q970" s="31"/>
      <c r="R970" s="31"/>
      <c r="S970" s="31"/>
      <c r="T970" s="31"/>
      <c r="U970" s="31"/>
      <c r="V970" s="31"/>
      <c r="W970" s="31"/>
      <c r="X970" s="31"/>
      <c r="Y970" s="101"/>
    </row>
    <row r="971">
      <c r="A971" s="31"/>
      <c r="C971" s="31"/>
      <c r="D971" s="108"/>
      <c r="E971" s="31"/>
      <c r="F971" s="31"/>
      <c r="G971" s="31"/>
      <c r="H971" s="31"/>
      <c r="I971" s="99"/>
      <c r="J971" s="31"/>
      <c r="K971" s="31"/>
      <c r="L971" s="31"/>
      <c r="M971" s="31"/>
      <c r="N971" s="31"/>
      <c r="O971" s="31"/>
      <c r="P971" s="31"/>
      <c r="Q971" s="31"/>
      <c r="R971" s="31"/>
      <c r="S971" s="31"/>
      <c r="T971" s="31"/>
      <c r="U971" s="31"/>
      <c r="V971" s="31"/>
      <c r="W971" s="31"/>
      <c r="X971" s="31"/>
      <c r="Y971" s="101"/>
    </row>
    <row r="972">
      <c r="A972" s="31"/>
      <c r="C972" s="31"/>
      <c r="D972" s="108"/>
      <c r="E972" s="31"/>
      <c r="F972" s="31"/>
      <c r="G972" s="31"/>
      <c r="H972" s="31"/>
      <c r="I972" s="99"/>
      <c r="J972" s="31"/>
      <c r="K972" s="31"/>
      <c r="L972" s="31"/>
      <c r="M972" s="31"/>
      <c r="N972" s="31"/>
      <c r="O972" s="31"/>
      <c r="P972" s="31"/>
      <c r="Q972" s="31"/>
      <c r="R972" s="31"/>
      <c r="S972" s="31"/>
      <c r="T972" s="31"/>
      <c r="U972" s="31"/>
      <c r="V972" s="31"/>
      <c r="W972" s="31"/>
      <c r="X972" s="31"/>
      <c r="Y972" s="101"/>
    </row>
    <row r="973">
      <c r="A973" s="31"/>
      <c r="C973" s="31"/>
      <c r="D973" s="108"/>
      <c r="E973" s="31"/>
      <c r="F973" s="31"/>
      <c r="G973" s="31"/>
      <c r="H973" s="31"/>
      <c r="I973" s="99"/>
      <c r="J973" s="31"/>
      <c r="K973" s="31"/>
      <c r="L973" s="31"/>
      <c r="M973" s="31"/>
      <c r="N973" s="31"/>
      <c r="O973" s="31"/>
      <c r="P973" s="31"/>
      <c r="Q973" s="31"/>
      <c r="R973" s="31"/>
      <c r="S973" s="31"/>
      <c r="T973" s="31"/>
      <c r="U973" s="31"/>
      <c r="V973" s="31"/>
      <c r="W973" s="31"/>
      <c r="X973" s="31"/>
      <c r="Y973" s="101"/>
    </row>
    <row r="974">
      <c r="A974" s="31"/>
      <c r="C974" s="31"/>
      <c r="D974" s="108"/>
      <c r="E974" s="31"/>
      <c r="F974" s="31"/>
      <c r="G974" s="31"/>
      <c r="H974" s="31"/>
      <c r="I974" s="99"/>
      <c r="J974" s="31"/>
      <c r="K974" s="31"/>
      <c r="L974" s="31"/>
      <c r="M974" s="31"/>
      <c r="N974" s="31"/>
      <c r="O974" s="31"/>
      <c r="P974" s="31"/>
      <c r="Q974" s="31"/>
      <c r="R974" s="31"/>
      <c r="S974" s="31"/>
      <c r="T974" s="31"/>
      <c r="U974" s="31"/>
      <c r="V974" s="31"/>
      <c r="W974" s="31"/>
      <c r="X974" s="31"/>
      <c r="Y974" s="101"/>
    </row>
    <row r="975">
      <c r="A975" s="31"/>
      <c r="C975" s="31"/>
      <c r="D975" s="108"/>
      <c r="E975" s="31"/>
      <c r="F975" s="31"/>
      <c r="G975" s="31"/>
      <c r="H975" s="31"/>
      <c r="I975" s="99"/>
      <c r="J975" s="31"/>
      <c r="K975" s="31"/>
      <c r="L975" s="31"/>
      <c r="M975" s="31"/>
      <c r="N975" s="31"/>
      <c r="O975" s="31"/>
      <c r="P975" s="31"/>
      <c r="Q975" s="31"/>
      <c r="R975" s="31"/>
      <c r="S975" s="31"/>
      <c r="T975" s="31"/>
      <c r="U975" s="31"/>
      <c r="V975" s="31"/>
      <c r="W975" s="31"/>
      <c r="X975" s="31"/>
      <c r="Y975" s="101"/>
    </row>
    <row r="976">
      <c r="A976" s="31"/>
      <c r="C976" s="31"/>
      <c r="D976" s="108"/>
      <c r="E976" s="31"/>
      <c r="F976" s="31"/>
      <c r="G976" s="31"/>
      <c r="H976" s="31"/>
      <c r="I976" s="99"/>
      <c r="J976" s="31"/>
      <c r="K976" s="31"/>
      <c r="L976" s="31"/>
      <c r="M976" s="31"/>
      <c r="N976" s="31"/>
      <c r="O976" s="31"/>
      <c r="P976" s="31"/>
      <c r="Q976" s="31"/>
      <c r="R976" s="31"/>
      <c r="S976" s="31"/>
      <c r="T976" s="31"/>
      <c r="U976" s="31"/>
      <c r="V976" s="31"/>
      <c r="W976" s="31"/>
      <c r="X976" s="31"/>
      <c r="Y976" s="101"/>
    </row>
    <row r="977">
      <c r="A977" s="31"/>
      <c r="C977" s="31"/>
      <c r="D977" s="108"/>
      <c r="E977" s="31"/>
      <c r="F977" s="31"/>
      <c r="G977" s="31"/>
      <c r="H977" s="31"/>
      <c r="I977" s="99"/>
      <c r="J977" s="31"/>
      <c r="K977" s="31"/>
      <c r="L977" s="31"/>
      <c r="M977" s="31"/>
      <c r="N977" s="31"/>
      <c r="O977" s="31"/>
      <c r="P977" s="31"/>
      <c r="Q977" s="31"/>
      <c r="R977" s="31"/>
      <c r="S977" s="31"/>
      <c r="T977" s="31"/>
      <c r="U977" s="31"/>
      <c r="V977" s="31"/>
      <c r="W977" s="31"/>
      <c r="X977" s="31"/>
      <c r="Y977" s="101"/>
    </row>
    <row r="978">
      <c r="A978" s="31"/>
      <c r="C978" s="31"/>
      <c r="D978" s="108"/>
      <c r="E978" s="31"/>
      <c r="F978" s="31"/>
      <c r="G978" s="31"/>
      <c r="H978" s="31"/>
      <c r="I978" s="99"/>
      <c r="J978" s="31"/>
      <c r="K978" s="31"/>
      <c r="L978" s="31"/>
      <c r="M978" s="31"/>
      <c r="N978" s="31"/>
      <c r="O978" s="31"/>
      <c r="P978" s="31"/>
      <c r="Q978" s="31"/>
      <c r="R978" s="31"/>
      <c r="S978" s="31"/>
      <c r="T978" s="31"/>
      <c r="U978" s="31"/>
      <c r="V978" s="31"/>
      <c r="W978" s="31"/>
      <c r="X978" s="31"/>
      <c r="Y978" s="101"/>
    </row>
    <row r="979">
      <c r="A979" s="31"/>
      <c r="C979" s="31"/>
      <c r="D979" s="108"/>
      <c r="E979" s="31"/>
      <c r="F979" s="31"/>
      <c r="G979" s="31"/>
      <c r="H979" s="31"/>
      <c r="I979" s="99"/>
      <c r="J979" s="31"/>
      <c r="K979" s="31"/>
      <c r="L979" s="31"/>
      <c r="M979" s="31"/>
      <c r="N979" s="31"/>
      <c r="O979" s="31"/>
      <c r="P979" s="31"/>
      <c r="Q979" s="31"/>
      <c r="R979" s="31"/>
      <c r="S979" s="31"/>
      <c r="T979" s="31"/>
      <c r="U979" s="31"/>
      <c r="V979" s="31"/>
      <c r="W979" s="31"/>
      <c r="X979" s="31"/>
      <c r="Y979" s="101"/>
    </row>
    <row r="980">
      <c r="A980" s="31"/>
      <c r="C980" s="31"/>
      <c r="D980" s="108"/>
      <c r="E980" s="31"/>
      <c r="F980" s="31"/>
      <c r="G980" s="31"/>
      <c r="H980" s="31"/>
      <c r="I980" s="99"/>
      <c r="J980" s="31"/>
      <c r="K980" s="31"/>
      <c r="L980" s="31"/>
      <c r="M980" s="31"/>
      <c r="N980" s="31"/>
      <c r="O980" s="31"/>
      <c r="P980" s="31"/>
      <c r="Q980" s="31"/>
      <c r="R980" s="31"/>
      <c r="S980" s="31"/>
      <c r="T980" s="31"/>
      <c r="U980" s="31"/>
      <c r="V980" s="31"/>
      <c r="W980" s="31"/>
      <c r="X980" s="31"/>
      <c r="Y980" s="101"/>
    </row>
    <row r="981">
      <c r="A981" s="31"/>
      <c r="C981" s="31"/>
      <c r="D981" s="108"/>
      <c r="E981" s="31"/>
      <c r="F981" s="31"/>
      <c r="G981" s="31"/>
      <c r="H981" s="31"/>
      <c r="I981" s="99"/>
      <c r="J981" s="31"/>
      <c r="K981" s="31"/>
      <c r="L981" s="31"/>
      <c r="M981" s="31"/>
      <c r="N981" s="31"/>
      <c r="O981" s="31"/>
      <c r="P981" s="31"/>
      <c r="Q981" s="31"/>
      <c r="R981" s="31"/>
      <c r="S981" s="31"/>
      <c r="T981" s="31"/>
      <c r="U981" s="31"/>
      <c r="V981" s="31"/>
      <c r="W981" s="31"/>
      <c r="X981" s="31"/>
      <c r="Y981" s="101"/>
    </row>
    <row r="982">
      <c r="A982" s="31"/>
      <c r="C982" s="31"/>
      <c r="D982" s="108"/>
      <c r="E982" s="31"/>
      <c r="F982" s="31"/>
      <c r="G982" s="31"/>
      <c r="H982" s="31"/>
      <c r="I982" s="99"/>
      <c r="J982" s="31"/>
      <c r="K982" s="31"/>
      <c r="L982" s="31"/>
      <c r="M982" s="31"/>
      <c r="N982" s="31"/>
      <c r="O982" s="31"/>
      <c r="P982" s="31"/>
      <c r="Q982" s="31"/>
      <c r="R982" s="31"/>
      <c r="S982" s="31"/>
      <c r="T982" s="31"/>
      <c r="U982" s="31"/>
      <c r="V982" s="31"/>
      <c r="W982" s="31"/>
      <c r="X982" s="31"/>
      <c r="Y982" s="101"/>
    </row>
    <row r="983">
      <c r="A983" s="31"/>
      <c r="C983" s="31"/>
      <c r="D983" s="108"/>
      <c r="E983" s="31"/>
      <c r="F983" s="31"/>
      <c r="G983" s="31"/>
      <c r="H983" s="31"/>
      <c r="I983" s="99"/>
      <c r="J983" s="31"/>
      <c r="K983" s="31"/>
      <c r="L983" s="31"/>
      <c r="M983" s="31"/>
      <c r="N983" s="31"/>
      <c r="O983" s="31"/>
      <c r="P983" s="31"/>
      <c r="Q983" s="31"/>
      <c r="R983" s="31"/>
      <c r="S983" s="31"/>
      <c r="T983" s="31"/>
      <c r="U983" s="31"/>
      <c r="V983" s="31"/>
      <c r="W983" s="31"/>
      <c r="X983" s="31"/>
      <c r="Y983" s="101"/>
    </row>
    <row r="984">
      <c r="A984" s="31"/>
      <c r="C984" s="31"/>
      <c r="D984" s="108"/>
      <c r="E984" s="31"/>
      <c r="F984" s="31"/>
      <c r="G984" s="31"/>
      <c r="H984" s="31"/>
      <c r="I984" s="99"/>
      <c r="J984" s="31"/>
      <c r="K984" s="31"/>
      <c r="L984" s="31"/>
      <c r="M984" s="31"/>
      <c r="N984" s="31"/>
      <c r="O984" s="31"/>
      <c r="P984" s="31"/>
      <c r="Q984" s="31"/>
      <c r="R984" s="31"/>
      <c r="S984" s="31"/>
      <c r="T984" s="31"/>
      <c r="U984" s="31"/>
      <c r="V984" s="31"/>
      <c r="W984" s="31"/>
      <c r="X984" s="31"/>
      <c r="Y984" s="101"/>
    </row>
    <row r="985">
      <c r="A985" s="31"/>
      <c r="C985" s="31"/>
      <c r="D985" s="108"/>
      <c r="E985" s="31"/>
      <c r="F985" s="31"/>
      <c r="G985" s="31"/>
      <c r="H985" s="31"/>
      <c r="I985" s="99"/>
      <c r="J985" s="31"/>
      <c r="K985" s="31"/>
      <c r="L985" s="31"/>
      <c r="M985" s="31"/>
      <c r="N985" s="31"/>
      <c r="O985" s="31"/>
      <c r="P985" s="31"/>
      <c r="Q985" s="31"/>
      <c r="R985" s="31"/>
      <c r="S985" s="31"/>
      <c r="T985" s="31"/>
      <c r="U985" s="31"/>
      <c r="V985" s="31"/>
      <c r="W985" s="31"/>
      <c r="X985" s="31"/>
      <c r="Y985" s="101"/>
    </row>
    <row r="986">
      <c r="A986" s="31"/>
      <c r="C986" s="31"/>
      <c r="D986" s="108"/>
      <c r="E986" s="31"/>
      <c r="F986" s="31"/>
      <c r="G986" s="31"/>
      <c r="H986" s="31"/>
      <c r="I986" s="99"/>
      <c r="J986" s="31"/>
      <c r="K986" s="31"/>
      <c r="L986" s="31"/>
      <c r="M986" s="31"/>
      <c r="N986" s="31"/>
      <c r="O986" s="31"/>
      <c r="P986" s="31"/>
      <c r="Q986" s="31"/>
      <c r="R986" s="31"/>
      <c r="S986" s="31"/>
      <c r="T986" s="31"/>
      <c r="U986" s="31"/>
      <c r="V986" s="31"/>
      <c r="W986" s="31"/>
      <c r="X986" s="31"/>
      <c r="Y986" s="101"/>
    </row>
    <row r="987">
      <c r="A987" s="31"/>
      <c r="C987" s="31"/>
      <c r="D987" s="108"/>
      <c r="E987" s="31"/>
      <c r="F987" s="31"/>
      <c r="G987" s="31"/>
      <c r="H987" s="31"/>
      <c r="I987" s="99"/>
      <c r="J987" s="31"/>
      <c r="K987" s="31"/>
      <c r="L987" s="31"/>
      <c r="M987" s="31"/>
      <c r="N987" s="31"/>
      <c r="O987" s="31"/>
      <c r="P987" s="31"/>
      <c r="Q987" s="31"/>
      <c r="R987" s="31"/>
      <c r="S987" s="31"/>
      <c r="T987" s="31"/>
      <c r="U987" s="31"/>
      <c r="V987" s="31"/>
      <c r="W987" s="31"/>
      <c r="X987" s="31"/>
      <c r="Y987" s="101"/>
    </row>
    <row r="988">
      <c r="A988" s="31"/>
      <c r="C988" s="31"/>
      <c r="D988" s="108"/>
      <c r="E988" s="31"/>
      <c r="F988" s="31"/>
      <c r="G988" s="31"/>
      <c r="H988" s="31"/>
      <c r="I988" s="99"/>
      <c r="J988" s="31"/>
      <c r="K988" s="31"/>
      <c r="L988" s="31"/>
      <c r="M988" s="31"/>
      <c r="N988" s="31"/>
      <c r="O988" s="31"/>
      <c r="P988" s="31"/>
      <c r="Q988" s="31"/>
      <c r="R988" s="31"/>
      <c r="S988" s="31"/>
      <c r="T988" s="31"/>
      <c r="U988" s="31"/>
      <c r="V988" s="31"/>
      <c r="W988" s="31"/>
      <c r="X988" s="31"/>
      <c r="Y988" s="101"/>
    </row>
    <row r="989">
      <c r="A989" s="31"/>
      <c r="C989" s="31"/>
      <c r="D989" s="108"/>
      <c r="E989" s="31"/>
      <c r="F989" s="31"/>
      <c r="G989" s="31"/>
      <c r="H989" s="31"/>
      <c r="I989" s="99"/>
      <c r="J989" s="31"/>
      <c r="K989" s="31"/>
      <c r="L989" s="31"/>
      <c r="M989" s="31"/>
      <c r="N989" s="31"/>
      <c r="O989" s="31"/>
      <c r="P989" s="31"/>
      <c r="Q989" s="31"/>
      <c r="R989" s="31"/>
      <c r="S989" s="31"/>
      <c r="T989" s="31"/>
      <c r="U989" s="31"/>
      <c r="V989" s="31"/>
      <c r="W989" s="31"/>
      <c r="X989" s="31"/>
      <c r="Y989" s="101"/>
    </row>
    <row r="990">
      <c r="A990" s="31"/>
      <c r="C990" s="31"/>
      <c r="D990" s="108"/>
      <c r="E990" s="31"/>
      <c r="F990" s="31"/>
      <c r="G990" s="31"/>
      <c r="H990" s="31"/>
      <c r="I990" s="99"/>
      <c r="J990" s="31"/>
      <c r="K990" s="31"/>
      <c r="L990" s="31"/>
      <c r="M990" s="31"/>
      <c r="N990" s="31"/>
      <c r="O990" s="31"/>
      <c r="P990" s="31"/>
      <c r="Q990" s="31"/>
      <c r="R990" s="31"/>
      <c r="S990" s="31"/>
      <c r="T990" s="31"/>
      <c r="U990" s="31"/>
      <c r="V990" s="31"/>
      <c r="W990" s="31"/>
      <c r="X990" s="31"/>
      <c r="Y990" s="101"/>
    </row>
    <row r="991">
      <c r="A991" s="31"/>
      <c r="C991" s="31"/>
      <c r="D991" s="108"/>
      <c r="E991" s="31"/>
      <c r="F991" s="31"/>
      <c r="G991" s="31"/>
      <c r="H991" s="31"/>
      <c r="I991" s="99"/>
      <c r="J991" s="31"/>
      <c r="K991" s="31"/>
      <c r="L991" s="31"/>
      <c r="M991" s="31"/>
      <c r="N991" s="31"/>
      <c r="O991" s="31"/>
      <c r="P991" s="31"/>
      <c r="Q991" s="31"/>
      <c r="R991" s="31"/>
      <c r="S991" s="31"/>
      <c r="T991" s="31"/>
      <c r="U991" s="31"/>
      <c r="V991" s="31"/>
      <c r="W991" s="31"/>
      <c r="X991" s="31"/>
      <c r="Y991" s="101"/>
    </row>
    <row r="992">
      <c r="A992" s="31"/>
      <c r="C992" s="31"/>
      <c r="D992" s="108"/>
      <c r="E992" s="31"/>
      <c r="F992" s="31"/>
      <c r="G992" s="31"/>
      <c r="H992" s="31"/>
      <c r="I992" s="99"/>
      <c r="J992" s="31"/>
      <c r="K992" s="31"/>
      <c r="L992" s="31"/>
      <c r="M992" s="31"/>
      <c r="N992" s="31"/>
      <c r="O992" s="31"/>
      <c r="P992" s="31"/>
      <c r="Q992" s="31"/>
      <c r="R992" s="31"/>
      <c r="S992" s="31"/>
      <c r="T992" s="31"/>
      <c r="U992" s="31"/>
      <c r="V992" s="31"/>
      <c r="W992" s="31"/>
      <c r="X992" s="31"/>
      <c r="Y992" s="101"/>
    </row>
    <row r="993">
      <c r="Y993" s="101"/>
    </row>
    <row r="994">
      <c r="Y994" s="101"/>
    </row>
    <row r="995">
      <c r="Y995" s="101"/>
    </row>
    <row r="996">
      <c r="Y996" s="101"/>
    </row>
    <row r="997">
      <c r="Y997" s="101"/>
    </row>
    <row r="998">
      <c r="Y998" s="101"/>
    </row>
    <row r="999">
      <c r="Y999" s="101"/>
    </row>
    <row r="1000">
      <c r="Y1000" s="101"/>
    </row>
  </sheetData>
  <customSheetViews>
    <customSheetView guid="{3ADD361D-498A-4416-9F5C-A5FADB966D9B}" filter="1" showAutoFilter="1">
      <autoFilter ref="$A$1:$Y$701">
        <sortState ref="A1:Y701">
          <sortCondition descending="1" ref="I1:I701"/>
        </sortState>
      </autoFilter>
    </customSheetView>
  </customSheetView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94.0"/>
  </cols>
  <sheetData>
    <row r="1">
      <c r="A1" s="10" t="s">
        <v>69</v>
      </c>
      <c r="B1" s="3" t="s">
        <v>3440</v>
      </c>
      <c r="C1" s="3" t="s">
        <v>3441</v>
      </c>
      <c r="D1" s="3" t="s">
        <v>3442</v>
      </c>
      <c r="E1" s="109" t="s">
        <v>2539</v>
      </c>
      <c r="F1" s="109" t="s">
        <v>2540</v>
      </c>
      <c r="G1" s="109" t="s">
        <v>2541</v>
      </c>
      <c r="H1" s="109" t="s">
        <v>2542</v>
      </c>
      <c r="I1" s="109" t="s">
        <v>2543</v>
      </c>
      <c r="J1" s="109" t="s">
        <v>2544</v>
      </c>
      <c r="K1" s="109" t="s">
        <v>2545</v>
      </c>
      <c r="L1" s="109" t="s">
        <v>2546</v>
      </c>
      <c r="M1" s="109" t="s">
        <v>2547</v>
      </c>
      <c r="N1" s="109" t="s">
        <v>2548</v>
      </c>
      <c r="O1" s="109" t="s">
        <v>2549</v>
      </c>
      <c r="P1" s="109" t="s">
        <v>2550</v>
      </c>
      <c r="Q1" s="109" t="s">
        <v>2551</v>
      </c>
      <c r="R1" s="109" t="s">
        <v>2552</v>
      </c>
      <c r="S1" s="3" t="s">
        <v>3438</v>
      </c>
      <c r="T1" s="3" t="s">
        <v>3439</v>
      </c>
      <c r="U1" s="7"/>
      <c r="V1" s="7"/>
      <c r="W1" s="7"/>
      <c r="X1" s="7"/>
      <c r="Y1" s="7"/>
    </row>
    <row r="2">
      <c r="A2" s="18" t="s">
        <v>86</v>
      </c>
      <c r="B2" s="8" t="str">
        <f>VLOOKUP(A2,'Food Encyclopedia'!$C$2:$K$999,3)&amp;","&amp;VLOOKUP(A2,'Food Encyclopedia'!$C$2:$K$999,4)&amp;","&amp;VLOOKUP(A2,'Food Encyclopedia'!$C$2:$K$999,5)&amp;","&amp;VLOOKUP(A2,'Food Encyclopedia'!$C$2:$K$999,6)</f>
        <v>Apple, envy, whole without seeds, fresh,Envy,,Fruits</v>
      </c>
      <c r="C2" s="8" t="str">
        <f>VLOOKUP(A2,'Food Encyclopedia'!$C$2:$K$999,6)</f>
        <v>Fruits</v>
      </c>
      <c r="D2" s="8" t="str">
        <f>VLOOKUP(A2,'Food Encyclopedia'!$C$2:$K$999,7)</f>
        <v>Fruit</v>
      </c>
      <c r="E2" s="8">
        <f>VLOOKUP(A2,'Absolute Total Monosaccharide C'!$E$2:$T$999,3)</f>
        <v>0.237019</v>
      </c>
      <c r="F2" s="8">
        <f>VLOOKUP(A2,'Absolute Total Monosaccharide C'!$E$2:$T$999,4)</f>
        <v>0.008729</v>
      </c>
      <c r="G2" s="8">
        <f>VLOOKUP(A2,'Absolute Total Monosaccharide C'!$E$2:$T$999,5)</f>
        <v>0.125785</v>
      </c>
      <c r="H2" s="8">
        <f>VLOOKUP(A2,'Absolute Total Monosaccharide C'!$E$2:$T$999,6)</f>
        <v>0.006371</v>
      </c>
      <c r="I2" s="110">
        <f>VLOOKUP(A2,'Absolute Total Monosaccharide C'!$E$2:$T$999,7)</f>
        <v>0.01037</v>
      </c>
      <c r="J2" s="8">
        <f>VLOOKUP(A2,'Absolute Total Monosaccharide C'!$E$2:$T$999,8)</f>
        <v>0.001887</v>
      </c>
      <c r="K2" s="8">
        <f>VLOOKUP(A2,'Absolute Total Monosaccharide C'!$E$2:$T$999,9)</f>
        <v>0.000709</v>
      </c>
      <c r="L2" s="8">
        <f>VLOOKUP(A2,'Absolute Total Monosaccharide C'!$E$2:$T$999,10)</f>
        <v>0</v>
      </c>
      <c r="M2" s="8">
        <f>VLOOKUP(A2,'Absolute Total Monosaccharide C'!$E$2:$T$999,11)</f>
        <v>0.012483</v>
      </c>
      <c r="N2" s="8">
        <f>VLOOKUP(A2,'Absolute Total Monosaccharide C'!$E$2:$T$999,12)</f>
        <v>0</v>
      </c>
      <c r="O2" s="8">
        <f>VLOOKUP(A2,'Absolute Total Monosaccharide C'!$E$2:$T$999,13)</f>
        <v>0</v>
      </c>
      <c r="P2" s="8">
        <f>VLOOKUP(A2,'Absolute Total Monosaccharide C'!$E$2:$T$999,14)</f>
        <v>0</v>
      </c>
      <c r="Q2" s="8">
        <f>VLOOKUP(A2,'Absolute Total Monosaccharide C'!$E$2:$T$999,15)</f>
        <v>0</v>
      </c>
      <c r="R2" s="8">
        <f>VLOOKUP(A2,'Absolute Total Monosaccharide C'!$E$2:$T$999,16)</f>
        <v>0.000305</v>
      </c>
      <c r="S2" s="110">
        <f>VLOOKUP(A2,'Absolute Total Monosaccharide C'!$E$2:$T$999,2)</f>
        <v>10.23</v>
      </c>
    </row>
    <row r="3">
      <c r="A3" s="18" t="s">
        <v>94</v>
      </c>
      <c r="B3" s="8" t="str">
        <f>VLOOKUP(A3,'Food Encyclopedia'!$C$2:$K$999,3)&amp;","&amp;VLOOKUP(A3,'Food Encyclopedia'!$C$2:$K$999,4)&amp;","&amp;VLOOKUP(A3,'Food Encyclopedia'!$C$2:$K$999,5)&amp;","&amp;VLOOKUP(A3,'Food Encyclopedia'!$C$2:$K$999,6)</f>
        <v>Apple, envy, peel only, fresh,Envy,,Fruits</v>
      </c>
      <c r="C3" s="8" t="str">
        <f>VLOOKUP(A3,'Food Encyclopedia'!$C$2:$K$999,6)</f>
        <v>Fruits</v>
      </c>
      <c r="D3" s="8" t="str">
        <f>VLOOKUP(A3,'Food Encyclopedia'!$C$2:$K$999,7)</f>
        <v>Fruit</v>
      </c>
      <c r="E3" s="8">
        <f>VLOOKUP(A3,'Absolute Total Monosaccharide C'!$E$2:$T$999,3)</f>
        <v>0.168286</v>
      </c>
      <c r="F3" s="8">
        <f>VLOOKUP(A3,'Absolute Total Monosaccharide C'!$E$2:$T$999,4)</f>
        <v>0.022065</v>
      </c>
      <c r="G3" s="8">
        <f>VLOOKUP(A3,'Absolute Total Monosaccharide C'!$E$2:$T$999,5)</f>
        <v>0.064954</v>
      </c>
      <c r="H3" s="8">
        <f>VLOOKUP(A3,'Absolute Total Monosaccharide C'!$E$2:$T$999,6)</f>
        <v>0.011541</v>
      </c>
      <c r="I3" s="110">
        <f>VLOOKUP(A3,'Absolute Total Monosaccharide C'!$E$2:$T$999,7)</f>
        <v>0.020435</v>
      </c>
      <c r="J3" s="8">
        <f>VLOOKUP(A3,'Absolute Total Monosaccharide C'!$E$2:$T$999,8)</f>
        <v>0.004223</v>
      </c>
      <c r="K3" s="8">
        <f>VLOOKUP(A3,'Absolute Total Monosaccharide C'!$E$2:$T$999,9)</f>
        <v>0.001361</v>
      </c>
      <c r="L3" s="8">
        <f>VLOOKUP(A3,'Absolute Total Monosaccharide C'!$E$2:$T$999,10)</f>
        <v>0</v>
      </c>
      <c r="M3" s="8">
        <f>VLOOKUP(A3,'Absolute Total Monosaccharide C'!$E$2:$T$999,11)</f>
        <v>0.027294</v>
      </c>
      <c r="N3" s="8">
        <f>VLOOKUP(A3,'Absolute Total Monosaccharide C'!$E$2:$T$999,12)</f>
        <v>0</v>
      </c>
      <c r="O3" s="8">
        <f>VLOOKUP(A3,'Absolute Total Monosaccharide C'!$E$2:$T$999,13)</f>
        <v>0</v>
      </c>
      <c r="P3" s="8">
        <f>VLOOKUP(A3,'Absolute Total Monosaccharide C'!$E$2:$T$999,14)</f>
        <v>0.003926</v>
      </c>
      <c r="Q3" s="8">
        <f>VLOOKUP(A3,'Absolute Total Monosaccharide C'!$E$2:$T$999,15)</f>
        <v>0</v>
      </c>
      <c r="R3" s="8">
        <f>VLOOKUP(A3,'Absolute Total Monosaccharide C'!$E$2:$T$999,16)</f>
        <v>0</v>
      </c>
      <c r="S3" s="110">
        <f>VLOOKUP(A3,'Absolute Total Monosaccharide C'!$E$2:$T$999,2)</f>
        <v>10.29</v>
      </c>
    </row>
    <row r="4">
      <c r="A4" s="2" t="s">
        <v>96</v>
      </c>
      <c r="B4" s="8" t="str">
        <f>VLOOKUP(A4,'Food Encyclopedia'!$C$2:$K$999,3)&amp;","&amp;VLOOKUP(A4,'Food Encyclopedia'!$C$2:$K$999,4)&amp;","&amp;VLOOKUP(A4,'Food Encyclopedia'!$C$2:$K$999,5)&amp;","&amp;VLOOKUP(A4,'Food Encyclopedia'!$C$2:$K$999,6)</f>
        <v>Apple, envy flesh only, fresh,Envy,,Fruits</v>
      </c>
      <c r="C4" s="8" t="str">
        <f>VLOOKUP(A4,'Food Encyclopedia'!$C$2:$K$999,6)</f>
        <v>Fruits</v>
      </c>
      <c r="D4" s="8" t="str">
        <f>VLOOKUP(A4,'Food Encyclopedia'!$C$2:$K$999,7)</f>
        <v>Fruit</v>
      </c>
      <c r="E4" s="8">
        <f>VLOOKUP(A4,'Absolute Total Monosaccharide C'!$E$2:$T$999,3)</f>
        <v>0.188103</v>
      </c>
      <c r="F4" s="8">
        <f>VLOOKUP(A4,'Absolute Total Monosaccharide C'!$E$2:$T$999,4)</f>
        <v>0.009307</v>
      </c>
      <c r="G4" s="8">
        <f>VLOOKUP(A4,'Absolute Total Monosaccharide C'!$E$2:$T$999,5)</f>
        <v>0.106791</v>
      </c>
      <c r="H4" s="8">
        <f>VLOOKUP(A4,'Absolute Total Monosaccharide C'!$E$2:$T$999,6)</f>
        <v>0.007456</v>
      </c>
      <c r="I4" s="110">
        <f>VLOOKUP(A4,'Absolute Total Monosaccharide C'!$E$2:$T$999,7)</f>
        <v>0.007373</v>
      </c>
      <c r="J4" s="8">
        <f>VLOOKUP(A4,'Absolute Total Monosaccharide C'!$E$2:$T$999,8)</f>
        <v>0.002372</v>
      </c>
      <c r="K4" s="8">
        <f>VLOOKUP(A4,'Absolute Total Monosaccharide C'!$E$2:$T$999,9)</f>
        <v>0.000664</v>
      </c>
      <c r="L4" s="8">
        <f>VLOOKUP(A4,'Absolute Total Monosaccharide C'!$E$2:$T$999,10)</f>
        <v>0</v>
      </c>
      <c r="M4" s="8">
        <f>VLOOKUP(A4,'Absolute Total Monosaccharide C'!$E$2:$T$999,11)</f>
        <v>0.00945</v>
      </c>
      <c r="N4" s="8">
        <f>VLOOKUP(A4,'Absolute Total Monosaccharide C'!$E$2:$T$999,12)</f>
        <v>0</v>
      </c>
      <c r="O4" s="8">
        <f>VLOOKUP(A4,'Absolute Total Monosaccharide C'!$E$2:$T$999,13)</f>
        <v>0</v>
      </c>
      <c r="P4" s="8">
        <f>VLOOKUP(A4,'Absolute Total Monosaccharide C'!$E$2:$T$999,14)</f>
        <v>0</v>
      </c>
      <c r="Q4" s="8">
        <f>VLOOKUP(A4,'Absolute Total Monosaccharide C'!$E$2:$T$999,15)</f>
        <v>0</v>
      </c>
      <c r="R4" s="8">
        <f>VLOOKUP(A4,'Absolute Total Monosaccharide C'!$E$2:$T$999,16)</f>
        <v>0</v>
      </c>
      <c r="S4" s="110">
        <f>VLOOKUP(A4,'Absolute Total Monosaccharide C'!$E$2:$T$999,2)</f>
        <v>10.07</v>
      </c>
    </row>
    <row r="5">
      <c r="A5" s="2" t="s">
        <v>98</v>
      </c>
      <c r="B5" s="8" t="str">
        <f>VLOOKUP(A5,'Food Encyclopedia'!$C$2:$K$999,3)&amp;","&amp;VLOOKUP(A5,'Food Encyclopedia'!$C$2:$K$999,4)&amp;","&amp;VLOOKUP(A5,'Food Encyclopedia'!$C$2:$K$999,5)&amp;","&amp;VLOOKUP(A5,'Food Encyclopedia'!$C$2:$K$999,6)</f>
        <v>Apple, jazz, whole without seeds, fresh,Jazz,,Fruits</v>
      </c>
      <c r="C5" s="8" t="str">
        <f>VLOOKUP(A5,'Food Encyclopedia'!$C$2:$K$999,6)</f>
        <v>Fruits</v>
      </c>
      <c r="D5" s="8" t="str">
        <f>VLOOKUP(A5,'Food Encyclopedia'!$C$2:$K$999,7)</f>
        <v>Fruit</v>
      </c>
      <c r="E5" s="8">
        <f>VLOOKUP(A5,'Absolute Total Monosaccharide C'!$E$2:$T$999,3)</f>
        <v>0.17198</v>
      </c>
      <c r="F5" s="8">
        <f>VLOOKUP(A5,'Absolute Total Monosaccharide C'!$E$2:$T$999,4)</f>
        <v>0.009656</v>
      </c>
      <c r="G5" s="8">
        <f>VLOOKUP(A5,'Absolute Total Monosaccharide C'!$E$2:$T$999,5)</f>
        <v>0.122824</v>
      </c>
      <c r="H5" s="8">
        <f>VLOOKUP(A5,'Absolute Total Monosaccharide C'!$E$2:$T$999,6)</f>
        <v>0.011803</v>
      </c>
      <c r="I5" s="110">
        <f>VLOOKUP(A5,'Absolute Total Monosaccharide C'!$E$2:$T$999,7)</f>
        <v>0.006873</v>
      </c>
      <c r="J5" s="8">
        <f>VLOOKUP(A5,'Absolute Total Monosaccharide C'!$E$2:$T$999,8)</f>
        <v>0.003255</v>
      </c>
      <c r="K5" s="8">
        <f>VLOOKUP(A5,'Absolute Total Monosaccharide C'!$E$2:$T$999,9)</f>
        <v>0.001017</v>
      </c>
      <c r="L5" s="8">
        <f>VLOOKUP(A5,'Absolute Total Monosaccharide C'!$E$2:$T$999,10)</f>
        <v>0</v>
      </c>
      <c r="M5" s="8">
        <f>VLOOKUP(A5,'Absolute Total Monosaccharide C'!$E$2:$T$999,11)</f>
        <v>0.015438</v>
      </c>
      <c r="N5" s="8">
        <f>VLOOKUP(A5,'Absolute Total Monosaccharide C'!$E$2:$T$999,12)</f>
        <v>0</v>
      </c>
      <c r="O5" s="8">
        <f>VLOOKUP(A5,'Absolute Total Monosaccharide C'!$E$2:$T$999,13)</f>
        <v>0</v>
      </c>
      <c r="P5" s="8">
        <f>VLOOKUP(A5,'Absolute Total Monosaccharide C'!$E$2:$T$999,14)</f>
        <v>0</v>
      </c>
      <c r="Q5" s="8">
        <f>VLOOKUP(A5,'Absolute Total Monosaccharide C'!$E$2:$T$999,15)</f>
        <v>0</v>
      </c>
      <c r="R5" s="8">
        <f>VLOOKUP(A5,'Absolute Total Monosaccharide C'!$E$2:$T$999,16)</f>
        <v>0</v>
      </c>
      <c r="S5" s="110">
        <f>VLOOKUP(A5,'Absolute Total Monosaccharide C'!$E$2:$T$999,2)</f>
        <v>10.26</v>
      </c>
    </row>
    <row r="6">
      <c r="A6" s="2" t="s">
        <v>102</v>
      </c>
      <c r="B6" s="8" t="str">
        <f>VLOOKUP(A6,'Food Encyclopedia'!$C$2:$K$999,3)&amp;","&amp;VLOOKUP(A6,'Food Encyclopedia'!$C$2:$K$999,4)&amp;","&amp;VLOOKUP(A6,'Food Encyclopedia'!$C$2:$K$999,5)&amp;","&amp;VLOOKUP(A6,'Food Encyclopedia'!$C$2:$K$999,6)</f>
        <v>Apple, jazz, peel only, fresh,Jazz,,Fruits</v>
      </c>
      <c r="C6" s="8" t="str">
        <f>VLOOKUP(A6,'Food Encyclopedia'!$C$2:$K$999,6)</f>
        <v>Fruits</v>
      </c>
      <c r="D6" s="8" t="str">
        <f>VLOOKUP(A6,'Food Encyclopedia'!$C$2:$K$999,7)</f>
        <v>Fruit</v>
      </c>
      <c r="E6" s="8">
        <f>VLOOKUP(A6,'Absolute Total Monosaccharide C'!$E$2:$T$999,3)</f>
        <v>0.136014</v>
      </c>
      <c r="F6" s="8">
        <f>VLOOKUP(A6,'Absolute Total Monosaccharide C'!$E$2:$T$999,4)</f>
        <v>0.019755</v>
      </c>
      <c r="G6" s="8">
        <f>VLOOKUP(A6,'Absolute Total Monosaccharide C'!$E$2:$T$999,5)</f>
        <v>0.084641</v>
      </c>
      <c r="H6" s="8">
        <f>VLOOKUP(A6,'Absolute Total Monosaccharide C'!$E$2:$T$999,6)</f>
        <v>0.01568</v>
      </c>
      <c r="I6" s="110">
        <f>VLOOKUP(A6,'Absolute Total Monosaccharide C'!$E$2:$T$999,7)</f>
        <v>0.021775</v>
      </c>
      <c r="J6" s="8">
        <f>VLOOKUP(A6,'Absolute Total Monosaccharide C'!$E$2:$T$999,8)</f>
        <v>0.005434</v>
      </c>
      <c r="K6" s="8">
        <f>VLOOKUP(A6,'Absolute Total Monosaccharide C'!$E$2:$T$999,9)</f>
        <v>0.002028</v>
      </c>
      <c r="L6" s="8">
        <f>VLOOKUP(A6,'Absolute Total Monosaccharide C'!$E$2:$T$999,10)</f>
        <v>0</v>
      </c>
      <c r="M6" s="8">
        <f>VLOOKUP(A6,'Absolute Total Monosaccharide C'!$E$2:$T$999,11)</f>
        <v>0.035966</v>
      </c>
      <c r="N6" s="8">
        <f>VLOOKUP(A6,'Absolute Total Monosaccharide C'!$E$2:$T$999,12)</f>
        <v>0</v>
      </c>
      <c r="O6" s="8">
        <f>VLOOKUP(A6,'Absolute Total Monosaccharide C'!$E$2:$T$999,13)</f>
        <v>0</v>
      </c>
      <c r="P6" s="8">
        <f>VLOOKUP(A6,'Absolute Total Monosaccharide C'!$E$2:$T$999,14)</f>
        <v>0.002665</v>
      </c>
      <c r="Q6" s="8">
        <f>VLOOKUP(A6,'Absolute Total Monosaccharide C'!$E$2:$T$999,15)</f>
        <v>0</v>
      </c>
      <c r="R6" s="8">
        <f>VLOOKUP(A6,'Absolute Total Monosaccharide C'!$E$2:$T$999,16)</f>
        <v>0</v>
      </c>
      <c r="S6" s="110">
        <f>VLOOKUP(A6,'Absolute Total Monosaccharide C'!$E$2:$T$999,2)</f>
        <v>10.18</v>
      </c>
    </row>
    <row r="7">
      <c r="A7" s="2" t="s">
        <v>104</v>
      </c>
      <c r="B7" s="8" t="str">
        <f>VLOOKUP(A7,'Food Encyclopedia'!$C$2:$K$999,3)&amp;","&amp;VLOOKUP(A7,'Food Encyclopedia'!$C$2:$K$999,4)&amp;","&amp;VLOOKUP(A7,'Food Encyclopedia'!$C$2:$K$999,5)&amp;","&amp;VLOOKUP(A7,'Food Encyclopedia'!$C$2:$K$999,6)</f>
        <v>Apple, jazz, flesh only, fresh,Jazz,,Fruits</v>
      </c>
      <c r="C7" s="8" t="str">
        <f>VLOOKUP(A7,'Food Encyclopedia'!$C$2:$K$999,6)</f>
        <v>Fruits</v>
      </c>
      <c r="D7" s="8" t="str">
        <f>VLOOKUP(A7,'Food Encyclopedia'!$C$2:$K$999,7)</f>
        <v>Fruit</v>
      </c>
      <c r="E7" s="8">
        <f>VLOOKUP(A7,'Absolute Total Monosaccharide C'!$E$2:$T$999,3)</f>
        <v>0.180385</v>
      </c>
      <c r="F7" s="8">
        <f>VLOOKUP(A7,'Absolute Total Monosaccharide C'!$E$2:$T$999,4)</f>
        <v>0.006612</v>
      </c>
      <c r="G7" s="8">
        <f>VLOOKUP(A7,'Absolute Total Monosaccharide C'!$E$2:$T$999,5)</f>
        <v>0.129998</v>
      </c>
      <c r="H7" s="8">
        <f>VLOOKUP(A7,'Absolute Total Monosaccharide C'!$E$2:$T$999,6)</f>
        <v>0.010307</v>
      </c>
      <c r="I7" s="110">
        <f>VLOOKUP(A7,'Absolute Total Monosaccharide C'!$E$2:$T$999,7)</f>
        <v>0.004563</v>
      </c>
      <c r="J7" s="8">
        <f>VLOOKUP(A7,'Absolute Total Monosaccharide C'!$E$2:$T$999,8)</f>
        <v>0.002291</v>
      </c>
      <c r="K7" s="8">
        <f>VLOOKUP(A7,'Absolute Total Monosaccharide C'!$E$2:$T$999,9)</f>
        <v>0.000813</v>
      </c>
      <c r="L7" s="8">
        <f>VLOOKUP(A7,'Absolute Total Monosaccharide C'!$E$2:$T$999,10)</f>
        <v>0</v>
      </c>
      <c r="M7" s="8">
        <f>VLOOKUP(A7,'Absolute Total Monosaccharide C'!$E$2:$T$999,11)</f>
        <v>0.013258</v>
      </c>
      <c r="N7" s="8">
        <f>VLOOKUP(A7,'Absolute Total Monosaccharide C'!$E$2:$T$999,12)</f>
        <v>0</v>
      </c>
      <c r="O7" s="8">
        <f>VLOOKUP(A7,'Absolute Total Monosaccharide C'!$E$2:$T$999,13)</f>
        <v>0</v>
      </c>
      <c r="P7" s="8">
        <f>VLOOKUP(A7,'Absolute Total Monosaccharide C'!$E$2:$T$999,14)</f>
        <v>0</v>
      </c>
      <c r="Q7" s="8">
        <f>VLOOKUP(A7,'Absolute Total Monosaccharide C'!$E$2:$T$999,15)</f>
        <v>0</v>
      </c>
      <c r="R7" s="8">
        <f>VLOOKUP(A7,'Absolute Total Monosaccharide C'!$E$2:$T$999,16)</f>
        <v>0</v>
      </c>
      <c r="S7" s="110">
        <f>VLOOKUP(A7,'Absolute Total Monosaccharide C'!$E$2:$T$999,2)</f>
        <v>10.17</v>
      </c>
    </row>
    <row r="8">
      <c r="A8" s="2" t="s">
        <v>106</v>
      </c>
      <c r="B8" s="8" t="str">
        <f>VLOOKUP(A8,'Food Encyclopedia'!$C$2:$K$999,3)&amp;","&amp;VLOOKUP(A8,'Food Encyclopedia'!$C$2:$K$999,4)&amp;","&amp;VLOOKUP(A8,'Food Encyclopedia'!$C$2:$K$999,5)&amp;","&amp;VLOOKUP(A8,'Food Encyclopedia'!$C$2:$K$999,6)</f>
        <v>Apple, honeyscrisp, whole without seeds, fresh,Chelan Fresh,,Fruits</v>
      </c>
      <c r="C8" s="8" t="str">
        <f>VLOOKUP(A8,'Food Encyclopedia'!$C$2:$K$999,6)</f>
        <v>Fruits</v>
      </c>
      <c r="D8" s="8" t="str">
        <f>VLOOKUP(A8,'Food Encyclopedia'!$C$2:$K$999,7)</f>
        <v>Fruit</v>
      </c>
      <c r="E8" s="8">
        <f>VLOOKUP(A8,'Absolute Total Monosaccharide C'!$E$2:$T$999,3)</f>
        <v>0.170306</v>
      </c>
      <c r="F8" s="8">
        <f>VLOOKUP(A8,'Absolute Total Monosaccharide C'!$E$2:$T$999,4)</f>
        <v>0.006955</v>
      </c>
      <c r="G8" s="8">
        <f>VLOOKUP(A8,'Absolute Total Monosaccharide C'!$E$2:$T$999,5)</f>
        <v>0.137532</v>
      </c>
      <c r="H8" s="8">
        <f>VLOOKUP(A8,'Absolute Total Monosaccharide C'!$E$2:$T$999,6)</f>
        <v>0.006377</v>
      </c>
      <c r="I8" s="110">
        <f>VLOOKUP(A8,'Absolute Total Monosaccharide C'!$E$2:$T$999,7)</f>
        <v>0.008057</v>
      </c>
      <c r="J8" s="8">
        <f>VLOOKUP(A8,'Absolute Total Monosaccharide C'!$E$2:$T$999,8)</f>
        <v>0.002388</v>
      </c>
      <c r="K8" s="8">
        <f>VLOOKUP(A8,'Absolute Total Monosaccharide C'!$E$2:$T$999,9)</f>
        <v>0.000804</v>
      </c>
      <c r="L8" s="8">
        <f>VLOOKUP(A8,'Absolute Total Monosaccharide C'!$E$2:$T$999,10)</f>
        <v>0</v>
      </c>
      <c r="M8" s="8">
        <f>VLOOKUP(A8,'Absolute Total Monosaccharide C'!$E$2:$T$999,11)</f>
        <v>0.010542</v>
      </c>
      <c r="N8" s="8">
        <f>VLOOKUP(A8,'Absolute Total Monosaccharide C'!$E$2:$T$999,12)</f>
        <v>0</v>
      </c>
      <c r="O8" s="8">
        <f>VLOOKUP(A8,'Absolute Total Monosaccharide C'!$E$2:$T$999,13)</f>
        <v>0</v>
      </c>
      <c r="P8" s="8">
        <f>VLOOKUP(A8,'Absolute Total Monosaccharide C'!$E$2:$T$999,14)</f>
        <v>0.000346</v>
      </c>
      <c r="Q8" s="8">
        <f>VLOOKUP(A8,'Absolute Total Monosaccharide C'!$E$2:$T$999,15)</f>
        <v>0</v>
      </c>
      <c r="R8" s="8">
        <f>VLOOKUP(A8,'Absolute Total Monosaccharide C'!$E$2:$T$999,16)</f>
        <v>0</v>
      </c>
      <c r="S8" s="110">
        <f>VLOOKUP(A8,'Absolute Total Monosaccharide C'!$E$2:$T$999,2)</f>
        <v>10.29</v>
      </c>
    </row>
    <row r="9">
      <c r="A9" s="2" t="s">
        <v>109</v>
      </c>
      <c r="B9" s="8" t="str">
        <f>VLOOKUP(A9,'Food Encyclopedia'!$C$2:$K$999,3)&amp;","&amp;VLOOKUP(A9,'Food Encyclopedia'!$C$2:$K$999,4)&amp;","&amp;VLOOKUP(A9,'Food Encyclopedia'!$C$2:$K$999,5)&amp;","&amp;VLOOKUP(A9,'Food Encyclopedia'!$C$2:$K$999,6)</f>
        <v>Apple, honeyscrisp, peel only, fresh,Chelan Fresh,,Fruits</v>
      </c>
      <c r="C9" s="8" t="str">
        <f>VLOOKUP(A9,'Food Encyclopedia'!$C$2:$K$999,6)</f>
        <v>Fruits</v>
      </c>
      <c r="D9" s="8" t="str">
        <f>VLOOKUP(A9,'Food Encyclopedia'!$C$2:$K$999,7)</f>
        <v>Fruit</v>
      </c>
      <c r="E9" s="8">
        <f>VLOOKUP(A9,'Absolute Total Monosaccharide C'!$E$2:$T$999,3)</f>
        <v>0.18104</v>
      </c>
      <c r="F9" s="8">
        <f>VLOOKUP(A9,'Absolute Total Monosaccharide C'!$E$2:$T$999,4)</f>
        <v>0.012947</v>
      </c>
      <c r="G9" s="8">
        <f>VLOOKUP(A9,'Absolute Total Monosaccharide C'!$E$2:$T$999,5)</f>
        <v>0.108158</v>
      </c>
      <c r="H9" s="8">
        <f>VLOOKUP(A9,'Absolute Total Monosaccharide C'!$E$2:$T$999,6)</f>
        <v>0.010709</v>
      </c>
      <c r="I9" s="110">
        <f>VLOOKUP(A9,'Absolute Total Monosaccharide C'!$E$2:$T$999,7)</f>
        <v>0.017728</v>
      </c>
      <c r="J9" s="8">
        <f>VLOOKUP(A9,'Absolute Total Monosaccharide C'!$E$2:$T$999,8)</f>
        <v>0.003311</v>
      </c>
      <c r="K9" s="8">
        <f>VLOOKUP(A9,'Absolute Total Monosaccharide C'!$E$2:$T$999,9)</f>
        <v>0.001578</v>
      </c>
      <c r="L9" s="8">
        <f>VLOOKUP(A9,'Absolute Total Monosaccharide C'!$E$2:$T$999,10)</f>
        <v>0</v>
      </c>
      <c r="M9" s="8">
        <f>VLOOKUP(A9,'Absolute Total Monosaccharide C'!$E$2:$T$999,11)</f>
        <v>0.022436</v>
      </c>
      <c r="N9" s="8">
        <f>VLOOKUP(A9,'Absolute Total Monosaccharide C'!$E$2:$T$999,12)</f>
        <v>0</v>
      </c>
      <c r="O9" s="8">
        <f>VLOOKUP(A9,'Absolute Total Monosaccharide C'!$E$2:$T$999,13)</f>
        <v>0</v>
      </c>
      <c r="P9" s="8">
        <f>VLOOKUP(A9,'Absolute Total Monosaccharide C'!$E$2:$T$999,14)</f>
        <v>0.001105</v>
      </c>
      <c r="Q9" s="8">
        <f>VLOOKUP(A9,'Absolute Total Monosaccharide C'!$E$2:$T$999,15)</f>
        <v>0</v>
      </c>
      <c r="R9" s="8">
        <f>VLOOKUP(A9,'Absolute Total Monosaccharide C'!$E$2:$T$999,16)</f>
        <v>0</v>
      </c>
      <c r="S9" s="110">
        <f>VLOOKUP(A9,'Absolute Total Monosaccharide C'!$E$2:$T$999,2)</f>
        <v>10.27</v>
      </c>
    </row>
    <row r="10">
      <c r="A10" s="2" t="s">
        <v>111</v>
      </c>
      <c r="B10" s="8" t="str">
        <f>VLOOKUP(A10,'Food Encyclopedia'!$C$2:$K$999,3)&amp;","&amp;VLOOKUP(A10,'Food Encyclopedia'!$C$2:$K$999,4)&amp;","&amp;VLOOKUP(A10,'Food Encyclopedia'!$C$2:$K$999,5)&amp;","&amp;VLOOKUP(A10,'Food Encyclopedia'!$C$2:$K$999,6)</f>
        <v>Apple, honeyscrisp, flesh only, fresh,Chelan Fresh,,Fruits</v>
      </c>
      <c r="C10" s="8" t="str">
        <f>VLOOKUP(A10,'Food Encyclopedia'!$C$2:$K$999,6)</f>
        <v>Fruits</v>
      </c>
      <c r="D10" s="8" t="str">
        <f>VLOOKUP(A10,'Food Encyclopedia'!$C$2:$K$999,7)</f>
        <v>Fruit</v>
      </c>
      <c r="E10" s="8">
        <f>VLOOKUP(A10,'Absolute Total Monosaccharide C'!$E$2:$T$999,3)</f>
        <v>0.154699</v>
      </c>
      <c r="F10" s="8">
        <f>VLOOKUP(A10,'Absolute Total Monosaccharide C'!$E$2:$T$999,4)</f>
        <v>0.006433</v>
      </c>
      <c r="G10" s="8">
        <f>VLOOKUP(A10,'Absolute Total Monosaccharide C'!$E$2:$T$999,5)</f>
        <v>0.156462</v>
      </c>
      <c r="H10" s="8">
        <f>VLOOKUP(A10,'Absolute Total Monosaccharide C'!$E$2:$T$999,6)</f>
        <v>0.006784</v>
      </c>
      <c r="I10" s="110">
        <f>VLOOKUP(A10,'Absolute Total Monosaccharide C'!$E$2:$T$999,7)</f>
        <v>0.006072</v>
      </c>
      <c r="J10" s="8">
        <f>VLOOKUP(A10,'Absolute Total Monosaccharide C'!$E$2:$T$999,8)</f>
        <v>0.002298</v>
      </c>
      <c r="K10" s="8">
        <f>VLOOKUP(A10,'Absolute Total Monosaccharide C'!$E$2:$T$999,9)</f>
        <v>0.000795</v>
      </c>
      <c r="L10" s="8">
        <f>VLOOKUP(A10,'Absolute Total Monosaccharide C'!$E$2:$T$999,10)</f>
        <v>0</v>
      </c>
      <c r="M10" s="8">
        <f>VLOOKUP(A10,'Absolute Total Monosaccharide C'!$E$2:$T$999,11)</f>
        <v>0.009464</v>
      </c>
      <c r="N10" s="8">
        <f>VLOOKUP(A10,'Absolute Total Monosaccharide C'!$E$2:$T$999,12)</f>
        <v>0</v>
      </c>
      <c r="O10" s="8">
        <f>VLOOKUP(A10,'Absolute Total Monosaccharide C'!$E$2:$T$999,13)</f>
        <v>0</v>
      </c>
      <c r="P10" s="8">
        <f>VLOOKUP(A10,'Absolute Total Monosaccharide C'!$E$2:$T$999,14)</f>
        <v>0</v>
      </c>
      <c r="Q10" s="8">
        <f>VLOOKUP(A10,'Absolute Total Monosaccharide C'!$E$2:$T$999,15)</f>
        <v>0</v>
      </c>
      <c r="R10" s="8">
        <f>VLOOKUP(A10,'Absolute Total Monosaccharide C'!$E$2:$T$999,16)</f>
        <v>0</v>
      </c>
      <c r="S10" s="110">
        <f>VLOOKUP(A10,'Absolute Total Monosaccharide C'!$E$2:$T$999,2)</f>
        <v>10.41</v>
      </c>
    </row>
    <row r="11">
      <c r="A11" s="2" t="s">
        <v>113</v>
      </c>
      <c r="B11" s="8" t="str">
        <f>VLOOKUP(A11,'Food Encyclopedia'!$C$2:$K$999,3)&amp;","&amp;VLOOKUP(A11,'Food Encyclopedia'!$C$2:$K$999,4)&amp;","&amp;VLOOKUP(A11,'Food Encyclopedia'!$C$2:$K$999,5)&amp;","&amp;VLOOKUP(A11,'Food Encyclopedia'!$C$2:$K$999,6)</f>
        <v>Apple, pink lady, whole without seed, fresh,Washington,,Fruits</v>
      </c>
      <c r="C11" s="8" t="str">
        <f>VLOOKUP(A11,'Food Encyclopedia'!$C$2:$K$999,6)</f>
        <v>Fruits</v>
      </c>
      <c r="D11" s="8" t="str">
        <f>VLOOKUP(A11,'Food Encyclopedia'!$C$2:$K$999,7)</f>
        <v>Fruit</v>
      </c>
      <c r="E11" s="8">
        <f>VLOOKUP(A11,'Absolute Total Monosaccharide C'!$E$2:$T$999,3)</f>
        <v>0.171948</v>
      </c>
      <c r="F11" s="8">
        <f>VLOOKUP(A11,'Absolute Total Monosaccharide C'!$E$2:$T$999,4)</f>
        <v>0.010501</v>
      </c>
      <c r="G11" s="8">
        <f>VLOOKUP(A11,'Absolute Total Monosaccharide C'!$E$2:$T$999,5)</f>
        <v>0.133245</v>
      </c>
      <c r="H11" s="8">
        <f>VLOOKUP(A11,'Absolute Total Monosaccharide C'!$E$2:$T$999,6)</f>
        <v>0.009041</v>
      </c>
      <c r="I11" s="110">
        <f>VLOOKUP(A11,'Absolute Total Monosaccharide C'!$E$2:$T$999,7)</f>
        <v>0.015348</v>
      </c>
      <c r="J11" s="8">
        <f>VLOOKUP(A11,'Absolute Total Monosaccharide C'!$E$2:$T$999,8)</f>
        <v>0.002918</v>
      </c>
      <c r="K11" s="8">
        <f>VLOOKUP(A11,'Absolute Total Monosaccharide C'!$E$2:$T$999,9)</f>
        <v>0.001144</v>
      </c>
      <c r="L11" s="8">
        <f>VLOOKUP(A11,'Absolute Total Monosaccharide C'!$E$2:$T$999,10)</f>
        <v>0</v>
      </c>
      <c r="M11" s="8">
        <f>VLOOKUP(A11,'Absolute Total Monosaccharide C'!$E$2:$T$999,11)</f>
        <v>0.018813</v>
      </c>
      <c r="N11" s="8">
        <f>VLOOKUP(A11,'Absolute Total Monosaccharide C'!$E$2:$T$999,12)</f>
        <v>0</v>
      </c>
      <c r="O11" s="8">
        <f>VLOOKUP(A11,'Absolute Total Monosaccharide C'!$E$2:$T$999,13)</f>
        <v>0</v>
      </c>
      <c r="P11" s="8">
        <f>VLOOKUP(A11,'Absolute Total Monosaccharide C'!$E$2:$T$999,14)</f>
        <v>0.001941</v>
      </c>
      <c r="Q11" s="8">
        <f>VLOOKUP(A11,'Absolute Total Monosaccharide C'!$E$2:$T$999,15)</f>
        <v>0</v>
      </c>
      <c r="R11" s="8">
        <f>VLOOKUP(A11,'Absolute Total Monosaccharide C'!$E$2:$T$999,16)</f>
        <v>0</v>
      </c>
      <c r="S11" s="110">
        <f>VLOOKUP(A11,'Absolute Total Monosaccharide C'!$E$2:$T$999,2)</f>
        <v>10.01</v>
      </c>
    </row>
    <row r="12">
      <c r="A12" s="2" t="s">
        <v>117</v>
      </c>
      <c r="B12" s="8" t="str">
        <f>VLOOKUP(A12,'Food Encyclopedia'!$C$2:$K$999,3)&amp;","&amp;VLOOKUP(A12,'Food Encyclopedia'!$C$2:$K$999,4)&amp;","&amp;VLOOKUP(A12,'Food Encyclopedia'!$C$2:$K$999,5)&amp;","&amp;VLOOKUP(A12,'Food Encyclopedia'!$C$2:$K$999,6)</f>
        <v>Apple, pink lady, peel only, fresh,Washington,,Fruits</v>
      </c>
      <c r="C12" s="8" t="str">
        <f>VLOOKUP(A12,'Food Encyclopedia'!$C$2:$K$999,6)</f>
        <v>Fruits</v>
      </c>
      <c r="D12" s="8" t="str">
        <f>VLOOKUP(A12,'Food Encyclopedia'!$C$2:$K$999,7)</f>
        <v>Fruit</v>
      </c>
      <c r="E12" s="8">
        <f>VLOOKUP(A12,'Absolute Total Monosaccharide C'!$E$2:$T$999,3)</f>
        <v>0.105303</v>
      </c>
      <c r="F12" s="8">
        <f>VLOOKUP(A12,'Absolute Total Monosaccharide C'!$E$2:$T$999,4)</f>
        <v>0.011806</v>
      </c>
      <c r="G12" s="8">
        <f>VLOOKUP(A12,'Absolute Total Monosaccharide C'!$E$2:$T$999,5)</f>
        <v>0.069531</v>
      </c>
      <c r="H12" s="8">
        <f>VLOOKUP(A12,'Absolute Total Monosaccharide C'!$E$2:$T$999,6)</f>
        <v>0.008841</v>
      </c>
      <c r="I12" s="110">
        <f>VLOOKUP(A12,'Absolute Total Monosaccharide C'!$E$2:$T$999,7)</f>
        <v>0.020543</v>
      </c>
      <c r="J12" s="8">
        <f>VLOOKUP(A12,'Absolute Total Monosaccharide C'!$E$2:$T$999,8)</f>
        <v>0.002271</v>
      </c>
      <c r="K12" s="8">
        <f>VLOOKUP(A12,'Absolute Total Monosaccharide C'!$E$2:$T$999,9)</f>
        <v>0.001398</v>
      </c>
      <c r="L12" s="8">
        <f>VLOOKUP(A12,'Absolute Total Monosaccharide C'!$E$2:$T$999,10)</f>
        <v>0</v>
      </c>
      <c r="M12" s="8">
        <f>VLOOKUP(A12,'Absolute Total Monosaccharide C'!$E$2:$T$999,11)</f>
        <v>0.029755</v>
      </c>
      <c r="N12" s="8">
        <f>VLOOKUP(A12,'Absolute Total Monosaccharide C'!$E$2:$T$999,12)</f>
        <v>0</v>
      </c>
      <c r="O12" s="8">
        <f>VLOOKUP(A12,'Absolute Total Monosaccharide C'!$E$2:$T$999,13)</f>
        <v>0</v>
      </c>
      <c r="P12" s="8">
        <f>VLOOKUP(A12,'Absolute Total Monosaccharide C'!$E$2:$T$999,14)</f>
        <v>0</v>
      </c>
      <c r="Q12" s="8">
        <f>VLOOKUP(A12,'Absolute Total Monosaccharide C'!$E$2:$T$999,15)</f>
        <v>0</v>
      </c>
      <c r="R12" s="8">
        <f>VLOOKUP(A12,'Absolute Total Monosaccharide C'!$E$2:$T$999,16)</f>
        <v>0</v>
      </c>
      <c r="S12" s="110">
        <f>VLOOKUP(A12,'Absolute Total Monosaccharide C'!$E$2:$T$999,2)</f>
        <v>10.47</v>
      </c>
    </row>
    <row r="13">
      <c r="A13" s="2" t="s">
        <v>119</v>
      </c>
      <c r="B13" s="8" t="str">
        <f>VLOOKUP(A13,'Food Encyclopedia'!$C$2:$K$999,3)&amp;","&amp;VLOOKUP(A13,'Food Encyclopedia'!$C$2:$K$999,4)&amp;","&amp;VLOOKUP(A13,'Food Encyclopedia'!$C$2:$K$999,5)&amp;","&amp;VLOOKUP(A13,'Food Encyclopedia'!$C$2:$K$999,6)</f>
        <v>Apple, pink lady, flesh only, fresh,Washington,,Fruits</v>
      </c>
      <c r="C13" s="8" t="str">
        <f>VLOOKUP(A13,'Food Encyclopedia'!$C$2:$K$999,6)</f>
        <v>Fruits</v>
      </c>
      <c r="D13" s="8" t="str">
        <f>VLOOKUP(A13,'Food Encyclopedia'!$C$2:$K$999,7)</f>
        <v>Fruit</v>
      </c>
      <c r="E13" s="8">
        <f>VLOOKUP(A13,'Absolute Total Monosaccharide C'!$E$2:$T$999,3)</f>
        <v>0.185288</v>
      </c>
      <c r="F13" s="8">
        <f>VLOOKUP(A13,'Absolute Total Monosaccharide C'!$E$2:$T$999,4)</f>
        <v>0.01184</v>
      </c>
      <c r="G13" s="8">
        <f>VLOOKUP(A13,'Absolute Total Monosaccharide C'!$E$2:$T$999,5)</f>
        <v>0.153186</v>
      </c>
      <c r="H13" s="8">
        <f>VLOOKUP(A13,'Absolute Total Monosaccharide C'!$E$2:$T$999,6)</f>
        <v>0.009646</v>
      </c>
      <c r="I13" s="110">
        <f>VLOOKUP(A13,'Absolute Total Monosaccharide C'!$E$2:$T$999,7)</f>
        <v>0.015498</v>
      </c>
      <c r="J13" s="8">
        <f>VLOOKUP(A13,'Absolute Total Monosaccharide C'!$E$2:$T$999,8)</f>
        <v>0.003897</v>
      </c>
      <c r="K13" s="8">
        <f>VLOOKUP(A13,'Absolute Total Monosaccharide C'!$E$2:$T$999,9)</f>
        <v>0.001124</v>
      </c>
      <c r="L13" s="8">
        <f>VLOOKUP(A13,'Absolute Total Monosaccharide C'!$E$2:$T$999,10)</f>
        <v>0</v>
      </c>
      <c r="M13" s="8">
        <f>VLOOKUP(A13,'Absolute Total Monosaccharide C'!$E$2:$T$999,11)</f>
        <v>0.015456</v>
      </c>
      <c r="N13" s="8">
        <f>VLOOKUP(A13,'Absolute Total Monosaccharide C'!$E$2:$T$999,12)</f>
        <v>0</v>
      </c>
      <c r="O13" s="8">
        <f>VLOOKUP(A13,'Absolute Total Monosaccharide C'!$E$2:$T$999,13)</f>
        <v>0</v>
      </c>
      <c r="P13" s="8">
        <f>VLOOKUP(A13,'Absolute Total Monosaccharide C'!$E$2:$T$999,14)</f>
        <v>0</v>
      </c>
      <c r="Q13" s="8">
        <f>VLOOKUP(A13,'Absolute Total Monosaccharide C'!$E$2:$T$999,15)</f>
        <v>0</v>
      </c>
      <c r="R13" s="8">
        <f>VLOOKUP(A13,'Absolute Total Monosaccharide C'!$E$2:$T$999,16)</f>
        <v>0</v>
      </c>
      <c r="S13" s="110">
        <f>VLOOKUP(A13,'Absolute Total Monosaccharide C'!$E$2:$T$999,2)</f>
        <v>10.42</v>
      </c>
    </row>
    <row r="14">
      <c r="A14" s="2" t="s">
        <v>121</v>
      </c>
      <c r="B14" s="8" t="str">
        <f>VLOOKUP(A14,'Food Encyclopedia'!$C$2:$K$999,3)&amp;","&amp;VLOOKUP(A14,'Food Encyclopedia'!$C$2:$K$999,4)&amp;","&amp;VLOOKUP(A14,'Food Encyclopedia'!$C$2:$K$999,5)&amp;","&amp;VLOOKUP(A14,'Food Encyclopedia'!$C$2:$K$999,6)</f>
        <v>Apple, fuji, whole without seed, fresh,NA,,Fruits</v>
      </c>
      <c r="C14" s="8" t="str">
        <f>VLOOKUP(A14,'Food Encyclopedia'!$C$2:$K$999,6)</f>
        <v>Fruits</v>
      </c>
      <c r="D14" s="8" t="str">
        <f>VLOOKUP(A14,'Food Encyclopedia'!$C$2:$K$999,7)</f>
        <v>Fruit</v>
      </c>
      <c r="E14" s="8">
        <f>VLOOKUP(A14,'Absolute Total Monosaccharide C'!$E$2:$T$999,3)</f>
        <v>0.135109</v>
      </c>
      <c r="F14" s="8">
        <f>VLOOKUP(A14,'Absolute Total Monosaccharide C'!$E$2:$T$999,4)</f>
        <v>0.002319</v>
      </c>
      <c r="G14" s="8">
        <f>VLOOKUP(A14,'Absolute Total Monosaccharide C'!$E$2:$T$999,5)</f>
        <v>0.128786</v>
      </c>
      <c r="H14" s="8">
        <f>VLOOKUP(A14,'Absolute Total Monosaccharide C'!$E$2:$T$999,6)</f>
        <v>0.006603</v>
      </c>
      <c r="I14" s="110">
        <f>VLOOKUP(A14,'Absolute Total Monosaccharide C'!$E$2:$T$999,7)</f>
        <v>0.006492</v>
      </c>
      <c r="J14" s="8">
        <f>VLOOKUP(A14,'Absolute Total Monosaccharide C'!$E$2:$T$999,8)</f>
        <v>0.001561</v>
      </c>
      <c r="K14" s="8">
        <f>VLOOKUP(A14,'Absolute Total Monosaccharide C'!$E$2:$T$999,9)</f>
        <v>0.000712</v>
      </c>
      <c r="L14" s="8">
        <f>VLOOKUP(A14,'Absolute Total Monosaccharide C'!$E$2:$T$999,10)</f>
        <v>0</v>
      </c>
      <c r="M14" s="8">
        <f>VLOOKUP(A14,'Absolute Total Monosaccharide C'!$E$2:$T$999,11)</f>
        <v>0.009451</v>
      </c>
      <c r="N14" s="8">
        <f>VLOOKUP(A14,'Absolute Total Monosaccharide C'!$E$2:$T$999,12)</f>
        <v>0</v>
      </c>
      <c r="O14" s="8">
        <f>VLOOKUP(A14,'Absolute Total Monosaccharide C'!$E$2:$T$999,13)</f>
        <v>0</v>
      </c>
      <c r="P14" s="8">
        <f>VLOOKUP(A14,'Absolute Total Monosaccharide C'!$E$2:$T$999,14)</f>
        <v>0</v>
      </c>
      <c r="Q14" s="8">
        <f>VLOOKUP(A14,'Absolute Total Monosaccharide C'!$E$2:$T$999,15)</f>
        <v>0</v>
      </c>
      <c r="R14" s="8">
        <f>VLOOKUP(A14,'Absolute Total Monosaccharide C'!$E$2:$T$999,16)</f>
        <v>0</v>
      </c>
      <c r="S14" s="110">
        <f>VLOOKUP(A14,'Absolute Total Monosaccharide C'!$E$2:$T$999,2)</f>
        <v>10.18</v>
      </c>
    </row>
    <row r="15">
      <c r="A15" s="2" t="s">
        <v>124</v>
      </c>
      <c r="B15" s="8" t="str">
        <f>VLOOKUP(A15,'Food Encyclopedia'!$C$2:$K$999,3)&amp;","&amp;VLOOKUP(A15,'Food Encyclopedia'!$C$2:$K$999,4)&amp;","&amp;VLOOKUP(A15,'Food Encyclopedia'!$C$2:$K$999,5)&amp;","&amp;VLOOKUP(A15,'Food Encyclopedia'!$C$2:$K$999,6)</f>
        <v>Apple, fuji, peel only, fresh,NA,,Fruits</v>
      </c>
      <c r="C15" s="8" t="str">
        <f>VLOOKUP(A15,'Food Encyclopedia'!$C$2:$K$999,6)</f>
        <v>Fruits</v>
      </c>
      <c r="D15" s="8" t="str">
        <f>VLOOKUP(A15,'Food Encyclopedia'!$C$2:$K$999,7)</f>
        <v>Fruit</v>
      </c>
      <c r="E15" s="8">
        <f>VLOOKUP(A15,'Absolute Total Monosaccharide C'!$E$2:$T$999,3)</f>
        <v>0.189875</v>
      </c>
      <c r="F15" s="8">
        <f>VLOOKUP(A15,'Absolute Total Monosaccharide C'!$E$2:$T$999,4)</f>
        <v>0.02678</v>
      </c>
      <c r="G15" s="8">
        <f>VLOOKUP(A15,'Absolute Total Monosaccharide C'!$E$2:$T$999,5)</f>
        <v>0.196434</v>
      </c>
      <c r="H15" s="8">
        <f>VLOOKUP(A15,'Absolute Total Monosaccharide C'!$E$2:$T$999,6)</f>
        <v>0.017371</v>
      </c>
      <c r="I15" s="110">
        <f>VLOOKUP(A15,'Absolute Total Monosaccharide C'!$E$2:$T$999,7)</f>
        <v>0.027283</v>
      </c>
      <c r="J15" s="8">
        <f>VLOOKUP(A15,'Absolute Total Monosaccharide C'!$E$2:$T$999,8)</f>
        <v>0.003507</v>
      </c>
      <c r="K15" s="8">
        <f>VLOOKUP(A15,'Absolute Total Monosaccharide C'!$E$2:$T$999,9)</f>
        <v>0.002659</v>
      </c>
      <c r="L15" s="8">
        <f>VLOOKUP(A15,'Absolute Total Monosaccharide C'!$E$2:$T$999,10)</f>
        <v>0</v>
      </c>
      <c r="M15" s="8">
        <f>VLOOKUP(A15,'Absolute Total Monosaccharide C'!$E$2:$T$999,11)</f>
        <v>0.045741</v>
      </c>
      <c r="N15" s="8">
        <f>VLOOKUP(A15,'Absolute Total Monosaccharide C'!$E$2:$T$999,12)</f>
        <v>0</v>
      </c>
      <c r="O15" s="8">
        <f>VLOOKUP(A15,'Absolute Total Monosaccharide C'!$E$2:$T$999,13)</f>
        <v>0</v>
      </c>
      <c r="P15" s="8">
        <f>VLOOKUP(A15,'Absolute Total Monosaccharide C'!$E$2:$T$999,14)</f>
        <v>0.002736</v>
      </c>
      <c r="Q15" s="8">
        <f>VLOOKUP(A15,'Absolute Total Monosaccharide C'!$E$2:$T$999,15)</f>
        <v>0.000451</v>
      </c>
      <c r="R15" s="8">
        <f>VLOOKUP(A15,'Absolute Total Monosaccharide C'!$E$2:$T$999,16)</f>
        <v>0</v>
      </c>
      <c r="S15" s="110">
        <f>VLOOKUP(A15,'Absolute Total Monosaccharide C'!$E$2:$T$999,2)</f>
        <v>10.21</v>
      </c>
    </row>
    <row r="16">
      <c r="A16" s="2" t="s">
        <v>126</v>
      </c>
      <c r="B16" s="8" t="str">
        <f>VLOOKUP(A16,'Food Encyclopedia'!$C$2:$K$999,3)&amp;","&amp;VLOOKUP(A16,'Food Encyclopedia'!$C$2:$K$999,4)&amp;","&amp;VLOOKUP(A16,'Food Encyclopedia'!$C$2:$K$999,5)&amp;","&amp;VLOOKUP(A16,'Food Encyclopedia'!$C$2:$K$999,6)</f>
        <v>Apple, fuji, flesh only, fresh,NA,,Fruits</v>
      </c>
      <c r="C16" s="8" t="str">
        <f>VLOOKUP(A16,'Food Encyclopedia'!$C$2:$K$999,6)</f>
        <v>Fruits</v>
      </c>
      <c r="D16" s="8" t="str">
        <f>VLOOKUP(A16,'Food Encyclopedia'!$C$2:$K$999,7)</f>
        <v>Fruit</v>
      </c>
      <c r="E16" s="8">
        <f>VLOOKUP(A16,'Absolute Total Monosaccharide C'!$E$2:$T$999,3)</f>
        <v>0.179707</v>
      </c>
      <c r="F16" s="8">
        <f>VLOOKUP(A16,'Absolute Total Monosaccharide C'!$E$2:$T$999,4)</f>
        <v>0.008949</v>
      </c>
      <c r="G16" s="8">
        <f>VLOOKUP(A16,'Absolute Total Monosaccharide C'!$E$2:$T$999,5)</f>
        <v>0.183108</v>
      </c>
      <c r="H16" s="8">
        <f>VLOOKUP(A16,'Absolute Total Monosaccharide C'!$E$2:$T$999,6)</f>
        <v>0.011877</v>
      </c>
      <c r="I16" s="110">
        <f>VLOOKUP(A16,'Absolute Total Monosaccharide C'!$E$2:$T$999,7)</f>
        <v>0.008112</v>
      </c>
      <c r="J16" s="8">
        <f>VLOOKUP(A16,'Absolute Total Monosaccharide C'!$E$2:$T$999,8)</f>
        <v>0.002152</v>
      </c>
      <c r="K16" s="8">
        <f>VLOOKUP(A16,'Absolute Total Monosaccharide C'!$E$2:$T$999,9)</f>
        <v>0.000984</v>
      </c>
      <c r="L16" s="8">
        <f>VLOOKUP(A16,'Absolute Total Monosaccharide C'!$E$2:$T$999,10)</f>
        <v>0</v>
      </c>
      <c r="M16" s="8">
        <f>VLOOKUP(A16,'Absolute Total Monosaccharide C'!$E$2:$T$999,11)</f>
        <v>0.010444</v>
      </c>
      <c r="N16" s="8">
        <f>VLOOKUP(A16,'Absolute Total Monosaccharide C'!$E$2:$T$999,12)</f>
        <v>0</v>
      </c>
      <c r="O16" s="8">
        <f>VLOOKUP(A16,'Absolute Total Monosaccharide C'!$E$2:$T$999,13)</f>
        <v>0</v>
      </c>
      <c r="P16" s="8">
        <f>VLOOKUP(A16,'Absolute Total Monosaccharide C'!$E$2:$T$999,14)</f>
        <v>0</v>
      </c>
      <c r="Q16" s="8">
        <f>VLOOKUP(A16,'Absolute Total Monosaccharide C'!$E$2:$T$999,15)</f>
        <v>0</v>
      </c>
      <c r="R16" s="8">
        <f>VLOOKUP(A16,'Absolute Total Monosaccharide C'!$E$2:$T$999,16)</f>
        <v>0</v>
      </c>
      <c r="S16" s="110">
        <f>VLOOKUP(A16,'Absolute Total Monosaccharide C'!$E$2:$T$999,2)</f>
        <v>10.15</v>
      </c>
    </row>
    <row r="17">
      <c r="A17" s="2" t="s">
        <v>128</v>
      </c>
      <c r="B17" s="8" t="str">
        <f>VLOOKUP(A17,'Food Encyclopedia'!$C$2:$K$999,3)&amp;","&amp;VLOOKUP(A17,'Food Encyclopedia'!$C$2:$K$999,4)&amp;","&amp;VLOOKUP(A17,'Food Encyclopedia'!$C$2:$K$999,5)&amp;","&amp;VLOOKUP(A17,'Food Encyclopedia'!$C$2:$K$999,6)</f>
        <v>Apple, gala, whole without seed, fresh,NA,,Fruits</v>
      </c>
      <c r="C17" s="8" t="str">
        <f>VLOOKUP(A17,'Food Encyclopedia'!$C$2:$K$999,6)</f>
        <v>Fruits</v>
      </c>
      <c r="D17" s="8" t="str">
        <f>VLOOKUP(A17,'Food Encyclopedia'!$C$2:$K$999,7)</f>
        <v>Fruit</v>
      </c>
      <c r="E17" s="8">
        <f>VLOOKUP(A17,'Absolute Total Monosaccharide C'!$E$2:$T$999,3)</f>
        <v>0.176259</v>
      </c>
      <c r="F17" s="8">
        <f>VLOOKUP(A17,'Absolute Total Monosaccharide C'!$E$2:$T$999,4)</f>
        <v>0.011672</v>
      </c>
      <c r="G17" s="8">
        <f>VLOOKUP(A17,'Absolute Total Monosaccharide C'!$E$2:$T$999,5)</f>
        <v>0.161425</v>
      </c>
      <c r="H17" s="8">
        <f>VLOOKUP(A17,'Absolute Total Monosaccharide C'!$E$2:$T$999,6)</f>
        <v>0.01954</v>
      </c>
      <c r="I17" s="110">
        <f>VLOOKUP(A17,'Absolute Total Monosaccharide C'!$E$2:$T$999,7)</f>
        <v>0.011461</v>
      </c>
      <c r="J17" s="8">
        <f>VLOOKUP(A17,'Absolute Total Monosaccharide C'!$E$2:$T$999,8)</f>
        <v>0.004468</v>
      </c>
      <c r="K17" s="8">
        <f>VLOOKUP(A17,'Absolute Total Monosaccharide C'!$E$2:$T$999,9)</f>
        <v>0.001486</v>
      </c>
      <c r="L17" s="8">
        <f>VLOOKUP(A17,'Absolute Total Monosaccharide C'!$E$2:$T$999,10)</f>
        <v>0</v>
      </c>
      <c r="M17" s="8">
        <f>VLOOKUP(A17,'Absolute Total Monosaccharide C'!$E$2:$T$999,11)</f>
        <v>0.016855</v>
      </c>
      <c r="N17" s="8">
        <f>VLOOKUP(A17,'Absolute Total Monosaccharide C'!$E$2:$T$999,12)</f>
        <v>0</v>
      </c>
      <c r="O17" s="8">
        <f>VLOOKUP(A17,'Absolute Total Monosaccharide C'!$E$2:$T$999,13)</f>
        <v>0</v>
      </c>
      <c r="P17" s="8">
        <f>VLOOKUP(A17,'Absolute Total Monosaccharide C'!$E$2:$T$999,14)</f>
        <v>0</v>
      </c>
      <c r="Q17" s="8">
        <f>VLOOKUP(A17,'Absolute Total Monosaccharide C'!$E$2:$T$999,15)</f>
        <v>0</v>
      </c>
      <c r="R17" s="8">
        <f>VLOOKUP(A17,'Absolute Total Monosaccharide C'!$E$2:$T$999,16)</f>
        <v>0</v>
      </c>
      <c r="S17" s="110">
        <f>VLOOKUP(A17,'Absolute Total Monosaccharide C'!$E$2:$T$999,2)</f>
        <v>10.08</v>
      </c>
    </row>
    <row r="18">
      <c r="A18" s="2" t="s">
        <v>130</v>
      </c>
      <c r="B18" s="8" t="str">
        <f>VLOOKUP(A18,'Food Encyclopedia'!$C$2:$K$999,3)&amp;","&amp;VLOOKUP(A18,'Food Encyclopedia'!$C$2:$K$999,4)&amp;","&amp;VLOOKUP(A18,'Food Encyclopedia'!$C$2:$K$999,5)&amp;","&amp;VLOOKUP(A18,'Food Encyclopedia'!$C$2:$K$999,6)</f>
        <v>Apple, gala, peel only, fresh,NA,,Fruits</v>
      </c>
      <c r="C18" s="8" t="str">
        <f>VLOOKUP(A18,'Food Encyclopedia'!$C$2:$K$999,6)</f>
        <v>Fruits</v>
      </c>
      <c r="D18" s="8" t="str">
        <f>VLOOKUP(A18,'Food Encyclopedia'!$C$2:$K$999,7)</f>
        <v>Fruit</v>
      </c>
      <c r="E18" s="8">
        <f>VLOOKUP(A18,'Absolute Total Monosaccharide C'!$E$2:$T$999,3)</f>
        <v>0.134769</v>
      </c>
      <c r="F18" s="8">
        <f>VLOOKUP(A18,'Absolute Total Monosaccharide C'!$E$2:$T$999,4)</f>
        <v>0.026885</v>
      </c>
      <c r="G18" s="8">
        <f>VLOOKUP(A18,'Absolute Total Monosaccharide C'!$E$2:$T$999,5)</f>
        <v>0.191544</v>
      </c>
      <c r="H18" s="8">
        <f>VLOOKUP(A18,'Absolute Total Monosaccharide C'!$E$2:$T$999,6)</f>
        <v>0.022246</v>
      </c>
      <c r="I18" s="110">
        <f>VLOOKUP(A18,'Absolute Total Monosaccharide C'!$E$2:$T$999,7)</f>
        <v>0.029302</v>
      </c>
      <c r="J18" s="8">
        <f>VLOOKUP(A18,'Absolute Total Monosaccharide C'!$E$2:$T$999,8)</f>
        <v>0.004318</v>
      </c>
      <c r="K18" s="8">
        <f>VLOOKUP(A18,'Absolute Total Monosaccharide C'!$E$2:$T$999,9)</f>
        <v>0.003262</v>
      </c>
      <c r="L18" s="8">
        <f>VLOOKUP(A18,'Absolute Total Monosaccharide C'!$E$2:$T$999,10)</f>
        <v>0</v>
      </c>
      <c r="M18" s="8">
        <f>VLOOKUP(A18,'Absolute Total Monosaccharide C'!$E$2:$T$999,11)</f>
        <v>0.047595</v>
      </c>
      <c r="N18" s="8">
        <f>VLOOKUP(A18,'Absolute Total Monosaccharide C'!$E$2:$T$999,12)</f>
        <v>0</v>
      </c>
      <c r="O18" s="8">
        <f>VLOOKUP(A18,'Absolute Total Monosaccharide C'!$E$2:$T$999,13)</f>
        <v>0</v>
      </c>
      <c r="P18" s="8">
        <f>VLOOKUP(A18,'Absolute Total Monosaccharide C'!$E$2:$T$999,14)</f>
        <v>0.001138</v>
      </c>
      <c r="Q18" s="8">
        <f>VLOOKUP(A18,'Absolute Total Monosaccharide C'!$E$2:$T$999,15)</f>
        <v>0.000461</v>
      </c>
      <c r="R18" s="8">
        <f>VLOOKUP(A18,'Absolute Total Monosaccharide C'!$E$2:$T$999,16)</f>
        <v>0</v>
      </c>
      <c r="S18" s="110">
        <f>VLOOKUP(A18,'Absolute Total Monosaccharide C'!$E$2:$T$999,2)</f>
        <v>10.23</v>
      </c>
    </row>
    <row r="19">
      <c r="A19" s="2" t="s">
        <v>132</v>
      </c>
      <c r="B19" s="8" t="str">
        <f>VLOOKUP(A19,'Food Encyclopedia'!$C$2:$K$999,3)&amp;","&amp;VLOOKUP(A19,'Food Encyclopedia'!$C$2:$K$999,4)&amp;","&amp;VLOOKUP(A19,'Food Encyclopedia'!$C$2:$K$999,5)&amp;","&amp;VLOOKUP(A19,'Food Encyclopedia'!$C$2:$K$999,6)</f>
        <v>Apple, gala, flesh only, fresh,NA,,Fruits</v>
      </c>
      <c r="C19" s="8" t="str">
        <f>VLOOKUP(A19,'Food Encyclopedia'!$C$2:$K$999,6)</f>
        <v>Fruits</v>
      </c>
      <c r="D19" s="8" t="str">
        <f>VLOOKUP(A19,'Food Encyclopedia'!$C$2:$K$999,7)</f>
        <v>Fruit</v>
      </c>
      <c r="E19" s="8">
        <f>VLOOKUP(A19,'Absolute Total Monosaccharide C'!$E$2:$T$999,3)</f>
        <v>0.217242</v>
      </c>
      <c r="F19" s="8">
        <f>VLOOKUP(A19,'Absolute Total Monosaccharide C'!$E$2:$T$999,4)</f>
        <v>0.011624</v>
      </c>
      <c r="G19" s="8">
        <f>VLOOKUP(A19,'Absolute Total Monosaccharide C'!$E$2:$T$999,5)</f>
        <v>0.153573</v>
      </c>
      <c r="H19" s="8">
        <f>VLOOKUP(A19,'Absolute Total Monosaccharide C'!$E$2:$T$999,6)</f>
        <v>0.01911</v>
      </c>
      <c r="I19" s="110">
        <f>VLOOKUP(A19,'Absolute Total Monosaccharide C'!$E$2:$T$999,7)</f>
        <v>0.009042</v>
      </c>
      <c r="J19" s="8">
        <f>VLOOKUP(A19,'Absolute Total Monosaccharide C'!$E$2:$T$999,8)</f>
        <v>0.004012</v>
      </c>
      <c r="K19" s="8">
        <f>VLOOKUP(A19,'Absolute Total Monosaccharide C'!$E$2:$T$999,9)</f>
        <v>0.001052</v>
      </c>
      <c r="L19" s="8">
        <f>VLOOKUP(A19,'Absolute Total Monosaccharide C'!$E$2:$T$999,10)</f>
        <v>0</v>
      </c>
      <c r="M19" s="8">
        <f>VLOOKUP(A19,'Absolute Total Monosaccharide C'!$E$2:$T$999,11)</f>
        <v>0.014566</v>
      </c>
      <c r="N19" s="8">
        <f>VLOOKUP(A19,'Absolute Total Monosaccharide C'!$E$2:$T$999,12)</f>
        <v>0</v>
      </c>
      <c r="O19" s="8">
        <f>VLOOKUP(A19,'Absolute Total Monosaccharide C'!$E$2:$T$999,13)</f>
        <v>0</v>
      </c>
      <c r="P19" s="8">
        <f>VLOOKUP(A19,'Absolute Total Monosaccharide C'!$E$2:$T$999,14)</f>
        <v>0</v>
      </c>
      <c r="Q19" s="8">
        <f>VLOOKUP(A19,'Absolute Total Monosaccharide C'!$E$2:$T$999,15)</f>
        <v>0</v>
      </c>
      <c r="R19" s="8">
        <f>VLOOKUP(A19,'Absolute Total Monosaccharide C'!$E$2:$T$999,16)</f>
        <v>0</v>
      </c>
      <c r="S19" s="110">
        <f>VLOOKUP(A19,'Absolute Total Monosaccharide C'!$E$2:$T$999,2)</f>
        <v>10.3</v>
      </c>
    </row>
    <row r="20">
      <c r="A20" s="2" t="s">
        <v>134</v>
      </c>
      <c r="B20" s="8" t="str">
        <f>VLOOKUP(A20,'Food Encyclopedia'!$C$2:$K$999,3)&amp;","&amp;VLOOKUP(A20,'Food Encyclopedia'!$C$2:$K$999,4)&amp;","&amp;VLOOKUP(A20,'Food Encyclopedia'!$C$2:$K$999,5)&amp;","&amp;VLOOKUP(A20,'Food Encyclopedia'!$C$2:$K$999,6)</f>
        <v>Apple, golden del, whole without seed, fresh,Washington,,Fruits</v>
      </c>
      <c r="C20" s="8" t="str">
        <f>VLOOKUP(A20,'Food Encyclopedia'!$C$2:$K$999,6)</f>
        <v>Fruits</v>
      </c>
      <c r="D20" s="8" t="str">
        <f>VLOOKUP(A20,'Food Encyclopedia'!$C$2:$K$999,7)</f>
        <v>Fruit</v>
      </c>
      <c r="E20" s="8">
        <f>VLOOKUP(A20,'Absolute Total Monosaccharide C'!$E$2:$T$999,3)</f>
        <v>0.185029</v>
      </c>
      <c r="F20" s="8">
        <f>VLOOKUP(A20,'Absolute Total Monosaccharide C'!$E$2:$T$999,4)</f>
        <v>0.010274</v>
      </c>
      <c r="G20" s="8">
        <f>VLOOKUP(A20,'Absolute Total Monosaccharide C'!$E$2:$T$999,5)</f>
        <v>0.145972</v>
      </c>
      <c r="H20" s="8">
        <f>VLOOKUP(A20,'Absolute Total Monosaccharide C'!$E$2:$T$999,6)</f>
        <v>0.008105</v>
      </c>
      <c r="I20" s="110">
        <f>VLOOKUP(A20,'Absolute Total Monosaccharide C'!$E$2:$T$999,7)</f>
        <v>0.012318</v>
      </c>
      <c r="J20" s="8">
        <f>VLOOKUP(A20,'Absolute Total Monosaccharide C'!$E$2:$T$999,8)</f>
        <v>0.002121</v>
      </c>
      <c r="K20" s="8">
        <f>VLOOKUP(A20,'Absolute Total Monosaccharide C'!$E$2:$T$999,9)</f>
        <v>0.001165</v>
      </c>
      <c r="L20" s="8">
        <f>VLOOKUP(A20,'Absolute Total Monosaccharide C'!$E$2:$T$999,10)</f>
        <v>0</v>
      </c>
      <c r="M20" s="8">
        <f>VLOOKUP(A20,'Absolute Total Monosaccharide C'!$E$2:$T$999,11)</f>
        <v>0.017659</v>
      </c>
      <c r="N20" s="8">
        <f>VLOOKUP(A20,'Absolute Total Monosaccharide C'!$E$2:$T$999,12)</f>
        <v>0</v>
      </c>
      <c r="O20" s="8">
        <f>VLOOKUP(A20,'Absolute Total Monosaccharide C'!$E$2:$T$999,13)</f>
        <v>0</v>
      </c>
      <c r="P20" s="8">
        <f>VLOOKUP(A20,'Absolute Total Monosaccharide C'!$E$2:$T$999,14)</f>
        <v>0</v>
      </c>
      <c r="Q20" s="8">
        <f>VLOOKUP(A20,'Absolute Total Monosaccharide C'!$E$2:$T$999,15)</f>
        <v>0</v>
      </c>
      <c r="R20" s="8">
        <f>VLOOKUP(A20,'Absolute Total Monosaccharide C'!$E$2:$T$999,16)</f>
        <v>0</v>
      </c>
      <c r="S20" s="110">
        <f>VLOOKUP(A20,'Absolute Total Monosaccharide C'!$E$2:$T$999,2)</f>
        <v>10.07</v>
      </c>
    </row>
    <row r="21">
      <c r="A21" s="2" t="s">
        <v>136</v>
      </c>
      <c r="B21" s="8" t="str">
        <f>VLOOKUP(A21,'Food Encyclopedia'!$C$2:$K$999,3)&amp;","&amp;VLOOKUP(A21,'Food Encyclopedia'!$C$2:$K$999,4)&amp;","&amp;VLOOKUP(A21,'Food Encyclopedia'!$C$2:$K$999,5)&amp;","&amp;VLOOKUP(A21,'Food Encyclopedia'!$C$2:$K$999,6)</f>
        <v>Apple, golden del, peel only, fresh,Washington,,Fruits</v>
      </c>
      <c r="C21" s="8" t="str">
        <f>VLOOKUP(A21,'Food Encyclopedia'!$C$2:$K$999,6)</f>
        <v>Fruits</v>
      </c>
      <c r="D21" s="8" t="str">
        <f>VLOOKUP(A21,'Food Encyclopedia'!$C$2:$K$999,7)</f>
        <v>Fruit</v>
      </c>
      <c r="E21" s="8">
        <f>VLOOKUP(A21,'Absolute Total Monosaccharide C'!$E$2:$T$999,3)</f>
        <v>0.151513</v>
      </c>
      <c r="F21" s="8">
        <f>VLOOKUP(A21,'Absolute Total Monosaccharide C'!$E$2:$T$999,4)</f>
        <v>0.024831</v>
      </c>
      <c r="G21" s="8">
        <f>VLOOKUP(A21,'Absolute Total Monosaccharide C'!$E$2:$T$999,5)</f>
        <v>0.133894</v>
      </c>
      <c r="H21" s="8">
        <f>VLOOKUP(A21,'Absolute Total Monosaccharide C'!$E$2:$T$999,6)</f>
        <v>0.017289</v>
      </c>
      <c r="I21" s="110">
        <f>VLOOKUP(A21,'Absolute Total Monosaccharide C'!$E$2:$T$999,7)</f>
        <v>0.031991</v>
      </c>
      <c r="J21" s="8">
        <f>VLOOKUP(A21,'Absolute Total Monosaccharide C'!$E$2:$T$999,8)</f>
        <v>0.00406</v>
      </c>
      <c r="K21" s="8">
        <f>VLOOKUP(A21,'Absolute Total Monosaccharide C'!$E$2:$T$999,9)</f>
        <v>0.00235</v>
      </c>
      <c r="L21" s="8">
        <f>VLOOKUP(A21,'Absolute Total Monosaccharide C'!$E$2:$T$999,10)</f>
        <v>0</v>
      </c>
      <c r="M21" s="8">
        <f>VLOOKUP(A21,'Absolute Total Monosaccharide C'!$E$2:$T$999,11)</f>
        <v>0.035212</v>
      </c>
      <c r="N21" s="8">
        <f>VLOOKUP(A21,'Absolute Total Monosaccharide C'!$E$2:$T$999,12)</f>
        <v>0</v>
      </c>
      <c r="O21" s="8">
        <f>VLOOKUP(A21,'Absolute Total Monosaccharide C'!$E$2:$T$999,13)</f>
        <v>0</v>
      </c>
      <c r="P21" s="8">
        <f>VLOOKUP(A21,'Absolute Total Monosaccharide C'!$E$2:$T$999,14)</f>
        <v>0.003621</v>
      </c>
      <c r="Q21" s="8">
        <f>VLOOKUP(A21,'Absolute Total Monosaccharide C'!$E$2:$T$999,15)</f>
        <v>0</v>
      </c>
      <c r="R21" s="8">
        <f>VLOOKUP(A21,'Absolute Total Monosaccharide C'!$E$2:$T$999,16)</f>
        <v>0</v>
      </c>
      <c r="S21" s="110">
        <f>VLOOKUP(A21,'Absolute Total Monosaccharide C'!$E$2:$T$999,2)</f>
        <v>10.26</v>
      </c>
    </row>
    <row r="22">
      <c r="A22" s="2" t="s">
        <v>138</v>
      </c>
      <c r="B22" s="8" t="str">
        <f>VLOOKUP(A22,'Food Encyclopedia'!$C$2:$K$999,3)&amp;","&amp;VLOOKUP(A22,'Food Encyclopedia'!$C$2:$K$999,4)&amp;","&amp;VLOOKUP(A22,'Food Encyclopedia'!$C$2:$K$999,5)&amp;","&amp;VLOOKUP(A22,'Food Encyclopedia'!$C$2:$K$999,6)</f>
        <v>Apple, golden del, flesh only, fresh,Washington,,Fruits</v>
      </c>
      <c r="C22" s="8" t="str">
        <f>VLOOKUP(A22,'Food Encyclopedia'!$C$2:$K$999,6)</f>
        <v>Fruits</v>
      </c>
      <c r="D22" s="8" t="str">
        <f>VLOOKUP(A22,'Food Encyclopedia'!$C$2:$K$999,7)</f>
        <v>Fruit</v>
      </c>
      <c r="E22" s="8">
        <f>VLOOKUP(A22,'Absolute Total Monosaccharide C'!$E$2:$T$999,3)</f>
        <v>0.163626</v>
      </c>
      <c r="F22" s="8">
        <f>VLOOKUP(A22,'Absolute Total Monosaccharide C'!$E$2:$T$999,4)</f>
        <v>0.010641</v>
      </c>
      <c r="G22" s="8">
        <f>VLOOKUP(A22,'Absolute Total Monosaccharide C'!$E$2:$T$999,5)</f>
        <v>0.092489</v>
      </c>
      <c r="H22" s="8">
        <f>VLOOKUP(A22,'Absolute Total Monosaccharide C'!$E$2:$T$999,6)</f>
        <v>0.008012</v>
      </c>
      <c r="I22" s="110">
        <f>VLOOKUP(A22,'Absolute Total Monosaccharide C'!$E$2:$T$999,7)</f>
        <v>0.012477</v>
      </c>
      <c r="J22" s="8">
        <f>VLOOKUP(A22,'Absolute Total Monosaccharide C'!$E$2:$T$999,8)</f>
        <v>0.004991</v>
      </c>
      <c r="K22" s="8">
        <f>VLOOKUP(A22,'Absolute Total Monosaccharide C'!$E$2:$T$999,9)</f>
        <v>0.00102</v>
      </c>
      <c r="L22" s="8">
        <f>VLOOKUP(A22,'Absolute Total Monosaccharide C'!$E$2:$T$999,10)</f>
        <v>0</v>
      </c>
      <c r="M22" s="8">
        <f>VLOOKUP(A22,'Absolute Total Monosaccharide C'!$E$2:$T$999,11)</f>
        <v>0.01386</v>
      </c>
      <c r="N22" s="8">
        <f>VLOOKUP(A22,'Absolute Total Monosaccharide C'!$E$2:$T$999,12)</f>
        <v>0</v>
      </c>
      <c r="O22" s="8">
        <f>VLOOKUP(A22,'Absolute Total Monosaccharide C'!$E$2:$T$999,13)</f>
        <v>0</v>
      </c>
      <c r="P22" s="8">
        <f>VLOOKUP(A22,'Absolute Total Monosaccharide C'!$E$2:$T$999,14)</f>
        <v>0</v>
      </c>
      <c r="Q22" s="8">
        <f>VLOOKUP(A22,'Absolute Total Monosaccharide C'!$E$2:$T$999,15)</f>
        <v>0</v>
      </c>
      <c r="R22" s="8">
        <f>VLOOKUP(A22,'Absolute Total Monosaccharide C'!$E$2:$T$999,16)</f>
        <v>0</v>
      </c>
      <c r="S22" s="110">
        <f>VLOOKUP(A22,'Absolute Total Monosaccharide C'!$E$2:$T$999,2)</f>
        <v>10.34</v>
      </c>
    </row>
    <row r="23">
      <c r="A23" s="2" t="s">
        <v>140</v>
      </c>
      <c r="B23" s="8" t="str">
        <f>VLOOKUP(A23,'Food Encyclopedia'!$C$2:$K$999,3)&amp;","&amp;VLOOKUP(A23,'Food Encyclopedia'!$C$2:$K$999,4)&amp;","&amp;VLOOKUP(A23,'Food Encyclopedia'!$C$2:$K$999,5)&amp;","&amp;VLOOKUP(A23,'Food Encyclopedia'!$C$2:$K$999,6)</f>
        <v>Apple, red delicious, whole without seed, fresh,Washington,,Fruits</v>
      </c>
      <c r="C23" s="8" t="str">
        <f>VLOOKUP(A23,'Food Encyclopedia'!$C$2:$K$999,6)</f>
        <v>Fruits</v>
      </c>
      <c r="D23" s="8" t="str">
        <f>VLOOKUP(A23,'Food Encyclopedia'!$C$2:$K$999,7)</f>
        <v>Fruit</v>
      </c>
      <c r="E23" s="8">
        <f>VLOOKUP(A23,'Absolute Total Monosaccharide C'!$E$2:$T$999,3)</f>
        <v>0.179471</v>
      </c>
      <c r="F23" s="8">
        <f>VLOOKUP(A23,'Absolute Total Monosaccharide C'!$E$2:$T$999,4)</f>
        <v>0.015393</v>
      </c>
      <c r="G23" s="8">
        <f>VLOOKUP(A23,'Absolute Total Monosaccharide C'!$E$2:$T$999,5)</f>
        <v>0.110612</v>
      </c>
      <c r="H23" s="8">
        <f>VLOOKUP(A23,'Absolute Total Monosaccharide C'!$E$2:$T$999,6)</f>
        <v>0.009527</v>
      </c>
      <c r="I23" s="110">
        <f>VLOOKUP(A23,'Absolute Total Monosaccharide C'!$E$2:$T$999,7)</f>
        <v>0.015165</v>
      </c>
      <c r="J23" s="8">
        <f>VLOOKUP(A23,'Absolute Total Monosaccharide C'!$E$2:$T$999,8)</f>
        <v>0.001854</v>
      </c>
      <c r="K23" s="8">
        <f>VLOOKUP(A23,'Absolute Total Monosaccharide C'!$E$2:$T$999,9)</f>
        <v>0.00086</v>
      </c>
      <c r="L23" s="8">
        <f>VLOOKUP(A23,'Absolute Total Monosaccharide C'!$E$2:$T$999,10)</f>
        <v>0</v>
      </c>
      <c r="M23" s="8">
        <f>VLOOKUP(A23,'Absolute Total Monosaccharide C'!$E$2:$T$999,11)</f>
        <v>0.013841</v>
      </c>
      <c r="N23" s="8">
        <f>VLOOKUP(A23,'Absolute Total Monosaccharide C'!$E$2:$T$999,12)</f>
        <v>0</v>
      </c>
      <c r="O23" s="8">
        <f>VLOOKUP(A23,'Absolute Total Monosaccharide C'!$E$2:$T$999,13)</f>
        <v>0</v>
      </c>
      <c r="P23" s="8">
        <f>VLOOKUP(A23,'Absolute Total Monosaccharide C'!$E$2:$T$999,14)</f>
        <v>0.000741</v>
      </c>
      <c r="Q23" s="8">
        <f>VLOOKUP(A23,'Absolute Total Monosaccharide C'!$E$2:$T$999,15)</f>
        <v>0</v>
      </c>
      <c r="R23" s="8">
        <f>VLOOKUP(A23,'Absolute Total Monosaccharide C'!$E$2:$T$999,16)</f>
        <v>0</v>
      </c>
      <c r="S23" s="110">
        <f>VLOOKUP(A23,'Absolute Total Monosaccharide C'!$E$2:$T$999,2)</f>
        <v>9.99</v>
      </c>
    </row>
    <row r="24">
      <c r="A24" s="2" t="s">
        <v>142</v>
      </c>
      <c r="B24" s="8" t="str">
        <f>VLOOKUP(A24,'Food Encyclopedia'!$C$2:$K$999,3)&amp;","&amp;VLOOKUP(A24,'Food Encyclopedia'!$C$2:$K$999,4)&amp;","&amp;VLOOKUP(A24,'Food Encyclopedia'!$C$2:$K$999,5)&amp;","&amp;VLOOKUP(A24,'Food Encyclopedia'!$C$2:$K$999,6)</f>
        <v>Apple, red delicious, peel only, fresh,Washington,,Fruits</v>
      </c>
      <c r="C24" s="8" t="str">
        <f>VLOOKUP(A24,'Food Encyclopedia'!$C$2:$K$999,6)</f>
        <v>Fruits</v>
      </c>
      <c r="D24" s="8" t="str">
        <f>VLOOKUP(A24,'Food Encyclopedia'!$C$2:$K$999,7)</f>
        <v>Fruit</v>
      </c>
      <c r="E24" s="8">
        <f>VLOOKUP(A24,'Absolute Total Monosaccharide C'!$E$2:$T$999,3)</f>
        <v>0.15027</v>
      </c>
      <c r="F24" s="8">
        <f>VLOOKUP(A24,'Absolute Total Monosaccharide C'!$E$2:$T$999,4)</f>
        <v>0.03408</v>
      </c>
      <c r="G24" s="8">
        <f>VLOOKUP(A24,'Absolute Total Monosaccharide C'!$E$2:$T$999,5)</f>
        <v>0.067296</v>
      </c>
      <c r="H24" s="8">
        <f>VLOOKUP(A24,'Absolute Total Monosaccharide C'!$E$2:$T$999,6)</f>
        <v>0.017039</v>
      </c>
      <c r="I24" s="110">
        <f>VLOOKUP(A24,'Absolute Total Monosaccharide C'!$E$2:$T$999,7)</f>
        <v>0.04625</v>
      </c>
      <c r="J24" s="8">
        <f>VLOOKUP(A24,'Absolute Total Monosaccharide C'!$E$2:$T$999,8)</f>
        <v>0.004153</v>
      </c>
      <c r="K24" s="8">
        <f>VLOOKUP(A24,'Absolute Total Monosaccharide C'!$E$2:$T$999,9)</f>
        <v>0.002556</v>
      </c>
      <c r="L24" s="8">
        <f>VLOOKUP(A24,'Absolute Total Monosaccharide C'!$E$2:$T$999,10)</f>
        <v>0</v>
      </c>
      <c r="M24" s="8">
        <f>VLOOKUP(A24,'Absolute Total Monosaccharide C'!$E$2:$T$999,11)</f>
        <v>0.039016</v>
      </c>
      <c r="N24" s="8">
        <f>VLOOKUP(A24,'Absolute Total Monosaccharide C'!$E$2:$T$999,12)</f>
        <v>0</v>
      </c>
      <c r="O24" s="8">
        <f>VLOOKUP(A24,'Absolute Total Monosaccharide C'!$E$2:$T$999,13)</f>
        <v>0</v>
      </c>
      <c r="P24" s="8">
        <f>VLOOKUP(A24,'Absolute Total Monosaccharide C'!$E$2:$T$999,14)</f>
        <v>0.00237</v>
      </c>
      <c r="Q24" s="8">
        <f>VLOOKUP(A24,'Absolute Total Monosaccharide C'!$E$2:$T$999,15)</f>
        <v>0</v>
      </c>
      <c r="R24" s="8">
        <f>VLOOKUP(A24,'Absolute Total Monosaccharide C'!$E$2:$T$999,16)</f>
        <v>0</v>
      </c>
      <c r="S24" s="110">
        <f>VLOOKUP(A24,'Absolute Total Monosaccharide C'!$E$2:$T$999,2)</f>
        <v>10.22</v>
      </c>
    </row>
    <row r="25">
      <c r="A25" s="2" t="s">
        <v>144</v>
      </c>
      <c r="B25" s="8" t="str">
        <f>VLOOKUP(A25,'Food Encyclopedia'!$C$2:$K$999,3)&amp;","&amp;VLOOKUP(A25,'Food Encyclopedia'!$C$2:$K$999,4)&amp;","&amp;VLOOKUP(A25,'Food Encyclopedia'!$C$2:$K$999,5)&amp;","&amp;VLOOKUP(A25,'Food Encyclopedia'!$C$2:$K$999,6)</f>
        <v>Apple, red delicious, flesh only, fresh,Washington,,Fruits</v>
      </c>
      <c r="C25" s="8" t="str">
        <f>VLOOKUP(A25,'Food Encyclopedia'!$C$2:$K$999,6)</f>
        <v>Fruits</v>
      </c>
      <c r="D25" s="8" t="str">
        <f>VLOOKUP(A25,'Food Encyclopedia'!$C$2:$K$999,7)</f>
        <v>Fruit</v>
      </c>
      <c r="E25" s="8">
        <f>VLOOKUP(A25,'Absolute Total Monosaccharide C'!$E$2:$T$999,3)</f>
        <v>0.239477</v>
      </c>
      <c r="F25" s="8">
        <f>VLOOKUP(A25,'Absolute Total Monosaccharide C'!$E$2:$T$999,4)</f>
        <v>0.014585</v>
      </c>
      <c r="G25" s="8">
        <f>VLOOKUP(A25,'Absolute Total Monosaccharide C'!$E$2:$T$999,5)</f>
        <v>0.156563</v>
      </c>
      <c r="H25" s="8">
        <f>VLOOKUP(A25,'Absolute Total Monosaccharide C'!$E$2:$T$999,6)</f>
        <v>0.010469</v>
      </c>
      <c r="I25" s="110">
        <f>VLOOKUP(A25,'Absolute Total Monosaccharide C'!$E$2:$T$999,7)</f>
        <v>0.014794</v>
      </c>
      <c r="J25" s="8">
        <f>VLOOKUP(A25,'Absolute Total Monosaccharide C'!$E$2:$T$999,8)</f>
        <v>0.002247</v>
      </c>
      <c r="K25" s="8">
        <f>VLOOKUP(A25,'Absolute Total Monosaccharide C'!$E$2:$T$999,9)</f>
        <v>0.000944</v>
      </c>
      <c r="L25" s="8">
        <f>VLOOKUP(A25,'Absolute Total Monosaccharide C'!$E$2:$T$999,10)</f>
        <v>0</v>
      </c>
      <c r="M25" s="8">
        <f>VLOOKUP(A25,'Absolute Total Monosaccharide C'!$E$2:$T$999,11)</f>
        <v>0.013331</v>
      </c>
      <c r="N25" s="8">
        <f>VLOOKUP(A25,'Absolute Total Monosaccharide C'!$E$2:$T$999,12)</f>
        <v>0</v>
      </c>
      <c r="O25" s="8">
        <f>VLOOKUP(A25,'Absolute Total Monosaccharide C'!$E$2:$T$999,13)</f>
        <v>0</v>
      </c>
      <c r="P25" s="8">
        <f>VLOOKUP(A25,'Absolute Total Monosaccharide C'!$E$2:$T$999,14)</f>
        <v>0.000844</v>
      </c>
      <c r="Q25" s="8">
        <f>VLOOKUP(A25,'Absolute Total Monosaccharide C'!$E$2:$T$999,15)</f>
        <v>0</v>
      </c>
      <c r="R25" s="8">
        <f>VLOOKUP(A25,'Absolute Total Monosaccharide C'!$E$2:$T$999,16)</f>
        <v>0</v>
      </c>
      <c r="S25" s="110">
        <f>VLOOKUP(A25,'Absolute Total Monosaccharide C'!$E$2:$T$999,2)</f>
        <v>10.4</v>
      </c>
    </row>
    <row r="26">
      <c r="A26" s="2" t="s">
        <v>146</v>
      </c>
      <c r="B26" s="8" t="str">
        <f>VLOOKUP(A26,'Food Encyclopedia'!$C$2:$K$999,3)&amp;","&amp;VLOOKUP(A26,'Food Encyclopedia'!$C$2:$K$999,4)&amp;","&amp;VLOOKUP(A26,'Food Encyclopedia'!$C$2:$K$999,5)&amp;","&amp;VLOOKUP(A26,'Food Encyclopedia'!$C$2:$K$999,6)</f>
        <v>Apple, granny smith, whole without seed, fresh,Washington,,Fruits</v>
      </c>
      <c r="C26" s="8" t="str">
        <f>VLOOKUP(A26,'Food Encyclopedia'!$C$2:$K$999,6)</f>
        <v>Fruits</v>
      </c>
      <c r="D26" s="8" t="str">
        <f>VLOOKUP(A26,'Food Encyclopedia'!$C$2:$K$999,7)</f>
        <v>Fruit</v>
      </c>
      <c r="E26" s="8">
        <f>VLOOKUP(A26,'Absolute Total Monosaccharide C'!$E$2:$T$999,3)</f>
        <v>0.220683</v>
      </c>
      <c r="F26" s="8">
        <f>VLOOKUP(A26,'Absolute Total Monosaccharide C'!$E$2:$T$999,4)</f>
        <v>0.015297</v>
      </c>
      <c r="G26" s="8">
        <f>VLOOKUP(A26,'Absolute Total Monosaccharide C'!$E$2:$T$999,5)</f>
        <v>0.110965</v>
      </c>
      <c r="H26" s="8">
        <f>VLOOKUP(A26,'Absolute Total Monosaccharide C'!$E$2:$T$999,6)</f>
        <v>0.015883</v>
      </c>
      <c r="I26" s="110">
        <f>VLOOKUP(A26,'Absolute Total Monosaccharide C'!$E$2:$T$999,7)</f>
        <v>0.013303</v>
      </c>
      <c r="J26" s="8">
        <f>VLOOKUP(A26,'Absolute Total Monosaccharide C'!$E$2:$T$999,8)</f>
        <v>0.003743</v>
      </c>
      <c r="K26" s="8">
        <f>VLOOKUP(A26,'Absolute Total Monosaccharide C'!$E$2:$T$999,9)</f>
        <v>0.001238</v>
      </c>
      <c r="L26" s="8">
        <f>VLOOKUP(A26,'Absolute Total Monosaccharide C'!$E$2:$T$999,10)</f>
        <v>0</v>
      </c>
      <c r="M26" s="8">
        <f>VLOOKUP(A26,'Absolute Total Monosaccharide C'!$E$2:$T$999,11)</f>
        <v>0.021565</v>
      </c>
      <c r="N26" s="8">
        <f>VLOOKUP(A26,'Absolute Total Monosaccharide C'!$E$2:$T$999,12)</f>
        <v>0</v>
      </c>
      <c r="O26" s="8">
        <f>VLOOKUP(A26,'Absolute Total Monosaccharide C'!$E$2:$T$999,13)</f>
        <v>0</v>
      </c>
      <c r="P26" s="8">
        <f>VLOOKUP(A26,'Absolute Total Monosaccharide C'!$E$2:$T$999,14)</f>
        <v>0.002496</v>
      </c>
      <c r="Q26" s="8">
        <f>VLOOKUP(A26,'Absolute Total Monosaccharide C'!$E$2:$T$999,15)</f>
        <v>0</v>
      </c>
      <c r="R26" s="8">
        <f>VLOOKUP(A26,'Absolute Total Monosaccharide C'!$E$2:$T$999,16)</f>
        <v>0</v>
      </c>
      <c r="S26" s="110">
        <f>VLOOKUP(A26,'Absolute Total Monosaccharide C'!$E$2:$T$999,2)</f>
        <v>10.12</v>
      </c>
    </row>
    <row r="27">
      <c r="A27" s="2" t="s">
        <v>148</v>
      </c>
      <c r="B27" s="8" t="str">
        <f>VLOOKUP(A27,'Food Encyclopedia'!$C$2:$K$999,3)&amp;","&amp;VLOOKUP(A27,'Food Encyclopedia'!$C$2:$K$999,4)&amp;","&amp;VLOOKUP(A27,'Food Encyclopedia'!$C$2:$K$999,5)&amp;","&amp;VLOOKUP(A27,'Food Encyclopedia'!$C$2:$K$999,6)</f>
        <v>Apple, granny smith, peel only, fresh,Washington,,Fruits</v>
      </c>
      <c r="C27" s="8" t="str">
        <f>VLOOKUP(A27,'Food Encyclopedia'!$C$2:$K$999,6)</f>
        <v>Fruits</v>
      </c>
      <c r="D27" s="8" t="str">
        <f>VLOOKUP(A27,'Food Encyclopedia'!$C$2:$K$999,7)</f>
        <v>Fruit</v>
      </c>
      <c r="E27" s="8">
        <f>VLOOKUP(A27,'Absolute Total Monosaccharide C'!$E$2:$T$999,3)</f>
        <v>0.180501</v>
      </c>
      <c r="F27" s="8">
        <f>VLOOKUP(A27,'Absolute Total Monosaccharide C'!$E$2:$T$999,4)</f>
        <v>0.025736</v>
      </c>
      <c r="G27" s="8">
        <f>VLOOKUP(A27,'Absolute Total Monosaccharide C'!$E$2:$T$999,5)</f>
        <v>0.071669</v>
      </c>
      <c r="H27" s="8">
        <f>VLOOKUP(A27,'Absolute Total Monosaccharide C'!$E$2:$T$999,6)</f>
        <v>0.022511</v>
      </c>
      <c r="I27" s="110">
        <f>VLOOKUP(A27,'Absolute Total Monosaccharide C'!$E$2:$T$999,7)</f>
        <v>0.038396</v>
      </c>
      <c r="J27" s="8">
        <f>VLOOKUP(A27,'Absolute Total Monosaccharide C'!$E$2:$T$999,8)</f>
        <v>0.005745</v>
      </c>
      <c r="K27" s="8">
        <f>VLOOKUP(A27,'Absolute Total Monosaccharide C'!$E$2:$T$999,9)</f>
        <v>0.002594</v>
      </c>
      <c r="L27" s="8">
        <f>VLOOKUP(A27,'Absolute Total Monosaccharide C'!$E$2:$T$999,10)</f>
        <v>0</v>
      </c>
      <c r="M27" s="8">
        <f>VLOOKUP(A27,'Absolute Total Monosaccharide C'!$E$2:$T$999,11)</f>
        <v>0.057851</v>
      </c>
      <c r="N27" s="8">
        <f>VLOOKUP(A27,'Absolute Total Monosaccharide C'!$E$2:$T$999,12)</f>
        <v>0</v>
      </c>
      <c r="O27" s="8">
        <f>VLOOKUP(A27,'Absolute Total Monosaccharide C'!$E$2:$T$999,13)</f>
        <v>0</v>
      </c>
      <c r="P27" s="8">
        <f>VLOOKUP(A27,'Absolute Total Monosaccharide C'!$E$2:$T$999,14)</f>
        <v>0.004205</v>
      </c>
      <c r="Q27" s="8">
        <f>VLOOKUP(A27,'Absolute Total Monosaccharide C'!$E$2:$T$999,15)</f>
        <v>0</v>
      </c>
      <c r="R27" s="8">
        <f>VLOOKUP(A27,'Absolute Total Monosaccharide C'!$E$2:$T$999,16)</f>
        <v>0</v>
      </c>
      <c r="S27" s="110">
        <f>VLOOKUP(A27,'Absolute Total Monosaccharide C'!$E$2:$T$999,2)</f>
        <v>10.3</v>
      </c>
    </row>
    <row r="28">
      <c r="A28" s="2" t="s">
        <v>150</v>
      </c>
      <c r="B28" s="8" t="str">
        <f>VLOOKUP(A28,'Food Encyclopedia'!$C$2:$K$999,3)&amp;","&amp;VLOOKUP(A28,'Food Encyclopedia'!$C$2:$K$999,4)&amp;","&amp;VLOOKUP(A28,'Food Encyclopedia'!$C$2:$K$999,5)&amp;","&amp;VLOOKUP(A28,'Food Encyclopedia'!$C$2:$K$999,6)</f>
        <v>Apple, granny smith, flesh only, fresh,Washington,,Fruits</v>
      </c>
      <c r="C28" s="8" t="str">
        <f>VLOOKUP(A28,'Food Encyclopedia'!$C$2:$K$999,6)</f>
        <v>Fruits</v>
      </c>
      <c r="D28" s="8" t="str">
        <f>VLOOKUP(A28,'Food Encyclopedia'!$C$2:$K$999,7)</f>
        <v>Fruit</v>
      </c>
      <c r="E28" s="8">
        <f>VLOOKUP(A28,'Absolute Total Monosaccharide C'!$E$2:$T$999,3)</f>
        <v>0.226733</v>
      </c>
      <c r="F28" s="8">
        <f>VLOOKUP(A28,'Absolute Total Monosaccharide C'!$E$2:$T$999,4)</f>
        <v>0.020942</v>
      </c>
      <c r="G28" s="8">
        <f>VLOOKUP(A28,'Absolute Total Monosaccharide C'!$E$2:$T$999,5)</f>
        <v>0.173688</v>
      </c>
      <c r="H28" s="8">
        <f>VLOOKUP(A28,'Absolute Total Monosaccharide C'!$E$2:$T$999,6)</f>
        <v>0.020781</v>
      </c>
      <c r="I28" s="110">
        <f>VLOOKUP(A28,'Absolute Total Monosaccharide C'!$E$2:$T$999,7)</f>
        <v>0.015056</v>
      </c>
      <c r="J28" s="8">
        <f>VLOOKUP(A28,'Absolute Total Monosaccharide C'!$E$2:$T$999,8)</f>
        <v>0.004203</v>
      </c>
      <c r="K28" s="8">
        <f>VLOOKUP(A28,'Absolute Total Monosaccharide C'!$E$2:$T$999,9)</f>
        <v>0.001486</v>
      </c>
      <c r="L28" s="8">
        <f>VLOOKUP(A28,'Absolute Total Monosaccharide C'!$E$2:$T$999,10)</f>
        <v>0</v>
      </c>
      <c r="M28" s="8">
        <f>VLOOKUP(A28,'Absolute Total Monosaccharide C'!$E$2:$T$999,11)</f>
        <v>0.025041</v>
      </c>
      <c r="N28" s="8">
        <f>VLOOKUP(A28,'Absolute Total Monosaccharide C'!$E$2:$T$999,12)</f>
        <v>0</v>
      </c>
      <c r="O28" s="8">
        <f>VLOOKUP(A28,'Absolute Total Monosaccharide C'!$E$2:$T$999,13)</f>
        <v>0</v>
      </c>
      <c r="P28" s="8">
        <f>VLOOKUP(A28,'Absolute Total Monosaccharide C'!$E$2:$T$999,14)</f>
        <v>0.002145</v>
      </c>
      <c r="Q28" s="8">
        <f>VLOOKUP(A28,'Absolute Total Monosaccharide C'!$E$2:$T$999,15)</f>
        <v>0</v>
      </c>
      <c r="R28" s="8">
        <f>VLOOKUP(A28,'Absolute Total Monosaccharide C'!$E$2:$T$999,16)</f>
        <v>0</v>
      </c>
      <c r="S28" s="110">
        <f>VLOOKUP(A28,'Absolute Total Monosaccharide C'!$E$2:$T$999,2)</f>
        <v>10.3</v>
      </c>
    </row>
    <row r="29">
      <c r="A29" s="2" t="s">
        <v>152</v>
      </c>
      <c r="B29" s="8" t="str">
        <f>VLOOKUP(A29,'Food Encyclopedia'!$C$2:$K$999,3)&amp;","&amp;VLOOKUP(A29,'Food Encyclopedia'!$C$2:$K$999,4)&amp;","&amp;VLOOKUP(A29,'Food Encyclopedia'!$C$2:$K$999,5)&amp;","&amp;VLOOKUP(A29,'Food Encyclopedia'!$C$2:$K$999,6)</f>
        <v>Apple, pazazz, whole without seed, fresh,NA,,Fruits</v>
      </c>
      <c r="C29" s="8" t="str">
        <f>VLOOKUP(A29,'Food Encyclopedia'!$C$2:$K$999,6)</f>
        <v>Fruits</v>
      </c>
      <c r="D29" s="8" t="str">
        <f>VLOOKUP(A29,'Food Encyclopedia'!$C$2:$K$999,7)</f>
        <v>Fruit</v>
      </c>
      <c r="E29" s="8">
        <f>VLOOKUP(A29,'Absolute Total Monosaccharide C'!$E$2:$T$999,3)</f>
        <v>0.204446</v>
      </c>
      <c r="F29" s="8">
        <f>VLOOKUP(A29,'Absolute Total Monosaccharide C'!$E$2:$T$999,4)</f>
        <v>0.013643</v>
      </c>
      <c r="G29" s="8">
        <f>VLOOKUP(A29,'Absolute Total Monosaccharide C'!$E$2:$T$999,5)</f>
        <v>0.22588</v>
      </c>
      <c r="H29" s="8">
        <f>VLOOKUP(A29,'Absolute Total Monosaccharide C'!$E$2:$T$999,6)</f>
        <v>0.01241</v>
      </c>
      <c r="I29" s="110">
        <f>VLOOKUP(A29,'Absolute Total Monosaccharide C'!$E$2:$T$999,7)</f>
        <v>0.01107</v>
      </c>
      <c r="J29" s="8">
        <f>VLOOKUP(A29,'Absolute Total Monosaccharide C'!$E$2:$T$999,8)</f>
        <v>0.002735</v>
      </c>
      <c r="K29" s="8">
        <f>VLOOKUP(A29,'Absolute Total Monosaccharide C'!$E$2:$T$999,9)</f>
        <v>0.001145</v>
      </c>
      <c r="L29" s="8">
        <f>VLOOKUP(A29,'Absolute Total Monosaccharide C'!$E$2:$T$999,10)</f>
        <v>0</v>
      </c>
      <c r="M29" s="8">
        <f>VLOOKUP(A29,'Absolute Total Monosaccharide C'!$E$2:$T$999,11)</f>
        <v>0.013788</v>
      </c>
      <c r="N29" s="8">
        <f>VLOOKUP(A29,'Absolute Total Monosaccharide C'!$E$2:$T$999,12)</f>
        <v>0</v>
      </c>
      <c r="O29" s="8">
        <f>VLOOKUP(A29,'Absolute Total Monosaccharide C'!$E$2:$T$999,13)</f>
        <v>0</v>
      </c>
      <c r="P29" s="8">
        <f>VLOOKUP(A29,'Absolute Total Monosaccharide C'!$E$2:$T$999,14)</f>
        <v>0.001623</v>
      </c>
      <c r="Q29" s="8">
        <f>VLOOKUP(A29,'Absolute Total Monosaccharide C'!$E$2:$T$999,15)</f>
        <v>0</v>
      </c>
      <c r="R29" s="8">
        <f>VLOOKUP(A29,'Absolute Total Monosaccharide C'!$E$2:$T$999,16)</f>
        <v>0</v>
      </c>
      <c r="S29" s="110">
        <f>VLOOKUP(A29,'Absolute Total Monosaccharide C'!$E$2:$T$999,2)</f>
        <v>10.34</v>
      </c>
    </row>
    <row r="30">
      <c r="A30" s="2" t="s">
        <v>154</v>
      </c>
      <c r="B30" s="8" t="str">
        <f>VLOOKUP(A30,'Food Encyclopedia'!$C$2:$K$999,3)&amp;","&amp;VLOOKUP(A30,'Food Encyclopedia'!$C$2:$K$999,4)&amp;","&amp;VLOOKUP(A30,'Food Encyclopedia'!$C$2:$K$999,5)&amp;","&amp;VLOOKUP(A30,'Food Encyclopedia'!$C$2:$K$999,6)</f>
        <v>Apple, pazazz, peel only, fresh,NA,,Fruits</v>
      </c>
      <c r="C30" s="8" t="str">
        <f>VLOOKUP(A30,'Food Encyclopedia'!$C$2:$K$999,6)</f>
        <v>Fruits</v>
      </c>
      <c r="D30" s="8" t="str">
        <f>VLOOKUP(A30,'Food Encyclopedia'!$C$2:$K$999,7)</f>
        <v>Fruit</v>
      </c>
      <c r="E30" s="8">
        <f>VLOOKUP(A30,'Absolute Total Monosaccharide C'!$E$2:$T$999,3)</f>
        <v>0.131127</v>
      </c>
      <c r="F30" s="8">
        <f>VLOOKUP(A30,'Absolute Total Monosaccharide C'!$E$2:$T$999,4)</f>
        <v>0.015073</v>
      </c>
      <c r="G30" s="8">
        <f>VLOOKUP(A30,'Absolute Total Monosaccharide C'!$E$2:$T$999,5)</f>
        <v>0.151483</v>
      </c>
      <c r="H30" s="8">
        <f>VLOOKUP(A30,'Absolute Total Monosaccharide C'!$E$2:$T$999,6)</f>
        <v>0.011676</v>
      </c>
      <c r="I30" s="110">
        <f>VLOOKUP(A30,'Absolute Total Monosaccharide C'!$E$2:$T$999,7)</f>
        <v>0.017582</v>
      </c>
      <c r="J30" s="8">
        <f>VLOOKUP(A30,'Absolute Total Monosaccharide C'!$E$2:$T$999,8)</f>
        <v>0.001594</v>
      </c>
      <c r="K30" s="8">
        <f>VLOOKUP(A30,'Absolute Total Monosaccharide C'!$E$2:$T$999,9)</f>
        <v>0.001358</v>
      </c>
      <c r="L30" s="8">
        <f>VLOOKUP(A30,'Absolute Total Monosaccharide C'!$E$2:$T$999,10)</f>
        <v>0</v>
      </c>
      <c r="M30" s="8">
        <f>VLOOKUP(A30,'Absolute Total Monosaccharide C'!$E$2:$T$999,11)</f>
        <v>0.023851</v>
      </c>
      <c r="N30" s="8">
        <f>VLOOKUP(A30,'Absolute Total Monosaccharide C'!$E$2:$T$999,12)</f>
        <v>0</v>
      </c>
      <c r="O30" s="8">
        <f>VLOOKUP(A30,'Absolute Total Monosaccharide C'!$E$2:$T$999,13)</f>
        <v>0</v>
      </c>
      <c r="P30" s="8">
        <f>VLOOKUP(A30,'Absolute Total Monosaccharide C'!$E$2:$T$999,14)</f>
        <v>0.000237</v>
      </c>
      <c r="Q30" s="8">
        <f>VLOOKUP(A30,'Absolute Total Monosaccharide C'!$E$2:$T$999,15)</f>
        <v>0</v>
      </c>
      <c r="R30" s="8">
        <f>VLOOKUP(A30,'Absolute Total Monosaccharide C'!$E$2:$T$999,16)</f>
        <v>0</v>
      </c>
      <c r="S30" s="110">
        <f>VLOOKUP(A30,'Absolute Total Monosaccharide C'!$E$2:$T$999,2)</f>
        <v>10.49</v>
      </c>
    </row>
    <row r="31">
      <c r="A31" s="2" t="s">
        <v>156</v>
      </c>
      <c r="B31" s="8" t="str">
        <f>VLOOKUP(A31,'Food Encyclopedia'!$C$2:$K$999,3)&amp;","&amp;VLOOKUP(A31,'Food Encyclopedia'!$C$2:$K$999,4)&amp;","&amp;VLOOKUP(A31,'Food Encyclopedia'!$C$2:$K$999,5)&amp;","&amp;VLOOKUP(A31,'Food Encyclopedia'!$C$2:$K$999,6)</f>
        <v>Apple, pazazz, flesh only, fresh,NA,,Fruits</v>
      </c>
      <c r="C31" s="8" t="str">
        <f>VLOOKUP(A31,'Food Encyclopedia'!$C$2:$K$999,6)</f>
        <v>Fruits</v>
      </c>
      <c r="D31" s="8" t="str">
        <f>VLOOKUP(A31,'Food Encyclopedia'!$C$2:$K$999,7)</f>
        <v>Fruit</v>
      </c>
      <c r="E31" s="8">
        <f>VLOOKUP(A31,'Absolute Total Monosaccharide C'!$E$2:$T$999,3)</f>
        <v>0.13717</v>
      </c>
      <c r="F31" s="8">
        <f>VLOOKUP(A31,'Absolute Total Monosaccharide C'!$E$2:$T$999,4)</f>
        <v>0.011532</v>
      </c>
      <c r="G31" s="8">
        <f>VLOOKUP(A31,'Absolute Total Monosaccharide C'!$E$2:$T$999,5)</f>
        <v>0.081428</v>
      </c>
      <c r="H31" s="8">
        <f>VLOOKUP(A31,'Absolute Total Monosaccharide C'!$E$2:$T$999,6)</f>
        <v>0.009032</v>
      </c>
      <c r="I31" s="110">
        <f>VLOOKUP(A31,'Absolute Total Monosaccharide C'!$E$2:$T$999,7)</f>
        <v>0.009183</v>
      </c>
      <c r="J31" s="8">
        <f>VLOOKUP(A31,'Absolute Total Monosaccharide C'!$E$2:$T$999,8)</f>
        <v>0.003272</v>
      </c>
      <c r="K31" s="8">
        <f>VLOOKUP(A31,'Absolute Total Monosaccharide C'!$E$2:$T$999,9)</f>
        <v>0.000977</v>
      </c>
      <c r="L31" s="8">
        <f>VLOOKUP(A31,'Absolute Total Monosaccharide C'!$E$2:$T$999,10)</f>
        <v>0</v>
      </c>
      <c r="M31" s="8">
        <f>VLOOKUP(A31,'Absolute Total Monosaccharide C'!$E$2:$T$999,11)</f>
        <v>0.010923</v>
      </c>
      <c r="N31" s="8">
        <f>VLOOKUP(A31,'Absolute Total Monosaccharide C'!$E$2:$T$999,12)</f>
        <v>0</v>
      </c>
      <c r="O31" s="8">
        <f>VLOOKUP(A31,'Absolute Total Monosaccharide C'!$E$2:$T$999,13)</f>
        <v>0</v>
      </c>
      <c r="P31" s="8">
        <f>VLOOKUP(A31,'Absolute Total Monosaccharide C'!$E$2:$T$999,14)</f>
        <v>0</v>
      </c>
      <c r="Q31" s="8">
        <f>VLOOKUP(A31,'Absolute Total Monosaccharide C'!$E$2:$T$999,15)</f>
        <v>0</v>
      </c>
      <c r="R31" s="8">
        <f>VLOOKUP(A31,'Absolute Total Monosaccharide C'!$E$2:$T$999,16)</f>
        <v>0</v>
      </c>
      <c r="S31" s="110">
        <f>VLOOKUP(A31,'Absolute Total Monosaccharide C'!$E$2:$T$999,2)</f>
        <v>10</v>
      </c>
    </row>
    <row r="32">
      <c r="A32" s="2" t="s">
        <v>158</v>
      </c>
      <c r="B32" s="8" t="str">
        <f>VLOOKUP(A32,'Food Encyclopedia'!$C$2:$K$999,3)&amp;","&amp;VLOOKUP(A32,'Food Encyclopedia'!$C$2:$K$999,4)&amp;","&amp;VLOOKUP(A32,'Food Encyclopedia'!$C$2:$K$999,5)&amp;","&amp;VLOOKUP(A32,'Food Encyclopedia'!$C$2:$K$999,6)</f>
        <v>Pear, red d'anjou, whole without seed, fresh,NA,,Fruits</v>
      </c>
      <c r="C32" s="8" t="str">
        <f>VLOOKUP(A32,'Food Encyclopedia'!$C$2:$K$999,6)</f>
        <v>Fruits</v>
      </c>
      <c r="D32" s="8" t="str">
        <f>VLOOKUP(A32,'Food Encyclopedia'!$C$2:$K$999,7)</f>
        <v>Fruit</v>
      </c>
      <c r="E32" s="8">
        <f>VLOOKUP(A32,'Absolute Total Monosaccharide C'!$E$2:$T$999,3)</f>
        <v>0.111987</v>
      </c>
      <c r="F32" s="8">
        <f>VLOOKUP(A32,'Absolute Total Monosaccharide C'!$E$2:$T$999,4)</f>
        <v>0.010927</v>
      </c>
      <c r="G32" s="8">
        <f>VLOOKUP(A32,'Absolute Total Monosaccharide C'!$E$2:$T$999,5)</f>
        <v>0.099989</v>
      </c>
      <c r="H32" s="8">
        <f>VLOOKUP(A32,'Absolute Total Monosaccharide C'!$E$2:$T$999,6)</f>
        <v>0.126501</v>
      </c>
      <c r="I32" s="110">
        <f>VLOOKUP(A32,'Absolute Total Monosaccharide C'!$E$2:$T$999,7)</f>
        <v>0.023687</v>
      </c>
      <c r="J32" s="8">
        <f>VLOOKUP(A32,'Absolute Total Monosaccharide C'!$E$2:$T$999,8)</f>
        <v>0.001302</v>
      </c>
      <c r="K32" s="8">
        <f>VLOOKUP(A32,'Absolute Total Monosaccharide C'!$E$2:$T$999,9)</f>
        <v>0.001878</v>
      </c>
      <c r="L32" s="8">
        <f>VLOOKUP(A32,'Absolute Total Monosaccharide C'!$E$2:$T$999,10)</f>
        <v>0</v>
      </c>
      <c r="M32" s="8">
        <f>VLOOKUP(A32,'Absolute Total Monosaccharide C'!$E$2:$T$999,11)</f>
        <v>0.017168</v>
      </c>
      <c r="N32" s="8">
        <f>VLOOKUP(A32,'Absolute Total Monosaccharide C'!$E$2:$T$999,12)</f>
        <v>0</v>
      </c>
      <c r="O32" s="8">
        <f>VLOOKUP(A32,'Absolute Total Monosaccharide C'!$E$2:$T$999,13)</f>
        <v>0</v>
      </c>
      <c r="P32" s="8">
        <f>VLOOKUP(A32,'Absolute Total Monosaccharide C'!$E$2:$T$999,14)</f>
        <v>0.000518</v>
      </c>
      <c r="Q32" s="8">
        <f>VLOOKUP(A32,'Absolute Total Monosaccharide C'!$E$2:$T$999,15)</f>
        <v>0</v>
      </c>
      <c r="R32" s="8">
        <f>VLOOKUP(A32,'Absolute Total Monosaccharide C'!$E$2:$T$999,16)</f>
        <v>0</v>
      </c>
      <c r="S32" s="110">
        <f>VLOOKUP(A32,'Absolute Total Monosaccharide C'!$E$2:$T$999,2)</f>
        <v>10.25</v>
      </c>
    </row>
    <row r="33">
      <c r="A33" s="2" t="s">
        <v>160</v>
      </c>
      <c r="B33" s="8" t="str">
        <f>VLOOKUP(A33,'Food Encyclopedia'!$C$2:$K$999,3)&amp;","&amp;VLOOKUP(A33,'Food Encyclopedia'!$C$2:$K$999,4)&amp;","&amp;VLOOKUP(A33,'Food Encyclopedia'!$C$2:$K$999,5)&amp;","&amp;VLOOKUP(A33,'Food Encyclopedia'!$C$2:$K$999,6)</f>
        <v>Pear, red d'anjou, peel only, fresh,NA,,Fruits</v>
      </c>
      <c r="C33" s="8" t="str">
        <f>VLOOKUP(A33,'Food Encyclopedia'!$C$2:$K$999,6)</f>
        <v>Fruits</v>
      </c>
      <c r="D33" s="8" t="str">
        <f>VLOOKUP(A33,'Food Encyclopedia'!$C$2:$K$999,7)</f>
        <v>Fruit</v>
      </c>
      <c r="E33" s="8">
        <f>VLOOKUP(A33,'Absolute Total Monosaccharide C'!$E$2:$T$999,3)</f>
        <v>0.074002</v>
      </c>
      <c r="F33" s="8">
        <f>VLOOKUP(A33,'Absolute Total Monosaccharide C'!$E$2:$T$999,4)</f>
        <v>0.02049</v>
      </c>
      <c r="G33" s="8">
        <f>VLOOKUP(A33,'Absolute Total Monosaccharide C'!$E$2:$T$999,5)</f>
        <v>0.059115</v>
      </c>
      <c r="H33" s="8">
        <f>VLOOKUP(A33,'Absolute Total Monosaccharide C'!$E$2:$T$999,6)</f>
        <v>0.14516</v>
      </c>
      <c r="I33" s="110">
        <f>VLOOKUP(A33,'Absolute Total Monosaccharide C'!$E$2:$T$999,7)</f>
        <v>0.035635</v>
      </c>
      <c r="J33" s="8">
        <f>VLOOKUP(A33,'Absolute Total Monosaccharide C'!$E$2:$T$999,8)</f>
        <v>0.003024</v>
      </c>
      <c r="K33" s="8">
        <f>VLOOKUP(A33,'Absolute Total Monosaccharide C'!$E$2:$T$999,9)</f>
        <v>0.003595</v>
      </c>
      <c r="L33" s="8">
        <f>VLOOKUP(A33,'Absolute Total Monosaccharide C'!$E$2:$T$999,10)</f>
        <v>0</v>
      </c>
      <c r="M33" s="8">
        <f>VLOOKUP(A33,'Absolute Total Monosaccharide C'!$E$2:$T$999,11)</f>
        <v>0.030837</v>
      </c>
      <c r="N33" s="8">
        <f>VLOOKUP(A33,'Absolute Total Monosaccharide C'!$E$2:$T$999,12)</f>
        <v>0</v>
      </c>
      <c r="O33" s="8">
        <f>VLOOKUP(A33,'Absolute Total Monosaccharide C'!$E$2:$T$999,13)</f>
        <v>0</v>
      </c>
      <c r="P33" s="8">
        <f>VLOOKUP(A33,'Absolute Total Monosaccharide C'!$E$2:$T$999,14)</f>
        <v>0.002309</v>
      </c>
      <c r="Q33" s="8">
        <f>VLOOKUP(A33,'Absolute Total Monosaccharide C'!$E$2:$T$999,15)</f>
        <v>0</v>
      </c>
      <c r="R33" s="8">
        <f>VLOOKUP(A33,'Absolute Total Monosaccharide C'!$E$2:$T$999,16)</f>
        <v>0</v>
      </c>
      <c r="S33" s="110">
        <f>VLOOKUP(A33,'Absolute Total Monosaccharide C'!$E$2:$T$999,2)</f>
        <v>10.28</v>
      </c>
    </row>
    <row r="34">
      <c r="A34" s="2" t="s">
        <v>162</v>
      </c>
      <c r="B34" s="8" t="str">
        <f>VLOOKUP(A34,'Food Encyclopedia'!$C$2:$K$999,3)&amp;","&amp;VLOOKUP(A34,'Food Encyclopedia'!$C$2:$K$999,4)&amp;","&amp;VLOOKUP(A34,'Food Encyclopedia'!$C$2:$K$999,5)&amp;","&amp;VLOOKUP(A34,'Food Encyclopedia'!$C$2:$K$999,6)</f>
        <v>Pear, red d'anjou, flesh only, fresh,NA,,Fruits</v>
      </c>
      <c r="C34" s="8" t="str">
        <f>VLOOKUP(A34,'Food Encyclopedia'!$C$2:$K$999,6)</f>
        <v>Fruits</v>
      </c>
      <c r="D34" s="8" t="str">
        <f>VLOOKUP(A34,'Food Encyclopedia'!$C$2:$K$999,7)</f>
        <v>Fruit</v>
      </c>
      <c r="E34" s="8">
        <f>VLOOKUP(A34,'Absolute Total Monosaccharide C'!$E$2:$T$999,3)</f>
        <v>0.11272</v>
      </c>
      <c r="F34" s="8">
        <f>VLOOKUP(A34,'Absolute Total Monosaccharide C'!$E$2:$T$999,4)</f>
        <v>0.009378</v>
      </c>
      <c r="G34" s="8">
        <f>VLOOKUP(A34,'Absolute Total Monosaccharide C'!$E$2:$T$999,5)</f>
        <v>0.130959</v>
      </c>
      <c r="H34" s="8">
        <f>VLOOKUP(A34,'Absolute Total Monosaccharide C'!$E$2:$T$999,6)</f>
        <v>0.045551</v>
      </c>
      <c r="I34" s="110">
        <f>VLOOKUP(A34,'Absolute Total Monosaccharide C'!$E$2:$T$999,7)</f>
        <v>0.01233</v>
      </c>
      <c r="J34" s="8">
        <f>VLOOKUP(A34,'Absolute Total Monosaccharide C'!$E$2:$T$999,8)</f>
        <v>0.002186</v>
      </c>
      <c r="K34" s="8">
        <f>VLOOKUP(A34,'Absolute Total Monosaccharide C'!$E$2:$T$999,9)</f>
        <v>0.001537</v>
      </c>
      <c r="L34" s="8">
        <f>VLOOKUP(A34,'Absolute Total Monosaccharide C'!$E$2:$T$999,10)</f>
        <v>0</v>
      </c>
      <c r="M34" s="8">
        <f>VLOOKUP(A34,'Absolute Total Monosaccharide C'!$E$2:$T$999,11)</f>
        <v>0.018095</v>
      </c>
      <c r="N34" s="8">
        <f>VLOOKUP(A34,'Absolute Total Monosaccharide C'!$E$2:$T$999,12)</f>
        <v>0</v>
      </c>
      <c r="O34" s="8">
        <f>VLOOKUP(A34,'Absolute Total Monosaccharide C'!$E$2:$T$999,13)</f>
        <v>0</v>
      </c>
      <c r="P34" s="8">
        <f>VLOOKUP(A34,'Absolute Total Monosaccharide C'!$E$2:$T$999,14)</f>
        <v>0</v>
      </c>
      <c r="Q34" s="8">
        <f>VLOOKUP(A34,'Absolute Total Monosaccharide C'!$E$2:$T$999,15)</f>
        <v>0</v>
      </c>
      <c r="R34" s="8">
        <f>VLOOKUP(A34,'Absolute Total Monosaccharide C'!$E$2:$T$999,16)</f>
        <v>0</v>
      </c>
      <c r="S34" s="110">
        <f>VLOOKUP(A34,'Absolute Total Monosaccharide C'!$E$2:$T$999,2)</f>
        <v>10.39</v>
      </c>
    </row>
    <row r="35">
      <c r="A35" s="2" t="s">
        <v>164</v>
      </c>
      <c r="B35" s="8" t="str">
        <f>VLOOKUP(A35,'Food Encyclopedia'!$C$2:$K$999,3)&amp;","&amp;VLOOKUP(A35,'Food Encyclopedia'!$C$2:$K$999,4)&amp;","&amp;VLOOKUP(A35,'Food Encyclopedia'!$C$2:$K$999,5)&amp;","&amp;VLOOKUP(A35,'Food Encyclopedia'!$C$2:$K$999,6)</f>
        <v>Pear, bartlett, whole without seed, fresh,NA,,Fruits</v>
      </c>
      <c r="C35" s="8" t="str">
        <f>VLOOKUP(A35,'Food Encyclopedia'!$C$2:$K$999,6)</f>
        <v>Fruits</v>
      </c>
      <c r="D35" s="8" t="str">
        <f>VLOOKUP(A35,'Food Encyclopedia'!$C$2:$K$999,7)</f>
        <v>Fruit</v>
      </c>
      <c r="E35" s="8">
        <f>VLOOKUP(A35,'Absolute Total Monosaccharide C'!$E$2:$T$999,3)</f>
        <v>0.092602</v>
      </c>
      <c r="F35" s="8">
        <f>VLOOKUP(A35,'Absolute Total Monosaccharide C'!$E$2:$T$999,4)</f>
        <v>0.007223</v>
      </c>
      <c r="G35" s="8">
        <f>VLOOKUP(A35,'Absolute Total Monosaccharide C'!$E$2:$T$999,5)</f>
        <v>0.052774</v>
      </c>
      <c r="H35" s="8">
        <f>VLOOKUP(A35,'Absolute Total Monosaccharide C'!$E$2:$T$999,6)</f>
        <v>0.016301</v>
      </c>
      <c r="I35" s="110">
        <f>VLOOKUP(A35,'Absolute Total Monosaccharide C'!$E$2:$T$999,7)</f>
        <v>0.019199</v>
      </c>
      <c r="J35" s="8">
        <f>VLOOKUP(A35,'Absolute Total Monosaccharide C'!$E$2:$T$999,8)</f>
        <v>0</v>
      </c>
      <c r="K35" s="8">
        <f>VLOOKUP(A35,'Absolute Total Monosaccharide C'!$E$2:$T$999,9)</f>
        <v>0.00106</v>
      </c>
      <c r="L35" s="8">
        <f>VLOOKUP(A35,'Absolute Total Monosaccharide C'!$E$2:$T$999,10)</f>
        <v>0</v>
      </c>
      <c r="M35" s="8">
        <f>VLOOKUP(A35,'Absolute Total Monosaccharide C'!$E$2:$T$999,11)</f>
        <v>0.014218</v>
      </c>
      <c r="N35" s="8">
        <f>VLOOKUP(A35,'Absolute Total Monosaccharide C'!$E$2:$T$999,12)</f>
        <v>0</v>
      </c>
      <c r="O35" s="8">
        <f>VLOOKUP(A35,'Absolute Total Monosaccharide C'!$E$2:$T$999,13)</f>
        <v>0</v>
      </c>
      <c r="P35" s="8">
        <f>VLOOKUP(A35,'Absolute Total Monosaccharide C'!$E$2:$T$999,14)</f>
        <v>0.00292</v>
      </c>
      <c r="Q35" s="8">
        <f>VLOOKUP(A35,'Absolute Total Monosaccharide C'!$E$2:$T$999,15)</f>
        <v>0</v>
      </c>
      <c r="R35" s="8">
        <f>VLOOKUP(A35,'Absolute Total Monosaccharide C'!$E$2:$T$999,16)</f>
        <v>0</v>
      </c>
      <c r="S35" s="110">
        <f>VLOOKUP(A35,'Absolute Total Monosaccharide C'!$E$2:$T$999,2)</f>
        <v>10.21</v>
      </c>
    </row>
    <row r="36">
      <c r="A36" s="2" t="s">
        <v>167</v>
      </c>
      <c r="B36" s="8" t="str">
        <f>VLOOKUP(A36,'Food Encyclopedia'!$C$2:$K$999,3)&amp;","&amp;VLOOKUP(A36,'Food Encyclopedia'!$C$2:$K$999,4)&amp;","&amp;VLOOKUP(A36,'Food Encyclopedia'!$C$2:$K$999,5)&amp;","&amp;VLOOKUP(A36,'Food Encyclopedia'!$C$2:$K$999,6)</f>
        <v>Pear, bartlett, peel only, fresh,NA,,Fruits</v>
      </c>
      <c r="C36" s="8" t="str">
        <f>VLOOKUP(A36,'Food Encyclopedia'!$C$2:$K$999,6)</f>
        <v>Fruits</v>
      </c>
      <c r="D36" s="8" t="str">
        <f>VLOOKUP(A36,'Food Encyclopedia'!$C$2:$K$999,7)</f>
        <v>Fruit</v>
      </c>
      <c r="E36" s="8">
        <f>VLOOKUP(A36,'Absolute Total Monosaccharide C'!$E$2:$T$999,3)</f>
        <v>0.080581</v>
      </c>
      <c r="F36" s="8">
        <f>VLOOKUP(A36,'Absolute Total Monosaccharide C'!$E$2:$T$999,4)</f>
        <v>0.008359</v>
      </c>
      <c r="G36" s="8">
        <f>VLOOKUP(A36,'Absolute Total Monosaccharide C'!$E$2:$T$999,5)</f>
        <v>0.020731</v>
      </c>
      <c r="H36" s="8">
        <f>VLOOKUP(A36,'Absolute Total Monosaccharide C'!$E$2:$T$999,6)</f>
        <v>0.020886</v>
      </c>
      <c r="I36" s="110">
        <f>VLOOKUP(A36,'Absolute Total Monosaccharide C'!$E$2:$T$999,7)</f>
        <v>0.028541</v>
      </c>
      <c r="J36" s="8">
        <f>VLOOKUP(A36,'Absolute Total Monosaccharide C'!$E$2:$T$999,8)</f>
        <v>0.002669</v>
      </c>
      <c r="K36" s="8">
        <f>VLOOKUP(A36,'Absolute Total Monosaccharide C'!$E$2:$T$999,9)</f>
        <v>0.001323</v>
      </c>
      <c r="L36" s="8">
        <f>VLOOKUP(A36,'Absolute Total Monosaccharide C'!$E$2:$T$999,10)</f>
        <v>0</v>
      </c>
      <c r="M36" s="8">
        <f>VLOOKUP(A36,'Absolute Total Monosaccharide C'!$E$2:$T$999,11)</f>
        <v>0.016218</v>
      </c>
      <c r="N36" s="8">
        <f>VLOOKUP(A36,'Absolute Total Monosaccharide C'!$E$2:$T$999,12)</f>
        <v>0</v>
      </c>
      <c r="O36" s="8">
        <f>VLOOKUP(A36,'Absolute Total Monosaccharide C'!$E$2:$T$999,13)</f>
        <v>0</v>
      </c>
      <c r="P36" s="8">
        <f>VLOOKUP(A36,'Absolute Total Monosaccharide C'!$E$2:$T$999,14)</f>
        <v>0.00234</v>
      </c>
      <c r="Q36" s="8">
        <f>VLOOKUP(A36,'Absolute Total Monosaccharide C'!$E$2:$T$999,15)</f>
        <v>0</v>
      </c>
      <c r="R36" s="8">
        <f>VLOOKUP(A36,'Absolute Total Monosaccharide C'!$E$2:$T$999,16)</f>
        <v>0</v>
      </c>
      <c r="S36" s="110">
        <f>VLOOKUP(A36,'Absolute Total Monosaccharide C'!$E$2:$T$999,2)</f>
        <v>10.44</v>
      </c>
    </row>
    <row r="37">
      <c r="A37" s="2" t="s">
        <v>169</v>
      </c>
      <c r="B37" s="8" t="str">
        <f>VLOOKUP(A37,'Food Encyclopedia'!$C$2:$K$999,3)&amp;","&amp;VLOOKUP(A37,'Food Encyclopedia'!$C$2:$K$999,4)&amp;","&amp;VLOOKUP(A37,'Food Encyclopedia'!$C$2:$K$999,5)&amp;","&amp;VLOOKUP(A37,'Food Encyclopedia'!$C$2:$K$999,6)</f>
        <v>Pear, bartlett, flesh only, fresh,NA,,Fruits</v>
      </c>
      <c r="C37" s="8" t="str">
        <f>VLOOKUP(A37,'Food Encyclopedia'!$C$2:$K$999,6)</f>
        <v>Fruits</v>
      </c>
      <c r="D37" s="8" t="str">
        <f>VLOOKUP(A37,'Food Encyclopedia'!$C$2:$K$999,7)</f>
        <v>Fruit</v>
      </c>
      <c r="E37" s="8">
        <f>VLOOKUP(A37,'Absolute Total Monosaccharide C'!$E$2:$T$999,3)</f>
        <v>0.153847</v>
      </c>
      <c r="F37" s="8">
        <f>VLOOKUP(A37,'Absolute Total Monosaccharide C'!$E$2:$T$999,4)</f>
        <v>0.005059</v>
      </c>
      <c r="G37" s="8">
        <f>VLOOKUP(A37,'Absolute Total Monosaccharide C'!$E$2:$T$999,5)</f>
        <v>0.208548</v>
      </c>
      <c r="H37" s="8">
        <f>VLOOKUP(A37,'Absolute Total Monosaccharide C'!$E$2:$T$999,6)</f>
        <v>0.008025</v>
      </c>
      <c r="I37" s="110">
        <f>VLOOKUP(A37,'Absolute Total Monosaccharide C'!$E$2:$T$999,7)</f>
        <v>0.014159</v>
      </c>
      <c r="J37" s="8">
        <f>VLOOKUP(A37,'Absolute Total Monosaccharide C'!$E$2:$T$999,8)</f>
        <v>0.001161</v>
      </c>
      <c r="K37" s="8">
        <f>VLOOKUP(A37,'Absolute Total Monosaccharide C'!$E$2:$T$999,9)</f>
        <v>0.000763</v>
      </c>
      <c r="L37" s="8">
        <f>VLOOKUP(A37,'Absolute Total Monosaccharide C'!$E$2:$T$999,10)</f>
        <v>0</v>
      </c>
      <c r="M37" s="8">
        <f>VLOOKUP(A37,'Absolute Total Monosaccharide C'!$E$2:$T$999,11)</f>
        <v>0.01087</v>
      </c>
      <c r="N37" s="8">
        <f>VLOOKUP(A37,'Absolute Total Monosaccharide C'!$E$2:$T$999,12)</f>
        <v>0</v>
      </c>
      <c r="O37" s="8">
        <f>VLOOKUP(A37,'Absolute Total Monosaccharide C'!$E$2:$T$999,13)</f>
        <v>0</v>
      </c>
      <c r="P37" s="8">
        <f>VLOOKUP(A37,'Absolute Total Monosaccharide C'!$E$2:$T$999,14)</f>
        <v>0</v>
      </c>
      <c r="Q37" s="8">
        <f>VLOOKUP(A37,'Absolute Total Monosaccharide C'!$E$2:$T$999,15)</f>
        <v>0</v>
      </c>
      <c r="R37" s="8">
        <f>VLOOKUP(A37,'Absolute Total Monosaccharide C'!$E$2:$T$999,16)</f>
        <v>0</v>
      </c>
      <c r="S37" s="110">
        <f>VLOOKUP(A37,'Absolute Total Monosaccharide C'!$E$2:$T$999,2)</f>
        <v>10.47</v>
      </c>
    </row>
    <row r="38">
      <c r="A38" s="2" t="s">
        <v>171</v>
      </c>
      <c r="B38" s="8" t="str">
        <f>VLOOKUP(A38,'Food Encyclopedia'!$C$2:$K$999,3)&amp;","&amp;VLOOKUP(A38,'Food Encyclopedia'!$C$2:$K$999,4)&amp;","&amp;VLOOKUP(A38,'Food Encyclopedia'!$C$2:$K$999,5)&amp;","&amp;VLOOKUP(A38,'Food Encyclopedia'!$C$2:$K$999,6)</f>
        <v>Pear, d'anjou, whole without seed, fresh,NA,,Fruits</v>
      </c>
      <c r="C38" s="8" t="str">
        <f>VLOOKUP(A38,'Food Encyclopedia'!$C$2:$K$999,6)</f>
        <v>Fruits</v>
      </c>
      <c r="D38" s="8" t="str">
        <f>VLOOKUP(A38,'Food Encyclopedia'!$C$2:$K$999,7)</f>
        <v>Fruit</v>
      </c>
      <c r="E38" s="8">
        <f>VLOOKUP(A38,'Absolute Total Monosaccharide C'!$E$2:$T$999,3)</f>
        <v>0.134204</v>
      </c>
      <c r="F38" s="8">
        <f>VLOOKUP(A38,'Absolute Total Monosaccharide C'!$E$2:$T$999,4)</f>
        <v>0.006689</v>
      </c>
      <c r="G38" s="8">
        <f>VLOOKUP(A38,'Absolute Total Monosaccharide C'!$E$2:$T$999,5)</f>
        <v>0.115098</v>
      </c>
      <c r="H38" s="8">
        <f>VLOOKUP(A38,'Absolute Total Monosaccharide C'!$E$2:$T$999,6)</f>
        <v>0.016234</v>
      </c>
      <c r="I38" s="110">
        <f>VLOOKUP(A38,'Absolute Total Monosaccharide C'!$E$2:$T$999,7)</f>
        <v>0.011632</v>
      </c>
      <c r="J38" s="8">
        <f>VLOOKUP(A38,'Absolute Total Monosaccharide C'!$E$2:$T$999,8)</f>
        <v>0.001059</v>
      </c>
      <c r="K38" s="8">
        <f>VLOOKUP(A38,'Absolute Total Monosaccharide C'!$E$2:$T$999,9)</f>
        <v>0.001035</v>
      </c>
      <c r="L38" s="8">
        <f>VLOOKUP(A38,'Absolute Total Monosaccharide C'!$E$2:$T$999,10)</f>
        <v>0</v>
      </c>
      <c r="M38" s="8">
        <f>VLOOKUP(A38,'Absolute Total Monosaccharide C'!$E$2:$T$999,11)</f>
        <v>0.016454</v>
      </c>
      <c r="N38" s="8">
        <f>VLOOKUP(A38,'Absolute Total Monosaccharide C'!$E$2:$T$999,12)</f>
        <v>0</v>
      </c>
      <c r="O38" s="8">
        <f>VLOOKUP(A38,'Absolute Total Monosaccharide C'!$E$2:$T$999,13)</f>
        <v>0</v>
      </c>
      <c r="P38" s="8">
        <f>VLOOKUP(A38,'Absolute Total Monosaccharide C'!$E$2:$T$999,14)</f>
        <v>0.00028</v>
      </c>
      <c r="Q38" s="8">
        <f>VLOOKUP(A38,'Absolute Total Monosaccharide C'!$E$2:$T$999,15)</f>
        <v>0</v>
      </c>
      <c r="R38" s="8">
        <f>VLOOKUP(A38,'Absolute Total Monosaccharide C'!$E$2:$T$999,16)</f>
        <v>0</v>
      </c>
      <c r="S38" s="110">
        <f>VLOOKUP(A38,'Absolute Total Monosaccharide C'!$E$2:$T$999,2)</f>
        <v>10.44</v>
      </c>
    </row>
    <row r="39">
      <c r="A39" s="2" t="s">
        <v>173</v>
      </c>
      <c r="B39" s="8" t="str">
        <f>VLOOKUP(A39,'Food Encyclopedia'!$C$2:$K$999,3)&amp;","&amp;VLOOKUP(A39,'Food Encyclopedia'!$C$2:$K$999,4)&amp;","&amp;VLOOKUP(A39,'Food Encyclopedia'!$C$2:$K$999,5)&amp;","&amp;VLOOKUP(A39,'Food Encyclopedia'!$C$2:$K$999,6)</f>
        <v>Pear, d'anjou, peel only, fresh,NA,,Fruits</v>
      </c>
      <c r="C39" s="8" t="str">
        <f>VLOOKUP(A39,'Food Encyclopedia'!$C$2:$K$999,6)</f>
        <v>Fruits</v>
      </c>
      <c r="D39" s="8" t="str">
        <f>VLOOKUP(A39,'Food Encyclopedia'!$C$2:$K$999,7)</f>
        <v>Fruit</v>
      </c>
      <c r="E39" s="8">
        <f>VLOOKUP(A39,'Absolute Total Monosaccharide C'!$E$2:$T$999,3)</f>
        <v>0.091252</v>
      </c>
      <c r="F39" s="8">
        <f>VLOOKUP(A39,'Absolute Total Monosaccharide C'!$E$2:$T$999,4)</f>
        <v>0.017117</v>
      </c>
      <c r="G39" s="8">
        <f>VLOOKUP(A39,'Absolute Total Monosaccharide C'!$E$2:$T$999,5)</f>
        <v>0.060067</v>
      </c>
      <c r="H39" s="8">
        <f>VLOOKUP(A39,'Absolute Total Monosaccharide C'!$E$2:$T$999,6)</f>
        <v>0.129397</v>
      </c>
      <c r="I39" s="110">
        <f>VLOOKUP(A39,'Absolute Total Monosaccharide C'!$E$2:$T$999,7)</f>
        <v>0.028526</v>
      </c>
      <c r="J39" s="8">
        <f>VLOOKUP(A39,'Absolute Total Monosaccharide C'!$E$2:$T$999,8)</f>
        <v>0.002107</v>
      </c>
      <c r="K39" s="8">
        <f>VLOOKUP(A39,'Absolute Total Monosaccharide C'!$E$2:$T$999,9)</f>
        <v>0.002587</v>
      </c>
      <c r="L39" s="8">
        <f>VLOOKUP(A39,'Absolute Total Monosaccharide C'!$E$2:$T$999,10)</f>
        <v>0</v>
      </c>
      <c r="M39" s="8">
        <f>VLOOKUP(A39,'Absolute Total Monosaccharide C'!$E$2:$T$999,11)</f>
        <v>0.020143</v>
      </c>
      <c r="N39" s="8">
        <f>VLOOKUP(A39,'Absolute Total Monosaccharide C'!$E$2:$T$999,12)</f>
        <v>0</v>
      </c>
      <c r="O39" s="8">
        <f>VLOOKUP(A39,'Absolute Total Monosaccharide C'!$E$2:$T$999,13)</f>
        <v>0</v>
      </c>
      <c r="P39" s="8">
        <f>VLOOKUP(A39,'Absolute Total Monosaccharide C'!$E$2:$T$999,14)</f>
        <v>0.002822</v>
      </c>
      <c r="Q39" s="8">
        <f>VLOOKUP(A39,'Absolute Total Monosaccharide C'!$E$2:$T$999,15)</f>
        <v>0</v>
      </c>
      <c r="R39" s="8">
        <f>VLOOKUP(A39,'Absolute Total Monosaccharide C'!$E$2:$T$999,16)</f>
        <v>0</v>
      </c>
      <c r="S39" s="110">
        <f>VLOOKUP(A39,'Absolute Total Monosaccharide C'!$E$2:$T$999,2)</f>
        <v>10.35</v>
      </c>
    </row>
    <row r="40">
      <c r="A40" s="2" t="s">
        <v>175</v>
      </c>
      <c r="B40" s="8" t="str">
        <f>VLOOKUP(A40,'Food Encyclopedia'!$C$2:$K$999,3)&amp;","&amp;VLOOKUP(A40,'Food Encyclopedia'!$C$2:$K$999,4)&amp;","&amp;VLOOKUP(A40,'Food Encyclopedia'!$C$2:$K$999,5)&amp;","&amp;VLOOKUP(A40,'Food Encyclopedia'!$C$2:$K$999,6)</f>
        <v>Pear, d'anjou, flesh only, fresh,NA,,Fruits</v>
      </c>
      <c r="C40" s="8" t="str">
        <f>VLOOKUP(A40,'Food Encyclopedia'!$C$2:$K$999,6)</f>
        <v>Fruits</v>
      </c>
      <c r="D40" s="8" t="str">
        <f>VLOOKUP(A40,'Food Encyclopedia'!$C$2:$K$999,7)</f>
        <v>Fruit</v>
      </c>
      <c r="E40" s="8">
        <f>VLOOKUP(A40,'Absolute Total Monosaccharide C'!$E$2:$T$999,3)</f>
        <v>0.333311</v>
      </c>
      <c r="F40" s="8">
        <f>VLOOKUP(A40,'Absolute Total Monosaccharide C'!$E$2:$T$999,4)</f>
        <v>0.036676</v>
      </c>
      <c r="G40" s="8">
        <f>VLOOKUP(A40,'Absolute Total Monosaccharide C'!$E$2:$T$999,5)</f>
        <v>0.104962</v>
      </c>
      <c r="H40" s="8">
        <f>VLOOKUP(A40,'Absolute Total Monosaccharide C'!$E$2:$T$999,6)</f>
        <v>0.003114</v>
      </c>
      <c r="I40" s="110">
        <f>VLOOKUP(A40,'Absolute Total Monosaccharide C'!$E$2:$T$999,7)</f>
        <v>0.020983</v>
      </c>
      <c r="J40" s="8">
        <f>VLOOKUP(A40,'Absolute Total Monosaccharide C'!$E$2:$T$999,8)</f>
        <v>0.000484</v>
      </c>
      <c r="K40" s="8">
        <f>VLOOKUP(A40,'Absolute Total Monosaccharide C'!$E$2:$T$999,9)</f>
        <v>0.00317</v>
      </c>
      <c r="L40" s="8">
        <f>VLOOKUP(A40,'Absolute Total Monosaccharide C'!$E$2:$T$999,10)</f>
        <v>0</v>
      </c>
      <c r="M40" s="8">
        <f>VLOOKUP(A40,'Absolute Total Monosaccharide C'!$E$2:$T$999,11)</f>
        <v>0.043887</v>
      </c>
      <c r="N40" s="8">
        <f>VLOOKUP(A40,'Absolute Total Monosaccharide C'!$E$2:$T$999,12)</f>
        <v>0</v>
      </c>
      <c r="O40" s="8">
        <f>VLOOKUP(A40,'Absolute Total Monosaccharide C'!$E$2:$T$999,13)</f>
        <v>0</v>
      </c>
      <c r="P40" s="8">
        <f>VLOOKUP(A40,'Absolute Total Monosaccharide C'!$E$2:$T$999,14)</f>
        <v>0.002148</v>
      </c>
      <c r="Q40" s="8">
        <f>VLOOKUP(A40,'Absolute Total Monosaccharide C'!$E$2:$T$999,15)</f>
        <v>0</v>
      </c>
      <c r="R40" s="8">
        <f>VLOOKUP(A40,'Absolute Total Monosaccharide C'!$E$2:$T$999,16)</f>
        <v>0.000429</v>
      </c>
      <c r="S40" s="110">
        <f>VLOOKUP(A40,'Absolute Total Monosaccharide C'!$E$2:$T$999,2)</f>
        <v>10.26</v>
      </c>
    </row>
    <row r="41">
      <c r="A41" s="2" t="s">
        <v>177</v>
      </c>
      <c r="B41" s="8" t="str">
        <f>VLOOKUP(A41,'Food Encyclopedia'!$C$2:$K$999,3)&amp;","&amp;VLOOKUP(A41,'Food Encyclopedia'!$C$2:$K$999,4)&amp;","&amp;VLOOKUP(A41,'Food Encyclopedia'!$C$2:$K$999,5)&amp;","&amp;VLOOKUP(A41,'Food Encyclopedia'!$C$2:$K$999,6)</f>
        <v>Pear, beurre bosc, whole without seed, fresh,NA,,Fruits</v>
      </c>
      <c r="C41" s="8" t="str">
        <f>VLOOKUP(A41,'Food Encyclopedia'!$C$2:$K$999,6)</f>
        <v>Fruits</v>
      </c>
      <c r="D41" s="8" t="str">
        <f>VLOOKUP(A41,'Food Encyclopedia'!$C$2:$K$999,7)</f>
        <v>Fruit</v>
      </c>
      <c r="E41" s="8">
        <f>VLOOKUP(A41,'Absolute Total Monosaccharide C'!$E$2:$T$999,3)</f>
        <v>0.124836</v>
      </c>
      <c r="F41" s="8">
        <f>VLOOKUP(A41,'Absolute Total Monosaccharide C'!$E$2:$T$999,4)</f>
        <v>0.010158</v>
      </c>
      <c r="G41" s="8">
        <f>VLOOKUP(A41,'Absolute Total Monosaccharide C'!$E$2:$T$999,5)</f>
        <v>0.326746</v>
      </c>
      <c r="H41" s="8">
        <f>VLOOKUP(A41,'Absolute Total Monosaccharide C'!$E$2:$T$999,6)</f>
        <v>0.097767</v>
      </c>
      <c r="I41" s="110">
        <f>VLOOKUP(A41,'Absolute Total Monosaccharide C'!$E$2:$T$999,7)</f>
        <v>0.010671</v>
      </c>
      <c r="J41" s="8">
        <f>VLOOKUP(A41,'Absolute Total Monosaccharide C'!$E$2:$T$999,8)</f>
        <v>0.001781</v>
      </c>
      <c r="K41" s="8">
        <f>VLOOKUP(A41,'Absolute Total Monosaccharide C'!$E$2:$T$999,9)</f>
        <v>0.002159</v>
      </c>
      <c r="L41" s="8">
        <f>VLOOKUP(A41,'Absolute Total Monosaccharide C'!$E$2:$T$999,10)</f>
        <v>0</v>
      </c>
      <c r="M41" s="8">
        <f>VLOOKUP(A41,'Absolute Total Monosaccharide C'!$E$2:$T$999,11)</f>
        <v>0.018381</v>
      </c>
      <c r="N41" s="8">
        <f>VLOOKUP(A41,'Absolute Total Monosaccharide C'!$E$2:$T$999,12)</f>
        <v>0</v>
      </c>
      <c r="O41" s="8">
        <f>VLOOKUP(A41,'Absolute Total Monosaccharide C'!$E$2:$T$999,13)</f>
        <v>0</v>
      </c>
      <c r="P41" s="8">
        <f>VLOOKUP(A41,'Absolute Total Monosaccharide C'!$E$2:$T$999,14)</f>
        <v>0</v>
      </c>
      <c r="Q41" s="8">
        <f>VLOOKUP(A41,'Absolute Total Monosaccharide C'!$E$2:$T$999,15)</f>
        <v>0.000358</v>
      </c>
      <c r="R41" s="8">
        <f>VLOOKUP(A41,'Absolute Total Monosaccharide C'!$E$2:$T$999,16)</f>
        <v>0</v>
      </c>
      <c r="S41" s="110">
        <f>VLOOKUP(A41,'Absolute Total Monosaccharide C'!$E$2:$T$999,2)</f>
        <v>10.4</v>
      </c>
    </row>
    <row r="42">
      <c r="A42" s="2" t="s">
        <v>179</v>
      </c>
      <c r="B42" s="8" t="str">
        <f>VLOOKUP(A42,'Food Encyclopedia'!$C$2:$K$999,3)&amp;","&amp;VLOOKUP(A42,'Food Encyclopedia'!$C$2:$K$999,4)&amp;","&amp;VLOOKUP(A42,'Food Encyclopedia'!$C$2:$K$999,5)&amp;","&amp;VLOOKUP(A42,'Food Encyclopedia'!$C$2:$K$999,6)</f>
        <v>Pear, beurre bosc, peel only, fresh,NA,,Fruits</v>
      </c>
      <c r="C42" s="8" t="str">
        <f>VLOOKUP(A42,'Food Encyclopedia'!$C$2:$K$999,6)</f>
        <v>Fruits</v>
      </c>
      <c r="D42" s="8" t="str">
        <f>VLOOKUP(A42,'Food Encyclopedia'!$C$2:$K$999,7)</f>
        <v>Fruit</v>
      </c>
      <c r="E42" s="8">
        <f>VLOOKUP(A42,'Absolute Total Monosaccharide C'!$E$2:$T$999,3)</f>
        <v>0.115021</v>
      </c>
      <c r="F42" s="8">
        <f>VLOOKUP(A42,'Absolute Total Monosaccharide C'!$E$2:$T$999,4)</f>
        <v>0.010748</v>
      </c>
      <c r="G42" s="8">
        <f>VLOOKUP(A42,'Absolute Total Monosaccharide C'!$E$2:$T$999,5)</f>
        <v>0.077268</v>
      </c>
      <c r="H42" s="8">
        <f>VLOOKUP(A42,'Absolute Total Monosaccharide C'!$E$2:$T$999,6)</f>
        <v>0.044056</v>
      </c>
      <c r="I42" s="110">
        <f>VLOOKUP(A42,'Absolute Total Monosaccharide C'!$E$2:$T$999,7)</f>
        <v>0.016321</v>
      </c>
      <c r="J42" s="8">
        <f>VLOOKUP(A42,'Absolute Total Monosaccharide C'!$E$2:$T$999,8)</f>
        <v>0.001411</v>
      </c>
      <c r="K42" s="8">
        <f>VLOOKUP(A42,'Absolute Total Monosaccharide C'!$E$2:$T$999,9)</f>
        <v>0.001632</v>
      </c>
      <c r="L42" s="8">
        <f>VLOOKUP(A42,'Absolute Total Monosaccharide C'!$E$2:$T$999,10)</f>
        <v>0</v>
      </c>
      <c r="M42" s="8">
        <f>VLOOKUP(A42,'Absolute Total Monosaccharide C'!$E$2:$T$999,11)</f>
        <v>0.022556</v>
      </c>
      <c r="N42" s="8">
        <f>VLOOKUP(A42,'Absolute Total Monosaccharide C'!$E$2:$T$999,12)</f>
        <v>0</v>
      </c>
      <c r="O42" s="8">
        <f>VLOOKUP(A42,'Absolute Total Monosaccharide C'!$E$2:$T$999,13)</f>
        <v>0</v>
      </c>
      <c r="P42" s="8">
        <f>VLOOKUP(A42,'Absolute Total Monosaccharide C'!$E$2:$T$999,14)</f>
        <v>0.00218</v>
      </c>
      <c r="Q42" s="8">
        <f>VLOOKUP(A42,'Absolute Total Monosaccharide C'!$E$2:$T$999,15)</f>
        <v>0</v>
      </c>
      <c r="R42" s="8">
        <f>VLOOKUP(A42,'Absolute Total Monosaccharide C'!$E$2:$T$999,16)</f>
        <v>0</v>
      </c>
      <c r="S42" s="110">
        <f>VLOOKUP(A42,'Absolute Total Monosaccharide C'!$E$2:$T$999,2)</f>
        <v>10.32</v>
      </c>
    </row>
    <row r="43">
      <c r="A43" s="2" t="s">
        <v>181</v>
      </c>
      <c r="B43" s="8" t="str">
        <f>VLOOKUP(A43,'Food Encyclopedia'!$C$2:$K$999,3)&amp;","&amp;VLOOKUP(A43,'Food Encyclopedia'!$C$2:$K$999,4)&amp;","&amp;VLOOKUP(A43,'Food Encyclopedia'!$C$2:$K$999,5)&amp;","&amp;VLOOKUP(A43,'Food Encyclopedia'!$C$2:$K$999,6)</f>
        <v>Pear, beurre bosc, flesh only, fresh,NA,,Fruits</v>
      </c>
      <c r="C43" s="8" t="str">
        <f>VLOOKUP(A43,'Food Encyclopedia'!$C$2:$K$999,6)</f>
        <v>Fruits</v>
      </c>
      <c r="D43" s="8" t="str">
        <f>VLOOKUP(A43,'Food Encyclopedia'!$C$2:$K$999,7)</f>
        <v>Fruit</v>
      </c>
      <c r="E43" s="8">
        <f>VLOOKUP(A43,'Absolute Total Monosaccharide C'!$E$2:$T$999,3)</f>
        <v>0.113269</v>
      </c>
      <c r="F43" s="8">
        <f>VLOOKUP(A43,'Absolute Total Monosaccharide C'!$E$2:$T$999,4)</f>
        <v>0.00663</v>
      </c>
      <c r="G43" s="8">
        <f>VLOOKUP(A43,'Absolute Total Monosaccharide C'!$E$2:$T$999,5)</f>
        <v>0.127712</v>
      </c>
      <c r="H43" s="8">
        <f>VLOOKUP(A43,'Absolute Total Monosaccharide C'!$E$2:$T$999,6)</f>
        <v>0.019398</v>
      </c>
      <c r="I43" s="110">
        <f>VLOOKUP(A43,'Absolute Total Monosaccharide C'!$E$2:$T$999,7)</f>
        <v>0.007196</v>
      </c>
      <c r="J43" s="8">
        <f>VLOOKUP(A43,'Absolute Total Monosaccharide C'!$E$2:$T$999,8)</f>
        <v>0.001864</v>
      </c>
      <c r="K43" s="8">
        <f>VLOOKUP(A43,'Absolute Total Monosaccharide C'!$E$2:$T$999,9)</f>
        <v>0.000847</v>
      </c>
      <c r="L43" s="8">
        <f>VLOOKUP(A43,'Absolute Total Monosaccharide C'!$E$2:$T$999,10)</f>
        <v>0</v>
      </c>
      <c r="M43" s="8">
        <f>VLOOKUP(A43,'Absolute Total Monosaccharide C'!$E$2:$T$999,11)</f>
        <v>0.013726</v>
      </c>
      <c r="N43" s="8">
        <f>VLOOKUP(A43,'Absolute Total Monosaccharide C'!$E$2:$T$999,12)</f>
        <v>0</v>
      </c>
      <c r="O43" s="8">
        <f>VLOOKUP(A43,'Absolute Total Monosaccharide C'!$E$2:$T$999,13)</f>
        <v>0</v>
      </c>
      <c r="P43" s="8">
        <f>VLOOKUP(A43,'Absolute Total Monosaccharide C'!$E$2:$T$999,14)</f>
        <v>0.000174</v>
      </c>
      <c r="Q43" s="8">
        <f>VLOOKUP(A43,'Absolute Total Monosaccharide C'!$E$2:$T$999,15)</f>
        <v>0</v>
      </c>
      <c r="R43" s="8">
        <f>VLOOKUP(A43,'Absolute Total Monosaccharide C'!$E$2:$T$999,16)</f>
        <v>0</v>
      </c>
      <c r="S43" s="110">
        <f>VLOOKUP(A43,'Absolute Total Monosaccharide C'!$E$2:$T$999,2)</f>
        <v>10.16</v>
      </c>
    </row>
    <row r="44">
      <c r="A44" s="2" t="s">
        <v>183</v>
      </c>
      <c r="B44" s="8" t="str">
        <f>VLOOKUP(A44,'Food Encyclopedia'!$C$2:$K$999,3)&amp;","&amp;VLOOKUP(A44,'Food Encyclopedia'!$C$2:$K$999,4)&amp;","&amp;VLOOKUP(A44,'Food Encyclopedia'!$C$2:$K$999,5)&amp;","&amp;VLOOKUP(A44,'Food Encyclopedia'!$C$2:$K$999,6)</f>
        <v>Pear, shingo, whole without seed, fresh,NA,,Fruits</v>
      </c>
      <c r="C44" s="8" t="str">
        <f>VLOOKUP(A44,'Food Encyclopedia'!$C$2:$K$999,6)</f>
        <v>Fruits</v>
      </c>
      <c r="D44" s="8" t="str">
        <f>VLOOKUP(A44,'Food Encyclopedia'!$C$2:$K$999,7)</f>
        <v>Fruit</v>
      </c>
      <c r="E44" s="8">
        <f>VLOOKUP(A44,'Absolute Total Monosaccharide C'!$E$2:$T$999,3)</f>
        <v>0.215154</v>
      </c>
      <c r="F44" s="8">
        <f>VLOOKUP(A44,'Absolute Total Monosaccharide C'!$E$2:$T$999,4)</f>
        <v>0.005454</v>
      </c>
      <c r="G44" s="8">
        <f>VLOOKUP(A44,'Absolute Total Monosaccharide C'!$E$2:$T$999,5)</f>
        <v>0.143961</v>
      </c>
      <c r="H44" s="8">
        <f>VLOOKUP(A44,'Absolute Total Monosaccharide C'!$E$2:$T$999,6)</f>
        <v>0.009233</v>
      </c>
      <c r="I44" s="110">
        <f>VLOOKUP(A44,'Absolute Total Monosaccharide C'!$E$2:$T$999,7)</f>
        <v>0.014486</v>
      </c>
      <c r="J44" s="8">
        <f>VLOOKUP(A44,'Absolute Total Monosaccharide C'!$E$2:$T$999,8)</f>
        <v>0.000971</v>
      </c>
      <c r="K44" s="8">
        <f>VLOOKUP(A44,'Absolute Total Monosaccharide C'!$E$2:$T$999,9)</f>
        <v>0.001125</v>
      </c>
      <c r="L44" s="8">
        <f>VLOOKUP(A44,'Absolute Total Monosaccharide C'!$E$2:$T$999,10)</f>
        <v>0</v>
      </c>
      <c r="M44" s="8">
        <f>VLOOKUP(A44,'Absolute Total Monosaccharide C'!$E$2:$T$999,11)</f>
        <v>0.01402</v>
      </c>
      <c r="N44" s="8">
        <f>VLOOKUP(A44,'Absolute Total Monosaccharide C'!$E$2:$T$999,12)</f>
        <v>0</v>
      </c>
      <c r="O44" s="8">
        <f>VLOOKUP(A44,'Absolute Total Monosaccharide C'!$E$2:$T$999,13)</f>
        <v>0</v>
      </c>
      <c r="P44" s="111">
        <f>VLOOKUP(A44,'Absolute Total Monosaccharide C'!$E$2:$T$999,14)</f>
        <v>0.0000375</v>
      </c>
      <c r="Q44" s="8">
        <f>VLOOKUP(A44,'Absolute Total Monosaccharide C'!$E$2:$T$999,15)</f>
        <v>0</v>
      </c>
      <c r="R44" s="8">
        <f>VLOOKUP(A44,'Absolute Total Monosaccharide C'!$E$2:$T$999,16)</f>
        <v>0</v>
      </c>
      <c r="S44" s="110">
        <f>VLOOKUP(A44,'Absolute Total Monosaccharide C'!$E$2:$T$999,2)</f>
        <v>10.05</v>
      </c>
    </row>
    <row r="45">
      <c r="A45" s="2" t="s">
        <v>185</v>
      </c>
      <c r="B45" s="8" t="str">
        <f>VLOOKUP(A45,'Food Encyclopedia'!$C$2:$K$999,3)&amp;","&amp;VLOOKUP(A45,'Food Encyclopedia'!$C$2:$K$999,4)&amp;","&amp;VLOOKUP(A45,'Food Encyclopedia'!$C$2:$K$999,5)&amp;","&amp;VLOOKUP(A45,'Food Encyclopedia'!$C$2:$K$999,6)</f>
        <v>Pear, shingo, peel only, fresh,NA,,Fruits</v>
      </c>
      <c r="C45" s="8" t="str">
        <f>VLOOKUP(A45,'Food Encyclopedia'!$C$2:$K$999,6)</f>
        <v>Fruits</v>
      </c>
      <c r="D45" s="8" t="str">
        <f>VLOOKUP(A45,'Food Encyclopedia'!$C$2:$K$999,7)</f>
        <v>Fruit</v>
      </c>
      <c r="E45" s="8">
        <f>VLOOKUP(A45,'Absolute Total Monosaccharide C'!$E$2:$T$999,3)</f>
        <v>0.098667</v>
      </c>
      <c r="F45" s="8">
        <f>VLOOKUP(A45,'Absolute Total Monosaccharide C'!$E$2:$T$999,4)</f>
        <v>0.010033</v>
      </c>
      <c r="G45" s="8">
        <f>VLOOKUP(A45,'Absolute Total Monosaccharide C'!$E$2:$T$999,5)</f>
        <v>0.041853</v>
      </c>
      <c r="H45" s="8">
        <f>VLOOKUP(A45,'Absolute Total Monosaccharide C'!$E$2:$T$999,6)</f>
        <v>0.014177</v>
      </c>
      <c r="I45" s="110">
        <f>VLOOKUP(A45,'Absolute Total Monosaccharide C'!$E$2:$T$999,7)</f>
        <v>0.023964</v>
      </c>
      <c r="J45" s="8">
        <f>VLOOKUP(A45,'Absolute Total Monosaccharide C'!$E$2:$T$999,8)</f>
        <v>0.000704</v>
      </c>
      <c r="K45" s="8">
        <f>VLOOKUP(A45,'Absolute Total Monosaccharide C'!$E$2:$T$999,9)</f>
        <v>0.001432</v>
      </c>
      <c r="L45" s="8">
        <f>VLOOKUP(A45,'Absolute Total Monosaccharide C'!$E$2:$T$999,10)</f>
        <v>0</v>
      </c>
      <c r="M45" s="8">
        <f>VLOOKUP(A45,'Absolute Total Monosaccharide C'!$E$2:$T$999,11)</f>
        <v>0.022916</v>
      </c>
      <c r="N45" s="8">
        <f>VLOOKUP(A45,'Absolute Total Monosaccharide C'!$E$2:$T$999,12)</f>
        <v>0</v>
      </c>
      <c r="O45" s="8">
        <f>VLOOKUP(A45,'Absolute Total Monosaccharide C'!$E$2:$T$999,13)</f>
        <v>0</v>
      </c>
      <c r="P45" s="8">
        <f>VLOOKUP(A45,'Absolute Total Monosaccharide C'!$E$2:$T$999,14)</f>
        <v>0</v>
      </c>
      <c r="Q45" s="8">
        <f>VLOOKUP(A45,'Absolute Total Monosaccharide C'!$E$2:$T$999,15)</f>
        <v>0</v>
      </c>
      <c r="R45" s="8">
        <f>VLOOKUP(A45,'Absolute Total Monosaccharide C'!$E$2:$T$999,16)</f>
        <v>0</v>
      </c>
      <c r="S45" s="110">
        <f>VLOOKUP(A45,'Absolute Total Monosaccharide C'!$E$2:$T$999,2)</f>
        <v>10.45</v>
      </c>
    </row>
    <row r="46">
      <c r="A46" s="2" t="s">
        <v>187</v>
      </c>
      <c r="B46" s="8" t="str">
        <f>VLOOKUP(A46,'Food Encyclopedia'!$C$2:$K$999,3)&amp;","&amp;VLOOKUP(A46,'Food Encyclopedia'!$C$2:$K$999,4)&amp;","&amp;VLOOKUP(A46,'Food Encyclopedia'!$C$2:$K$999,5)&amp;","&amp;VLOOKUP(A46,'Food Encyclopedia'!$C$2:$K$999,6)</f>
        <v>Pear, shingo, flesh only, fresh,NA,,Fruits</v>
      </c>
      <c r="C46" s="8" t="str">
        <f>VLOOKUP(A46,'Food Encyclopedia'!$C$2:$K$999,6)</f>
        <v>Fruits</v>
      </c>
      <c r="D46" s="8" t="str">
        <f>VLOOKUP(A46,'Food Encyclopedia'!$C$2:$K$999,7)</f>
        <v>Fruit</v>
      </c>
      <c r="E46" s="8">
        <f>VLOOKUP(A46,'Absolute Total Monosaccharide C'!$E$2:$T$999,3)</f>
        <v>0.222905</v>
      </c>
      <c r="F46" s="8">
        <f>VLOOKUP(A46,'Absolute Total Monosaccharide C'!$E$2:$T$999,4)</f>
        <v>0.007693</v>
      </c>
      <c r="G46" s="8">
        <f>VLOOKUP(A46,'Absolute Total Monosaccharide C'!$E$2:$T$999,5)</f>
        <v>0.150387</v>
      </c>
      <c r="H46" s="8">
        <f>VLOOKUP(A46,'Absolute Total Monosaccharide C'!$E$2:$T$999,6)</f>
        <v>0.018189</v>
      </c>
      <c r="I46" s="110">
        <f>VLOOKUP(A46,'Absolute Total Monosaccharide C'!$E$2:$T$999,7)</f>
        <v>0.008256</v>
      </c>
      <c r="J46" s="8">
        <f>VLOOKUP(A46,'Absolute Total Monosaccharide C'!$E$2:$T$999,8)</f>
        <v>0.001881</v>
      </c>
      <c r="K46" s="8">
        <f>VLOOKUP(A46,'Absolute Total Monosaccharide C'!$E$2:$T$999,9)</f>
        <v>0.000938</v>
      </c>
      <c r="L46" s="8">
        <f>VLOOKUP(A46,'Absolute Total Monosaccharide C'!$E$2:$T$999,10)</f>
        <v>0</v>
      </c>
      <c r="M46" s="8">
        <f>VLOOKUP(A46,'Absolute Total Monosaccharide C'!$E$2:$T$999,11)</f>
        <v>0.006349</v>
      </c>
      <c r="N46" s="8">
        <f>VLOOKUP(A46,'Absolute Total Monosaccharide C'!$E$2:$T$999,12)</f>
        <v>0</v>
      </c>
      <c r="O46" s="8">
        <f>VLOOKUP(A46,'Absolute Total Monosaccharide C'!$E$2:$T$999,13)</f>
        <v>0</v>
      </c>
      <c r="P46" s="8">
        <f>VLOOKUP(A46,'Absolute Total Monosaccharide C'!$E$2:$T$999,14)</f>
        <v>0</v>
      </c>
      <c r="Q46" s="8">
        <f>VLOOKUP(A46,'Absolute Total Monosaccharide C'!$E$2:$T$999,15)</f>
        <v>0</v>
      </c>
      <c r="R46" s="8">
        <f>VLOOKUP(A46,'Absolute Total Monosaccharide C'!$E$2:$T$999,16)</f>
        <v>0</v>
      </c>
      <c r="S46" s="110">
        <f>VLOOKUP(A46,'Absolute Total Monosaccharide C'!$E$2:$T$999,2)</f>
        <v>10.24</v>
      </c>
    </row>
    <row r="47">
      <c r="A47" s="2" t="s">
        <v>189</v>
      </c>
      <c r="B47" s="8" t="str">
        <f>VLOOKUP(A47,'Food Encyclopedia'!$C$2:$K$999,3)&amp;","&amp;VLOOKUP(A47,'Food Encyclopedia'!$C$2:$K$999,4)&amp;","&amp;VLOOKUP(A47,'Food Encyclopedia'!$C$2:$K$999,5)&amp;","&amp;VLOOKUP(A47,'Food Encyclopedia'!$C$2:$K$999,6)</f>
        <v>Banana, plaintain, flesh, fresh,Dole,,Fruits</v>
      </c>
      <c r="C47" s="8" t="str">
        <f>VLOOKUP(A47,'Food Encyclopedia'!$C$2:$K$999,6)</f>
        <v>Fruits</v>
      </c>
      <c r="D47" s="8" t="str">
        <f>VLOOKUP(A47,'Food Encyclopedia'!$C$2:$K$999,7)</f>
        <v>Fruit</v>
      </c>
      <c r="E47" s="8">
        <f>VLOOKUP(A47,'Absolute Total Monosaccharide C'!$E$2:$T$999,3)</f>
        <v>0.779704</v>
      </c>
      <c r="F47" s="8">
        <f>VLOOKUP(A47,'Absolute Total Monosaccharide C'!$E$2:$T$999,4)</f>
        <v>0.005718</v>
      </c>
      <c r="G47" s="8">
        <f>VLOOKUP(A47,'Absolute Total Monosaccharide C'!$E$2:$T$999,5)</f>
        <v>0.008291</v>
      </c>
      <c r="H47" s="8">
        <f>VLOOKUP(A47,'Absolute Total Monosaccharide C'!$E$2:$T$999,6)</f>
        <v>0.001677</v>
      </c>
      <c r="I47" s="110">
        <f>VLOOKUP(A47,'Absolute Total Monosaccharide C'!$E$2:$T$999,7)</f>
        <v>0.003495</v>
      </c>
      <c r="J47" s="8">
        <f>VLOOKUP(A47,'Absolute Total Monosaccharide C'!$E$2:$T$999,8)</f>
        <v>0.000854</v>
      </c>
      <c r="K47" s="111">
        <f>VLOOKUP(A47,'Absolute Total Monosaccharide C'!$E$2:$T$999,9)</f>
        <v>0.0000879</v>
      </c>
      <c r="L47" s="8">
        <f>VLOOKUP(A47,'Absolute Total Monosaccharide C'!$E$2:$T$999,10)</f>
        <v>0</v>
      </c>
      <c r="M47" s="8">
        <f>VLOOKUP(A47,'Absolute Total Monosaccharide C'!$E$2:$T$999,11)</f>
        <v>0.008998</v>
      </c>
      <c r="N47" s="8">
        <f>VLOOKUP(A47,'Absolute Total Monosaccharide C'!$E$2:$T$999,12)</f>
        <v>0</v>
      </c>
      <c r="O47" s="8">
        <f>VLOOKUP(A47,'Absolute Total Monosaccharide C'!$E$2:$T$999,13)</f>
        <v>0</v>
      </c>
      <c r="P47" s="8">
        <f>VLOOKUP(A47,'Absolute Total Monosaccharide C'!$E$2:$T$999,14)</f>
        <v>0</v>
      </c>
      <c r="Q47" s="8">
        <f>VLOOKUP(A47,'Absolute Total Monosaccharide C'!$E$2:$T$999,15)</f>
        <v>0</v>
      </c>
      <c r="R47" s="8">
        <f>VLOOKUP(A47,'Absolute Total Monosaccharide C'!$E$2:$T$999,16)</f>
        <v>0.00014</v>
      </c>
      <c r="S47" s="110">
        <f>VLOOKUP(A47,'Absolute Total Monosaccharide C'!$E$2:$T$999,2)</f>
        <v>10.29</v>
      </c>
    </row>
    <row r="48">
      <c r="A48" s="2" t="s">
        <v>194</v>
      </c>
      <c r="B48" s="8" t="str">
        <f>VLOOKUP(A48,'Food Encyclopedia'!$C$2:$K$999,3)&amp;","&amp;VLOOKUP(A48,'Food Encyclopedia'!$C$2:$K$999,4)&amp;","&amp;VLOOKUP(A48,'Food Encyclopedia'!$C$2:$K$999,5)&amp;","&amp;VLOOKUP(A48,'Food Encyclopedia'!$C$2:$K$999,6)</f>
        <v>Banana, yellow, peel only, fresh,Dole,,Fruits</v>
      </c>
      <c r="C48" s="8" t="str">
        <f>VLOOKUP(A48,'Food Encyclopedia'!$C$2:$K$999,6)</f>
        <v>Fruits</v>
      </c>
      <c r="D48" s="8" t="str">
        <f>VLOOKUP(A48,'Food Encyclopedia'!$C$2:$K$999,7)</f>
        <v>Fruit</v>
      </c>
      <c r="E48" s="8">
        <f>VLOOKUP(A48,'Absolute Total Monosaccharide C'!$E$2:$T$999,3)</f>
        <v>0.24232</v>
      </c>
      <c r="F48" s="8">
        <f>VLOOKUP(A48,'Absolute Total Monosaccharide C'!$E$2:$T$999,4)</f>
        <v>0.011098</v>
      </c>
      <c r="G48" s="8">
        <f>VLOOKUP(A48,'Absolute Total Monosaccharide C'!$E$2:$T$999,5)</f>
        <v>0.029814</v>
      </c>
      <c r="H48" s="8">
        <f>VLOOKUP(A48,'Absolute Total Monosaccharide C'!$E$2:$T$999,6)</f>
        <v>0.0119</v>
      </c>
      <c r="I48" s="110">
        <f>VLOOKUP(A48,'Absolute Total Monosaccharide C'!$E$2:$T$999,7)</f>
        <v>0.018666</v>
      </c>
      <c r="J48" s="8">
        <f>VLOOKUP(A48,'Absolute Total Monosaccharide C'!$E$2:$T$999,8)</f>
        <v>0.000812</v>
      </c>
      <c r="K48" s="8">
        <f>VLOOKUP(A48,'Absolute Total Monosaccharide C'!$E$2:$T$999,9)</f>
        <v>0.000789</v>
      </c>
      <c r="L48" s="8">
        <f>VLOOKUP(A48,'Absolute Total Monosaccharide C'!$E$2:$T$999,10)</f>
        <v>0</v>
      </c>
      <c r="M48" s="8">
        <f>VLOOKUP(A48,'Absolute Total Monosaccharide C'!$E$2:$T$999,11)</f>
        <v>0.024472</v>
      </c>
      <c r="N48" s="8">
        <f>VLOOKUP(A48,'Absolute Total Monosaccharide C'!$E$2:$T$999,12)</f>
        <v>0</v>
      </c>
      <c r="O48" s="8">
        <f>VLOOKUP(A48,'Absolute Total Monosaccharide C'!$E$2:$T$999,13)</f>
        <v>0</v>
      </c>
      <c r="P48" s="8">
        <f>VLOOKUP(A48,'Absolute Total Monosaccharide C'!$E$2:$T$999,14)</f>
        <v>0.00362</v>
      </c>
      <c r="Q48" s="8">
        <f>VLOOKUP(A48,'Absolute Total Monosaccharide C'!$E$2:$T$999,15)</f>
        <v>0</v>
      </c>
      <c r="R48" s="8">
        <f>VLOOKUP(A48,'Absolute Total Monosaccharide C'!$E$2:$T$999,16)</f>
        <v>0</v>
      </c>
      <c r="S48" s="110">
        <f>VLOOKUP(A48,'Absolute Total Monosaccharide C'!$E$2:$T$999,2)</f>
        <v>10.23</v>
      </c>
    </row>
    <row r="49">
      <c r="A49" s="2" t="s">
        <v>197</v>
      </c>
      <c r="B49" s="8" t="str">
        <f>VLOOKUP(A49,'Food Encyclopedia'!$C$2:$K$999,3)&amp;","&amp;VLOOKUP(A49,'Food Encyclopedia'!$C$2:$K$999,4)&amp;","&amp;VLOOKUP(A49,'Food Encyclopedia'!$C$2:$K$999,5)&amp;","&amp;VLOOKUP(A49,'Food Encyclopedia'!$C$2:$K$999,6)</f>
        <v>Banana, yellow, flesh, fresh,Dole,,Fruits</v>
      </c>
      <c r="C49" s="8" t="str">
        <f>VLOOKUP(A49,'Food Encyclopedia'!$C$2:$K$999,6)</f>
        <v>Fruits</v>
      </c>
      <c r="D49" s="8" t="str">
        <f>VLOOKUP(A49,'Food Encyclopedia'!$C$2:$K$999,7)</f>
        <v>Fruit</v>
      </c>
      <c r="E49" s="8">
        <f>VLOOKUP(A49,'Absolute Total Monosaccharide C'!$E$2:$T$999,3)</f>
        <v>0.587824</v>
      </c>
      <c r="F49" s="8">
        <f>VLOOKUP(A49,'Absolute Total Monosaccharide C'!$E$2:$T$999,4)</f>
        <v>0.005101</v>
      </c>
      <c r="G49" s="8">
        <f>VLOOKUP(A49,'Absolute Total Monosaccharide C'!$E$2:$T$999,5)</f>
        <v>0.076219</v>
      </c>
      <c r="H49" s="8">
        <f>VLOOKUP(A49,'Absolute Total Monosaccharide C'!$E$2:$T$999,6)</f>
        <v>0.001678</v>
      </c>
      <c r="I49" s="110">
        <f>VLOOKUP(A49,'Absolute Total Monosaccharide C'!$E$2:$T$999,7)</f>
        <v>0.002785</v>
      </c>
      <c r="J49" s="8">
        <f>VLOOKUP(A49,'Absolute Total Monosaccharide C'!$E$2:$T$999,8)</f>
        <v>0.000512</v>
      </c>
      <c r="K49" s="8">
        <f>VLOOKUP(A49,'Absolute Total Monosaccharide C'!$E$2:$T$999,9)</f>
        <v>0.000127</v>
      </c>
      <c r="L49" s="8">
        <f>VLOOKUP(A49,'Absolute Total Monosaccharide C'!$E$2:$T$999,10)</f>
        <v>0</v>
      </c>
      <c r="M49" s="8">
        <f>VLOOKUP(A49,'Absolute Total Monosaccharide C'!$E$2:$T$999,11)</f>
        <v>0.010255</v>
      </c>
      <c r="N49" s="8">
        <f>VLOOKUP(A49,'Absolute Total Monosaccharide C'!$E$2:$T$999,12)</f>
        <v>0</v>
      </c>
      <c r="O49" s="8">
        <f>VLOOKUP(A49,'Absolute Total Monosaccharide C'!$E$2:$T$999,13)</f>
        <v>0</v>
      </c>
      <c r="P49" s="8">
        <f>VLOOKUP(A49,'Absolute Total Monosaccharide C'!$E$2:$T$999,14)</f>
        <v>0.003338</v>
      </c>
      <c r="Q49" s="8">
        <f>VLOOKUP(A49,'Absolute Total Monosaccharide C'!$E$2:$T$999,15)</f>
        <v>0</v>
      </c>
      <c r="R49" s="8">
        <f>VLOOKUP(A49,'Absolute Total Monosaccharide C'!$E$2:$T$999,16)</f>
        <v>0</v>
      </c>
      <c r="S49" s="110">
        <f>VLOOKUP(A49,'Absolute Total Monosaccharide C'!$E$2:$T$999,2)</f>
        <v>10.47</v>
      </c>
    </row>
    <row r="50">
      <c r="A50" s="2" t="s">
        <v>199</v>
      </c>
      <c r="B50" s="8" t="str">
        <f>VLOOKUP(A50,'Food Encyclopedia'!$C$2:$K$999,3)&amp;","&amp;VLOOKUP(A50,'Food Encyclopedia'!$C$2:$K$999,4)&amp;","&amp;VLOOKUP(A50,'Food Encyclopedia'!$C$2:$K$999,5)&amp;","&amp;VLOOKUP(A50,'Food Encyclopedia'!$C$2:$K$999,6)</f>
        <v>Banana, red, flesh, fresh,Dole,,Fruits</v>
      </c>
      <c r="C50" s="8" t="str">
        <f>VLOOKUP(A50,'Food Encyclopedia'!$C$2:$K$999,6)</f>
        <v>Fruits</v>
      </c>
      <c r="D50" s="8" t="str">
        <f>VLOOKUP(A50,'Food Encyclopedia'!$C$2:$K$999,7)</f>
        <v>Fruit</v>
      </c>
      <c r="E50" s="8">
        <f>VLOOKUP(A50,'Absolute Total Monosaccharide C'!$E$2:$T$999,3)</f>
        <v>0.513081</v>
      </c>
      <c r="F50" s="8">
        <f>VLOOKUP(A50,'Absolute Total Monosaccharide C'!$E$2:$T$999,4)</f>
        <v>0.005901</v>
      </c>
      <c r="G50" s="8">
        <f>VLOOKUP(A50,'Absolute Total Monosaccharide C'!$E$2:$T$999,5)</f>
        <v>0.031679</v>
      </c>
      <c r="H50" s="8">
        <f>VLOOKUP(A50,'Absolute Total Monosaccharide C'!$E$2:$T$999,6)</f>
        <v>0.003803</v>
      </c>
      <c r="I50" s="110">
        <f>VLOOKUP(A50,'Absolute Total Monosaccharide C'!$E$2:$T$999,7)</f>
        <v>0.004525</v>
      </c>
      <c r="J50" s="8">
        <f>VLOOKUP(A50,'Absolute Total Monosaccharide C'!$E$2:$T$999,8)</f>
        <v>0.000307</v>
      </c>
      <c r="K50" s="8">
        <f>VLOOKUP(A50,'Absolute Total Monosaccharide C'!$E$2:$T$999,9)</f>
        <v>0.000337</v>
      </c>
      <c r="L50" s="8">
        <f>VLOOKUP(A50,'Absolute Total Monosaccharide C'!$E$2:$T$999,10)</f>
        <v>0</v>
      </c>
      <c r="M50" s="8">
        <f>VLOOKUP(A50,'Absolute Total Monosaccharide C'!$E$2:$T$999,11)</f>
        <v>0.011169</v>
      </c>
      <c r="N50" s="8">
        <f>VLOOKUP(A50,'Absolute Total Monosaccharide C'!$E$2:$T$999,12)</f>
        <v>0</v>
      </c>
      <c r="O50" s="8">
        <f>VLOOKUP(A50,'Absolute Total Monosaccharide C'!$E$2:$T$999,13)</f>
        <v>0</v>
      </c>
      <c r="P50" s="8">
        <f>VLOOKUP(A50,'Absolute Total Monosaccharide C'!$E$2:$T$999,14)</f>
        <v>0.004439</v>
      </c>
      <c r="Q50" s="8">
        <f>VLOOKUP(A50,'Absolute Total Monosaccharide C'!$E$2:$T$999,15)</f>
        <v>0</v>
      </c>
      <c r="R50" s="8">
        <f>VLOOKUP(A50,'Absolute Total Monosaccharide C'!$E$2:$T$999,16)</f>
        <v>0</v>
      </c>
      <c r="S50" s="110">
        <f>VLOOKUP(A50,'Absolute Total Monosaccharide C'!$E$2:$T$999,2)</f>
        <v>10.24</v>
      </c>
    </row>
    <row r="51">
      <c r="A51" s="2" t="s">
        <v>202</v>
      </c>
      <c r="B51" s="8" t="str">
        <f>VLOOKUP(A51,'Food Encyclopedia'!$C$2:$K$999,3)&amp;","&amp;VLOOKUP(A51,'Food Encyclopedia'!$C$2:$K$999,4)&amp;","&amp;VLOOKUP(A51,'Food Encyclopedia'!$C$2:$K$999,5)&amp;","&amp;VLOOKUP(A51,'Food Encyclopedia'!$C$2:$K$999,6)</f>
        <v>Aprium, interspecifc, whole, fresh,NA,,Fruits</v>
      </c>
      <c r="C51" s="8" t="str">
        <f>VLOOKUP(A51,'Food Encyclopedia'!$C$2:$K$999,6)</f>
        <v>Fruits</v>
      </c>
      <c r="D51" s="8" t="str">
        <f>VLOOKUP(A51,'Food Encyclopedia'!$C$2:$K$999,7)</f>
        <v>Fruit</v>
      </c>
      <c r="E51" s="8">
        <f>VLOOKUP(A51,'Absolute Total Monosaccharide C'!$E$2:$T$999,3)</f>
        <v>0.268881</v>
      </c>
      <c r="F51" s="8">
        <f>VLOOKUP(A51,'Absolute Total Monosaccharide C'!$E$2:$T$999,4)</f>
        <v>0.009486</v>
      </c>
      <c r="G51" s="8">
        <f>VLOOKUP(A51,'Absolute Total Monosaccharide C'!$E$2:$T$999,5)</f>
        <v>0.081905</v>
      </c>
      <c r="H51" s="8">
        <f>VLOOKUP(A51,'Absolute Total Monosaccharide C'!$E$2:$T$999,6)</f>
        <v>0.006927</v>
      </c>
      <c r="I51" s="110">
        <f>VLOOKUP(A51,'Absolute Total Monosaccharide C'!$E$2:$T$999,7)</f>
        <v>0.013454</v>
      </c>
      <c r="J51" s="8">
        <f>VLOOKUP(A51,'Absolute Total Monosaccharide C'!$E$2:$T$999,8)</f>
        <v>0.001462</v>
      </c>
      <c r="K51" s="8">
        <f>VLOOKUP(A51,'Absolute Total Monosaccharide C'!$E$2:$T$999,9)</f>
        <v>0.001427</v>
      </c>
      <c r="L51" s="8">
        <f>VLOOKUP(A51,'Absolute Total Monosaccharide C'!$E$2:$T$999,10)</f>
        <v>0</v>
      </c>
      <c r="M51" s="8">
        <f>VLOOKUP(A51,'Absolute Total Monosaccharide C'!$E$2:$T$999,11)</f>
        <v>0.018524</v>
      </c>
      <c r="N51" s="8">
        <f>VLOOKUP(A51,'Absolute Total Monosaccharide C'!$E$2:$T$999,12)</f>
        <v>0</v>
      </c>
      <c r="O51" s="8">
        <f>VLOOKUP(A51,'Absolute Total Monosaccharide C'!$E$2:$T$999,13)</f>
        <v>0</v>
      </c>
      <c r="P51" s="8">
        <f>VLOOKUP(A51,'Absolute Total Monosaccharide C'!$E$2:$T$999,14)</f>
        <v>0.000821</v>
      </c>
      <c r="Q51" s="8">
        <f>VLOOKUP(A51,'Absolute Total Monosaccharide C'!$E$2:$T$999,15)</f>
        <v>0</v>
      </c>
      <c r="R51" s="8">
        <f>VLOOKUP(A51,'Absolute Total Monosaccharide C'!$E$2:$T$999,16)</f>
        <v>0</v>
      </c>
      <c r="S51" s="110">
        <f>VLOOKUP(A51,'Absolute Total Monosaccharide C'!$E$2:$T$999,2)</f>
        <v>10.26</v>
      </c>
    </row>
    <row r="52">
      <c r="A52" s="2" t="s">
        <v>204</v>
      </c>
      <c r="B52" s="8" t="str">
        <f>VLOOKUP(A52,'Food Encyclopedia'!$C$2:$K$999,3)&amp;","&amp;VLOOKUP(A52,'Food Encyclopedia'!$C$2:$K$999,4)&amp;","&amp;VLOOKUP(A52,'Food Encyclopedia'!$C$2:$K$999,5)&amp;","&amp;VLOOKUP(A52,'Food Encyclopedia'!$C$2:$K$999,6)</f>
        <v>Apricot, regular, whole, fresh,Blossom Hill,,Fruits</v>
      </c>
      <c r="C52" s="8" t="str">
        <f>VLOOKUP(A52,'Food Encyclopedia'!$C$2:$K$999,6)</f>
        <v>Fruits</v>
      </c>
      <c r="D52" s="8" t="str">
        <f>VLOOKUP(A52,'Food Encyclopedia'!$C$2:$K$999,7)</f>
        <v>Fruit</v>
      </c>
      <c r="E52" s="8">
        <f>VLOOKUP(A52,'Absolute Total Monosaccharide C'!$E$2:$T$999,3)</f>
        <v>0.226054</v>
      </c>
      <c r="F52" s="8">
        <f>VLOOKUP(A52,'Absolute Total Monosaccharide C'!$E$2:$T$999,4)</f>
        <v>0.012584</v>
      </c>
      <c r="G52" s="8">
        <f>VLOOKUP(A52,'Absolute Total Monosaccharide C'!$E$2:$T$999,5)</f>
        <v>0.055963</v>
      </c>
      <c r="H52" s="8">
        <f>VLOOKUP(A52,'Absolute Total Monosaccharide C'!$E$2:$T$999,6)</f>
        <v>0.010409</v>
      </c>
      <c r="I52" s="110">
        <f>VLOOKUP(A52,'Absolute Total Monosaccharide C'!$E$2:$T$999,7)</f>
        <v>0.015518</v>
      </c>
      <c r="J52" s="8">
        <f>VLOOKUP(A52,'Absolute Total Monosaccharide C'!$E$2:$T$999,8)</f>
        <v>0.001873</v>
      </c>
      <c r="K52" s="8">
        <f>VLOOKUP(A52,'Absolute Total Monosaccharide C'!$E$2:$T$999,9)</f>
        <v>0.001523</v>
      </c>
      <c r="L52" s="8">
        <f>VLOOKUP(A52,'Absolute Total Monosaccharide C'!$E$2:$T$999,10)</f>
        <v>0</v>
      </c>
      <c r="M52" s="8">
        <f>VLOOKUP(A52,'Absolute Total Monosaccharide C'!$E$2:$T$999,11)</f>
        <v>0.02128</v>
      </c>
      <c r="N52" s="8">
        <f>VLOOKUP(A52,'Absolute Total Monosaccharide C'!$E$2:$T$999,12)</f>
        <v>0</v>
      </c>
      <c r="O52" s="8">
        <f>VLOOKUP(A52,'Absolute Total Monosaccharide C'!$E$2:$T$999,13)</f>
        <v>0</v>
      </c>
      <c r="P52" s="8">
        <f>VLOOKUP(A52,'Absolute Total Monosaccharide C'!$E$2:$T$999,14)</f>
        <v>0.00065</v>
      </c>
      <c r="Q52" s="8">
        <f>VLOOKUP(A52,'Absolute Total Monosaccharide C'!$E$2:$T$999,15)</f>
        <v>0</v>
      </c>
      <c r="R52" s="8">
        <f>VLOOKUP(A52,'Absolute Total Monosaccharide C'!$E$2:$T$999,16)</f>
        <v>0</v>
      </c>
      <c r="S52" s="110">
        <f>VLOOKUP(A52,'Absolute Total Monosaccharide C'!$E$2:$T$999,2)</f>
        <v>10.08</v>
      </c>
    </row>
    <row r="53">
      <c r="A53" s="2" t="s">
        <v>208</v>
      </c>
      <c r="B53" s="8" t="str">
        <f>VLOOKUP(A53,'Food Encyclopedia'!$C$2:$K$999,3)&amp;","&amp;VLOOKUP(A53,'Food Encyclopedia'!$C$2:$K$999,4)&amp;","&amp;VLOOKUP(A53,'Food Encyclopedia'!$C$2:$K$999,5)&amp;","&amp;VLOOKUP(A53,'Food Encyclopedia'!$C$2:$K$999,6)</f>
        <v>Plum, black, whole, fresh,NA,,Fruits</v>
      </c>
      <c r="C53" s="8" t="str">
        <f>VLOOKUP(A53,'Food Encyclopedia'!$C$2:$K$999,6)</f>
        <v>Fruits</v>
      </c>
      <c r="D53" s="8" t="str">
        <f>VLOOKUP(A53,'Food Encyclopedia'!$C$2:$K$999,7)</f>
        <v>Fruit</v>
      </c>
      <c r="E53" s="8">
        <f>VLOOKUP(A53,'Absolute Total Monosaccharide C'!$E$2:$T$999,3)</f>
        <v>0.232789</v>
      </c>
      <c r="F53" s="8">
        <f>VLOOKUP(A53,'Absolute Total Monosaccharide C'!$E$2:$T$999,4)</f>
        <v>0.023812</v>
      </c>
      <c r="G53" s="8">
        <f>VLOOKUP(A53,'Absolute Total Monosaccharide C'!$E$2:$T$999,5)</f>
        <v>0.09368</v>
      </c>
      <c r="H53" s="8">
        <f>VLOOKUP(A53,'Absolute Total Monosaccharide C'!$E$2:$T$999,6)</f>
        <v>0.005653</v>
      </c>
      <c r="I53" s="110">
        <f>VLOOKUP(A53,'Absolute Total Monosaccharide C'!$E$2:$T$999,7)</f>
        <v>0.012314</v>
      </c>
      <c r="J53" s="8">
        <f>VLOOKUP(A53,'Absolute Total Monosaccharide C'!$E$2:$T$999,8)</f>
        <v>0.001279</v>
      </c>
      <c r="K53" s="8">
        <f>VLOOKUP(A53,'Absolute Total Monosaccharide C'!$E$2:$T$999,9)</f>
        <v>0.001198</v>
      </c>
      <c r="L53" s="8">
        <f>VLOOKUP(A53,'Absolute Total Monosaccharide C'!$E$2:$T$999,10)</f>
        <v>0</v>
      </c>
      <c r="M53" s="8">
        <f>VLOOKUP(A53,'Absolute Total Monosaccharide C'!$E$2:$T$999,11)</f>
        <v>0.019867</v>
      </c>
      <c r="N53" s="8">
        <f>VLOOKUP(A53,'Absolute Total Monosaccharide C'!$E$2:$T$999,12)</f>
        <v>0</v>
      </c>
      <c r="O53" s="8">
        <f>VLOOKUP(A53,'Absolute Total Monosaccharide C'!$E$2:$T$999,13)</f>
        <v>0</v>
      </c>
      <c r="P53" s="8">
        <f>VLOOKUP(A53,'Absolute Total Monosaccharide C'!$E$2:$T$999,14)</f>
        <v>0</v>
      </c>
      <c r="Q53" s="8">
        <f>VLOOKUP(A53,'Absolute Total Monosaccharide C'!$E$2:$T$999,15)</f>
        <v>0</v>
      </c>
      <c r="R53" s="8">
        <f>VLOOKUP(A53,'Absolute Total Monosaccharide C'!$E$2:$T$999,16)</f>
        <v>0.000416</v>
      </c>
      <c r="S53" s="110">
        <f>VLOOKUP(A53,'Absolute Total Monosaccharide C'!$E$2:$T$999,2)</f>
        <v>10.45</v>
      </c>
    </row>
    <row r="54">
      <c r="A54" s="2" t="s">
        <v>210</v>
      </c>
      <c r="B54" s="8" t="str">
        <f>VLOOKUP(A54,'Food Encyclopedia'!$C$2:$K$999,3)&amp;","&amp;VLOOKUP(A54,'Food Encyclopedia'!$C$2:$K$999,4)&amp;","&amp;VLOOKUP(A54,'Food Encyclopedia'!$C$2:$K$999,5)&amp;","&amp;VLOOKUP(A54,'Food Encyclopedia'!$C$2:$K$999,6)</f>
        <v>Plum, red, whole, fresh,NA,,Fruits</v>
      </c>
      <c r="C54" s="8" t="str">
        <f>VLOOKUP(A54,'Food Encyclopedia'!$C$2:$K$999,6)</f>
        <v>Fruits</v>
      </c>
      <c r="D54" s="8" t="str">
        <f>VLOOKUP(A54,'Food Encyclopedia'!$C$2:$K$999,7)</f>
        <v>Fruit</v>
      </c>
      <c r="E54" s="8">
        <f>VLOOKUP(A54,'Absolute Total Monosaccharide C'!$E$2:$T$999,3)</f>
        <v>0.279454</v>
      </c>
      <c r="F54" s="8">
        <f>VLOOKUP(A54,'Absolute Total Monosaccharide C'!$E$2:$T$999,4)</f>
        <v>0.027807</v>
      </c>
      <c r="G54" s="8">
        <f>VLOOKUP(A54,'Absolute Total Monosaccharide C'!$E$2:$T$999,5)</f>
        <v>0.082288</v>
      </c>
      <c r="H54" s="8">
        <f>VLOOKUP(A54,'Absolute Total Monosaccharide C'!$E$2:$T$999,6)</f>
        <v>0.007266</v>
      </c>
      <c r="I54" s="110">
        <f>VLOOKUP(A54,'Absolute Total Monosaccharide C'!$E$2:$T$999,7)</f>
        <v>0.011046</v>
      </c>
      <c r="J54" s="8">
        <f>VLOOKUP(A54,'Absolute Total Monosaccharide C'!$E$2:$T$999,8)</f>
        <v>0.002012</v>
      </c>
      <c r="K54" s="8">
        <f>VLOOKUP(A54,'Absolute Total Monosaccharide C'!$E$2:$T$999,9)</f>
        <v>0.001497</v>
      </c>
      <c r="L54" s="8">
        <f>VLOOKUP(A54,'Absolute Total Monosaccharide C'!$E$2:$T$999,10)</f>
        <v>0</v>
      </c>
      <c r="M54" s="8">
        <f>VLOOKUP(A54,'Absolute Total Monosaccharide C'!$E$2:$T$999,11)</f>
        <v>0.01571</v>
      </c>
      <c r="N54" s="8">
        <f>VLOOKUP(A54,'Absolute Total Monosaccharide C'!$E$2:$T$999,12)</f>
        <v>0</v>
      </c>
      <c r="O54" s="8">
        <f>VLOOKUP(A54,'Absolute Total Monosaccharide C'!$E$2:$T$999,13)</f>
        <v>0</v>
      </c>
      <c r="P54" s="8">
        <f>VLOOKUP(A54,'Absolute Total Monosaccharide C'!$E$2:$T$999,14)</f>
        <v>0.001624</v>
      </c>
      <c r="Q54" s="8">
        <f>VLOOKUP(A54,'Absolute Total Monosaccharide C'!$E$2:$T$999,15)</f>
        <v>0</v>
      </c>
      <c r="R54" s="8">
        <f>VLOOKUP(A54,'Absolute Total Monosaccharide C'!$E$2:$T$999,16)</f>
        <v>0</v>
      </c>
      <c r="S54" s="110">
        <f>VLOOKUP(A54,'Absolute Total Monosaccharide C'!$E$2:$T$999,2)</f>
        <v>10.01</v>
      </c>
    </row>
    <row r="55">
      <c r="A55" s="2" t="s">
        <v>213</v>
      </c>
      <c r="B55" s="8" t="str">
        <f>VLOOKUP(A55,'Food Encyclopedia'!$C$2:$K$999,3)&amp;","&amp;VLOOKUP(A55,'Food Encyclopedia'!$C$2:$K$999,4)&amp;","&amp;VLOOKUP(A55,'Food Encyclopedia'!$C$2:$K$999,5)&amp;","&amp;VLOOKUP(A55,'Food Encyclopedia'!$C$2:$K$999,6)</f>
        <v>Pluot, flavor gator, whole, fresh,Summeripe,,Fruits</v>
      </c>
      <c r="C55" s="8" t="str">
        <f>VLOOKUP(A55,'Food Encyclopedia'!$C$2:$K$999,6)</f>
        <v>Fruits</v>
      </c>
      <c r="D55" s="8" t="str">
        <f>VLOOKUP(A55,'Food Encyclopedia'!$C$2:$K$999,7)</f>
        <v>Fruit</v>
      </c>
      <c r="E55" s="8">
        <f>VLOOKUP(A55,'Absolute Total Monosaccharide C'!$E$2:$T$999,3)</f>
        <v>0.279648</v>
      </c>
      <c r="F55" s="8">
        <f>VLOOKUP(A55,'Absolute Total Monosaccharide C'!$E$2:$T$999,4)</f>
        <v>0.024612</v>
      </c>
      <c r="G55" s="8">
        <f>VLOOKUP(A55,'Absolute Total Monosaccharide C'!$E$2:$T$999,5)</f>
        <v>0.080788</v>
      </c>
      <c r="H55" s="8">
        <f>VLOOKUP(A55,'Absolute Total Monosaccharide C'!$E$2:$T$999,6)</f>
        <v>0.006536</v>
      </c>
      <c r="I55" s="110">
        <f>VLOOKUP(A55,'Absolute Total Monosaccharide C'!$E$2:$T$999,7)</f>
        <v>0.011347</v>
      </c>
      <c r="J55" s="8">
        <f>VLOOKUP(A55,'Absolute Total Monosaccharide C'!$E$2:$T$999,8)</f>
        <v>0.001338</v>
      </c>
      <c r="K55" s="8">
        <f>VLOOKUP(A55,'Absolute Total Monosaccharide C'!$E$2:$T$999,9)</f>
        <v>0.001262</v>
      </c>
      <c r="L55" s="8">
        <f>VLOOKUP(A55,'Absolute Total Monosaccharide C'!$E$2:$T$999,10)</f>
        <v>0</v>
      </c>
      <c r="M55" s="8">
        <f>VLOOKUP(A55,'Absolute Total Monosaccharide C'!$E$2:$T$999,11)</f>
        <v>0.013218</v>
      </c>
      <c r="N55" s="8">
        <f>VLOOKUP(A55,'Absolute Total Monosaccharide C'!$E$2:$T$999,12)</f>
        <v>0</v>
      </c>
      <c r="O55" s="8">
        <f>VLOOKUP(A55,'Absolute Total Monosaccharide C'!$E$2:$T$999,13)</f>
        <v>0</v>
      </c>
      <c r="P55" s="8">
        <f>VLOOKUP(A55,'Absolute Total Monosaccharide C'!$E$2:$T$999,14)</f>
        <v>0.001055</v>
      </c>
      <c r="Q55" s="8">
        <f>VLOOKUP(A55,'Absolute Total Monosaccharide C'!$E$2:$T$999,15)</f>
        <v>0</v>
      </c>
      <c r="R55" s="8">
        <f>VLOOKUP(A55,'Absolute Total Monosaccharide C'!$E$2:$T$999,16)</f>
        <v>0</v>
      </c>
      <c r="S55" s="110">
        <f>VLOOKUP(A55,'Absolute Total Monosaccharide C'!$E$2:$T$999,2)</f>
        <v>10.08</v>
      </c>
    </row>
    <row r="56">
      <c r="A56" s="2" t="s">
        <v>216</v>
      </c>
      <c r="B56" s="8" t="str">
        <f>VLOOKUP(A56,'Food Encyclopedia'!$C$2:$K$999,3)&amp;","&amp;VLOOKUP(A56,'Food Encyclopedia'!$C$2:$K$999,4)&amp;","&amp;VLOOKUP(A56,'Food Encyclopedia'!$C$2:$K$999,5)&amp;","&amp;VLOOKUP(A56,'Food Encyclopedia'!$C$2:$K$999,6)</f>
        <v>Plum, black, whole, fresh,HGO Farms,,Fruits</v>
      </c>
      <c r="C56" s="8" t="str">
        <f>VLOOKUP(A56,'Food Encyclopedia'!$C$2:$K$999,6)</f>
        <v>Fruits</v>
      </c>
      <c r="D56" s="8" t="str">
        <f>VLOOKUP(A56,'Food Encyclopedia'!$C$2:$K$999,7)</f>
        <v>Fruit</v>
      </c>
      <c r="E56" s="8">
        <f>VLOOKUP(A56,'Absolute Total Monosaccharide C'!$E$2:$T$999,3)</f>
        <v>0.222216</v>
      </c>
      <c r="F56" s="8">
        <f>VLOOKUP(A56,'Absolute Total Monosaccharide C'!$E$2:$T$999,4)</f>
        <v>0.023787</v>
      </c>
      <c r="G56" s="8">
        <f>VLOOKUP(A56,'Absolute Total Monosaccharide C'!$E$2:$T$999,5)</f>
        <v>0.075657</v>
      </c>
      <c r="H56" s="8">
        <f>VLOOKUP(A56,'Absolute Total Monosaccharide C'!$E$2:$T$999,6)</f>
        <v>0.007572</v>
      </c>
      <c r="I56" s="110">
        <f>VLOOKUP(A56,'Absolute Total Monosaccharide C'!$E$2:$T$999,7)</f>
        <v>0.012942</v>
      </c>
      <c r="J56" s="8">
        <f>VLOOKUP(A56,'Absolute Total Monosaccharide C'!$E$2:$T$999,8)</f>
        <v>0.001868</v>
      </c>
      <c r="K56" s="8">
        <f>VLOOKUP(A56,'Absolute Total Monosaccharide C'!$E$2:$T$999,9)</f>
        <v>0.001486</v>
      </c>
      <c r="L56" s="8">
        <f>VLOOKUP(A56,'Absolute Total Monosaccharide C'!$E$2:$T$999,10)</f>
        <v>0</v>
      </c>
      <c r="M56" s="8">
        <f>VLOOKUP(A56,'Absolute Total Monosaccharide C'!$E$2:$T$999,11)</f>
        <v>0.021885</v>
      </c>
      <c r="N56" s="8">
        <f>VLOOKUP(A56,'Absolute Total Monosaccharide C'!$E$2:$T$999,12)</f>
        <v>0</v>
      </c>
      <c r="O56" s="8">
        <f>VLOOKUP(A56,'Absolute Total Monosaccharide C'!$E$2:$T$999,13)</f>
        <v>0</v>
      </c>
      <c r="P56" s="8">
        <f>VLOOKUP(A56,'Absolute Total Monosaccharide C'!$E$2:$T$999,14)</f>
        <v>0.001986</v>
      </c>
      <c r="Q56" s="8">
        <f>VLOOKUP(A56,'Absolute Total Monosaccharide C'!$E$2:$T$999,15)</f>
        <v>0</v>
      </c>
      <c r="R56" s="8">
        <f>VLOOKUP(A56,'Absolute Total Monosaccharide C'!$E$2:$T$999,16)</f>
        <v>0</v>
      </c>
      <c r="S56" s="110">
        <f>VLOOKUP(A56,'Absolute Total Monosaccharide C'!$E$2:$T$999,2)</f>
        <v>10.01</v>
      </c>
    </row>
    <row r="57">
      <c r="A57" s="2" t="s">
        <v>219</v>
      </c>
      <c r="B57" s="8" t="str">
        <f>VLOOKUP(A57,'Food Encyclopedia'!$C$2:$K$999,3)&amp;","&amp;VLOOKUP(A57,'Food Encyclopedia'!$C$2:$K$999,4)&amp;","&amp;VLOOKUP(A57,'Food Encyclopedia'!$C$2:$K$999,5)&amp;","&amp;VLOOKUP(A57,'Food Encyclopedia'!$C$2:$K$999,6)</f>
        <v>Pluot, plumogranate, whole, fresh,NA,,Fruits</v>
      </c>
      <c r="C57" s="8" t="str">
        <f>VLOOKUP(A57,'Food Encyclopedia'!$C$2:$K$999,6)</f>
        <v>Fruits</v>
      </c>
      <c r="D57" s="8" t="str">
        <f>VLOOKUP(A57,'Food Encyclopedia'!$C$2:$K$999,7)</f>
        <v>Fruit</v>
      </c>
      <c r="E57" s="8">
        <f>VLOOKUP(A57,'Absolute Total Monosaccharide C'!$E$2:$T$999,3)</f>
        <v>0.273633</v>
      </c>
      <c r="F57" s="8">
        <f>VLOOKUP(A57,'Absolute Total Monosaccharide C'!$E$2:$T$999,4)</f>
        <v>0.019625</v>
      </c>
      <c r="G57" s="8">
        <f>VLOOKUP(A57,'Absolute Total Monosaccharide C'!$E$2:$T$999,5)</f>
        <v>0.055624</v>
      </c>
      <c r="H57" s="8">
        <f>VLOOKUP(A57,'Absolute Total Monosaccharide C'!$E$2:$T$999,6)</f>
        <v>0.008307</v>
      </c>
      <c r="I57" s="110">
        <f>VLOOKUP(A57,'Absolute Total Monosaccharide C'!$E$2:$T$999,7)</f>
        <v>0.011808</v>
      </c>
      <c r="J57" s="8">
        <f>VLOOKUP(A57,'Absolute Total Monosaccharide C'!$E$2:$T$999,8)</f>
        <v>0.001644</v>
      </c>
      <c r="K57" s="8">
        <f>VLOOKUP(A57,'Absolute Total Monosaccharide C'!$E$2:$T$999,9)</f>
        <v>0.001586</v>
      </c>
      <c r="L57" s="8">
        <f>VLOOKUP(A57,'Absolute Total Monosaccharide C'!$E$2:$T$999,10)</f>
        <v>0</v>
      </c>
      <c r="M57" s="8">
        <f>VLOOKUP(A57,'Absolute Total Monosaccharide C'!$E$2:$T$999,11)</f>
        <v>0.017111</v>
      </c>
      <c r="N57" s="8">
        <f>VLOOKUP(A57,'Absolute Total Monosaccharide C'!$E$2:$T$999,12)</f>
        <v>0</v>
      </c>
      <c r="O57" s="8">
        <f>VLOOKUP(A57,'Absolute Total Monosaccharide C'!$E$2:$T$999,13)</f>
        <v>0</v>
      </c>
      <c r="P57" s="8">
        <f>VLOOKUP(A57,'Absolute Total Monosaccharide C'!$E$2:$T$999,14)</f>
        <v>0.000655</v>
      </c>
      <c r="Q57" s="8">
        <f>VLOOKUP(A57,'Absolute Total Monosaccharide C'!$E$2:$T$999,15)</f>
        <v>0</v>
      </c>
      <c r="R57" s="8">
        <f>VLOOKUP(A57,'Absolute Total Monosaccharide C'!$E$2:$T$999,16)</f>
        <v>0</v>
      </c>
      <c r="S57" s="110">
        <f>VLOOKUP(A57,'Absolute Total Monosaccharide C'!$E$2:$T$999,2)</f>
        <v>10.43</v>
      </c>
    </row>
    <row r="58">
      <c r="A58" s="2" t="s">
        <v>221</v>
      </c>
      <c r="B58" s="8" t="str">
        <f>VLOOKUP(A58,'Food Encyclopedia'!$C$2:$K$999,3)&amp;","&amp;VLOOKUP(A58,'Food Encyclopedia'!$C$2:$K$999,4)&amp;","&amp;VLOOKUP(A58,'Food Encyclopedia'!$C$2:$K$999,5)&amp;","&amp;VLOOKUP(A58,'Food Encyclopedia'!$C$2:$K$999,6)</f>
        <v>Nectarine, white, whole, fresh,HGO Farms,,Fruits</v>
      </c>
      <c r="C58" s="8" t="str">
        <f>VLOOKUP(A58,'Food Encyclopedia'!$C$2:$K$999,6)</f>
        <v>Fruits</v>
      </c>
      <c r="D58" s="8" t="str">
        <f>VLOOKUP(A58,'Food Encyclopedia'!$C$2:$K$999,7)</f>
        <v>Fruit</v>
      </c>
      <c r="E58" s="8">
        <f>VLOOKUP(A58,'Absolute Total Monosaccharide C'!$E$2:$T$999,3)</f>
        <v>0.313441</v>
      </c>
      <c r="F58" s="8">
        <f>VLOOKUP(A58,'Absolute Total Monosaccharide C'!$E$2:$T$999,4)</f>
        <v>0.015565</v>
      </c>
      <c r="G58" s="8">
        <f>VLOOKUP(A58,'Absolute Total Monosaccharide C'!$E$2:$T$999,5)</f>
        <v>0.121853</v>
      </c>
      <c r="H58" s="8">
        <f>VLOOKUP(A58,'Absolute Total Monosaccharide C'!$E$2:$T$999,6)</f>
        <v>0.010105</v>
      </c>
      <c r="I58" s="110">
        <f>VLOOKUP(A58,'Absolute Total Monosaccharide C'!$E$2:$T$999,7)</f>
        <v>0.019877</v>
      </c>
      <c r="J58" s="8">
        <f>VLOOKUP(A58,'Absolute Total Monosaccharide C'!$E$2:$T$999,8)</f>
        <v>0.002891</v>
      </c>
      <c r="K58" s="8">
        <f>VLOOKUP(A58,'Absolute Total Monosaccharide C'!$E$2:$T$999,9)</f>
        <v>0.001343</v>
      </c>
      <c r="L58" s="8">
        <f>VLOOKUP(A58,'Absolute Total Monosaccharide C'!$E$2:$T$999,10)</f>
        <v>0</v>
      </c>
      <c r="M58" s="8">
        <f>VLOOKUP(A58,'Absolute Total Monosaccharide C'!$E$2:$T$999,11)</f>
        <v>0.021031</v>
      </c>
      <c r="N58" s="8">
        <f>VLOOKUP(A58,'Absolute Total Monosaccharide C'!$E$2:$T$999,12)</f>
        <v>0</v>
      </c>
      <c r="O58" s="8">
        <f>VLOOKUP(A58,'Absolute Total Monosaccharide C'!$E$2:$T$999,13)</f>
        <v>0</v>
      </c>
      <c r="P58" s="8">
        <f>VLOOKUP(A58,'Absolute Total Monosaccharide C'!$E$2:$T$999,14)</f>
        <v>0.000819</v>
      </c>
      <c r="Q58" s="8">
        <f>VLOOKUP(A58,'Absolute Total Monosaccharide C'!$E$2:$T$999,15)</f>
        <v>0</v>
      </c>
      <c r="R58" s="8">
        <f>VLOOKUP(A58,'Absolute Total Monosaccharide C'!$E$2:$T$999,16)</f>
        <v>0</v>
      </c>
      <c r="S58" s="110">
        <f>VLOOKUP(A58,'Absolute Total Monosaccharide C'!$E$2:$T$999,2)</f>
        <v>10.19</v>
      </c>
    </row>
    <row r="59">
      <c r="A59" s="2" t="s">
        <v>223</v>
      </c>
      <c r="B59" s="8" t="str">
        <f>VLOOKUP(A59,'Food Encyclopedia'!$C$2:$K$999,3)&amp;","&amp;VLOOKUP(A59,'Food Encyclopedia'!$C$2:$K$999,4)&amp;","&amp;VLOOKUP(A59,'Food Encyclopedia'!$C$2:$K$999,5)&amp;","&amp;VLOOKUP(A59,'Food Encyclopedia'!$C$2:$K$999,6)</f>
        <v>Peach, saturn, white, whole, fresh,Flying Saucer,,Fruits</v>
      </c>
      <c r="C59" s="8" t="str">
        <f>VLOOKUP(A59,'Food Encyclopedia'!$C$2:$K$999,6)</f>
        <v>Fruits</v>
      </c>
      <c r="D59" s="8" t="str">
        <f>VLOOKUP(A59,'Food Encyclopedia'!$C$2:$K$999,7)</f>
        <v>Fruit</v>
      </c>
      <c r="E59" s="8">
        <f>VLOOKUP(A59,'Absolute Total Monosaccharide C'!$E$2:$T$999,3)</f>
        <v>0.374468</v>
      </c>
      <c r="F59" s="8">
        <f>VLOOKUP(A59,'Absolute Total Monosaccharide C'!$E$2:$T$999,4)</f>
        <v>0.011659</v>
      </c>
      <c r="G59" s="8">
        <f>VLOOKUP(A59,'Absolute Total Monosaccharide C'!$E$2:$T$999,5)</f>
        <v>0.124167</v>
      </c>
      <c r="H59" s="8">
        <f>VLOOKUP(A59,'Absolute Total Monosaccharide C'!$E$2:$T$999,6)</f>
        <v>0.007456</v>
      </c>
      <c r="I59" s="110">
        <f>VLOOKUP(A59,'Absolute Total Monosaccharide C'!$E$2:$T$999,7)</f>
        <v>0.017347</v>
      </c>
      <c r="J59" s="8">
        <f>VLOOKUP(A59,'Absolute Total Monosaccharide C'!$E$2:$T$999,8)</f>
        <v>0.001967</v>
      </c>
      <c r="K59" s="8">
        <f>VLOOKUP(A59,'Absolute Total Monosaccharide C'!$E$2:$T$999,9)</f>
        <v>0.001349</v>
      </c>
      <c r="L59" s="8">
        <f>VLOOKUP(A59,'Absolute Total Monosaccharide C'!$E$2:$T$999,10)</f>
        <v>0</v>
      </c>
      <c r="M59" s="8">
        <f>VLOOKUP(A59,'Absolute Total Monosaccharide C'!$E$2:$T$999,11)</f>
        <v>0.021033</v>
      </c>
      <c r="N59" s="8">
        <f>VLOOKUP(A59,'Absolute Total Monosaccharide C'!$E$2:$T$999,12)</f>
        <v>0</v>
      </c>
      <c r="O59" s="8">
        <f>VLOOKUP(A59,'Absolute Total Monosaccharide C'!$E$2:$T$999,13)</f>
        <v>0</v>
      </c>
      <c r="P59" s="8">
        <f>VLOOKUP(A59,'Absolute Total Monosaccharide C'!$E$2:$T$999,14)</f>
        <v>0.000488</v>
      </c>
      <c r="Q59" s="8">
        <f>VLOOKUP(A59,'Absolute Total Monosaccharide C'!$E$2:$T$999,15)</f>
        <v>0</v>
      </c>
      <c r="R59" s="8">
        <f>VLOOKUP(A59,'Absolute Total Monosaccharide C'!$E$2:$T$999,16)</f>
        <v>0</v>
      </c>
      <c r="S59" s="110">
        <f>VLOOKUP(A59,'Absolute Total Monosaccharide C'!$E$2:$T$999,2)</f>
        <v>10.32</v>
      </c>
    </row>
    <row r="60">
      <c r="A60" s="2" t="s">
        <v>226</v>
      </c>
      <c r="B60" s="8" t="str">
        <f>VLOOKUP(A60,'Food Encyclopedia'!$C$2:$K$999,3)&amp;","&amp;VLOOKUP(A60,'Food Encyclopedia'!$C$2:$K$999,4)&amp;","&amp;VLOOKUP(A60,'Food Encyclopedia'!$C$2:$K$999,5)&amp;","&amp;VLOOKUP(A60,'Food Encyclopedia'!$C$2:$K$999,6)</f>
        <v>Peach, white, whole, fresh,Summeripe,,Fruits</v>
      </c>
      <c r="C60" s="8" t="str">
        <f>VLOOKUP(A60,'Food Encyclopedia'!$C$2:$K$999,6)</f>
        <v>Fruits</v>
      </c>
      <c r="D60" s="8" t="str">
        <f>VLOOKUP(A60,'Food Encyclopedia'!$C$2:$K$999,7)</f>
        <v>Fruit</v>
      </c>
      <c r="E60" s="8">
        <f>VLOOKUP(A60,'Absolute Total Monosaccharide C'!$E$2:$T$999,3)</f>
        <v>0.354104</v>
      </c>
      <c r="F60" s="8">
        <f>VLOOKUP(A60,'Absolute Total Monosaccharide C'!$E$2:$T$999,4)</f>
        <v>0.011019</v>
      </c>
      <c r="G60" s="8">
        <f>VLOOKUP(A60,'Absolute Total Monosaccharide C'!$E$2:$T$999,5)</f>
        <v>0.113207</v>
      </c>
      <c r="H60" s="8">
        <f>VLOOKUP(A60,'Absolute Total Monosaccharide C'!$E$2:$T$999,6)</f>
        <v>0.004877</v>
      </c>
      <c r="I60" s="110">
        <f>VLOOKUP(A60,'Absolute Total Monosaccharide C'!$E$2:$T$999,7)</f>
        <v>0.018969</v>
      </c>
      <c r="J60" s="8">
        <f>VLOOKUP(A60,'Absolute Total Monosaccharide C'!$E$2:$T$999,8)</f>
        <v>0.001755</v>
      </c>
      <c r="K60" s="8">
        <f>VLOOKUP(A60,'Absolute Total Monosaccharide C'!$E$2:$T$999,9)</f>
        <v>0.001289</v>
      </c>
      <c r="L60" s="8">
        <f>VLOOKUP(A60,'Absolute Total Monosaccharide C'!$E$2:$T$999,10)</f>
        <v>0</v>
      </c>
      <c r="M60" s="8">
        <f>VLOOKUP(A60,'Absolute Total Monosaccharide C'!$E$2:$T$999,11)</f>
        <v>0.023433</v>
      </c>
      <c r="N60" s="8">
        <f>VLOOKUP(A60,'Absolute Total Monosaccharide C'!$E$2:$T$999,12)</f>
        <v>0</v>
      </c>
      <c r="O60" s="8">
        <f>VLOOKUP(A60,'Absolute Total Monosaccharide C'!$E$2:$T$999,13)</f>
        <v>0</v>
      </c>
      <c r="P60" s="8">
        <f>VLOOKUP(A60,'Absolute Total Monosaccharide C'!$E$2:$T$999,14)</f>
        <v>0.001108</v>
      </c>
      <c r="Q60" s="8">
        <f>VLOOKUP(A60,'Absolute Total Monosaccharide C'!$E$2:$T$999,15)</f>
        <v>0</v>
      </c>
      <c r="R60" s="8">
        <f>VLOOKUP(A60,'Absolute Total Monosaccharide C'!$E$2:$T$999,16)</f>
        <v>0</v>
      </c>
      <c r="S60" s="110">
        <f>VLOOKUP(A60,'Absolute Total Monosaccharide C'!$E$2:$T$999,2)</f>
        <v>10.32</v>
      </c>
    </row>
    <row r="61">
      <c r="A61" s="2" t="s">
        <v>228</v>
      </c>
      <c r="B61" s="8" t="str">
        <f>VLOOKUP(A61,'Food Encyclopedia'!$C$2:$K$999,3)&amp;","&amp;VLOOKUP(A61,'Food Encyclopedia'!$C$2:$K$999,4)&amp;","&amp;VLOOKUP(A61,'Food Encyclopedia'!$C$2:$K$999,5)&amp;","&amp;VLOOKUP(A61,'Food Encyclopedia'!$C$2:$K$999,6)</f>
        <v>Nectarine, yellow, whole, fresh,NA,,Fruits</v>
      </c>
      <c r="C61" s="8" t="str">
        <f>VLOOKUP(A61,'Food Encyclopedia'!$C$2:$K$999,6)</f>
        <v>Fruits</v>
      </c>
      <c r="D61" s="8" t="str">
        <f>VLOOKUP(A61,'Food Encyclopedia'!$C$2:$K$999,7)</f>
        <v>Fruit</v>
      </c>
      <c r="E61" s="8">
        <f>VLOOKUP(A61,'Absolute Total Monosaccharide C'!$E$2:$T$999,3)</f>
        <v>0.282843</v>
      </c>
      <c r="F61" s="8">
        <f>VLOOKUP(A61,'Absolute Total Monosaccharide C'!$E$2:$T$999,4)</f>
        <v>0.009949</v>
      </c>
      <c r="G61" s="8">
        <f>VLOOKUP(A61,'Absolute Total Monosaccharide C'!$E$2:$T$999,5)</f>
        <v>0.079614</v>
      </c>
      <c r="H61" s="8">
        <f>VLOOKUP(A61,'Absolute Total Monosaccharide C'!$E$2:$T$999,6)</f>
        <v>0.004639</v>
      </c>
      <c r="I61" s="110">
        <f>VLOOKUP(A61,'Absolute Total Monosaccharide C'!$E$2:$T$999,7)</f>
        <v>0.016247</v>
      </c>
      <c r="J61" s="8">
        <f>VLOOKUP(A61,'Absolute Total Monosaccharide C'!$E$2:$T$999,8)</f>
        <v>0.001128</v>
      </c>
      <c r="K61" s="8">
        <f>VLOOKUP(A61,'Absolute Total Monosaccharide C'!$E$2:$T$999,9)</f>
        <v>0.00097</v>
      </c>
      <c r="L61" s="8">
        <f>VLOOKUP(A61,'Absolute Total Monosaccharide C'!$E$2:$T$999,10)</f>
        <v>0</v>
      </c>
      <c r="M61" s="8">
        <f>VLOOKUP(A61,'Absolute Total Monosaccharide C'!$E$2:$T$999,11)</f>
        <v>0.019892</v>
      </c>
      <c r="N61" s="8">
        <f>VLOOKUP(A61,'Absolute Total Monosaccharide C'!$E$2:$T$999,12)</f>
        <v>0</v>
      </c>
      <c r="O61" s="8">
        <f>VLOOKUP(A61,'Absolute Total Monosaccharide C'!$E$2:$T$999,13)</f>
        <v>0</v>
      </c>
      <c r="P61" s="8">
        <f>VLOOKUP(A61,'Absolute Total Monosaccharide C'!$E$2:$T$999,14)</f>
        <v>0.000582</v>
      </c>
      <c r="Q61" s="8">
        <f>VLOOKUP(A61,'Absolute Total Monosaccharide C'!$E$2:$T$999,15)</f>
        <v>0</v>
      </c>
      <c r="R61" s="8">
        <f>VLOOKUP(A61,'Absolute Total Monosaccharide C'!$E$2:$T$999,16)</f>
        <v>0.000482</v>
      </c>
      <c r="S61" s="110">
        <f>VLOOKUP(A61,'Absolute Total Monosaccharide C'!$E$2:$T$999,2)</f>
        <v>10.04</v>
      </c>
    </row>
    <row r="62">
      <c r="A62" s="2" t="s">
        <v>230</v>
      </c>
      <c r="B62" s="8" t="str">
        <f>VLOOKUP(A62,'Food Encyclopedia'!$C$2:$K$999,3)&amp;","&amp;VLOOKUP(A62,'Food Encyclopedia'!$C$2:$K$999,4)&amp;","&amp;VLOOKUP(A62,'Food Encyclopedia'!$C$2:$K$999,5)&amp;","&amp;VLOOKUP(A62,'Food Encyclopedia'!$C$2:$K$999,6)</f>
        <v>Peach, yellow, whole, fresh,Prima,,Fruits</v>
      </c>
      <c r="C62" s="8" t="str">
        <f>VLOOKUP(A62,'Food Encyclopedia'!$C$2:$K$999,6)</f>
        <v>Fruits</v>
      </c>
      <c r="D62" s="8" t="str">
        <f>VLOOKUP(A62,'Food Encyclopedia'!$C$2:$K$999,7)</f>
        <v>Fruit</v>
      </c>
      <c r="E62" s="8">
        <f>VLOOKUP(A62,'Absolute Total Monosaccharide C'!$E$2:$T$999,3)</f>
        <v>0.305941</v>
      </c>
      <c r="F62" s="8">
        <f>VLOOKUP(A62,'Absolute Total Monosaccharide C'!$E$2:$T$999,4)</f>
        <v>0.014301</v>
      </c>
      <c r="G62" s="8">
        <f>VLOOKUP(A62,'Absolute Total Monosaccharide C'!$E$2:$T$999,5)</f>
        <v>0.131331</v>
      </c>
      <c r="H62" s="8">
        <f>VLOOKUP(A62,'Absolute Total Monosaccharide C'!$E$2:$T$999,6)</f>
        <v>0.011287</v>
      </c>
      <c r="I62" s="110">
        <f>VLOOKUP(A62,'Absolute Total Monosaccharide C'!$E$2:$T$999,7)</f>
        <v>0.014389</v>
      </c>
      <c r="J62" s="8">
        <f>VLOOKUP(A62,'Absolute Total Monosaccharide C'!$E$2:$T$999,8)</f>
        <v>0.002227</v>
      </c>
      <c r="K62" s="8">
        <f>VLOOKUP(A62,'Absolute Total Monosaccharide C'!$E$2:$T$999,9)</f>
        <v>0.001235</v>
      </c>
      <c r="L62" s="8">
        <f>VLOOKUP(A62,'Absolute Total Monosaccharide C'!$E$2:$T$999,10)</f>
        <v>0</v>
      </c>
      <c r="M62" s="8">
        <f>VLOOKUP(A62,'Absolute Total Monosaccharide C'!$E$2:$T$999,11)</f>
        <v>0.021691</v>
      </c>
      <c r="N62" s="8">
        <f>VLOOKUP(A62,'Absolute Total Monosaccharide C'!$E$2:$T$999,12)</f>
        <v>0</v>
      </c>
      <c r="O62" s="8">
        <f>VLOOKUP(A62,'Absolute Total Monosaccharide C'!$E$2:$T$999,13)</f>
        <v>0</v>
      </c>
      <c r="P62" s="8">
        <f>VLOOKUP(A62,'Absolute Total Monosaccharide C'!$E$2:$T$999,14)</f>
        <v>0.000673</v>
      </c>
      <c r="Q62" s="8">
        <f>VLOOKUP(A62,'Absolute Total Monosaccharide C'!$E$2:$T$999,15)</f>
        <v>0</v>
      </c>
      <c r="R62" s="8">
        <f>VLOOKUP(A62,'Absolute Total Monosaccharide C'!$E$2:$T$999,16)</f>
        <v>0.0006</v>
      </c>
      <c r="S62" s="110">
        <f>VLOOKUP(A62,'Absolute Total Monosaccharide C'!$E$2:$T$999,2)</f>
        <v>10.23</v>
      </c>
    </row>
    <row r="63">
      <c r="A63" s="2" t="s">
        <v>233</v>
      </c>
      <c r="B63" s="8" t="str">
        <f>VLOOKUP(A63,'Food Encyclopedia'!$C$2:$K$999,3)&amp;","&amp;VLOOKUP(A63,'Food Encyclopedia'!$C$2:$K$999,4)&amp;","&amp;VLOOKUP(A63,'Food Encyclopedia'!$C$2:$K$999,5)&amp;","&amp;VLOOKUP(A63,'Food Encyclopedia'!$C$2:$K$999,6)</f>
        <v>Nectarine, yellow, whole, fresh,NA,,Fruits</v>
      </c>
      <c r="C63" s="8" t="str">
        <f>VLOOKUP(A63,'Food Encyclopedia'!$C$2:$K$999,6)</f>
        <v>Fruits</v>
      </c>
      <c r="D63" s="8" t="str">
        <f>VLOOKUP(A63,'Food Encyclopedia'!$C$2:$K$999,7)</f>
        <v>Fruit</v>
      </c>
      <c r="E63" s="8">
        <f>VLOOKUP(A63,'Absolute Total Monosaccharide C'!$E$2:$T$999,3)</f>
        <v>0.353583</v>
      </c>
      <c r="F63" s="8">
        <f>VLOOKUP(A63,'Absolute Total Monosaccharide C'!$E$2:$T$999,4)</f>
        <v>0.012425</v>
      </c>
      <c r="G63" s="8">
        <f>VLOOKUP(A63,'Absolute Total Monosaccharide C'!$E$2:$T$999,5)</f>
        <v>0.153975</v>
      </c>
      <c r="H63" s="8">
        <f>VLOOKUP(A63,'Absolute Total Monosaccharide C'!$E$2:$T$999,6)</f>
        <v>0.007802</v>
      </c>
      <c r="I63" s="110">
        <f>VLOOKUP(A63,'Absolute Total Monosaccharide C'!$E$2:$T$999,7)</f>
        <v>0.015611</v>
      </c>
      <c r="J63" s="8">
        <f>VLOOKUP(A63,'Absolute Total Monosaccharide C'!$E$2:$T$999,8)</f>
        <v>0.001784</v>
      </c>
      <c r="K63" s="8">
        <f>VLOOKUP(A63,'Absolute Total Monosaccharide C'!$E$2:$T$999,9)</f>
        <v>0.001496</v>
      </c>
      <c r="L63" s="8">
        <f>VLOOKUP(A63,'Absolute Total Monosaccharide C'!$E$2:$T$999,10)</f>
        <v>0</v>
      </c>
      <c r="M63" s="8">
        <f>VLOOKUP(A63,'Absolute Total Monosaccharide C'!$E$2:$T$999,11)</f>
        <v>0.027083</v>
      </c>
      <c r="N63" s="8">
        <f>VLOOKUP(A63,'Absolute Total Monosaccharide C'!$E$2:$T$999,12)</f>
        <v>0</v>
      </c>
      <c r="O63" s="8">
        <f>VLOOKUP(A63,'Absolute Total Monosaccharide C'!$E$2:$T$999,13)</f>
        <v>0</v>
      </c>
      <c r="P63" s="111">
        <f>VLOOKUP(A63,'Absolute Total Monosaccharide C'!$E$2:$T$999,14)</f>
        <v>0.0000213</v>
      </c>
      <c r="Q63" s="8">
        <f>VLOOKUP(A63,'Absolute Total Monosaccharide C'!$E$2:$T$999,15)</f>
        <v>0</v>
      </c>
      <c r="R63" s="8">
        <f>VLOOKUP(A63,'Absolute Total Monosaccharide C'!$E$2:$T$999,16)</f>
        <v>0.000504</v>
      </c>
      <c r="S63" s="110">
        <f>VLOOKUP(A63,'Absolute Total Monosaccharide C'!$E$2:$T$999,2)</f>
        <v>10.09</v>
      </c>
    </row>
    <row r="64">
      <c r="A64" s="2" t="s">
        <v>234</v>
      </c>
      <c r="B64" s="8" t="str">
        <f>VLOOKUP(A64,'Food Encyclopedia'!$C$2:$K$999,3)&amp;","&amp;VLOOKUP(A64,'Food Encyclopedia'!$C$2:$K$999,4)&amp;","&amp;VLOOKUP(A64,'Food Encyclopedia'!$C$2:$K$999,5)&amp;","&amp;VLOOKUP(A64,'Food Encyclopedia'!$C$2:$K$999,6)</f>
        <v>Nectarine, yellow, peel only, fresh,NA,,Fruits</v>
      </c>
      <c r="C64" s="8" t="str">
        <f>VLOOKUP(A64,'Food Encyclopedia'!$C$2:$K$999,6)</f>
        <v>Fruits</v>
      </c>
      <c r="D64" s="8" t="str">
        <f>VLOOKUP(A64,'Food Encyclopedia'!$C$2:$K$999,7)</f>
        <v>Fruit</v>
      </c>
      <c r="E64" s="8">
        <f>VLOOKUP(A64,'Absolute Total Monosaccharide C'!$E$2:$T$999,3)</f>
        <v>0.235698</v>
      </c>
      <c r="F64" s="8">
        <f>VLOOKUP(A64,'Absolute Total Monosaccharide C'!$E$2:$T$999,4)</f>
        <v>0.016828</v>
      </c>
      <c r="G64" s="8">
        <f>VLOOKUP(A64,'Absolute Total Monosaccharide C'!$E$2:$T$999,5)</f>
        <v>0.106015</v>
      </c>
      <c r="H64" s="8">
        <f>VLOOKUP(A64,'Absolute Total Monosaccharide C'!$E$2:$T$999,6)</f>
        <v>0.010126</v>
      </c>
      <c r="I64" s="110">
        <f>VLOOKUP(A64,'Absolute Total Monosaccharide C'!$E$2:$T$999,7)</f>
        <v>0.031498</v>
      </c>
      <c r="J64" s="8">
        <f>VLOOKUP(A64,'Absolute Total Monosaccharide C'!$E$2:$T$999,8)</f>
        <v>0.00279</v>
      </c>
      <c r="K64" s="8">
        <f>VLOOKUP(A64,'Absolute Total Monosaccharide C'!$E$2:$T$999,9)</f>
        <v>0.002217</v>
      </c>
      <c r="L64" s="8">
        <f>VLOOKUP(A64,'Absolute Total Monosaccharide C'!$E$2:$T$999,10)</f>
        <v>0</v>
      </c>
      <c r="M64" s="8">
        <f>VLOOKUP(A64,'Absolute Total Monosaccharide C'!$E$2:$T$999,11)</f>
        <v>0.060396</v>
      </c>
      <c r="N64" s="8">
        <f>VLOOKUP(A64,'Absolute Total Monosaccharide C'!$E$2:$T$999,12)</f>
        <v>0</v>
      </c>
      <c r="O64" s="8">
        <f>VLOOKUP(A64,'Absolute Total Monosaccharide C'!$E$2:$T$999,13)</f>
        <v>0</v>
      </c>
      <c r="P64" s="8">
        <f>VLOOKUP(A64,'Absolute Total Monosaccharide C'!$E$2:$T$999,14)</f>
        <v>0.001848</v>
      </c>
      <c r="Q64" s="8">
        <f>VLOOKUP(A64,'Absolute Total Monosaccharide C'!$E$2:$T$999,15)</f>
        <v>0</v>
      </c>
      <c r="R64" s="8">
        <f>VLOOKUP(A64,'Absolute Total Monosaccharide C'!$E$2:$T$999,16)</f>
        <v>0.000694</v>
      </c>
      <c r="S64" s="110">
        <f>VLOOKUP(A64,'Absolute Total Monosaccharide C'!$E$2:$T$999,2)</f>
        <v>10.11</v>
      </c>
    </row>
    <row r="65">
      <c r="A65" s="2" t="s">
        <v>236</v>
      </c>
      <c r="B65" s="8" t="str">
        <f>VLOOKUP(A65,'Food Encyclopedia'!$C$2:$K$999,3)&amp;","&amp;VLOOKUP(A65,'Food Encyclopedia'!$C$2:$K$999,4)&amp;","&amp;VLOOKUP(A65,'Food Encyclopedia'!$C$2:$K$999,5)&amp;","&amp;VLOOKUP(A65,'Food Encyclopedia'!$C$2:$K$999,6)</f>
        <v>Nectarine, yellow, flesh only, fresh,NA,,Fruits</v>
      </c>
      <c r="C65" s="8" t="str">
        <f>VLOOKUP(A65,'Food Encyclopedia'!$C$2:$K$999,6)</f>
        <v>Fruits</v>
      </c>
      <c r="D65" s="8" t="str">
        <f>VLOOKUP(A65,'Food Encyclopedia'!$C$2:$K$999,7)</f>
        <v>Fruit</v>
      </c>
      <c r="E65" s="8">
        <f>VLOOKUP(A65,'Absolute Total Monosaccharide C'!$E$2:$T$999,3)</f>
        <v>0.352673</v>
      </c>
      <c r="F65" s="8">
        <f>VLOOKUP(A65,'Absolute Total Monosaccharide C'!$E$2:$T$999,4)</f>
        <v>0.009677</v>
      </c>
      <c r="G65" s="8">
        <f>VLOOKUP(A65,'Absolute Total Monosaccharide C'!$E$2:$T$999,5)</f>
        <v>0.153056</v>
      </c>
      <c r="H65" s="8">
        <f>VLOOKUP(A65,'Absolute Total Monosaccharide C'!$E$2:$T$999,6)</f>
        <v>0.007963</v>
      </c>
      <c r="I65" s="110">
        <f>VLOOKUP(A65,'Absolute Total Monosaccharide C'!$E$2:$T$999,7)</f>
        <v>0.012794</v>
      </c>
      <c r="J65" s="8">
        <f>VLOOKUP(A65,'Absolute Total Monosaccharide C'!$E$2:$T$999,8)</f>
        <v>0.001442</v>
      </c>
      <c r="K65" s="8">
        <f>VLOOKUP(A65,'Absolute Total Monosaccharide C'!$E$2:$T$999,9)</f>
        <v>0.000914</v>
      </c>
      <c r="L65" s="8">
        <f>VLOOKUP(A65,'Absolute Total Monosaccharide C'!$E$2:$T$999,10)</f>
        <v>0</v>
      </c>
      <c r="M65" s="8">
        <f>VLOOKUP(A65,'Absolute Total Monosaccharide C'!$E$2:$T$999,11)</f>
        <v>0.022203</v>
      </c>
      <c r="N65" s="8">
        <f>VLOOKUP(A65,'Absolute Total Monosaccharide C'!$E$2:$T$999,12)</f>
        <v>0</v>
      </c>
      <c r="O65" s="8">
        <f>VLOOKUP(A65,'Absolute Total Monosaccharide C'!$E$2:$T$999,13)</f>
        <v>0</v>
      </c>
      <c r="P65" s="8">
        <f>VLOOKUP(A65,'Absolute Total Monosaccharide C'!$E$2:$T$999,14)</f>
        <v>0.000765</v>
      </c>
      <c r="Q65" s="8">
        <f>VLOOKUP(A65,'Absolute Total Monosaccharide C'!$E$2:$T$999,15)</f>
        <v>0</v>
      </c>
      <c r="R65" s="8">
        <f>VLOOKUP(A65,'Absolute Total Monosaccharide C'!$E$2:$T$999,16)</f>
        <v>0.000415</v>
      </c>
      <c r="S65" s="110">
        <f>VLOOKUP(A65,'Absolute Total Monosaccharide C'!$E$2:$T$999,2)</f>
        <v>10.4</v>
      </c>
      <c r="T65" s="2">
        <v>0.941142052</v>
      </c>
    </row>
    <row r="66">
      <c r="A66" s="2" t="s">
        <v>238</v>
      </c>
      <c r="B66" s="8" t="str">
        <f>VLOOKUP(A66,'Food Encyclopedia'!$C$2:$K$999,3)&amp;","&amp;VLOOKUP(A66,'Food Encyclopedia'!$C$2:$K$999,4)&amp;","&amp;VLOOKUP(A66,'Food Encyclopedia'!$C$2:$K$999,5)&amp;","&amp;VLOOKUP(A66,'Food Encyclopedia'!$C$2:$K$999,6)</f>
        <v>Peach, yellow, whole, fresh,HGO Farms,,Fruits</v>
      </c>
      <c r="C66" s="8" t="str">
        <f>VLOOKUP(A66,'Food Encyclopedia'!$C$2:$K$999,6)</f>
        <v>Fruits</v>
      </c>
      <c r="D66" s="8" t="str">
        <f>VLOOKUP(A66,'Food Encyclopedia'!$C$2:$K$999,7)</f>
        <v>Fruit</v>
      </c>
      <c r="E66" s="8">
        <f>VLOOKUP(A66,'Absolute Total Monosaccharide C'!$E$2:$T$999,3)</f>
        <v>0.350792</v>
      </c>
      <c r="F66" s="8">
        <f>VLOOKUP(A66,'Absolute Total Monosaccharide C'!$E$2:$T$999,4)</f>
        <v>0.012755</v>
      </c>
      <c r="G66" s="8">
        <f>VLOOKUP(A66,'Absolute Total Monosaccharide C'!$E$2:$T$999,5)</f>
        <v>0.14002</v>
      </c>
      <c r="H66" s="8">
        <f>VLOOKUP(A66,'Absolute Total Monosaccharide C'!$E$2:$T$999,6)</f>
        <v>0.006447</v>
      </c>
      <c r="I66" s="110">
        <f>VLOOKUP(A66,'Absolute Total Monosaccharide C'!$E$2:$T$999,7)</f>
        <v>0.014805</v>
      </c>
      <c r="J66" s="8">
        <f>VLOOKUP(A66,'Absolute Total Monosaccharide C'!$E$2:$T$999,8)</f>
        <v>0.002319</v>
      </c>
      <c r="K66" s="8">
        <f>VLOOKUP(A66,'Absolute Total Monosaccharide C'!$E$2:$T$999,9)</f>
        <v>0.000939</v>
      </c>
      <c r="L66" s="8">
        <f>VLOOKUP(A66,'Absolute Total Monosaccharide C'!$E$2:$T$999,10)</f>
        <v>0</v>
      </c>
      <c r="M66" s="8">
        <f>VLOOKUP(A66,'Absolute Total Monosaccharide C'!$E$2:$T$999,11)</f>
        <v>0.018229</v>
      </c>
      <c r="N66" s="8">
        <f>VLOOKUP(A66,'Absolute Total Monosaccharide C'!$E$2:$T$999,12)</f>
        <v>0</v>
      </c>
      <c r="O66" s="8">
        <f>VLOOKUP(A66,'Absolute Total Monosaccharide C'!$E$2:$T$999,13)</f>
        <v>0</v>
      </c>
      <c r="P66" s="8">
        <f>VLOOKUP(A66,'Absolute Total Monosaccharide C'!$E$2:$T$999,14)</f>
        <v>0.000329</v>
      </c>
      <c r="Q66" s="8">
        <f>VLOOKUP(A66,'Absolute Total Monosaccharide C'!$E$2:$T$999,15)</f>
        <v>0</v>
      </c>
      <c r="R66" s="8">
        <f>VLOOKUP(A66,'Absolute Total Monosaccharide C'!$E$2:$T$999,16)</f>
        <v>0.000431</v>
      </c>
      <c r="S66" s="110">
        <f>VLOOKUP(A66,'Absolute Total Monosaccharide C'!$E$2:$T$999,2)</f>
        <v>10.29</v>
      </c>
      <c r="T66" s="2">
        <v>0.933</v>
      </c>
    </row>
    <row r="67">
      <c r="A67" s="2" t="s">
        <v>239</v>
      </c>
      <c r="B67" s="8" t="str">
        <f>VLOOKUP(A67,'Food Encyclopedia'!$C$2:$K$999,3)&amp;","&amp;VLOOKUP(A67,'Food Encyclopedia'!$C$2:$K$999,4)&amp;","&amp;VLOOKUP(A67,'Food Encyclopedia'!$C$2:$K$999,5)&amp;","&amp;VLOOKUP(A67,'Food Encyclopedia'!$C$2:$K$999,6)</f>
        <v>Nectarine, white, whole, fresh,Summeripe,,Fruits</v>
      </c>
      <c r="C67" s="8" t="str">
        <f>VLOOKUP(A67,'Food Encyclopedia'!$C$2:$K$999,6)</f>
        <v>Fruits</v>
      </c>
      <c r="D67" s="8" t="str">
        <f>VLOOKUP(A67,'Food Encyclopedia'!$C$2:$K$999,7)</f>
        <v>Fruit</v>
      </c>
      <c r="E67" s="8">
        <f>VLOOKUP(A67,'Absolute Total Monosaccharide C'!$E$2:$T$999,3)</f>
        <v>0.38036</v>
      </c>
      <c r="F67" s="8">
        <f>VLOOKUP(A67,'Absolute Total Monosaccharide C'!$E$2:$T$999,4)</f>
        <v>0.010448</v>
      </c>
      <c r="G67" s="8">
        <f>VLOOKUP(A67,'Absolute Total Monosaccharide C'!$E$2:$T$999,5)</f>
        <v>0.169065</v>
      </c>
      <c r="H67" s="8">
        <f>VLOOKUP(A67,'Absolute Total Monosaccharide C'!$E$2:$T$999,6)</f>
        <v>0.004365</v>
      </c>
      <c r="I67" s="110">
        <f>VLOOKUP(A67,'Absolute Total Monosaccharide C'!$E$2:$T$999,7)</f>
        <v>0.014325</v>
      </c>
      <c r="J67" s="8">
        <f>VLOOKUP(A67,'Absolute Total Monosaccharide C'!$E$2:$T$999,8)</f>
        <v>0.001305</v>
      </c>
      <c r="K67" s="8">
        <f>VLOOKUP(A67,'Absolute Total Monosaccharide C'!$E$2:$T$999,9)</f>
        <v>0.00091</v>
      </c>
      <c r="L67" s="8">
        <f>VLOOKUP(A67,'Absolute Total Monosaccharide C'!$E$2:$T$999,10)</f>
        <v>0</v>
      </c>
      <c r="M67" s="8">
        <f>VLOOKUP(A67,'Absolute Total Monosaccharide C'!$E$2:$T$999,11)</f>
        <v>0.019283</v>
      </c>
      <c r="N67" s="8">
        <f>VLOOKUP(A67,'Absolute Total Monosaccharide C'!$E$2:$T$999,12)</f>
        <v>0</v>
      </c>
      <c r="O67" s="8">
        <f>VLOOKUP(A67,'Absolute Total Monosaccharide C'!$E$2:$T$999,13)</f>
        <v>0</v>
      </c>
      <c r="P67" s="8">
        <f>VLOOKUP(A67,'Absolute Total Monosaccharide C'!$E$2:$T$999,14)</f>
        <v>0.000702</v>
      </c>
      <c r="Q67" s="8">
        <f>VLOOKUP(A67,'Absolute Total Monosaccharide C'!$E$2:$T$999,15)</f>
        <v>0</v>
      </c>
      <c r="R67" s="8">
        <f>VLOOKUP(A67,'Absolute Total Monosaccharide C'!$E$2:$T$999,16)</f>
        <v>0.000304</v>
      </c>
      <c r="S67" s="110">
        <f>VLOOKUP(A67,'Absolute Total Monosaccharide C'!$E$2:$T$999,2)</f>
        <v>10.37</v>
      </c>
      <c r="T67" s="2">
        <v>1.111</v>
      </c>
    </row>
    <row r="68">
      <c r="A68" s="2" t="s">
        <v>240</v>
      </c>
      <c r="B68" s="8" t="str">
        <f>VLOOKUP(A68,'Food Encyclopedia'!$C$2:$K$999,3)&amp;","&amp;VLOOKUP(A68,'Food Encyclopedia'!$C$2:$K$999,4)&amp;","&amp;VLOOKUP(A68,'Food Encyclopedia'!$C$2:$K$999,5)&amp;","&amp;VLOOKUP(A68,'Food Encyclopedia'!$C$2:$K$999,6)</f>
        <v>Nectarine, yellow, whole, fresh,HGO Farms,,Fruits</v>
      </c>
      <c r="C68" s="8" t="str">
        <f>VLOOKUP(A68,'Food Encyclopedia'!$C$2:$K$999,6)</f>
        <v>Fruits</v>
      </c>
      <c r="D68" s="8" t="str">
        <f>VLOOKUP(A68,'Food Encyclopedia'!$C$2:$K$999,7)</f>
        <v>Fruit</v>
      </c>
      <c r="E68" s="8">
        <f>VLOOKUP(A68,'Absolute Total Monosaccharide C'!$E$2:$T$999,3)</f>
        <v>0.346381</v>
      </c>
      <c r="F68" s="8">
        <f>VLOOKUP(A68,'Absolute Total Monosaccharide C'!$E$2:$T$999,4)</f>
        <v>0.009501</v>
      </c>
      <c r="G68" s="8">
        <f>VLOOKUP(A68,'Absolute Total Monosaccharide C'!$E$2:$T$999,5)</f>
        <v>0.094877</v>
      </c>
      <c r="H68" s="8">
        <f>VLOOKUP(A68,'Absolute Total Monosaccharide C'!$E$2:$T$999,6)</f>
        <v>0.003553</v>
      </c>
      <c r="I68" s="110">
        <f>VLOOKUP(A68,'Absolute Total Monosaccharide C'!$E$2:$T$999,7)</f>
        <v>0.018035</v>
      </c>
      <c r="J68" s="8">
        <f>VLOOKUP(A68,'Absolute Total Monosaccharide C'!$E$2:$T$999,8)</f>
        <v>0.001282</v>
      </c>
      <c r="K68" s="8">
        <f>VLOOKUP(A68,'Absolute Total Monosaccharide C'!$E$2:$T$999,9)</f>
        <v>0.00113</v>
      </c>
      <c r="L68" s="8">
        <f>VLOOKUP(A68,'Absolute Total Monosaccharide C'!$E$2:$T$999,10)</f>
        <v>0</v>
      </c>
      <c r="M68" s="8">
        <f>VLOOKUP(A68,'Absolute Total Monosaccharide C'!$E$2:$T$999,11)</f>
        <v>0.021512</v>
      </c>
      <c r="N68" s="8">
        <f>VLOOKUP(A68,'Absolute Total Monosaccharide C'!$E$2:$T$999,12)</f>
        <v>0</v>
      </c>
      <c r="O68" s="8">
        <f>VLOOKUP(A68,'Absolute Total Monosaccharide C'!$E$2:$T$999,13)</f>
        <v>0</v>
      </c>
      <c r="P68" s="8">
        <f>VLOOKUP(A68,'Absolute Total Monosaccharide C'!$E$2:$T$999,14)</f>
        <v>0.001487</v>
      </c>
      <c r="Q68" s="8">
        <f>VLOOKUP(A68,'Absolute Total Monosaccharide C'!$E$2:$T$999,15)</f>
        <v>0</v>
      </c>
      <c r="R68" s="8">
        <f>VLOOKUP(A68,'Absolute Total Monosaccharide C'!$E$2:$T$999,16)</f>
        <v>0.000254</v>
      </c>
      <c r="S68" s="110">
        <f>VLOOKUP(A68,'Absolute Total Monosaccharide C'!$E$2:$T$999,2)</f>
        <v>10.2</v>
      </c>
      <c r="T68" s="2">
        <v>0.981</v>
      </c>
    </row>
    <row r="69">
      <c r="A69" s="2" t="s">
        <v>241</v>
      </c>
      <c r="B69" s="8" t="str">
        <f>VLOOKUP(A69,'Food Encyclopedia'!$C$2:$K$999,3)&amp;","&amp;VLOOKUP(A69,'Food Encyclopedia'!$C$2:$K$999,4)&amp;","&amp;VLOOKUP(A69,'Food Encyclopedia'!$C$2:$K$999,5)&amp;","&amp;VLOOKUP(A69,'Food Encyclopedia'!$C$2:$K$999,6)</f>
        <v>Apple, golden del, whole without seed, fresh,Washington,,Fruits</v>
      </c>
      <c r="C69" s="8" t="str">
        <f>VLOOKUP(A69,'Food Encyclopedia'!$C$2:$K$999,6)</f>
        <v>Fruits</v>
      </c>
      <c r="D69" s="8" t="str">
        <f>VLOOKUP(A69,'Food Encyclopedia'!$C$2:$K$999,7)</f>
        <v>Fruit</v>
      </c>
      <c r="E69" s="8">
        <f>VLOOKUP(A69,'Absolute Total Monosaccharide C'!$E$2:$T$999,3)</f>
        <v>0.157385</v>
      </c>
      <c r="F69" s="8">
        <f>VLOOKUP(A69,'Absolute Total Monosaccharide C'!$E$2:$T$999,4)</f>
        <v>0.011981</v>
      </c>
      <c r="G69" s="8">
        <f>VLOOKUP(A69,'Absolute Total Monosaccharide C'!$E$2:$T$999,5)</f>
        <v>0.127818</v>
      </c>
      <c r="H69" s="8">
        <f>VLOOKUP(A69,'Absolute Total Monosaccharide C'!$E$2:$T$999,6)</f>
        <v>0.009063</v>
      </c>
      <c r="I69" s="110">
        <f>VLOOKUP(A69,'Absolute Total Monosaccharide C'!$E$2:$T$999,7)</f>
        <v>0.014827</v>
      </c>
      <c r="J69" s="8">
        <f>VLOOKUP(A69,'Absolute Total Monosaccharide C'!$E$2:$T$999,8)</f>
        <v>0.003757</v>
      </c>
      <c r="K69" s="8">
        <f>VLOOKUP(A69,'Absolute Total Monosaccharide C'!$E$2:$T$999,9)</f>
        <v>0.001342</v>
      </c>
      <c r="L69" s="8">
        <f>VLOOKUP(A69,'Absolute Total Monosaccharide C'!$E$2:$T$999,10)</f>
        <v>0</v>
      </c>
      <c r="M69" s="8">
        <f>VLOOKUP(A69,'Absolute Total Monosaccharide C'!$E$2:$T$999,11)</f>
        <v>0.018405</v>
      </c>
      <c r="N69" s="8">
        <f>VLOOKUP(A69,'Absolute Total Monosaccharide C'!$E$2:$T$999,12)</f>
        <v>0</v>
      </c>
      <c r="O69" s="8">
        <f>VLOOKUP(A69,'Absolute Total Monosaccharide C'!$E$2:$T$999,13)</f>
        <v>0</v>
      </c>
      <c r="P69" s="8">
        <f>VLOOKUP(A69,'Absolute Total Monosaccharide C'!$E$2:$T$999,14)</f>
        <v>0.001718</v>
      </c>
      <c r="Q69" s="8">
        <f>VLOOKUP(A69,'Absolute Total Monosaccharide C'!$E$2:$T$999,15)</f>
        <v>0</v>
      </c>
      <c r="R69" s="8">
        <f>VLOOKUP(A69,'Absolute Total Monosaccharide C'!$E$2:$T$999,16)</f>
        <v>0</v>
      </c>
      <c r="S69" s="110">
        <f>VLOOKUP(A69,'Absolute Total Monosaccharide C'!$E$2:$T$999,2)</f>
        <v>10.36</v>
      </c>
      <c r="T69" s="2">
        <v>1.111</v>
      </c>
    </row>
    <row r="70">
      <c r="A70" s="2" t="s">
        <v>243</v>
      </c>
      <c r="B70" s="8" t="str">
        <f>VLOOKUP(A70,'Food Encyclopedia'!$C$2:$K$999,3)&amp;","&amp;VLOOKUP(A70,'Food Encyclopedia'!$C$2:$K$999,4)&amp;","&amp;VLOOKUP(A70,'Food Encyclopedia'!$C$2:$K$999,5)&amp;","&amp;VLOOKUP(A70,'Food Encyclopedia'!$C$2:$K$999,6)</f>
        <v>Pear, bartlett, whole without seed, fresh,NA,,Fruits</v>
      </c>
      <c r="C70" s="8" t="str">
        <f>VLOOKUP(A70,'Food Encyclopedia'!$C$2:$K$999,6)</f>
        <v>Fruits</v>
      </c>
      <c r="D70" s="8" t="str">
        <f>VLOOKUP(A70,'Food Encyclopedia'!$C$2:$K$999,7)</f>
        <v>Fruit</v>
      </c>
      <c r="E70" s="8">
        <f>VLOOKUP(A70,'Absolute Total Monosaccharide C'!$E$2:$T$999,3)</f>
        <v>0.117018</v>
      </c>
      <c r="F70" s="8">
        <f>VLOOKUP(A70,'Absolute Total Monosaccharide C'!$E$2:$T$999,4)</f>
        <v>0.009613</v>
      </c>
      <c r="G70" s="8">
        <f>VLOOKUP(A70,'Absolute Total Monosaccharide C'!$E$2:$T$999,5)</f>
        <v>0.125295</v>
      </c>
      <c r="H70" s="8">
        <f>VLOOKUP(A70,'Absolute Total Monosaccharide C'!$E$2:$T$999,6)</f>
        <v>0.030806</v>
      </c>
      <c r="I70" s="110">
        <f>VLOOKUP(A70,'Absolute Total Monosaccharide C'!$E$2:$T$999,7)</f>
        <v>0.025231</v>
      </c>
      <c r="J70" s="8">
        <f>VLOOKUP(A70,'Absolute Total Monosaccharide C'!$E$2:$T$999,8)</f>
        <v>0.001897</v>
      </c>
      <c r="K70" s="8">
        <f>VLOOKUP(A70,'Absolute Total Monosaccharide C'!$E$2:$T$999,9)</f>
        <v>0.001427</v>
      </c>
      <c r="L70" s="8">
        <f>VLOOKUP(A70,'Absolute Total Monosaccharide C'!$E$2:$T$999,10)</f>
        <v>0</v>
      </c>
      <c r="M70" s="8">
        <f>VLOOKUP(A70,'Absolute Total Monosaccharide C'!$E$2:$T$999,11)</f>
        <v>0.014926</v>
      </c>
      <c r="N70" s="8">
        <f>VLOOKUP(A70,'Absolute Total Monosaccharide C'!$E$2:$T$999,12)</f>
        <v>0</v>
      </c>
      <c r="O70" s="8">
        <f>VLOOKUP(A70,'Absolute Total Monosaccharide C'!$E$2:$T$999,13)</f>
        <v>0</v>
      </c>
      <c r="P70" s="8">
        <f>VLOOKUP(A70,'Absolute Total Monosaccharide C'!$E$2:$T$999,14)</f>
        <v>0.002342</v>
      </c>
      <c r="Q70" s="8">
        <f>VLOOKUP(A70,'Absolute Total Monosaccharide C'!$E$2:$T$999,15)</f>
        <v>0</v>
      </c>
      <c r="R70" s="8">
        <f>VLOOKUP(A70,'Absolute Total Monosaccharide C'!$E$2:$T$999,16)</f>
        <v>0</v>
      </c>
      <c r="S70" s="110">
        <f>VLOOKUP(A70,'Absolute Total Monosaccharide C'!$E$2:$T$999,2)</f>
        <v>10.03</v>
      </c>
      <c r="T70" s="2">
        <v>0.783</v>
      </c>
    </row>
    <row r="71">
      <c r="A71" s="2" t="s">
        <v>244</v>
      </c>
      <c r="B71" s="8" t="str">
        <f>VLOOKUP(A71,'Food Encyclopedia'!$C$2:$K$999,3)&amp;","&amp;VLOOKUP(A71,'Food Encyclopedia'!$C$2:$K$999,4)&amp;","&amp;VLOOKUP(A71,'Food Encyclopedia'!$C$2:$K$999,5)&amp;","&amp;VLOOKUP(A71,'Food Encyclopedia'!$C$2:$K$999,6)</f>
        <v>Apple, honeyscrisp, whole without seeds, fresh,Chelan Fresh,,Fruits</v>
      </c>
      <c r="C71" s="8" t="str">
        <f>VLOOKUP(A71,'Food Encyclopedia'!$C$2:$K$999,6)</f>
        <v>Fruits</v>
      </c>
      <c r="D71" s="8" t="str">
        <f>VLOOKUP(A71,'Food Encyclopedia'!$C$2:$K$999,7)</f>
        <v>Fruit</v>
      </c>
      <c r="E71" s="8">
        <f>VLOOKUP(A71,'Absolute Total Monosaccharide C'!$E$2:$T$999,3)</f>
        <v>0.230387</v>
      </c>
      <c r="F71" s="8">
        <f>VLOOKUP(A71,'Absolute Total Monosaccharide C'!$E$2:$T$999,4)</f>
        <v>0.014266</v>
      </c>
      <c r="G71" s="8">
        <f>VLOOKUP(A71,'Absolute Total Monosaccharide C'!$E$2:$T$999,5)</f>
        <v>0.172471</v>
      </c>
      <c r="H71" s="8">
        <f>VLOOKUP(A71,'Absolute Total Monosaccharide C'!$E$2:$T$999,6)</f>
        <v>0.009892</v>
      </c>
      <c r="I71" s="110">
        <f>VLOOKUP(A71,'Absolute Total Monosaccharide C'!$E$2:$T$999,7)</f>
        <v>0.016485</v>
      </c>
      <c r="J71" s="8">
        <f>VLOOKUP(A71,'Absolute Total Monosaccharide C'!$E$2:$T$999,8)</f>
        <v>0.003825</v>
      </c>
      <c r="K71" s="8">
        <f>VLOOKUP(A71,'Absolute Total Monosaccharide C'!$E$2:$T$999,9)</f>
        <v>0.001796</v>
      </c>
      <c r="L71" s="8">
        <f>VLOOKUP(A71,'Absolute Total Monosaccharide C'!$E$2:$T$999,10)</f>
        <v>0</v>
      </c>
      <c r="M71" s="8">
        <f>VLOOKUP(A71,'Absolute Total Monosaccharide C'!$E$2:$T$999,11)</f>
        <v>0.023063</v>
      </c>
      <c r="N71" s="8">
        <f>VLOOKUP(A71,'Absolute Total Monosaccharide C'!$E$2:$T$999,12)</f>
        <v>0</v>
      </c>
      <c r="O71" s="8">
        <f>VLOOKUP(A71,'Absolute Total Monosaccharide C'!$E$2:$T$999,13)</f>
        <v>0</v>
      </c>
      <c r="P71" s="8">
        <f>VLOOKUP(A71,'Absolute Total Monosaccharide C'!$E$2:$T$999,14)</f>
        <v>0.002902</v>
      </c>
      <c r="Q71" s="8">
        <f>VLOOKUP(A71,'Absolute Total Monosaccharide C'!$E$2:$T$999,15)</f>
        <v>0</v>
      </c>
      <c r="R71" s="8">
        <f>VLOOKUP(A71,'Absolute Total Monosaccharide C'!$E$2:$T$999,16)</f>
        <v>0</v>
      </c>
      <c r="S71" s="110">
        <f>VLOOKUP(A71,'Absolute Total Monosaccharide C'!$E$2:$T$999,2)</f>
        <v>10.4</v>
      </c>
      <c r="T71" s="2">
        <v>1.089</v>
      </c>
    </row>
    <row r="72">
      <c r="A72" s="2" t="s">
        <v>245</v>
      </c>
      <c r="B72" s="8" t="str">
        <f>VLOOKUP(A72,'Food Encyclopedia'!$C$2:$K$999,3)&amp;","&amp;VLOOKUP(A72,'Food Encyclopedia'!$C$2:$K$999,4)&amp;","&amp;VLOOKUP(A72,'Food Encyclopedia'!$C$2:$K$999,5)&amp;","&amp;VLOOKUP(A72,'Food Encyclopedia'!$C$2:$K$999,6)</f>
        <v>Mango, yellow, flesh, fresh,RCF,,Fruits</v>
      </c>
      <c r="C72" s="8" t="str">
        <f>VLOOKUP(A72,'Food Encyclopedia'!$C$2:$K$999,6)</f>
        <v>Fruits</v>
      </c>
      <c r="D72" s="8" t="str">
        <f>VLOOKUP(A72,'Food Encyclopedia'!$C$2:$K$999,7)</f>
        <v>Fruit</v>
      </c>
      <c r="E72" s="8">
        <f>VLOOKUP(A72,'Absolute Total Monosaccharide C'!$E$2:$T$999,3)</f>
        <v>0.476902</v>
      </c>
      <c r="F72" s="8">
        <f>VLOOKUP(A72,'Absolute Total Monosaccharide C'!$E$2:$T$999,4)</f>
        <v>0.041161</v>
      </c>
      <c r="G72" s="8">
        <f>VLOOKUP(A72,'Absolute Total Monosaccharide C'!$E$2:$T$999,5)</f>
        <v>0.167722</v>
      </c>
      <c r="H72" s="8">
        <f>VLOOKUP(A72,'Absolute Total Monosaccharide C'!$E$2:$T$999,6)</f>
        <v>0.011355</v>
      </c>
      <c r="I72" s="110">
        <f>VLOOKUP(A72,'Absolute Total Monosaccharide C'!$E$2:$T$999,7)</f>
        <v>0.028631</v>
      </c>
      <c r="J72" s="8">
        <f>VLOOKUP(A72,'Absolute Total Monosaccharide C'!$E$2:$T$999,8)</f>
        <v>0.004838</v>
      </c>
      <c r="K72" s="8">
        <f>VLOOKUP(A72,'Absolute Total Monosaccharide C'!$E$2:$T$999,9)</f>
        <v>0.001859</v>
      </c>
      <c r="L72" s="8">
        <f>VLOOKUP(A72,'Absolute Total Monosaccharide C'!$E$2:$T$999,10)</f>
        <v>0</v>
      </c>
      <c r="M72" s="8">
        <f>VLOOKUP(A72,'Absolute Total Monosaccharide C'!$E$2:$T$999,11)</f>
        <v>0.020906</v>
      </c>
      <c r="N72" s="8">
        <f>VLOOKUP(A72,'Absolute Total Monosaccharide C'!$E$2:$T$999,12)</f>
        <v>0</v>
      </c>
      <c r="O72" s="8">
        <f>VLOOKUP(A72,'Absolute Total Monosaccharide C'!$E$2:$T$999,13)</f>
        <v>0</v>
      </c>
      <c r="P72" s="8">
        <f>VLOOKUP(A72,'Absolute Total Monosaccharide C'!$E$2:$T$999,14)</f>
        <v>0.004454</v>
      </c>
      <c r="Q72" s="8">
        <f>VLOOKUP(A72,'Absolute Total Monosaccharide C'!$E$2:$T$999,15)</f>
        <v>0</v>
      </c>
      <c r="R72" s="8">
        <f>VLOOKUP(A72,'Absolute Total Monosaccharide C'!$E$2:$T$999,16)</f>
        <v>0</v>
      </c>
      <c r="S72" s="110">
        <f>VLOOKUP(A72,'Absolute Total Monosaccharide C'!$E$2:$T$999,2)</f>
        <v>10.22</v>
      </c>
      <c r="T72" s="2">
        <v>1.043</v>
      </c>
    </row>
    <row r="73">
      <c r="A73" s="2" t="s">
        <v>249</v>
      </c>
      <c r="B73" s="8" t="str">
        <f>VLOOKUP(A73,'Food Encyclopedia'!$C$2:$K$999,3)&amp;","&amp;VLOOKUP(A73,'Food Encyclopedia'!$C$2:$K$999,4)&amp;","&amp;VLOOKUP(A73,'Food Encyclopedia'!$C$2:$K$999,5)&amp;","&amp;VLOOKUP(A73,'Food Encyclopedia'!$C$2:$K$999,6)</f>
        <v>Mango, red, flesh, fresh,Kuali,,Fruits</v>
      </c>
      <c r="C73" s="8" t="str">
        <f>VLOOKUP(A73,'Food Encyclopedia'!$C$2:$K$999,6)</f>
        <v>Fruits</v>
      </c>
      <c r="D73" s="8" t="str">
        <f>VLOOKUP(A73,'Food Encyclopedia'!$C$2:$K$999,7)</f>
        <v>Fruit</v>
      </c>
      <c r="E73" s="8">
        <f>VLOOKUP(A73,'Absolute Total Monosaccharide C'!$E$2:$T$999,3)</f>
        <v>0.14714</v>
      </c>
      <c r="F73" s="8">
        <f>VLOOKUP(A73,'Absolute Total Monosaccharide C'!$E$2:$T$999,4)</f>
        <v>0.011787</v>
      </c>
      <c r="G73" s="8">
        <f>VLOOKUP(A73,'Absolute Total Monosaccharide C'!$E$2:$T$999,5)</f>
        <v>0.056023</v>
      </c>
      <c r="H73" s="8">
        <f>VLOOKUP(A73,'Absolute Total Monosaccharide C'!$E$2:$T$999,6)</f>
        <v>0.011229</v>
      </c>
      <c r="I73" s="110">
        <f>VLOOKUP(A73,'Absolute Total Monosaccharide C'!$E$2:$T$999,7)</f>
        <v>0.019505</v>
      </c>
      <c r="J73" s="8">
        <f>VLOOKUP(A73,'Absolute Total Monosaccharide C'!$E$2:$T$999,8)</f>
        <v>0.004202</v>
      </c>
      <c r="K73" s="8">
        <f>VLOOKUP(A73,'Absolute Total Monosaccharide C'!$E$2:$T$999,9)</f>
        <v>0.001159</v>
      </c>
      <c r="L73" s="8">
        <f>VLOOKUP(A73,'Absolute Total Monosaccharide C'!$E$2:$T$999,10)</f>
        <v>0</v>
      </c>
      <c r="M73" s="8">
        <f>VLOOKUP(A73,'Absolute Total Monosaccharide C'!$E$2:$T$999,11)</f>
        <v>0.019875</v>
      </c>
      <c r="N73" s="8">
        <f>VLOOKUP(A73,'Absolute Total Monosaccharide C'!$E$2:$T$999,12)</f>
        <v>0</v>
      </c>
      <c r="O73" s="8">
        <f>VLOOKUP(A73,'Absolute Total Monosaccharide C'!$E$2:$T$999,13)</f>
        <v>0</v>
      </c>
      <c r="P73" s="8">
        <f>VLOOKUP(A73,'Absolute Total Monosaccharide C'!$E$2:$T$999,14)</f>
        <v>0.000159</v>
      </c>
      <c r="Q73" s="8">
        <f>VLOOKUP(A73,'Absolute Total Monosaccharide C'!$E$2:$T$999,15)</f>
        <v>0</v>
      </c>
      <c r="R73" s="8">
        <f>VLOOKUP(A73,'Absolute Total Monosaccharide C'!$E$2:$T$999,16)</f>
        <v>0</v>
      </c>
      <c r="S73" s="110">
        <f>VLOOKUP(A73,'Absolute Total Monosaccharide C'!$E$2:$T$999,2)</f>
        <v>10.1</v>
      </c>
      <c r="T73" s="2">
        <v>1.007</v>
      </c>
    </row>
    <row r="74">
      <c r="A74" s="2" t="s">
        <v>252</v>
      </c>
      <c r="B74" s="8" t="str">
        <f>VLOOKUP(A74,'Food Encyclopedia'!$C$2:$K$999,3)&amp;","&amp;VLOOKUP(A74,'Food Encyclopedia'!$C$2:$K$999,4)&amp;","&amp;VLOOKUP(A74,'Food Encyclopedia'!$C$2:$K$999,5)&amp;","&amp;VLOOKUP(A74,'Food Encyclopedia'!$C$2:$K$999,6)</f>
        <v>Avocado, hass (large), flesh, fresh,NA,,Fruits</v>
      </c>
      <c r="C74" s="8" t="str">
        <f>VLOOKUP(A74,'Food Encyclopedia'!$C$2:$K$999,6)</f>
        <v>Fruits</v>
      </c>
      <c r="D74" s="8" t="str">
        <f>VLOOKUP(A74,'Food Encyclopedia'!$C$2:$K$999,7)</f>
        <v>Fruit</v>
      </c>
      <c r="E74" s="8">
        <f>VLOOKUP(A74,'Absolute Total Monosaccharide C'!$E$2:$T$999,3)</f>
        <v>0.021133</v>
      </c>
      <c r="F74" s="8">
        <f>VLOOKUP(A74,'Absolute Total Monosaccharide C'!$E$2:$T$999,4)</f>
        <v>0.004118</v>
      </c>
      <c r="G74" s="8">
        <f>VLOOKUP(A74,'Absolute Total Monosaccharide C'!$E$2:$T$999,5)</f>
        <v>0.030946</v>
      </c>
      <c r="H74" s="8">
        <f>VLOOKUP(A74,'Absolute Total Monosaccharide C'!$E$2:$T$999,6)</f>
        <v>0.003967</v>
      </c>
      <c r="I74" s="110">
        <f>VLOOKUP(A74,'Absolute Total Monosaccharide C'!$E$2:$T$999,7)</f>
        <v>0.011778</v>
      </c>
      <c r="J74" s="8">
        <f>VLOOKUP(A74,'Absolute Total Monosaccharide C'!$E$2:$T$999,8)</f>
        <v>0</v>
      </c>
      <c r="K74" s="8">
        <f>VLOOKUP(A74,'Absolute Total Monosaccharide C'!$E$2:$T$999,9)</f>
        <v>0.00135</v>
      </c>
      <c r="L74" s="8">
        <f>VLOOKUP(A74,'Absolute Total Monosaccharide C'!$E$2:$T$999,10)</f>
        <v>0</v>
      </c>
      <c r="M74" s="8">
        <f>VLOOKUP(A74,'Absolute Total Monosaccharide C'!$E$2:$T$999,11)</f>
        <v>0.028362</v>
      </c>
      <c r="N74" s="8">
        <f>VLOOKUP(A74,'Absolute Total Monosaccharide C'!$E$2:$T$999,12)</f>
        <v>0</v>
      </c>
      <c r="O74" s="8">
        <f>VLOOKUP(A74,'Absolute Total Monosaccharide C'!$E$2:$T$999,13)</f>
        <v>0</v>
      </c>
      <c r="P74" s="8">
        <f>VLOOKUP(A74,'Absolute Total Monosaccharide C'!$E$2:$T$999,14)</f>
        <v>0.000286</v>
      </c>
      <c r="Q74" s="8">
        <f>VLOOKUP(A74,'Absolute Total Monosaccharide C'!$E$2:$T$999,15)</f>
        <v>0</v>
      </c>
      <c r="R74" s="8" t="str">
        <f>VLOOKUP(A74,'Absolute Total Monosaccharide C'!$E$2:$T$999,16)</f>
        <v/>
      </c>
      <c r="S74" s="110">
        <f>VLOOKUP(A74,'Absolute Total Monosaccharide C'!$E$2:$T$999,2)</f>
        <v>9.86</v>
      </c>
    </row>
    <row r="75">
      <c r="A75" s="2" t="s">
        <v>254</v>
      </c>
      <c r="B75" s="8" t="str">
        <f>VLOOKUP(A75,'Food Encyclopedia'!$C$2:$K$999,3)&amp;","&amp;VLOOKUP(A75,'Food Encyclopedia'!$C$2:$K$999,4)&amp;","&amp;VLOOKUP(A75,'Food Encyclopedia'!$C$2:$K$999,5)&amp;","&amp;VLOOKUP(A75,'Food Encyclopedia'!$C$2:$K$999,6)</f>
        <v>Avocado, hass (small), flesh, fresh,Calavo,,Fruits</v>
      </c>
      <c r="C75" s="8" t="str">
        <f>VLOOKUP(A75,'Food Encyclopedia'!$C$2:$K$999,6)</f>
        <v>Fruits</v>
      </c>
      <c r="D75" s="8" t="str">
        <f>VLOOKUP(A75,'Food Encyclopedia'!$C$2:$K$999,7)</f>
        <v>Fruit</v>
      </c>
      <c r="E75" s="8">
        <f>VLOOKUP(A75,'Absolute Total Monosaccharide C'!$E$2:$T$999,3)</f>
        <v>0.014341</v>
      </c>
      <c r="F75" s="8">
        <f>VLOOKUP(A75,'Absolute Total Monosaccharide C'!$E$2:$T$999,4)</f>
        <v>0.006355</v>
      </c>
      <c r="G75" s="8">
        <f>VLOOKUP(A75,'Absolute Total Monosaccharide C'!$E$2:$T$999,5)</f>
        <v>0.022382</v>
      </c>
      <c r="H75" s="8">
        <f>VLOOKUP(A75,'Absolute Total Monosaccharide C'!$E$2:$T$999,6)</f>
        <v>0.006038</v>
      </c>
      <c r="I75" s="110">
        <f>VLOOKUP(A75,'Absolute Total Monosaccharide C'!$E$2:$T$999,7)</f>
        <v>0.015802</v>
      </c>
      <c r="J75" s="8">
        <f>VLOOKUP(A75,'Absolute Total Monosaccharide C'!$E$2:$T$999,8)</f>
        <v>0</v>
      </c>
      <c r="K75" s="8">
        <f>VLOOKUP(A75,'Absolute Total Monosaccharide C'!$E$2:$T$999,9)</f>
        <v>0.001705</v>
      </c>
      <c r="L75" s="8">
        <f>VLOOKUP(A75,'Absolute Total Monosaccharide C'!$E$2:$T$999,10)</f>
        <v>0</v>
      </c>
      <c r="M75" s="8">
        <f>VLOOKUP(A75,'Absolute Total Monosaccharide C'!$E$2:$T$999,11)</f>
        <v>0.033979</v>
      </c>
      <c r="N75" s="8">
        <f>VLOOKUP(A75,'Absolute Total Monosaccharide C'!$E$2:$T$999,12)</f>
        <v>0</v>
      </c>
      <c r="O75" s="8">
        <f>VLOOKUP(A75,'Absolute Total Monosaccharide C'!$E$2:$T$999,13)</f>
        <v>0</v>
      </c>
      <c r="P75" s="8">
        <f>VLOOKUP(A75,'Absolute Total Monosaccharide C'!$E$2:$T$999,14)</f>
        <v>0.001095</v>
      </c>
      <c r="Q75" s="8">
        <f>VLOOKUP(A75,'Absolute Total Monosaccharide C'!$E$2:$T$999,15)</f>
        <v>0</v>
      </c>
      <c r="R75" s="8" t="str">
        <f>VLOOKUP(A75,'Absolute Total Monosaccharide C'!$E$2:$T$999,16)</f>
        <v/>
      </c>
      <c r="S75" s="110">
        <f>VLOOKUP(A75,'Absolute Total Monosaccharide C'!$E$2:$T$999,2)</f>
        <v>10.48</v>
      </c>
    </row>
    <row r="76">
      <c r="A76" s="2" t="s">
        <v>257</v>
      </c>
      <c r="B76" s="8" t="str">
        <f>VLOOKUP(A76,'Food Encyclopedia'!$C$2:$K$999,3)&amp;","&amp;VLOOKUP(A76,'Food Encyclopedia'!$C$2:$K$999,4)&amp;","&amp;VLOOKUP(A76,'Food Encyclopedia'!$C$2:$K$999,5)&amp;","&amp;VLOOKUP(A76,'Food Encyclopedia'!$C$2:$K$999,6)</f>
        <v>Tomato, green house (large), whole, fresh,Good Life Organic,,Vegetables</v>
      </c>
      <c r="C76" s="8" t="str">
        <f>VLOOKUP(A76,'Food Encyclopedia'!$C$2:$K$999,6)</f>
        <v>Vegetables</v>
      </c>
      <c r="D76" s="8" t="str">
        <f>VLOOKUP(A76,'Food Encyclopedia'!$C$2:$K$999,7)</f>
        <v>Fruit</v>
      </c>
      <c r="E76" s="8">
        <f>VLOOKUP(A76,'Absolute Total Monosaccharide C'!$E$2:$T$999,3)</f>
        <v>0.264106</v>
      </c>
      <c r="F76" s="8">
        <f>VLOOKUP(A76,'Absolute Total Monosaccharide C'!$E$2:$T$999,4)</f>
        <v>0.010576</v>
      </c>
      <c r="G76" s="8">
        <f>VLOOKUP(A76,'Absolute Total Monosaccharide C'!$E$2:$T$999,5)</f>
        <v>0.14207</v>
      </c>
      <c r="H76" s="8">
        <f>VLOOKUP(A76,'Absolute Total Monosaccharide C'!$E$2:$T$999,6)</f>
        <v>0.003569</v>
      </c>
      <c r="I76" s="110">
        <f>VLOOKUP(A76,'Absolute Total Monosaccharide C'!$E$2:$T$999,7)</f>
        <v>0.005347</v>
      </c>
      <c r="J76" s="8">
        <f>VLOOKUP(A76,'Absolute Total Monosaccharide C'!$E$2:$T$999,8)</f>
        <v>0.000634</v>
      </c>
      <c r="K76" s="8">
        <f>VLOOKUP(A76,'Absolute Total Monosaccharide C'!$E$2:$T$999,9)</f>
        <v>0.001548</v>
      </c>
      <c r="L76" s="8">
        <f>VLOOKUP(A76,'Absolute Total Monosaccharide C'!$E$2:$T$999,10)</f>
        <v>0</v>
      </c>
      <c r="M76" s="8">
        <f>VLOOKUP(A76,'Absolute Total Monosaccharide C'!$E$2:$T$999,11)</f>
        <v>0.03648</v>
      </c>
      <c r="N76" s="8">
        <f>VLOOKUP(A76,'Absolute Total Monosaccharide C'!$E$2:$T$999,12)</f>
        <v>0</v>
      </c>
      <c r="O76" s="8">
        <f>VLOOKUP(A76,'Absolute Total Monosaccharide C'!$E$2:$T$999,13)</f>
        <v>0</v>
      </c>
      <c r="P76" s="8">
        <f>VLOOKUP(A76,'Absolute Total Monosaccharide C'!$E$2:$T$999,14)</f>
        <v>0.012034</v>
      </c>
      <c r="Q76" s="8">
        <f>VLOOKUP(A76,'Absolute Total Monosaccharide C'!$E$2:$T$999,15)</f>
        <v>0</v>
      </c>
      <c r="R76" s="8">
        <f>VLOOKUP(A76,'Absolute Total Monosaccharide C'!$E$2:$T$999,16)</f>
        <v>0</v>
      </c>
      <c r="S76" s="110">
        <f>VLOOKUP(A76,'Absolute Total Monosaccharide C'!$E$2:$T$999,2)</f>
        <v>10.43</v>
      </c>
      <c r="T76" s="2">
        <v>0.77</v>
      </c>
    </row>
    <row r="77">
      <c r="A77" s="2" t="s">
        <v>260</v>
      </c>
      <c r="B77" s="8" t="str">
        <f>VLOOKUP(A77,'Food Encyclopedia'!$C$2:$K$999,3)&amp;","&amp;VLOOKUP(A77,'Food Encyclopedia'!$C$2:$K$999,4)&amp;","&amp;VLOOKUP(A77,'Food Encyclopedia'!$C$2:$K$999,5)&amp;","&amp;VLOOKUP(A77,'Food Encyclopedia'!$C$2:$K$999,6)</f>
        <v>Tomato, Glorys, whole , fresh,Nature Sweet,,Vegetables</v>
      </c>
      <c r="C77" s="8" t="str">
        <f>VLOOKUP(A77,'Food Encyclopedia'!$C$2:$K$999,6)</f>
        <v>Vegetables</v>
      </c>
      <c r="D77" s="8" t="str">
        <f>VLOOKUP(A77,'Food Encyclopedia'!$C$2:$K$999,7)</f>
        <v>Fruit</v>
      </c>
      <c r="E77" s="8">
        <f>VLOOKUP(A77,'Absolute Total Monosaccharide C'!$E$2:$T$999,3)</f>
        <v>0.21621</v>
      </c>
      <c r="F77" s="8">
        <f>VLOOKUP(A77,'Absolute Total Monosaccharide C'!$E$2:$T$999,4)</f>
        <v>0.01624</v>
      </c>
      <c r="G77" s="8">
        <f>VLOOKUP(A77,'Absolute Total Monosaccharide C'!$E$2:$T$999,5)</f>
        <v>0.086674</v>
      </c>
      <c r="H77" s="8">
        <f>VLOOKUP(A77,'Absolute Total Monosaccharide C'!$E$2:$T$999,6)</f>
        <v>0.009631</v>
      </c>
      <c r="I77" s="110">
        <f>VLOOKUP(A77,'Absolute Total Monosaccharide C'!$E$2:$T$999,7)</f>
        <v>0.008584</v>
      </c>
      <c r="J77" s="8">
        <f>VLOOKUP(A77,'Absolute Total Monosaccharide C'!$E$2:$T$999,8)</f>
        <v>0.000394</v>
      </c>
      <c r="K77" s="8">
        <f>VLOOKUP(A77,'Absolute Total Monosaccharide C'!$E$2:$T$999,9)</f>
        <v>0.001704</v>
      </c>
      <c r="L77" s="8">
        <f>VLOOKUP(A77,'Absolute Total Monosaccharide C'!$E$2:$T$999,10)</f>
        <v>0</v>
      </c>
      <c r="M77" s="8">
        <f>VLOOKUP(A77,'Absolute Total Monosaccharide C'!$E$2:$T$999,11)</f>
        <v>0.030933</v>
      </c>
      <c r="N77" s="8">
        <f>VLOOKUP(A77,'Absolute Total Monosaccharide C'!$E$2:$T$999,12)</f>
        <v>0</v>
      </c>
      <c r="O77" s="8">
        <f>VLOOKUP(A77,'Absolute Total Monosaccharide C'!$E$2:$T$999,13)</f>
        <v>0</v>
      </c>
      <c r="P77" s="8">
        <f>VLOOKUP(A77,'Absolute Total Monosaccharide C'!$E$2:$T$999,14)</f>
        <v>0.001555</v>
      </c>
      <c r="Q77" s="8">
        <f>VLOOKUP(A77,'Absolute Total Monosaccharide C'!$E$2:$T$999,15)</f>
        <v>0</v>
      </c>
      <c r="R77" s="8">
        <f>VLOOKUP(A77,'Absolute Total Monosaccharide C'!$E$2:$T$999,16)</f>
        <v>0</v>
      </c>
      <c r="S77" s="110">
        <f>VLOOKUP(A77,'Absolute Total Monosaccharide C'!$E$2:$T$999,2)</f>
        <v>10.48</v>
      </c>
      <c r="T77" s="2">
        <v>0.692430822</v>
      </c>
    </row>
    <row r="78">
      <c r="A78" s="2" t="s">
        <v>263</v>
      </c>
      <c r="B78" s="8" t="str">
        <f>VLOOKUP(A78,'Food Encyclopedia'!$C$2:$K$999,3)&amp;","&amp;VLOOKUP(A78,'Food Encyclopedia'!$C$2:$K$999,4)&amp;","&amp;VLOOKUP(A78,'Food Encyclopedia'!$C$2:$K$999,5)&amp;","&amp;VLOOKUP(A78,'Food Encyclopedia'!$C$2:$K$999,6)</f>
        <v>Tomato, Twilights, whole , fresh,Nature Sweet,,Vegetables</v>
      </c>
      <c r="C78" s="8" t="str">
        <f>VLOOKUP(A78,'Food Encyclopedia'!$C$2:$K$999,6)</f>
        <v>Vegetables</v>
      </c>
      <c r="D78" s="8" t="str">
        <f>VLOOKUP(A78,'Food Encyclopedia'!$C$2:$K$999,7)</f>
        <v>Fruit</v>
      </c>
      <c r="E78" s="8">
        <f>VLOOKUP(A78,'Absolute Total Monosaccharide C'!$E$2:$T$999,3)</f>
        <v>0.230019</v>
      </c>
      <c r="F78" s="8">
        <f>VLOOKUP(A78,'Absolute Total Monosaccharide C'!$E$2:$T$999,4)</f>
        <v>0.014886</v>
      </c>
      <c r="G78" s="8">
        <f>VLOOKUP(A78,'Absolute Total Monosaccharide C'!$E$2:$T$999,5)</f>
        <v>0.065679</v>
      </c>
      <c r="H78" s="8">
        <f>VLOOKUP(A78,'Absolute Total Monosaccharide C'!$E$2:$T$999,6)</f>
        <v>0.010555</v>
      </c>
      <c r="I78" s="110">
        <f>VLOOKUP(A78,'Absolute Total Monosaccharide C'!$E$2:$T$999,7)</f>
        <v>0.009707</v>
      </c>
      <c r="J78" s="8">
        <f>VLOOKUP(A78,'Absolute Total Monosaccharide C'!$E$2:$T$999,8)</f>
        <v>0.000781</v>
      </c>
      <c r="K78" s="8">
        <f>VLOOKUP(A78,'Absolute Total Monosaccharide C'!$E$2:$T$999,9)</f>
        <v>0.001382</v>
      </c>
      <c r="L78" s="8">
        <f>VLOOKUP(A78,'Absolute Total Monosaccharide C'!$E$2:$T$999,10)</f>
        <v>0</v>
      </c>
      <c r="M78" s="8">
        <f>VLOOKUP(A78,'Absolute Total Monosaccharide C'!$E$2:$T$999,11)</f>
        <v>0.026894</v>
      </c>
      <c r="N78" s="8">
        <f>VLOOKUP(A78,'Absolute Total Monosaccharide C'!$E$2:$T$999,12)</f>
        <v>0</v>
      </c>
      <c r="O78" s="8">
        <f>VLOOKUP(A78,'Absolute Total Monosaccharide C'!$E$2:$T$999,13)</f>
        <v>0</v>
      </c>
      <c r="P78" s="8">
        <f>VLOOKUP(A78,'Absolute Total Monosaccharide C'!$E$2:$T$999,14)</f>
        <v>0.003789</v>
      </c>
      <c r="Q78" s="8">
        <f>VLOOKUP(A78,'Absolute Total Monosaccharide C'!$E$2:$T$999,15)</f>
        <v>0</v>
      </c>
      <c r="R78" s="8">
        <f>VLOOKUP(A78,'Absolute Total Monosaccharide C'!$E$2:$T$999,16)</f>
        <v>0</v>
      </c>
      <c r="S78" s="110">
        <f>VLOOKUP(A78,'Absolute Total Monosaccharide C'!$E$2:$T$999,2)</f>
        <v>10.39</v>
      </c>
      <c r="T78" s="2">
        <v>0.768192427</v>
      </c>
    </row>
    <row r="79">
      <c r="A79" s="2" t="s">
        <v>265</v>
      </c>
      <c r="B79" s="8" t="str">
        <f>VLOOKUP(A79,'Food Encyclopedia'!$C$2:$K$999,3)&amp;","&amp;VLOOKUP(A79,'Food Encyclopedia'!$C$2:$K$999,4)&amp;","&amp;VLOOKUP(A79,'Food Encyclopedia'!$C$2:$K$999,5)&amp;","&amp;VLOOKUP(A79,'Food Encyclopedia'!$C$2:$K$999,6)</f>
        <v>Tomato, Comets, whole , fresh,Nature Sweet,,Vegetables</v>
      </c>
      <c r="C79" s="8" t="str">
        <f>VLOOKUP(A79,'Food Encyclopedia'!$C$2:$K$999,6)</f>
        <v>Vegetables</v>
      </c>
      <c r="D79" s="8" t="str">
        <f>VLOOKUP(A79,'Food Encyclopedia'!$C$2:$K$999,7)</f>
        <v>Fruit</v>
      </c>
      <c r="E79" s="8">
        <f>VLOOKUP(A79,'Absolute Total Monosaccharide C'!$E$2:$T$999,3)</f>
        <v>0.232985</v>
      </c>
      <c r="F79" s="8">
        <f>VLOOKUP(A79,'Absolute Total Monosaccharide C'!$E$2:$T$999,4)</f>
        <v>0.023823</v>
      </c>
      <c r="G79" s="8">
        <f>VLOOKUP(A79,'Absolute Total Monosaccharide C'!$E$2:$T$999,5)</f>
        <v>0.077408</v>
      </c>
      <c r="H79" s="8">
        <f>VLOOKUP(A79,'Absolute Total Monosaccharide C'!$E$2:$T$999,6)</f>
        <v>0.011228</v>
      </c>
      <c r="I79" s="110">
        <f>VLOOKUP(A79,'Absolute Total Monosaccharide C'!$E$2:$T$999,7)</f>
        <v>0.012002</v>
      </c>
      <c r="J79" s="8">
        <f>VLOOKUP(A79,'Absolute Total Monosaccharide C'!$E$2:$T$999,8)</f>
        <v>0.001001</v>
      </c>
      <c r="K79" s="8">
        <f>VLOOKUP(A79,'Absolute Total Monosaccharide C'!$E$2:$T$999,9)</f>
        <v>0.001658</v>
      </c>
      <c r="L79" s="8">
        <f>VLOOKUP(A79,'Absolute Total Monosaccharide C'!$E$2:$T$999,10)</f>
        <v>0</v>
      </c>
      <c r="M79" s="8">
        <f>VLOOKUP(A79,'Absolute Total Monosaccharide C'!$E$2:$T$999,11)</f>
        <v>0.025244</v>
      </c>
      <c r="N79" s="8">
        <f>VLOOKUP(A79,'Absolute Total Monosaccharide C'!$E$2:$T$999,12)</f>
        <v>0</v>
      </c>
      <c r="O79" s="8">
        <f>VLOOKUP(A79,'Absolute Total Monosaccharide C'!$E$2:$T$999,13)</f>
        <v>0</v>
      </c>
      <c r="P79" s="8">
        <f>VLOOKUP(A79,'Absolute Total Monosaccharide C'!$E$2:$T$999,14)</f>
        <v>0.020803</v>
      </c>
      <c r="Q79" s="8">
        <f>VLOOKUP(A79,'Absolute Total Monosaccharide C'!$E$2:$T$999,15)</f>
        <v>0</v>
      </c>
      <c r="R79" s="8">
        <f>VLOOKUP(A79,'Absolute Total Monosaccharide C'!$E$2:$T$999,16)</f>
        <v>0</v>
      </c>
      <c r="S79" s="110">
        <f>VLOOKUP(A79,'Absolute Total Monosaccharide C'!$E$2:$T$999,2)</f>
        <v>10.15</v>
      </c>
      <c r="T79" s="2">
        <v>0.820362884</v>
      </c>
    </row>
    <row r="80">
      <c r="A80" s="2" t="s">
        <v>267</v>
      </c>
      <c r="B80" s="8" t="str">
        <f>VLOOKUP(A80,'Food Encyclopedia'!$C$2:$K$999,3)&amp;","&amp;VLOOKUP(A80,'Food Encyclopedia'!$C$2:$K$999,4)&amp;","&amp;VLOOKUP(A80,'Food Encyclopedia'!$C$2:$K$999,5)&amp;","&amp;VLOOKUP(A80,'Food Encyclopedia'!$C$2:$K$999,6)</f>
        <v>Tomato, Cherubs, whole , fresh,Nature Sweet,,Vegetables</v>
      </c>
      <c r="C80" s="8" t="str">
        <f>VLOOKUP(A80,'Food Encyclopedia'!$C$2:$K$999,6)</f>
        <v>Vegetables</v>
      </c>
      <c r="D80" s="8" t="str">
        <f>VLOOKUP(A80,'Food Encyclopedia'!$C$2:$K$999,7)</f>
        <v>Fruit</v>
      </c>
      <c r="E80" s="8">
        <f>VLOOKUP(A80,'Absolute Total Monosaccharide C'!$E$2:$T$999,3)</f>
        <v>0.257643</v>
      </c>
      <c r="F80" s="8">
        <f>VLOOKUP(A80,'Absolute Total Monosaccharide C'!$E$2:$T$999,4)</f>
        <v>0.026418</v>
      </c>
      <c r="G80" s="8">
        <f>VLOOKUP(A80,'Absolute Total Monosaccharide C'!$E$2:$T$999,5)</f>
        <v>0.09499</v>
      </c>
      <c r="H80" s="8">
        <f>VLOOKUP(A80,'Absolute Total Monosaccharide C'!$E$2:$T$999,6)</f>
        <v>0.015329</v>
      </c>
      <c r="I80" s="110">
        <f>VLOOKUP(A80,'Absolute Total Monosaccharide C'!$E$2:$T$999,7)</f>
        <v>0.015467</v>
      </c>
      <c r="J80" s="8">
        <f>VLOOKUP(A80,'Absolute Total Monosaccharide C'!$E$2:$T$999,8)</f>
        <v>0.000822</v>
      </c>
      <c r="K80" s="8">
        <f>VLOOKUP(A80,'Absolute Total Monosaccharide C'!$E$2:$T$999,9)</f>
        <v>0.001804</v>
      </c>
      <c r="L80" s="8">
        <f>VLOOKUP(A80,'Absolute Total Monosaccharide C'!$E$2:$T$999,10)</f>
        <v>0</v>
      </c>
      <c r="M80" s="8">
        <f>VLOOKUP(A80,'Absolute Total Monosaccharide C'!$E$2:$T$999,11)</f>
        <v>0.028072</v>
      </c>
      <c r="N80" s="8">
        <f>VLOOKUP(A80,'Absolute Total Monosaccharide C'!$E$2:$T$999,12)</f>
        <v>0</v>
      </c>
      <c r="O80" s="8">
        <f>VLOOKUP(A80,'Absolute Total Monosaccharide C'!$E$2:$T$999,13)</f>
        <v>0</v>
      </c>
      <c r="P80" s="8">
        <f>VLOOKUP(A80,'Absolute Total Monosaccharide C'!$E$2:$T$999,14)</f>
        <v>0.013303</v>
      </c>
      <c r="Q80" s="8">
        <f>VLOOKUP(A80,'Absolute Total Monosaccharide C'!$E$2:$T$999,15)</f>
        <v>0</v>
      </c>
      <c r="R80" s="8">
        <f>VLOOKUP(A80,'Absolute Total Monosaccharide C'!$E$2:$T$999,16)</f>
        <v>0</v>
      </c>
      <c r="S80" s="110">
        <f>VLOOKUP(A80,'Absolute Total Monosaccharide C'!$E$2:$T$999,2)</f>
        <v>10.11</v>
      </c>
      <c r="T80" s="2">
        <v>0.778087504</v>
      </c>
    </row>
    <row r="81">
      <c r="A81" s="2" t="s">
        <v>269</v>
      </c>
      <c r="B81" s="8" t="str">
        <f>VLOOKUP(A81,'Food Encyclopedia'!$C$2:$K$999,3)&amp;","&amp;VLOOKUP(A81,'Food Encyclopedia'!$C$2:$K$999,4)&amp;","&amp;VLOOKUP(A81,'Food Encyclopedia'!$C$2:$K$999,5)&amp;","&amp;VLOOKUP(A81,'Food Encyclopedia'!$C$2:$K$999,6)</f>
        <v>Berry, blueberry, whole, fresh,Driscoll's,,Fruits</v>
      </c>
      <c r="C81" s="8" t="str">
        <f>VLOOKUP(A81,'Food Encyclopedia'!$C$2:$K$999,6)</f>
        <v>Fruits</v>
      </c>
      <c r="D81" s="8" t="str">
        <f>VLOOKUP(A81,'Food Encyclopedia'!$C$2:$K$999,7)</f>
        <v>Fruit</v>
      </c>
      <c r="E81" s="8">
        <f>VLOOKUP(A81,'Absolute Total Monosaccharide C'!$E$2:$T$999,3)</f>
        <v>0.314256</v>
      </c>
      <c r="F81" s="8">
        <f>VLOOKUP(A81,'Absolute Total Monosaccharide C'!$E$2:$T$999,4)</f>
        <v>0.013949</v>
      </c>
      <c r="G81" s="8">
        <f>VLOOKUP(A81,'Absolute Total Monosaccharide C'!$E$2:$T$999,5)</f>
        <v>0.047288</v>
      </c>
      <c r="H81" s="8">
        <f>VLOOKUP(A81,'Absolute Total Monosaccharide C'!$E$2:$T$999,6)</f>
        <v>0.016792</v>
      </c>
      <c r="I81" s="110">
        <f>VLOOKUP(A81,'Absolute Total Monosaccharide C'!$E$2:$T$999,7)</f>
        <v>0.006122</v>
      </c>
      <c r="J81" s="8">
        <f>VLOOKUP(A81,'Absolute Total Monosaccharide C'!$E$2:$T$999,8)</f>
        <v>0.00246</v>
      </c>
      <c r="K81" s="8">
        <f>VLOOKUP(A81,'Absolute Total Monosaccharide C'!$E$2:$T$999,9)</f>
        <v>0.000707</v>
      </c>
      <c r="L81" s="8">
        <f>VLOOKUP(A81,'Absolute Total Monosaccharide C'!$E$2:$T$999,10)</f>
        <v>0</v>
      </c>
      <c r="M81" s="8">
        <f>VLOOKUP(A81,'Absolute Total Monosaccharide C'!$E$2:$T$999,11)</f>
        <v>0.013406</v>
      </c>
      <c r="N81" s="8">
        <f>VLOOKUP(A81,'Absolute Total Monosaccharide C'!$E$2:$T$999,12)</f>
        <v>0</v>
      </c>
      <c r="O81" s="8">
        <f>VLOOKUP(A81,'Absolute Total Monosaccharide C'!$E$2:$T$999,13)</f>
        <v>0</v>
      </c>
      <c r="P81" s="8">
        <f>VLOOKUP(A81,'Absolute Total Monosaccharide C'!$E$2:$T$999,14)</f>
        <v>0</v>
      </c>
      <c r="Q81" s="8">
        <f>VLOOKUP(A81,'Absolute Total Monosaccharide C'!$E$2:$T$999,15)</f>
        <v>0</v>
      </c>
      <c r="R81" s="8">
        <f>VLOOKUP(A81,'Absolute Total Monosaccharide C'!$E$2:$T$999,16)</f>
        <v>0</v>
      </c>
      <c r="S81" s="110">
        <f>VLOOKUP(A81,'Absolute Total Monosaccharide C'!$E$2:$T$999,2)</f>
        <v>10.1</v>
      </c>
      <c r="T81" s="2">
        <v>0.979349161</v>
      </c>
    </row>
    <row r="82">
      <c r="A82" s="2" t="s">
        <v>272</v>
      </c>
      <c r="B82" s="8" t="str">
        <f>VLOOKUP(A82,'Food Encyclopedia'!$C$2:$K$999,3)&amp;","&amp;VLOOKUP(A82,'Food Encyclopedia'!$C$2:$K$999,4)&amp;","&amp;VLOOKUP(A82,'Food Encyclopedia'!$C$2:$K$999,5)&amp;","&amp;VLOOKUP(A82,'Food Encyclopedia'!$C$2:$K$999,6)</f>
        <v>Berry, raspberry, whole, fresh,Driscoll's,,Fruits</v>
      </c>
      <c r="C82" s="8" t="str">
        <f>VLOOKUP(A82,'Food Encyclopedia'!$C$2:$K$999,6)</f>
        <v>Fruits</v>
      </c>
      <c r="D82" s="8" t="str">
        <f>VLOOKUP(A82,'Food Encyclopedia'!$C$2:$K$999,7)</f>
        <v>Fruit</v>
      </c>
      <c r="E82" s="8">
        <f>VLOOKUP(A82,'Absolute Total Monosaccharide C'!$E$2:$T$999,3)</f>
        <v>0.306217</v>
      </c>
      <c r="F82" s="8">
        <f>VLOOKUP(A82,'Absolute Total Monosaccharide C'!$E$2:$T$999,4)</f>
        <v>0.012879</v>
      </c>
      <c r="G82" s="8">
        <f>VLOOKUP(A82,'Absolute Total Monosaccharide C'!$E$2:$T$999,5)</f>
        <v>0.261566</v>
      </c>
      <c r="H82" s="8">
        <f>VLOOKUP(A82,'Absolute Total Monosaccharide C'!$E$2:$T$999,6)</f>
        <v>0.009877</v>
      </c>
      <c r="I82" s="110">
        <f>VLOOKUP(A82,'Absolute Total Monosaccharide C'!$E$2:$T$999,7)</f>
        <v>0.008278</v>
      </c>
      <c r="J82" s="8">
        <f>VLOOKUP(A82,'Absolute Total Monosaccharide C'!$E$2:$T$999,8)</f>
        <v>0.001205</v>
      </c>
      <c r="K82" s="8">
        <f>VLOOKUP(A82,'Absolute Total Monosaccharide C'!$E$2:$T$999,9)</f>
        <v>0.001372</v>
      </c>
      <c r="L82" s="8">
        <f>VLOOKUP(A82,'Absolute Total Monosaccharide C'!$E$2:$T$999,10)</f>
        <v>0</v>
      </c>
      <c r="M82" s="8">
        <f>VLOOKUP(A82,'Absolute Total Monosaccharide C'!$E$2:$T$999,11)</f>
        <v>0.012804</v>
      </c>
      <c r="N82" s="8">
        <f>VLOOKUP(A82,'Absolute Total Monosaccharide C'!$E$2:$T$999,12)</f>
        <v>0</v>
      </c>
      <c r="O82" s="8">
        <f>VLOOKUP(A82,'Absolute Total Monosaccharide C'!$E$2:$T$999,13)</f>
        <v>0</v>
      </c>
      <c r="P82" s="8">
        <f>VLOOKUP(A82,'Absolute Total Monosaccharide C'!$E$2:$T$999,14)</f>
        <v>0.001821</v>
      </c>
      <c r="Q82" s="8">
        <f>VLOOKUP(A82,'Absolute Total Monosaccharide C'!$E$2:$T$999,15)</f>
        <v>0.000836</v>
      </c>
      <c r="R82" s="8">
        <f>VLOOKUP(A82,'Absolute Total Monosaccharide C'!$E$2:$T$999,16)</f>
        <v>0</v>
      </c>
      <c r="S82" s="110">
        <f>VLOOKUP(A82,'Absolute Total Monosaccharide C'!$E$2:$T$999,2)</f>
        <v>10.09</v>
      </c>
    </row>
    <row r="83">
      <c r="A83" s="2" t="s">
        <v>274</v>
      </c>
      <c r="B83" s="8" t="str">
        <f>VLOOKUP(A83,'Food Encyclopedia'!$C$2:$K$999,3)&amp;","&amp;VLOOKUP(A83,'Food Encyclopedia'!$C$2:$K$999,4)&amp;","&amp;VLOOKUP(A83,'Food Encyclopedia'!$C$2:$K$999,5)&amp;","&amp;VLOOKUP(A83,'Food Encyclopedia'!$C$2:$K$999,6)</f>
        <v>Berry, blackberry, whole, fresh,Driscoll's,,Fruits</v>
      </c>
      <c r="C83" s="8" t="str">
        <f>VLOOKUP(A83,'Food Encyclopedia'!$C$2:$K$999,6)</f>
        <v>Fruits</v>
      </c>
      <c r="D83" s="8" t="str">
        <f>VLOOKUP(A83,'Food Encyclopedia'!$C$2:$K$999,7)</f>
        <v>Fruit</v>
      </c>
      <c r="E83" s="8">
        <f>VLOOKUP(A83,'Absolute Total Monosaccharide C'!$E$2:$T$999,3)</f>
        <v>0.260758</v>
      </c>
      <c r="F83" s="8">
        <f>VLOOKUP(A83,'Absolute Total Monosaccharide C'!$E$2:$T$999,4)</f>
        <v>0.01648</v>
      </c>
      <c r="G83" s="8">
        <f>VLOOKUP(A83,'Absolute Total Monosaccharide C'!$E$2:$T$999,5)</f>
        <v>0.096996</v>
      </c>
      <c r="H83" s="8">
        <f>VLOOKUP(A83,'Absolute Total Monosaccharide C'!$E$2:$T$999,6)</f>
        <v>0.009918</v>
      </c>
      <c r="I83" s="110">
        <f>VLOOKUP(A83,'Absolute Total Monosaccharide C'!$E$2:$T$999,7)</f>
        <v>0.021739</v>
      </c>
      <c r="J83" s="8">
        <f>VLOOKUP(A83,'Absolute Total Monosaccharide C'!$E$2:$T$999,8)</f>
        <v>0.002355</v>
      </c>
      <c r="K83" s="8">
        <f>VLOOKUP(A83,'Absolute Total Monosaccharide C'!$E$2:$T$999,9)</f>
        <v>0.00188</v>
      </c>
      <c r="L83" s="8">
        <f>VLOOKUP(A83,'Absolute Total Monosaccharide C'!$E$2:$T$999,10)</f>
        <v>0</v>
      </c>
      <c r="M83" s="8">
        <f>VLOOKUP(A83,'Absolute Total Monosaccharide C'!$E$2:$T$999,11)</f>
        <v>0.027944</v>
      </c>
      <c r="N83" s="8">
        <f>VLOOKUP(A83,'Absolute Total Monosaccharide C'!$E$2:$T$999,12)</f>
        <v>0</v>
      </c>
      <c r="O83" s="8">
        <f>VLOOKUP(A83,'Absolute Total Monosaccharide C'!$E$2:$T$999,13)</f>
        <v>0</v>
      </c>
      <c r="P83" s="8">
        <f>VLOOKUP(A83,'Absolute Total Monosaccharide C'!$E$2:$T$999,14)</f>
        <v>0.003234</v>
      </c>
      <c r="Q83" s="8">
        <f>VLOOKUP(A83,'Absolute Total Monosaccharide C'!$E$2:$T$999,15)</f>
        <v>0</v>
      </c>
      <c r="R83" s="8">
        <f>VLOOKUP(A83,'Absolute Total Monosaccharide C'!$E$2:$T$999,16)</f>
        <v>0</v>
      </c>
      <c r="S83" s="110">
        <f>VLOOKUP(A83,'Absolute Total Monosaccharide C'!$E$2:$T$999,2)</f>
        <v>10.11</v>
      </c>
      <c r="T83" s="2">
        <v>0.738256517</v>
      </c>
    </row>
    <row r="84">
      <c r="A84" s="2" t="s">
        <v>276</v>
      </c>
      <c r="B84" s="8" t="str">
        <f>VLOOKUP(A84,'Food Encyclopedia'!$C$2:$K$999,3)&amp;","&amp;VLOOKUP(A84,'Food Encyclopedia'!$C$2:$K$999,4)&amp;","&amp;VLOOKUP(A84,'Food Encyclopedia'!$C$2:$K$999,5)&amp;","&amp;VLOOKUP(A84,'Food Encyclopedia'!$C$2:$K$999,6)</f>
        <v>Berry, strawberry, whole, fresh,Driscoll's,,Fruits</v>
      </c>
      <c r="C84" s="8" t="str">
        <f>VLOOKUP(A84,'Food Encyclopedia'!$C$2:$K$999,6)</f>
        <v>Fruits</v>
      </c>
      <c r="D84" s="8" t="str">
        <f>VLOOKUP(A84,'Food Encyclopedia'!$C$2:$K$999,7)</f>
        <v>Fruit</v>
      </c>
      <c r="E84" s="8">
        <f>VLOOKUP(A84,'Absolute Total Monosaccharide C'!$E$2:$T$999,3)</f>
        <v>0.252313</v>
      </c>
      <c r="F84" s="8">
        <f>VLOOKUP(A84,'Absolute Total Monosaccharide C'!$E$2:$T$999,4)</f>
        <v>0.011319</v>
      </c>
      <c r="G84" s="8">
        <f>VLOOKUP(A84,'Absolute Total Monosaccharide C'!$E$2:$T$999,5)</f>
        <v>0.034451</v>
      </c>
      <c r="H84" s="8">
        <f>VLOOKUP(A84,'Absolute Total Monosaccharide C'!$E$2:$T$999,6)</f>
        <v>0.00788</v>
      </c>
      <c r="I84" s="110">
        <f>VLOOKUP(A84,'Absolute Total Monosaccharide C'!$E$2:$T$999,7)</f>
        <v>0.008041</v>
      </c>
      <c r="J84" s="8">
        <f>VLOOKUP(A84,'Absolute Total Monosaccharide C'!$E$2:$T$999,8)</f>
        <v>0.004693</v>
      </c>
      <c r="K84" s="8">
        <f>VLOOKUP(A84,'Absolute Total Monosaccharide C'!$E$2:$T$999,9)</f>
        <v>0.001316</v>
      </c>
      <c r="L84" s="8">
        <f>VLOOKUP(A84,'Absolute Total Monosaccharide C'!$E$2:$T$999,10)</f>
        <v>0</v>
      </c>
      <c r="M84" s="8">
        <f>VLOOKUP(A84,'Absolute Total Monosaccharide C'!$E$2:$T$999,11)</f>
        <v>0.018801</v>
      </c>
      <c r="N84" s="8">
        <f>VLOOKUP(A84,'Absolute Total Monosaccharide C'!$E$2:$T$999,12)</f>
        <v>0</v>
      </c>
      <c r="O84" s="8">
        <f>VLOOKUP(A84,'Absolute Total Monosaccharide C'!$E$2:$T$999,13)</f>
        <v>0</v>
      </c>
      <c r="P84" s="8">
        <f>VLOOKUP(A84,'Absolute Total Monosaccharide C'!$E$2:$T$999,14)</f>
        <v>0.000191</v>
      </c>
      <c r="Q84" s="8">
        <f>VLOOKUP(A84,'Absolute Total Monosaccharide C'!$E$2:$T$999,15)</f>
        <v>0</v>
      </c>
      <c r="R84" s="8">
        <f>VLOOKUP(A84,'Absolute Total Monosaccharide C'!$E$2:$T$999,16)</f>
        <v>0.00056</v>
      </c>
      <c r="S84" s="110">
        <f>VLOOKUP(A84,'Absolute Total Monosaccharide C'!$E$2:$T$999,2)</f>
        <v>10.13</v>
      </c>
      <c r="T84" s="2">
        <v>0.903758811</v>
      </c>
    </row>
    <row r="85">
      <c r="A85" s="2" t="s">
        <v>278</v>
      </c>
      <c r="B85" s="8" t="str">
        <f>VLOOKUP(A85,'Food Encyclopedia'!$C$2:$K$999,3)&amp;","&amp;VLOOKUP(A85,'Food Encyclopedia'!$C$2:$K$999,4)&amp;","&amp;VLOOKUP(A85,'Food Encyclopedia'!$C$2:$K$999,5)&amp;","&amp;VLOOKUP(A85,'Food Encyclopedia'!$C$2:$K$999,6)</f>
        <v>Berry, goldenberry, whole, fresh,Melissa's,,Fruits</v>
      </c>
      <c r="C85" s="8" t="str">
        <f>VLOOKUP(A85,'Food Encyclopedia'!$C$2:$K$999,6)</f>
        <v>Fruits</v>
      </c>
      <c r="D85" s="8" t="str">
        <f>VLOOKUP(A85,'Food Encyclopedia'!$C$2:$K$999,7)</f>
        <v>Fruit</v>
      </c>
      <c r="E85" s="8">
        <f>VLOOKUP(A85,'Absolute Total Monosaccharide C'!$E$2:$T$999,3)</f>
        <v>0.241102</v>
      </c>
      <c r="F85" s="8">
        <f>VLOOKUP(A85,'Absolute Total Monosaccharide C'!$E$2:$T$999,4)</f>
        <v>0.007636</v>
      </c>
      <c r="G85" s="8">
        <f>VLOOKUP(A85,'Absolute Total Monosaccharide C'!$E$2:$T$999,5)</f>
        <v>0.083939</v>
      </c>
      <c r="H85" s="8">
        <f>VLOOKUP(A85,'Absolute Total Monosaccharide C'!$E$2:$T$999,6)</f>
        <v>0.00382</v>
      </c>
      <c r="I85" s="110">
        <f>VLOOKUP(A85,'Absolute Total Monosaccharide C'!$E$2:$T$999,7)</f>
        <v>0.006655</v>
      </c>
      <c r="J85" s="8">
        <f>VLOOKUP(A85,'Absolute Total Monosaccharide C'!$E$2:$T$999,8)</f>
        <v>0.000281</v>
      </c>
      <c r="K85" s="8">
        <f>VLOOKUP(A85,'Absolute Total Monosaccharide C'!$E$2:$T$999,9)</f>
        <v>0.000817</v>
      </c>
      <c r="L85" s="8">
        <f>VLOOKUP(A85,'Absolute Total Monosaccharide C'!$E$2:$T$999,10)</f>
        <v>0</v>
      </c>
      <c r="M85" s="8">
        <f>VLOOKUP(A85,'Absolute Total Monosaccharide C'!$E$2:$T$999,11)</f>
        <v>0.011013</v>
      </c>
      <c r="N85" s="8">
        <f>VLOOKUP(A85,'Absolute Total Monosaccharide C'!$E$2:$T$999,12)</f>
        <v>0</v>
      </c>
      <c r="O85" s="8">
        <f>VLOOKUP(A85,'Absolute Total Monosaccharide C'!$E$2:$T$999,13)</f>
        <v>0</v>
      </c>
      <c r="P85" s="8">
        <f>VLOOKUP(A85,'Absolute Total Monosaccharide C'!$E$2:$T$999,14)</f>
        <v>0.00111</v>
      </c>
      <c r="Q85" s="8">
        <f>VLOOKUP(A85,'Absolute Total Monosaccharide C'!$E$2:$T$999,15)</f>
        <v>0</v>
      </c>
      <c r="R85" s="8">
        <f>VLOOKUP(A85,'Absolute Total Monosaccharide C'!$E$2:$T$999,16)</f>
        <v>0</v>
      </c>
      <c r="S85" s="110">
        <f>VLOOKUP(A85,'Absolute Total Monosaccharide C'!$E$2:$T$999,2)</f>
        <v>10.39</v>
      </c>
      <c r="T85" s="2">
        <v>0.56333092</v>
      </c>
    </row>
    <row r="86">
      <c r="A86" s="2" t="s">
        <v>282</v>
      </c>
      <c r="B86" s="8" t="str">
        <f>VLOOKUP(A86,'Food Encyclopedia'!$C$2:$K$999,3)&amp;","&amp;VLOOKUP(A86,'Food Encyclopedia'!$C$2:$K$999,4)&amp;","&amp;VLOOKUP(A86,'Food Encyclopedia'!$C$2:$K$999,5)&amp;","&amp;VLOOKUP(A86,'Food Encyclopedia'!$C$2:$K$999,6)</f>
        <v>Cherry, sweet, whole, fresh,Organics,,Fruits</v>
      </c>
      <c r="C86" s="8" t="str">
        <f>VLOOKUP(A86,'Food Encyclopedia'!$C$2:$K$999,6)</f>
        <v>Fruits</v>
      </c>
      <c r="D86" s="8" t="str">
        <f>VLOOKUP(A86,'Food Encyclopedia'!$C$2:$K$999,7)</f>
        <v>Fruit</v>
      </c>
      <c r="E86" s="8">
        <f>VLOOKUP(A86,'Absolute Total Monosaccharide C'!$E$2:$T$999,3)</f>
        <v>0.318054</v>
      </c>
      <c r="F86" s="8">
        <f>VLOOKUP(A86,'Absolute Total Monosaccharide C'!$E$2:$T$999,4)</f>
        <v>0.007394</v>
      </c>
      <c r="G86" s="8">
        <f>VLOOKUP(A86,'Absolute Total Monosaccharide C'!$E$2:$T$999,5)</f>
        <v>0.20078</v>
      </c>
      <c r="H86" s="8">
        <f>VLOOKUP(A86,'Absolute Total Monosaccharide C'!$E$2:$T$999,6)</f>
        <v>0.00316</v>
      </c>
      <c r="I86" s="110">
        <f>VLOOKUP(A86,'Absolute Total Monosaccharide C'!$E$2:$T$999,7)</f>
        <v>0.009372</v>
      </c>
      <c r="J86" s="8">
        <f>VLOOKUP(A86,'Absolute Total Monosaccharide C'!$E$2:$T$999,8)</f>
        <v>0.00065</v>
      </c>
      <c r="K86" s="8">
        <f>VLOOKUP(A86,'Absolute Total Monosaccharide C'!$E$2:$T$999,9)</f>
        <v>0.003582</v>
      </c>
      <c r="L86" s="8">
        <f>VLOOKUP(A86,'Absolute Total Monosaccharide C'!$E$2:$T$999,10)</f>
        <v>0</v>
      </c>
      <c r="M86" s="8">
        <f>VLOOKUP(A86,'Absolute Total Monosaccharide C'!$E$2:$T$999,11)</f>
        <v>0.00879</v>
      </c>
      <c r="N86" s="8">
        <f>VLOOKUP(A86,'Absolute Total Monosaccharide C'!$E$2:$T$999,12)</f>
        <v>0</v>
      </c>
      <c r="O86" s="8">
        <f>VLOOKUP(A86,'Absolute Total Monosaccharide C'!$E$2:$T$999,13)</f>
        <v>0</v>
      </c>
      <c r="P86" s="8">
        <f>VLOOKUP(A86,'Absolute Total Monosaccharide C'!$E$2:$T$999,14)</f>
        <v>0</v>
      </c>
      <c r="Q86" s="8">
        <f>VLOOKUP(A86,'Absolute Total Monosaccharide C'!$E$2:$T$999,15)</f>
        <v>0.000374</v>
      </c>
      <c r="R86" s="8">
        <f>VLOOKUP(A86,'Absolute Total Monosaccharide C'!$E$2:$T$999,16)</f>
        <v>0</v>
      </c>
      <c r="S86" s="110">
        <f>VLOOKUP(A86,'Absolute Total Monosaccharide C'!$E$2:$T$999,2)</f>
        <v>10.45</v>
      </c>
    </row>
    <row r="87">
      <c r="A87" s="2" t="s">
        <v>285</v>
      </c>
      <c r="B87" s="8" t="str">
        <f>VLOOKUP(A87,'Food Encyclopedia'!$C$2:$K$999,3)&amp;","&amp;VLOOKUP(A87,'Food Encyclopedia'!$C$2:$K$999,4)&amp;","&amp;VLOOKUP(A87,'Food Encyclopedia'!$C$2:$K$999,5)&amp;","&amp;VLOOKUP(A87,'Food Encyclopedia'!$C$2:$K$999,6)</f>
        <v>Guava, whole, fresh,Premium Guava,,Fruits</v>
      </c>
      <c r="C87" s="8" t="str">
        <f>VLOOKUP(A87,'Food Encyclopedia'!$C$2:$K$999,6)</f>
        <v>Fruits</v>
      </c>
      <c r="D87" s="8" t="str">
        <f>VLOOKUP(A87,'Food Encyclopedia'!$C$2:$K$999,7)</f>
        <v>Fruit</v>
      </c>
      <c r="E87" s="8">
        <f>VLOOKUP(A87,'Absolute Total Monosaccharide C'!$E$2:$T$999,3)</f>
        <v>0.136232</v>
      </c>
      <c r="F87" s="8">
        <f>VLOOKUP(A87,'Absolute Total Monosaccharide C'!$E$2:$T$999,4)</f>
        <v>0.02277</v>
      </c>
      <c r="G87" s="8">
        <f>VLOOKUP(A87,'Absolute Total Monosaccharide C'!$E$2:$T$999,5)</f>
        <v>0.064449</v>
      </c>
      <c r="H87" s="8">
        <f>VLOOKUP(A87,'Absolute Total Monosaccharide C'!$E$2:$T$999,6)</f>
        <v>0.137233</v>
      </c>
      <c r="I87" s="110">
        <f>VLOOKUP(A87,'Absolute Total Monosaccharide C'!$E$2:$T$999,7)</f>
        <v>0.048172</v>
      </c>
      <c r="J87" s="8">
        <f>VLOOKUP(A87,'Absolute Total Monosaccharide C'!$E$2:$T$999,8)</f>
        <v>0.003284</v>
      </c>
      <c r="K87" s="8">
        <f>VLOOKUP(A87,'Absolute Total Monosaccharide C'!$E$2:$T$999,9)</f>
        <v>0.003176</v>
      </c>
      <c r="L87" s="8">
        <f>VLOOKUP(A87,'Absolute Total Monosaccharide C'!$E$2:$T$999,10)</f>
        <v>0</v>
      </c>
      <c r="M87" s="8">
        <f>VLOOKUP(A87,'Absolute Total Monosaccharide C'!$E$2:$T$999,11)</f>
        <v>0.02606</v>
      </c>
      <c r="N87" s="8">
        <f>VLOOKUP(A87,'Absolute Total Monosaccharide C'!$E$2:$T$999,12)</f>
        <v>0</v>
      </c>
      <c r="O87" s="8">
        <f>VLOOKUP(A87,'Absolute Total Monosaccharide C'!$E$2:$T$999,13)</f>
        <v>0</v>
      </c>
      <c r="P87" s="8">
        <f>VLOOKUP(A87,'Absolute Total Monosaccharide C'!$E$2:$T$999,14)</f>
        <v>0.002345</v>
      </c>
      <c r="Q87" s="8">
        <f>VLOOKUP(A87,'Absolute Total Monosaccharide C'!$E$2:$T$999,15)</f>
        <v>0</v>
      </c>
      <c r="R87" s="8">
        <f>VLOOKUP(A87,'Absolute Total Monosaccharide C'!$E$2:$T$999,16)</f>
        <v>0</v>
      </c>
      <c r="S87" s="110">
        <f>VLOOKUP(A87,'Absolute Total Monosaccharide C'!$E$2:$T$999,2)</f>
        <v>10.16</v>
      </c>
      <c r="T87" s="2">
        <v>0.709709956</v>
      </c>
    </row>
    <row r="88">
      <c r="A88" s="2" t="s">
        <v>288</v>
      </c>
      <c r="B88" s="8" t="str">
        <f>VLOOKUP(A88,'Food Encyclopedia'!$C$2:$K$999,3)&amp;","&amp;VLOOKUP(A88,'Food Encyclopedia'!$C$2:$K$999,4)&amp;","&amp;VLOOKUP(A88,'Food Encyclopedia'!$C$2:$K$999,5)&amp;","&amp;VLOOKUP(A88,'Food Encyclopedia'!$C$2:$K$999,6)</f>
        <v>Orange, navel, flesh, fresh,Sun Pacific,,Fruits</v>
      </c>
      <c r="C88" s="8" t="str">
        <f>VLOOKUP(A88,'Food Encyclopedia'!$C$2:$K$999,6)</f>
        <v>Fruits</v>
      </c>
      <c r="D88" s="8" t="str">
        <f>VLOOKUP(A88,'Food Encyclopedia'!$C$2:$K$999,7)</f>
        <v>Fruit</v>
      </c>
      <c r="E88" s="8">
        <f>VLOOKUP(A88,'Absolute Total Monosaccharide C'!$E$2:$T$999,3)</f>
        <v>0.303144</v>
      </c>
      <c r="F88" s="8">
        <f>VLOOKUP(A88,'Absolute Total Monosaccharide C'!$E$2:$T$999,4)</f>
        <v>0.017473</v>
      </c>
      <c r="G88" s="8">
        <f>VLOOKUP(A88,'Absolute Total Monosaccharide C'!$E$2:$T$999,5)</f>
        <v>0.125565</v>
      </c>
      <c r="H88" s="8">
        <f>VLOOKUP(A88,'Absolute Total Monosaccharide C'!$E$2:$T$999,6)</f>
        <v>0.005637</v>
      </c>
      <c r="I88" s="110">
        <f>VLOOKUP(A88,'Absolute Total Monosaccharide C'!$E$2:$T$999,7)</f>
        <v>0.011478</v>
      </c>
      <c r="J88" s="8">
        <f>VLOOKUP(A88,'Absolute Total Monosaccharide C'!$E$2:$T$999,8)</f>
        <v>0.001831</v>
      </c>
      <c r="K88" s="8">
        <f>VLOOKUP(A88,'Absolute Total Monosaccharide C'!$E$2:$T$999,9)</f>
        <v>0.002999</v>
      </c>
      <c r="L88" s="8">
        <f>VLOOKUP(A88,'Absolute Total Monosaccharide C'!$E$2:$T$999,10)</f>
        <v>0</v>
      </c>
      <c r="M88" s="8">
        <f>VLOOKUP(A88,'Absolute Total Monosaccharide C'!$E$2:$T$999,11)</f>
        <v>0.028455</v>
      </c>
      <c r="N88" s="8">
        <f>VLOOKUP(A88,'Absolute Total Monosaccharide C'!$E$2:$T$999,12)</f>
        <v>0</v>
      </c>
      <c r="O88" s="8">
        <f>VLOOKUP(A88,'Absolute Total Monosaccharide C'!$E$2:$T$999,13)</f>
        <v>0</v>
      </c>
      <c r="P88" s="8">
        <f>VLOOKUP(A88,'Absolute Total Monosaccharide C'!$E$2:$T$999,14)</f>
        <v>0</v>
      </c>
      <c r="Q88" s="8">
        <f>VLOOKUP(A88,'Absolute Total Monosaccharide C'!$E$2:$T$999,15)</f>
        <v>0</v>
      </c>
      <c r="R88" s="8">
        <f>VLOOKUP(A88,'Absolute Total Monosaccharide C'!$E$2:$T$999,16)</f>
        <v>0</v>
      </c>
      <c r="S88" s="110">
        <f>VLOOKUP(A88,'Absolute Total Monosaccharide C'!$E$2:$T$999,2)</f>
        <v>10.27</v>
      </c>
      <c r="T88" s="2">
        <v>0.80293525</v>
      </c>
    </row>
    <row r="89">
      <c r="A89" s="2" t="s">
        <v>291</v>
      </c>
      <c r="B89" s="8" t="str">
        <f>VLOOKUP(A89,'Food Encyclopedia'!$C$2:$K$999,3)&amp;","&amp;VLOOKUP(A89,'Food Encyclopedia'!$C$2:$K$999,4)&amp;","&amp;VLOOKUP(A89,'Food Encyclopedia'!$C$2:$K$999,5)&amp;","&amp;VLOOKUP(A89,'Food Encyclopedia'!$C$2:$K$999,6)</f>
        <v>Orange, valencia, flesh, fresh,NA,,Fruits</v>
      </c>
      <c r="C89" s="8" t="str">
        <f>VLOOKUP(A89,'Food Encyclopedia'!$C$2:$K$999,6)</f>
        <v>Fruits</v>
      </c>
      <c r="D89" s="8" t="str">
        <f>VLOOKUP(A89,'Food Encyclopedia'!$C$2:$K$999,7)</f>
        <v>Fruit</v>
      </c>
      <c r="E89" s="8">
        <f>VLOOKUP(A89,'Absolute Total Monosaccharide C'!$E$2:$T$999,3)</f>
        <v>0.26248</v>
      </c>
      <c r="F89" s="8">
        <f>VLOOKUP(A89,'Absolute Total Monosaccharide C'!$E$2:$T$999,4)</f>
        <v>0.018984</v>
      </c>
      <c r="G89" s="8">
        <f>VLOOKUP(A89,'Absolute Total Monosaccharide C'!$E$2:$T$999,5)</f>
        <v>0.094764</v>
      </c>
      <c r="H89" s="8">
        <f>VLOOKUP(A89,'Absolute Total Monosaccharide C'!$E$2:$T$999,6)</f>
        <v>0.004128</v>
      </c>
      <c r="I89" s="110">
        <f>VLOOKUP(A89,'Absolute Total Monosaccharide C'!$E$2:$T$999,7)</f>
        <v>0.021055</v>
      </c>
      <c r="J89" s="8">
        <f>VLOOKUP(A89,'Absolute Total Monosaccharide C'!$E$2:$T$999,8)</f>
        <v>0.001408</v>
      </c>
      <c r="K89" s="8">
        <f>VLOOKUP(A89,'Absolute Total Monosaccharide C'!$E$2:$T$999,9)</f>
        <v>0.004401</v>
      </c>
      <c r="L89" s="8">
        <f>VLOOKUP(A89,'Absolute Total Monosaccharide C'!$E$2:$T$999,10)</f>
        <v>0</v>
      </c>
      <c r="M89" s="8">
        <f>VLOOKUP(A89,'Absolute Total Monosaccharide C'!$E$2:$T$999,11)</f>
        <v>0.051373</v>
      </c>
      <c r="N89" s="8">
        <f>VLOOKUP(A89,'Absolute Total Monosaccharide C'!$E$2:$T$999,12)</f>
        <v>0</v>
      </c>
      <c r="O89" s="8">
        <f>VLOOKUP(A89,'Absolute Total Monosaccharide C'!$E$2:$T$999,13)</f>
        <v>0</v>
      </c>
      <c r="P89" s="8">
        <f>VLOOKUP(A89,'Absolute Total Monosaccharide C'!$E$2:$T$999,14)</f>
        <v>0.002152</v>
      </c>
      <c r="Q89" s="8">
        <f>VLOOKUP(A89,'Absolute Total Monosaccharide C'!$E$2:$T$999,15)</f>
        <v>0</v>
      </c>
      <c r="R89" s="8">
        <f>VLOOKUP(A89,'Absolute Total Monosaccharide C'!$E$2:$T$999,16)</f>
        <v>0</v>
      </c>
      <c r="S89" s="110">
        <f>VLOOKUP(A89,'Absolute Total Monosaccharide C'!$E$2:$T$999,2)</f>
        <v>10.31</v>
      </c>
      <c r="T89" s="2">
        <v>0.793496351</v>
      </c>
    </row>
    <row r="90">
      <c r="A90" s="2" t="s">
        <v>293</v>
      </c>
      <c r="B90" s="8" t="str">
        <f>VLOOKUP(A90,'Food Encyclopedia'!$C$2:$K$999,3)&amp;","&amp;VLOOKUP(A90,'Food Encyclopedia'!$C$2:$K$999,4)&amp;","&amp;VLOOKUP(A90,'Food Encyclopedia'!$C$2:$K$999,5)&amp;","&amp;VLOOKUP(A90,'Food Encyclopedia'!$C$2:$K$999,6)</f>
        <v>Tangerine, pixie, flesh, fresh,Melissa's,Ojai Pixie,Fruits</v>
      </c>
      <c r="C90" s="8" t="str">
        <f>VLOOKUP(A90,'Food Encyclopedia'!$C$2:$K$999,6)</f>
        <v>Fruits</v>
      </c>
      <c r="D90" s="8" t="str">
        <f>VLOOKUP(A90,'Food Encyclopedia'!$C$2:$K$999,7)</f>
        <v>Fruit</v>
      </c>
      <c r="E90" s="8">
        <f>VLOOKUP(A90,'Absolute Total Monosaccharide C'!$E$2:$T$999,3)</f>
        <v>0.343523</v>
      </c>
      <c r="F90" s="8">
        <f>VLOOKUP(A90,'Absolute Total Monosaccharide C'!$E$2:$T$999,4)</f>
        <v>0.011757</v>
      </c>
      <c r="G90" s="8">
        <f>VLOOKUP(A90,'Absolute Total Monosaccharide C'!$E$2:$T$999,5)</f>
        <v>0.102642</v>
      </c>
      <c r="H90" s="8">
        <f>VLOOKUP(A90,'Absolute Total Monosaccharide C'!$E$2:$T$999,6)</f>
        <v>0.002726</v>
      </c>
      <c r="I90" s="110">
        <f>VLOOKUP(A90,'Absolute Total Monosaccharide C'!$E$2:$T$999,7)</f>
        <v>0.008221</v>
      </c>
      <c r="J90" s="8">
        <f>VLOOKUP(A90,'Absolute Total Monosaccharide C'!$E$2:$T$999,8)</f>
        <v>0.000895</v>
      </c>
      <c r="K90" s="8">
        <f>VLOOKUP(A90,'Absolute Total Monosaccharide C'!$E$2:$T$999,9)</f>
        <v>0.004019</v>
      </c>
      <c r="L90" s="8">
        <f>VLOOKUP(A90,'Absolute Total Monosaccharide C'!$E$2:$T$999,10)</f>
        <v>0</v>
      </c>
      <c r="M90" s="8">
        <f>VLOOKUP(A90,'Absolute Total Monosaccharide C'!$E$2:$T$999,11)</f>
        <v>0.015363</v>
      </c>
      <c r="N90" s="8">
        <f>VLOOKUP(A90,'Absolute Total Monosaccharide C'!$E$2:$T$999,12)</f>
        <v>0</v>
      </c>
      <c r="O90" s="8">
        <f>VLOOKUP(A90,'Absolute Total Monosaccharide C'!$E$2:$T$999,13)</f>
        <v>0</v>
      </c>
      <c r="P90" s="8">
        <f>VLOOKUP(A90,'Absolute Total Monosaccharide C'!$E$2:$T$999,14)</f>
        <v>0.001195</v>
      </c>
      <c r="Q90" s="8">
        <f>VLOOKUP(A90,'Absolute Total Monosaccharide C'!$E$2:$T$999,15)</f>
        <v>0</v>
      </c>
      <c r="R90" s="8">
        <f>VLOOKUP(A90,'Absolute Total Monosaccharide C'!$E$2:$T$999,16)</f>
        <v>0</v>
      </c>
      <c r="S90" s="110">
        <f>VLOOKUP(A90,'Absolute Total Monosaccharide C'!$E$2:$T$999,2)</f>
        <v>10.42</v>
      </c>
      <c r="T90" s="2">
        <v>0.995648375</v>
      </c>
    </row>
    <row r="91">
      <c r="A91" s="2" t="s">
        <v>296</v>
      </c>
      <c r="B91" s="8" t="str">
        <f>VLOOKUP(A91,'Food Encyclopedia'!$C$2:$K$999,3)&amp;","&amp;VLOOKUP(A91,'Food Encyclopedia'!$C$2:$K$999,4)&amp;","&amp;VLOOKUP(A91,'Food Encyclopedia'!$C$2:$K$999,5)&amp;","&amp;VLOOKUP(A91,'Food Encyclopedia'!$C$2:$K$999,6)</f>
        <v>Grapefruit, deep red, flesh, fresh,Paramount Citrus,,Fruits</v>
      </c>
      <c r="C91" s="8" t="str">
        <f>VLOOKUP(A91,'Food Encyclopedia'!$C$2:$K$999,6)</f>
        <v>Fruits</v>
      </c>
      <c r="D91" s="8" t="str">
        <f>VLOOKUP(A91,'Food Encyclopedia'!$C$2:$K$999,7)</f>
        <v>Fruit</v>
      </c>
      <c r="E91" s="8">
        <f>VLOOKUP(A91,'Absolute Total Monosaccharide C'!$E$2:$T$999,3)</f>
        <v>0.307069</v>
      </c>
      <c r="F91" s="8">
        <f>VLOOKUP(A91,'Absolute Total Monosaccharide C'!$E$2:$T$999,4)</f>
        <v>0.014587</v>
      </c>
      <c r="G91" s="8">
        <f>VLOOKUP(A91,'Absolute Total Monosaccharide C'!$E$2:$T$999,5)</f>
        <v>0.073743</v>
      </c>
      <c r="H91" s="8">
        <f>VLOOKUP(A91,'Absolute Total Monosaccharide C'!$E$2:$T$999,6)</f>
        <v>0.0064</v>
      </c>
      <c r="I91" s="110">
        <f>VLOOKUP(A91,'Absolute Total Monosaccharide C'!$E$2:$T$999,7)</f>
        <v>0.008151</v>
      </c>
      <c r="J91" s="8">
        <f>VLOOKUP(A91,'Absolute Total Monosaccharide C'!$E$2:$T$999,8)</f>
        <v>0.002057</v>
      </c>
      <c r="K91" s="8">
        <f>VLOOKUP(A91,'Absolute Total Monosaccharide C'!$E$2:$T$999,9)</f>
        <v>0.003702</v>
      </c>
      <c r="L91" s="8">
        <f>VLOOKUP(A91,'Absolute Total Monosaccharide C'!$E$2:$T$999,10)</f>
        <v>0</v>
      </c>
      <c r="M91" s="8">
        <f>VLOOKUP(A91,'Absolute Total Monosaccharide C'!$E$2:$T$999,11)</f>
        <v>0.030875</v>
      </c>
      <c r="N91" s="8">
        <f>VLOOKUP(A91,'Absolute Total Monosaccharide C'!$E$2:$T$999,12)</f>
        <v>0</v>
      </c>
      <c r="O91" s="8">
        <f>VLOOKUP(A91,'Absolute Total Monosaccharide C'!$E$2:$T$999,13)</f>
        <v>0</v>
      </c>
      <c r="P91" s="8">
        <f>VLOOKUP(A91,'Absolute Total Monosaccharide C'!$E$2:$T$999,14)</f>
        <v>0.001127</v>
      </c>
      <c r="Q91" s="8">
        <f>VLOOKUP(A91,'Absolute Total Monosaccharide C'!$E$2:$T$999,15)</f>
        <v>0</v>
      </c>
      <c r="R91" s="8">
        <f>VLOOKUP(A91,'Absolute Total Monosaccharide C'!$E$2:$T$999,16)</f>
        <v>0</v>
      </c>
      <c r="S91" s="110">
        <f>VLOOKUP(A91,'Absolute Total Monosaccharide C'!$E$2:$T$999,2)</f>
        <v>10.27</v>
      </c>
      <c r="T91" s="2">
        <v>0.82422092</v>
      </c>
    </row>
    <row r="92">
      <c r="A92" s="2" t="s">
        <v>299</v>
      </c>
      <c r="B92" s="8" t="str">
        <f>VLOOKUP(A92,'Food Encyclopedia'!$C$2:$K$999,3)&amp;","&amp;VLOOKUP(A92,'Food Encyclopedia'!$C$2:$K$999,4)&amp;","&amp;VLOOKUP(A92,'Food Encyclopedia'!$C$2:$K$999,5)&amp;","&amp;VLOOKUP(A92,'Food Encyclopedia'!$C$2:$K$999,6)</f>
        <v>Kiwi Fruit, regular, flesh, fresh,NA,,Fruits</v>
      </c>
      <c r="C92" s="8" t="str">
        <f>VLOOKUP(A92,'Food Encyclopedia'!$C$2:$K$999,6)</f>
        <v>Fruits</v>
      </c>
      <c r="D92" s="8" t="str">
        <f>VLOOKUP(A92,'Food Encyclopedia'!$C$2:$K$999,7)</f>
        <v>Fruit</v>
      </c>
      <c r="E92" s="8">
        <f>VLOOKUP(A92,'Absolute Total Monosaccharide C'!$E$2:$T$999,3)</f>
        <v>0.236395</v>
      </c>
      <c r="F92" s="8">
        <f>VLOOKUP(A92,'Absolute Total Monosaccharide C'!$E$2:$T$999,4)</f>
        <v>0.040807</v>
      </c>
      <c r="G92" s="8">
        <f>VLOOKUP(A92,'Absolute Total Monosaccharide C'!$E$2:$T$999,5)</f>
        <v>0.116707</v>
      </c>
      <c r="H92" s="8">
        <f>VLOOKUP(A92,'Absolute Total Monosaccharide C'!$E$2:$T$999,6)</f>
        <v>0.020297</v>
      </c>
      <c r="I92" s="110">
        <f>VLOOKUP(A92,'Absolute Total Monosaccharide C'!$E$2:$T$999,7)</f>
        <v>0.008276</v>
      </c>
      <c r="J92" s="8">
        <f>VLOOKUP(A92,'Absolute Total Monosaccharide C'!$E$2:$T$999,8)</f>
        <v>0.001836</v>
      </c>
      <c r="K92" s="8">
        <f>VLOOKUP(A92,'Absolute Total Monosaccharide C'!$E$2:$T$999,9)</f>
        <v>0.00206</v>
      </c>
      <c r="L92" s="8">
        <f>VLOOKUP(A92,'Absolute Total Monosaccharide C'!$E$2:$T$999,10)</f>
        <v>0</v>
      </c>
      <c r="M92" s="8">
        <f>VLOOKUP(A92,'Absolute Total Monosaccharide C'!$E$2:$T$999,11)</f>
        <v>0.031804</v>
      </c>
      <c r="N92" s="8">
        <f>VLOOKUP(A92,'Absolute Total Monosaccharide C'!$E$2:$T$999,12)</f>
        <v>0</v>
      </c>
      <c r="O92" s="8">
        <f>VLOOKUP(A92,'Absolute Total Monosaccharide C'!$E$2:$T$999,13)</f>
        <v>0</v>
      </c>
      <c r="P92" s="8">
        <f>VLOOKUP(A92,'Absolute Total Monosaccharide C'!$E$2:$T$999,14)</f>
        <v>0.003314</v>
      </c>
      <c r="Q92" s="8">
        <f>VLOOKUP(A92,'Absolute Total Monosaccharide C'!$E$2:$T$999,15)</f>
        <v>0</v>
      </c>
      <c r="R92" s="8">
        <f>VLOOKUP(A92,'Absolute Total Monosaccharide C'!$E$2:$T$999,16)</f>
        <v>0</v>
      </c>
      <c r="S92" s="110">
        <f>VLOOKUP(A92,'Absolute Total Monosaccharide C'!$E$2:$T$999,2)</f>
        <v>10.46</v>
      </c>
      <c r="T92" s="2">
        <v>0.691554883</v>
      </c>
    </row>
    <row r="93">
      <c r="A93" s="2" t="s">
        <v>301</v>
      </c>
      <c r="B93" s="8" t="str">
        <f>VLOOKUP(A93,'Food Encyclopedia'!$C$2:$K$999,3)&amp;","&amp;VLOOKUP(A93,'Food Encyclopedia'!$C$2:$K$999,4)&amp;","&amp;VLOOKUP(A93,'Food Encyclopedia'!$C$2:$K$999,5)&amp;","&amp;VLOOKUP(A93,'Food Encyclopedia'!$C$2:$K$999,6)</f>
        <v>Kiwi Fruit, gold, flesh, fresh,Zespri,,Fruits</v>
      </c>
      <c r="C93" s="8" t="str">
        <f>VLOOKUP(A93,'Food Encyclopedia'!$C$2:$K$999,6)</f>
        <v>Fruits</v>
      </c>
      <c r="D93" s="8" t="str">
        <f>VLOOKUP(A93,'Food Encyclopedia'!$C$2:$K$999,7)</f>
        <v>Fruit</v>
      </c>
      <c r="E93" s="8">
        <f>VLOOKUP(A93,'Absolute Total Monosaccharide C'!$E$2:$T$999,3)</f>
        <v>0.390553</v>
      </c>
      <c r="F93" s="8">
        <f>VLOOKUP(A93,'Absolute Total Monosaccharide C'!$E$2:$T$999,4)</f>
        <v>0.007179</v>
      </c>
      <c r="G93" s="8">
        <f>VLOOKUP(A93,'Absolute Total Monosaccharide C'!$E$2:$T$999,5)</f>
        <v>0.171847</v>
      </c>
      <c r="H93" s="8">
        <f>VLOOKUP(A93,'Absolute Total Monosaccharide C'!$E$2:$T$999,6)</f>
        <v>0.001257</v>
      </c>
      <c r="I93" s="110">
        <f>VLOOKUP(A93,'Absolute Total Monosaccharide C'!$E$2:$T$999,7)</f>
        <v>0.002676</v>
      </c>
      <c r="J93" s="8">
        <f>VLOOKUP(A93,'Absolute Total Monosaccharide C'!$E$2:$T$999,8)</f>
        <v>0.000774</v>
      </c>
      <c r="K93" s="8">
        <f>VLOOKUP(A93,'Absolute Total Monosaccharide C'!$E$2:$T$999,9)</f>
        <v>0.000629</v>
      </c>
      <c r="L93" s="8">
        <f>VLOOKUP(A93,'Absolute Total Monosaccharide C'!$E$2:$T$999,10)</f>
        <v>0</v>
      </c>
      <c r="M93" s="8">
        <f>VLOOKUP(A93,'Absolute Total Monosaccharide C'!$E$2:$T$999,11)</f>
        <v>0.009312</v>
      </c>
      <c r="N93" s="8">
        <f>VLOOKUP(A93,'Absolute Total Monosaccharide C'!$E$2:$T$999,12)</f>
        <v>0</v>
      </c>
      <c r="O93" s="8">
        <f>VLOOKUP(A93,'Absolute Total Monosaccharide C'!$E$2:$T$999,13)</f>
        <v>0</v>
      </c>
      <c r="P93" s="8">
        <f>VLOOKUP(A93,'Absolute Total Monosaccharide C'!$E$2:$T$999,14)</f>
        <v>0.001561</v>
      </c>
      <c r="Q93" s="8">
        <f>VLOOKUP(A93,'Absolute Total Monosaccharide C'!$E$2:$T$999,15)</f>
        <v>0</v>
      </c>
      <c r="R93" s="8">
        <f>VLOOKUP(A93,'Absolute Total Monosaccharide C'!$E$2:$T$999,16)</f>
        <v>0</v>
      </c>
      <c r="S93" s="110">
        <f>VLOOKUP(A93,'Absolute Total Monosaccharide C'!$E$2:$T$999,2)</f>
        <v>10.1</v>
      </c>
      <c r="T93" s="2">
        <v>0.914417328</v>
      </c>
    </row>
    <row r="94">
      <c r="A94" s="2" t="s">
        <v>304</v>
      </c>
      <c r="B94" s="8" t="str">
        <f>VLOOKUP(A94,'Food Encyclopedia'!$C$2:$K$999,3)&amp;","&amp;VLOOKUP(A94,'Food Encyclopedia'!$C$2:$K$999,4)&amp;","&amp;VLOOKUP(A94,'Food Encyclopedia'!$C$2:$K$999,5)&amp;","&amp;VLOOKUP(A94,'Food Encyclopedia'!$C$2:$K$999,6)</f>
        <v>Melon, cantaloupe, flesh, fresh,NA,,Fruits</v>
      </c>
      <c r="C94" s="8" t="str">
        <f>VLOOKUP(A94,'Food Encyclopedia'!$C$2:$K$999,6)</f>
        <v>Fruits</v>
      </c>
      <c r="D94" s="8" t="str">
        <f>VLOOKUP(A94,'Food Encyclopedia'!$C$2:$K$999,7)</f>
        <v>Fruit</v>
      </c>
      <c r="E94" s="8">
        <f>VLOOKUP(A94,'Absolute Total Monosaccharide C'!$E$2:$T$999,3)</f>
        <v>0.148002</v>
      </c>
      <c r="F94" s="8">
        <f>VLOOKUP(A94,'Absolute Total Monosaccharide C'!$E$2:$T$999,4)</f>
        <v>0.010725</v>
      </c>
      <c r="G94" s="8">
        <f>VLOOKUP(A94,'Absolute Total Monosaccharide C'!$E$2:$T$999,5)</f>
        <v>0.061455</v>
      </c>
      <c r="H94" s="8">
        <f>VLOOKUP(A94,'Absolute Total Monosaccharide C'!$E$2:$T$999,6)</f>
        <v>0.002347</v>
      </c>
      <c r="I94" s="110">
        <f>VLOOKUP(A94,'Absolute Total Monosaccharide C'!$E$2:$T$999,7)</f>
        <v>0.005231</v>
      </c>
      <c r="J94" s="8">
        <f>VLOOKUP(A94,'Absolute Total Monosaccharide C'!$E$2:$T$999,8)</f>
        <v>0.000669</v>
      </c>
      <c r="K94" s="8">
        <f>VLOOKUP(A94,'Absolute Total Monosaccharide C'!$E$2:$T$999,9)</f>
        <v>0.000854</v>
      </c>
      <c r="L94" s="8">
        <f>VLOOKUP(A94,'Absolute Total Monosaccharide C'!$E$2:$T$999,10)</f>
        <v>0</v>
      </c>
      <c r="M94" s="8">
        <f>VLOOKUP(A94,'Absolute Total Monosaccharide C'!$E$2:$T$999,11)</f>
        <v>0.016784</v>
      </c>
      <c r="N94" s="8">
        <f>VLOOKUP(A94,'Absolute Total Monosaccharide C'!$E$2:$T$999,12)</f>
        <v>0</v>
      </c>
      <c r="O94" s="8">
        <f>VLOOKUP(A94,'Absolute Total Monosaccharide C'!$E$2:$T$999,13)</f>
        <v>0</v>
      </c>
      <c r="P94" s="8">
        <f>VLOOKUP(A94,'Absolute Total Monosaccharide C'!$E$2:$T$999,14)</f>
        <v>0.000647</v>
      </c>
      <c r="Q94" s="8">
        <f>VLOOKUP(A94,'Absolute Total Monosaccharide C'!$E$2:$T$999,15)</f>
        <v>0</v>
      </c>
      <c r="R94" s="8">
        <f>VLOOKUP(A94,'Absolute Total Monosaccharide C'!$E$2:$T$999,16)</f>
        <v>0</v>
      </c>
      <c r="S94" s="110">
        <f>VLOOKUP(A94,'Absolute Total Monosaccharide C'!$E$2:$T$999,2)</f>
        <v>10.29</v>
      </c>
      <c r="T94" s="2">
        <v>0.634774607</v>
      </c>
    </row>
    <row r="95">
      <c r="A95" s="2" t="s">
        <v>306</v>
      </c>
      <c r="B95" s="8" t="str">
        <f>VLOOKUP(A95,'Food Encyclopedia'!$C$2:$K$999,3)&amp;","&amp;VLOOKUP(A95,'Food Encyclopedia'!$C$2:$K$999,4)&amp;","&amp;VLOOKUP(A95,'Food Encyclopedia'!$C$2:$K$999,5)&amp;","&amp;VLOOKUP(A95,'Food Encyclopedia'!$C$2:$K$999,6)</f>
        <v>Melon, Honeydew, flesh, fresh,Goldie Organics,,Fruits</v>
      </c>
      <c r="C95" s="8" t="str">
        <f>VLOOKUP(A95,'Food Encyclopedia'!$C$2:$K$999,6)</f>
        <v>Fruits</v>
      </c>
      <c r="D95" s="8" t="str">
        <f>VLOOKUP(A95,'Food Encyclopedia'!$C$2:$K$999,7)</f>
        <v>Fruit</v>
      </c>
      <c r="E95" s="8">
        <f>VLOOKUP(A95,'Absolute Total Monosaccharide C'!$E$2:$T$999,3)</f>
        <v>0.313507</v>
      </c>
      <c r="F95" s="8">
        <f>VLOOKUP(A95,'Absolute Total Monosaccharide C'!$E$2:$T$999,4)</f>
        <v>0.012869</v>
      </c>
      <c r="G95" s="8">
        <f>VLOOKUP(A95,'Absolute Total Monosaccharide C'!$E$2:$T$999,5)</f>
        <v>0.121085</v>
      </c>
      <c r="H95" s="8">
        <f>VLOOKUP(A95,'Absolute Total Monosaccharide C'!$E$2:$T$999,6)</f>
        <v>0.006049</v>
      </c>
      <c r="I95" s="110">
        <f>VLOOKUP(A95,'Absolute Total Monosaccharide C'!$E$2:$T$999,7)</f>
        <v>0.003779</v>
      </c>
      <c r="J95" s="8">
        <f>VLOOKUP(A95,'Absolute Total Monosaccharide C'!$E$2:$T$999,8)</f>
        <v>0.001534</v>
      </c>
      <c r="K95" s="8">
        <f>VLOOKUP(A95,'Absolute Total Monosaccharide C'!$E$2:$T$999,9)</f>
        <v>0.000684</v>
      </c>
      <c r="L95" s="8">
        <f>VLOOKUP(A95,'Absolute Total Monosaccharide C'!$E$2:$T$999,10)</f>
        <v>0</v>
      </c>
      <c r="M95" s="8">
        <f>VLOOKUP(A95,'Absolute Total Monosaccharide C'!$E$2:$T$999,11)</f>
        <v>0.014842</v>
      </c>
      <c r="N95" s="8">
        <f>VLOOKUP(A95,'Absolute Total Monosaccharide C'!$E$2:$T$999,12)</f>
        <v>0</v>
      </c>
      <c r="O95" s="8">
        <f>VLOOKUP(A95,'Absolute Total Monosaccharide C'!$E$2:$T$999,13)</f>
        <v>0</v>
      </c>
      <c r="P95" s="111">
        <f>VLOOKUP(A95,'Absolute Total Monosaccharide C'!$E$2:$T$999,14)</f>
        <v>0.0000355</v>
      </c>
      <c r="Q95" s="8">
        <f>VLOOKUP(A95,'Absolute Total Monosaccharide C'!$E$2:$T$999,15)</f>
        <v>0</v>
      </c>
      <c r="R95" s="8">
        <f>VLOOKUP(A95,'Absolute Total Monosaccharide C'!$E$2:$T$999,16)</f>
        <v>0</v>
      </c>
      <c r="S95" s="110">
        <f>VLOOKUP(A95,'Absolute Total Monosaccharide C'!$E$2:$T$999,2)</f>
        <v>10.46</v>
      </c>
      <c r="T95" s="2">
        <v>0.969841947</v>
      </c>
    </row>
    <row r="96">
      <c r="A96" s="2" t="s">
        <v>309</v>
      </c>
      <c r="B96" s="8" t="str">
        <f>VLOOKUP(A96,'Food Encyclopedia'!$C$2:$K$999,3)&amp;","&amp;VLOOKUP(A96,'Food Encyclopedia'!$C$2:$K$999,4)&amp;","&amp;VLOOKUP(A96,'Food Encyclopedia'!$C$2:$K$999,5)&amp;","&amp;VLOOKUP(A96,'Food Encyclopedia'!$C$2:$K$999,6)</f>
        <v>Melon, watermelon, mini seedless, flesh, fresh,Good Life Organics,,Fruits</v>
      </c>
      <c r="C96" s="8" t="str">
        <f>VLOOKUP(A96,'Food Encyclopedia'!$C$2:$K$999,6)</f>
        <v>Fruits</v>
      </c>
      <c r="D96" s="8" t="str">
        <f>VLOOKUP(A96,'Food Encyclopedia'!$C$2:$K$999,7)</f>
        <v>Fruit</v>
      </c>
      <c r="E96" s="8">
        <f>VLOOKUP(A96,'Absolute Total Monosaccharide C'!$E$2:$T$999,3)</f>
        <v>0.285856</v>
      </c>
      <c r="F96" s="8">
        <f>VLOOKUP(A96,'Absolute Total Monosaccharide C'!$E$2:$T$999,4)</f>
        <v>0.010152</v>
      </c>
      <c r="G96" s="8">
        <f>VLOOKUP(A96,'Absolute Total Monosaccharide C'!$E$2:$T$999,5)</f>
        <v>0.307955</v>
      </c>
      <c r="H96" s="8">
        <f>VLOOKUP(A96,'Absolute Total Monosaccharide C'!$E$2:$T$999,6)</f>
        <v>0.005851</v>
      </c>
      <c r="I96" s="110">
        <f>VLOOKUP(A96,'Absolute Total Monosaccharide C'!$E$2:$T$999,7)</f>
        <v>0.003153</v>
      </c>
      <c r="J96" s="8">
        <f>VLOOKUP(A96,'Absolute Total Monosaccharide C'!$E$2:$T$999,8)</f>
        <v>0.001038</v>
      </c>
      <c r="K96" s="8">
        <f>VLOOKUP(A96,'Absolute Total Monosaccharide C'!$E$2:$T$999,9)</f>
        <v>0.000266</v>
      </c>
      <c r="L96" s="8">
        <f>VLOOKUP(A96,'Absolute Total Monosaccharide C'!$E$2:$T$999,10)</f>
        <v>0</v>
      </c>
      <c r="M96" s="8">
        <f>VLOOKUP(A96,'Absolute Total Monosaccharide C'!$E$2:$T$999,11)</f>
        <v>0.009887</v>
      </c>
      <c r="N96" s="8">
        <f>VLOOKUP(A96,'Absolute Total Monosaccharide C'!$E$2:$T$999,12)</f>
        <v>0</v>
      </c>
      <c r="O96" s="8">
        <f>VLOOKUP(A96,'Absolute Total Monosaccharide C'!$E$2:$T$999,13)</f>
        <v>0</v>
      </c>
      <c r="P96" s="8">
        <f>VLOOKUP(A96,'Absolute Total Monosaccharide C'!$E$2:$T$999,14)</f>
        <v>0</v>
      </c>
      <c r="Q96" s="8">
        <f>VLOOKUP(A96,'Absolute Total Monosaccharide C'!$E$2:$T$999,15)</f>
        <v>0.000241</v>
      </c>
      <c r="R96" s="8">
        <f>VLOOKUP(A96,'Absolute Total Monosaccharide C'!$E$2:$T$999,16)</f>
        <v>0</v>
      </c>
      <c r="S96" s="110">
        <f>VLOOKUP(A96,'Absolute Total Monosaccharide C'!$E$2:$T$999,2)</f>
        <v>10.01</v>
      </c>
    </row>
    <row r="97">
      <c r="A97" s="2" t="s">
        <v>312</v>
      </c>
      <c r="B97" s="8" t="str">
        <f>VLOOKUP(A97,'Food Encyclopedia'!$C$2:$K$999,3)&amp;","&amp;VLOOKUP(A97,'Food Encyclopedia'!$C$2:$K$999,4)&amp;","&amp;VLOOKUP(A97,'Food Encyclopedia'!$C$2:$K$999,5)&amp;","&amp;VLOOKUP(A97,'Food Encyclopedia'!$C$2:$K$999,6)</f>
        <v>Pineapple, gold, flesh, fresh,Del Monte,,Fruits</v>
      </c>
      <c r="C97" s="8" t="str">
        <f>VLOOKUP(A97,'Food Encyclopedia'!$C$2:$K$999,6)</f>
        <v>Fruits</v>
      </c>
      <c r="D97" s="8" t="str">
        <f>VLOOKUP(A97,'Food Encyclopedia'!$C$2:$K$999,7)</f>
        <v>Fruit</v>
      </c>
      <c r="E97" s="8">
        <f>VLOOKUP(A97,'Absolute Total Monosaccharide C'!$E$2:$T$999,3)</f>
        <v>0.338129</v>
      </c>
      <c r="F97" s="8">
        <f>VLOOKUP(A97,'Absolute Total Monosaccharide C'!$E$2:$T$999,4)</f>
        <v>0.009534</v>
      </c>
      <c r="G97" s="8">
        <f>VLOOKUP(A97,'Absolute Total Monosaccharide C'!$E$2:$T$999,5)</f>
        <v>0.053245</v>
      </c>
      <c r="H97" s="8">
        <f>VLOOKUP(A97,'Absolute Total Monosaccharide C'!$E$2:$T$999,6)</f>
        <v>0.011002</v>
      </c>
      <c r="I97" s="110">
        <f>VLOOKUP(A97,'Absolute Total Monosaccharide C'!$E$2:$T$999,7)</f>
        <v>0.009266</v>
      </c>
      <c r="J97" s="8">
        <f>VLOOKUP(A97,'Absolute Total Monosaccharide C'!$E$2:$T$999,8)</f>
        <v>0.002925</v>
      </c>
      <c r="K97" s="8">
        <f>VLOOKUP(A97,'Absolute Total Monosaccharide C'!$E$2:$T$999,9)</f>
        <v>0.000161</v>
      </c>
      <c r="L97" s="8">
        <f>VLOOKUP(A97,'Absolute Total Monosaccharide C'!$E$2:$T$999,10)</f>
        <v>0</v>
      </c>
      <c r="M97" s="8">
        <f>VLOOKUP(A97,'Absolute Total Monosaccharide C'!$E$2:$T$999,11)</f>
        <v>0.001397</v>
      </c>
      <c r="N97" s="8">
        <f>VLOOKUP(A97,'Absolute Total Monosaccharide C'!$E$2:$T$999,12)</f>
        <v>0</v>
      </c>
      <c r="O97" s="8">
        <f>VLOOKUP(A97,'Absolute Total Monosaccharide C'!$E$2:$T$999,13)</f>
        <v>0</v>
      </c>
      <c r="P97" s="8">
        <f>VLOOKUP(A97,'Absolute Total Monosaccharide C'!$E$2:$T$999,14)</f>
        <v>0.00021</v>
      </c>
      <c r="Q97" s="8">
        <f>VLOOKUP(A97,'Absolute Total Monosaccharide C'!$E$2:$T$999,15)</f>
        <v>0</v>
      </c>
      <c r="R97" s="8">
        <f>VLOOKUP(A97,'Absolute Total Monosaccharide C'!$E$2:$T$999,16)</f>
        <v>0</v>
      </c>
      <c r="S97" s="110">
        <f>VLOOKUP(A97,'Absolute Total Monosaccharide C'!$E$2:$T$999,2)</f>
        <v>10.31</v>
      </c>
      <c r="T97" s="2">
        <v>1.166968287</v>
      </c>
    </row>
    <row r="98">
      <c r="A98" s="2" t="s">
        <v>316</v>
      </c>
      <c r="B98" s="8" t="str">
        <f>VLOOKUP(A98,'Food Encyclopedia'!$C$2:$K$999,3)&amp;","&amp;VLOOKUP(A98,'Food Encyclopedia'!$C$2:$K$999,4)&amp;","&amp;VLOOKUP(A98,'Food Encyclopedia'!$C$2:$K$999,5)&amp;","&amp;VLOOKUP(A98,'Food Encyclopedia'!$C$2:$K$999,6)</f>
        <v>Papaya, tai nung, flesh, fresh,Melissa's,,Fruits</v>
      </c>
      <c r="C98" s="8" t="str">
        <f>VLOOKUP(A98,'Food Encyclopedia'!$C$2:$K$999,6)</f>
        <v>Fruits</v>
      </c>
      <c r="D98" s="8" t="str">
        <f>VLOOKUP(A98,'Food Encyclopedia'!$C$2:$K$999,7)</f>
        <v>Fruit</v>
      </c>
      <c r="E98" s="8">
        <f>VLOOKUP(A98,'Absolute Total Monosaccharide C'!$E$2:$T$999,3)</f>
        <v>0.358764</v>
      </c>
      <c r="F98" s="8">
        <f>VLOOKUP(A98,'Absolute Total Monosaccharide C'!$E$2:$T$999,4)</f>
        <v>0.011889</v>
      </c>
      <c r="G98" s="8">
        <f>VLOOKUP(A98,'Absolute Total Monosaccharide C'!$E$2:$T$999,5)</f>
        <v>0.096786</v>
      </c>
      <c r="H98" s="8">
        <f>VLOOKUP(A98,'Absolute Total Monosaccharide C'!$E$2:$T$999,6)</f>
        <v>0.01021</v>
      </c>
      <c r="I98" s="110">
        <f>VLOOKUP(A98,'Absolute Total Monosaccharide C'!$E$2:$T$999,7)</f>
        <v>0.002512</v>
      </c>
      <c r="J98" s="8">
        <f>VLOOKUP(A98,'Absolute Total Monosaccharide C'!$E$2:$T$999,8)</f>
        <v>0.002356</v>
      </c>
      <c r="K98" s="8">
        <f>VLOOKUP(A98,'Absolute Total Monosaccharide C'!$E$2:$T$999,9)</f>
        <v>0.00181</v>
      </c>
      <c r="L98" s="8">
        <f>VLOOKUP(A98,'Absolute Total Monosaccharide C'!$E$2:$T$999,10)</f>
        <v>0</v>
      </c>
      <c r="M98" s="8">
        <f>VLOOKUP(A98,'Absolute Total Monosaccharide C'!$E$2:$T$999,11)</f>
        <v>0.043175</v>
      </c>
      <c r="N98" s="8">
        <f>VLOOKUP(A98,'Absolute Total Monosaccharide C'!$E$2:$T$999,12)</f>
        <v>0</v>
      </c>
      <c r="O98" s="8">
        <f>VLOOKUP(A98,'Absolute Total Monosaccharide C'!$E$2:$T$999,13)</f>
        <v>0</v>
      </c>
      <c r="P98" s="8">
        <f>VLOOKUP(A98,'Absolute Total Monosaccharide C'!$E$2:$T$999,14)</f>
        <v>0.002601</v>
      </c>
      <c r="Q98" s="8">
        <f>VLOOKUP(A98,'Absolute Total Monosaccharide C'!$E$2:$T$999,15)</f>
        <v>0</v>
      </c>
      <c r="R98" s="8">
        <f>VLOOKUP(A98,'Absolute Total Monosaccharide C'!$E$2:$T$999,16)</f>
        <v>0</v>
      </c>
      <c r="S98" s="110">
        <f>VLOOKUP(A98,'Absolute Total Monosaccharide C'!$E$2:$T$999,2)</f>
        <v>10.3</v>
      </c>
      <c r="T98" s="2">
        <v>1.0273548</v>
      </c>
    </row>
    <row r="99">
      <c r="A99" s="2" t="s">
        <v>318</v>
      </c>
      <c r="B99" s="8" t="str">
        <f>VLOOKUP(A99,'Food Encyclopedia'!$C$2:$K$999,3)&amp;","&amp;VLOOKUP(A99,'Food Encyclopedia'!$C$2:$K$999,4)&amp;","&amp;VLOOKUP(A99,'Food Encyclopedia'!$C$2:$K$999,5)&amp;","&amp;VLOOKUP(A99,'Food Encyclopedia'!$C$2:$K$999,6)</f>
        <v>Papaya, mexican maradol, flesh, fresh,Imperial Papaya,,Fruits</v>
      </c>
      <c r="C99" s="8" t="str">
        <f>VLOOKUP(A99,'Food Encyclopedia'!$C$2:$K$999,6)</f>
        <v>Fruits</v>
      </c>
      <c r="D99" s="8" t="str">
        <f>VLOOKUP(A99,'Food Encyclopedia'!$C$2:$K$999,7)</f>
        <v>Fruit</v>
      </c>
      <c r="E99" s="8">
        <f>VLOOKUP(A99,'Absolute Total Monosaccharide C'!$E$2:$T$999,3)</f>
        <v>0.312956</v>
      </c>
      <c r="F99" s="8">
        <f>VLOOKUP(A99,'Absolute Total Monosaccharide C'!$E$2:$T$999,4)</f>
        <v>0.008764</v>
      </c>
      <c r="G99" s="8">
        <f>VLOOKUP(A99,'Absolute Total Monosaccharide C'!$E$2:$T$999,5)</f>
        <v>0.100901</v>
      </c>
      <c r="H99" s="8">
        <f>VLOOKUP(A99,'Absolute Total Monosaccharide C'!$E$2:$T$999,6)</f>
        <v>0.007044</v>
      </c>
      <c r="I99" s="110">
        <f>VLOOKUP(A99,'Absolute Total Monosaccharide C'!$E$2:$T$999,7)</f>
        <v>0.002751</v>
      </c>
      <c r="J99" s="8">
        <f>VLOOKUP(A99,'Absolute Total Monosaccharide C'!$E$2:$T$999,8)</f>
        <v>0.001547</v>
      </c>
      <c r="K99" s="8">
        <f>VLOOKUP(A99,'Absolute Total Monosaccharide C'!$E$2:$T$999,9)</f>
        <v>0.001345</v>
      </c>
      <c r="L99" s="8">
        <f>VLOOKUP(A99,'Absolute Total Monosaccharide C'!$E$2:$T$999,10)</f>
        <v>0</v>
      </c>
      <c r="M99" s="8">
        <f>VLOOKUP(A99,'Absolute Total Monosaccharide C'!$E$2:$T$999,11)</f>
        <v>0.036597</v>
      </c>
      <c r="N99" s="8">
        <f>VLOOKUP(A99,'Absolute Total Monosaccharide C'!$E$2:$T$999,12)</f>
        <v>0</v>
      </c>
      <c r="O99" s="8">
        <f>VLOOKUP(A99,'Absolute Total Monosaccharide C'!$E$2:$T$999,13)</f>
        <v>0</v>
      </c>
      <c r="P99" s="8">
        <f>VLOOKUP(A99,'Absolute Total Monosaccharide C'!$E$2:$T$999,14)</f>
        <v>0</v>
      </c>
      <c r="Q99" s="8">
        <f>VLOOKUP(A99,'Absolute Total Monosaccharide C'!$E$2:$T$999,15)</f>
        <v>0</v>
      </c>
      <c r="R99" s="8">
        <f>VLOOKUP(A99,'Absolute Total Monosaccharide C'!$E$2:$T$999,16)</f>
        <v>0</v>
      </c>
      <c r="S99" s="110">
        <f>VLOOKUP(A99,'Absolute Total Monosaccharide C'!$E$2:$T$999,2)</f>
        <v>10.24</v>
      </c>
      <c r="T99" s="2">
        <v>0.98168975</v>
      </c>
    </row>
    <row r="100">
      <c r="A100" s="2" t="s">
        <v>321</v>
      </c>
      <c r="B100" s="8" t="str">
        <f>VLOOKUP(A100,'Food Encyclopedia'!$C$2:$K$999,3)&amp;","&amp;VLOOKUP(A100,'Food Encyclopedia'!$C$2:$K$999,4)&amp;","&amp;VLOOKUP(A100,'Food Encyclopedia'!$C$2:$K$999,5)&amp;","&amp;VLOOKUP(A100,'Food Encyclopedia'!$C$2:$K$999,6)</f>
        <v>Grape, red seedless, whole, fresh,Awe Sum Organics,,Fruits</v>
      </c>
      <c r="C100" s="8" t="str">
        <f>VLOOKUP(A100,'Food Encyclopedia'!$C$2:$K$999,6)</f>
        <v>Fruits</v>
      </c>
      <c r="D100" s="8" t="str">
        <f>VLOOKUP(A100,'Food Encyclopedia'!$C$2:$K$999,7)</f>
        <v>Fruit</v>
      </c>
      <c r="E100" s="8">
        <f>VLOOKUP(A100,'Absolute Total Monosaccharide C'!$E$2:$T$999,3)</f>
        <v>0.354986</v>
      </c>
      <c r="F100" s="8">
        <f>VLOOKUP(A100,'Absolute Total Monosaccharide C'!$E$2:$T$999,4)</f>
        <v>0.010336</v>
      </c>
      <c r="G100" s="8">
        <f>VLOOKUP(A100,'Absolute Total Monosaccharide C'!$E$2:$T$999,5)</f>
        <v>0.256675</v>
      </c>
      <c r="H100" s="8">
        <f>VLOOKUP(A100,'Absolute Total Monosaccharide C'!$E$2:$T$999,6)</f>
        <v>0.006118</v>
      </c>
      <c r="I100" s="110">
        <f>VLOOKUP(A100,'Absolute Total Monosaccharide C'!$E$2:$T$999,7)</f>
        <v>0.004488</v>
      </c>
      <c r="J100" s="8">
        <f>VLOOKUP(A100,'Absolute Total Monosaccharide C'!$E$2:$T$999,8)</f>
        <v>0.001088</v>
      </c>
      <c r="K100" s="8">
        <f>VLOOKUP(A100,'Absolute Total Monosaccharide C'!$E$2:$T$999,9)</f>
        <v>0.000798</v>
      </c>
      <c r="L100" s="8">
        <f>VLOOKUP(A100,'Absolute Total Monosaccharide C'!$E$2:$T$999,10)</f>
        <v>0</v>
      </c>
      <c r="M100" s="8">
        <f>VLOOKUP(A100,'Absolute Total Monosaccharide C'!$E$2:$T$999,11)</f>
        <v>0.010654</v>
      </c>
      <c r="N100" s="8">
        <f>VLOOKUP(A100,'Absolute Total Monosaccharide C'!$E$2:$T$999,12)</f>
        <v>0</v>
      </c>
      <c r="O100" s="8">
        <f>VLOOKUP(A100,'Absolute Total Monosaccharide C'!$E$2:$T$999,13)</f>
        <v>0</v>
      </c>
      <c r="P100" s="111">
        <f>VLOOKUP(A100,'Absolute Total Monosaccharide C'!$E$2:$T$999,14)</f>
        <v>0.0000438</v>
      </c>
      <c r="Q100" s="8">
        <f>VLOOKUP(A100,'Absolute Total Monosaccharide C'!$E$2:$T$999,15)</f>
        <v>0.000403</v>
      </c>
      <c r="R100" s="8">
        <f>VLOOKUP(A100,'Absolute Total Monosaccharide C'!$E$2:$T$999,16)</f>
        <v>0</v>
      </c>
      <c r="S100" s="110">
        <f>VLOOKUP(A100,'Absolute Total Monosaccharide C'!$E$2:$T$999,2)</f>
        <v>10.35</v>
      </c>
    </row>
    <row r="101">
      <c r="A101" s="2" t="s">
        <v>324</v>
      </c>
      <c r="B101" s="8" t="str">
        <f>VLOOKUP(A101,'Food Encyclopedia'!$C$2:$K$999,3)&amp;","&amp;VLOOKUP(A101,'Food Encyclopedia'!$C$2:$K$999,4)&amp;","&amp;VLOOKUP(A101,'Food Encyclopedia'!$C$2:$K$999,5)&amp;","&amp;VLOOKUP(A101,'Food Encyclopedia'!$C$2:$K$999,6)</f>
        <v>Grape, red seedless, whole, fresh,Awe Sum Organics,,Fruits</v>
      </c>
      <c r="C101" s="8" t="str">
        <f>VLOOKUP(A101,'Food Encyclopedia'!$C$2:$K$999,6)</f>
        <v>Fruits</v>
      </c>
      <c r="D101" s="8" t="str">
        <f>VLOOKUP(A101,'Food Encyclopedia'!$C$2:$K$999,7)</f>
        <v>Fruit</v>
      </c>
      <c r="E101" s="8">
        <f>VLOOKUP(A101,'Absolute Total Monosaccharide C'!$E$2:$T$999,3)</f>
        <v>0.37365</v>
      </c>
      <c r="F101" s="8">
        <f>VLOOKUP(A101,'Absolute Total Monosaccharide C'!$E$2:$T$999,4)</f>
        <v>0.012572</v>
      </c>
      <c r="G101" s="8">
        <f>VLOOKUP(A101,'Absolute Total Monosaccharide C'!$E$2:$T$999,5)</f>
        <v>0.107891</v>
      </c>
      <c r="H101" s="8">
        <f>VLOOKUP(A101,'Absolute Total Monosaccharide C'!$E$2:$T$999,6)</f>
        <v>0.006687</v>
      </c>
      <c r="I101" s="110">
        <f>VLOOKUP(A101,'Absolute Total Monosaccharide C'!$E$2:$T$999,7)</f>
        <v>0.006598</v>
      </c>
      <c r="J101" s="8">
        <f>VLOOKUP(A101,'Absolute Total Monosaccharide C'!$E$2:$T$999,8)</f>
        <v>0.001432</v>
      </c>
      <c r="K101" s="8">
        <f>VLOOKUP(A101,'Absolute Total Monosaccharide C'!$E$2:$T$999,9)</f>
        <v>0.001188</v>
      </c>
      <c r="L101" s="8">
        <f>VLOOKUP(A101,'Absolute Total Monosaccharide C'!$E$2:$T$999,10)</f>
        <v>0</v>
      </c>
      <c r="M101" s="8">
        <f>VLOOKUP(A101,'Absolute Total Monosaccharide C'!$E$2:$T$999,11)</f>
        <v>0.018116</v>
      </c>
      <c r="N101" s="8">
        <f>VLOOKUP(A101,'Absolute Total Monosaccharide C'!$E$2:$T$999,12)</f>
        <v>0</v>
      </c>
      <c r="O101" s="8">
        <f>VLOOKUP(A101,'Absolute Total Monosaccharide C'!$E$2:$T$999,13)</f>
        <v>0</v>
      </c>
      <c r="P101" s="8">
        <f>VLOOKUP(A101,'Absolute Total Monosaccharide C'!$E$2:$T$999,14)</f>
        <v>0.001914</v>
      </c>
      <c r="Q101" s="8">
        <f>VLOOKUP(A101,'Absolute Total Monosaccharide C'!$E$2:$T$999,15)</f>
        <v>0</v>
      </c>
      <c r="R101" s="8">
        <f>VLOOKUP(A101,'Absolute Total Monosaccharide C'!$E$2:$T$999,16)</f>
        <v>0</v>
      </c>
      <c r="S101" s="110">
        <f>VLOOKUP(A101,'Absolute Total Monosaccharide C'!$E$2:$T$999,2)</f>
        <v>10.41</v>
      </c>
      <c r="T101" s="2">
        <v>0.883134324</v>
      </c>
    </row>
    <row r="102">
      <c r="A102" s="2" t="s">
        <v>325</v>
      </c>
      <c r="B102" s="8" t="str">
        <f>VLOOKUP(A102,'Food Encyclopedia'!$C$2:$K$999,3)&amp;","&amp;VLOOKUP(A102,'Food Encyclopedia'!$C$2:$K$999,4)&amp;","&amp;VLOOKUP(A102,'Food Encyclopedia'!$C$2:$K$999,5)&amp;","&amp;VLOOKUP(A102,'Food Encyclopedia'!$C$2:$K$999,6)</f>
        <v>Grape, green seedless, whole, fresh,Awe Sum Organics,,Fruits</v>
      </c>
      <c r="C102" s="8" t="str">
        <f>VLOOKUP(A102,'Food Encyclopedia'!$C$2:$K$999,6)</f>
        <v>Fruits</v>
      </c>
      <c r="D102" s="8" t="str">
        <f>VLOOKUP(A102,'Food Encyclopedia'!$C$2:$K$999,7)</f>
        <v>Fruit</v>
      </c>
      <c r="E102" s="8">
        <f>VLOOKUP(A102,'Absolute Total Monosaccharide C'!$E$2:$T$999,3)</f>
        <v>0.410893</v>
      </c>
      <c r="F102" s="8">
        <f>VLOOKUP(A102,'Absolute Total Monosaccharide C'!$E$2:$T$999,4)</f>
        <v>0.004934</v>
      </c>
      <c r="G102" s="8">
        <f>VLOOKUP(A102,'Absolute Total Monosaccharide C'!$E$2:$T$999,5)</f>
        <v>0.142311</v>
      </c>
      <c r="H102" s="8">
        <f>VLOOKUP(A102,'Absolute Total Monosaccharide C'!$E$2:$T$999,6)</f>
        <v>0.000909</v>
      </c>
      <c r="I102" s="110">
        <f>VLOOKUP(A102,'Absolute Total Monosaccharide C'!$E$2:$T$999,7)</f>
        <v>0.00272</v>
      </c>
      <c r="J102" s="8">
        <f>VLOOKUP(A102,'Absolute Total Monosaccharide C'!$E$2:$T$999,8)</f>
        <v>0.000391</v>
      </c>
      <c r="K102" s="8">
        <f>VLOOKUP(A102,'Absolute Total Monosaccharide C'!$E$2:$T$999,9)</f>
        <v>0.000428</v>
      </c>
      <c r="L102" s="8">
        <f>VLOOKUP(A102,'Absolute Total Monosaccharide C'!$E$2:$T$999,10)</f>
        <v>0</v>
      </c>
      <c r="M102" s="8">
        <f>VLOOKUP(A102,'Absolute Total Monosaccharide C'!$E$2:$T$999,11)</f>
        <v>0.005867</v>
      </c>
      <c r="N102" s="8">
        <f>VLOOKUP(A102,'Absolute Total Monosaccharide C'!$E$2:$T$999,12)</f>
        <v>0</v>
      </c>
      <c r="O102" s="8">
        <f>VLOOKUP(A102,'Absolute Total Monosaccharide C'!$E$2:$T$999,13)</f>
        <v>0</v>
      </c>
      <c r="P102" s="111">
        <f>VLOOKUP(A102,'Absolute Total Monosaccharide C'!$E$2:$T$999,14)</f>
        <v>0.0000819</v>
      </c>
      <c r="Q102" s="8">
        <f>VLOOKUP(A102,'Absolute Total Monosaccharide C'!$E$2:$T$999,15)</f>
        <v>0</v>
      </c>
      <c r="R102" s="8">
        <f>VLOOKUP(A102,'Absolute Total Monosaccharide C'!$E$2:$T$999,16)</f>
        <v>0</v>
      </c>
      <c r="S102" s="110">
        <f>VLOOKUP(A102,'Absolute Total Monosaccharide C'!$E$2:$T$999,2)</f>
        <v>10.09</v>
      </c>
      <c r="T102" s="2">
        <v>1.004265738</v>
      </c>
    </row>
    <row r="103">
      <c r="A103" s="2" t="s">
        <v>327</v>
      </c>
      <c r="B103" s="8" t="str">
        <f>VLOOKUP(A103,'Food Encyclopedia'!$C$2:$K$999,3)&amp;","&amp;VLOOKUP(A103,'Food Encyclopedia'!$C$2:$K$999,4)&amp;","&amp;VLOOKUP(A103,'Food Encyclopedia'!$C$2:$K$999,5)&amp;","&amp;VLOOKUP(A103,'Food Encyclopedia'!$C$2:$K$999,6)</f>
        <v>Grape, green seedless, whole, fresh,Awe Sum Organics,,Fruits</v>
      </c>
      <c r="C103" s="8" t="str">
        <f>VLOOKUP(A103,'Food Encyclopedia'!$C$2:$K$999,6)</f>
        <v>Fruits</v>
      </c>
      <c r="D103" s="8" t="str">
        <f>VLOOKUP(A103,'Food Encyclopedia'!$C$2:$K$999,7)</f>
        <v>Fruit</v>
      </c>
      <c r="E103" s="8">
        <f>VLOOKUP(A103,'Absolute Total Monosaccharide C'!$E$2:$T$999,3)</f>
        <v>0.375458</v>
      </c>
      <c r="F103" s="8">
        <f>VLOOKUP(A103,'Absolute Total Monosaccharide C'!$E$2:$T$999,4)</f>
        <v>0.008547</v>
      </c>
      <c r="G103" s="8">
        <f>VLOOKUP(A103,'Absolute Total Monosaccharide C'!$E$2:$T$999,5)</f>
        <v>0.13811</v>
      </c>
      <c r="H103" s="8">
        <f>VLOOKUP(A103,'Absolute Total Monosaccharide C'!$E$2:$T$999,6)</f>
        <v>0.005271</v>
      </c>
      <c r="I103" s="110">
        <f>VLOOKUP(A103,'Absolute Total Monosaccharide C'!$E$2:$T$999,7)</f>
        <v>0.006697</v>
      </c>
      <c r="J103" s="8">
        <f>VLOOKUP(A103,'Absolute Total Monosaccharide C'!$E$2:$T$999,8)</f>
        <v>0.001121</v>
      </c>
      <c r="K103" s="8">
        <f>VLOOKUP(A103,'Absolute Total Monosaccharide C'!$E$2:$T$999,9)</f>
        <v>0.001056</v>
      </c>
      <c r="L103" s="8">
        <f>VLOOKUP(A103,'Absolute Total Monosaccharide C'!$E$2:$T$999,10)</f>
        <v>0</v>
      </c>
      <c r="M103" s="8">
        <f>VLOOKUP(A103,'Absolute Total Monosaccharide C'!$E$2:$T$999,11)</f>
        <v>0.01257</v>
      </c>
      <c r="N103" s="8">
        <f>VLOOKUP(A103,'Absolute Total Monosaccharide C'!$E$2:$T$999,12)</f>
        <v>0</v>
      </c>
      <c r="O103" s="8">
        <f>VLOOKUP(A103,'Absolute Total Monosaccharide C'!$E$2:$T$999,13)</f>
        <v>0</v>
      </c>
      <c r="P103" s="8">
        <f>VLOOKUP(A103,'Absolute Total Monosaccharide C'!$E$2:$T$999,14)</f>
        <v>0.003118</v>
      </c>
      <c r="Q103" s="8">
        <f>VLOOKUP(A103,'Absolute Total Monosaccharide C'!$E$2:$T$999,15)</f>
        <v>0</v>
      </c>
      <c r="R103" s="8">
        <f>VLOOKUP(A103,'Absolute Total Monosaccharide C'!$E$2:$T$999,16)</f>
        <v>0</v>
      </c>
      <c r="S103" s="110">
        <f>VLOOKUP(A103,'Absolute Total Monosaccharide C'!$E$2:$T$999,2)</f>
        <v>10.1</v>
      </c>
      <c r="T103" s="2">
        <v>0.908721553</v>
      </c>
    </row>
    <row r="104">
      <c r="A104" s="2" t="s">
        <v>328</v>
      </c>
      <c r="B104" s="8" t="str">
        <f>VLOOKUP(A104,'Food Encyclopedia'!$C$2:$K$999,3)&amp;","&amp;VLOOKUP(A104,'Food Encyclopedia'!$C$2:$K$999,4)&amp;","&amp;VLOOKUP(A104,'Food Encyclopedia'!$C$2:$K$999,5)&amp;","&amp;VLOOKUP(A104,'Food Encyclopedia'!$C$2:$K$999,6)</f>
        <v>Jicama, NA, flesh, fresh,Melissa's,,Vegetables</v>
      </c>
      <c r="C104" s="8" t="str">
        <f>VLOOKUP(A104,'Food Encyclopedia'!$C$2:$K$999,6)</f>
        <v>Vegetables</v>
      </c>
      <c r="D104" s="8" t="str">
        <f>VLOOKUP(A104,'Food Encyclopedia'!$C$2:$K$999,7)</f>
        <v>Vegetable</v>
      </c>
      <c r="E104" s="8">
        <f>VLOOKUP(A104,'Absolute Total Monosaccharide C'!$E$2:$T$999,3)</f>
        <v>0.525358</v>
      </c>
      <c r="F104" s="8">
        <f>VLOOKUP(A104,'Absolute Total Monosaccharide C'!$E$2:$T$999,4)</f>
        <v>0.009984</v>
      </c>
      <c r="G104" s="8">
        <f>VLOOKUP(A104,'Absolute Total Monosaccharide C'!$E$2:$T$999,5)</f>
        <v>0.064023</v>
      </c>
      <c r="H104" s="8">
        <f>VLOOKUP(A104,'Absolute Total Monosaccharide C'!$E$2:$T$999,6)</f>
        <v>0.002739</v>
      </c>
      <c r="I104" s="110">
        <f>VLOOKUP(A104,'Absolute Total Monosaccharide C'!$E$2:$T$999,7)</f>
        <v>0.008172</v>
      </c>
      <c r="J104" s="8">
        <f>VLOOKUP(A104,'Absolute Total Monosaccharide C'!$E$2:$T$999,8)</f>
        <v>0.000686</v>
      </c>
      <c r="K104" s="8">
        <f>VLOOKUP(A104,'Absolute Total Monosaccharide C'!$E$2:$T$999,9)</f>
        <v>0.00138</v>
      </c>
      <c r="L104" s="8">
        <f>VLOOKUP(A104,'Absolute Total Monosaccharide C'!$E$2:$T$999,10)</f>
        <v>0</v>
      </c>
      <c r="M104" s="8">
        <f>VLOOKUP(A104,'Absolute Total Monosaccharide C'!$E$2:$T$999,11)</f>
        <v>0.021158</v>
      </c>
      <c r="N104" s="8">
        <f>VLOOKUP(A104,'Absolute Total Monosaccharide C'!$E$2:$T$999,12)</f>
        <v>0</v>
      </c>
      <c r="O104" s="8">
        <f>VLOOKUP(A104,'Absolute Total Monosaccharide C'!$E$2:$T$999,13)</f>
        <v>0</v>
      </c>
      <c r="P104" s="8">
        <f>VLOOKUP(A104,'Absolute Total Monosaccharide C'!$E$2:$T$999,14)</f>
        <v>0</v>
      </c>
      <c r="Q104" s="8">
        <f>VLOOKUP(A104,'Absolute Total Monosaccharide C'!$E$2:$T$999,15)</f>
        <v>0</v>
      </c>
      <c r="R104" s="8">
        <f>VLOOKUP(A104,'Absolute Total Monosaccharide C'!$E$2:$T$999,16)</f>
        <v>0</v>
      </c>
      <c r="S104" s="110">
        <f>VLOOKUP(A104,'Absolute Total Monosaccharide C'!$E$2:$T$999,2)</f>
        <v>10.18</v>
      </c>
      <c r="T104" s="2">
        <v>1.076761767</v>
      </c>
    </row>
    <row r="105">
      <c r="A105" s="2" t="s">
        <v>330</v>
      </c>
      <c r="B105" s="8" t="str">
        <f>VLOOKUP(A105,'Food Encyclopedia'!$C$2:$K$999,3)&amp;","&amp;VLOOKUP(A105,'Food Encyclopedia'!$C$2:$K$999,4)&amp;","&amp;VLOOKUP(A105,'Food Encyclopedia'!$C$2:$K$999,5)&amp;","&amp;VLOOKUP(A105,'Food Encyclopedia'!$C$2:$K$999,6)</f>
        <v>Beet, NA, root, peeled &amp; steamed,Organics,,Vegetables</v>
      </c>
      <c r="C105" s="8" t="str">
        <f>VLOOKUP(A105,'Food Encyclopedia'!$C$2:$K$999,6)</f>
        <v>Vegetables</v>
      </c>
      <c r="D105" s="8" t="str">
        <f>VLOOKUP(A105,'Food Encyclopedia'!$C$2:$K$999,7)</f>
        <v>Vegetable</v>
      </c>
      <c r="E105" s="8">
        <f>VLOOKUP(A105,'Absolute Total Monosaccharide C'!$E$2:$T$999,3)</f>
        <v>0.277641</v>
      </c>
      <c r="F105" s="8">
        <f>VLOOKUP(A105,'Absolute Total Monosaccharide C'!$E$2:$T$999,4)</f>
        <v>0.017453</v>
      </c>
      <c r="G105" s="8">
        <f>VLOOKUP(A105,'Absolute Total Monosaccharide C'!$E$2:$T$999,5)</f>
        <v>0.026163</v>
      </c>
      <c r="H105" s="8">
        <f>VLOOKUP(A105,'Absolute Total Monosaccharide C'!$E$2:$T$999,6)</f>
        <v>0.00225</v>
      </c>
      <c r="I105" s="110">
        <f>VLOOKUP(A105,'Absolute Total Monosaccharide C'!$E$2:$T$999,7)</f>
        <v>0.031035</v>
      </c>
      <c r="J105" s="8">
        <f>VLOOKUP(A105,'Absolute Total Monosaccharide C'!$E$2:$T$999,8)</f>
        <v>0.003328</v>
      </c>
      <c r="K105" s="8">
        <f>VLOOKUP(A105,'Absolute Total Monosaccharide C'!$E$2:$T$999,9)</f>
        <v>0.001756</v>
      </c>
      <c r="L105" s="8">
        <f>VLOOKUP(A105,'Absolute Total Monosaccharide C'!$E$2:$T$999,10)</f>
        <v>0</v>
      </c>
      <c r="M105" s="8">
        <f>VLOOKUP(A105,'Absolute Total Monosaccharide C'!$E$2:$T$999,11)</f>
        <v>0.01314</v>
      </c>
      <c r="N105" s="8">
        <f>VLOOKUP(A105,'Absolute Total Monosaccharide C'!$E$2:$T$999,12)</f>
        <v>0</v>
      </c>
      <c r="O105" s="8">
        <f>VLOOKUP(A105,'Absolute Total Monosaccharide C'!$E$2:$T$999,13)</f>
        <v>0</v>
      </c>
      <c r="P105" s="8">
        <f>VLOOKUP(A105,'Absolute Total Monosaccharide C'!$E$2:$T$999,14)</f>
        <v>0.001026</v>
      </c>
      <c r="Q105" s="8">
        <f>VLOOKUP(A105,'Absolute Total Monosaccharide C'!$E$2:$T$999,15)</f>
        <v>0</v>
      </c>
      <c r="R105" s="8">
        <f>VLOOKUP(A105,'Absolute Total Monosaccharide C'!$E$2:$T$999,16)</f>
        <v>0.000339</v>
      </c>
      <c r="S105" s="110">
        <f>VLOOKUP(A105,'Absolute Total Monosaccharide C'!$E$2:$T$999,2)</f>
        <v>10.06</v>
      </c>
      <c r="T105" s="2">
        <v>0.915765814</v>
      </c>
    </row>
    <row r="106">
      <c r="A106" s="2" t="s">
        <v>334</v>
      </c>
      <c r="B106" s="8" t="str">
        <f>VLOOKUP(A106,'Food Encyclopedia'!$C$2:$K$999,3)&amp;","&amp;VLOOKUP(A106,'Food Encyclopedia'!$C$2:$K$999,4)&amp;","&amp;VLOOKUP(A106,'Food Encyclopedia'!$C$2:$K$999,5)&amp;","&amp;VLOOKUP(A106,'Food Encyclopedia'!$C$2:$K$999,6)</f>
        <v>Lemon, NA, juice, fresh,Paramount Citrus,,Fruits</v>
      </c>
      <c r="C106" s="8" t="str">
        <f>VLOOKUP(A106,'Food Encyclopedia'!$C$2:$K$999,6)</f>
        <v>Fruits</v>
      </c>
      <c r="D106" s="8" t="str">
        <f>VLOOKUP(A106,'Food Encyclopedia'!$C$2:$K$999,7)</f>
        <v>Fruit</v>
      </c>
      <c r="E106" s="8" t="str">
        <f>VLOOKUP(A106,'Absolute Total Monosaccharide C'!$E$2:$T$999,3)</f>
        <v/>
      </c>
      <c r="F106" s="8" t="str">
        <f>VLOOKUP(A106,'Absolute Total Monosaccharide C'!$E$2:$T$999,4)</f>
        <v/>
      </c>
      <c r="G106" s="8" t="str">
        <f>VLOOKUP(A106,'Absolute Total Monosaccharide C'!$E$2:$T$999,5)</f>
        <v/>
      </c>
      <c r="H106" s="8" t="str">
        <f>VLOOKUP(A106,'Absolute Total Monosaccharide C'!$E$2:$T$999,6)</f>
        <v/>
      </c>
      <c r="I106" s="110" t="str">
        <f>VLOOKUP(A106,'Absolute Total Monosaccharide C'!$E$2:$T$999,7)</f>
        <v/>
      </c>
      <c r="J106" s="8" t="str">
        <f>VLOOKUP(A106,'Absolute Total Monosaccharide C'!$E$2:$T$999,8)</f>
        <v/>
      </c>
      <c r="K106" s="8" t="str">
        <f>VLOOKUP(A106,'Absolute Total Monosaccharide C'!$E$2:$T$999,9)</f>
        <v/>
      </c>
      <c r="L106" s="8" t="str">
        <f>VLOOKUP(A106,'Absolute Total Monosaccharide C'!$E$2:$T$999,10)</f>
        <v/>
      </c>
      <c r="M106" s="8" t="str">
        <f>VLOOKUP(A106,'Absolute Total Monosaccharide C'!$E$2:$T$999,11)</f>
        <v/>
      </c>
      <c r="N106" s="8" t="str">
        <f>VLOOKUP(A106,'Absolute Total Monosaccharide C'!$E$2:$T$999,12)</f>
        <v/>
      </c>
      <c r="O106" s="8" t="str">
        <f>VLOOKUP(A106,'Absolute Total Monosaccharide C'!$E$2:$T$999,13)</f>
        <v/>
      </c>
      <c r="P106" s="8" t="str">
        <f>VLOOKUP(A106,'Absolute Total Monosaccharide C'!$E$2:$T$999,14)</f>
        <v/>
      </c>
      <c r="Q106" s="8" t="str">
        <f>VLOOKUP(A106,'Absolute Total Monosaccharide C'!$E$2:$T$999,15)</f>
        <v/>
      </c>
      <c r="R106" s="8" t="str">
        <f>VLOOKUP(A106,'Absolute Total Monosaccharide C'!$E$2:$T$999,16)</f>
        <v/>
      </c>
      <c r="S106" s="110" t="str">
        <f>VLOOKUP(A106,'Absolute Total Monosaccharide C'!$E$2:$T$999,2)</f>
        <v/>
      </c>
    </row>
    <row r="107">
      <c r="A107" s="2" t="s">
        <v>336</v>
      </c>
      <c r="B107" s="8" t="str">
        <f>VLOOKUP(A107,'Food Encyclopedia'!$C$2:$K$999,3)&amp;","&amp;VLOOKUP(A107,'Food Encyclopedia'!$C$2:$K$999,4)&amp;","&amp;VLOOKUP(A107,'Food Encyclopedia'!$C$2:$K$999,5)&amp;","&amp;VLOOKUP(A107,'Food Encyclopedia'!$C$2:$K$999,6)</f>
        <v>Lime, regular, juice, fresh,Susie,,Fruits</v>
      </c>
      <c r="C107" s="8" t="str">
        <f>VLOOKUP(A107,'Food Encyclopedia'!$C$2:$K$999,6)</f>
        <v>Fruits</v>
      </c>
      <c r="D107" s="8" t="str">
        <f>VLOOKUP(A107,'Food Encyclopedia'!$C$2:$K$999,7)</f>
        <v>Fruit</v>
      </c>
      <c r="E107" s="8" t="str">
        <f>VLOOKUP(A107,'Absolute Total Monosaccharide C'!$E$2:$T$999,3)</f>
        <v/>
      </c>
      <c r="F107" s="8" t="str">
        <f>VLOOKUP(A107,'Absolute Total Monosaccharide C'!$E$2:$T$999,4)</f>
        <v/>
      </c>
      <c r="G107" s="8" t="str">
        <f>VLOOKUP(A107,'Absolute Total Monosaccharide C'!$E$2:$T$999,5)</f>
        <v/>
      </c>
      <c r="H107" s="8" t="str">
        <f>VLOOKUP(A107,'Absolute Total Monosaccharide C'!$E$2:$T$999,6)</f>
        <v/>
      </c>
      <c r="I107" s="110" t="str">
        <f>VLOOKUP(A107,'Absolute Total Monosaccharide C'!$E$2:$T$999,7)</f>
        <v/>
      </c>
      <c r="J107" s="8" t="str">
        <f>VLOOKUP(A107,'Absolute Total Monosaccharide C'!$E$2:$T$999,8)</f>
        <v/>
      </c>
      <c r="K107" s="8" t="str">
        <f>VLOOKUP(A107,'Absolute Total Monosaccharide C'!$E$2:$T$999,9)</f>
        <v/>
      </c>
      <c r="L107" s="8" t="str">
        <f>VLOOKUP(A107,'Absolute Total Monosaccharide C'!$E$2:$T$999,10)</f>
        <v/>
      </c>
      <c r="M107" s="8" t="str">
        <f>VLOOKUP(A107,'Absolute Total Monosaccharide C'!$E$2:$T$999,11)</f>
        <v/>
      </c>
      <c r="N107" s="8" t="str">
        <f>VLOOKUP(A107,'Absolute Total Monosaccharide C'!$E$2:$T$999,12)</f>
        <v/>
      </c>
      <c r="O107" s="8" t="str">
        <f>VLOOKUP(A107,'Absolute Total Monosaccharide C'!$E$2:$T$999,13)</f>
        <v/>
      </c>
      <c r="P107" s="8" t="str">
        <f>VLOOKUP(A107,'Absolute Total Monosaccharide C'!$E$2:$T$999,14)</f>
        <v/>
      </c>
      <c r="Q107" s="8" t="str">
        <f>VLOOKUP(A107,'Absolute Total Monosaccharide C'!$E$2:$T$999,15)</f>
        <v/>
      </c>
      <c r="R107" s="8" t="str">
        <f>VLOOKUP(A107,'Absolute Total Monosaccharide C'!$E$2:$T$999,16)</f>
        <v/>
      </c>
      <c r="S107" s="110" t="str">
        <f>VLOOKUP(A107,'Absolute Total Monosaccharide C'!$E$2:$T$999,2)</f>
        <v/>
      </c>
    </row>
    <row r="108">
      <c r="A108" s="2" t="s">
        <v>339</v>
      </c>
      <c r="B108" s="8" t="str">
        <f>VLOOKUP(A108,'Food Encyclopedia'!$C$2:$K$999,3)&amp;","&amp;VLOOKUP(A108,'Food Encyclopedia'!$C$2:$K$999,4)&amp;","&amp;VLOOKUP(A108,'Food Encyclopedia'!$C$2:$K$999,5)&amp;","&amp;VLOOKUP(A108,'Food Encyclopedia'!$C$2:$K$999,6)</f>
        <v>Beet, bunch, root flesh, fresh,Cal-Organics Farms,,Vegetables</v>
      </c>
      <c r="C108" s="8" t="str">
        <f>VLOOKUP(A108,'Food Encyclopedia'!$C$2:$K$999,6)</f>
        <v>Vegetables</v>
      </c>
      <c r="D108" s="8" t="str">
        <f>VLOOKUP(A108,'Food Encyclopedia'!$C$2:$K$999,7)</f>
        <v>Vegetable</v>
      </c>
      <c r="E108" s="8">
        <f>VLOOKUP(A108,'Absolute Total Monosaccharide C'!$E$2:$T$999,3)</f>
        <v>0.270581</v>
      </c>
      <c r="F108" s="8">
        <f>VLOOKUP(A108,'Absolute Total Monosaccharide C'!$E$2:$T$999,4)</f>
        <v>0.013615</v>
      </c>
      <c r="G108" s="8">
        <f>VLOOKUP(A108,'Absolute Total Monosaccharide C'!$E$2:$T$999,5)</f>
        <v>0.025392</v>
      </c>
      <c r="H108" s="8">
        <f>VLOOKUP(A108,'Absolute Total Monosaccharide C'!$E$2:$T$999,6)</f>
        <v>0.001337</v>
      </c>
      <c r="I108" s="110">
        <f>VLOOKUP(A108,'Absolute Total Monosaccharide C'!$E$2:$T$999,7)</f>
        <v>0.033965</v>
      </c>
      <c r="J108" s="8">
        <f>VLOOKUP(A108,'Absolute Total Monosaccharide C'!$E$2:$T$999,8)</f>
        <v>0.003329</v>
      </c>
      <c r="K108" s="8">
        <f>VLOOKUP(A108,'Absolute Total Monosaccharide C'!$E$2:$T$999,9)</f>
        <v>0.001651</v>
      </c>
      <c r="L108" s="8">
        <f>VLOOKUP(A108,'Absolute Total Monosaccharide C'!$E$2:$T$999,10)</f>
        <v>0</v>
      </c>
      <c r="M108" s="8">
        <f>VLOOKUP(A108,'Absolute Total Monosaccharide C'!$E$2:$T$999,11)</f>
        <v>0.007324</v>
      </c>
      <c r="N108" s="8">
        <f>VLOOKUP(A108,'Absolute Total Monosaccharide C'!$E$2:$T$999,12)</f>
        <v>0</v>
      </c>
      <c r="O108" s="8">
        <f>VLOOKUP(A108,'Absolute Total Monosaccharide C'!$E$2:$T$999,13)</f>
        <v>0</v>
      </c>
      <c r="P108" s="8">
        <f>VLOOKUP(A108,'Absolute Total Monosaccharide C'!$E$2:$T$999,14)</f>
        <v>0</v>
      </c>
      <c r="Q108" s="8">
        <f>VLOOKUP(A108,'Absolute Total Monosaccharide C'!$E$2:$T$999,15)</f>
        <v>0</v>
      </c>
      <c r="R108" s="8">
        <f>VLOOKUP(A108,'Absolute Total Monosaccharide C'!$E$2:$T$999,16)</f>
        <v>0.000352</v>
      </c>
      <c r="S108" s="110">
        <f>VLOOKUP(A108,'Absolute Total Monosaccharide C'!$E$2:$T$999,2)</f>
        <v>10.19</v>
      </c>
      <c r="T108" s="2">
        <v>0.846499054</v>
      </c>
    </row>
    <row r="109">
      <c r="A109" s="2" t="s">
        <v>342</v>
      </c>
      <c r="B109" s="8" t="str">
        <f>VLOOKUP(A109,'Food Encyclopedia'!$C$2:$K$999,3)&amp;","&amp;VLOOKUP(A109,'Food Encyclopedia'!$C$2:$K$999,4)&amp;","&amp;VLOOKUP(A109,'Food Encyclopedia'!$C$2:$K$999,5)&amp;","&amp;VLOOKUP(A109,'Food Encyclopedia'!$C$2:$K$999,6)</f>
        <v>Beet, bunch, root flesh, fresh,Cal-Organics Farms,,Vegetables</v>
      </c>
      <c r="C109" s="8" t="str">
        <f>VLOOKUP(A109,'Food Encyclopedia'!$C$2:$K$999,6)</f>
        <v>Vegetables</v>
      </c>
      <c r="D109" s="8" t="str">
        <f>VLOOKUP(A109,'Food Encyclopedia'!$C$2:$K$999,7)</f>
        <v>Vegetable</v>
      </c>
      <c r="E109" s="8">
        <f>VLOOKUP(A109,'Absolute Total Monosaccharide C'!$E$2:$T$999,3)</f>
        <v>0.268562</v>
      </c>
      <c r="F109" s="8">
        <f>VLOOKUP(A109,'Absolute Total Monosaccharide C'!$E$2:$T$999,4)</f>
        <v>0.015271</v>
      </c>
      <c r="G109" s="8">
        <f>VLOOKUP(A109,'Absolute Total Monosaccharide C'!$E$2:$T$999,5)</f>
        <v>0.024935</v>
      </c>
      <c r="H109" s="8">
        <f>VLOOKUP(A109,'Absolute Total Monosaccharide C'!$E$2:$T$999,6)</f>
        <v>0.003325</v>
      </c>
      <c r="I109" s="110">
        <f>VLOOKUP(A109,'Absolute Total Monosaccharide C'!$E$2:$T$999,7)</f>
        <v>0.036179</v>
      </c>
      <c r="J109" s="8">
        <f>VLOOKUP(A109,'Absolute Total Monosaccharide C'!$E$2:$T$999,8)</f>
        <v>0.002821</v>
      </c>
      <c r="K109" s="8">
        <f>VLOOKUP(A109,'Absolute Total Monosaccharide C'!$E$2:$T$999,9)</f>
        <v>0.002103</v>
      </c>
      <c r="L109" s="8">
        <f>VLOOKUP(A109,'Absolute Total Monosaccharide C'!$E$2:$T$999,10)</f>
        <v>0</v>
      </c>
      <c r="M109" s="8">
        <f>VLOOKUP(A109,'Absolute Total Monosaccharide C'!$E$2:$T$999,11)</f>
        <v>0.010329</v>
      </c>
      <c r="N109" s="8">
        <f>VLOOKUP(A109,'Absolute Total Monosaccharide C'!$E$2:$T$999,12)</f>
        <v>0</v>
      </c>
      <c r="O109" s="8">
        <f>VLOOKUP(A109,'Absolute Total Monosaccharide C'!$E$2:$T$999,13)</f>
        <v>0</v>
      </c>
      <c r="P109" s="8">
        <f>VLOOKUP(A109,'Absolute Total Monosaccharide C'!$E$2:$T$999,14)</f>
        <v>0.000467</v>
      </c>
      <c r="Q109" s="8">
        <f>VLOOKUP(A109,'Absolute Total Monosaccharide C'!$E$2:$T$999,15)</f>
        <v>0</v>
      </c>
      <c r="R109" s="8">
        <f>VLOOKUP(A109,'Absolute Total Monosaccharide C'!$E$2:$T$999,16)</f>
        <v>0.000369</v>
      </c>
      <c r="S109" s="110">
        <f>VLOOKUP(A109,'Absolute Total Monosaccharide C'!$E$2:$T$999,2)</f>
        <v>10.13</v>
      </c>
      <c r="T109" s="2">
        <v>0.843562399</v>
      </c>
    </row>
    <row r="110">
      <c r="A110" s="2" t="s">
        <v>344</v>
      </c>
      <c r="B110" s="8" t="str">
        <f>VLOOKUP(A110,'Food Encyclopedia'!$C$2:$K$999,3)&amp;","&amp;VLOOKUP(A110,'Food Encyclopedia'!$C$2:$K$999,4)&amp;","&amp;VLOOKUP(A110,'Food Encyclopedia'!$C$2:$K$999,5)&amp;","&amp;VLOOKUP(A110,'Food Encyclopedia'!$C$2:$K$999,6)</f>
        <v>Beet, loose, root flesh, fresh,NA,,Vegetables</v>
      </c>
      <c r="C110" s="8" t="str">
        <f>VLOOKUP(A110,'Food Encyclopedia'!$C$2:$K$999,6)</f>
        <v>Vegetables</v>
      </c>
      <c r="D110" s="8" t="str">
        <f>VLOOKUP(A110,'Food Encyclopedia'!$C$2:$K$999,7)</f>
        <v>Vegetable</v>
      </c>
      <c r="E110" s="8">
        <f>VLOOKUP(A110,'Absolute Total Monosaccharide C'!$E$2:$T$999,3)</f>
        <v>0.232503</v>
      </c>
      <c r="F110" s="8">
        <f>VLOOKUP(A110,'Absolute Total Monosaccharide C'!$E$2:$T$999,4)</f>
        <v>0.019231</v>
      </c>
      <c r="G110" s="8">
        <f>VLOOKUP(A110,'Absolute Total Monosaccharide C'!$E$2:$T$999,5)</f>
        <v>0.02125</v>
      </c>
      <c r="H110" s="8">
        <f>VLOOKUP(A110,'Absolute Total Monosaccharide C'!$E$2:$T$999,6)</f>
        <v>0.008473</v>
      </c>
      <c r="I110" s="110">
        <f>VLOOKUP(A110,'Absolute Total Monosaccharide C'!$E$2:$T$999,7)</f>
        <v>0.041337</v>
      </c>
      <c r="J110" s="8">
        <f>VLOOKUP(A110,'Absolute Total Monosaccharide C'!$E$2:$T$999,8)</f>
        <v>0.0021</v>
      </c>
      <c r="K110" s="8">
        <f>VLOOKUP(A110,'Absolute Total Monosaccharide C'!$E$2:$T$999,9)</f>
        <v>0.003248</v>
      </c>
      <c r="L110" s="8">
        <f>VLOOKUP(A110,'Absolute Total Monosaccharide C'!$E$2:$T$999,10)</f>
        <v>0</v>
      </c>
      <c r="M110" s="8">
        <f>VLOOKUP(A110,'Absolute Total Monosaccharide C'!$E$2:$T$999,11)</f>
        <v>0.017561</v>
      </c>
      <c r="N110" s="8">
        <f>VLOOKUP(A110,'Absolute Total Monosaccharide C'!$E$2:$T$999,12)</f>
        <v>0</v>
      </c>
      <c r="O110" s="8">
        <f>VLOOKUP(A110,'Absolute Total Monosaccharide C'!$E$2:$T$999,13)</f>
        <v>0</v>
      </c>
      <c r="P110" s="8">
        <f>VLOOKUP(A110,'Absolute Total Monosaccharide C'!$E$2:$T$999,14)</f>
        <v>0.002096</v>
      </c>
      <c r="Q110" s="8">
        <f>VLOOKUP(A110,'Absolute Total Monosaccharide C'!$E$2:$T$999,15)</f>
        <v>0</v>
      </c>
      <c r="R110" s="8">
        <f>VLOOKUP(A110,'Absolute Total Monosaccharide C'!$E$2:$T$999,16)</f>
        <v>0.00038</v>
      </c>
      <c r="S110" s="110">
        <f>VLOOKUP(A110,'Absolute Total Monosaccharide C'!$E$2:$T$999,2)</f>
        <v>10.18</v>
      </c>
      <c r="T110" s="2">
        <v>0.64389407</v>
      </c>
    </row>
    <row r="111">
      <c r="A111" s="2" t="s">
        <v>346</v>
      </c>
      <c r="B111" s="8" t="str">
        <f>VLOOKUP(A111,'Food Encyclopedia'!$C$2:$K$999,3)&amp;","&amp;VLOOKUP(A111,'Food Encyclopedia'!$C$2:$K$999,4)&amp;","&amp;VLOOKUP(A111,'Food Encyclopedia'!$C$2:$K$999,5)&amp;","&amp;VLOOKUP(A111,'Food Encyclopedia'!$C$2:$K$999,6)</f>
        <v>Kale, NA, leaves, fresh,Organics,,Vegetables</v>
      </c>
      <c r="C111" s="8" t="str">
        <f>VLOOKUP(A111,'Food Encyclopedia'!$C$2:$K$999,6)</f>
        <v>Vegetables</v>
      </c>
      <c r="D111" s="8" t="str">
        <f>VLOOKUP(A111,'Food Encyclopedia'!$C$2:$K$999,7)</f>
        <v>Vegetable</v>
      </c>
      <c r="E111" s="8">
        <f>VLOOKUP(A111,'Absolute Total Monosaccharide C'!$E$2:$T$999,3)</f>
        <v>0.074003</v>
      </c>
      <c r="F111" s="8">
        <f>VLOOKUP(A111,'Absolute Total Monosaccharide C'!$E$2:$T$999,4)</f>
        <v>0.042083</v>
      </c>
      <c r="G111" s="8">
        <f>VLOOKUP(A111,'Absolute Total Monosaccharide C'!$E$2:$T$999,5)</f>
        <v>0</v>
      </c>
      <c r="H111" s="8">
        <f>VLOOKUP(A111,'Absolute Total Monosaccharide C'!$E$2:$T$999,6)</f>
        <v>0.033443</v>
      </c>
      <c r="I111" s="110">
        <f>VLOOKUP(A111,'Absolute Total Monosaccharide C'!$E$2:$T$999,7)</f>
        <v>0.027175</v>
      </c>
      <c r="J111" s="8">
        <f>VLOOKUP(A111,'Absolute Total Monosaccharide C'!$E$2:$T$999,8)</f>
        <v>0.005886</v>
      </c>
      <c r="K111" s="8">
        <f>VLOOKUP(A111,'Absolute Total Monosaccharide C'!$E$2:$T$999,9)</f>
        <v>0.005753</v>
      </c>
      <c r="L111" s="8">
        <f>VLOOKUP(A111,'Absolute Total Monosaccharide C'!$E$2:$T$999,10)</f>
        <v>0</v>
      </c>
      <c r="M111" s="8">
        <f>VLOOKUP(A111,'Absolute Total Monosaccharide C'!$E$2:$T$999,11)</f>
        <v>0.051465</v>
      </c>
      <c r="N111" s="8">
        <f>VLOOKUP(A111,'Absolute Total Monosaccharide C'!$E$2:$T$999,12)</f>
        <v>0</v>
      </c>
      <c r="O111" s="8">
        <f>VLOOKUP(A111,'Absolute Total Monosaccharide C'!$E$2:$T$999,13)</f>
        <v>0</v>
      </c>
      <c r="P111" s="8">
        <f>VLOOKUP(A111,'Absolute Total Monosaccharide C'!$E$2:$T$999,14)</f>
        <v>0.014856</v>
      </c>
      <c r="Q111" s="8">
        <f>VLOOKUP(A111,'Absolute Total Monosaccharide C'!$E$2:$T$999,15)</f>
        <v>0</v>
      </c>
      <c r="R111" s="8">
        <f>VLOOKUP(A111,'Absolute Total Monosaccharide C'!$E$2:$T$999,16)</f>
        <v>0.00161</v>
      </c>
      <c r="S111" s="110">
        <f>VLOOKUP(A111,'Absolute Total Monosaccharide C'!$E$2:$T$999,2)</f>
        <v>10.2</v>
      </c>
      <c r="T111" s="2">
        <v>0.308747447</v>
      </c>
    </row>
    <row r="112">
      <c r="A112" s="2" t="s">
        <v>348</v>
      </c>
      <c r="B112" s="8" t="str">
        <f>VLOOKUP(A112,'Food Encyclopedia'!$C$2:$K$999,3)&amp;","&amp;VLOOKUP(A112,'Food Encyclopedia'!$C$2:$K$999,4)&amp;","&amp;VLOOKUP(A112,'Food Encyclopedia'!$C$2:$K$999,5)&amp;","&amp;VLOOKUP(A112,'Food Encyclopedia'!$C$2:$K$999,6)</f>
        <v>Kale, NA, leaves, fresh,Ratto Bros,,Vegetables</v>
      </c>
      <c r="C112" s="8" t="str">
        <f>VLOOKUP(A112,'Food Encyclopedia'!$C$2:$K$999,6)</f>
        <v>Vegetables</v>
      </c>
      <c r="D112" s="8" t="str">
        <f>VLOOKUP(A112,'Food Encyclopedia'!$C$2:$K$999,7)</f>
        <v>Vegetable</v>
      </c>
      <c r="E112" s="8">
        <f>VLOOKUP(A112,'Absolute Total Monosaccharide C'!$E$2:$T$999,3)</f>
        <v>0.119421</v>
      </c>
      <c r="F112" s="8">
        <f>VLOOKUP(A112,'Absolute Total Monosaccharide C'!$E$2:$T$999,4)</f>
        <v>0.060376</v>
      </c>
      <c r="G112" s="8">
        <f>VLOOKUP(A112,'Absolute Total Monosaccharide C'!$E$2:$T$999,5)</f>
        <v>0.02165</v>
      </c>
      <c r="H112" s="8">
        <f>VLOOKUP(A112,'Absolute Total Monosaccharide C'!$E$2:$T$999,6)</f>
        <v>0.054851</v>
      </c>
      <c r="I112" s="110">
        <f>VLOOKUP(A112,'Absolute Total Monosaccharide C'!$E$2:$T$999,7)</f>
        <v>0.056548</v>
      </c>
      <c r="J112" s="8">
        <f>VLOOKUP(A112,'Absolute Total Monosaccharide C'!$E$2:$T$999,8)</f>
        <v>0.008625</v>
      </c>
      <c r="K112" s="8">
        <f>VLOOKUP(A112,'Absolute Total Monosaccharide C'!$E$2:$T$999,9)</f>
        <v>0.007492</v>
      </c>
      <c r="L112" s="8">
        <f>VLOOKUP(A112,'Absolute Total Monosaccharide C'!$E$2:$T$999,10)</f>
        <v>0</v>
      </c>
      <c r="M112" s="8">
        <f>VLOOKUP(A112,'Absolute Total Monosaccharide C'!$E$2:$T$999,11)</f>
        <v>0.076576</v>
      </c>
      <c r="N112" s="8">
        <f>VLOOKUP(A112,'Absolute Total Monosaccharide C'!$E$2:$T$999,12)</f>
        <v>0</v>
      </c>
      <c r="O112" s="8">
        <f>VLOOKUP(A112,'Absolute Total Monosaccharide C'!$E$2:$T$999,13)</f>
        <v>0</v>
      </c>
      <c r="P112" s="8">
        <f>VLOOKUP(A112,'Absolute Total Monosaccharide C'!$E$2:$T$999,14)</f>
        <v>0.017576</v>
      </c>
      <c r="Q112" s="8">
        <f>VLOOKUP(A112,'Absolute Total Monosaccharide C'!$E$2:$T$999,15)</f>
        <v>0</v>
      </c>
      <c r="R112" s="8">
        <f>VLOOKUP(A112,'Absolute Total Monosaccharide C'!$E$2:$T$999,16)</f>
        <v>0</v>
      </c>
      <c r="S112" s="110">
        <f>VLOOKUP(A112,'Absolute Total Monosaccharide C'!$E$2:$T$999,2)</f>
        <v>10.05</v>
      </c>
      <c r="T112" s="2">
        <v>0.344265822</v>
      </c>
    </row>
    <row r="113">
      <c r="A113" s="2" t="s">
        <v>350</v>
      </c>
      <c r="B113" s="8" t="str">
        <f>VLOOKUP(A113,'Food Encyclopedia'!$C$2:$K$999,3)&amp;","&amp;VLOOKUP(A113,'Food Encyclopedia'!$C$2:$K$999,4)&amp;","&amp;VLOOKUP(A113,'Food Encyclopedia'!$C$2:$K$999,5)&amp;","&amp;VLOOKUP(A113,'Food Encyclopedia'!$C$2:$K$999,6)</f>
        <v>Kale, lacinato, leaves and stalk, fresh,Ratto Bros,,Vegetables</v>
      </c>
      <c r="C113" s="8" t="str">
        <f>VLOOKUP(A113,'Food Encyclopedia'!$C$2:$K$999,6)</f>
        <v>Vegetables</v>
      </c>
      <c r="D113" s="8" t="str">
        <f>VLOOKUP(A113,'Food Encyclopedia'!$C$2:$K$999,7)</f>
        <v>Vegetable</v>
      </c>
      <c r="E113" s="8">
        <f>VLOOKUP(A113,'Absolute Total Monosaccharide C'!$E$2:$T$999,3)</f>
        <v>0.055955</v>
      </c>
      <c r="F113" s="8">
        <f>VLOOKUP(A113,'Absolute Total Monosaccharide C'!$E$2:$T$999,4)</f>
        <v>0.032567</v>
      </c>
      <c r="G113" s="8">
        <f>VLOOKUP(A113,'Absolute Total Monosaccharide C'!$E$2:$T$999,5)</f>
        <v>0</v>
      </c>
      <c r="H113" s="8">
        <f>VLOOKUP(A113,'Absolute Total Monosaccharide C'!$E$2:$T$999,6)</f>
        <v>0.011214</v>
      </c>
      <c r="I113" s="110">
        <f>VLOOKUP(A113,'Absolute Total Monosaccharide C'!$E$2:$T$999,7)</f>
        <v>0.032682</v>
      </c>
      <c r="J113" s="8">
        <f>VLOOKUP(A113,'Absolute Total Monosaccharide C'!$E$2:$T$999,8)</f>
        <v>0.003181</v>
      </c>
      <c r="K113" s="8">
        <f>VLOOKUP(A113,'Absolute Total Monosaccharide C'!$E$2:$T$999,9)</f>
        <v>0.006032</v>
      </c>
      <c r="L113" s="8">
        <f>VLOOKUP(A113,'Absolute Total Monosaccharide C'!$E$2:$T$999,10)</f>
        <v>0</v>
      </c>
      <c r="M113" s="8">
        <f>VLOOKUP(A113,'Absolute Total Monosaccharide C'!$E$2:$T$999,11)</f>
        <v>0.047037</v>
      </c>
      <c r="N113" s="8">
        <f>VLOOKUP(A113,'Absolute Total Monosaccharide C'!$E$2:$T$999,12)</f>
        <v>0</v>
      </c>
      <c r="O113" s="8">
        <f>VLOOKUP(A113,'Absolute Total Monosaccharide C'!$E$2:$T$999,13)</f>
        <v>0</v>
      </c>
      <c r="P113" s="8">
        <f>VLOOKUP(A113,'Absolute Total Monosaccharide C'!$E$2:$T$999,14)</f>
        <v>0.00855</v>
      </c>
      <c r="Q113" s="8">
        <f>VLOOKUP(A113,'Absolute Total Monosaccharide C'!$E$2:$T$999,15)</f>
        <v>0</v>
      </c>
      <c r="R113" s="8">
        <f>VLOOKUP(A113,'Absolute Total Monosaccharide C'!$E$2:$T$999,16)</f>
        <v>0.002011</v>
      </c>
      <c r="S113" s="110">
        <f>VLOOKUP(A113,'Absolute Total Monosaccharide C'!$E$2:$T$999,2)</f>
        <v>10.35</v>
      </c>
      <c r="T113" s="2">
        <v>0.193479478</v>
      </c>
    </row>
    <row r="114">
      <c r="A114" s="2" t="s">
        <v>352</v>
      </c>
      <c r="B114" s="8" t="str">
        <f>VLOOKUP(A114,'Food Encyclopedia'!$C$2:$K$999,3)&amp;","&amp;VLOOKUP(A114,'Food Encyclopedia'!$C$2:$K$999,4)&amp;","&amp;VLOOKUP(A114,'Food Encyclopedia'!$C$2:$K$999,5)&amp;","&amp;VLOOKUP(A114,'Food Encyclopedia'!$C$2:$K$999,6)</f>
        <v>Kale, lacinato, leaves and stalk, fresh,Cal-Organic,,Vegetables</v>
      </c>
      <c r="C114" s="8" t="str">
        <f>VLOOKUP(A114,'Food Encyclopedia'!$C$2:$K$999,6)</f>
        <v>Vegetables</v>
      </c>
      <c r="D114" s="8" t="str">
        <f>VLOOKUP(A114,'Food Encyclopedia'!$C$2:$K$999,7)</f>
        <v>Vegetable</v>
      </c>
      <c r="E114" s="8">
        <f>VLOOKUP(A114,'Absolute Total Monosaccharide C'!$E$2:$T$999,3)</f>
        <v>0.086319</v>
      </c>
      <c r="F114" s="8">
        <f>VLOOKUP(A114,'Absolute Total Monosaccharide C'!$E$2:$T$999,4)</f>
        <v>0.054486</v>
      </c>
      <c r="G114" s="8">
        <f>VLOOKUP(A114,'Absolute Total Monosaccharide C'!$E$2:$T$999,5)</f>
        <v>0</v>
      </c>
      <c r="H114" s="8">
        <f>VLOOKUP(A114,'Absolute Total Monosaccharide C'!$E$2:$T$999,6)</f>
        <v>0.025981</v>
      </c>
      <c r="I114" s="110">
        <f>VLOOKUP(A114,'Absolute Total Monosaccharide C'!$E$2:$T$999,7)</f>
        <v>0.038508</v>
      </c>
      <c r="J114" s="8">
        <f>VLOOKUP(A114,'Absolute Total Monosaccharide C'!$E$2:$T$999,8)</f>
        <v>0.004802</v>
      </c>
      <c r="K114" s="8">
        <f>VLOOKUP(A114,'Absolute Total Monosaccharide C'!$E$2:$T$999,9)</f>
        <v>0.005658</v>
      </c>
      <c r="L114" s="8">
        <f>VLOOKUP(A114,'Absolute Total Monosaccharide C'!$E$2:$T$999,10)</f>
        <v>0</v>
      </c>
      <c r="M114" s="8">
        <f>VLOOKUP(A114,'Absolute Total Monosaccharide C'!$E$2:$T$999,11)</f>
        <v>0.045667</v>
      </c>
      <c r="N114" s="8">
        <f>VLOOKUP(A114,'Absolute Total Monosaccharide C'!$E$2:$T$999,12)</f>
        <v>0</v>
      </c>
      <c r="O114" s="8">
        <f>VLOOKUP(A114,'Absolute Total Monosaccharide C'!$E$2:$T$999,13)</f>
        <v>0</v>
      </c>
      <c r="P114" s="8">
        <f>VLOOKUP(A114,'Absolute Total Monosaccharide C'!$E$2:$T$999,14)</f>
        <v>0.015959</v>
      </c>
      <c r="Q114" s="8">
        <f>VLOOKUP(A114,'Absolute Total Monosaccharide C'!$E$2:$T$999,15)</f>
        <v>0</v>
      </c>
      <c r="R114" s="8">
        <f>VLOOKUP(A114,'Absolute Total Monosaccharide C'!$E$2:$T$999,16)</f>
        <v>0.002182</v>
      </c>
      <c r="S114" s="110">
        <f>VLOOKUP(A114,'Absolute Total Monosaccharide C'!$E$2:$T$999,2)</f>
        <v>10.34</v>
      </c>
      <c r="T114" s="2">
        <v>0.247818688</v>
      </c>
    </row>
    <row r="115">
      <c r="A115" s="2" t="s">
        <v>354</v>
      </c>
      <c r="B115" s="8" t="str">
        <f>VLOOKUP(A115,'Food Encyclopedia'!$C$2:$K$999,3)&amp;","&amp;VLOOKUP(A115,'Food Encyclopedia'!$C$2:$K$999,4)&amp;","&amp;VLOOKUP(A115,'Food Encyclopedia'!$C$2:$K$999,5)&amp;","&amp;VLOOKUP(A115,'Food Encyclopedia'!$C$2:$K$999,6)</f>
        <v>Chard, red, leaves and stalk, fresh,Cal-Organic,,Vegetables</v>
      </c>
      <c r="C115" s="8" t="str">
        <f>VLOOKUP(A115,'Food Encyclopedia'!$C$2:$K$999,6)</f>
        <v>Vegetables</v>
      </c>
      <c r="D115" s="8" t="str">
        <f>VLOOKUP(A115,'Food Encyclopedia'!$C$2:$K$999,7)</f>
        <v>Vegetable</v>
      </c>
      <c r="E115" s="8">
        <f>VLOOKUP(A115,'Absolute Total Monosaccharide C'!$E$2:$T$999,3)</f>
        <v>0.065778</v>
      </c>
      <c r="F115" s="8">
        <f>VLOOKUP(A115,'Absolute Total Monosaccharide C'!$E$2:$T$999,4)</f>
        <v>0.023004</v>
      </c>
      <c r="G115" s="8">
        <f>VLOOKUP(A115,'Absolute Total Monosaccharide C'!$E$2:$T$999,5)</f>
        <v>0</v>
      </c>
      <c r="H115" s="8">
        <f>VLOOKUP(A115,'Absolute Total Monosaccharide C'!$E$2:$T$999,6)</f>
        <v>0.010946</v>
      </c>
      <c r="I115" s="110">
        <f>VLOOKUP(A115,'Absolute Total Monosaccharide C'!$E$2:$T$999,7)</f>
        <v>0.057626</v>
      </c>
      <c r="J115" s="8">
        <f>VLOOKUP(A115,'Absolute Total Monosaccharide C'!$E$2:$T$999,8)</f>
        <v>0.001754</v>
      </c>
      <c r="K115" s="8">
        <f>VLOOKUP(A115,'Absolute Total Monosaccharide C'!$E$2:$T$999,9)</f>
        <v>0.007905</v>
      </c>
      <c r="L115" s="8">
        <f>VLOOKUP(A115,'Absolute Total Monosaccharide C'!$E$2:$T$999,10)</f>
        <v>0</v>
      </c>
      <c r="M115" s="8">
        <f>VLOOKUP(A115,'Absolute Total Monosaccharide C'!$E$2:$T$999,11)</f>
        <v>0.017055</v>
      </c>
      <c r="N115" s="8">
        <f>VLOOKUP(A115,'Absolute Total Monosaccharide C'!$E$2:$T$999,12)</f>
        <v>0</v>
      </c>
      <c r="O115" s="8">
        <f>VLOOKUP(A115,'Absolute Total Monosaccharide C'!$E$2:$T$999,13)</f>
        <v>0</v>
      </c>
      <c r="P115" s="8">
        <f>VLOOKUP(A115,'Absolute Total Monosaccharide C'!$E$2:$T$999,14)</f>
        <v>0.004835</v>
      </c>
      <c r="Q115" s="8">
        <f>VLOOKUP(A115,'Absolute Total Monosaccharide C'!$E$2:$T$999,15)</f>
        <v>0</v>
      </c>
      <c r="R115" s="8">
        <f>VLOOKUP(A115,'Absolute Total Monosaccharide C'!$E$2:$T$999,16)</f>
        <v>0.000759</v>
      </c>
      <c r="S115" s="110">
        <f>VLOOKUP(A115,'Absolute Total Monosaccharide C'!$E$2:$T$999,2)</f>
        <v>10.13</v>
      </c>
      <c r="T115" s="2">
        <v>0.289301098</v>
      </c>
    </row>
    <row r="116">
      <c r="A116" s="2" t="s">
        <v>356</v>
      </c>
      <c r="B116" s="8" t="str">
        <f>VLOOKUP(A116,'Food Encyclopedia'!$C$2:$K$999,3)&amp;","&amp;VLOOKUP(A116,'Food Encyclopedia'!$C$2:$K$999,4)&amp;","&amp;VLOOKUP(A116,'Food Encyclopedia'!$C$2:$K$999,5)&amp;","&amp;VLOOKUP(A116,'Food Encyclopedia'!$C$2:$K$999,6)</f>
        <v>Chard, rainbow (red stalk, green leaves), leaves and stalk, fresh,Cal-Organic,,Vegetables</v>
      </c>
      <c r="C116" s="8" t="str">
        <f>VLOOKUP(A116,'Food Encyclopedia'!$C$2:$K$999,6)</f>
        <v>Vegetables</v>
      </c>
      <c r="D116" s="8" t="str">
        <f>VLOOKUP(A116,'Food Encyclopedia'!$C$2:$K$999,7)</f>
        <v>Vegetable</v>
      </c>
      <c r="E116" s="8">
        <f>VLOOKUP(A116,'Absolute Total Monosaccharide C'!$E$2:$T$999,3)</f>
        <v>0.127095</v>
      </c>
      <c r="F116" s="8">
        <f>VLOOKUP(A116,'Absolute Total Monosaccharide C'!$E$2:$T$999,4)</f>
        <v>0.034013</v>
      </c>
      <c r="G116" s="8">
        <f>VLOOKUP(A116,'Absolute Total Monosaccharide C'!$E$2:$T$999,5)</f>
        <v>0</v>
      </c>
      <c r="H116" s="8">
        <f>VLOOKUP(A116,'Absolute Total Monosaccharide C'!$E$2:$T$999,6)</f>
        <v>0.013859</v>
      </c>
      <c r="I116" s="110">
        <f>VLOOKUP(A116,'Absolute Total Monosaccharide C'!$E$2:$T$999,7)</f>
        <v>0.04373</v>
      </c>
      <c r="J116" s="8">
        <f>VLOOKUP(A116,'Absolute Total Monosaccharide C'!$E$2:$T$999,8)</f>
        <v>0.002293</v>
      </c>
      <c r="K116" s="8">
        <f>VLOOKUP(A116,'Absolute Total Monosaccharide C'!$E$2:$T$999,9)</f>
        <v>0.006345</v>
      </c>
      <c r="L116" s="8">
        <f>VLOOKUP(A116,'Absolute Total Monosaccharide C'!$E$2:$T$999,10)</f>
        <v>0</v>
      </c>
      <c r="M116" s="8">
        <f>VLOOKUP(A116,'Absolute Total Monosaccharide C'!$E$2:$T$999,11)</f>
        <v>0.017616</v>
      </c>
      <c r="N116" s="8">
        <f>VLOOKUP(A116,'Absolute Total Monosaccharide C'!$E$2:$T$999,12)</f>
        <v>0</v>
      </c>
      <c r="O116" s="8">
        <f>VLOOKUP(A116,'Absolute Total Monosaccharide C'!$E$2:$T$999,13)</f>
        <v>0</v>
      </c>
      <c r="P116" s="8">
        <f>VLOOKUP(A116,'Absolute Total Monosaccharide C'!$E$2:$T$999,14)</f>
        <v>0.005143</v>
      </c>
      <c r="Q116" s="8">
        <f>VLOOKUP(A116,'Absolute Total Monosaccharide C'!$E$2:$T$999,15)</f>
        <v>0</v>
      </c>
      <c r="R116" s="8">
        <f>VLOOKUP(A116,'Absolute Total Monosaccharide C'!$E$2:$T$999,16)</f>
        <v>0.000999</v>
      </c>
      <c r="S116" s="110">
        <f>VLOOKUP(A116,'Absolute Total Monosaccharide C'!$E$2:$T$999,2)</f>
        <v>10.24</v>
      </c>
      <c r="T116" s="2">
        <v>0.313159305</v>
      </c>
    </row>
    <row r="117">
      <c r="A117" s="2" t="s">
        <v>358</v>
      </c>
      <c r="B117" s="8" t="str">
        <f>VLOOKUP(A117,'Food Encyclopedia'!$C$2:$K$999,3)&amp;","&amp;VLOOKUP(A117,'Food Encyclopedia'!$C$2:$K$999,4)&amp;","&amp;VLOOKUP(A117,'Food Encyclopedia'!$C$2:$K$999,5)&amp;","&amp;VLOOKUP(A117,'Food Encyclopedia'!$C$2:$K$999,6)</f>
        <v>Chard, green, leaves and stalk, fresh,Cal-Organic,,Vegetables</v>
      </c>
      <c r="C117" s="8" t="str">
        <f>VLOOKUP(A117,'Food Encyclopedia'!$C$2:$K$999,6)</f>
        <v>Vegetables</v>
      </c>
      <c r="D117" s="8" t="str">
        <f>VLOOKUP(A117,'Food Encyclopedia'!$C$2:$K$999,7)</f>
        <v>Vegetable</v>
      </c>
      <c r="E117" s="8">
        <f>VLOOKUP(A117,'Absolute Total Monosaccharide C'!$E$2:$T$999,3)</f>
        <v>0.074886</v>
      </c>
      <c r="F117" s="8">
        <f>VLOOKUP(A117,'Absolute Total Monosaccharide C'!$E$2:$T$999,4)</f>
        <v>0.035702</v>
      </c>
      <c r="G117" s="8">
        <f>VLOOKUP(A117,'Absolute Total Monosaccharide C'!$E$2:$T$999,5)</f>
        <v>0</v>
      </c>
      <c r="H117" s="8">
        <f>VLOOKUP(A117,'Absolute Total Monosaccharide C'!$E$2:$T$999,6)</f>
        <v>0.027169</v>
      </c>
      <c r="I117" s="110">
        <f>VLOOKUP(A117,'Absolute Total Monosaccharide C'!$E$2:$T$999,7)</f>
        <v>0.064654</v>
      </c>
      <c r="J117" s="8">
        <f>VLOOKUP(A117,'Absolute Total Monosaccharide C'!$E$2:$T$999,8)</f>
        <v>0.003081</v>
      </c>
      <c r="K117" s="8">
        <f>VLOOKUP(A117,'Absolute Total Monosaccharide C'!$E$2:$T$999,9)</f>
        <v>0.006897</v>
      </c>
      <c r="L117" s="8">
        <f>VLOOKUP(A117,'Absolute Total Monosaccharide C'!$E$2:$T$999,10)</f>
        <v>0</v>
      </c>
      <c r="M117" s="8">
        <f>VLOOKUP(A117,'Absolute Total Monosaccharide C'!$E$2:$T$999,11)</f>
        <v>0.018991</v>
      </c>
      <c r="N117" s="8">
        <f>VLOOKUP(A117,'Absolute Total Monosaccharide C'!$E$2:$T$999,12)</f>
        <v>0</v>
      </c>
      <c r="O117" s="8">
        <f>VLOOKUP(A117,'Absolute Total Monosaccharide C'!$E$2:$T$999,13)</f>
        <v>0</v>
      </c>
      <c r="P117" s="8">
        <f>VLOOKUP(A117,'Absolute Total Monosaccharide C'!$E$2:$T$999,14)</f>
        <v>0.001652</v>
      </c>
      <c r="Q117" s="8">
        <f>VLOOKUP(A117,'Absolute Total Monosaccharide C'!$E$2:$T$999,15)</f>
        <v>0</v>
      </c>
      <c r="R117" s="8">
        <f>VLOOKUP(A117,'Absolute Total Monosaccharide C'!$E$2:$T$999,16)</f>
        <v>0.001403</v>
      </c>
      <c r="S117" s="110">
        <f>VLOOKUP(A117,'Absolute Total Monosaccharide C'!$E$2:$T$999,2)</f>
        <v>10.03</v>
      </c>
      <c r="T117" s="2">
        <v>0.331187032</v>
      </c>
    </row>
    <row r="118">
      <c r="A118" s="2" t="s">
        <v>360</v>
      </c>
      <c r="B118" s="8" t="str">
        <f>VLOOKUP(A118,'Food Encyclopedia'!$C$2:$K$999,3)&amp;","&amp;VLOOKUP(A118,'Food Encyclopedia'!$C$2:$K$999,4)&amp;","&amp;VLOOKUP(A118,'Food Encyclopedia'!$C$2:$K$999,5)&amp;","&amp;VLOOKUP(A118,'Food Encyclopedia'!$C$2:$K$999,6)</f>
        <v>Chard, red, leaves and stalk, fresh,Ratto Bros,,Vegetables</v>
      </c>
      <c r="C118" s="8" t="str">
        <f>VLOOKUP(A118,'Food Encyclopedia'!$C$2:$K$999,6)</f>
        <v>Vegetables</v>
      </c>
      <c r="D118" s="8" t="str">
        <f>VLOOKUP(A118,'Food Encyclopedia'!$C$2:$K$999,7)</f>
        <v>Vegetable</v>
      </c>
      <c r="E118" s="8">
        <f>VLOOKUP(A118,'Absolute Total Monosaccharide C'!$E$2:$T$999,3)</f>
        <v>0.083842</v>
      </c>
      <c r="F118" s="8">
        <f>VLOOKUP(A118,'Absolute Total Monosaccharide C'!$E$2:$T$999,4)</f>
        <v>0.025426</v>
      </c>
      <c r="G118" s="8">
        <f>VLOOKUP(A118,'Absolute Total Monosaccharide C'!$E$2:$T$999,5)</f>
        <v>0</v>
      </c>
      <c r="H118" s="8">
        <f>VLOOKUP(A118,'Absolute Total Monosaccharide C'!$E$2:$T$999,6)</f>
        <v>0.017286</v>
      </c>
      <c r="I118" s="110">
        <f>VLOOKUP(A118,'Absolute Total Monosaccharide C'!$E$2:$T$999,7)</f>
        <v>0.056918</v>
      </c>
      <c r="J118" s="8">
        <f>VLOOKUP(A118,'Absolute Total Monosaccharide C'!$E$2:$T$999,8)</f>
        <v>0.001508</v>
      </c>
      <c r="K118" s="8">
        <f>VLOOKUP(A118,'Absolute Total Monosaccharide C'!$E$2:$T$999,9)</f>
        <v>0.004746</v>
      </c>
      <c r="L118" s="8">
        <f>VLOOKUP(A118,'Absolute Total Monosaccharide C'!$E$2:$T$999,10)</f>
        <v>0</v>
      </c>
      <c r="M118" s="8">
        <f>VLOOKUP(A118,'Absolute Total Monosaccharide C'!$E$2:$T$999,11)</f>
        <v>0.014955</v>
      </c>
      <c r="N118" s="8">
        <f>VLOOKUP(A118,'Absolute Total Monosaccharide C'!$E$2:$T$999,12)</f>
        <v>0</v>
      </c>
      <c r="O118" s="8">
        <f>VLOOKUP(A118,'Absolute Total Monosaccharide C'!$E$2:$T$999,13)</f>
        <v>0</v>
      </c>
      <c r="P118" s="8">
        <f>VLOOKUP(A118,'Absolute Total Monosaccharide C'!$E$2:$T$999,14)</f>
        <v>0.003972</v>
      </c>
      <c r="Q118" s="8">
        <f>VLOOKUP(A118,'Absolute Total Monosaccharide C'!$E$2:$T$999,15)</f>
        <v>0</v>
      </c>
      <c r="R118" s="8">
        <f>VLOOKUP(A118,'Absolute Total Monosaccharide C'!$E$2:$T$999,16)</f>
        <v>0.001836</v>
      </c>
      <c r="S118" s="110">
        <f>VLOOKUP(A118,'Absolute Total Monosaccharide C'!$E$2:$T$999,2)</f>
        <v>10.2</v>
      </c>
      <c r="T118" s="2">
        <v>0.274907843</v>
      </c>
    </row>
    <row r="119">
      <c r="A119" s="2" t="s">
        <v>361</v>
      </c>
      <c r="B119" s="8" t="str">
        <f>VLOOKUP(A119,'Food Encyclopedia'!$C$2:$K$999,3)&amp;","&amp;VLOOKUP(A119,'Food Encyclopedia'!$C$2:$K$999,4)&amp;","&amp;VLOOKUP(A119,'Food Encyclopedia'!$C$2:$K$999,5)&amp;","&amp;VLOOKUP(A119,'Food Encyclopedia'!$C$2:$K$999,6)</f>
        <v>Kale, red, leaves and stalk, fresh,Ratto Bros,,Vegetables</v>
      </c>
      <c r="C119" s="8" t="str">
        <f>VLOOKUP(A119,'Food Encyclopedia'!$C$2:$K$999,6)</f>
        <v>Vegetables</v>
      </c>
      <c r="D119" s="8" t="str">
        <f>VLOOKUP(A119,'Food Encyclopedia'!$C$2:$K$999,7)</f>
        <v>Vegetable</v>
      </c>
      <c r="E119" s="8">
        <f>VLOOKUP(A119,'Absolute Total Monosaccharide C'!$E$2:$T$999,3)</f>
        <v>0.028634</v>
      </c>
      <c r="F119" s="8">
        <f>VLOOKUP(A119,'Absolute Total Monosaccharide C'!$E$2:$T$999,4)</f>
        <v>0.035903</v>
      </c>
      <c r="G119" s="8">
        <f>VLOOKUP(A119,'Absolute Total Monosaccharide C'!$E$2:$T$999,5)</f>
        <v>0</v>
      </c>
      <c r="H119" s="8">
        <f>VLOOKUP(A119,'Absolute Total Monosaccharide C'!$E$2:$T$999,6)</f>
        <v>0.028368</v>
      </c>
      <c r="I119" s="110">
        <f>VLOOKUP(A119,'Absolute Total Monosaccharide C'!$E$2:$T$999,7)</f>
        <v>0.027556</v>
      </c>
      <c r="J119" s="8">
        <f>VLOOKUP(A119,'Absolute Total Monosaccharide C'!$E$2:$T$999,8)</f>
        <v>0.004795</v>
      </c>
      <c r="K119" s="8">
        <f>VLOOKUP(A119,'Absolute Total Monosaccharide C'!$E$2:$T$999,9)</f>
        <v>0.004857</v>
      </c>
      <c r="L119" s="8">
        <f>VLOOKUP(A119,'Absolute Total Monosaccharide C'!$E$2:$T$999,10)</f>
        <v>0</v>
      </c>
      <c r="M119" s="8">
        <f>VLOOKUP(A119,'Absolute Total Monosaccharide C'!$E$2:$T$999,11)</f>
        <v>0.055376</v>
      </c>
      <c r="N119" s="8">
        <f>VLOOKUP(A119,'Absolute Total Monosaccharide C'!$E$2:$T$999,12)</f>
        <v>0</v>
      </c>
      <c r="O119" s="8">
        <f>VLOOKUP(A119,'Absolute Total Monosaccharide C'!$E$2:$T$999,13)</f>
        <v>0</v>
      </c>
      <c r="P119" s="8">
        <f>VLOOKUP(A119,'Absolute Total Monosaccharide C'!$E$2:$T$999,14)</f>
        <v>0.007014</v>
      </c>
      <c r="Q119" s="8">
        <f>VLOOKUP(A119,'Absolute Total Monosaccharide C'!$E$2:$T$999,15)</f>
        <v>0</v>
      </c>
      <c r="R119" s="8">
        <f>VLOOKUP(A119,'Absolute Total Monosaccharide C'!$E$2:$T$999,16)</f>
        <v>0.003482</v>
      </c>
      <c r="S119" s="110">
        <f>VLOOKUP(A119,'Absolute Total Monosaccharide C'!$E$2:$T$999,2)</f>
        <v>10.11</v>
      </c>
      <c r="T119" s="2">
        <v>0.199969176</v>
      </c>
    </row>
    <row r="120">
      <c r="A120" s="2" t="s">
        <v>363</v>
      </c>
      <c r="B120" s="8" t="str">
        <f>VLOOKUP(A120,'Food Encyclopedia'!$C$2:$K$999,3)&amp;","&amp;VLOOKUP(A120,'Food Encyclopedia'!$C$2:$K$999,4)&amp;","&amp;VLOOKUP(A120,'Food Encyclopedia'!$C$2:$K$999,5)&amp;","&amp;VLOOKUP(A120,'Food Encyclopedia'!$C$2:$K$999,6)</f>
        <v>Collard greens, NA, leaves and stalk, fresh,Cal-Organic,,Vegetables</v>
      </c>
      <c r="C120" s="8" t="str">
        <f>VLOOKUP(A120,'Food Encyclopedia'!$C$2:$K$999,6)</f>
        <v>Vegetables</v>
      </c>
      <c r="D120" s="8" t="str">
        <f>VLOOKUP(A120,'Food Encyclopedia'!$C$2:$K$999,7)</f>
        <v>Vegetable</v>
      </c>
      <c r="E120" s="8">
        <f>VLOOKUP(A120,'Absolute Total Monosaccharide C'!$E$2:$T$999,3)</f>
        <v>0.036848</v>
      </c>
      <c r="F120" s="8">
        <f>VLOOKUP(A120,'Absolute Total Monosaccharide C'!$E$2:$T$999,4)</f>
        <v>0.03382</v>
      </c>
      <c r="G120" s="8">
        <f>VLOOKUP(A120,'Absolute Total Monosaccharide C'!$E$2:$T$999,5)</f>
        <v>0.003055</v>
      </c>
      <c r="H120" s="8">
        <f>VLOOKUP(A120,'Absolute Total Monosaccharide C'!$E$2:$T$999,6)</f>
        <v>0.021116</v>
      </c>
      <c r="I120" s="110">
        <f>VLOOKUP(A120,'Absolute Total Monosaccharide C'!$E$2:$T$999,7)</f>
        <v>0.029071</v>
      </c>
      <c r="J120" s="8">
        <f>VLOOKUP(A120,'Absolute Total Monosaccharide C'!$E$2:$T$999,8)</f>
        <v>0.003187</v>
      </c>
      <c r="K120" s="8">
        <f>VLOOKUP(A120,'Absolute Total Monosaccharide C'!$E$2:$T$999,9)</f>
        <v>0.004244</v>
      </c>
      <c r="L120" s="8">
        <f>VLOOKUP(A120,'Absolute Total Monosaccharide C'!$E$2:$T$999,10)</f>
        <v>0</v>
      </c>
      <c r="M120" s="8">
        <f>VLOOKUP(A120,'Absolute Total Monosaccharide C'!$E$2:$T$999,11)</f>
        <v>0.041183</v>
      </c>
      <c r="N120" s="8">
        <f>VLOOKUP(A120,'Absolute Total Monosaccharide C'!$E$2:$T$999,12)</f>
        <v>0</v>
      </c>
      <c r="O120" s="8">
        <f>VLOOKUP(A120,'Absolute Total Monosaccharide C'!$E$2:$T$999,13)</f>
        <v>0</v>
      </c>
      <c r="P120" s="8">
        <f>VLOOKUP(A120,'Absolute Total Monosaccharide C'!$E$2:$T$999,14)</f>
        <v>0.004419</v>
      </c>
      <c r="Q120" s="8">
        <f>VLOOKUP(A120,'Absolute Total Monosaccharide C'!$E$2:$T$999,15)</f>
        <v>0</v>
      </c>
      <c r="R120" s="8">
        <f>VLOOKUP(A120,'Absolute Total Monosaccharide C'!$E$2:$T$999,16)</f>
        <v>0.002097</v>
      </c>
      <c r="S120" s="110">
        <f>VLOOKUP(A120,'Absolute Total Monosaccharide C'!$E$2:$T$999,2)</f>
        <v>10.19</v>
      </c>
      <c r="T120" s="2">
        <v>0.251466657</v>
      </c>
    </row>
    <row r="121">
      <c r="A121" s="2" t="s">
        <v>365</v>
      </c>
      <c r="B121" s="8" t="str">
        <f>VLOOKUP(A121,'Food Encyclopedia'!$C$2:$K$999,3)&amp;","&amp;VLOOKUP(A121,'Food Encyclopedia'!$C$2:$K$999,4)&amp;","&amp;VLOOKUP(A121,'Food Encyclopedia'!$C$2:$K$999,5)&amp;","&amp;VLOOKUP(A121,'Food Encyclopedia'!$C$2:$K$999,6)</f>
        <v>Collard greens, NA, leaves, fresh,Signature Farms,,Vegetables</v>
      </c>
      <c r="C121" s="8" t="str">
        <f>VLOOKUP(A121,'Food Encyclopedia'!$C$2:$K$999,6)</f>
        <v>Vegetables</v>
      </c>
      <c r="D121" s="8" t="str">
        <f>VLOOKUP(A121,'Food Encyclopedia'!$C$2:$K$999,7)</f>
        <v>Vegetable</v>
      </c>
      <c r="E121" s="8">
        <f>VLOOKUP(A121,'Absolute Total Monosaccharide C'!$E$2:$T$999,3)</f>
        <v>0.033496</v>
      </c>
      <c r="F121" s="8">
        <f>VLOOKUP(A121,'Absolute Total Monosaccharide C'!$E$2:$T$999,4)</f>
        <v>0.036548</v>
      </c>
      <c r="G121" s="8">
        <f>VLOOKUP(A121,'Absolute Total Monosaccharide C'!$E$2:$T$999,5)</f>
        <v>0.009333</v>
      </c>
      <c r="H121" s="8">
        <f>VLOOKUP(A121,'Absolute Total Monosaccharide C'!$E$2:$T$999,6)</f>
        <v>0.026022</v>
      </c>
      <c r="I121" s="110">
        <f>VLOOKUP(A121,'Absolute Total Monosaccharide C'!$E$2:$T$999,7)</f>
        <v>0.027607</v>
      </c>
      <c r="J121" s="8">
        <f>VLOOKUP(A121,'Absolute Total Monosaccharide C'!$E$2:$T$999,8)</f>
        <v>0.00415</v>
      </c>
      <c r="K121" s="8">
        <f>VLOOKUP(A121,'Absolute Total Monosaccharide C'!$E$2:$T$999,9)</f>
        <v>0.004778</v>
      </c>
      <c r="L121" s="8">
        <f>VLOOKUP(A121,'Absolute Total Monosaccharide C'!$E$2:$T$999,10)</f>
        <v>0</v>
      </c>
      <c r="M121" s="8">
        <f>VLOOKUP(A121,'Absolute Total Monosaccharide C'!$E$2:$T$999,11)</f>
        <v>0.041013</v>
      </c>
      <c r="N121" s="8">
        <f>VLOOKUP(A121,'Absolute Total Monosaccharide C'!$E$2:$T$999,12)</f>
        <v>0</v>
      </c>
      <c r="O121" s="8">
        <f>VLOOKUP(A121,'Absolute Total Monosaccharide C'!$E$2:$T$999,13)</f>
        <v>0</v>
      </c>
      <c r="P121" s="8">
        <f>VLOOKUP(A121,'Absolute Total Monosaccharide C'!$E$2:$T$999,14)</f>
        <v>0.004324</v>
      </c>
      <c r="Q121" s="8">
        <f>VLOOKUP(A121,'Absolute Total Monosaccharide C'!$E$2:$T$999,15)</f>
        <v>0</v>
      </c>
      <c r="R121" s="8">
        <f>VLOOKUP(A121,'Absolute Total Monosaccharide C'!$E$2:$T$999,16)</f>
        <v>0.00149</v>
      </c>
      <c r="S121" s="110">
        <f>VLOOKUP(A121,'Absolute Total Monosaccharide C'!$E$2:$T$999,2)</f>
        <v>10.38</v>
      </c>
      <c r="T121" s="2">
        <v>0.234671013</v>
      </c>
    </row>
    <row r="122">
      <c r="A122" s="2" t="s">
        <v>369</v>
      </c>
      <c r="B122" s="8" t="str">
        <f>VLOOKUP(A122,'Food Encyclopedia'!$C$2:$K$999,3)&amp;","&amp;VLOOKUP(A122,'Food Encyclopedia'!$C$2:$K$999,4)&amp;","&amp;VLOOKUP(A122,'Food Encyclopedia'!$C$2:$K$999,5)&amp;","&amp;VLOOKUP(A122,'Food Encyclopedia'!$C$2:$K$999,6)</f>
        <v>Mustard, curly, leaves, fresh,Cut N Clean Greens,,Vegetables</v>
      </c>
      <c r="C122" s="8" t="str">
        <f>VLOOKUP(A122,'Food Encyclopedia'!$C$2:$K$999,6)</f>
        <v>Vegetables</v>
      </c>
      <c r="D122" s="8" t="str">
        <f>VLOOKUP(A122,'Food Encyclopedia'!$C$2:$K$999,7)</f>
        <v>Vegetable</v>
      </c>
      <c r="E122" s="8">
        <f>VLOOKUP(A122,'Absolute Total Monosaccharide C'!$E$2:$T$999,3)</f>
        <v>0.054188</v>
      </c>
      <c r="F122" s="8">
        <f>VLOOKUP(A122,'Absolute Total Monosaccharide C'!$E$2:$T$999,4)</f>
        <v>0.036561</v>
      </c>
      <c r="G122" s="8">
        <f>VLOOKUP(A122,'Absolute Total Monosaccharide C'!$E$2:$T$999,5)</f>
        <v>0.009553</v>
      </c>
      <c r="H122" s="8">
        <f>VLOOKUP(A122,'Absolute Total Monosaccharide C'!$E$2:$T$999,6)</f>
        <v>0.035987</v>
      </c>
      <c r="I122" s="110">
        <f>VLOOKUP(A122,'Absolute Total Monosaccharide C'!$E$2:$T$999,7)</f>
        <v>0.030075</v>
      </c>
      <c r="J122" s="8">
        <f>VLOOKUP(A122,'Absolute Total Monosaccharide C'!$E$2:$T$999,8)</f>
        <v>0.004531</v>
      </c>
      <c r="K122" s="8">
        <f>VLOOKUP(A122,'Absolute Total Monosaccharide C'!$E$2:$T$999,9)</f>
        <v>0.005272</v>
      </c>
      <c r="L122" s="8">
        <f>VLOOKUP(A122,'Absolute Total Monosaccharide C'!$E$2:$T$999,10)</f>
        <v>0</v>
      </c>
      <c r="M122" s="8">
        <f>VLOOKUP(A122,'Absolute Total Monosaccharide C'!$E$2:$T$999,11)</f>
        <v>0.047886</v>
      </c>
      <c r="N122" s="8">
        <f>VLOOKUP(A122,'Absolute Total Monosaccharide C'!$E$2:$T$999,12)</f>
        <v>0</v>
      </c>
      <c r="O122" s="8">
        <f>VLOOKUP(A122,'Absolute Total Monosaccharide C'!$E$2:$T$999,13)</f>
        <v>0</v>
      </c>
      <c r="P122" s="8">
        <f>VLOOKUP(A122,'Absolute Total Monosaccharide C'!$E$2:$T$999,14)</f>
        <v>0.004234</v>
      </c>
      <c r="Q122" s="8">
        <f>VLOOKUP(A122,'Absolute Total Monosaccharide C'!$E$2:$T$999,15)</f>
        <v>0</v>
      </c>
      <c r="R122" s="8">
        <f>VLOOKUP(A122,'Absolute Total Monosaccharide C'!$E$2:$T$999,16)</f>
        <v>0.002818</v>
      </c>
      <c r="S122" s="110">
        <f>VLOOKUP(A122,'Absolute Total Monosaccharide C'!$E$2:$T$999,2)</f>
        <v>10.4</v>
      </c>
      <c r="T122" s="2">
        <v>0.260770796</v>
      </c>
    </row>
    <row r="123">
      <c r="A123" s="2" t="s">
        <v>372</v>
      </c>
      <c r="B123" s="8" t="str">
        <f>VLOOKUP(A123,'Food Encyclopedia'!$C$2:$K$999,3)&amp;","&amp;VLOOKUP(A123,'Food Encyclopedia'!$C$2:$K$999,4)&amp;","&amp;VLOOKUP(A123,'Food Encyclopedia'!$C$2:$K$999,5)&amp;","&amp;VLOOKUP(A123,'Food Encyclopedia'!$C$2:$K$999,6)</f>
        <v>Spinach, NA, leaves, fresh,Cooking with Spinach,,Vegetables</v>
      </c>
      <c r="C123" s="8" t="str">
        <f>VLOOKUP(A123,'Food Encyclopedia'!$C$2:$K$999,6)</f>
        <v>Vegetables</v>
      </c>
      <c r="D123" s="8" t="str">
        <f>VLOOKUP(A123,'Food Encyclopedia'!$C$2:$K$999,7)</f>
        <v>Vegetable</v>
      </c>
      <c r="E123" s="8">
        <f>VLOOKUP(A123,'Absolute Total Monosaccharide C'!$E$2:$T$999,3)</f>
        <v>0.01433</v>
      </c>
      <c r="F123" s="8">
        <f>VLOOKUP(A123,'Absolute Total Monosaccharide C'!$E$2:$T$999,4)</f>
        <v>0.030837</v>
      </c>
      <c r="G123" s="8">
        <f>VLOOKUP(A123,'Absolute Total Monosaccharide C'!$E$2:$T$999,5)</f>
        <v>0</v>
      </c>
      <c r="H123" s="8">
        <f>VLOOKUP(A123,'Absolute Total Monosaccharide C'!$E$2:$T$999,6)</f>
        <v>0.011489</v>
      </c>
      <c r="I123" s="110">
        <f>VLOOKUP(A123,'Absolute Total Monosaccharide C'!$E$2:$T$999,7)</f>
        <v>0.021517</v>
      </c>
      <c r="J123" s="8">
        <f>VLOOKUP(A123,'Absolute Total Monosaccharide C'!$E$2:$T$999,8)</f>
        <v>0.001643</v>
      </c>
      <c r="K123" s="8">
        <f>VLOOKUP(A123,'Absolute Total Monosaccharide C'!$E$2:$T$999,9)</f>
        <v>0.00434</v>
      </c>
      <c r="L123" s="8">
        <f>VLOOKUP(A123,'Absolute Total Monosaccharide C'!$E$2:$T$999,10)</f>
        <v>0</v>
      </c>
      <c r="M123" s="8">
        <f>VLOOKUP(A123,'Absolute Total Monosaccharide C'!$E$2:$T$999,11)</f>
        <v>0.01881</v>
      </c>
      <c r="N123" s="8">
        <f>VLOOKUP(A123,'Absolute Total Monosaccharide C'!$E$2:$T$999,12)</f>
        <v>0</v>
      </c>
      <c r="O123" s="8">
        <f>VLOOKUP(A123,'Absolute Total Monosaccharide C'!$E$2:$T$999,13)</f>
        <v>0</v>
      </c>
      <c r="P123" s="8">
        <f>VLOOKUP(A123,'Absolute Total Monosaccharide C'!$E$2:$T$999,14)</f>
        <v>0.00026</v>
      </c>
      <c r="Q123" s="8">
        <f>VLOOKUP(A123,'Absolute Total Monosaccharide C'!$E$2:$T$999,15)</f>
        <v>0</v>
      </c>
      <c r="R123" s="8">
        <f>VLOOKUP(A123,'Absolute Total Monosaccharide C'!$E$2:$T$999,16)</f>
        <v>0.003434</v>
      </c>
      <c r="S123" s="110">
        <f>VLOOKUP(A123,'Absolute Total Monosaccharide C'!$E$2:$T$999,2)</f>
        <v>10.28</v>
      </c>
      <c r="T123" s="2">
        <v>0.144059485</v>
      </c>
    </row>
    <row r="124">
      <c r="A124" s="2" t="s">
        <v>375</v>
      </c>
      <c r="B124" s="8" t="str">
        <f>VLOOKUP(A124,'Food Encyclopedia'!$C$2:$K$999,3)&amp;","&amp;VLOOKUP(A124,'Food Encyclopedia'!$C$2:$K$999,4)&amp;","&amp;VLOOKUP(A124,'Food Encyclopedia'!$C$2:$K$999,5)&amp;","&amp;VLOOKUP(A124,'Food Encyclopedia'!$C$2:$K$999,6)</f>
        <v>Bok Choy, baby, leaves and stalk, fresh,NA,,Vegetables</v>
      </c>
      <c r="C124" s="8" t="str">
        <f>VLOOKUP(A124,'Food Encyclopedia'!$C$2:$K$999,6)</f>
        <v>Vegetables</v>
      </c>
      <c r="D124" s="8" t="str">
        <f>VLOOKUP(A124,'Food Encyclopedia'!$C$2:$K$999,7)</f>
        <v>Vegetable</v>
      </c>
      <c r="E124" s="8">
        <f>VLOOKUP(A124,'Absolute Total Monosaccharide C'!$E$2:$T$999,3)</f>
        <v>0.098522</v>
      </c>
      <c r="F124" s="8">
        <f>VLOOKUP(A124,'Absolute Total Monosaccharide C'!$E$2:$T$999,4)</f>
        <v>0.020632</v>
      </c>
      <c r="G124" s="8">
        <f>VLOOKUP(A124,'Absolute Total Monosaccharide C'!$E$2:$T$999,5)</f>
        <v>0.01934</v>
      </c>
      <c r="H124" s="8">
        <f>VLOOKUP(A124,'Absolute Total Monosaccharide C'!$E$2:$T$999,6)</f>
        <v>0.0196</v>
      </c>
      <c r="I124" s="110">
        <f>VLOOKUP(A124,'Absolute Total Monosaccharide C'!$E$2:$T$999,7)</f>
        <v>0.011498</v>
      </c>
      <c r="J124" s="8">
        <f>VLOOKUP(A124,'Absolute Total Monosaccharide C'!$E$2:$T$999,8)</f>
        <v>0.003232</v>
      </c>
      <c r="K124" s="8">
        <f>VLOOKUP(A124,'Absolute Total Monosaccharide C'!$E$2:$T$999,9)</f>
        <v>0.004942</v>
      </c>
      <c r="L124" s="8">
        <f>VLOOKUP(A124,'Absolute Total Monosaccharide C'!$E$2:$T$999,10)</f>
        <v>0</v>
      </c>
      <c r="M124" s="8">
        <f>VLOOKUP(A124,'Absolute Total Monosaccharide C'!$E$2:$T$999,11)</f>
        <v>0.051259</v>
      </c>
      <c r="N124" s="8">
        <f>VLOOKUP(A124,'Absolute Total Monosaccharide C'!$E$2:$T$999,12)</f>
        <v>0</v>
      </c>
      <c r="O124" s="8">
        <f>VLOOKUP(A124,'Absolute Total Monosaccharide C'!$E$2:$T$999,13)</f>
        <v>0</v>
      </c>
      <c r="P124" s="8">
        <f>VLOOKUP(A124,'Absolute Total Monosaccharide C'!$E$2:$T$999,14)</f>
        <v>0.003444</v>
      </c>
      <c r="Q124" s="8">
        <f>VLOOKUP(A124,'Absolute Total Monosaccharide C'!$E$2:$T$999,15)</f>
        <v>0</v>
      </c>
      <c r="R124" s="8">
        <f>VLOOKUP(A124,'Absolute Total Monosaccharide C'!$E$2:$T$999,16)</f>
        <v>0.00153</v>
      </c>
      <c r="S124" s="110">
        <f>VLOOKUP(A124,'Absolute Total Monosaccharide C'!$E$2:$T$999,2)</f>
        <v>10.04</v>
      </c>
    </row>
    <row r="125">
      <c r="A125" s="2" t="s">
        <v>378</v>
      </c>
      <c r="B125" s="8" t="str">
        <f>VLOOKUP(A125,'Food Encyclopedia'!$C$2:$K$999,3)&amp;","&amp;VLOOKUP(A125,'Food Encyclopedia'!$C$2:$K$999,4)&amp;","&amp;VLOOKUP(A125,'Food Encyclopedia'!$C$2:$K$999,5)&amp;","&amp;VLOOKUP(A125,'Food Encyclopedia'!$C$2:$K$999,6)</f>
        <v>Lettuce, iceberg, leaves, fresh,NA,,Vegetables</v>
      </c>
      <c r="C125" s="8" t="str">
        <f>VLOOKUP(A125,'Food Encyclopedia'!$C$2:$K$999,6)</f>
        <v>Vegetables</v>
      </c>
      <c r="D125" s="8" t="str">
        <f>VLOOKUP(A125,'Food Encyclopedia'!$C$2:$K$999,7)</f>
        <v>Vegetable</v>
      </c>
      <c r="E125" s="8">
        <f>VLOOKUP(A125,'Absolute Total Monosaccharide C'!$E$2:$T$999,3)</f>
        <v>0.118397</v>
      </c>
      <c r="F125" s="8">
        <f>VLOOKUP(A125,'Absolute Total Monosaccharide C'!$E$2:$T$999,4)</f>
        <v>0.020955</v>
      </c>
      <c r="G125" s="8">
        <f>VLOOKUP(A125,'Absolute Total Monosaccharide C'!$E$2:$T$999,5)</f>
        <v>0</v>
      </c>
      <c r="H125" s="8">
        <f>VLOOKUP(A125,'Absolute Total Monosaccharide C'!$E$2:$T$999,6)</f>
        <v>0.025164</v>
      </c>
      <c r="I125" s="110">
        <f>VLOOKUP(A125,'Absolute Total Monosaccharide C'!$E$2:$T$999,7)</f>
        <v>0.008702</v>
      </c>
      <c r="J125" s="8">
        <f>VLOOKUP(A125,'Absolute Total Monosaccharide C'!$E$2:$T$999,8)</f>
        <v>0.00455</v>
      </c>
      <c r="K125" s="8">
        <f>VLOOKUP(A125,'Absolute Total Monosaccharide C'!$E$2:$T$999,9)</f>
        <v>0.003707</v>
      </c>
      <c r="L125" s="8">
        <f>VLOOKUP(A125,'Absolute Total Monosaccharide C'!$E$2:$T$999,10)</f>
        <v>0</v>
      </c>
      <c r="M125" s="8">
        <f>VLOOKUP(A125,'Absolute Total Monosaccharide C'!$E$2:$T$999,11)</f>
        <v>0.034567</v>
      </c>
      <c r="N125" s="8">
        <f>VLOOKUP(A125,'Absolute Total Monosaccharide C'!$E$2:$T$999,12)</f>
        <v>0</v>
      </c>
      <c r="O125" s="8">
        <f>VLOOKUP(A125,'Absolute Total Monosaccharide C'!$E$2:$T$999,13)</f>
        <v>0</v>
      </c>
      <c r="P125" s="8">
        <f>VLOOKUP(A125,'Absolute Total Monosaccharide C'!$E$2:$T$999,14)</f>
        <v>0.004576</v>
      </c>
      <c r="Q125" s="8">
        <f>VLOOKUP(A125,'Absolute Total Monosaccharide C'!$E$2:$T$999,15)</f>
        <v>0</v>
      </c>
      <c r="R125" s="8">
        <f>VLOOKUP(A125,'Absolute Total Monosaccharide C'!$E$2:$T$999,16)</f>
        <v>0.001808</v>
      </c>
      <c r="S125" s="110">
        <f>VLOOKUP(A125,'Absolute Total Monosaccharide C'!$E$2:$T$999,2)</f>
        <v>9.94</v>
      </c>
      <c r="T125" s="2">
        <v>0.463824751</v>
      </c>
    </row>
    <row r="126">
      <c r="A126" s="2" t="s">
        <v>381</v>
      </c>
      <c r="B126" s="8" t="str">
        <f>VLOOKUP(A126,'Food Encyclopedia'!$C$2:$K$999,3)&amp;","&amp;VLOOKUP(A126,'Food Encyclopedia'!$C$2:$K$999,4)&amp;","&amp;VLOOKUP(A126,'Food Encyclopedia'!$C$2:$K$999,5)&amp;","&amp;VLOOKUP(A126,'Food Encyclopedia'!$C$2:$K$999,6)</f>
        <v>Spinach, NA, leaves, fresh,Cooking with Spinach,,Vegetables</v>
      </c>
      <c r="C126" s="8" t="str">
        <f>VLOOKUP(A126,'Food Encyclopedia'!$C$2:$K$999,6)</f>
        <v>Vegetables</v>
      </c>
      <c r="D126" s="8" t="str">
        <f>VLOOKUP(A126,'Food Encyclopedia'!$C$2:$K$999,7)</f>
        <v>Vegetable</v>
      </c>
      <c r="E126" s="8">
        <f>VLOOKUP(A126,'Absolute Total Monosaccharide C'!$E$2:$T$999,3)</f>
        <v>0.000481</v>
      </c>
      <c r="F126" s="8">
        <f>VLOOKUP(A126,'Absolute Total Monosaccharide C'!$E$2:$T$999,4)</f>
        <v>0.014724</v>
      </c>
      <c r="G126" s="8">
        <f>VLOOKUP(A126,'Absolute Total Monosaccharide C'!$E$2:$T$999,5)</f>
        <v>0</v>
      </c>
      <c r="H126" s="8">
        <f>VLOOKUP(A126,'Absolute Total Monosaccharide C'!$E$2:$T$999,6)</f>
        <v>0.005464</v>
      </c>
      <c r="I126" s="110">
        <f>VLOOKUP(A126,'Absolute Total Monosaccharide C'!$E$2:$T$999,7)</f>
        <v>0.015866</v>
      </c>
      <c r="J126" s="8">
        <f>VLOOKUP(A126,'Absolute Total Monosaccharide C'!$E$2:$T$999,8)</f>
        <v>0.001873</v>
      </c>
      <c r="K126" s="8">
        <f>VLOOKUP(A126,'Absolute Total Monosaccharide C'!$E$2:$T$999,9)</f>
        <v>0.004174</v>
      </c>
      <c r="L126" s="8">
        <f>VLOOKUP(A126,'Absolute Total Monosaccharide C'!$E$2:$T$999,10)</f>
        <v>0</v>
      </c>
      <c r="M126" s="8">
        <f>VLOOKUP(A126,'Absolute Total Monosaccharide C'!$E$2:$T$999,11)</f>
        <v>0.018659</v>
      </c>
      <c r="N126" s="8">
        <f>VLOOKUP(A126,'Absolute Total Monosaccharide C'!$E$2:$T$999,12)</f>
        <v>0</v>
      </c>
      <c r="O126" s="8">
        <f>VLOOKUP(A126,'Absolute Total Monosaccharide C'!$E$2:$T$999,13)</f>
        <v>0</v>
      </c>
      <c r="P126" s="8">
        <f>VLOOKUP(A126,'Absolute Total Monosaccharide C'!$E$2:$T$999,14)</f>
        <v>0.002123</v>
      </c>
      <c r="Q126" s="8">
        <f>VLOOKUP(A126,'Absolute Total Monosaccharide C'!$E$2:$T$999,15)</f>
        <v>0</v>
      </c>
      <c r="R126" s="8">
        <f>VLOOKUP(A126,'Absolute Total Monosaccharide C'!$E$2:$T$999,16)</f>
        <v>0.001219</v>
      </c>
      <c r="S126" s="110">
        <f>VLOOKUP(A126,'Absolute Total Monosaccharide C'!$E$2:$T$999,2)</f>
        <v>10.15</v>
      </c>
      <c r="T126" s="2">
        <v>0.037084419</v>
      </c>
    </row>
    <row r="127">
      <c r="A127" s="2" t="s">
        <v>382</v>
      </c>
      <c r="B127" s="8" t="str">
        <f>VLOOKUP(A127,'Food Encyclopedia'!$C$2:$K$999,3)&amp;","&amp;VLOOKUP(A127,'Food Encyclopedia'!$C$2:$K$999,4)&amp;","&amp;VLOOKUP(A127,'Food Encyclopedia'!$C$2:$K$999,5)&amp;","&amp;VLOOKUP(A127,'Food Encyclopedia'!$C$2:$K$999,6)</f>
        <v>Brussel Sprout, NA, whole, fresh,Signature Farms,,Vegetables</v>
      </c>
      <c r="C127" s="8" t="str">
        <f>VLOOKUP(A127,'Food Encyclopedia'!$C$2:$K$999,6)</f>
        <v>Vegetables</v>
      </c>
      <c r="D127" s="8" t="str">
        <f>VLOOKUP(A127,'Food Encyclopedia'!$C$2:$K$999,7)</f>
        <v>Vegetable</v>
      </c>
      <c r="E127" s="8">
        <f>VLOOKUP(A127,'Absolute Total Monosaccharide C'!$E$2:$T$999,3)</f>
        <v>0.232556</v>
      </c>
      <c r="F127" s="8">
        <f>VLOOKUP(A127,'Absolute Total Monosaccharide C'!$E$2:$T$999,4)</f>
        <v>0.032396</v>
      </c>
      <c r="G127" s="8">
        <f>VLOOKUP(A127,'Absolute Total Monosaccharide C'!$E$2:$T$999,5)</f>
        <v>0.01857</v>
      </c>
      <c r="H127" s="8">
        <f>VLOOKUP(A127,'Absolute Total Monosaccharide C'!$E$2:$T$999,6)</f>
        <v>0.017549</v>
      </c>
      <c r="I127" s="110">
        <f>VLOOKUP(A127,'Absolute Total Monosaccharide C'!$E$2:$T$999,7)</f>
        <v>0.043786</v>
      </c>
      <c r="J127" s="8">
        <f>VLOOKUP(A127,'Absolute Total Monosaccharide C'!$E$2:$T$999,8)</f>
        <v>0.004887</v>
      </c>
      <c r="K127" s="8">
        <f>VLOOKUP(A127,'Absolute Total Monosaccharide C'!$E$2:$T$999,9)</f>
        <v>0.003623</v>
      </c>
      <c r="L127" s="8">
        <f>VLOOKUP(A127,'Absolute Total Monosaccharide C'!$E$2:$T$999,10)</f>
        <v>0</v>
      </c>
      <c r="M127" s="8">
        <f>VLOOKUP(A127,'Absolute Total Monosaccharide C'!$E$2:$T$999,11)</f>
        <v>0.035249</v>
      </c>
      <c r="N127" s="8">
        <f>VLOOKUP(A127,'Absolute Total Monosaccharide C'!$E$2:$T$999,12)</f>
        <v>0</v>
      </c>
      <c r="O127" s="8">
        <f>VLOOKUP(A127,'Absolute Total Monosaccharide C'!$E$2:$T$999,13)</f>
        <v>0</v>
      </c>
      <c r="P127" s="8">
        <f>VLOOKUP(A127,'Absolute Total Monosaccharide C'!$E$2:$T$999,14)</f>
        <v>0.005956</v>
      </c>
      <c r="Q127" s="8">
        <f>VLOOKUP(A127,'Absolute Total Monosaccharide C'!$E$2:$T$999,15)</f>
        <v>0</v>
      </c>
      <c r="R127" s="8">
        <f>VLOOKUP(A127,'Absolute Total Monosaccharide C'!$E$2:$T$999,16)</f>
        <v>0.001149</v>
      </c>
      <c r="S127" s="110">
        <f>VLOOKUP(A127,'Absolute Total Monosaccharide C'!$E$2:$T$999,2)</f>
        <v>10.07</v>
      </c>
      <c r="T127" s="2">
        <v>0.710340201</v>
      </c>
    </row>
    <row r="128">
      <c r="A128" s="2" t="s">
        <v>385</v>
      </c>
      <c r="B128" s="8" t="str">
        <f>VLOOKUP(A128,'Food Encyclopedia'!$C$2:$K$999,3)&amp;","&amp;VLOOKUP(A128,'Food Encyclopedia'!$C$2:$K$999,4)&amp;","&amp;VLOOKUP(A128,'Food Encyclopedia'!$C$2:$K$999,5)&amp;","&amp;VLOOKUP(A128,'Food Encyclopedia'!$C$2:$K$999,6)</f>
        <v>Broccoli, crowns, florets and stalk, fresh,NA,,Vegetables</v>
      </c>
      <c r="C128" s="8" t="str">
        <f>VLOOKUP(A128,'Food Encyclopedia'!$C$2:$K$999,6)</f>
        <v>Vegetables</v>
      </c>
      <c r="D128" s="8" t="str">
        <f>VLOOKUP(A128,'Food Encyclopedia'!$C$2:$K$999,7)</f>
        <v>Vegetable</v>
      </c>
      <c r="E128" s="8">
        <f>VLOOKUP(A128,'Absolute Total Monosaccharide C'!$E$2:$T$999,3)</f>
        <v>0.090832</v>
      </c>
      <c r="F128" s="8">
        <f>VLOOKUP(A128,'Absolute Total Monosaccharide C'!$E$2:$T$999,4)</f>
        <v>0.031702</v>
      </c>
      <c r="G128" s="8">
        <f>VLOOKUP(A128,'Absolute Total Monosaccharide C'!$E$2:$T$999,5)</f>
        <v>0</v>
      </c>
      <c r="H128" s="8">
        <f>VLOOKUP(A128,'Absolute Total Monosaccharide C'!$E$2:$T$999,6)</f>
        <v>0.015169</v>
      </c>
      <c r="I128" s="110">
        <f>VLOOKUP(A128,'Absolute Total Monosaccharide C'!$E$2:$T$999,7)</f>
        <v>0.03592</v>
      </c>
      <c r="J128" s="8">
        <f>VLOOKUP(A128,'Absolute Total Monosaccharide C'!$E$2:$T$999,8)</f>
        <v>0.003562</v>
      </c>
      <c r="K128" s="8">
        <f>VLOOKUP(A128,'Absolute Total Monosaccharide C'!$E$2:$T$999,9)</f>
        <v>0.00394</v>
      </c>
      <c r="L128" s="8">
        <f>VLOOKUP(A128,'Absolute Total Monosaccharide C'!$E$2:$T$999,10)</f>
        <v>0</v>
      </c>
      <c r="M128" s="8">
        <f>VLOOKUP(A128,'Absolute Total Monosaccharide C'!$E$2:$T$999,11)</f>
        <v>0.030295</v>
      </c>
      <c r="N128" s="8">
        <f>VLOOKUP(A128,'Absolute Total Monosaccharide C'!$E$2:$T$999,12)</f>
        <v>0</v>
      </c>
      <c r="O128" s="8">
        <f>VLOOKUP(A128,'Absolute Total Monosaccharide C'!$E$2:$T$999,13)</f>
        <v>0</v>
      </c>
      <c r="P128" s="8">
        <f>VLOOKUP(A128,'Absolute Total Monosaccharide C'!$E$2:$T$999,14)</f>
        <v>0.005937</v>
      </c>
      <c r="Q128" s="8">
        <f>VLOOKUP(A128,'Absolute Total Monosaccharide C'!$E$2:$T$999,15)</f>
        <v>0</v>
      </c>
      <c r="R128" s="8">
        <f>VLOOKUP(A128,'Absolute Total Monosaccharide C'!$E$2:$T$999,16)</f>
        <v>0.004201</v>
      </c>
      <c r="S128" s="110">
        <f>VLOOKUP(A128,'Absolute Total Monosaccharide C'!$E$2:$T$999,2)</f>
        <v>10.38</v>
      </c>
      <c r="T128" s="2">
        <v>0.335099121</v>
      </c>
    </row>
    <row r="129">
      <c r="A129" s="2" t="s">
        <v>387</v>
      </c>
      <c r="B129" s="8" t="str">
        <f>VLOOKUP(A129,'Food Encyclopedia'!$C$2:$K$999,3)&amp;","&amp;VLOOKUP(A129,'Food Encyclopedia'!$C$2:$K$999,4)&amp;","&amp;VLOOKUP(A129,'Food Encyclopedia'!$C$2:$K$999,5)&amp;","&amp;VLOOKUP(A129,'Food Encyclopedia'!$C$2:$K$999,6)</f>
        <v>Cauliflower, NA (small), florets and stalk, fresh,NA,,Vegetables</v>
      </c>
      <c r="C129" s="8" t="str">
        <f>VLOOKUP(A129,'Food Encyclopedia'!$C$2:$K$999,6)</f>
        <v>Vegetables</v>
      </c>
      <c r="D129" s="8" t="str">
        <f>VLOOKUP(A129,'Food Encyclopedia'!$C$2:$K$999,7)</f>
        <v>Vegetable</v>
      </c>
      <c r="E129" s="8">
        <f>VLOOKUP(A129,'Absolute Total Monosaccharide C'!$E$2:$T$999,3)</f>
        <v>0.107814</v>
      </c>
      <c r="F129" s="8">
        <f>VLOOKUP(A129,'Absolute Total Monosaccharide C'!$E$2:$T$999,4)</f>
        <v>0.023816</v>
      </c>
      <c r="G129" s="8">
        <f>VLOOKUP(A129,'Absolute Total Monosaccharide C'!$E$2:$T$999,5)</f>
        <v>0</v>
      </c>
      <c r="H129" s="8">
        <f>VLOOKUP(A129,'Absolute Total Monosaccharide C'!$E$2:$T$999,6)</f>
        <v>0.011197</v>
      </c>
      <c r="I129" s="110">
        <f>VLOOKUP(A129,'Absolute Total Monosaccharide C'!$E$2:$T$999,7)</f>
        <v>0.030434</v>
      </c>
      <c r="J129" s="8">
        <f>VLOOKUP(A129,'Absolute Total Monosaccharide C'!$E$2:$T$999,8)</f>
        <v>0.003267</v>
      </c>
      <c r="K129" s="8">
        <f>VLOOKUP(A129,'Absolute Total Monosaccharide C'!$E$2:$T$999,9)</f>
        <v>0.003209</v>
      </c>
      <c r="L129" s="8">
        <f>VLOOKUP(A129,'Absolute Total Monosaccharide C'!$E$2:$T$999,10)</f>
        <v>0</v>
      </c>
      <c r="M129" s="8">
        <f>VLOOKUP(A129,'Absolute Total Monosaccharide C'!$E$2:$T$999,11)</f>
        <v>0.022403</v>
      </c>
      <c r="N129" s="8">
        <f>VLOOKUP(A129,'Absolute Total Monosaccharide C'!$E$2:$T$999,12)</f>
        <v>0</v>
      </c>
      <c r="O129" s="8">
        <f>VLOOKUP(A129,'Absolute Total Monosaccharide C'!$E$2:$T$999,13)</f>
        <v>0</v>
      </c>
      <c r="P129" s="8">
        <f>VLOOKUP(A129,'Absolute Total Monosaccharide C'!$E$2:$T$999,14)</f>
        <v>0.003448</v>
      </c>
      <c r="Q129" s="8">
        <f>VLOOKUP(A129,'Absolute Total Monosaccharide C'!$E$2:$T$999,15)</f>
        <v>0</v>
      </c>
      <c r="R129" s="8">
        <f>VLOOKUP(A129,'Absolute Total Monosaccharide C'!$E$2:$T$999,16)</f>
        <v>0.002855</v>
      </c>
      <c r="S129" s="110">
        <f>VLOOKUP(A129,'Absolute Total Monosaccharide C'!$E$2:$T$999,2)</f>
        <v>10.41</v>
      </c>
      <c r="T129" s="2">
        <v>0.497530054</v>
      </c>
    </row>
    <row r="130">
      <c r="A130" s="2" t="s">
        <v>389</v>
      </c>
      <c r="B130" s="8" t="str">
        <f>VLOOKUP(A130,'Food Encyclopedia'!$C$2:$K$999,3)&amp;","&amp;VLOOKUP(A130,'Food Encyclopedia'!$C$2:$K$999,4)&amp;","&amp;VLOOKUP(A130,'Food Encyclopedia'!$C$2:$K$999,5)&amp;","&amp;VLOOKUP(A130,'Food Encyclopedia'!$C$2:$K$999,6)</f>
        <v>Celery, NA, stalk, fresh,Signature Farms,,Vegetables</v>
      </c>
      <c r="C130" s="8" t="str">
        <f>VLOOKUP(A130,'Food Encyclopedia'!$C$2:$K$999,6)</f>
        <v>Vegetables</v>
      </c>
      <c r="D130" s="8" t="str">
        <f>VLOOKUP(A130,'Food Encyclopedia'!$C$2:$K$999,7)</f>
        <v>Vegetable</v>
      </c>
      <c r="E130" s="8">
        <f>VLOOKUP(A130,'Absolute Total Monosaccharide C'!$E$2:$T$999,3)</f>
        <v>0.136339</v>
      </c>
      <c r="F130" s="8">
        <f>VLOOKUP(A130,'Absolute Total Monosaccharide C'!$E$2:$T$999,4)</f>
        <v>0.031817</v>
      </c>
      <c r="G130" s="8">
        <f>VLOOKUP(A130,'Absolute Total Monosaccharide C'!$E$2:$T$999,5)</f>
        <v>0</v>
      </c>
      <c r="H130" s="8">
        <f>VLOOKUP(A130,'Absolute Total Monosaccharide C'!$E$2:$T$999,6)</f>
        <v>0.020124</v>
      </c>
      <c r="I130" s="110">
        <f>VLOOKUP(A130,'Absolute Total Monosaccharide C'!$E$2:$T$999,7)</f>
        <v>0.023119</v>
      </c>
      <c r="J130" s="8">
        <f>VLOOKUP(A130,'Absolute Total Monosaccharide C'!$E$2:$T$999,8)</f>
        <v>0.003693</v>
      </c>
      <c r="K130" s="8">
        <f>VLOOKUP(A130,'Absolute Total Monosaccharide C'!$E$2:$T$999,9)</f>
        <v>0.003358</v>
      </c>
      <c r="L130" s="8">
        <f>VLOOKUP(A130,'Absolute Total Monosaccharide C'!$E$2:$T$999,10)</f>
        <v>0</v>
      </c>
      <c r="M130" s="8">
        <f>VLOOKUP(A130,'Absolute Total Monosaccharide C'!$E$2:$T$999,11)</f>
        <v>0.038257</v>
      </c>
      <c r="N130" s="8">
        <f>VLOOKUP(A130,'Absolute Total Monosaccharide C'!$E$2:$T$999,12)</f>
        <v>0</v>
      </c>
      <c r="O130" s="8">
        <f>VLOOKUP(A130,'Absolute Total Monosaccharide C'!$E$2:$T$999,13)</f>
        <v>0</v>
      </c>
      <c r="P130" s="8">
        <f>VLOOKUP(A130,'Absolute Total Monosaccharide C'!$E$2:$T$999,14)</f>
        <v>0.006365</v>
      </c>
      <c r="Q130" s="8">
        <f>VLOOKUP(A130,'Absolute Total Monosaccharide C'!$E$2:$T$999,15)</f>
        <v>0</v>
      </c>
      <c r="R130" s="8">
        <f>VLOOKUP(A130,'Absolute Total Monosaccharide C'!$E$2:$T$999,16)</f>
        <v>0.000777</v>
      </c>
      <c r="S130" s="110">
        <f>VLOOKUP(A130,'Absolute Total Monosaccharide C'!$E$2:$T$999,2)</f>
        <v>10.34</v>
      </c>
      <c r="T130" s="2">
        <v>0.514449964</v>
      </c>
    </row>
    <row r="131">
      <c r="A131" s="2" t="s">
        <v>391</v>
      </c>
      <c r="B131" s="8" t="str">
        <f>VLOOKUP(A131,'Food Encyclopedia'!$C$2:$K$999,3)&amp;","&amp;VLOOKUP(A131,'Food Encyclopedia'!$C$2:$K$999,4)&amp;","&amp;VLOOKUP(A131,'Food Encyclopedia'!$C$2:$K$999,5)&amp;","&amp;VLOOKUP(A131,'Food Encyclopedia'!$C$2:$K$999,6)</f>
        <v>Pea, snow, whole, fresh,Green Giant Fresh,,Beans, Peas, Legumes, Nuts, Seeds</v>
      </c>
      <c r="C131" s="8" t="str">
        <f>VLOOKUP(A131,'Food Encyclopedia'!$C$2:$K$999,6)</f>
        <v>Beans, Peas, Legumes, Nuts, Seeds</v>
      </c>
      <c r="D131" s="8" t="str">
        <f>VLOOKUP(A131,'Food Encyclopedia'!$C$2:$K$999,7)</f>
        <v>Vegetable</v>
      </c>
      <c r="E131" s="8">
        <f>VLOOKUP(A131,'Absolute Total Monosaccharide C'!$E$2:$T$999,3)</f>
        <v>0.378481</v>
      </c>
      <c r="F131" s="8">
        <f>VLOOKUP(A131,'Absolute Total Monosaccharide C'!$E$2:$T$999,4)</f>
        <v>0.030871</v>
      </c>
      <c r="G131" s="8">
        <f>VLOOKUP(A131,'Absolute Total Monosaccharide C'!$E$2:$T$999,5)</f>
        <v>0.029108</v>
      </c>
      <c r="H131" s="8">
        <f>VLOOKUP(A131,'Absolute Total Monosaccharide C'!$E$2:$T$999,6)</f>
        <v>0.015862</v>
      </c>
      <c r="I131" s="110">
        <f>VLOOKUP(A131,'Absolute Total Monosaccharide C'!$E$2:$T$999,7)</f>
        <v>0.017261</v>
      </c>
      <c r="J131" s="8">
        <f>VLOOKUP(A131,'Absolute Total Monosaccharide C'!$E$2:$T$999,8)</f>
        <v>0.001876</v>
      </c>
      <c r="K131" s="8">
        <f>VLOOKUP(A131,'Absolute Total Monosaccharide C'!$E$2:$T$999,9)</f>
        <v>0.002139</v>
      </c>
      <c r="L131" s="8">
        <f>VLOOKUP(A131,'Absolute Total Monosaccharide C'!$E$2:$T$999,10)</f>
        <v>0</v>
      </c>
      <c r="M131" s="8">
        <f>VLOOKUP(A131,'Absolute Total Monosaccharide C'!$E$2:$T$999,11)</f>
        <v>0.022399</v>
      </c>
      <c r="N131" s="8">
        <f>VLOOKUP(A131,'Absolute Total Monosaccharide C'!$E$2:$T$999,12)</f>
        <v>0</v>
      </c>
      <c r="O131" s="8">
        <f>VLOOKUP(A131,'Absolute Total Monosaccharide C'!$E$2:$T$999,13)</f>
        <v>0</v>
      </c>
      <c r="P131" s="111">
        <f>VLOOKUP(A131,'Absolute Total Monosaccharide C'!$E$2:$T$999,14)</f>
        <v>0.0000955</v>
      </c>
      <c r="Q131" s="8">
        <f>VLOOKUP(A131,'Absolute Total Monosaccharide C'!$E$2:$T$999,15)</f>
        <v>0</v>
      </c>
      <c r="R131" s="8">
        <f>VLOOKUP(A131,'Absolute Total Monosaccharide C'!$E$2:$T$999,16)</f>
        <v>0.001418</v>
      </c>
      <c r="S131" s="110">
        <f>VLOOKUP(A131,'Absolute Total Monosaccharide C'!$E$2:$T$999,2)</f>
        <v>10.33</v>
      </c>
      <c r="T131" s="2">
        <v>0.493470321</v>
      </c>
    </row>
    <row r="132">
      <c r="A132" s="2" t="s">
        <v>394</v>
      </c>
      <c r="B132" s="8" t="str">
        <f>VLOOKUP(A132,'Food Encyclopedia'!$C$2:$K$999,3)&amp;","&amp;VLOOKUP(A132,'Food Encyclopedia'!$C$2:$K$999,4)&amp;","&amp;VLOOKUP(A132,'Food Encyclopedia'!$C$2:$K$999,5)&amp;","&amp;VLOOKUP(A132,'Food Encyclopedia'!$C$2:$K$999,6)</f>
        <v>Pea, snow, whole, fresh,Green Giant Fresh,,Beans, Peas, Legumes, Nuts, Seeds</v>
      </c>
      <c r="C132" s="8" t="str">
        <f>VLOOKUP(A132,'Food Encyclopedia'!$C$2:$K$999,6)</f>
        <v>Beans, Peas, Legumes, Nuts, Seeds</v>
      </c>
      <c r="D132" s="8" t="str">
        <f>VLOOKUP(A132,'Food Encyclopedia'!$C$2:$K$999,7)</f>
        <v>Vegetable</v>
      </c>
      <c r="E132" s="8">
        <f>VLOOKUP(A132,'Absolute Total Monosaccharide C'!$E$2:$T$999,3)</f>
        <v>0.371883</v>
      </c>
      <c r="F132" s="8">
        <f>VLOOKUP(A132,'Absolute Total Monosaccharide C'!$E$2:$T$999,4)</f>
        <v>0.026218</v>
      </c>
      <c r="G132" s="8">
        <f>VLOOKUP(A132,'Absolute Total Monosaccharide C'!$E$2:$T$999,5)</f>
        <v>0.019538</v>
      </c>
      <c r="H132" s="8">
        <f>VLOOKUP(A132,'Absolute Total Monosaccharide C'!$E$2:$T$999,6)</f>
        <v>0.004233</v>
      </c>
      <c r="I132" s="110">
        <f>VLOOKUP(A132,'Absolute Total Monosaccharide C'!$E$2:$T$999,7)</f>
        <v>0.015632</v>
      </c>
      <c r="J132" s="8">
        <f>VLOOKUP(A132,'Absolute Total Monosaccharide C'!$E$2:$T$999,8)</f>
        <v>0.000882</v>
      </c>
      <c r="K132" s="8">
        <f>VLOOKUP(A132,'Absolute Total Monosaccharide C'!$E$2:$T$999,9)</f>
        <v>0.001834</v>
      </c>
      <c r="L132" s="8">
        <f>VLOOKUP(A132,'Absolute Total Monosaccharide C'!$E$2:$T$999,10)</f>
        <v>0</v>
      </c>
      <c r="M132" s="8">
        <f>VLOOKUP(A132,'Absolute Total Monosaccharide C'!$E$2:$T$999,11)</f>
        <v>0.021516</v>
      </c>
      <c r="N132" s="8">
        <f>VLOOKUP(A132,'Absolute Total Monosaccharide C'!$E$2:$T$999,12)</f>
        <v>0</v>
      </c>
      <c r="O132" s="8">
        <f>VLOOKUP(A132,'Absolute Total Monosaccharide C'!$E$2:$T$999,13)</f>
        <v>0</v>
      </c>
      <c r="P132" s="8">
        <f>VLOOKUP(A132,'Absolute Total Monosaccharide C'!$E$2:$T$999,14)</f>
        <v>0</v>
      </c>
      <c r="Q132" s="8">
        <f>VLOOKUP(A132,'Absolute Total Monosaccharide C'!$E$2:$T$999,15)</f>
        <v>0</v>
      </c>
      <c r="R132" s="8">
        <f>VLOOKUP(A132,'Absolute Total Monosaccharide C'!$E$2:$T$999,16)</f>
        <v>0.001148</v>
      </c>
      <c r="S132" s="110">
        <f>VLOOKUP(A132,'Absolute Total Monosaccharide C'!$E$2:$T$999,2)</f>
        <v>10.49</v>
      </c>
      <c r="T132" s="2">
        <v>0.713028548</v>
      </c>
    </row>
    <row r="133">
      <c r="A133" s="2" t="s">
        <v>395</v>
      </c>
      <c r="B133" s="8" t="str">
        <f>VLOOKUP(A133,'Food Encyclopedia'!$C$2:$K$999,3)&amp;","&amp;VLOOKUP(A133,'Food Encyclopedia'!$C$2:$K$999,4)&amp;","&amp;VLOOKUP(A133,'Food Encyclopedia'!$C$2:$K$999,5)&amp;","&amp;VLOOKUP(A133,'Food Encyclopedia'!$C$2:$K$999,6)</f>
        <v>Bean, green, whole, fresh,Green Giant Fresh,,Vegetables</v>
      </c>
      <c r="C133" s="8" t="str">
        <f>VLOOKUP(A133,'Food Encyclopedia'!$C$2:$K$999,6)</f>
        <v>Vegetables</v>
      </c>
      <c r="D133" s="8" t="str">
        <f>VLOOKUP(A133,'Food Encyclopedia'!$C$2:$K$999,7)</f>
        <v>Vegetable</v>
      </c>
      <c r="E133" s="8">
        <f>VLOOKUP(A133,'Absolute Total Monosaccharide C'!$E$2:$T$999,3)</f>
        <v>0.223215</v>
      </c>
      <c r="F133" s="8">
        <f>VLOOKUP(A133,'Absolute Total Monosaccharide C'!$E$2:$T$999,4)</f>
        <v>0.042336</v>
      </c>
      <c r="G133" s="8">
        <f>VLOOKUP(A133,'Absolute Total Monosaccharide C'!$E$2:$T$999,5)</f>
        <v>0</v>
      </c>
      <c r="H133" s="8">
        <f>VLOOKUP(A133,'Absolute Total Monosaccharide C'!$E$2:$T$999,6)</f>
        <v>0.027476</v>
      </c>
      <c r="I133" s="110">
        <f>VLOOKUP(A133,'Absolute Total Monosaccharide C'!$E$2:$T$999,7)</f>
        <v>0.023847</v>
      </c>
      <c r="J133" s="8">
        <f>VLOOKUP(A133,'Absolute Total Monosaccharide C'!$E$2:$T$999,8)</f>
        <v>0.004023</v>
      </c>
      <c r="K133" s="8">
        <f>VLOOKUP(A133,'Absolute Total Monosaccharide C'!$E$2:$T$999,9)</f>
        <v>0.003506</v>
      </c>
      <c r="L133" s="8">
        <f>VLOOKUP(A133,'Absolute Total Monosaccharide C'!$E$2:$T$999,10)</f>
        <v>0</v>
      </c>
      <c r="M133" s="8">
        <f>VLOOKUP(A133,'Absolute Total Monosaccharide C'!$E$2:$T$999,11)</f>
        <v>0.042685</v>
      </c>
      <c r="N133" s="8">
        <f>VLOOKUP(A133,'Absolute Total Monosaccharide C'!$E$2:$T$999,12)</f>
        <v>0</v>
      </c>
      <c r="O133" s="8">
        <f>VLOOKUP(A133,'Absolute Total Monosaccharide C'!$E$2:$T$999,13)</f>
        <v>0</v>
      </c>
      <c r="P133" s="8">
        <f>VLOOKUP(A133,'Absolute Total Monosaccharide C'!$E$2:$T$999,14)</f>
        <v>0.017834</v>
      </c>
      <c r="Q133" s="8">
        <f>VLOOKUP(A133,'Absolute Total Monosaccharide C'!$E$2:$T$999,15)</f>
        <v>0</v>
      </c>
      <c r="R133" s="8">
        <f>VLOOKUP(A133,'Absolute Total Monosaccharide C'!$E$2:$T$999,16)</f>
        <v>0.00239</v>
      </c>
      <c r="S133" s="110">
        <f>VLOOKUP(A133,'Absolute Total Monosaccharide C'!$E$2:$T$999,2)</f>
        <v>10.3</v>
      </c>
      <c r="T133" s="2">
        <v>0.564063041</v>
      </c>
    </row>
    <row r="134">
      <c r="A134" s="2" t="s">
        <v>397</v>
      </c>
      <c r="B134" s="8" t="str">
        <f>VLOOKUP(A134,'Food Encyclopedia'!$C$2:$K$999,3)&amp;","&amp;VLOOKUP(A134,'Food Encyclopedia'!$C$2:$K$999,4)&amp;","&amp;VLOOKUP(A134,'Food Encyclopedia'!$C$2:$K$999,5)&amp;","&amp;VLOOKUP(A134,'Food Encyclopedia'!$C$2:$K$999,6)</f>
        <v>Bean, french green, whole, fresh,Earth Exotics,,Vegetables</v>
      </c>
      <c r="C134" s="8" t="str">
        <f>VLOOKUP(A134,'Food Encyclopedia'!$C$2:$K$999,6)</f>
        <v>Vegetables</v>
      </c>
      <c r="D134" s="8" t="str">
        <f>VLOOKUP(A134,'Food Encyclopedia'!$C$2:$K$999,7)</f>
        <v>Vegetable</v>
      </c>
      <c r="E134" s="8">
        <f>VLOOKUP(A134,'Absolute Total Monosaccharide C'!$E$2:$T$999,3)</f>
        <v>0.103455</v>
      </c>
      <c r="F134" s="8">
        <f>VLOOKUP(A134,'Absolute Total Monosaccharide C'!$E$2:$T$999,4)</f>
        <v>0.051353</v>
      </c>
      <c r="G134" s="8">
        <f>VLOOKUP(A134,'Absolute Total Monosaccharide C'!$E$2:$T$999,5)</f>
        <v>0</v>
      </c>
      <c r="H134" s="8">
        <f>VLOOKUP(A134,'Absolute Total Monosaccharide C'!$E$2:$T$999,6)</f>
        <v>0.022375</v>
      </c>
      <c r="I134" s="110">
        <f>VLOOKUP(A134,'Absolute Total Monosaccharide C'!$E$2:$T$999,7)</f>
        <v>0.022042</v>
      </c>
      <c r="J134" s="8">
        <f>VLOOKUP(A134,'Absolute Total Monosaccharide C'!$E$2:$T$999,8)</f>
        <v>0.006332</v>
      </c>
      <c r="K134" s="8">
        <f>VLOOKUP(A134,'Absolute Total Monosaccharide C'!$E$2:$T$999,9)</f>
        <v>0.003452</v>
      </c>
      <c r="L134" s="8">
        <f>VLOOKUP(A134,'Absolute Total Monosaccharide C'!$E$2:$T$999,10)</f>
        <v>0</v>
      </c>
      <c r="M134" s="8">
        <f>VLOOKUP(A134,'Absolute Total Monosaccharide C'!$E$2:$T$999,11)</f>
        <v>0.04457</v>
      </c>
      <c r="N134" s="8">
        <f>VLOOKUP(A134,'Absolute Total Monosaccharide C'!$E$2:$T$999,12)</f>
        <v>0</v>
      </c>
      <c r="O134" s="8">
        <f>VLOOKUP(A134,'Absolute Total Monosaccharide C'!$E$2:$T$999,13)</f>
        <v>0</v>
      </c>
      <c r="P134" s="8">
        <f>VLOOKUP(A134,'Absolute Total Monosaccharide C'!$E$2:$T$999,14)</f>
        <v>0.008928</v>
      </c>
      <c r="Q134" s="8">
        <f>VLOOKUP(A134,'Absolute Total Monosaccharide C'!$E$2:$T$999,15)</f>
        <v>0</v>
      </c>
      <c r="R134" s="8">
        <f>VLOOKUP(A134,'Absolute Total Monosaccharide C'!$E$2:$T$999,16)</f>
        <v>0.00251</v>
      </c>
      <c r="S134" s="110">
        <f>VLOOKUP(A134,'Absolute Total Monosaccharide C'!$E$2:$T$999,2)</f>
        <v>10.25</v>
      </c>
      <c r="T134" s="2">
        <v>0.452891992</v>
      </c>
    </row>
    <row r="135">
      <c r="A135" s="2" t="s">
        <v>400</v>
      </c>
      <c r="B135" s="8" t="str">
        <f>VLOOKUP(A135,'Food Encyclopedia'!$C$2:$K$999,3)&amp;","&amp;VLOOKUP(A135,'Food Encyclopedia'!$C$2:$K$999,4)&amp;","&amp;VLOOKUP(A135,'Food Encyclopedia'!$C$2:$K$999,5)&amp;","&amp;VLOOKUP(A135,'Food Encyclopedia'!$C$2:$K$999,6)</f>
        <v>Pea, sugar snap, whole, fresh,Organics,,Beans, Peas, Legumes, Nuts, Seeds</v>
      </c>
      <c r="C135" s="8" t="str">
        <f>VLOOKUP(A135,'Food Encyclopedia'!$C$2:$K$999,6)</f>
        <v>Beans, Peas, Legumes, Nuts, Seeds</v>
      </c>
      <c r="D135" s="8" t="str">
        <f>VLOOKUP(A135,'Food Encyclopedia'!$C$2:$K$999,7)</f>
        <v>Vegetable</v>
      </c>
      <c r="E135" s="8">
        <f>VLOOKUP(A135,'Absolute Total Monosaccharide C'!$E$2:$T$999,3)</f>
        <v>0.25714</v>
      </c>
      <c r="F135" s="8">
        <f>VLOOKUP(A135,'Absolute Total Monosaccharide C'!$E$2:$T$999,4)</f>
        <v>0.031675</v>
      </c>
      <c r="G135" s="8">
        <f>VLOOKUP(A135,'Absolute Total Monosaccharide C'!$E$2:$T$999,5)</f>
        <v>0</v>
      </c>
      <c r="H135" s="8">
        <f>VLOOKUP(A135,'Absolute Total Monosaccharide C'!$E$2:$T$999,6)</f>
        <v>0.008313</v>
      </c>
      <c r="I135" s="110">
        <f>VLOOKUP(A135,'Absolute Total Monosaccharide C'!$E$2:$T$999,7)</f>
        <v>0.017854</v>
      </c>
      <c r="J135" s="8">
        <f>VLOOKUP(A135,'Absolute Total Monosaccharide C'!$E$2:$T$999,8)</f>
        <v>0.002185</v>
      </c>
      <c r="K135" s="8">
        <f>VLOOKUP(A135,'Absolute Total Monosaccharide C'!$E$2:$T$999,9)</f>
        <v>0.002539</v>
      </c>
      <c r="L135" s="8">
        <f>VLOOKUP(A135,'Absolute Total Monosaccharide C'!$E$2:$T$999,10)</f>
        <v>0</v>
      </c>
      <c r="M135" s="8">
        <f>VLOOKUP(A135,'Absolute Total Monosaccharide C'!$E$2:$T$999,11)</f>
        <v>0.025253</v>
      </c>
      <c r="N135" s="8">
        <f>VLOOKUP(A135,'Absolute Total Monosaccharide C'!$E$2:$T$999,12)</f>
        <v>0</v>
      </c>
      <c r="O135" s="8">
        <f>VLOOKUP(A135,'Absolute Total Monosaccharide C'!$E$2:$T$999,13)</f>
        <v>0</v>
      </c>
      <c r="P135" s="8">
        <f>VLOOKUP(A135,'Absolute Total Monosaccharide C'!$E$2:$T$999,14)</f>
        <v>0.00105</v>
      </c>
      <c r="Q135" s="8">
        <f>VLOOKUP(A135,'Absolute Total Monosaccharide C'!$E$2:$T$999,15)</f>
        <v>0</v>
      </c>
      <c r="R135" s="8">
        <f>VLOOKUP(A135,'Absolute Total Monosaccharide C'!$E$2:$T$999,16)</f>
        <v>0.001839</v>
      </c>
      <c r="S135" s="110">
        <f>VLOOKUP(A135,'Absolute Total Monosaccharide C'!$E$2:$T$999,2)</f>
        <v>10.46</v>
      </c>
      <c r="T135" s="2">
        <v>0.531991489</v>
      </c>
    </row>
    <row r="136">
      <c r="A136" s="2" t="s">
        <v>402</v>
      </c>
      <c r="B136" s="8" t="str">
        <f>VLOOKUP(A136,'Food Encyclopedia'!$C$2:$K$999,3)&amp;","&amp;VLOOKUP(A136,'Food Encyclopedia'!$C$2:$K$999,4)&amp;","&amp;VLOOKUP(A136,'Food Encyclopedia'!$C$2:$K$999,5)&amp;","&amp;VLOOKUP(A136,'Food Encyclopedia'!$C$2:$K$999,6)</f>
        <v>Carrot, baby, flesh, peeled,Organics,,Vegetables</v>
      </c>
      <c r="C136" s="8" t="str">
        <f>VLOOKUP(A136,'Food Encyclopedia'!$C$2:$K$999,6)</f>
        <v>Vegetables</v>
      </c>
      <c r="D136" s="8" t="str">
        <f>VLOOKUP(A136,'Food Encyclopedia'!$C$2:$K$999,7)</f>
        <v>Vegetable</v>
      </c>
      <c r="E136" s="8">
        <f>VLOOKUP(A136,'Absolute Total Monosaccharide C'!$E$2:$T$999,3)</f>
        <v>0.245477</v>
      </c>
      <c r="F136" s="8">
        <f>VLOOKUP(A136,'Absolute Total Monosaccharide C'!$E$2:$T$999,4)</f>
        <v>0.035955</v>
      </c>
      <c r="G136" s="8">
        <f>VLOOKUP(A136,'Absolute Total Monosaccharide C'!$E$2:$T$999,5)</f>
        <v>0.024085</v>
      </c>
      <c r="H136" s="8">
        <f>VLOOKUP(A136,'Absolute Total Monosaccharide C'!$E$2:$T$999,6)</f>
        <v>0.005045</v>
      </c>
      <c r="I136" s="110">
        <f>VLOOKUP(A136,'Absolute Total Monosaccharide C'!$E$2:$T$999,7)</f>
        <v>0.021681</v>
      </c>
      <c r="J136" s="8">
        <f>VLOOKUP(A136,'Absolute Total Monosaccharide C'!$E$2:$T$999,8)</f>
        <v>0.003849</v>
      </c>
      <c r="K136" s="8">
        <f>VLOOKUP(A136,'Absolute Total Monosaccharide C'!$E$2:$T$999,9)</f>
        <v>0.0035</v>
      </c>
      <c r="L136" s="8">
        <f>VLOOKUP(A136,'Absolute Total Monosaccharide C'!$E$2:$T$999,10)</f>
        <v>0</v>
      </c>
      <c r="M136" s="8">
        <f>VLOOKUP(A136,'Absolute Total Monosaccharide C'!$E$2:$T$999,11)</f>
        <v>0.041219</v>
      </c>
      <c r="N136" s="8">
        <f>VLOOKUP(A136,'Absolute Total Monosaccharide C'!$E$2:$T$999,12)</f>
        <v>0</v>
      </c>
      <c r="O136" s="8">
        <f>VLOOKUP(A136,'Absolute Total Monosaccharide C'!$E$2:$T$999,13)</f>
        <v>0</v>
      </c>
      <c r="P136" s="8">
        <f>VLOOKUP(A136,'Absolute Total Monosaccharide C'!$E$2:$T$999,14)</f>
        <v>0.004775</v>
      </c>
      <c r="Q136" s="8">
        <f>VLOOKUP(A136,'Absolute Total Monosaccharide C'!$E$2:$T$999,15)</f>
        <v>0</v>
      </c>
      <c r="R136" s="8">
        <f>VLOOKUP(A136,'Absolute Total Monosaccharide C'!$E$2:$T$999,16)</f>
        <v>0.000431</v>
      </c>
      <c r="S136" s="110">
        <f>VLOOKUP(A136,'Absolute Total Monosaccharide C'!$E$2:$T$999,2)</f>
        <v>10.32</v>
      </c>
      <c r="T136" s="2">
        <v>1.09816866</v>
      </c>
    </row>
    <row r="137">
      <c r="A137" s="2" t="s">
        <v>404</v>
      </c>
      <c r="B137" s="8" t="str">
        <f>VLOOKUP(A137,'Food Encyclopedia'!$C$2:$K$999,3)&amp;","&amp;VLOOKUP(A137,'Food Encyclopedia'!$C$2:$K$999,4)&amp;","&amp;VLOOKUP(A137,'Food Encyclopedia'!$C$2:$K$999,5)&amp;","&amp;VLOOKUP(A137,'Food Encyclopedia'!$C$2:$K$999,6)</f>
        <v>Carrot, baby, flesh, peeled,Organics,,Vegetables</v>
      </c>
      <c r="C137" s="8" t="str">
        <f>VLOOKUP(A137,'Food Encyclopedia'!$C$2:$K$999,6)</f>
        <v>Vegetables</v>
      </c>
      <c r="D137" s="8" t="str">
        <f>VLOOKUP(A137,'Food Encyclopedia'!$C$2:$K$999,7)</f>
        <v>Vegetable</v>
      </c>
      <c r="E137" s="8">
        <f>VLOOKUP(A137,'Absolute Total Monosaccharide C'!$E$2:$T$999,3)</f>
        <v>0.216091</v>
      </c>
      <c r="F137" s="8">
        <f>VLOOKUP(A137,'Absolute Total Monosaccharide C'!$E$2:$T$999,4)</f>
        <v>0.029694</v>
      </c>
      <c r="G137" s="8">
        <f>VLOOKUP(A137,'Absolute Total Monosaccharide C'!$E$2:$T$999,5)</f>
        <v>0.002821</v>
      </c>
      <c r="H137" s="8">
        <f>VLOOKUP(A137,'Absolute Total Monosaccharide C'!$E$2:$T$999,6)</f>
        <v>0.00759</v>
      </c>
      <c r="I137" s="110">
        <f>VLOOKUP(A137,'Absolute Total Monosaccharide C'!$E$2:$T$999,7)</f>
        <v>0.023397</v>
      </c>
      <c r="J137" s="8">
        <f>VLOOKUP(A137,'Absolute Total Monosaccharide C'!$E$2:$T$999,8)</f>
        <v>0.00234</v>
      </c>
      <c r="K137" s="8">
        <f>VLOOKUP(A137,'Absolute Total Monosaccharide C'!$E$2:$T$999,9)</f>
        <v>0.003902</v>
      </c>
      <c r="L137" s="8">
        <f>VLOOKUP(A137,'Absolute Total Monosaccharide C'!$E$2:$T$999,10)</f>
        <v>0</v>
      </c>
      <c r="M137" s="8">
        <f>VLOOKUP(A137,'Absolute Total Monosaccharide C'!$E$2:$T$999,11)</f>
        <v>0.035386</v>
      </c>
      <c r="N137" s="8">
        <f>VLOOKUP(A137,'Absolute Total Monosaccharide C'!$E$2:$T$999,12)</f>
        <v>0</v>
      </c>
      <c r="O137" s="8">
        <f>VLOOKUP(A137,'Absolute Total Monosaccharide C'!$E$2:$T$999,13)</f>
        <v>0</v>
      </c>
      <c r="P137" s="8">
        <f>VLOOKUP(A137,'Absolute Total Monosaccharide C'!$E$2:$T$999,14)</f>
        <v>0.004069</v>
      </c>
      <c r="Q137" s="8">
        <f>VLOOKUP(A137,'Absolute Total Monosaccharide C'!$E$2:$T$999,15)</f>
        <v>0</v>
      </c>
      <c r="R137" s="8">
        <f>VLOOKUP(A137,'Absolute Total Monosaccharide C'!$E$2:$T$999,16)</f>
        <v>0.000811</v>
      </c>
      <c r="S137" s="110">
        <f>VLOOKUP(A137,'Absolute Total Monosaccharide C'!$E$2:$T$999,2)</f>
        <v>10.26</v>
      </c>
      <c r="T137" s="2">
        <v>0.99305539</v>
      </c>
    </row>
    <row r="138">
      <c r="A138" s="2" t="s">
        <v>405</v>
      </c>
      <c r="B138" s="8" t="str">
        <f>VLOOKUP(A138,'Food Encyclopedia'!$C$2:$K$999,3)&amp;","&amp;VLOOKUP(A138,'Food Encyclopedia'!$C$2:$K$999,4)&amp;","&amp;VLOOKUP(A138,'Food Encyclopedia'!$C$2:$K$999,5)&amp;","&amp;VLOOKUP(A138,'Food Encyclopedia'!$C$2:$K$999,6)</f>
        <v>Carrot, baby, rainbow (white), peeled,Organics,,Vegetables</v>
      </c>
      <c r="C138" s="8" t="str">
        <f>VLOOKUP(A138,'Food Encyclopedia'!$C$2:$K$999,6)</f>
        <v>Vegetables</v>
      </c>
      <c r="D138" s="8" t="str">
        <f>VLOOKUP(A138,'Food Encyclopedia'!$C$2:$K$999,7)</f>
        <v>Vegetable</v>
      </c>
      <c r="E138" s="8">
        <f>VLOOKUP(A138,'Absolute Total Monosaccharide C'!$E$2:$T$999,3)</f>
        <v>0.25493</v>
      </c>
      <c r="F138" s="8">
        <f>VLOOKUP(A138,'Absolute Total Monosaccharide C'!$E$2:$T$999,4)</f>
        <v>0.036216</v>
      </c>
      <c r="G138" s="8">
        <f>VLOOKUP(A138,'Absolute Total Monosaccharide C'!$E$2:$T$999,5)</f>
        <v>0.033444</v>
      </c>
      <c r="H138" s="8">
        <f>VLOOKUP(A138,'Absolute Total Monosaccharide C'!$E$2:$T$999,6)</f>
        <v>0.007691</v>
      </c>
      <c r="I138" s="110">
        <f>VLOOKUP(A138,'Absolute Total Monosaccharide C'!$E$2:$T$999,7)</f>
        <v>0.031951</v>
      </c>
      <c r="J138" s="8">
        <f>VLOOKUP(A138,'Absolute Total Monosaccharide C'!$E$2:$T$999,8)</f>
        <v>0.002185</v>
      </c>
      <c r="K138" s="8">
        <f>VLOOKUP(A138,'Absolute Total Monosaccharide C'!$E$2:$T$999,9)</f>
        <v>0.003723</v>
      </c>
      <c r="L138" s="8">
        <f>VLOOKUP(A138,'Absolute Total Monosaccharide C'!$E$2:$T$999,10)</f>
        <v>0</v>
      </c>
      <c r="M138" s="8">
        <f>VLOOKUP(A138,'Absolute Total Monosaccharide C'!$E$2:$T$999,11)</f>
        <v>0.046625</v>
      </c>
      <c r="N138" s="8">
        <f>VLOOKUP(A138,'Absolute Total Monosaccharide C'!$E$2:$T$999,12)</f>
        <v>0</v>
      </c>
      <c r="O138" s="8">
        <f>VLOOKUP(A138,'Absolute Total Monosaccharide C'!$E$2:$T$999,13)</f>
        <v>0</v>
      </c>
      <c r="P138" s="8">
        <f>VLOOKUP(A138,'Absolute Total Monosaccharide C'!$E$2:$T$999,14)</f>
        <v>0.004103</v>
      </c>
      <c r="Q138" s="8">
        <f>VLOOKUP(A138,'Absolute Total Monosaccharide C'!$E$2:$T$999,15)</f>
        <v>0</v>
      </c>
      <c r="R138" s="8">
        <f>VLOOKUP(A138,'Absolute Total Monosaccharide C'!$E$2:$T$999,16)</f>
        <v>0.000804</v>
      </c>
      <c r="S138" s="110">
        <f>VLOOKUP(A138,'Absolute Total Monosaccharide C'!$E$2:$T$999,2)</f>
        <v>10.21</v>
      </c>
      <c r="T138" s="2">
        <v>0.845807914</v>
      </c>
    </row>
    <row r="139">
      <c r="A139" s="2" t="s">
        <v>407</v>
      </c>
      <c r="B139" s="8" t="str">
        <f>VLOOKUP(A139,'Food Encyclopedia'!$C$2:$K$999,3)&amp;","&amp;VLOOKUP(A139,'Food Encyclopedia'!$C$2:$K$999,4)&amp;","&amp;VLOOKUP(A139,'Food Encyclopedia'!$C$2:$K$999,5)&amp;","&amp;VLOOKUP(A139,'Food Encyclopedia'!$C$2:$K$999,6)</f>
        <v>Carrot, baby, rainbow (yellow), peeled,Organics,,Vegetables</v>
      </c>
      <c r="C139" s="8" t="str">
        <f>VLOOKUP(A139,'Food Encyclopedia'!$C$2:$K$999,6)</f>
        <v>Vegetables</v>
      </c>
      <c r="D139" s="8" t="str">
        <f>VLOOKUP(A139,'Food Encyclopedia'!$C$2:$K$999,7)</f>
        <v>Vegetable</v>
      </c>
      <c r="E139" s="8">
        <f>VLOOKUP(A139,'Absolute Total Monosaccharide C'!$E$2:$T$999,3)</f>
        <v>0.32468</v>
      </c>
      <c r="F139" s="8">
        <f>VLOOKUP(A139,'Absolute Total Monosaccharide C'!$E$2:$T$999,4)</f>
        <v>0.038564</v>
      </c>
      <c r="G139" s="8">
        <f>VLOOKUP(A139,'Absolute Total Monosaccharide C'!$E$2:$T$999,5)</f>
        <v>0.023752</v>
      </c>
      <c r="H139" s="8">
        <f>VLOOKUP(A139,'Absolute Total Monosaccharide C'!$E$2:$T$999,6)</f>
        <v>0.006506</v>
      </c>
      <c r="I139" s="110">
        <f>VLOOKUP(A139,'Absolute Total Monosaccharide C'!$E$2:$T$999,7)</f>
        <v>0.025419</v>
      </c>
      <c r="J139" s="8">
        <f>VLOOKUP(A139,'Absolute Total Monosaccharide C'!$E$2:$T$999,8)</f>
        <v>0.004769</v>
      </c>
      <c r="K139" s="8">
        <f>VLOOKUP(A139,'Absolute Total Monosaccharide C'!$E$2:$T$999,9)</f>
        <v>0.003723</v>
      </c>
      <c r="L139" s="8">
        <f>VLOOKUP(A139,'Absolute Total Monosaccharide C'!$E$2:$T$999,10)</f>
        <v>0</v>
      </c>
      <c r="M139" s="8">
        <f>VLOOKUP(A139,'Absolute Total Monosaccharide C'!$E$2:$T$999,11)</f>
        <v>0.046428</v>
      </c>
      <c r="N139" s="8">
        <f>VLOOKUP(A139,'Absolute Total Monosaccharide C'!$E$2:$T$999,12)</f>
        <v>0</v>
      </c>
      <c r="O139" s="8">
        <f>VLOOKUP(A139,'Absolute Total Monosaccharide C'!$E$2:$T$999,13)</f>
        <v>0</v>
      </c>
      <c r="P139" s="8">
        <f>VLOOKUP(A139,'Absolute Total Monosaccharide C'!$E$2:$T$999,14)</f>
        <v>0.003734</v>
      </c>
      <c r="Q139" s="8">
        <f>VLOOKUP(A139,'Absolute Total Monosaccharide C'!$E$2:$T$999,15)</f>
        <v>0</v>
      </c>
      <c r="R139" s="8">
        <f>VLOOKUP(A139,'Absolute Total Monosaccharide C'!$E$2:$T$999,16)</f>
        <v>0.000465</v>
      </c>
      <c r="S139" s="110">
        <f>VLOOKUP(A139,'Absolute Total Monosaccharide C'!$E$2:$T$999,2)</f>
        <v>10.27</v>
      </c>
      <c r="T139" s="2">
        <v>0.992088443</v>
      </c>
    </row>
    <row r="140">
      <c r="A140" s="2" t="s">
        <v>409</v>
      </c>
      <c r="B140" s="8" t="str">
        <f>VLOOKUP(A140,'Food Encyclopedia'!$C$2:$K$999,3)&amp;","&amp;VLOOKUP(A140,'Food Encyclopedia'!$C$2:$K$999,4)&amp;","&amp;VLOOKUP(A140,'Food Encyclopedia'!$C$2:$K$999,5)&amp;","&amp;VLOOKUP(A140,'Food Encyclopedia'!$C$2:$K$999,6)</f>
        <v>Carrot, baby, rainbow (purple), peeled,Organics,,Vegetables</v>
      </c>
      <c r="C140" s="8" t="str">
        <f>VLOOKUP(A140,'Food Encyclopedia'!$C$2:$K$999,6)</f>
        <v>Vegetables</v>
      </c>
      <c r="D140" s="8" t="str">
        <f>VLOOKUP(A140,'Food Encyclopedia'!$C$2:$K$999,7)</f>
        <v>Vegetable</v>
      </c>
      <c r="E140" s="8">
        <f>VLOOKUP(A140,'Absolute Total Monosaccharide C'!$E$2:$T$999,3)</f>
        <v>0.326013</v>
      </c>
      <c r="F140" s="8">
        <f>VLOOKUP(A140,'Absolute Total Monosaccharide C'!$E$2:$T$999,4)</f>
        <v>0.037625</v>
      </c>
      <c r="G140" s="8">
        <f>VLOOKUP(A140,'Absolute Total Monosaccharide C'!$E$2:$T$999,5)</f>
        <v>0.069041</v>
      </c>
      <c r="H140" s="8">
        <f>VLOOKUP(A140,'Absolute Total Monosaccharide C'!$E$2:$T$999,6)</f>
        <v>0.007622</v>
      </c>
      <c r="I140" s="110">
        <f>VLOOKUP(A140,'Absolute Total Monosaccharide C'!$E$2:$T$999,7)</f>
        <v>0.022552</v>
      </c>
      <c r="J140" s="8">
        <f>VLOOKUP(A140,'Absolute Total Monosaccharide C'!$E$2:$T$999,8)</f>
        <v>0.001537</v>
      </c>
      <c r="K140" s="8">
        <f>VLOOKUP(A140,'Absolute Total Monosaccharide C'!$E$2:$T$999,9)</f>
        <v>0.003364</v>
      </c>
      <c r="L140" s="8">
        <f>VLOOKUP(A140,'Absolute Total Monosaccharide C'!$E$2:$T$999,10)</f>
        <v>0</v>
      </c>
      <c r="M140" s="8">
        <f>VLOOKUP(A140,'Absolute Total Monosaccharide C'!$E$2:$T$999,11)</f>
        <v>0.038017</v>
      </c>
      <c r="N140" s="8">
        <f>VLOOKUP(A140,'Absolute Total Monosaccharide C'!$E$2:$T$999,12)</f>
        <v>0</v>
      </c>
      <c r="O140" s="8">
        <f>VLOOKUP(A140,'Absolute Total Monosaccharide C'!$E$2:$T$999,13)</f>
        <v>0</v>
      </c>
      <c r="P140" s="8">
        <f>VLOOKUP(A140,'Absolute Total Monosaccharide C'!$E$2:$T$999,14)</f>
        <v>0.004287</v>
      </c>
      <c r="Q140" s="8">
        <f>VLOOKUP(A140,'Absolute Total Monosaccharide C'!$E$2:$T$999,15)</f>
        <v>0</v>
      </c>
      <c r="R140" s="8">
        <f>VLOOKUP(A140,'Absolute Total Monosaccharide C'!$E$2:$T$999,16)</f>
        <v>0.00039</v>
      </c>
      <c r="S140" s="110">
        <f>VLOOKUP(A140,'Absolute Total Monosaccharide C'!$E$2:$T$999,2)</f>
        <v>10.35</v>
      </c>
      <c r="T140" s="2">
        <v>0.966368626</v>
      </c>
    </row>
    <row r="141">
      <c r="A141" s="2" t="s">
        <v>411</v>
      </c>
      <c r="B141" s="8" t="str">
        <f>VLOOKUP(A141,'Food Encyclopedia'!$C$2:$K$999,3)&amp;","&amp;VLOOKUP(A141,'Food Encyclopedia'!$C$2:$K$999,4)&amp;","&amp;VLOOKUP(A141,'Food Encyclopedia'!$C$2:$K$999,5)&amp;","&amp;VLOOKUP(A141,'Food Encyclopedia'!$C$2:$K$999,6)</f>
        <v>Carrot, NA, whole, fresh,Organics,,Vegetables</v>
      </c>
      <c r="C141" s="8" t="str">
        <f>VLOOKUP(A141,'Food Encyclopedia'!$C$2:$K$999,6)</f>
        <v>Vegetables</v>
      </c>
      <c r="D141" s="8" t="str">
        <f>VLOOKUP(A141,'Food Encyclopedia'!$C$2:$K$999,7)</f>
        <v>Vegetable</v>
      </c>
      <c r="E141" s="8">
        <f>VLOOKUP(A141,'Absolute Total Monosaccharide C'!$E$2:$T$999,3)</f>
        <v>0.257517</v>
      </c>
      <c r="F141" s="8">
        <f>VLOOKUP(A141,'Absolute Total Monosaccharide C'!$E$2:$T$999,4)</f>
        <v>0.045775</v>
      </c>
      <c r="G141" s="8">
        <f>VLOOKUP(A141,'Absolute Total Monosaccharide C'!$E$2:$T$999,5)</f>
        <v>0.026102</v>
      </c>
      <c r="H141" s="8">
        <f>VLOOKUP(A141,'Absolute Total Monosaccharide C'!$E$2:$T$999,6)</f>
        <v>0.004168</v>
      </c>
      <c r="I141" s="110">
        <f>VLOOKUP(A141,'Absolute Total Monosaccharide C'!$E$2:$T$999,7)</f>
        <v>0.024702</v>
      </c>
      <c r="J141" s="8">
        <f>VLOOKUP(A141,'Absolute Total Monosaccharide C'!$E$2:$T$999,8)</f>
        <v>0.003298</v>
      </c>
      <c r="K141" s="8">
        <f>VLOOKUP(A141,'Absolute Total Monosaccharide C'!$E$2:$T$999,9)</f>
        <v>0.002976</v>
      </c>
      <c r="L141" s="8">
        <f>VLOOKUP(A141,'Absolute Total Monosaccharide C'!$E$2:$T$999,10)</f>
        <v>0</v>
      </c>
      <c r="M141" s="8">
        <f>VLOOKUP(A141,'Absolute Total Monosaccharide C'!$E$2:$T$999,11)</f>
        <v>0.040755</v>
      </c>
      <c r="N141" s="8">
        <f>VLOOKUP(A141,'Absolute Total Monosaccharide C'!$E$2:$T$999,12)</f>
        <v>0</v>
      </c>
      <c r="O141" s="8">
        <f>VLOOKUP(A141,'Absolute Total Monosaccharide C'!$E$2:$T$999,13)</f>
        <v>0</v>
      </c>
      <c r="P141" s="8">
        <f>VLOOKUP(A141,'Absolute Total Monosaccharide C'!$E$2:$T$999,14)</f>
        <v>0.005754</v>
      </c>
      <c r="Q141" s="8">
        <f>VLOOKUP(A141,'Absolute Total Monosaccharide C'!$E$2:$T$999,15)</f>
        <v>0</v>
      </c>
      <c r="R141" s="8">
        <f>VLOOKUP(A141,'Absolute Total Monosaccharide C'!$E$2:$T$999,16)</f>
        <v>0.000531</v>
      </c>
      <c r="S141" s="110">
        <f>VLOOKUP(A141,'Absolute Total Monosaccharide C'!$E$2:$T$999,2)</f>
        <v>10.49</v>
      </c>
      <c r="T141" s="2">
        <v>0.981300465</v>
      </c>
    </row>
    <row r="142">
      <c r="A142" s="2" t="s">
        <v>413</v>
      </c>
      <c r="B142" s="8" t="str">
        <f>VLOOKUP(A142,'Food Encyclopedia'!$C$2:$K$999,3)&amp;","&amp;VLOOKUP(A142,'Food Encyclopedia'!$C$2:$K$999,4)&amp;","&amp;VLOOKUP(A142,'Food Encyclopedia'!$C$2:$K$999,5)&amp;","&amp;VLOOKUP(A142,'Food Encyclopedia'!$C$2:$K$999,6)</f>
        <v>Carrot, NA, flesh, fresh,Organics,,Vegetables</v>
      </c>
      <c r="C142" s="8" t="str">
        <f>VLOOKUP(A142,'Food Encyclopedia'!$C$2:$K$999,6)</f>
        <v>Vegetables</v>
      </c>
      <c r="D142" s="8" t="str">
        <f>VLOOKUP(A142,'Food Encyclopedia'!$C$2:$K$999,7)</f>
        <v>Vegetable</v>
      </c>
      <c r="E142" s="8">
        <f>VLOOKUP(A142,'Absolute Total Monosaccharide C'!$E$2:$T$999,3)</f>
        <v>0.124975</v>
      </c>
      <c r="F142" s="8">
        <f>VLOOKUP(A142,'Absolute Total Monosaccharide C'!$E$2:$T$999,4)</f>
        <v>0.041519</v>
      </c>
      <c r="G142" s="8">
        <f>VLOOKUP(A142,'Absolute Total Monosaccharide C'!$E$2:$T$999,5)</f>
        <v>0.05647</v>
      </c>
      <c r="H142" s="8">
        <f>VLOOKUP(A142,'Absolute Total Monosaccharide C'!$E$2:$T$999,6)</f>
        <v>0.006213</v>
      </c>
      <c r="I142" s="110">
        <f>VLOOKUP(A142,'Absolute Total Monosaccharide C'!$E$2:$T$999,7)</f>
        <v>0.024476</v>
      </c>
      <c r="J142" s="8">
        <f>VLOOKUP(A142,'Absolute Total Monosaccharide C'!$E$2:$T$999,8)</f>
        <v>0.001523</v>
      </c>
      <c r="K142" s="8">
        <f>VLOOKUP(A142,'Absolute Total Monosaccharide C'!$E$2:$T$999,9)</f>
        <v>0.003187</v>
      </c>
      <c r="L142" s="8">
        <f>VLOOKUP(A142,'Absolute Total Monosaccharide C'!$E$2:$T$999,10)</f>
        <v>0</v>
      </c>
      <c r="M142" s="8">
        <f>VLOOKUP(A142,'Absolute Total Monosaccharide C'!$E$2:$T$999,11)</f>
        <v>0.034963</v>
      </c>
      <c r="N142" s="8">
        <f>VLOOKUP(A142,'Absolute Total Monosaccharide C'!$E$2:$T$999,12)</f>
        <v>0</v>
      </c>
      <c r="O142" s="8">
        <f>VLOOKUP(A142,'Absolute Total Monosaccharide C'!$E$2:$T$999,13)</f>
        <v>0</v>
      </c>
      <c r="P142" s="8">
        <f>VLOOKUP(A142,'Absolute Total Monosaccharide C'!$E$2:$T$999,14)</f>
        <v>0.001997</v>
      </c>
      <c r="Q142" s="8">
        <f>VLOOKUP(A142,'Absolute Total Monosaccharide C'!$E$2:$T$999,15)</f>
        <v>0</v>
      </c>
      <c r="R142" s="8">
        <f>VLOOKUP(A142,'Absolute Total Monosaccharide C'!$E$2:$T$999,16)</f>
        <v>0.001158</v>
      </c>
      <c r="S142" s="110">
        <f>VLOOKUP(A142,'Absolute Total Monosaccharide C'!$E$2:$T$999,2)</f>
        <v>10.4</v>
      </c>
      <c r="T142" s="2">
        <v>0.504370951</v>
      </c>
    </row>
    <row r="143">
      <c r="A143" s="2" t="s">
        <v>415</v>
      </c>
      <c r="B143" s="8" t="str">
        <f>VLOOKUP(A143,'Food Encyclopedia'!$C$2:$K$999,3)&amp;","&amp;VLOOKUP(A143,'Food Encyclopedia'!$C$2:$K$999,4)&amp;","&amp;VLOOKUP(A143,'Food Encyclopedia'!$C$2:$K$999,5)&amp;","&amp;VLOOKUP(A143,'Food Encyclopedia'!$C$2:$K$999,6)</f>
        <v>Bell pepper, green, whole without seed, fresh,Pam Pak,,Vegetables</v>
      </c>
      <c r="C143" s="8" t="str">
        <f>VLOOKUP(A143,'Food Encyclopedia'!$C$2:$K$999,6)</f>
        <v>Vegetables</v>
      </c>
      <c r="D143" s="8" t="str">
        <f>VLOOKUP(A143,'Food Encyclopedia'!$C$2:$K$999,7)</f>
        <v>Vegetable</v>
      </c>
      <c r="E143" s="8">
        <f>VLOOKUP(A143,'Absolute Total Monosaccharide C'!$E$2:$T$999,3)</f>
        <v>0.208052</v>
      </c>
      <c r="F143" s="8">
        <f>VLOOKUP(A143,'Absolute Total Monosaccharide C'!$E$2:$T$999,4)</f>
        <v>0.027355</v>
      </c>
      <c r="G143" s="8">
        <f>VLOOKUP(A143,'Absolute Total Monosaccharide C'!$E$2:$T$999,5)</f>
        <v>0.011045</v>
      </c>
      <c r="H143" s="8">
        <f>VLOOKUP(A143,'Absolute Total Monosaccharide C'!$E$2:$T$999,6)</f>
        <v>0.008961</v>
      </c>
      <c r="I143" s="110">
        <f>VLOOKUP(A143,'Absolute Total Monosaccharide C'!$E$2:$T$999,7)</f>
        <v>0.008751</v>
      </c>
      <c r="J143" s="8">
        <f>VLOOKUP(A143,'Absolute Total Monosaccharide C'!$E$2:$T$999,8)</f>
        <v>0.003918</v>
      </c>
      <c r="K143" s="8">
        <f>VLOOKUP(A143,'Absolute Total Monosaccharide C'!$E$2:$T$999,9)</f>
        <v>0.003129</v>
      </c>
      <c r="L143" s="8">
        <f>VLOOKUP(A143,'Absolute Total Monosaccharide C'!$E$2:$T$999,10)</f>
        <v>0</v>
      </c>
      <c r="M143" s="8">
        <f>VLOOKUP(A143,'Absolute Total Monosaccharide C'!$E$2:$T$999,11)</f>
        <v>0.039184</v>
      </c>
      <c r="N143" s="8">
        <f>VLOOKUP(A143,'Absolute Total Monosaccharide C'!$E$2:$T$999,12)</f>
        <v>0</v>
      </c>
      <c r="O143" s="8">
        <f>VLOOKUP(A143,'Absolute Total Monosaccharide C'!$E$2:$T$999,13)</f>
        <v>0</v>
      </c>
      <c r="P143" s="8">
        <f>VLOOKUP(A143,'Absolute Total Monosaccharide C'!$E$2:$T$999,14)</f>
        <v>0.002244</v>
      </c>
      <c r="Q143" s="8">
        <f>VLOOKUP(A143,'Absolute Total Monosaccharide C'!$E$2:$T$999,15)</f>
        <v>0</v>
      </c>
      <c r="R143" s="8">
        <f>VLOOKUP(A143,'Absolute Total Monosaccharide C'!$E$2:$T$999,16)</f>
        <v>0.000426</v>
      </c>
      <c r="S143" s="110">
        <f>VLOOKUP(A143,'Absolute Total Monosaccharide C'!$E$2:$T$999,2)</f>
        <v>10</v>
      </c>
      <c r="T143" s="2">
        <v>0.672066031</v>
      </c>
    </row>
    <row r="144">
      <c r="A144" s="2" t="s">
        <v>419</v>
      </c>
      <c r="B144" s="8" t="str">
        <f>VLOOKUP(A144,'Food Encyclopedia'!$C$2:$K$999,3)&amp;","&amp;VLOOKUP(A144,'Food Encyclopedia'!$C$2:$K$999,4)&amp;","&amp;VLOOKUP(A144,'Food Encyclopedia'!$C$2:$K$999,5)&amp;","&amp;VLOOKUP(A144,'Food Encyclopedia'!$C$2:$K$999,6)</f>
        <v>Bell pepper, red, whole without seed, fresh,Windset Farms,,Vegetables</v>
      </c>
      <c r="C144" s="8" t="str">
        <f>VLOOKUP(A144,'Food Encyclopedia'!$C$2:$K$999,6)</f>
        <v>Vegetables</v>
      </c>
      <c r="D144" s="8" t="str">
        <f>VLOOKUP(A144,'Food Encyclopedia'!$C$2:$K$999,7)</f>
        <v>Vegetable</v>
      </c>
      <c r="E144" s="8">
        <f>VLOOKUP(A144,'Absolute Total Monosaccharide C'!$E$2:$T$999,3)</f>
        <v>0.217437</v>
      </c>
      <c r="F144" s="8">
        <f>VLOOKUP(A144,'Absolute Total Monosaccharide C'!$E$2:$T$999,4)</f>
        <v>0.005655</v>
      </c>
      <c r="G144" s="8">
        <f>VLOOKUP(A144,'Absolute Total Monosaccharide C'!$E$2:$T$999,5)</f>
        <v>0.007207</v>
      </c>
      <c r="H144" s="8">
        <f>VLOOKUP(A144,'Absolute Total Monosaccharide C'!$E$2:$T$999,6)</f>
        <v>0.001775</v>
      </c>
      <c r="I144" s="110">
        <f>VLOOKUP(A144,'Absolute Total Monosaccharide C'!$E$2:$T$999,7)</f>
        <v>0.003111</v>
      </c>
      <c r="J144" s="8">
        <f>VLOOKUP(A144,'Absolute Total Monosaccharide C'!$E$2:$T$999,8)</f>
        <v>0.004278</v>
      </c>
      <c r="K144" s="8">
        <f>VLOOKUP(A144,'Absolute Total Monosaccharide C'!$E$2:$T$999,9)</f>
        <v>0.002474</v>
      </c>
      <c r="L144" s="8">
        <f>VLOOKUP(A144,'Absolute Total Monosaccharide C'!$E$2:$T$999,10)</f>
        <v>0</v>
      </c>
      <c r="M144" s="8">
        <f>VLOOKUP(A144,'Absolute Total Monosaccharide C'!$E$2:$T$999,11)</f>
        <v>0.03155</v>
      </c>
      <c r="N144" s="8">
        <f>VLOOKUP(A144,'Absolute Total Monosaccharide C'!$E$2:$T$999,12)</f>
        <v>0</v>
      </c>
      <c r="O144" s="8">
        <f>VLOOKUP(A144,'Absolute Total Monosaccharide C'!$E$2:$T$999,13)</f>
        <v>0</v>
      </c>
      <c r="P144" s="8">
        <f>VLOOKUP(A144,'Absolute Total Monosaccharide C'!$E$2:$T$999,14)</f>
        <v>0</v>
      </c>
      <c r="Q144" s="8">
        <f>VLOOKUP(A144,'Absolute Total Monosaccharide C'!$E$2:$T$999,15)</f>
        <v>0</v>
      </c>
      <c r="R144" s="8">
        <f>VLOOKUP(A144,'Absolute Total Monosaccharide C'!$E$2:$T$999,16)</f>
        <v>0.000238</v>
      </c>
      <c r="S144" s="110">
        <f>VLOOKUP(A144,'Absolute Total Monosaccharide C'!$E$2:$T$999,2)</f>
        <v>10.24</v>
      </c>
      <c r="T144" s="2">
        <v>0.991573937</v>
      </c>
    </row>
    <row r="145">
      <c r="A145" s="2" t="s">
        <v>423</v>
      </c>
      <c r="B145" s="8" t="str">
        <f>VLOOKUP(A145,'Food Encyclopedia'!$C$2:$K$999,3)&amp;","&amp;VLOOKUP(A145,'Food Encyclopedia'!$C$2:$K$999,4)&amp;","&amp;VLOOKUP(A145,'Food Encyclopedia'!$C$2:$K$999,5)&amp;","&amp;VLOOKUP(A145,'Food Encyclopedia'!$C$2:$K$999,6)</f>
        <v>Bell pepper, yellow, whole without seed, fresh,Fresh Republic,,Vegetables</v>
      </c>
      <c r="C145" s="8" t="str">
        <f>VLOOKUP(A145,'Food Encyclopedia'!$C$2:$K$999,6)</f>
        <v>Vegetables</v>
      </c>
      <c r="D145" s="8" t="str">
        <f>VLOOKUP(A145,'Food Encyclopedia'!$C$2:$K$999,7)</f>
        <v>Vegetable</v>
      </c>
      <c r="E145" s="8">
        <f>VLOOKUP(A145,'Absolute Total Monosaccharide C'!$E$2:$T$999,3)</f>
        <v>0.222249</v>
      </c>
      <c r="F145" s="8">
        <f>VLOOKUP(A145,'Absolute Total Monosaccharide C'!$E$2:$T$999,4)</f>
        <v>0.005943</v>
      </c>
      <c r="G145" s="8">
        <f>VLOOKUP(A145,'Absolute Total Monosaccharide C'!$E$2:$T$999,5)</f>
        <v>0.01745</v>
      </c>
      <c r="H145" s="8">
        <f>VLOOKUP(A145,'Absolute Total Monosaccharide C'!$E$2:$T$999,6)</f>
        <v>0.00202</v>
      </c>
      <c r="I145" s="110">
        <f>VLOOKUP(A145,'Absolute Total Monosaccharide C'!$E$2:$T$999,7)</f>
        <v>0.003009</v>
      </c>
      <c r="J145" s="8">
        <f>VLOOKUP(A145,'Absolute Total Monosaccharide C'!$E$2:$T$999,8)</f>
        <v>0.002874</v>
      </c>
      <c r="K145" s="8">
        <f>VLOOKUP(A145,'Absolute Total Monosaccharide C'!$E$2:$T$999,9)</f>
        <v>0.0018</v>
      </c>
      <c r="L145" s="8">
        <f>VLOOKUP(A145,'Absolute Total Monosaccharide C'!$E$2:$T$999,10)</f>
        <v>0</v>
      </c>
      <c r="M145" s="8">
        <f>VLOOKUP(A145,'Absolute Total Monosaccharide C'!$E$2:$T$999,11)</f>
        <v>0.025324</v>
      </c>
      <c r="N145" s="8">
        <f>VLOOKUP(A145,'Absolute Total Monosaccharide C'!$E$2:$T$999,12)</f>
        <v>0</v>
      </c>
      <c r="O145" s="8">
        <f>VLOOKUP(A145,'Absolute Total Monosaccharide C'!$E$2:$T$999,13)</f>
        <v>0</v>
      </c>
      <c r="P145" s="8">
        <f>VLOOKUP(A145,'Absolute Total Monosaccharide C'!$E$2:$T$999,14)</f>
        <v>0</v>
      </c>
      <c r="Q145" s="8">
        <f>VLOOKUP(A145,'Absolute Total Monosaccharide C'!$E$2:$T$999,15)</f>
        <v>0</v>
      </c>
      <c r="R145" s="8">
        <f>VLOOKUP(A145,'Absolute Total Monosaccharide C'!$E$2:$T$999,16)</f>
        <v>0.000352</v>
      </c>
      <c r="S145" s="110">
        <f>VLOOKUP(A145,'Absolute Total Monosaccharide C'!$E$2:$T$999,2)</f>
        <v>10.02</v>
      </c>
      <c r="T145" s="2">
        <v>0.744143247</v>
      </c>
    </row>
    <row r="146">
      <c r="A146" s="2" t="s">
        <v>426</v>
      </c>
      <c r="B146" s="8" t="str">
        <f>VLOOKUP(A146,'Food Encyclopedia'!$C$2:$K$999,3)&amp;","&amp;VLOOKUP(A146,'Food Encyclopedia'!$C$2:$K$999,4)&amp;","&amp;VLOOKUP(A146,'Food Encyclopedia'!$C$2:$K$999,5)&amp;","&amp;VLOOKUP(A146,'Food Encyclopedia'!$C$2:$K$999,6)</f>
        <v>Bell pepper, orange, whole without seed, fresh,Fresh Republic,,Vegetables</v>
      </c>
      <c r="C146" s="8" t="str">
        <f>VLOOKUP(A146,'Food Encyclopedia'!$C$2:$K$999,6)</f>
        <v>Vegetables</v>
      </c>
      <c r="D146" s="8" t="str">
        <f>VLOOKUP(A146,'Food Encyclopedia'!$C$2:$K$999,7)</f>
        <v>Vegetable</v>
      </c>
      <c r="E146" s="8">
        <f>VLOOKUP(A146,'Absolute Total Monosaccharide C'!$E$2:$T$999,3)</f>
        <v>0.264483</v>
      </c>
      <c r="F146" s="8">
        <f>VLOOKUP(A146,'Absolute Total Monosaccharide C'!$E$2:$T$999,4)</f>
        <v>0.006991</v>
      </c>
      <c r="G146" s="8">
        <f>VLOOKUP(A146,'Absolute Total Monosaccharide C'!$E$2:$T$999,5)</f>
        <v>0.015671</v>
      </c>
      <c r="H146" s="8">
        <f>VLOOKUP(A146,'Absolute Total Monosaccharide C'!$E$2:$T$999,6)</f>
        <v>0.00221</v>
      </c>
      <c r="I146" s="110">
        <f>VLOOKUP(A146,'Absolute Total Monosaccharide C'!$E$2:$T$999,7)</f>
        <v>0.002934</v>
      </c>
      <c r="J146" s="8">
        <f>VLOOKUP(A146,'Absolute Total Monosaccharide C'!$E$2:$T$999,8)</f>
        <v>0.003841</v>
      </c>
      <c r="K146" s="8">
        <f>VLOOKUP(A146,'Absolute Total Monosaccharide C'!$E$2:$T$999,9)</f>
        <v>0.002118</v>
      </c>
      <c r="L146" s="8">
        <f>VLOOKUP(A146,'Absolute Total Monosaccharide C'!$E$2:$T$999,10)</f>
        <v>0</v>
      </c>
      <c r="M146" s="8">
        <f>VLOOKUP(A146,'Absolute Total Monosaccharide C'!$E$2:$T$999,11)</f>
        <v>0.027159</v>
      </c>
      <c r="N146" s="8">
        <f>VLOOKUP(A146,'Absolute Total Monosaccharide C'!$E$2:$T$999,12)</f>
        <v>0</v>
      </c>
      <c r="O146" s="8">
        <f>VLOOKUP(A146,'Absolute Total Monosaccharide C'!$E$2:$T$999,13)</f>
        <v>0</v>
      </c>
      <c r="P146" s="8">
        <f>VLOOKUP(A146,'Absolute Total Monosaccharide C'!$E$2:$T$999,14)</f>
        <v>0.000959</v>
      </c>
      <c r="Q146" s="8">
        <f>VLOOKUP(A146,'Absolute Total Monosaccharide C'!$E$2:$T$999,15)</f>
        <v>0</v>
      </c>
      <c r="R146" s="8">
        <f>VLOOKUP(A146,'Absolute Total Monosaccharide C'!$E$2:$T$999,16)</f>
        <v>0.000329</v>
      </c>
      <c r="S146" s="110">
        <f>VLOOKUP(A146,'Absolute Total Monosaccharide C'!$E$2:$T$999,2)</f>
        <v>10.14</v>
      </c>
      <c r="T146" s="2">
        <v>0.769884345</v>
      </c>
    </row>
    <row r="147">
      <c r="A147" s="2" t="s">
        <v>428</v>
      </c>
      <c r="B147" s="8" t="str">
        <f>VLOOKUP(A147,'Food Encyclopedia'!$C$2:$K$999,3)&amp;","&amp;VLOOKUP(A147,'Food Encyclopedia'!$C$2:$K$999,4)&amp;","&amp;VLOOKUP(A147,'Food Encyclopedia'!$C$2:$K$999,5)&amp;","&amp;VLOOKUP(A147,'Food Encyclopedia'!$C$2:$K$999,6)</f>
        <v>Squash, butternut, flesh, fresh,Nature's Partner,,Vegetables</v>
      </c>
      <c r="C147" s="8" t="str">
        <f>VLOOKUP(A147,'Food Encyclopedia'!$C$2:$K$999,6)</f>
        <v>Vegetables</v>
      </c>
      <c r="D147" s="8" t="str">
        <f>VLOOKUP(A147,'Food Encyclopedia'!$C$2:$K$999,7)</f>
        <v>Vegetable</v>
      </c>
      <c r="E147" s="8">
        <f>VLOOKUP(A147,'Absolute Total Monosaccharide C'!$E$2:$T$999,3)</f>
        <v>0.330637</v>
      </c>
      <c r="F147" s="8">
        <f>VLOOKUP(A147,'Absolute Total Monosaccharide C'!$E$2:$T$999,4)</f>
        <v>0.026911</v>
      </c>
      <c r="G147" s="8">
        <f>VLOOKUP(A147,'Absolute Total Monosaccharide C'!$E$2:$T$999,5)</f>
        <v>0.060655</v>
      </c>
      <c r="H147" s="8">
        <f>VLOOKUP(A147,'Absolute Total Monosaccharide C'!$E$2:$T$999,6)</f>
        <v>0.005029</v>
      </c>
      <c r="I147" s="110">
        <f>VLOOKUP(A147,'Absolute Total Monosaccharide C'!$E$2:$T$999,7)</f>
        <v>0.003656</v>
      </c>
      <c r="J147" s="8">
        <f>VLOOKUP(A147,'Absolute Total Monosaccharide C'!$E$2:$T$999,8)</f>
        <v>0.00132</v>
      </c>
      <c r="K147" s="8">
        <f>VLOOKUP(A147,'Absolute Total Monosaccharide C'!$E$2:$T$999,9)</f>
        <v>0.002014</v>
      </c>
      <c r="L147" s="8">
        <f>VLOOKUP(A147,'Absolute Total Monosaccharide C'!$E$2:$T$999,10)</f>
        <v>0</v>
      </c>
      <c r="M147" s="8">
        <f>VLOOKUP(A147,'Absolute Total Monosaccharide C'!$E$2:$T$999,11)</f>
        <v>0.028887</v>
      </c>
      <c r="N147" s="8">
        <f>VLOOKUP(A147,'Absolute Total Monosaccharide C'!$E$2:$T$999,12)</f>
        <v>0</v>
      </c>
      <c r="O147" s="8">
        <f>VLOOKUP(A147,'Absolute Total Monosaccharide C'!$E$2:$T$999,13)</f>
        <v>0</v>
      </c>
      <c r="P147" s="8">
        <f>VLOOKUP(A147,'Absolute Total Monosaccharide C'!$E$2:$T$999,14)</f>
        <v>0.003371</v>
      </c>
      <c r="Q147" s="8">
        <f>VLOOKUP(A147,'Absolute Total Monosaccharide C'!$E$2:$T$999,15)</f>
        <v>0</v>
      </c>
      <c r="R147" s="8">
        <f>VLOOKUP(A147,'Absolute Total Monosaccharide C'!$E$2:$T$999,16)</f>
        <v>0.000715</v>
      </c>
      <c r="S147" s="110">
        <f>VLOOKUP(A147,'Absolute Total Monosaccharide C'!$E$2:$T$999,2)</f>
        <v>10.41</v>
      </c>
      <c r="T147" s="2">
        <v>1.032588605</v>
      </c>
    </row>
    <row r="148">
      <c r="A148" s="2" t="s">
        <v>431</v>
      </c>
      <c r="B148" s="8" t="str">
        <f>VLOOKUP(A148,'Food Encyclopedia'!$C$2:$K$999,3)&amp;","&amp;VLOOKUP(A148,'Food Encyclopedia'!$C$2:$K$999,4)&amp;","&amp;VLOOKUP(A148,'Food Encyclopedia'!$C$2:$K$999,5)&amp;","&amp;VLOOKUP(A148,'Food Encyclopedia'!$C$2:$K$999,6)</f>
        <v>Squash, butternut, flesh, fresh,Nature's Partner,,Vegetables</v>
      </c>
      <c r="C148" s="8" t="str">
        <f>VLOOKUP(A148,'Food Encyclopedia'!$C$2:$K$999,6)</f>
        <v>Vegetables</v>
      </c>
      <c r="D148" s="8" t="str">
        <f>VLOOKUP(A148,'Food Encyclopedia'!$C$2:$K$999,7)</f>
        <v>Vegetable</v>
      </c>
      <c r="E148" s="8">
        <f>VLOOKUP(A148,'Absolute Total Monosaccharide C'!$E$2:$T$999,3)</f>
        <v>0.293787</v>
      </c>
      <c r="F148" s="8">
        <f>VLOOKUP(A148,'Absolute Total Monosaccharide C'!$E$2:$T$999,4)</f>
        <v>0.02821</v>
      </c>
      <c r="G148" s="8">
        <f>VLOOKUP(A148,'Absolute Total Monosaccharide C'!$E$2:$T$999,5)</f>
        <v>0.012462</v>
      </c>
      <c r="H148" s="8">
        <f>VLOOKUP(A148,'Absolute Total Monosaccharide C'!$E$2:$T$999,6)</f>
        <v>0.005911</v>
      </c>
      <c r="I148" s="110">
        <f>VLOOKUP(A148,'Absolute Total Monosaccharide C'!$E$2:$T$999,7)</f>
        <v>0.003605</v>
      </c>
      <c r="J148" s="8">
        <f>VLOOKUP(A148,'Absolute Total Monosaccharide C'!$E$2:$T$999,8)</f>
        <v>0.002474</v>
      </c>
      <c r="K148" s="8">
        <f>VLOOKUP(A148,'Absolute Total Monosaccharide C'!$E$2:$T$999,9)</f>
        <v>0.001823</v>
      </c>
      <c r="L148" s="8">
        <f>VLOOKUP(A148,'Absolute Total Monosaccharide C'!$E$2:$T$999,10)</f>
        <v>0</v>
      </c>
      <c r="M148" s="8">
        <f>VLOOKUP(A148,'Absolute Total Monosaccharide C'!$E$2:$T$999,11)</f>
        <v>0.028065</v>
      </c>
      <c r="N148" s="8">
        <f>VLOOKUP(A148,'Absolute Total Monosaccharide C'!$E$2:$T$999,12)</f>
        <v>0</v>
      </c>
      <c r="O148" s="8">
        <f>VLOOKUP(A148,'Absolute Total Monosaccharide C'!$E$2:$T$999,13)</f>
        <v>0</v>
      </c>
      <c r="P148" s="8">
        <f>VLOOKUP(A148,'Absolute Total Monosaccharide C'!$E$2:$T$999,14)</f>
        <v>0.005365</v>
      </c>
      <c r="Q148" s="8">
        <f>VLOOKUP(A148,'Absolute Total Monosaccharide C'!$E$2:$T$999,15)</f>
        <v>0</v>
      </c>
      <c r="R148" s="8">
        <f>VLOOKUP(A148,'Absolute Total Monosaccharide C'!$E$2:$T$999,16)</f>
        <v>0.000536</v>
      </c>
      <c r="S148" s="110">
        <f>VLOOKUP(A148,'Absolute Total Monosaccharide C'!$E$2:$T$999,2)</f>
        <v>10.28</v>
      </c>
      <c r="T148" s="2">
        <v>0.96613355</v>
      </c>
    </row>
    <row r="149">
      <c r="A149" s="2" t="s">
        <v>433</v>
      </c>
      <c r="B149" s="8" t="str">
        <f>VLOOKUP(A149,'Food Encyclopedia'!$C$2:$K$999,3)&amp;","&amp;VLOOKUP(A149,'Food Encyclopedia'!$C$2:$K$999,4)&amp;","&amp;VLOOKUP(A149,'Food Encyclopedia'!$C$2:$K$999,5)&amp;","&amp;VLOOKUP(A149,'Food Encyclopedia'!$C$2:$K$999,6)</f>
        <v>Squash, spaghetti, flesh, fresh,Riverbend Fresh,,Vegetables</v>
      </c>
      <c r="C149" s="8" t="str">
        <f>VLOOKUP(A149,'Food Encyclopedia'!$C$2:$K$999,6)</f>
        <v>Vegetables</v>
      </c>
      <c r="D149" s="8" t="str">
        <f>VLOOKUP(A149,'Food Encyclopedia'!$C$2:$K$999,7)</f>
        <v>Vegetable</v>
      </c>
      <c r="E149" s="8">
        <f>VLOOKUP(A149,'Absolute Total Monosaccharide C'!$E$2:$T$999,3)</f>
        <v>0.245119</v>
      </c>
      <c r="F149" s="8">
        <f>VLOOKUP(A149,'Absolute Total Monosaccharide C'!$E$2:$T$999,4)</f>
        <v>0.021162</v>
      </c>
      <c r="G149" s="8">
        <f>VLOOKUP(A149,'Absolute Total Monosaccharide C'!$E$2:$T$999,5)</f>
        <v>0.015875</v>
      </c>
      <c r="H149" s="8">
        <f>VLOOKUP(A149,'Absolute Total Monosaccharide C'!$E$2:$T$999,6)</f>
        <v>0.009017</v>
      </c>
      <c r="I149" s="110">
        <f>VLOOKUP(A149,'Absolute Total Monosaccharide C'!$E$2:$T$999,7)</f>
        <v>0.004942</v>
      </c>
      <c r="J149" s="8">
        <f>VLOOKUP(A149,'Absolute Total Monosaccharide C'!$E$2:$T$999,8)</f>
        <v>0.002841</v>
      </c>
      <c r="K149" s="8">
        <f>VLOOKUP(A149,'Absolute Total Monosaccharide C'!$E$2:$T$999,9)</f>
        <v>0.003232</v>
      </c>
      <c r="L149" s="8">
        <f>VLOOKUP(A149,'Absolute Total Monosaccharide C'!$E$2:$T$999,10)</f>
        <v>0</v>
      </c>
      <c r="M149" s="8">
        <f>VLOOKUP(A149,'Absolute Total Monosaccharide C'!$E$2:$T$999,11)</f>
        <v>0.035936</v>
      </c>
      <c r="N149" s="8">
        <f>VLOOKUP(A149,'Absolute Total Monosaccharide C'!$E$2:$T$999,12)</f>
        <v>0</v>
      </c>
      <c r="O149" s="8">
        <f>VLOOKUP(A149,'Absolute Total Monosaccharide C'!$E$2:$T$999,13)</f>
        <v>0</v>
      </c>
      <c r="P149" s="8">
        <f>VLOOKUP(A149,'Absolute Total Monosaccharide C'!$E$2:$T$999,14)</f>
        <v>0.005118</v>
      </c>
      <c r="Q149" s="8">
        <f>VLOOKUP(A149,'Absolute Total Monosaccharide C'!$E$2:$T$999,15)</f>
        <v>0</v>
      </c>
      <c r="R149" s="8">
        <f>VLOOKUP(A149,'Absolute Total Monosaccharide C'!$E$2:$T$999,16)</f>
        <v>0.000908</v>
      </c>
      <c r="S149" s="110">
        <f>VLOOKUP(A149,'Absolute Total Monosaccharide C'!$E$2:$T$999,2)</f>
        <v>10.31</v>
      </c>
      <c r="T149" s="2">
        <v>0.920283653</v>
      </c>
    </row>
    <row r="150">
      <c r="A150" s="2" t="s">
        <v>436</v>
      </c>
      <c r="B150" s="8" t="str">
        <f>VLOOKUP(A150,'Food Encyclopedia'!$C$2:$K$999,3)&amp;","&amp;VLOOKUP(A150,'Food Encyclopedia'!$C$2:$K$999,4)&amp;","&amp;VLOOKUP(A150,'Food Encyclopedia'!$C$2:$K$999,5)&amp;","&amp;VLOOKUP(A150,'Food Encyclopedia'!$C$2:$K$999,6)</f>
        <v>Squash, yellow neck, whole, fresh,NA,,Vegetables</v>
      </c>
      <c r="C150" s="8" t="str">
        <f>VLOOKUP(A150,'Food Encyclopedia'!$C$2:$K$999,6)</f>
        <v>Vegetables</v>
      </c>
      <c r="D150" s="8" t="str">
        <f>VLOOKUP(A150,'Food Encyclopedia'!$C$2:$K$999,7)</f>
        <v>Vegetable</v>
      </c>
      <c r="E150" s="8">
        <f>VLOOKUP(A150,'Absolute Total Monosaccharide C'!$E$2:$T$999,3)</f>
        <v>0.242101</v>
      </c>
      <c r="F150" s="8">
        <f>VLOOKUP(A150,'Absolute Total Monosaccharide C'!$E$2:$T$999,4)</f>
        <v>0.034165</v>
      </c>
      <c r="G150" s="8">
        <f>VLOOKUP(A150,'Absolute Total Monosaccharide C'!$E$2:$T$999,5)</f>
        <v>0</v>
      </c>
      <c r="H150" s="8">
        <f>VLOOKUP(A150,'Absolute Total Monosaccharide C'!$E$2:$T$999,6)</f>
        <v>0.011467</v>
      </c>
      <c r="I150" s="110">
        <f>VLOOKUP(A150,'Absolute Total Monosaccharide C'!$E$2:$T$999,7)</f>
        <v>0.010869</v>
      </c>
      <c r="J150" s="8">
        <f>VLOOKUP(A150,'Absolute Total Monosaccharide C'!$E$2:$T$999,8)</f>
        <v>0.003216</v>
      </c>
      <c r="K150" s="8">
        <f>VLOOKUP(A150,'Absolute Total Monosaccharide C'!$E$2:$T$999,9)</f>
        <v>0.0022</v>
      </c>
      <c r="L150" s="8">
        <f>VLOOKUP(A150,'Absolute Total Monosaccharide C'!$E$2:$T$999,10)</f>
        <v>0</v>
      </c>
      <c r="M150" s="8">
        <f>VLOOKUP(A150,'Absolute Total Monosaccharide C'!$E$2:$T$999,11)</f>
        <v>0.02197</v>
      </c>
      <c r="N150" s="8">
        <f>VLOOKUP(A150,'Absolute Total Monosaccharide C'!$E$2:$T$999,12)</f>
        <v>0</v>
      </c>
      <c r="O150" s="8">
        <f>VLOOKUP(A150,'Absolute Total Monosaccharide C'!$E$2:$T$999,13)</f>
        <v>0</v>
      </c>
      <c r="P150" s="8">
        <f>VLOOKUP(A150,'Absolute Total Monosaccharide C'!$E$2:$T$999,14)</f>
        <v>0.00298</v>
      </c>
      <c r="Q150" s="8">
        <f>VLOOKUP(A150,'Absolute Total Monosaccharide C'!$E$2:$T$999,15)</f>
        <v>0</v>
      </c>
      <c r="R150" s="8">
        <f>VLOOKUP(A150,'Absolute Total Monosaccharide C'!$E$2:$T$999,16)</f>
        <v>0.001506</v>
      </c>
      <c r="S150" s="110">
        <f>VLOOKUP(A150,'Absolute Total Monosaccharide C'!$E$2:$T$999,2)</f>
        <v>10.37</v>
      </c>
      <c r="T150" s="2">
        <v>0.822623454</v>
      </c>
    </row>
    <row r="151">
      <c r="A151" s="2" t="s">
        <v>438</v>
      </c>
      <c r="B151" s="8" t="str">
        <f>VLOOKUP(A151,'Food Encyclopedia'!$C$2:$K$999,3)&amp;","&amp;VLOOKUP(A151,'Food Encyclopedia'!$C$2:$K$999,4)&amp;","&amp;VLOOKUP(A151,'Food Encyclopedia'!$C$2:$K$999,5)&amp;","&amp;VLOOKUP(A151,'Food Encyclopedia'!$C$2:$K$999,6)</f>
        <v>Squash, zucchini, green, whole, fresh,NA,,Vegetables</v>
      </c>
      <c r="C151" s="8" t="str">
        <f>VLOOKUP(A151,'Food Encyclopedia'!$C$2:$K$999,6)</f>
        <v>Vegetables</v>
      </c>
      <c r="D151" s="8" t="str">
        <f>VLOOKUP(A151,'Food Encyclopedia'!$C$2:$K$999,7)</f>
        <v>Vegetable</v>
      </c>
      <c r="E151" s="8">
        <f>VLOOKUP(A151,'Absolute Total Monosaccharide C'!$E$2:$T$999,3)</f>
        <v>0.135498</v>
      </c>
      <c r="F151" s="8">
        <f>VLOOKUP(A151,'Absolute Total Monosaccharide C'!$E$2:$T$999,4)</f>
        <v>0.020043</v>
      </c>
      <c r="G151" s="8">
        <f>VLOOKUP(A151,'Absolute Total Monosaccharide C'!$E$2:$T$999,5)</f>
        <v>0</v>
      </c>
      <c r="H151" s="8">
        <f>VLOOKUP(A151,'Absolute Total Monosaccharide C'!$E$2:$T$999,6)</f>
        <v>0.011417</v>
      </c>
      <c r="I151" s="110">
        <f>VLOOKUP(A151,'Absolute Total Monosaccharide C'!$E$2:$T$999,7)</f>
        <v>0.010028</v>
      </c>
      <c r="J151" s="8">
        <f>VLOOKUP(A151,'Absolute Total Monosaccharide C'!$E$2:$T$999,8)</f>
        <v>0.002494</v>
      </c>
      <c r="K151" s="8">
        <f>VLOOKUP(A151,'Absolute Total Monosaccharide C'!$E$2:$T$999,9)</f>
        <v>0.002363</v>
      </c>
      <c r="L151" s="8">
        <f>VLOOKUP(A151,'Absolute Total Monosaccharide C'!$E$2:$T$999,10)</f>
        <v>0</v>
      </c>
      <c r="M151" s="8">
        <f>VLOOKUP(A151,'Absolute Total Monosaccharide C'!$E$2:$T$999,11)</f>
        <v>0.021927</v>
      </c>
      <c r="N151" s="8">
        <f>VLOOKUP(A151,'Absolute Total Monosaccharide C'!$E$2:$T$999,12)</f>
        <v>0</v>
      </c>
      <c r="O151" s="8">
        <f>VLOOKUP(A151,'Absolute Total Monosaccharide C'!$E$2:$T$999,13)</f>
        <v>0</v>
      </c>
      <c r="P151" s="8">
        <f>VLOOKUP(A151,'Absolute Total Monosaccharide C'!$E$2:$T$999,14)</f>
        <v>0.002542</v>
      </c>
      <c r="Q151" s="8">
        <f>VLOOKUP(A151,'Absolute Total Monosaccharide C'!$E$2:$T$999,15)</f>
        <v>0</v>
      </c>
      <c r="R151" s="8">
        <f>VLOOKUP(A151,'Absolute Total Monosaccharide C'!$E$2:$T$999,16)</f>
        <v>0.002471</v>
      </c>
      <c r="S151" s="110">
        <f>VLOOKUP(A151,'Absolute Total Monosaccharide C'!$E$2:$T$999,2)</f>
        <v>10.09</v>
      </c>
      <c r="T151" s="2">
        <v>0.451972594</v>
      </c>
    </row>
    <row r="152">
      <c r="A152" s="2" t="s">
        <v>440</v>
      </c>
      <c r="B152" s="8" t="str">
        <f>VLOOKUP(A152,'Food Encyclopedia'!$C$2:$K$999,3)&amp;","&amp;VLOOKUP(A152,'Food Encyclopedia'!$C$2:$K$999,4)&amp;","&amp;VLOOKUP(A152,'Food Encyclopedia'!$C$2:$K$999,5)&amp;","&amp;VLOOKUP(A152,'Food Encyclopedia'!$C$2:$K$999,6)</f>
        <v>Squash, mexican/gray, whole, fresh,NA,,Vegetables</v>
      </c>
      <c r="C152" s="8" t="str">
        <f>VLOOKUP(A152,'Food Encyclopedia'!$C$2:$K$999,6)</f>
        <v>Vegetables</v>
      </c>
      <c r="D152" s="8" t="str">
        <f>VLOOKUP(A152,'Food Encyclopedia'!$C$2:$K$999,7)</f>
        <v>Vegetable</v>
      </c>
      <c r="E152" s="8">
        <f>VLOOKUP(A152,'Absolute Total Monosaccharide C'!$E$2:$T$999,3)</f>
        <v>0.167473</v>
      </c>
      <c r="F152" s="8">
        <f>VLOOKUP(A152,'Absolute Total Monosaccharide C'!$E$2:$T$999,4)</f>
        <v>0.029127</v>
      </c>
      <c r="G152" s="8">
        <f>VLOOKUP(A152,'Absolute Total Monosaccharide C'!$E$2:$T$999,5)</f>
        <v>0</v>
      </c>
      <c r="H152" s="8">
        <f>VLOOKUP(A152,'Absolute Total Monosaccharide C'!$E$2:$T$999,6)</f>
        <v>0.012476</v>
      </c>
      <c r="I152" s="110">
        <f>VLOOKUP(A152,'Absolute Total Monosaccharide C'!$E$2:$T$999,7)</f>
        <v>0.012295</v>
      </c>
      <c r="J152" s="8">
        <f>VLOOKUP(A152,'Absolute Total Monosaccharide C'!$E$2:$T$999,8)</f>
        <v>0.003317</v>
      </c>
      <c r="K152" s="8">
        <f>VLOOKUP(A152,'Absolute Total Monosaccharide C'!$E$2:$T$999,9)</f>
        <v>0.002384</v>
      </c>
      <c r="L152" s="8">
        <f>VLOOKUP(A152,'Absolute Total Monosaccharide C'!$E$2:$T$999,10)</f>
        <v>0</v>
      </c>
      <c r="M152" s="8">
        <f>VLOOKUP(A152,'Absolute Total Monosaccharide C'!$E$2:$T$999,11)</f>
        <v>0.023191</v>
      </c>
      <c r="N152" s="8">
        <f>VLOOKUP(A152,'Absolute Total Monosaccharide C'!$E$2:$T$999,12)</f>
        <v>0</v>
      </c>
      <c r="O152" s="8">
        <f>VLOOKUP(A152,'Absolute Total Monosaccharide C'!$E$2:$T$999,13)</f>
        <v>0</v>
      </c>
      <c r="P152" s="8">
        <f>VLOOKUP(A152,'Absolute Total Monosaccharide C'!$E$2:$T$999,14)</f>
        <v>0.001996</v>
      </c>
      <c r="Q152" s="8">
        <f>VLOOKUP(A152,'Absolute Total Monosaccharide C'!$E$2:$T$999,15)</f>
        <v>0</v>
      </c>
      <c r="R152" s="8">
        <f>VLOOKUP(A152,'Absolute Total Monosaccharide C'!$E$2:$T$999,16)</f>
        <v>0.002088</v>
      </c>
      <c r="S152" s="110">
        <f>VLOOKUP(A152,'Absolute Total Monosaccharide C'!$E$2:$T$999,2)</f>
        <v>10.44</v>
      </c>
      <c r="T152" s="2">
        <v>0.609440965</v>
      </c>
    </row>
    <row r="153">
      <c r="A153" s="2" t="s">
        <v>442</v>
      </c>
      <c r="B153" s="8" t="str">
        <f>VLOOKUP(A153,'Food Encyclopedia'!$C$2:$K$999,3)&amp;","&amp;VLOOKUP(A153,'Food Encyclopedia'!$C$2:$K$999,4)&amp;","&amp;VLOOKUP(A153,'Food Encyclopedia'!$C$2:$K$999,5)&amp;","&amp;VLOOKUP(A153,'Food Encyclopedia'!$C$2:$K$999,6)</f>
        <v>Corn, sweet white, kernels, fresh,NA,,Vegetables</v>
      </c>
      <c r="C153" s="8" t="str">
        <f>VLOOKUP(A153,'Food Encyclopedia'!$C$2:$K$999,6)</f>
        <v>Vegetables</v>
      </c>
      <c r="D153" s="8" t="str">
        <f>VLOOKUP(A153,'Food Encyclopedia'!$C$2:$K$999,7)</f>
        <v>Vegetable</v>
      </c>
      <c r="E153" s="8">
        <f>VLOOKUP(A153,'Absolute Total Monosaccharide C'!$E$2:$T$999,3)</f>
        <v>0.399284</v>
      </c>
      <c r="F153" s="8">
        <f>VLOOKUP(A153,'Absolute Total Monosaccharide C'!$E$2:$T$999,4)</f>
        <v>0.012696</v>
      </c>
      <c r="G153" s="8">
        <f>VLOOKUP(A153,'Absolute Total Monosaccharide C'!$E$2:$T$999,5)</f>
        <v>0.00597</v>
      </c>
      <c r="H153" s="8">
        <f>VLOOKUP(A153,'Absolute Total Monosaccharide C'!$E$2:$T$999,6)</f>
        <v>0.031439</v>
      </c>
      <c r="I153" s="110">
        <f>VLOOKUP(A153,'Absolute Total Monosaccharide C'!$E$2:$T$999,7)</f>
        <v>0.024936</v>
      </c>
      <c r="J153" s="8">
        <f>VLOOKUP(A153,'Absolute Total Monosaccharide C'!$E$2:$T$999,8)</f>
        <v>0.001009</v>
      </c>
      <c r="K153" s="8">
        <f>VLOOKUP(A153,'Absolute Total Monosaccharide C'!$E$2:$T$999,9)</f>
        <v>0.000389</v>
      </c>
      <c r="L153" s="8">
        <f>VLOOKUP(A153,'Absolute Total Monosaccharide C'!$E$2:$T$999,10)</f>
        <v>0</v>
      </c>
      <c r="M153" s="8">
        <f>VLOOKUP(A153,'Absolute Total Monosaccharide C'!$E$2:$T$999,11)</f>
        <v>0.001129</v>
      </c>
      <c r="N153" s="8">
        <f>VLOOKUP(A153,'Absolute Total Monosaccharide C'!$E$2:$T$999,12)</f>
        <v>0</v>
      </c>
      <c r="O153" s="8">
        <f>VLOOKUP(A153,'Absolute Total Monosaccharide C'!$E$2:$T$999,13)</f>
        <v>0</v>
      </c>
      <c r="P153" s="8">
        <f>VLOOKUP(A153,'Absolute Total Monosaccharide C'!$E$2:$T$999,14)</f>
        <v>0.00165</v>
      </c>
      <c r="Q153" s="8">
        <f>VLOOKUP(A153,'Absolute Total Monosaccharide C'!$E$2:$T$999,15)</f>
        <v>0</v>
      </c>
      <c r="R153" s="8">
        <f>VLOOKUP(A153,'Absolute Total Monosaccharide C'!$E$2:$T$999,16)</f>
        <v>0</v>
      </c>
      <c r="S153" s="110">
        <f>VLOOKUP(A153,'Absolute Total Monosaccharide C'!$E$2:$T$999,2)</f>
        <v>10.22</v>
      </c>
      <c r="T153" s="2">
        <v>0.695303661</v>
      </c>
    </row>
    <row r="154">
      <c r="A154" s="2" t="s">
        <v>444</v>
      </c>
      <c r="B154" s="8" t="str">
        <f>VLOOKUP(A154,'Food Encyclopedia'!$C$2:$K$999,3)&amp;","&amp;VLOOKUP(A154,'Food Encyclopedia'!$C$2:$K$999,4)&amp;","&amp;VLOOKUP(A154,'Food Encyclopedia'!$C$2:$K$999,5)&amp;","&amp;VLOOKUP(A154,'Food Encyclopedia'!$C$2:$K$999,6)</f>
        <v>Potato, boomer gold, whole, fresh,The little potato company,,Vegetables</v>
      </c>
      <c r="C154" s="8" t="str">
        <f>VLOOKUP(A154,'Food Encyclopedia'!$C$2:$K$999,6)</f>
        <v>Vegetables</v>
      </c>
      <c r="D154" s="8" t="str">
        <f>VLOOKUP(A154,'Food Encyclopedia'!$C$2:$K$999,7)</f>
        <v>Vegetable</v>
      </c>
      <c r="E154" s="8">
        <f>VLOOKUP(A154,'Absolute Total Monosaccharide C'!$E$2:$T$999,3)</f>
        <v>0.867379</v>
      </c>
      <c r="F154" s="8">
        <f>VLOOKUP(A154,'Absolute Total Monosaccharide C'!$E$2:$T$999,4)</f>
        <v>0.031716</v>
      </c>
      <c r="G154" s="8">
        <f>VLOOKUP(A154,'Absolute Total Monosaccharide C'!$E$2:$T$999,5)</f>
        <v>0</v>
      </c>
      <c r="H154" s="8">
        <f>VLOOKUP(A154,'Absolute Total Monosaccharide C'!$E$2:$T$999,6)</f>
        <v>0.003401</v>
      </c>
      <c r="I154" s="110">
        <f>VLOOKUP(A154,'Absolute Total Monosaccharide C'!$E$2:$T$999,7)</f>
        <v>0.005175</v>
      </c>
      <c r="J154" s="8">
        <f>VLOOKUP(A154,'Absolute Total Monosaccharide C'!$E$2:$T$999,8)</f>
        <v>0.000427</v>
      </c>
      <c r="K154" s="8">
        <f>VLOOKUP(A154,'Absolute Total Monosaccharide C'!$E$2:$T$999,9)</f>
        <v>0.001044</v>
      </c>
      <c r="L154" s="8">
        <f>VLOOKUP(A154,'Absolute Total Monosaccharide C'!$E$2:$T$999,10)</f>
        <v>0</v>
      </c>
      <c r="M154" s="8">
        <f>VLOOKUP(A154,'Absolute Total Monosaccharide C'!$E$2:$T$999,11)</f>
        <v>0.00497</v>
      </c>
      <c r="N154" s="8">
        <f>VLOOKUP(A154,'Absolute Total Monosaccharide C'!$E$2:$T$999,12)</f>
        <v>0</v>
      </c>
      <c r="O154" s="8">
        <f>VLOOKUP(A154,'Absolute Total Monosaccharide C'!$E$2:$T$999,13)</f>
        <v>0</v>
      </c>
      <c r="P154" s="8">
        <f>VLOOKUP(A154,'Absolute Total Monosaccharide C'!$E$2:$T$999,14)</f>
        <v>0.001118</v>
      </c>
      <c r="Q154" s="8">
        <f>VLOOKUP(A154,'Absolute Total Monosaccharide C'!$E$2:$T$999,15)</f>
        <v>0</v>
      </c>
      <c r="R154" s="8">
        <f>VLOOKUP(A154,'Absolute Total Monosaccharide C'!$E$2:$T$999,16)</f>
        <v>0.00025</v>
      </c>
      <c r="S154" s="110">
        <f>VLOOKUP(A154,'Absolute Total Monosaccharide C'!$E$2:$T$999,2)</f>
        <v>10.14</v>
      </c>
      <c r="T154" s="2">
        <v>0.82055405</v>
      </c>
    </row>
    <row r="155">
      <c r="A155" s="2" t="s">
        <v>447</v>
      </c>
      <c r="B155" s="8" t="str">
        <f>VLOOKUP(A155,'Food Encyclopedia'!$C$2:$K$999,3)&amp;","&amp;VLOOKUP(A155,'Food Encyclopedia'!$C$2:$K$999,4)&amp;","&amp;VLOOKUP(A155,'Food Encyclopedia'!$C$2:$K$999,5)&amp;","&amp;VLOOKUP(A155,'Food Encyclopedia'!$C$2:$K$999,6)</f>
        <v>Potato, boomer gold, flesh, fresh,The little potato company,,Vegetables</v>
      </c>
      <c r="C155" s="8" t="str">
        <f>VLOOKUP(A155,'Food Encyclopedia'!$C$2:$K$999,6)</f>
        <v>Vegetables</v>
      </c>
      <c r="D155" s="8" t="str">
        <f>VLOOKUP(A155,'Food Encyclopedia'!$C$2:$K$999,7)</f>
        <v>Vegetable</v>
      </c>
      <c r="E155" s="8">
        <f>VLOOKUP(A155,'Absolute Total Monosaccharide C'!$E$2:$T$999,3)</f>
        <v>0.892638</v>
      </c>
      <c r="F155" s="8">
        <f>VLOOKUP(A155,'Absolute Total Monosaccharide C'!$E$2:$T$999,4)</f>
        <v>0.029411</v>
      </c>
      <c r="G155" s="8">
        <f>VLOOKUP(A155,'Absolute Total Monosaccharide C'!$E$2:$T$999,5)</f>
        <v>0</v>
      </c>
      <c r="H155" s="8">
        <f>VLOOKUP(A155,'Absolute Total Monosaccharide C'!$E$2:$T$999,6)</f>
        <v>0.004007</v>
      </c>
      <c r="I155" s="110">
        <f>VLOOKUP(A155,'Absolute Total Monosaccharide C'!$E$2:$T$999,7)</f>
        <v>0.005005</v>
      </c>
      <c r="J155" s="8">
        <f>VLOOKUP(A155,'Absolute Total Monosaccharide C'!$E$2:$T$999,8)</f>
        <v>0.000528</v>
      </c>
      <c r="K155" s="8">
        <f>VLOOKUP(A155,'Absolute Total Monosaccharide C'!$E$2:$T$999,9)</f>
        <v>0.000842</v>
      </c>
      <c r="L155" s="8">
        <f>VLOOKUP(A155,'Absolute Total Monosaccharide C'!$E$2:$T$999,10)</f>
        <v>0</v>
      </c>
      <c r="M155" s="8">
        <f>VLOOKUP(A155,'Absolute Total Monosaccharide C'!$E$2:$T$999,11)</f>
        <v>0.005619</v>
      </c>
      <c r="N155" s="8">
        <f>VLOOKUP(A155,'Absolute Total Monosaccharide C'!$E$2:$T$999,12)</f>
        <v>0</v>
      </c>
      <c r="O155" s="8">
        <f>VLOOKUP(A155,'Absolute Total Monosaccharide C'!$E$2:$T$999,13)</f>
        <v>0</v>
      </c>
      <c r="P155" s="8">
        <f>VLOOKUP(A155,'Absolute Total Monosaccharide C'!$E$2:$T$999,14)</f>
        <v>0.002857</v>
      </c>
      <c r="Q155" s="8">
        <f>VLOOKUP(A155,'Absolute Total Monosaccharide C'!$E$2:$T$999,15)</f>
        <v>0</v>
      </c>
      <c r="R155" s="8">
        <f>VLOOKUP(A155,'Absolute Total Monosaccharide C'!$E$2:$T$999,16)</f>
        <v>0.000478</v>
      </c>
      <c r="S155" s="110">
        <f>VLOOKUP(A155,'Absolute Total Monosaccharide C'!$E$2:$T$999,2)</f>
        <v>10.05</v>
      </c>
      <c r="T155" s="2">
        <v>1.0521484</v>
      </c>
    </row>
    <row r="156">
      <c r="A156" s="2" t="s">
        <v>449</v>
      </c>
      <c r="B156" s="8" t="str">
        <f>VLOOKUP(A156,'Food Encyclopedia'!$C$2:$K$999,3)&amp;","&amp;VLOOKUP(A156,'Food Encyclopedia'!$C$2:$K$999,4)&amp;","&amp;VLOOKUP(A156,'Food Encyclopedia'!$C$2:$K$999,5)&amp;","&amp;VLOOKUP(A156,'Food Encyclopedia'!$C$2:$K$999,6)</f>
        <v>Potato, blushing belle, whole, fresh,The little potato company,,Vegetables</v>
      </c>
      <c r="C156" s="8" t="str">
        <f>VLOOKUP(A156,'Food Encyclopedia'!$C$2:$K$999,6)</f>
        <v>Vegetables</v>
      </c>
      <c r="D156" s="8" t="str">
        <f>VLOOKUP(A156,'Food Encyclopedia'!$C$2:$K$999,7)</f>
        <v>Vegetable</v>
      </c>
      <c r="E156" s="8">
        <f>VLOOKUP(A156,'Absolute Total Monosaccharide C'!$E$2:$T$999,3)</f>
        <v>0.541396</v>
      </c>
      <c r="F156" s="8">
        <f>VLOOKUP(A156,'Absolute Total Monosaccharide C'!$E$2:$T$999,4)</f>
        <v>0.023153</v>
      </c>
      <c r="G156" s="8">
        <f>VLOOKUP(A156,'Absolute Total Monosaccharide C'!$E$2:$T$999,5)</f>
        <v>0.004235</v>
      </c>
      <c r="H156" s="8">
        <f>VLOOKUP(A156,'Absolute Total Monosaccharide C'!$E$2:$T$999,6)</f>
        <v>0.00331</v>
      </c>
      <c r="I156" s="110">
        <f>VLOOKUP(A156,'Absolute Total Monosaccharide C'!$E$2:$T$999,7)</f>
        <v>0.005779</v>
      </c>
      <c r="J156" s="8">
        <f>VLOOKUP(A156,'Absolute Total Monosaccharide C'!$E$2:$T$999,8)</f>
        <v>0.000301</v>
      </c>
      <c r="K156" s="8">
        <f>VLOOKUP(A156,'Absolute Total Monosaccharide C'!$E$2:$T$999,9)</f>
        <v>0.001343</v>
      </c>
      <c r="L156" s="8">
        <f>VLOOKUP(A156,'Absolute Total Monosaccharide C'!$E$2:$T$999,10)</f>
        <v>0</v>
      </c>
      <c r="M156" s="8">
        <f>VLOOKUP(A156,'Absolute Total Monosaccharide C'!$E$2:$T$999,11)</f>
        <v>0.008342</v>
      </c>
      <c r="N156" s="8">
        <f>VLOOKUP(A156,'Absolute Total Monosaccharide C'!$E$2:$T$999,12)</f>
        <v>0</v>
      </c>
      <c r="O156" s="8">
        <f>VLOOKUP(A156,'Absolute Total Monosaccharide C'!$E$2:$T$999,13)</f>
        <v>0</v>
      </c>
      <c r="P156" s="8">
        <f>VLOOKUP(A156,'Absolute Total Monosaccharide C'!$E$2:$T$999,14)</f>
        <v>0</v>
      </c>
      <c r="Q156" s="8">
        <f>VLOOKUP(A156,'Absolute Total Monosaccharide C'!$E$2:$T$999,15)</f>
        <v>0</v>
      </c>
      <c r="R156" s="8">
        <f>VLOOKUP(A156,'Absolute Total Monosaccharide C'!$E$2:$T$999,16)</f>
        <v>0.000572</v>
      </c>
      <c r="S156" s="110">
        <f>VLOOKUP(A156,'Absolute Total Monosaccharide C'!$E$2:$T$999,2)</f>
        <v>9.99</v>
      </c>
      <c r="T156" s="2">
        <v>0.982490717</v>
      </c>
    </row>
    <row r="157">
      <c r="A157" s="2" t="s">
        <v>451</v>
      </c>
      <c r="B157" s="8" t="str">
        <f>VLOOKUP(A157,'Food Encyclopedia'!$C$2:$K$999,3)&amp;","&amp;VLOOKUP(A157,'Food Encyclopedia'!$C$2:$K$999,4)&amp;","&amp;VLOOKUP(A157,'Food Encyclopedia'!$C$2:$K$999,5)&amp;","&amp;VLOOKUP(A157,'Food Encyclopedia'!$C$2:$K$999,6)</f>
        <v>Potato, blushing belle, flesh, fresh,The little potato company,,Vegetables</v>
      </c>
      <c r="C157" s="8" t="str">
        <f>VLOOKUP(A157,'Food Encyclopedia'!$C$2:$K$999,6)</f>
        <v>Vegetables</v>
      </c>
      <c r="D157" s="8" t="str">
        <f>VLOOKUP(A157,'Food Encyclopedia'!$C$2:$K$999,7)</f>
        <v>Vegetable</v>
      </c>
      <c r="E157" s="8">
        <f>VLOOKUP(A157,'Absolute Total Monosaccharide C'!$E$2:$T$999,3)</f>
        <v>0.805211</v>
      </c>
      <c r="F157" s="8">
        <f>VLOOKUP(A157,'Absolute Total Monosaccharide C'!$E$2:$T$999,4)</f>
        <v>0.036989</v>
      </c>
      <c r="G157" s="8">
        <f>VLOOKUP(A157,'Absolute Total Monosaccharide C'!$E$2:$T$999,5)</f>
        <v>0.010645</v>
      </c>
      <c r="H157" s="8">
        <f>VLOOKUP(A157,'Absolute Total Monosaccharide C'!$E$2:$T$999,6)</f>
        <v>0.003563</v>
      </c>
      <c r="I157" s="110">
        <f>VLOOKUP(A157,'Absolute Total Monosaccharide C'!$E$2:$T$999,7)</f>
        <v>0.00635</v>
      </c>
      <c r="J157" s="111">
        <f>VLOOKUP(A157,'Absolute Total Monosaccharide C'!$E$2:$T$999,8)</f>
        <v>0.0000255</v>
      </c>
      <c r="K157" s="8">
        <f>VLOOKUP(A157,'Absolute Total Monosaccharide C'!$E$2:$T$999,9)</f>
        <v>0.001251</v>
      </c>
      <c r="L157" s="8">
        <f>VLOOKUP(A157,'Absolute Total Monosaccharide C'!$E$2:$T$999,10)</f>
        <v>0</v>
      </c>
      <c r="M157" s="8">
        <f>VLOOKUP(A157,'Absolute Total Monosaccharide C'!$E$2:$T$999,11)</f>
        <v>0.008965</v>
      </c>
      <c r="N157" s="8">
        <f>VLOOKUP(A157,'Absolute Total Monosaccharide C'!$E$2:$T$999,12)</f>
        <v>0</v>
      </c>
      <c r="O157" s="8">
        <f>VLOOKUP(A157,'Absolute Total Monosaccharide C'!$E$2:$T$999,13)</f>
        <v>0</v>
      </c>
      <c r="P157" s="8">
        <f>VLOOKUP(A157,'Absolute Total Monosaccharide C'!$E$2:$T$999,14)</f>
        <v>0.000508</v>
      </c>
      <c r="Q157" s="8">
        <f>VLOOKUP(A157,'Absolute Total Monosaccharide C'!$E$2:$T$999,15)</f>
        <v>0</v>
      </c>
      <c r="R157" s="8">
        <f>VLOOKUP(A157,'Absolute Total Monosaccharide C'!$E$2:$T$999,16)</f>
        <v>0.000538</v>
      </c>
      <c r="S157" s="110">
        <f>VLOOKUP(A157,'Absolute Total Monosaccharide C'!$E$2:$T$999,2)</f>
        <v>10.44</v>
      </c>
      <c r="T157" s="2">
        <v>0.75111671</v>
      </c>
    </row>
    <row r="158">
      <c r="A158" s="2" t="s">
        <v>453</v>
      </c>
      <c r="B158" s="8" t="str">
        <f>VLOOKUP(A158,'Food Encyclopedia'!$C$2:$K$999,3)&amp;","&amp;VLOOKUP(A158,'Food Encyclopedia'!$C$2:$K$999,4)&amp;","&amp;VLOOKUP(A158,'Food Encyclopedia'!$C$2:$K$999,5)&amp;","&amp;VLOOKUP(A158,'Food Encyclopedia'!$C$2:$K$999,6)</f>
        <v>Potato, sweet, whole, flesh,Valperdo Farms,,Vegetables</v>
      </c>
      <c r="C158" s="8" t="str">
        <f>VLOOKUP(A158,'Food Encyclopedia'!$C$2:$K$999,6)</f>
        <v>Vegetables</v>
      </c>
      <c r="D158" s="8" t="str">
        <f>VLOOKUP(A158,'Food Encyclopedia'!$C$2:$K$999,7)</f>
        <v>Vegetable</v>
      </c>
      <c r="E158" s="8">
        <f>VLOOKUP(A158,'Absolute Total Monosaccharide C'!$E$2:$T$999,3)</f>
        <v>0.340607</v>
      </c>
      <c r="F158" s="8">
        <f>VLOOKUP(A158,'Absolute Total Monosaccharide C'!$E$2:$T$999,4)</f>
        <v>0.017969</v>
      </c>
      <c r="G158" s="8">
        <f>VLOOKUP(A158,'Absolute Total Monosaccharide C'!$E$2:$T$999,5)</f>
        <v>0.065814</v>
      </c>
      <c r="H158" s="8">
        <f>VLOOKUP(A158,'Absolute Total Monosaccharide C'!$E$2:$T$999,6)</f>
        <v>0.002648</v>
      </c>
      <c r="I158" s="110">
        <f>VLOOKUP(A158,'Absolute Total Monosaccharide C'!$E$2:$T$999,7)</f>
        <v>0.009689</v>
      </c>
      <c r="J158" s="8">
        <f>VLOOKUP(A158,'Absolute Total Monosaccharide C'!$E$2:$T$999,8)</f>
        <v>0.000482</v>
      </c>
      <c r="K158" s="8">
        <f>VLOOKUP(A158,'Absolute Total Monosaccharide C'!$E$2:$T$999,9)</f>
        <v>0.002366</v>
      </c>
      <c r="L158" s="8">
        <f>VLOOKUP(A158,'Absolute Total Monosaccharide C'!$E$2:$T$999,10)</f>
        <v>0</v>
      </c>
      <c r="M158" s="8">
        <f>VLOOKUP(A158,'Absolute Total Monosaccharide C'!$E$2:$T$999,11)</f>
        <v>0.025925</v>
      </c>
      <c r="N158" s="8">
        <f>VLOOKUP(A158,'Absolute Total Monosaccharide C'!$E$2:$T$999,12)</f>
        <v>0</v>
      </c>
      <c r="O158" s="8">
        <f>VLOOKUP(A158,'Absolute Total Monosaccharide C'!$E$2:$T$999,13)</f>
        <v>0</v>
      </c>
      <c r="P158" s="8">
        <f>VLOOKUP(A158,'Absolute Total Monosaccharide C'!$E$2:$T$999,14)</f>
        <v>0</v>
      </c>
      <c r="Q158" s="8">
        <f>VLOOKUP(A158,'Absolute Total Monosaccharide C'!$E$2:$T$999,15)</f>
        <v>0</v>
      </c>
      <c r="R158" s="8">
        <f>VLOOKUP(A158,'Absolute Total Monosaccharide C'!$E$2:$T$999,16)</f>
        <v>0.00045</v>
      </c>
      <c r="S158" s="110">
        <f>VLOOKUP(A158,'Absolute Total Monosaccharide C'!$E$2:$T$999,2)</f>
        <v>10.38</v>
      </c>
      <c r="T158" s="2">
        <v>1.576677759</v>
      </c>
    </row>
    <row r="159">
      <c r="A159" s="2" t="s">
        <v>456</v>
      </c>
      <c r="B159" s="8" t="str">
        <f>VLOOKUP(A159,'Food Encyclopedia'!$C$2:$K$999,3)&amp;","&amp;VLOOKUP(A159,'Food Encyclopedia'!$C$2:$K$999,4)&amp;","&amp;VLOOKUP(A159,'Food Encyclopedia'!$C$2:$K$999,5)&amp;","&amp;VLOOKUP(A159,'Food Encyclopedia'!$C$2:$K$999,6)</f>
        <v>Potato, sweet, flesh, fresh,Valperdo Farms,,Vegetables</v>
      </c>
      <c r="C159" s="8" t="str">
        <f>VLOOKUP(A159,'Food Encyclopedia'!$C$2:$K$999,6)</f>
        <v>Vegetables</v>
      </c>
      <c r="D159" s="8" t="str">
        <f>VLOOKUP(A159,'Food Encyclopedia'!$C$2:$K$999,7)</f>
        <v>Vegetable</v>
      </c>
      <c r="E159" s="8">
        <f>VLOOKUP(A159,'Absolute Total Monosaccharide C'!$E$2:$T$999,3)</f>
        <v>0.31824</v>
      </c>
      <c r="F159" s="8">
        <f>VLOOKUP(A159,'Absolute Total Monosaccharide C'!$E$2:$T$999,4)</f>
        <v>0.02241</v>
      </c>
      <c r="G159" s="8">
        <f>VLOOKUP(A159,'Absolute Total Monosaccharide C'!$E$2:$T$999,5)</f>
        <v>0.003018</v>
      </c>
      <c r="H159" s="8">
        <f>VLOOKUP(A159,'Absolute Total Monosaccharide C'!$E$2:$T$999,6)</f>
        <v>0.001936</v>
      </c>
      <c r="I159" s="110">
        <f>VLOOKUP(A159,'Absolute Total Monosaccharide C'!$E$2:$T$999,7)</f>
        <v>0.008622</v>
      </c>
      <c r="J159" s="8">
        <f>VLOOKUP(A159,'Absolute Total Monosaccharide C'!$E$2:$T$999,8)</f>
        <v>0.001022</v>
      </c>
      <c r="K159" s="8">
        <f>VLOOKUP(A159,'Absolute Total Monosaccharide C'!$E$2:$T$999,9)</f>
        <v>0.00277</v>
      </c>
      <c r="L159" s="8">
        <f>VLOOKUP(A159,'Absolute Total Monosaccharide C'!$E$2:$T$999,10)</f>
        <v>0</v>
      </c>
      <c r="M159" s="8">
        <f>VLOOKUP(A159,'Absolute Total Monosaccharide C'!$E$2:$T$999,11)</f>
        <v>0.021712</v>
      </c>
      <c r="N159" s="8">
        <f>VLOOKUP(A159,'Absolute Total Monosaccharide C'!$E$2:$T$999,12)</f>
        <v>0</v>
      </c>
      <c r="O159" s="8">
        <f>VLOOKUP(A159,'Absolute Total Monosaccharide C'!$E$2:$T$999,13)</f>
        <v>0</v>
      </c>
      <c r="P159" s="8">
        <f>VLOOKUP(A159,'Absolute Total Monosaccharide C'!$E$2:$T$999,14)</f>
        <v>0</v>
      </c>
      <c r="Q159" s="8">
        <f>VLOOKUP(A159,'Absolute Total Monosaccharide C'!$E$2:$T$999,15)</f>
        <v>0</v>
      </c>
      <c r="R159" s="8">
        <f>VLOOKUP(A159,'Absolute Total Monosaccharide C'!$E$2:$T$999,16)</f>
        <v>0.000395</v>
      </c>
      <c r="S159" s="110">
        <f>VLOOKUP(A159,'Absolute Total Monosaccharide C'!$E$2:$T$999,2)</f>
        <v>10.16</v>
      </c>
      <c r="T159" s="2">
        <v>1.03615976</v>
      </c>
    </row>
    <row r="160">
      <c r="A160" s="2" t="s">
        <v>458</v>
      </c>
      <c r="B160" s="8" t="str">
        <f>VLOOKUP(A160,'Food Encyclopedia'!$C$2:$K$999,3)&amp;","&amp;VLOOKUP(A160,'Food Encyclopedia'!$C$2:$K$999,4)&amp;","&amp;VLOOKUP(A160,'Food Encyclopedia'!$C$2:$K$999,5)&amp;","&amp;VLOOKUP(A160,'Food Encyclopedia'!$C$2:$K$999,6)</f>
        <v>Potato, sweet, flesh, fresh,Valperdo Farms,,Vegetables</v>
      </c>
      <c r="C160" s="8" t="str">
        <f>VLOOKUP(A160,'Food Encyclopedia'!$C$2:$K$999,6)</f>
        <v>Vegetables</v>
      </c>
      <c r="D160" s="8" t="str">
        <f>VLOOKUP(A160,'Food Encyclopedia'!$C$2:$K$999,7)</f>
        <v>Vegetable</v>
      </c>
      <c r="E160" s="8">
        <f>VLOOKUP(A160,'Absolute Total Monosaccharide C'!$E$2:$T$999,3)</f>
        <v>0.338909</v>
      </c>
      <c r="F160" s="8">
        <f>VLOOKUP(A160,'Absolute Total Monosaccharide C'!$E$2:$T$999,4)</f>
        <v>0.017906</v>
      </c>
      <c r="G160" s="8">
        <f>VLOOKUP(A160,'Absolute Total Monosaccharide C'!$E$2:$T$999,5)</f>
        <v>0.006698</v>
      </c>
      <c r="H160" s="8">
        <f>VLOOKUP(A160,'Absolute Total Monosaccharide C'!$E$2:$T$999,6)</f>
        <v>0.002165</v>
      </c>
      <c r="I160" s="110">
        <f>VLOOKUP(A160,'Absolute Total Monosaccharide C'!$E$2:$T$999,7)</f>
        <v>0.008484</v>
      </c>
      <c r="J160" s="8">
        <f>VLOOKUP(A160,'Absolute Total Monosaccharide C'!$E$2:$T$999,8)</f>
        <v>0.001155</v>
      </c>
      <c r="K160" s="8">
        <f>VLOOKUP(A160,'Absolute Total Monosaccharide C'!$E$2:$T$999,9)</f>
        <v>0.002044</v>
      </c>
      <c r="L160" s="8">
        <f>VLOOKUP(A160,'Absolute Total Monosaccharide C'!$E$2:$T$999,10)</f>
        <v>0</v>
      </c>
      <c r="M160" s="8">
        <f>VLOOKUP(A160,'Absolute Total Monosaccharide C'!$E$2:$T$999,11)</f>
        <v>0.02151</v>
      </c>
      <c r="N160" s="8">
        <f>VLOOKUP(A160,'Absolute Total Monosaccharide C'!$E$2:$T$999,12)</f>
        <v>0</v>
      </c>
      <c r="O160" s="8">
        <f>VLOOKUP(A160,'Absolute Total Monosaccharide C'!$E$2:$T$999,13)</f>
        <v>0</v>
      </c>
      <c r="P160" s="111">
        <f>VLOOKUP(A160,'Absolute Total Monosaccharide C'!$E$2:$T$999,14)</f>
        <v>0.0000407</v>
      </c>
      <c r="Q160" s="8">
        <f>VLOOKUP(A160,'Absolute Total Monosaccharide C'!$E$2:$T$999,15)</f>
        <v>0</v>
      </c>
      <c r="R160" s="8">
        <f>VLOOKUP(A160,'Absolute Total Monosaccharide C'!$E$2:$T$999,16)</f>
        <v>0.000449</v>
      </c>
      <c r="S160" s="110">
        <f>VLOOKUP(A160,'Absolute Total Monosaccharide C'!$E$2:$T$999,2)</f>
        <v>10.33</v>
      </c>
      <c r="T160" s="2">
        <v>1.155886534</v>
      </c>
    </row>
    <row r="161">
      <c r="A161" s="2" t="s">
        <v>459</v>
      </c>
      <c r="B161" s="8" t="str">
        <f>VLOOKUP(A161,'Food Encyclopedia'!$C$2:$K$999,3)&amp;","&amp;VLOOKUP(A161,'Food Encyclopedia'!$C$2:$K$999,4)&amp;","&amp;VLOOKUP(A161,'Food Encyclopedia'!$C$2:$K$999,5)&amp;","&amp;VLOOKUP(A161,'Food Encyclopedia'!$C$2:$K$999,6)</f>
        <v>Potato, mini medley (purple), whole, fresh,Signature Farms,,Vegetables</v>
      </c>
      <c r="C161" s="8" t="str">
        <f>VLOOKUP(A161,'Food Encyclopedia'!$C$2:$K$999,6)</f>
        <v>Vegetables</v>
      </c>
      <c r="D161" s="8" t="str">
        <f>VLOOKUP(A161,'Food Encyclopedia'!$C$2:$K$999,7)</f>
        <v>Vegetable</v>
      </c>
      <c r="E161" s="8">
        <f>VLOOKUP(A161,'Absolute Total Monosaccharide C'!$E$2:$T$999,3)</f>
        <v>0.708393</v>
      </c>
      <c r="F161" s="8">
        <f>VLOOKUP(A161,'Absolute Total Monosaccharide C'!$E$2:$T$999,4)</f>
        <v>0.023906</v>
      </c>
      <c r="G161" s="8">
        <f>VLOOKUP(A161,'Absolute Total Monosaccharide C'!$E$2:$T$999,5)</f>
        <v>0</v>
      </c>
      <c r="H161" s="8">
        <f>VLOOKUP(A161,'Absolute Total Monosaccharide C'!$E$2:$T$999,6)</f>
        <v>0.000652</v>
      </c>
      <c r="I161" s="110">
        <f>VLOOKUP(A161,'Absolute Total Monosaccharide C'!$E$2:$T$999,7)</f>
        <v>0.003889</v>
      </c>
      <c r="J161" s="8">
        <f>VLOOKUP(A161,'Absolute Total Monosaccharide C'!$E$2:$T$999,8)</f>
        <v>0.001383</v>
      </c>
      <c r="K161" s="8">
        <f>VLOOKUP(A161,'Absolute Total Monosaccharide C'!$E$2:$T$999,9)</f>
        <v>0.001285</v>
      </c>
      <c r="L161" s="8">
        <f>VLOOKUP(A161,'Absolute Total Monosaccharide C'!$E$2:$T$999,10)</f>
        <v>0</v>
      </c>
      <c r="M161" s="8">
        <f>VLOOKUP(A161,'Absolute Total Monosaccharide C'!$E$2:$T$999,11)</f>
        <v>0.007256</v>
      </c>
      <c r="N161" s="8">
        <f>VLOOKUP(A161,'Absolute Total Monosaccharide C'!$E$2:$T$999,12)</f>
        <v>0</v>
      </c>
      <c r="O161" s="8">
        <f>VLOOKUP(A161,'Absolute Total Monosaccharide C'!$E$2:$T$999,13)</f>
        <v>0</v>
      </c>
      <c r="P161" s="8">
        <f>VLOOKUP(A161,'Absolute Total Monosaccharide C'!$E$2:$T$999,14)</f>
        <v>0</v>
      </c>
      <c r="Q161" s="8">
        <f>VLOOKUP(A161,'Absolute Total Monosaccharide C'!$E$2:$T$999,15)</f>
        <v>0</v>
      </c>
      <c r="R161" s="8">
        <f>VLOOKUP(A161,'Absolute Total Monosaccharide C'!$E$2:$T$999,16)</f>
        <v>0.000352</v>
      </c>
      <c r="S161" s="110">
        <f>VLOOKUP(A161,'Absolute Total Monosaccharide C'!$E$2:$T$999,2)</f>
        <v>10.39</v>
      </c>
      <c r="T161" s="2">
        <v>0.934551365</v>
      </c>
    </row>
    <row r="162">
      <c r="A162" s="2" t="s">
        <v>461</v>
      </c>
      <c r="B162" s="8" t="str">
        <f>VLOOKUP(A162,'Food Encyclopedia'!$C$2:$K$999,3)&amp;","&amp;VLOOKUP(A162,'Food Encyclopedia'!$C$2:$K$999,4)&amp;","&amp;VLOOKUP(A162,'Food Encyclopedia'!$C$2:$K$999,5)&amp;","&amp;VLOOKUP(A162,'Food Encyclopedia'!$C$2:$K$999,6)</f>
        <v>Potato, mini medley (purple), flesh, fresh,Signature Farms,,Vegetables</v>
      </c>
      <c r="C162" s="8" t="str">
        <f>VLOOKUP(A162,'Food Encyclopedia'!$C$2:$K$999,6)</f>
        <v>Vegetables</v>
      </c>
      <c r="D162" s="8" t="str">
        <f>VLOOKUP(A162,'Food Encyclopedia'!$C$2:$K$999,7)</f>
        <v>Vegetable</v>
      </c>
      <c r="E162" s="8">
        <f>VLOOKUP(A162,'Absolute Total Monosaccharide C'!$E$2:$T$999,3)</f>
        <v>0.741433</v>
      </c>
      <c r="F162" s="8">
        <f>VLOOKUP(A162,'Absolute Total Monosaccharide C'!$E$2:$T$999,4)</f>
        <v>0.025329</v>
      </c>
      <c r="G162" s="8">
        <f>VLOOKUP(A162,'Absolute Total Monosaccharide C'!$E$2:$T$999,5)</f>
        <v>0</v>
      </c>
      <c r="H162" s="8">
        <f>VLOOKUP(A162,'Absolute Total Monosaccharide C'!$E$2:$T$999,6)</f>
        <v>0.000766</v>
      </c>
      <c r="I162" s="110">
        <f>VLOOKUP(A162,'Absolute Total Monosaccharide C'!$E$2:$T$999,7)</f>
        <v>0.003377</v>
      </c>
      <c r="J162" s="8">
        <f>VLOOKUP(A162,'Absolute Total Monosaccharide C'!$E$2:$T$999,8)</f>
        <v>0.000444</v>
      </c>
      <c r="K162" s="8">
        <f>VLOOKUP(A162,'Absolute Total Monosaccharide C'!$E$2:$T$999,9)</f>
        <v>0.001226</v>
      </c>
      <c r="L162" s="8">
        <f>VLOOKUP(A162,'Absolute Total Monosaccharide C'!$E$2:$T$999,10)</f>
        <v>0</v>
      </c>
      <c r="M162" s="8">
        <f>VLOOKUP(A162,'Absolute Total Monosaccharide C'!$E$2:$T$999,11)</f>
        <v>0.006271</v>
      </c>
      <c r="N162" s="8">
        <f>VLOOKUP(A162,'Absolute Total Monosaccharide C'!$E$2:$T$999,12)</f>
        <v>0</v>
      </c>
      <c r="O162" s="8">
        <f>VLOOKUP(A162,'Absolute Total Monosaccharide C'!$E$2:$T$999,13)</f>
        <v>0</v>
      </c>
      <c r="P162" s="8">
        <f>VLOOKUP(A162,'Absolute Total Monosaccharide C'!$E$2:$T$999,14)</f>
        <v>0</v>
      </c>
      <c r="Q162" s="8">
        <f>VLOOKUP(A162,'Absolute Total Monosaccharide C'!$E$2:$T$999,15)</f>
        <v>0</v>
      </c>
      <c r="R162" s="8">
        <f>VLOOKUP(A162,'Absolute Total Monosaccharide C'!$E$2:$T$999,16)</f>
        <v>0.000192</v>
      </c>
      <c r="S162" s="110">
        <f>VLOOKUP(A162,'Absolute Total Monosaccharide C'!$E$2:$T$999,2)</f>
        <v>10.33</v>
      </c>
      <c r="T162" s="2">
        <v>0.845025683</v>
      </c>
    </row>
    <row r="163">
      <c r="A163" s="2" t="s">
        <v>463</v>
      </c>
      <c r="B163" s="8" t="str">
        <f>VLOOKUP(A163,'Food Encyclopedia'!$C$2:$K$999,3)&amp;","&amp;VLOOKUP(A163,'Food Encyclopedia'!$C$2:$K$999,4)&amp;","&amp;VLOOKUP(A163,'Food Encyclopedia'!$C$2:$K$999,5)&amp;","&amp;VLOOKUP(A163,'Food Encyclopedia'!$C$2:$K$999,6)</f>
        <v>Potato, mini medley (red), whole, fresh,Signature Farms,,Vegetables</v>
      </c>
      <c r="C163" s="8" t="str">
        <f>VLOOKUP(A163,'Food Encyclopedia'!$C$2:$K$999,6)</f>
        <v>Vegetables</v>
      </c>
      <c r="D163" s="8" t="str">
        <f>VLOOKUP(A163,'Food Encyclopedia'!$C$2:$K$999,7)</f>
        <v>Vegetable</v>
      </c>
      <c r="E163" s="8">
        <f>VLOOKUP(A163,'Absolute Total Monosaccharide C'!$E$2:$T$999,3)</f>
        <v>0.580921</v>
      </c>
      <c r="F163" s="8">
        <f>VLOOKUP(A163,'Absolute Total Monosaccharide C'!$E$2:$T$999,4)</f>
        <v>0.01878</v>
      </c>
      <c r="G163" s="8">
        <f>VLOOKUP(A163,'Absolute Total Monosaccharide C'!$E$2:$T$999,5)</f>
        <v>0.00404</v>
      </c>
      <c r="H163" s="8">
        <f>VLOOKUP(A163,'Absolute Total Monosaccharide C'!$E$2:$T$999,6)</f>
        <v>0.002073</v>
      </c>
      <c r="I163" s="110">
        <f>VLOOKUP(A163,'Absolute Total Monosaccharide C'!$E$2:$T$999,7)</f>
        <v>0.004266</v>
      </c>
      <c r="J163" s="8">
        <f>VLOOKUP(A163,'Absolute Total Monosaccharide C'!$E$2:$T$999,8)</f>
        <v>0.000119</v>
      </c>
      <c r="K163" s="8">
        <f>VLOOKUP(A163,'Absolute Total Monosaccharide C'!$E$2:$T$999,9)</f>
        <v>0.000878</v>
      </c>
      <c r="L163" s="8">
        <f>VLOOKUP(A163,'Absolute Total Monosaccharide C'!$E$2:$T$999,10)</f>
        <v>0</v>
      </c>
      <c r="M163" s="8">
        <f>VLOOKUP(A163,'Absolute Total Monosaccharide C'!$E$2:$T$999,11)</f>
        <v>0.006648</v>
      </c>
      <c r="N163" s="8">
        <f>VLOOKUP(A163,'Absolute Total Monosaccharide C'!$E$2:$T$999,12)</f>
        <v>0</v>
      </c>
      <c r="O163" s="8">
        <f>VLOOKUP(A163,'Absolute Total Monosaccharide C'!$E$2:$T$999,13)</f>
        <v>0</v>
      </c>
      <c r="P163" s="8">
        <f>VLOOKUP(A163,'Absolute Total Monosaccharide C'!$E$2:$T$999,14)</f>
        <v>0</v>
      </c>
      <c r="Q163" s="8">
        <f>VLOOKUP(A163,'Absolute Total Monosaccharide C'!$E$2:$T$999,15)</f>
        <v>0</v>
      </c>
      <c r="R163" s="8">
        <f>VLOOKUP(A163,'Absolute Total Monosaccharide C'!$E$2:$T$999,16)</f>
        <v>0.000268</v>
      </c>
      <c r="S163" s="110">
        <f>VLOOKUP(A163,'Absolute Total Monosaccharide C'!$E$2:$T$999,2)</f>
        <v>10.34</v>
      </c>
      <c r="T163" s="2">
        <v>0.71094988</v>
      </c>
    </row>
    <row r="164">
      <c r="A164" s="2" t="s">
        <v>465</v>
      </c>
      <c r="B164" s="8" t="str">
        <f>VLOOKUP(A164,'Food Encyclopedia'!$C$2:$K$999,3)&amp;","&amp;VLOOKUP(A164,'Food Encyclopedia'!$C$2:$K$999,4)&amp;","&amp;VLOOKUP(A164,'Food Encyclopedia'!$C$2:$K$999,5)&amp;","&amp;VLOOKUP(A164,'Food Encyclopedia'!$C$2:$K$999,6)</f>
        <v>Potato, mini medley (red), flesh, fresh,Signature Farms,,Vegetables</v>
      </c>
      <c r="C164" s="8" t="str">
        <f>VLOOKUP(A164,'Food Encyclopedia'!$C$2:$K$999,6)</f>
        <v>Vegetables</v>
      </c>
      <c r="D164" s="8" t="str">
        <f>VLOOKUP(A164,'Food Encyclopedia'!$C$2:$K$999,7)</f>
        <v>Vegetable</v>
      </c>
      <c r="E164" s="8">
        <f>VLOOKUP(A164,'Absolute Total Monosaccharide C'!$E$2:$T$999,3)</f>
        <v>0.749244</v>
      </c>
      <c r="F164" s="8">
        <f>VLOOKUP(A164,'Absolute Total Monosaccharide C'!$E$2:$T$999,4)</f>
        <v>0.017226</v>
      </c>
      <c r="G164" s="8">
        <f>VLOOKUP(A164,'Absolute Total Monosaccharide C'!$E$2:$T$999,5)</f>
        <v>0</v>
      </c>
      <c r="H164" s="8">
        <f>VLOOKUP(A164,'Absolute Total Monosaccharide C'!$E$2:$T$999,6)</f>
        <v>0.001444</v>
      </c>
      <c r="I164" s="110">
        <f>VLOOKUP(A164,'Absolute Total Monosaccharide C'!$E$2:$T$999,7)</f>
        <v>0.003862</v>
      </c>
      <c r="J164" s="8">
        <f>VLOOKUP(A164,'Absolute Total Monosaccharide C'!$E$2:$T$999,8)</f>
        <v>0.000311</v>
      </c>
      <c r="K164" s="8">
        <f>VLOOKUP(A164,'Absolute Total Monosaccharide C'!$E$2:$T$999,9)</f>
        <v>0.000701</v>
      </c>
      <c r="L164" s="8">
        <f>VLOOKUP(A164,'Absolute Total Monosaccharide C'!$E$2:$T$999,10)</f>
        <v>0</v>
      </c>
      <c r="M164" s="8">
        <f>VLOOKUP(A164,'Absolute Total Monosaccharide C'!$E$2:$T$999,11)</f>
        <v>0.0057</v>
      </c>
      <c r="N164" s="8">
        <f>VLOOKUP(A164,'Absolute Total Monosaccharide C'!$E$2:$T$999,12)</f>
        <v>0</v>
      </c>
      <c r="O164" s="8">
        <f>VLOOKUP(A164,'Absolute Total Monosaccharide C'!$E$2:$T$999,13)</f>
        <v>0</v>
      </c>
      <c r="P164" s="8">
        <f>VLOOKUP(A164,'Absolute Total Monosaccharide C'!$E$2:$T$999,14)</f>
        <v>0.000298</v>
      </c>
      <c r="Q164" s="8">
        <f>VLOOKUP(A164,'Absolute Total Monosaccharide C'!$E$2:$T$999,15)</f>
        <v>0</v>
      </c>
      <c r="R164" s="8">
        <f>VLOOKUP(A164,'Absolute Total Monosaccharide C'!$E$2:$T$999,16)</f>
        <v>0.000318</v>
      </c>
      <c r="S164" s="110">
        <f>VLOOKUP(A164,'Absolute Total Monosaccharide C'!$E$2:$T$999,2)</f>
        <v>10.32</v>
      </c>
      <c r="T164" s="2">
        <v>1.232439809</v>
      </c>
    </row>
    <row r="165">
      <c r="A165" s="2" t="s">
        <v>467</v>
      </c>
      <c r="B165" s="8" t="str">
        <f>VLOOKUP(A165,'Food Encyclopedia'!$C$2:$K$999,3)&amp;","&amp;VLOOKUP(A165,'Food Encyclopedia'!$C$2:$K$999,4)&amp;","&amp;VLOOKUP(A165,'Food Encyclopedia'!$C$2:$K$999,5)&amp;","&amp;VLOOKUP(A165,'Food Encyclopedia'!$C$2:$K$999,6)</f>
        <v>Potato, mini medley (yellow), whole, fresh,Signature Farms,,Vegetables</v>
      </c>
      <c r="C165" s="8" t="str">
        <f>VLOOKUP(A165,'Food Encyclopedia'!$C$2:$K$999,6)</f>
        <v>Vegetables</v>
      </c>
      <c r="D165" s="8" t="str">
        <f>VLOOKUP(A165,'Food Encyclopedia'!$C$2:$K$999,7)</f>
        <v>Vegetable</v>
      </c>
      <c r="E165" s="8">
        <f>VLOOKUP(A165,'Absolute Total Monosaccharide C'!$E$2:$T$999,3)</f>
        <v>0.520405</v>
      </c>
      <c r="F165" s="8">
        <f>VLOOKUP(A165,'Absolute Total Monosaccharide C'!$E$2:$T$999,4)</f>
        <v>0.030321</v>
      </c>
      <c r="G165" s="8">
        <f>VLOOKUP(A165,'Absolute Total Monosaccharide C'!$E$2:$T$999,5)</f>
        <v>0</v>
      </c>
      <c r="H165" s="8">
        <f>VLOOKUP(A165,'Absolute Total Monosaccharide C'!$E$2:$T$999,6)</f>
        <v>0.001339</v>
      </c>
      <c r="I165" s="110">
        <f>VLOOKUP(A165,'Absolute Total Monosaccharide C'!$E$2:$T$999,7)</f>
        <v>0.004844</v>
      </c>
      <c r="J165" s="8">
        <f>VLOOKUP(A165,'Absolute Total Monosaccharide C'!$E$2:$T$999,8)</f>
        <v>0.000358</v>
      </c>
      <c r="K165" s="8">
        <f>VLOOKUP(A165,'Absolute Total Monosaccharide C'!$E$2:$T$999,9)</f>
        <v>0.001009</v>
      </c>
      <c r="L165" s="8">
        <f>VLOOKUP(A165,'Absolute Total Monosaccharide C'!$E$2:$T$999,10)</f>
        <v>0</v>
      </c>
      <c r="M165" s="8">
        <f>VLOOKUP(A165,'Absolute Total Monosaccharide C'!$E$2:$T$999,11)</f>
        <v>0.009405</v>
      </c>
      <c r="N165" s="8">
        <f>VLOOKUP(A165,'Absolute Total Monosaccharide C'!$E$2:$T$999,12)</f>
        <v>0</v>
      </c>
      <c r="O165" s="8">
        <f>VLOOKUP(A165,'Absolute Total Monosaccharide C'!$E$2:$T$999,13)</f>
        <v>0</v>
      </c>
      <c r="P165" s="8">
        <f>VLOOKUP(A165,'Absolute Total Monosaccharide C'!$E$2:$T$999,14)</f>
        <v>0.000224</v>
      </c>
      <c r="Q165" s="8">
        <f>VLOOKUP(A165,'Absolute Total Monosaccharide C'!$E$2:$T$999,15)</f>
        <v>0</v>
      </c>
      <c r="R165" s="8">
        <f>VLOOKUP(A165,'Absolute Total Monosaccharide C'!$E$2:$T$999,16)</f>
        <v>0.000398</v>
      </c>
      <c r="S165" s="110">
        <f>VLOOKUP(A165,'Absolute Total Monosaccharide C'!$E$2:$T$999,2)</f>
        <v>10.33</v>
      </c>
      <c r="T165" s="2">
        <v>0.868764148</v>
      </c>
    </row>
    <row r="166">
      <c r="A166" s="2" t="s">
        <v>469</v>
      </c>
      <c r="B166" s="8" t="str">
        <f>VLOOKUP(A166,'Food Encyclopedia'!$C$2:$K$999,3)&amp;","&amp;VLOOKUP(A166,'Food Encyclopedia'!$C$2:$K$999,4)&amp;","&amp;VLOOKUP(A166,'Food Encyclopedia'!$C$2:$K$999,5)&amp;","&amp;VLOOKUP(A166,'Food Encyclopedia'!$C$2:$K$999,6)</f>
        <v>Potato, mini medley (yellow), flesh, fresh,Signature Farms,,Vegetables</v>
      </c>
      <c r="C166" s="8" t="str">
        <f>VLOOKUP(A166,'Food Encyclopedia'!$C$2:$K$999,6)</f>
        <v>Vegetables</v>
      </c>
      <c r="D166" s="8" t="str">
        <f>VLOOKUP(A166,'Food Encyclopedia'!$C$2:$K$999,7)</f>
        <v>Vegetable</v>
      </c>
      <c r="E166" s="8">
        <f>VLOOKUP(A166,'Absolute Total Monosaccharide C'!$E$2:$T$999,3)</f>
        <v>0.588277</v>
      </c>
      <c r="F166" s="8">
        <f>VLOOKUP(A166,'Absolute Total Monosaccharide C'!$E$2:$T$999,4)</f>
        <v>0.021967</v>
      </c>
      <c r="G166" s="8">
        <f>VLOOKUP(A166,'Absolute Total Monosaccharide C'!$E$2:$T$999,5)</f>
        <v>0</v>
      </c>
      <c r="H166" s="8">
        <f>VLOOKUP(A166,'Absolute Total Monosaccharide C'!$E$2:$T$999,6)</f>
        <v>0.000813</v>
      </c>
      <c r="I166" s="110">
        <f>VLOOKUP(A166,'Absolute Total Monosaccharide C'!$E$2:$T$999,7)</f>
        <v>0.003841</v>
      </c>
      <c r="J166" s="8">
        <f>VLOOKUP(A166,'Absolute Total Monosaccharide C'!$E$2:$T$999,8)</f>
        <v>0.001072</v>
      </c>
      <c r="K166" s="8">
        <f>VLOOKUP(A166,'Absolute Total Monosaccharide C'!$E$2:$T$999,9)</f>
        <v>0.000813</v>
      </c>
      <c r="L166" s="8">
        <f>VLOOKUP(A166,'Absolute Total Monosaccharide C'!$E$2:$T$999,10)</f>
        <v>0</v>
      </c>
      <c r="M166" s="8">
        <f>VLOOKUP(A166,'Absolute Total Monosaccharide C'!$E$2:$T$999,11)</f>
        <v>0.006516</v>
      </c>
      <c r="N166" s="8">
        <f>VLOOKUP(A166,'Absolute Total Monosaccharide C'!$E$2:$T$999,12)</f>
        <v>0</v>
      </c>
      <c r="O166" s="8">
        <f>VLOOKUP(A166,'Absolute Total Monosaccharide C'!$E$2:$T$999,13)</f>
        <v>0</v>
      </c>
      <c r="P166" s="111">
        <f>VLOOKUP(A166,'Absolute Total Monosaccharide C'!$E$2:$T$999,14)</f>
        <v>0.0000281</v>
      </c>
      <c r="Q166" s="8">
        <f>VLOOKUP(A166,'Absolute Total Monosaccharide C'!$E$2:$T$999,15)</f>
        <v>0</v>
      </c>
      <c r="R166" s="8">
        <f>VLOOKUP(A166,'Absolute Total Monosaccharide C'!$E$2:$T$999,16)</f>
        <v>0.000368</v>
      </c>
      <c r="S166" s="110">
        <f>VLOOKUP(A166,'Absolute Total Monosaccharide C'!$E$2:$T$999,2)</f>
        <v>10.38</v>
      </c>
      <c r="T166" s="2">
        <v>1.088445991</v>
      </c>
    </row>
    <row r="167">
      <c r="A167" s="2" t="s">
        <v>471</v>
      </c>
      <c r="B167" s="8" t="str">
        <f>VLOOKUP(A167,'Food Encyclopedia'!$C$2:$K$999,3)&amp;","&amp;VLOOKUP(A167,'Food Encyclopedia'!$C$2:$K$999,4)&amp;","&amp;VLOOKUP(A167,'Food Encyclopedia'!$C$2:$K$999,5)&amp;","&amp;VLOOKUP(A167,'Food Encyclopedia'!$C$2:$K$999,6)</f>
        <v>Potato, russet, whole, fresh,NA,,Vegetables</v>
      </c>
      <c r="C167" s="8" t="str">
        <f>VLOOKUP(A167,'Food Encyclopedia'!$C$2:$K$999,6)</f>
        <v>Vegetables</v>
      </c>
      <c r="D167" s="8" t="str">
        <f>VLOOKUP(A167,'Food Encyclopedia'!$C$2:$K$999,7)</f>
        <v>Vegetable</v>
      </c>
      <c r="E167" s="8">
        <f>VLOOKUP(A167,'Absolute Total Monosaccharide C'!$E$2:$T$999,3)</f>
        <v>0.699766</v>
      </c>
      <c r="F167" s="8">
        <f>VLOOKUP(A167,'Absolute Total Monosaccharide C'!$E$2:$T$999,4)</f>
        <v>0.026151</v>
      </c>
      <c r="G167" s="8">
        <f>VLOOKUP(A167,'Absolute Total Monosaccharide C'!$E$2:$T$999,5)</f>
        <v>0</v>
      </c>
      <c r="H167" s="8">
        <f>VLOOKUP(A167,'Absolute Total Monosaccharide C'!$E$2:$T$999,6)</f>
        <v>0.001412</v>
      </c>
      <c r="I167" s="110">
        <f>VLOOKUP(A167,'Absolute Total Monosaccharide C'!$E$2:$T$999,7)</f>
        <v>0.005333</v>
      </c>
      <c r="J167" s="8">
        <f>VLOOKUP(A167,'Absolute Total Monosaccharide C'!$E$2:$T$999,8)</f>
        <v>0.000857</v>
      </c>
      <c r="K167" s="8">
        <f>VLOOKUP(A167,'Absolute Total Monosaccharide C'!$E$2:$T$999,9)</f>
        <v>0.000773</v>
      </c>
      <c r="L167" s="8">
        <f>VLOOKUP(A167,'Absolute Total Monosaccharide C'!$E$2:$T$999,10)</f>
        <v>0</v>
      </c>
      <c r="M167" s="8">
        <f>VLOOKUP(A167,'Absolute Total Monosaccharide C'!$E$2:$T$999,11)</f>
        <v>0.00681</v>
      </c>
      <c r="N167" s="8">
        <f>VLOOKUP(A167,'Absolute Total Monosaccharide C'!$E$2:$T$999,12)</f>
        <v>0</v>
      </c>
      <c r="O167" s="8">
        <f>VLOOKUP(A167,'Absolute Total Monosaccharide C'!$E$2:$T$999,13)</f>
        <v>0</v>
      </c>
      <c r="P167" s="8">
        <f>VLOOKUP(A167,'Absolute Total Monosaccharide C'!$E$2:$T$999,14)</f>
        <v>0</v>
      </c>
      <c r="Q167" s="8">
        <f>VLOOKUP(A167,'Absolute Total Monosaccharide C'!$E$2:$T$999,15)</f>
        <v>0</v>
      </c>
      <c r="R167" s="8">
        <f>VLOOKUP(A167,'Absolute Total Monosaccharide C'!$E$2:$T$999,16)</f>
        <v>0.000348</v>
      </c>
      <c r="S167" s="110">
        <f>VLOOKUP(A167,'Absolute Total Monosaccharide C'!$E$2:$T$999,2)</f>
        <v>10.35</v>
      </c>
      <c r="T167" s="2">
        <v>1.398476404</v>
      </c>
    </row>
    <row r="168">
      <c r="A168" s="2" t="s">
        <v>473</v>
      </c>
      <c r="B168" s="8" t="str">
        <f>VLOOKUP(A168,'Food Encyclopedia'!$C$2:$K$999,3)&amp;","&amp;VLOOKUP(A168,'Food Encyclopedia'!$C$2:$K$999,4)&amp;","&amp;VLOOKUP(A168,'Food Encyclopedia'!$C$2:$K$999,5)&amp;","&amp;VLOOKUP(A168,'Food Encyclopedia'!$C$2:$K$999,6)</f>
        <v>Potato, russet, flesh, fresh,NA,,Vegetables</v>
      </c>
      <c r="C168" s="8" t="str">
        <f>VLOOKUP(A168,'Food Encyclopedia'!$C$2:$K$999,6)</f>
        <v>Vegetables</v>
      </c>
      <c r="D168" s="8" t="str">
        <f>VLOOKUP(A168,'Food Encyclopedia'!$C$2:$K$999,7)</f>
        <v>Vegetable</v>
      </c>
      <c r="E168" s="8">
        <f>VLOOKUP(A168,'Absolute Total Monosaccharide C'!$E$2:$T$999,3)</f>
        <v>0.575303</v>
      </c>
      <c r="F168" s="8">
        <f>VLOOKUP(A168,'Absolute Total Monosaccharide C'!$E$2:$T$999,4)</f>
        <v>0.023683</v>
      </c>
      <c r="G168" s="8">
        <f>VLOOKUP(A168,'Absolute Total Monosaccharide C'!$E$2:$T$999,5)</f>
        <v>0</v>
      </c>
      <c r="H168" s="8">
        <f>VLOOKUP(A168,'Absolute Total Monosaccharide C'!$E$2:$T$999,6)</f>
        <v>0.002049</v>
      </c>
      <c r="I168" s="110">
        <f>VLOOKUP(A168,'Absolute Total Monosaccharide C'!$E$2:$T$999,7)</f>
        <v>0.003417</v>
      </c>
      <c r="J168" s="8">
        <f>VLOOKUP(A168,'Absolute Total Monosaccharide C'!$E$2:$T$999,8)</f>
        <v>0.000829</v>
      </c>
      <c r="K168" s="8">
        <f>VLOOKUP(A168,'Absolute Total Monosaccharide C'!$E$2:$T$999,9)</f>
        <v>0.000544</v>
      </c>
      <c r="L168" s="8">
        <f>VLOOKUP(A168,'Absolute Total Monosaccharide C'!$E$2:$T$999,10)</f>
        <v>0</v>
      </c>
      <c r="M168" s="8">
        <f>VLOOKUP(A168,'Absolute Total Monosaccharide C'!$E$2:$T$999,11)</f>
        <v>0.003582</v>
      </c>
      <c r="N168" s="8">
        <f>VLOOKUP(A168,'Absolute Total Monosaccharide C'!$E$2:$T$999,12)</f>
        <v>0</v>
      </c>
      <c r="O168" s="8">
        <f>VLOOKUP(A168,'Absolute Total Monosaccharide C'!$E$2:$T$999,13)</f>
        <v>0</v>
      </c>
      <c r="P168" s="8">
        <f>VLOOKUP(A168,'Absolute Total Monosaccharide C'!$E$2:$T$999,14)</f>
        <v>0</v>
      </c>
      <c r="Q168" s="8">
        <f>VLOOKUP(A168,'Absolute Total Monosaccharide C'!$E$2:$T$999,15)</f>
        <v>0</v>
      </c>
      <c r="R168" s="8">
        <f>VLOOKUP(A168,'Absolute Total Monosaccharide C'!$E$2:$T$999,16)</f>
        <v>0.000182</v>
      </c>
      <c r="S168" s="110">
        <f>VLOOKUP(A168,'Absolute Total Monosaccharide C'!$E$2:$T$999,2)</f>
        <v>10.07</v>
      </c>
      <c r="T168" s="2">
        <v>1.190369032</v>
      </c>
    </row>
    <row r="169">
      <c r="A169" s="2" t="s">
        <v>475</v>
      </c>
      <c r="B169" s="8" t="str">
        <f>VLOOKUP(A169,'Food Encyclopedia'!$C$2:$K$999,3)&amp;","&amp;VLOOKUP(A169,'Food Encyclopedia'!$C$2:$K$999,4)&amp;","&amp;VLOOKUP(A169,'Food Encyclopedia'!$C$2:$K$999,5)&amp;","&amp;VLOOKUP(A169,'Food Encyclopedia'!$C$2:$K$999,6)</f>
        <v>Yam, garnet, whole, fresh,A.V. Thomas,,Vegetables</v>
      </c>
      <c r="C169" s="8" t="str">
        <f>VLOOKUP(A169,'Food Encyclopedia'!$C$2:$K$999,6)</f>
        <v>Vegetables</v>
      </c>
      <c r="D169" s="8" t="str">
        <f>VLOOKUP(A169,'Food Encyclopedia'!$C$2:$K$999,7)</f>
        <v>Vegetable</v>
      </c>
      <c r="E169" s="8">
        <f>VLOOKUP(A169,'Absolute Total Monosaccharide C'!$E$2:$T$999,3)</f>
        <v>0.377035</v>
      </c>
      <c r="F169" s="8">
        <f>VLOOKUP(A169,'Absolute Total Monosaccharide C'!$E$2:$T$999,4)</f>
        <v>0.017296</v>
      </c>
      <c r="G169" s="8">
        <f>VLOOKUP(A169,'Absolute Total Monosaccharide C'!$E$2:$T$999,5)</f>
        <v>0</v>
      </c>
      <c r="H169" s="8">
        <f>VLOOKUP(A169,'Absolute Total Monosaccharide C'!$E$2:$T$999,6)</f>
        <v>0.005192</v>
      </c>
      <c r="I169" s="110">
        <f>VLOOKUP(A169,'Absolute Total Monosaccharide C'!$E$2:$T$999,7)</f>
        <v>0.008624</v>
      </c>
      <c r="J169" s="8">
        <f>VLOOKUP(A169,'Absolute Total Monosaccharide C'!$E$2:$T$999,8)</f>
        <v>0.001686</v>
      </c>
      <c r="K169" s="8">
        <f>VLOOKUP(A169,'Absolute Total Monosaccharide C'!$E$2:$T$999,9)</f>
        <v>0.00186</v>
      </c>
      <c r="L169" s="8">
        <f>VLOOKUP(A169,'Absolute Total Monosaccharide C'!$E$2:$T$999,10)</f>
        <v>0</v>
      </c>
      <c r="M169" s="8">
        <f>VLOOKUP(A169,'Absolute Total Monosaccharide C'!$E$2:$T$999,11)</f>
        <v>0.013581</v>
      </c>
      <c r="N169" s="8">
        <f>VLOOKUP(A169,'Absolute Total Monosaccharide C'!$E$2:$T$999,12)</f>
        <v>0</v>
      </c>
      <c r="O169" s="8">
        <f>VLOOKUP(A169,'Absolute Total Monosaccharide C'!$E$2:$T$999,13)</f>
        <v>0</v>
      </c>
      <c r="P169" s="111">
        <f>VLOOKUP(A169,'Absolute Total Monosaccharide C'!$E$2:$T$999,14)</f>
        <v>0.00002</v>
      </c>
      <c r="Q169" s="8">
        <f>VLOOKUP(A169,'Absolute Total Monosaccharide C'!$E$2:$T$999,15)</f>
        <v>0</v>
      </c>
      <c r="R169" s="8">
        <f>VLOOKUP(A169,'Absolute Total Monosaccharide C'!$E$2:$T$999,16)</f>
        <v>0.000476</v>
      </c>
      <c r="S169" s="110">
        <f>VLOOKUP(A169,'Absolute Total Monosaccharide C'!$E$2:$T$999,2)</f>
        <v>10.06</v>
      </c>
      <c r="T169" s="2">
        <v>1.218249367</v>
      </c>
    </row>
    <row r="170">
      <c r="A170" s="24" t="s">
        <v>478</v>
      </c>
      <c r="B170" s="8" t="str">
        <f>VLOOKUP(A170,'Food Encyclopedia'!$C$2:$K$999,3)&amp;","&amp;VLOOKUP(A170,'Food Encyclopedia'!$C$2:$K$999,4)&amp;","&amp;VLOOKUP(A170,'Food Encyclopedia'!$C$2:$K$999,5)&amp;","&amp;VLOOKUP(A170,'Food Encyclopedia'!$C$2:$K$999,6)</f>
        <v>Yam, garnet, flesh, fresh,A.V. Thomas,,Vegetables</v>
      </c>
      <c r="C170" s="8" t="str">
        <f>VLOOKUP(A170,'Food Encyclopedia'!$C$2:$K$999,6)</f>
        <v>Vegetables</v>
      </c>
      <c r="D170" s="8" t="str">
        <f>VLOOKUP(A170,'Food Encyclopedia'!$C$2:$K$999,7)</f>
        <v>Vegetable</v>
      </c>
      <c r="E170" s="8">
        <f>VLOOKUP(A170,'Absolute Total Monosaccharide C'!$E$2:$T$999,3)</f>
        <v>0.380637</v>
      </c>
      <c r="F170" s="8">
        <f>VLOOKUP(A170,'Absolute Total Monosaccharide C'!$E$2:$T$999,4)</f>
        <v>0.020609</v>
      </c>
      <c r="G170" s="8">
        <f>VLOOKUP(A170,'Absolute Total Monosaccharide C'!$E$2:$T$999,5)</f>
        <v>0</v>
      </c>
      <c r="H170" s="8">
        <f>VLOOKUP(A170,'Absolute Total Monosaccharide C'!$E$2:$T$999,6)</f>
        <v>0.002476</v>
      </c>
      <c r="I170" s="110">
        <f>VLOOKUP(A170,'Absolute Total Monosaccharide C'!$E$2:$T$999,7)</f>
        <v>0.008997</v>
      </c>
      <c r="J170" s="8">
        <f>VLOOKUP(A170,'Absolute Total Monosaccharide C'!$E$2:$T$999,8)</f>
        <v>0.002365</v>
      </c>
      <c r="K170" s="8">
        <f>VLOOKUP(A170,'Absolute Total Monosaccharide C'!$E$2:$T$999,9)</f>
        <v>0.001763</v>
      </c>
      <c r="L170" s="8">
        <f>VLOOKUP(A170,'Absolute Total Monosaccharide C'!$E$2:$T$999,10)</f>
        <v>0</v>
      </c>
      <c r="M170" s="8">
        <f>VLOOKUP(A170,'Absolute Total Monosaccharide C'!$E$2:$T$999,11)</f>
        <v>0.012919</v>
      </c>
      <c r="N170" s="8">
        <f>VLOOKUP(A170,'Absolute Total Monosaccharide C'!$E$2:$T$999,12)</f>
        <v>0</v>
      </c>
      <c r="O170" s="8">
        <f>VLOOKUP(A170,'Absolute Total Monosaccharide C'!$E$2:$T$999,13)</f>
        <v>0</v>
      </c>
      <c r="P170" s="8">
        <f>VLOOKUP(A170,'Absolute Total Monosaccharide C'!$E$2:$T$999,14)</f>
        <v>0</v>
      </c>
      <c r="Q170" s="8">
        <f>VLOOKUP(A170,'Absolute Total Monosaccharide C'!$E$2:$T$999,15)</f>
        <v>0</v>
      </c>
      <c r="R170" s="8">
        <f>VLOOKUP(A170,'Absolute Total Monosaccharide C'!$E$2:$T$999,16)</f>
        <v>0.00041</v>
      </c>
      <c r="S170" s="110">
        <f>VLOOKUP(A170,'Absolute Total Monosaccharide C'!$E$2:$T$999,2)</f>
        <v>10.4</v>
      </c>
      <c r="T170" s="2">
        <v>0.873021849</v>
      </c>
    </row>
    <row r="171">
      <c r="A171" s="24" t="s">
        <v>480</v>
      </c>
      <c r="B171" s="8" t="str">
        <f>VLOOKUP(A171,'Food Encyclopedia'!$C$2:$K$999,3)&amp;","&amp;VLOOKUP(A171,'Food Encyclopedia'!$C$2:$K$999,4)&amp;","&amp;VLOOKUP(A171,'Food Encyclopedia'!$C$2:$K$999,5)&amp;","&amp;VLOOKUP(A171,'Food Encyclopedia'!$C$2:$K$999,6)</f>
        <v>Yam, garnet, flesh, fresh,A.V. Thomas,,Vegetables</v>
      </c>
      <c r="C171" s="8" t="str">
        <f>VLOOKUP(A171,'Food Encyclopedia'!$C$2:$K$999,6)</f>
        <v>Vegetables</v>
      </c>
      <c r="D171" s="8" t="str">
        <f>VLOOKUP(A171,'Food Encyclopedia'!$C$2:$K$999,7)</f>
        <v>Vegetable</v>
      </c>
      <c r="E171" s="8">
        <f>VLOOKUP(A171,'Absolute Total Monosaccharide C'!$E$2:$T$999,3)</f>
        <v>0.441614</v>
      </c>
      <c r="F171" s="8">
        <f>VLOOKUP(A171,'Absolute Total Monosaccharide C'!$E$2:$T$999,4)</f>
        <v>0.025351</v>
      </c>
      <c r="G171" s="8">
        <f>VLOOKUP(A171,'Absolute Total Monosaccharide C'!$E$2:$T$999,5)</f>
        <v>0.081184</v>
      </c>
      <c r="H171" s="8">
        <f>VLOOKUP(A171,'Absolute Total Monosaccharide C'!$E$2:$T$999,6)</f>
        <v>0.006931</v>
      </c>
      <c r="I171" s="110">
        <f>VLOOKUP(A171,'Absolute Total Monosaccharide C'!$E$2:$T$999,7)</f>
        <v>0.011065</v>
      </c>
      <c r="J171" s="8">
        <f>VLOOKUP(A171,'Absolute Total Monosaccharide C'!$E$2:$T$999,8)</f>
        <v>0.000345</v>
      </c>
      <c r="K171" s="8">
        <f>VLOOKUP(A171,'Absolute Total Monosaccharide C'!$E$2:$T$999,9)</f>
        <v>0.00171</v>
      </c>
      <c r="L171" s="8">
        <f>VLOOKUP(A171,'Absolute Total Monosaccharide C'!$E$2:$T$999,10)</f>
        <v>0</v>
      </c>
      <c r="M171" s="8">
        <f>VLOOKUP(A171,'Absolute Total Monosaccharide C'!$E$2:$T$999,11)</f>
        <v>0.015764</v>
      </c>
      <c r="N171" s="8">
        <f>VLOOKUP(A171,'Absolute Total Monosaccharide C'!$E$2:$T$999,12)</f>
        <v>0</v>
      </c>
      <c r="O171" s="8">
        <f>VLOOKUP(A171,'Absolute Total Monosaccharide C'!$E$2:$T$999,13)</f>
        <v>0</v>
      </c>
      <c r="P171" s="8">
        <f>VLOOKUP(A171,'Absolute Total Monosaccharide C'!$E$2:$T$999,14)</f>
        <v>0</v>
      </c>
      <c r="Q171" s="8">
        <f>VLOOKUP(A171,'Absolute Total Monosaccharide C'!$E$2:$T$999,15)</f>
        <v>0</v>
      </c>
      <c r="R171" s="8">
        <f>VLOOKUP(A171,'Absolute Total Monosaccharide C'!$E$2:$T$999,16)</f>
        <v>0.000494</v>
      </c>
      <c r="S171" s="110">
        <f>VLOOKUP(A171,'Absolute Total Monosaccharide C'!$E$2:$T$999,2)</f>
        <v>10.42</v>
      </c>
      <c r="T171" s="2">
        <v>1.099956649</v>
      </c>
    </row>
    <row r="172">
      <c r="A172" s="2" t="s">
        <v>482</v>
      </c>
      <c r="B172" s="8" t="str">
        <f>VLOOKUP(A172,'Food Encyclopedia'!$C$2:$K$999,3)&amp;","&amp;VLOOKUP(A172,'Food Encyclopedia'!$C$2:$K$999,4)&amp;","&amp;VLOOKUP(A172,'Food Encyclopedia'!$C$2:$K$999,5)&amp;","&amp;VLOOKUP(A172,'Food Encyclopedia'!$C$2:$K$999,6)</f>
        <v>Yam, sweet white, flesh, fresh,NA,,Vegetables</v>
      </c>
      <c r="C172" s="8" t="str">
        <f>VLOOKUP(A172,'Food Encyclopedia'!$C$2:$K$999,6)</f>
        <v>Vegetables</v>
      </c>
      <c r="D172" s="8" t="str">
        <f>VLOOKUP(A172,'Food Encyclopedia'!$C$2:$K$999,7)</f>
        <v>Vegetable</v>
      </c>
      <c r="E172" s="8">
        <f>VLOOKUP(A172,'Absolute Total Monosaccharide C'!$E$2:$T$999,3)</f>
        <v>0.844038</v>
      </c>
      <c r="F172" s="8">
        <f>VLOOKUP(A172,'Absolute Total Monosaccharide C'!$E$2:$T$999,4)</f>
        <v>0.019865</v>
      </c>
      <c r="G172" s="8">
        <f>VLOOKUP(A172,'Absolute Total Monosaccharide C'!$E$2:$T$999,5)</f>
        <v>0.014939</v>
      </c>
      <c r="H172" s="8">
        <f>VLOOKUP(A172,'Absolute Total Monosaccharide C'!$E$2:$T$999,6)</f>
        <v>0.005912</v>
      </c>
      <c r="I172" s="110">
        <f>VLOOKUP(A172,'Absolute Total Monosaccharide C'!$E$2:$T$999,7)</f>
        <v>0.009715</v>
      </c>
      <c r="J172" s="111">
        <f>VLOOKUP(A172,'Absolute Total Monosaccharide C'!$E$2:$T$999,8)</f>
        <v>0.0000315</v>
      </c>
      <c r="K172" s="8">
        <f>VLOOKUP(A172,'Absolute Total Monosaccharide C'!$E$2:$T$999,9)</f>
        <v>0.001584</v>
      </c>
      <c r="L172" s="8">
        <f>VLOOKUP(A172,'Absolute Total Monosaccharide C'!$E$2:$T$999,10)</f>
        <v>0</v>
      </c>
      <c r="M172" s="8">
        <f>VLOOKUP(A172,'Absolute Total Monosaccharide C'!$E$2:$T$999,11)</f>
        <v>0.014411</v>
      </c>
      <c r="N172" s="8">
        <f>VLOOKUP(A172,'Absolute Total Monosaccharide C'!$E$2:$T$999,12)</f>
        <v>0</v>
      </c>
      <c r="O172" s="8">
        <f>VLOOKUP(A172,'Absolute Total Monosaccharide C'!$E$2:$T$999,13)</f>
        <v>0</v>
      </c>
      <c r="P172" s="8">
        <f>VLOOKUP(A172,'Absolute Total Monosaccharide C'!$E$2:$T$999,14)</f>
        <v>0</v>
      </c>
      <c r="Q172" s="8">
        <f>VLOOKUP(A172,'Absolute Total Monosaccharide C'!$E$2:$T$999,15)</f>
        <v>0</v>
      </c>
      <c r="R172" s="8">
        <f>VLOOKUP(A172,'Absolute Total Monosaccharide C'!$E$2:$T$999,16)</f>
        <v>0.000281</v>
      </c>
      <c r="S172" s="110">
        <f>VLOOKUP(A172,'Absolute Total Monosaccharide C'!$E$2:$T$999,2)</f>
        <v>10.49</v>
      </c>
      <c r="T172" s="2">
        <v>1.23955393</v>
      </c>
    </row>
    <row r="173">
      <c r="A173" s="2" t="s">
        <v>484</v>
      </c>
      <c r="B173" s="8" t="str">
        <f>VLOOKUP(A173,'Food Encyclopedia'!$C$2:$K$999,3)&amp;","&amp;VLOOKUP(A173,'Food Encyclopedia'!$C$2:$K$999,4)&amp;","&amp;VLOOKUP(A173,'Food Encyclopedia'!$C$2:$K$999,5)&amp;","&amp;VLOOKUP(A173,'Food Encyclopedia'!$C$2:$K$999,6)</f>
        <v>Yam, sweet red, whole, fresh,NA,,Vegetables</v>
      </c>
      <c r="C173" s="8" t="str">
        <f>VLOOKUP(A173,'Food Encyclopedia'!$C$2:$K$999,6)</f>
        <v>Vegetables</v>
      </c>
      <c r="D173" s="8" t="str">
        <f>VLOOKUP(A173,'Food Encyclopedia'!$C$2:$K$999,7)</f>
        <v>Vegetable</v>
      </c>
      <c r="E173" s="8">
        <f>VLOOKUP(A173,'Absolute Total Monosaccharide C'!$E$2:$T$999,3)</f>
        <v>0.484315</v>
      </c>
      <c r="F173" s="8">
        <f>VLOOKUP(A173,'Absolute Total Monosaccharide C'!$E$2:$T$999,4)</f>
        <v>0.023677</v>
      </c>
      <c r="G173" s="8">
        <f>VLOOKUP(A173,'Absolute Total Monosaccharide C'!$E$2:$T$999,5)</f>
        <v>0.008127</v>
      </c>
      <c r="H173" s="8">
        <f>VLOOKUP(A173,'Absolute Total Monosaccharide C'!$E$2:$T$999,6)</f>
        <v>0.014089</v>
      </c>
      <c r="I173" s="110">
        <f>VLOOKUP(A173,'Absolute Total Monosaccharide C'!$E$2:$T$999,7)</f>
        <v>0.012367</v>
      </c>
      <c r="J173" s="8">
        <f>VLOOKUP(A173,'Absolute Total Monosaccharide C'!$E$2:$T$999,8)</f>
        <v>0.001245</v>
      </c>
      <c r="K173" s="8">
        <f>VLOOKUP(A173,'Absolute Total Monosaccharide C'!$E$2:$T$999,9)</f>
        <v>0.002793</v>
      </c>
      <c r="L173" s="8">
        <f>VLOOKUP(A173,'Absolute Total Monosaccharide C'!$E$2:$T$999,10)</f>
        <v>0</v>
      </c>
      <c r="M173" s="8">
        <f>VLOOKUP(A173,'Absolute Total Monosaccharide C'!$E$2:$T$999,11)</f>
        <v>0.022417</v>
      </c>
      <c r="N173" s="8">
        <f>VLOOKUP(A173,'Absolute Total Monosaccharide C'!$E$2:$T$999,12)</f>
        <v>0</v>
      </c>
      <c r="O173" s="8">
        <f>VLOOKUP(A173,'Absolute Total Monosaccharide C'!$E$2:$T$999,13)</f>
        <v>0</v>
      </c>
      <c r="P173" s="8">
        <f>VLOOKUP(A173,'Absolute Total Monosaccharide C'!$E$2:$T$999,14)</f>
        <v>0.000264</v>
      </c>
      <c r="Q173" s="8">
        <f>VLOOKUP(A173,'Absolute Total Monosaccharide C'!$E$2:$T$999,15)</f>
        <v>0</v>
      </c>
      <c r="R173" s="8">
        <f>VLOOKUP(A173,'Absolute Total Monosaccharide C'!$E$2:$T$999,16)</f>
        <v>0.000469</v>
      </c>
      <c r="S173" s="110">
        <f>VLOOKUP(A173,'Absolute Total Monosaccharide C'!$E$2:$T$999,2)</f>
        <v>10.44</v>
      </c>
      <c r="T173" s="2">
        <v>1.103441915</v>
      </c>
    </row>
    <row r="174">
      <c r="A174" s="2" t="s">
        <v>486</v>
      </c>
      <c r="B174" s="8" t="str">
        <f>VLOOKUP(A174,'Food Encyclopedia'!$C$2:$K$999,3)&amp;","&amp;VLOOKUP(A174,'Food Encyclopedia'!$C$2:$K$999,4)&amp;","&amp;VLOOKUP(A174,'Food Encyclopedia'!$C$2:$K$999,5)&amp;","&amp;VLOOKUP(A174,'Food Encyclopedia'!$C$2:$K$999,6)</f>
        <v>Yam, sweet red, flesh, fresh,NA,,Vegetables</v>
      </c>
      <c r="C174" s="8" t="str">
        <f>VLOOKUP(A174,'Food Encyclopedia'!$C$2:$K$999,6)</f>
        <v>Vegetables</v>
      </c>
      <c r="D174" s="8" t="str">
        <f>VLOOKUP(A174,'Food Encyclopedia'!$C$2:$K$999,7)</f>
        <v>Vegetable</v>
      </c>
      <c r="E174" s="8">
        <f>VLOOKUP(A174,'Absolute Total Monosaccharide C'!$E$2:$T$999,3)</f>
        <v>0.412248</v>
      </c>
      <c r="F174" s="8">
        <f>VLOOKUP(A174,'Absolute Total Monosaccharide C'!$E$2:$T$999,4)</f>
        <v>0.018301</v>
      </c>
      <c r="G174" s="8">
        <f>VLOOKUP(A174,'Absolute Total Monosaccharide C'!$E$2:$T$999,5)</f>
        <v>0</v>
      </c>
      <c r="H174" s="8">
        <f>VLOOKUP(A174,'Absolute Total Monosaccharide C'!$E$2:$T$999,6)</f>
        <v>0.007924</v>
      </c>
      <c r="I174" s="110">
        <f>VLOOKUP(A174,'Absolute Total Monosaccharide C'!$E$2:$T$999,7)</f>
        <v>0.009728</v>
      </c>
      <c r="J174" s="8">
        <f>VLOOKUP(A174,'Absolute Total Monosaccharide C'!$E$2:$T$999,8)</f>
        <v>0.001429</v>
      </c>
      <c r="K174" s="8">
        <f>VLOOKUP(A174,'Absolute Total Monosaccharide C'!$E$2:$T$999,9)</f>
        <v>0.002426</v>
      </c>
      <c r="L174" s="8">
        <f>VLOOKUP(A174,'Absolute Total Monosaccharide C'!$E$2:$T$999,10)</f>
        <v>0</v>
      </c>
      <c r="M174" s="8">
        <f>VLOOKUP(A174,'Absolute Total Monosaccharide C'!$E$2:$T$999,11)</f>
        <v>0.021249</v>
      </c>
      <c r="N174" s="8">
        <f>VLOOKUP(A174,'Absolute Total Monosaccharide C'!$E$2:$T$999,12)</f>
        <v>0</v>
      </c>
      <c r="O174" s="8">
        <f>VLOOKUP(A174,'Absolute Total Monosaccharide C'!$E$2:$T$999,13)</f>
        <v>0</v>
      </c>
      <c r="P174" s="8">
        <f>VLOOKUP(A174,'Absolute Total Monosaccharide C'!$E$2:$T$999,14)</f>
        <v>0.000588</v>
      </c>
      <c r="Q174" s="8">
        <f>VLOOKUP(A174,'Absolute Total Monosaccharide C'!$E$2:$T$999,15)</f>
        <v>0</v>
      </c>
      <c r="R174" s="8">
        <f>VLOOKUP(A174,'Absolute Total Monosaccharide C'!$E$2:$T$999,16)</f>
        <v>0.000394</v>
      </c>
      <c r="S174" s="110">
        <f>VLOOKUP(A174,'Absolute Total Monosaccharide C'!$E$2:$T$999,2)</f>
        <v>10.31</v>
      </c>
      <c r="T174" s="2">
        <v>0.987106813</v>
      </c>
    </row>
    <row r="175">
      <c r="A175" s="2" t="s">
        <v>488</v>
      </c>
      <c r="B175" s="8" t="str">
        <f>VLOOKUP(A175,'Food Encyclopedia'!$C$2:$K$999,3)&amp;","&amp;VLOOKUP(A175,'Food Encyclopedia'!$C$2:$K$999,4)&amp;","&amp;VLOOKUP(A175,'Food Encyclopedia'!$C$2:$K$999,5)&amp;","&amp;VLOOKUP(A175,'Food Encyclopedia'!$C$2:$K$999,6)</f>
        <v>Yam, sweet goldern, flesh, fresh,NA,,Vegetables</v>
      </c>
      <c r="C175" s="8" t="str">
        <f>VLOOKUP(A175,'Food Encyclopedia'!$C$2:$K$999,6)</f>
        <v>Vegetables</v>
      </c>
      <c r="D175" s="8" t="str">
        <f>VLOOKUP(A175,'Food Encyclopedia'!$C$2:$K$999,7)</f>
        <v>Vegetable</v>
      </c>
      <c r="E175" s="8">
        <f>VLOOKUP(A175,'Absolute Total Monosaccharide C'!$E$2:$T$999,3)</f>
        <v>0.499209</v>
      </c>
      <c r="F175" s="8">
        <f>VLOOKUP(A175,'Absolute Total Monosaccharide C'!$E$2:$T$999,4)</f>
        <v>0.016382</v>
      </c>
      <c r="G175" s="8">
        <f>VLOOKUP(A175,'Absolute Total Monosaccharide C'!$E$2:$T$999,5)</f>
        <v>0</v>
      </c>
      <c r="H175" s="8">
        <f>VLOOKUP(A175,'Absolute Total Monosaccharide C'!$E$2:$T$999,6)</f>
        <v>0.006276</v>
      </c>
      <c r="I175" s="110">
        <f>VLOOKUP(A175,'Absolute Total Monosaccharide C'!$E$2:$T$999,7)</f>
        <v>0.008737</v>
      </c>
      <c r="J175" s="8">
        <f>VLOOKUP(A175,'Absolute Total Monosaccharide C'!$E$2:$T$999,8)</f>
        <v>0.001067</v>
      </c>
      <c r="K175" s="8">
        <f>VLOOKUP(A175,'Absolute Total Monosaccharide C'!$E$2:$T$999,9)</f>
        <v>0.002009</v>
      </c>
      <c r="L175" s="8">
        <f>VLOOKUP(A175,'Absolute Total Monosaccharide C'!$E$2:$T$999,10)</f>
        <v>0</v>
      </c>
      <c r="M175" s="8">
        <f>VLOOKUP(A175,'Absolute Total Monosaccharide C'!$E$2:$T$999,11)</f>
        <v>0.016142</v>
      </c>
      <c r="N175" s="8">
        <f>VLOOKUP(A175,'Absolute Total Monosaccharide C'!$E$2:$T$999,12)</f>
        <v>0</v>
      </c>
      <c r="O175" s="8">
        <f>VLOOKUP(A175,'Absolute Total Monosaccharide C'!$E$2:$T$999,13)</f>
        <v>0</v>
      </c>
      <c r="P175" s="8">
        <f>VLOOKUP(A175,'Absolute Total Monosaccharide C'!$E$2:$T$999,14)</f>
        <v>0.000355</v>
      </c>
      <c r="Q175" s="8">
        <f>VLOOKUP(A175,'Absolute Total Monosaccharide C'!$E$2:$T$999,15)</f>
        <v>0</v>
      </c>
      <c r="R175" s="8">
        <f>VLOOKUP(A175,'Absolute Total Monosaccharide C'!$E$2:$T$999,16)</f>
        <v>0.000379</v>
      </c>
      <c r="S175" s="110">
        <f>VLOOKUP(A175,'Absolute Total Monosaccharide C'!$E$2:$T$999,2)</f>
        <v>10.33</v>
      </c>
      <c r="T175" s="2">
        <v>1.065454287</v>
      </c>
    </row>
    <row r="176">
      <c r="A176" s="2" t="s">
        <v>490</v>
      </c>
      <c r="B176" s="8" t="str">
        <f>VLOOKUP(A176,'Food Encyclopedia'!$C$2:$K$999,3)&amp;","&amp;VLOOKUP(A176,'Food Encyclopedia'!$C$2:$K$999,4)&amp;","&amp;VLOOKUP(A176,'Food Encyclopedia'!$C$2:$K$999,5)&amp;","&amp;VLOOKUP(A176,'Food Encyclopedia'!$C$2:$K$999,6)</f>
        <v>Mushroom, baby bella, whole, fresh,organics,,Vegetables</v>
      </c>
      <c r="C176" s="8" t="str">
        <f>VLOOKUP(A176,'Food Encyclopedia'!$C$2:$K$999,6)</f>
        <v>Vegetables</v>
      </c>
      <c r="D176" s="8" t="str">
        <f>VLOOKUP(A176,'Food Encyclopedia'!$C$2:$K$999,7)</f>
        <v>Mushroom</v>
      </c>
      <c r="E176" s="8">
        <f>VLOOKUP(A176,'Absolute Total Monosaccharide C'!$E$2:$T$999,3)</f>
        <v>0.136565</v>
      </c>
      <c r="F176" s="8">
        <f>VLOOKUP(A176,'Absolute Total Monosaccharide C'!$E$2:$T$999,4)</f>
        <v>0.012222</v>
      </c>
      <c r="G176" s="8">
        <f>VLOOKUP(A176,'Absolute Total Monosaccharide C'!$E$2:$T$999,5)</f>
        <v>0</v>
      </c>
      <c r="H176" s="8">
        <f>VLOOKUP(A176,'Absolute Total Monosaccharide C'!$E$2:$T$999,6)</f>
        <v>0.007204</v>
      </c>
      <c r="I176" s="110">
        <f>VLOOKUP(A176,'Absolute Total Monosaccharide C'!$E$2:$T$999,7)</f>
        <v>0.001168</v>
      </c>
      <c r="J176" s="8">
        <f>VLOOKUP(A176,'Absolute Total Monosaccharide C'!$E$2:$T$999,8)</f>
        <v>0.00203</v>
      </c>
      <c r="K176" s="8">
        <f>VLOOKUP(A176,'Absolute Total Monosaccharide C'!$E$2:$T$999,9)</f>
        <v>0.000118</v>
      </c>
      <c r="L176" s="8">
        <f>VLOOKUP(A176,'Absolute Total Monosaccharide C'!$E$2:$T$999,10)</f>
        <v>0.001447</v>
      </c>
      <c r="M176" s="8">
        <f>VLOOKUP(A176,'Absolute Total Monosaccharide C'!$E$2:$T$999,11)</f>
        <v>0</v>
      </c>
      <c r="N176" s="8">
        <f>VLOOKUP(A176,'Absolute Total Monosaccharide C'!$E$2:$T$999,12)</f>
        <v>0</v>
      </c>
      <c r="O176" s="8">
        <f>VLOOKUP(A176,'Absolute Total Monosaccharide C'!$E$2:$T$999,13)</f>
        <v>0</v>
      </c>
      <c r="P176" s="8">
        <f>VLOOKUP(A176,'Absolute Total Monosaccharide C'!$E$2:$T$999,14)</f>
        <v>0.009741</v>
      </c>
      <c r="Q176" s="8">
        <f>VLOOKUP(A176,'Absolute Total Monosaccharide C'!$E$2:$T$999,15)</f>
        <v>0</v>
      </c>
      <c r="R176" s="8">
        <f>VLOOKUP(A176,'Absolute Total Monosaccharide C'!$E$2:$T$999,16)</f>
        <v>0.003769</v>
      </c>
      <c r="S176" s="110">
        <f>VLOOKUP(A176,'Absolute Total Monosaccharide C'!$E$2:$T$999,2)</f>
        <v>10.17</v>
      </c>
      <c r="T176" s="2">
        <v>0.127690292</v>
      </c>
    </row>
    <row r="177">
      <c r="A177" s="2" t="s">
        <v>493</v>
      </c>
      <c r="B177" s="8" t="str">
        <f>VLOOKUP(A177,'Food Encyclopedia'!$C$2:$K$999,3)&amp;","&amp;VLOOKUP(A177,'Food Encyclopedia'!$C$2:$K$999,4)&amp;","&amp;VLOOKUP(A177,'Food Encyclopedia'!$C$2:$K$999,5)&amp;","&amp;VLOOKUP(A177,'Food Encyclopedia'!$C$2:$K$999,6)</f>
        <v>Mushroom, baby bella, whole, fresh,organics,,Vegetables</v>
      </c>
      <c r="C177" s="8" t="str">
        <f>VLOOKUP(A177,'Food Encyclopedia'!$C$2:$K$999,6)</f>
        <v>Vegetables</v>
      </c>
      <c r="D177" s="8" t="str">
        <f>VLOOKUP(A177,'Food Encyclopedia'!$C$2:$K$999,7)</f>
        <v>Mushroom</v>
      </c>
      <c r="E177" s="8">
        <f>VLOOKUP(A177,'Absolute Total Monosaccharide C'!$E$2:$T$999,3)</f>
        <v>0.178928</v>
      </c>
      <c r="F177" s="8">
        <f>VLOOKUP(A177,'Absolute Total Monosaccharide C'!$E$2:$T$999,4)</f>
        <v>0.016146</v>
      </c>
      <c r="G177" s="8">
        <f>VLOOKUP(A177,'Absolute Total Monosaccharide C'!$E$2:$T$999,5)</f>
        <v>0</v>
      </c>
      <c r="H177" s="8">
        <f>VLOOKUP(A177,'Absolute Total Monosaccharide C'!$E$2:$T$999,6)</f>
        <v>0.008692</v>
      </c>
      <c r="I177" s="110">
        <f>VLOOKUP(A177,'Absolute Total Monosaccharide C'!$E$2:$T$999,7)</f>
        <v>0.000894</v>
      </c>
      <c r="J177" s="8">
        <f>VLOOKUP(A177,'Absolute Total Monosaccharide C'!$E$2:$T$999,8)</f>
        <v>0.003253</v>
      </c>
      <c r="K177" s="8">
        <f>VLOOKUP(A177,'Absolute Total Monosaccharide C'!$E$2:$T$999,9)</f>
        <v>0.000117</v>
      </c>
      <c r="L177" s="8">
        <f>VLOOKUP(A177,'Absolute Total Monosaccharide C'!$E$2:$T$999,10)</f>
        <v>0.002028</v>
      </c>
      <c r="M177" s="8">
        <f>VLOOKUP(A177,'Absolute Total Monosaccharide C'!$E$2:$T$999,11)</f>
        <v>0</v>
      </c>
      <c r="N177" s="8">
        <f>VLOOKUP(A177,'Absolute Total Monosaccharide C'!$E$2:$T$999,12)</f>
        <v>0</v>
      </c>
      <c r="O177" s="8">
        <f>VLOOKUP(A177,'Absolute Total Monosaccharide C'!$E$2:$T$999,13)</f>
        <v>0</v>
      </c>
      <c r="P177" s="8">
        <f>VLOOKUP(A177,'Absolute Total Monosaccharide C'!$E$2:$T$999,14)</f>
        <v>0.012518</v>
      </c>
      <c r="Q177" s="8">
        <f>VLOOKUP(A177,'Absolute Total Monosaccharide C'!$E$2:$T$999,15)</f>
        <v>0</v>
      </c>
      <c r="R177" s="8">
        <f>VLOOKUP(A177,'Absolute Total Monosaccharide C'!$E$2:$T$999,16)</f>
        <v>0.004029</v>
      </c>
      <c r="S177" s="110">
        <f>VLOOKUP(A177,'Absolute Total Monosaccharide C'!$E$2:$T$999,2)</f>
        <v>10.43</v>
      </c>
      <c r="T177" s="2">
        <v>0.114804319</v>
      </c>
    </row>
    <row r="178">
      <c r="A178" s="2" t="s">
        <v>494</v>
      </c>
      <c r="B178" s="8" t="str">
        <f>VLOOKUP(A178,'Food Encyclopedia'!$C$2:$K$999,3)&amp;","&amp;VLOOKUP(A178,'Food Encyclopedia'!$C$2:$K$999,4)&amp;","&amp;VLOOKUP(A178,'Food Encyclopedia'!$C$2:$K$999,5)&amp;","&amp;VLOOKUP(A178,'Food Encyclopedia'!$C$2:$K$999,6)</f>
        <v>Mushroom, crimini, whole, fresh,organics,,Vegetables</v>
      </c>
      <c r="C178" s="8" t="str">
        <f>VLOOKUP(A178,'Food Encyclopedia'!$C$2:$K$999,6)</f>
        <v>Vegetables</v>
      </c>
      <c r="D178" s="8" t="str">
        <f>VLOOKUP(A178,'Food Encyclopedia'!$C$2:$K$999,7)</f>
        <v>Mushroom</v>
      </c>
      <c r="E178" s="8">
        <f>VLOOKUP(A178,'Absolute Total Monosaccharide C'!$E$2:$T$999,3)</f>
        <v>0.084981</v>
      </c>
      <c r="F178" s="8">
        <f>VLOOKUP(A178,'Absolute Total Monosaccharide C'!$E$2:$T$999,4)</f>
        <v>0.010983</v>
      </c>
      <c r="G178" s="8">
        <f>VLOOKUP(A178,'Absolute Total Monosaccharide C'!$E$2:$T$999,5)</f>
        <v>0</v>
      </c>
      <c r="H178" s="8">
        <f>VLOOKUP(A178,'Absolute Total Monosaccharide C'!$E$2:$T$999,6)</f>
        <v>0.008873</v>
      </c>
      <c r="I178" s="110">
        <f>VLOOKUP(A178,'Absolute Total Monosaccharide C'!$E$2:$T$999,7)</f>
        <v>0.001533</v>
      </c>
      <c r="J178" s="8">
        <f>VLOOKUP(A178,'Absolute Total Monosaccharide C'!$E$2:$T$999,8)</f>
        <v>0.00222</v>
      </c>
      <c r="K178" s="8">
        <f>VLOOKUP(A178,'Absolute Total Monosaccharide C'!$E$2:$T$999,9)</f>
        <v>0.000209</v>
      </c>
      <c r="L178" s="8">
        <f>VLOOKUP(A178,'Absolute Total Monosaccharide C'!$E$2:$T$999,10)</f>
        <v>0.00116</v>
      </c>
      <c r="M178" s="8">
        <f>VLOOKUP(A178,'Absolute Total Monosaccharide C'!$E$2:$T$999,11)</f>
        <v>0</v>
      </c>
      <c r="N178" s="8">
        <f>VLOOKUP(A178,'Absolute Total Monosaccharide C'!$E$2:$T$999,12)</f>
        <v>0</v>
      </c>
      <c r="O178" s="8">
        <f>VLOOKUP(A178,'Absolute Total Monosaccharide C'!$E$2:$T$999,13)</f>
        <v>0</v>
      </c>
      <c r="P178" s="8">
        <f>VLOOKUP(A178,'Absolute Total Monosaccharide C'!$E$2:$T$999,14)</f>
        <v>0.00613</v>
      </c>
      <c r="Q178" s="8">
        <f>VLOOKUP(A178,'Absolute Total Monosaccharide C'!$E$2:$T$999,15)</f>
        <v>0</v>
      </c>
      <c r="R178" s="8">
        <f>VLOOKUP(A178,'Absolute Total Monosaccharide C'!$E$2:$T$999,16)</f>
        <v>0.00237</v>
      </c>
      <c r="S178" s="110">
        <f>VLOOKUP(A178,'Absolute Total Monosaccharide C'!$E$2:$T$999,2)</f>
        <v>10.31</v>
      </c>
      <c r="T178" s="2">
        <v>0.127466507</v>
      </c>
    </row>
    <row r="179">
      <c r="A179" s="2" t="s">
        <v>496</v>
      </c>
      <c r="B179" s="8" t="str">
        <f>VLOOKUP(A179,'Food Encyclopedia'!$C$2:$K$999,3)&amp;","&amp;VLOOKUP(A179,'Food Encyclopedia'!$C$2:$K$999,4)&amp;","&amp;VLOOKUP(A179,'Food Encyclopedia'!$C$2:$K$999,5)&amp;","&amp;VLOOKUP(A179,'Food Encyclopedia'!$C$2:$K$999,6)</f>
        <v>Mushroom, white, whole, fresh,organics,,Vegetables</v>
      </c>
      <c r="C179" s="8" t="str">
        <f>VLOOKUP(A179,'Food Encyclopedia'!$C$2:$K$999,6)</f>
        <v>Vegetables</v>
      </c>
      <c r="D179" s="8" t="str">
        <f>VLOOKUP(A179,'Food Encyclopedia'!$C$2:$K$999,7)</f>
        <v>Mushroom</v>
      </c>
      <c r="E179" s="8">
        <f>VLOOKUP(A179,'Absolute Total Monosaccharide C'!$E$2:$T$999,3)</f>
        <v>0.117555</v>
      </c>
      <c r="F179" s="8">
        <f>VLOOKUP(A179,'Absolute Total Monosaccharide C'!$E$2:$T$999,4)</f>
        <v>0.016159</v>
      </c>
      <c r="G179" s="8">
        <f>VLOOKUP(A179,'Absolute Total Monosaccharide C'!$E$2:$T$999,5)</f>
        <v>0</v>
      </c>
      <c r="H179" s="8">
        <f>VLOOKUP(A179,'Absolute Total Monosaccharide C'!$E$2:$T$999,6)</f>
        <v>0.006856</v>
      </c>
      <c r="I179" s="110">
        <f>VLOOKUP(A179,'Absolute Total Monosaccharide C'!$E$2:$T$999,7)</f>
        <v>0.001216</v>
      </c>
      <c r="J179" s="8">
        <f>VLOOKUP(A179,'Absolute Total Monosaccharide C'!$E$2:$T$999,8)</f>
        <v>0.002341</v>
      </c>
      <c r="K179" s="8">
        <f>VLOOKUP(A179,'Absolute Total Monosaccharide C'!$E$2:$T$999,9)</f>
        <v>0.00015</v>
      </c>
      <c r="L179" s="8">
        <f>VLOOKUP(A179,'Absolute Total Monosaccharide C'!$E$2:$T$999,10)</f>
        <v>0.00159</v>
      </c>
      <c r="M179" s="8">
        <f>VLOOKUP(A179,'Absolute Total Monosaccharide C'!$E$2:$T$999,11)</f>
        <v>0</v>
      </c>
      <c r="N179" s="8">
        <f>VLOOKUP(A179,'Absolute Total Monosaccharide C'!$E$2:$T$999,12)</f>
        <v>0</v>
      </c>
      <c r="O179" s="8">
        <f>VLOOKUP(A179,'Absolute Total Monosaccharide C'!$E$2:$T$999,13)</f>
        <v>0</v>
      </c>
      <c r="P179" s="8">
        <f>VLOOKUP(A179,'Absolute Total Monosaccharide C'!$E$2:$T$999,14)</f>
        <v>0.008738</v>
      </c>
      <c r="Q179" s="8">
        <f>VLOOKUP(A179,'Absolute Total Monosaccharide C'!$E$2:$T$999,15)</f>
        <v>0</v>
      </c>
      <c r="R179" s="8">
        <f>VLOOKUP(A179,'Absolute Total Monosaccharide C'!$E$2:$T$999,16)</f>
        <v>0.002556</v>
      </c>
      <c r="S179" s="110">
        <f>VLOOKUP(A179,'Absolute Total Monosaccharide C'!$E$2:$T$999,2)</f>
        <v>10.43</v>
      </c>
      <c r="T179" s="2">
        <v>0.105847799</v>
      </c>
    </row>
    <row r="180">
      <c r="A180" s="2" t="s">
        <v>498</v>
      </c>
      <c r="B180" s="8" t="str">
        <f>VLOOKUP(A180,'Food Encyclopedia'!$C$2:$K$999,3)&amp;","&amp;VLOOKUP(A180,'Food Encyclopedia'!$C$2:$K$999,4)&amp;","&amp;VLOOKUP(A180,'Food Encyclopedia'!$C$2:$K$999,5)&amp;","&amp;VLOOKUP(A180,'Food Encyclopedia'!$C$2:$K$999,6)</f>
        <v>Mushroom, shiitake, whole, fresh,Signature Farms,,Vegetables</v>
      </c>
      <c r="C180" s="8" t="str">
        <f>VLOOKUP(A180,'Food Encyclopedia'!$C$2:$K$999,6)</f>
        <v>Vegetables</v>
      </c>
      <c r="D180" s="8" t="str">
        <f>VLOOKUP(A180,'Food Encyclopedia'!$C$2:$K$999,7)</f>
        <v>Mushroom</v>
      </c>
      <c r="E180" s="8">
        <f>VLOOKUP(A180,'Absolute Total Monosaccharide C'!$E$2:$T$999,3)</f>
        <v>0.586926</v>
      </c>
      <c r="F180" s="8">
        <f>VLOOKUP(A180,'Absolute Total Monosaccharide C'!$E$2:$T$999,4)</f>
        <v>0.020782</v>
      </c>
      <c r="G180" s="8">
        <f>VLOOKUP(A180,'Absolute Total Monosaccharide C'!$E$2:$T$999,5)</f>
        <v>0</v>
      </c>
      <c r="H180" s="8">
        <f>VLOOKUP(A180,'Absolute Total Monosaccharide C'!$E$2:$T$999,6)</f>
        <v>0.014314</v>
      </c>
      <c r="I180" s="110">
        <f>VLOOKUP(A180,'Absolute Total Monosaccharide C'!$E$2:$T$999,7)</f>
        <v>0.001544</v>
      </c>
      <c r="J180" s="8">
        <f>VLOOKUP(A180,'Absolute Total Monosaccharide C'!$E$2:$T$999,8)</f>
        <v>0.007043</v>
      </c>
      <c r="K180" s="111">
        <f>VLOOKUP(A180,'Absolute Total Monosaccharide C'!$E$2:$T$999,9)</f>
        <v>0.0000828</v>
      </c>
      <c r="L180" s="8">
        <f>VLOOKUP(A180,'Absolute Total Monosaccharide C'!$E$2:$T$999,10)</f>
        <v>0.003058</v>
      </c>
      <c r="M180" s="8">
        <f>VLOOKUP(A180,'Absolute Total Monosaccharide C'!$E$2:$T$999,11)</f>
        <v>0</v>
      </c>
      <c r="N180" s="8">
        <f>VLOOKUP(A180,'Absolute Total Monosaccharide C'!$E$2:$T$999,12)</f>
        <v>0</v>
      </c>
      <c r="O180" s="8">
        <f>VLOOKUP(A180,'Absolute Total Monosaccharide C'!$E$2:$T$999,13)</f>
        <v>0</v>
      </c>
      <c r="P180" s="8">
        <f>VLOOKUP(A180,'Absolute Total Monosaccharide C'!$E$2:$T$999,14)</f>
        <v>0.043321</v>
      </c>
      <c r="Q180" s="8">
        <f>VLOOKUP(A180,'Absolute Total Monosaccharide C'!$E$2:$T$999,15)</f>
        <v>0</v>
      </c>
      <c r="R180" s="8">
        <f>VLOOKUP(A180,'Absolute Total Monosaccharide C'!$E$2:$T$999,16)</f>
        <v>0.002031</v>
      </c>
      <c r="S180" s="110">
        <f>VLOOKUP(A180,'Absolute Total Monosaccharide C'!$E$2:$T$999,2)</f>
        <v>10.35</v>
      </c>
      <c r="T180" s="2">
        <v>0.682057504</v>
      </c>
    </row>
    <row r="181">
      <c r="A181" s="2" t="s">
        <v>500</v>
      </c>
      <c r="B181" s="8" t="str">
        <f>VLOOKUP(A181,'Food Encyclopedia'!$C$2:$K$999,3)&amp;","&amp;VLOOKUP(A181,'Food Encyclopedia'!$C$2:$K$999,4)&amp;","&amp;VLOOKUP(A181,'Food Encyclopedia'!$C$2:$K$999,5)&amp;","&amp;VLOOKUP(A181,'Food Encyclopedia'!$C$2:$K$999,6)</f>
        <v>Mushroom, oyster, whole, fresh,Monterey Mushrooms,,Vegetables</v>
      </c>
      <c r="C181" s="8" t="str">
        <f>VLOOKUP(A181,'Food Encyclopedia'!$C$2:$K$999,6)</f>
        <v>Vegetables</v>
      </c>
      <c r="D181" s="8" t="str">
        <f>VLOOKUP(A181,'Food Encyclopedia'!$C$2:$K$999,7)</f>
        <v>Mushroom</v>
      </c>
      <c r="E181" s="8">
        <f>VLOOKUP(A181,'Absolute Total Monosaccharide C'!$E$2:$T$999,3)</f>
        <v>0.574948</v>
      </c>
      <c r="F181" s="8">
        <f>VLOOKUP(A181,'Absolute Total Monosaccharide C'!$E$2:$T$999,4)</f>
        <v>0.014592</v>
      </c>
      <c r="G181" s="8">
        <f>VLOOKUP(A181,'Absolute Total Monosaccharide C'!$E$2:$T$999,5)</f>
        <v>0</v>
      </c>
      <c r="H181" s="8">
        <f>VLOOKUP(A181,'Absolute Total Monosaccharide C'!$E$2:$T$999,6)</f>
        <v>0.011478</v>
      </c>
      <c r="I181" s="110">
        <f>VLOOKUP(A181,'Absolute Total Monosaccharide C'!$E$2:$T$999,7)</f>
        <v>0.001649</v>
      </c>
      <c r="J181" s="8">
        <f>VLOOKUP(A181,'Absolute Total Monosaccharide C'!$E$2:$T$999,8)</f>
        <v>0.004554</v>
      </c>
      <c r="K181" s="8">
        <f>VLOOKUP(A181,'Absolute Total Monosaccharide C'!$E$2:$T$999,9)</f>
        <v>0.000125</v>
      </c>
      <c r="L181" s="8">
        <f>VLOOKUP(A181,'Absolute Total Monosaccharide C'!$E$2:$T$999,10)</f>
        <v>0.003203</v>
      </c>
      <c r="M181" s="111">
        <f>VLOOKUP(A181,'Absolute Total Monosaccharide C'!$E$2:$T$999,11)</f>
        <v>0.000000659</v>
      </c>
      <c r="N181" s="8">
        <f>VLOOKUP(A181,'Absolute Total Monosaccharide C'!$E$2:$T$999,12)</f>
        <v>0</v>
      </c>
      <c r="O181" s="8">
        <f>VLOOKUP(A181,'Absolute Total Monosaccharide C'!$E$2:$T$999,13)</f>
        <v>0</v>
      </c>
      <c r="P181" s="8">
        <f>VLOOKUP(A181,'Absolute Total Monosaccharide C'!$E$2:$T$999,14)</f>
        <v>0.019374</v>
      </c>
      <c r="Q181" s="8">
        <f>VLOOKUP(A181,'Absolute Total Monosaccharide C'!$E$2:$T$999,15)</f>
        <v>0</v>
      </c>
      <c r="R181" s="8">
        <f>VLOOKUP(A181,'Absolute Total Monosaccharide C'!$E$2:$T$999,16)</f>
        <v>0.002098</v>
      </c>
      <c r="S181" s="110">
        <f>VLOOKUP(A181,'Absolute Total Monosaccharide C'!$E$2:$T$999,2)</f>
        <v>10.11</v>
      </c>
      <c r="T181" s="2">
        <v>0.775633872</v>
      </c>
    </row>
    <row r="182">
      <c r="A182" s="2" t="s">
        <v>503</v>
      </c>
      <c r="B182" s="8" t="str">
        <f>VLOOKUP(A182,'Food Encyclopedia'!$C$2:$K$999,3)&amp;","&amp;VLOOKUP(A182,'Food Encyclopedia'!$C$2:$K$999,4)&amp;","&amp;VLOOKUP(A182,'Food Encyclopedia'!$C$2:$K$999,5)&amp;","&amp;VLOOKUP(A182,'Food Encyclopedia'!$C$2:$K$999,6)</f>
        <v>Mushroom, bunapi, whole, fresh,Hokto Kinoko Company,,Vegetables</v>
      </c>
      <c r="C182" s="8" t="str">
        <f>VLOOKUP(A182,'Food Encyclopedia'!$C$2:$K$999,6)</f>
        <v>Vegetables</v>
      </c>
      <c r="D182" s="8" t="str">
        <f>VLOOKUP(A182,'Food Encyclopedia'!$C$2:$K$999,7)</f>
        <v>Mushroom</v>
      </c>
      <c r="E182" s="8">
        <f>VLOOKUP(A182,'Absolute Total Monosaccharide C'!$E$2:$T$999,3)</f>
        <v>0.315048</v>
      </c>
      <c r="F182" s="8">
        <f>VLOOKUP(A182,'Absolute Total Monosaccharide C'!$E$2:$T$999,4)</f>
        <v>0.01533</v>
      </c>
      <c r="G182" s="8">
        <f>VLOOKUP(A182,'Absolute Total Monosaccharide C'!$E$2:$T$999,5)</f>
        <v>0</v>
      </c>
      <c r="H182" s="8">
        <f>VLOOKUP(A182,'Absolute Total Monosaccharide C'!$E$2:$T$999,6)</f>
        <v>0.01299</v>
      </c>
      <c r="I182" s="110">
        <f>VLOOKUP(A182,'Absolute Total Monosaccharide C'!$E$2:$T$999,7)</f>
        <v>0.000803</v>
      </c>
      <c r="J182" s="8">
        <f>VLOOKUP(A182,'Absolute Total Monosaccharide C'!$E$2:$T$999,8)</f>
        <v>0.006487</v>
      </c>
      <c r="K182" s="111">
        <f>VLOOKUP(A182,'Absolute Total Monosaccharide C'!$E$2:$T$999,9)</f>
        <v>0.0000944</v>
      </c>
      <c r="L182" s="8">
        <f>VLOOKUP(A182,'Absolute Total Monosaccharide C'!$E$2:$T$999,10)</f>
        <v>0.003231</v>
      </c>
      <c r="M182" s="111">
        <f>VLOOKUP(A182,'Absolute Total Monosaccharide C'!$E$2:$T$999,11)</f>
        <v>0.0000428</v>
      </c>
      <c r="N182" s="8">
        <f>VLOOKUP(A182,'Absolute Total Monosaccharide C'!$E$2:$T$999,12)</f>
        <v>0</v>
      </c>
      <c r="O182" s="8">
        <f>VLOOKUP(A182,'Absolute Total Monosaccharide C'!$E$2:$T$999,13)</f>
        <v>0</v>
      </c>
      <c r="P182" s="8">
        <f>VLOOKUP(A182,'Absolute Total Monosaccharide C'!$E$2:$T$999,14)</f>
        <v>0.012472</v>
      </c>
      <c r="Q182" s="8">
        <f>VLOOKUP(A182,'Absolute Total Monosaccharide C'!$E$2:$T$999,15)</f>
        <v>0</v>
      </c>
      <c r="R182" s="8">
        <f>VLOOKUP(A182,'Absolute Total Monosaccharide C'!$E$2:$T$999,16)</f>
        <v>0.003151</v>
      </c>
      <c r="S182" s="110">
        <f>VLOOKUP(A182,'Absolute Total Monosaccharide C'!$E$2:$T$999,2)</f>
        <v>10.3</v>
      </c>
      <c r="T182" s="2">
        <v>0.540255434</v>
      </c>
    </row>
    <row r="183">
      <c r="A183" s="2" t="s">
        <v>506</v>
      </c>
      <c r="B183" s="8" t="str">
        <f>VLOOKUP(A183,'Food Encyclopedia'!$C$2:$K$999,3)&amp;","&amp;VLOOKUP(A183,'Food Encyclopedia'!$C$2:$K$999,4)&amp;","&amp;VLOOKUP(A183,'Food Encyclopedia'!$C$2:$K$999,5)&amp;","&amp;VLOOKUP(A183,'Food Encyclopedia'!$C$2:$K$999,6)</f>
        <v>Mushroom, bunashimeiji (beech), whole, fresh,Hokto Kinoko Company,,Vegetables</v>
      </c>
      <c r="C183" s="8" t="str">
        <f>VLOOKUP(A183,'Food Encyclopedia'!$C$2:$K$999,6)</f>
        <v>Vegetables</v>
      </c>
      <c r="D183" s="8" t="str">
        <f>VLOOKUP(A183,'Food Encyclopedia'!$C$2:$K$999,7)</f>
        <v>Mushroom</v>
      </c>
      <c r="E183" s="8">
        <f>VLOOKUP(A183,'Absolute Total Monosaccharide C'!$E$2:$T$999,3)</f>
        <v>0.236241</v>
      </c>
      <c r="F183" s="8">
        <f>VLOOKUP(A183,'Absolute Total Monosaccharide C'!$E$2:$T$999,4)</f>
        <v>0.01528</v>
      </c>
      <c r="G183" s="8">
        <f>VLOOKUP(A183,'Absolute Total Monosaccharide C'!$E$2:$T$999,5)</f>
        <v>0.006328</v>
      </c>
      <c r="H183" s="8">
        <f>VLOOKUP(A183,'Absolute Total Monosaccharide C'!$E$2:$T$999,6)</f>
        <v>0.008803</v>
      </c>
      <c r="I183" s="110">
        <f>VLOOKUP(A183,'Absolute Total Monosaccharide C'!$E$2:$T$999,7)</f>
        <v>0.001021</v>
      </c>
      <c r="J183" s="8">
        <f>VLOOKUP(A183,'Absolute Total Monosaccharide C'!$E$2:$T$999,8)</f>
        <v>0.005348</v>
      </c>
      <c r="K183" s="8">
        <f>VLOOKUP(A183,'Absolute Total Monosaccharide C'!$E$2:$T$999,9)</f>
        <v>0.000168</v>
      </c>
      <c r="L183" s="8">
        <f>VLOOKUP(A183,'Absolute Total Monosaccharide C'!$E$2:$T$999,10)</f>
        <v>0.001465</v>
      </c>
      <c r="M183" s="8">
        <f>VLOOKUP(A183,'Absolute Total Monosaccharide C'!$E$2:$T$999,11)</f>
        <v>0</v>
      </c>
      <c r="N183" s="8">
        <f>VLOOKUP(A183,'Absolute Total Monosaccharide C'!$E$2:$T$999,12)</f>
        <v>0</v>
      </c>
      <c r="O183" s="8">
        <f>VLOOKUP(A183,'Absolute Total Monosaccharide C'!$E$2:$T$999,13)</f>
        <v>0</v>
      </c>
      <c r="P183" s="8">
        <f>VLOOKUP(A183,'Absolute Total Monosaccharide C'!$E$2:$T$999,14)</f>
        <v>0.006274</v>
      </c>
      <c r="Q183" s="8">
        <f>VLOOKUP(A183,'Absolute Total Monosaccharide C'!$E$2:$T$999,15)</f>
        <v>0</v>
      </c>
      <c r="R183" s="8">
        <f>VLOOKUP(A183,'Absolute Total Monosaccharide C'!$E$2:$T$999,16)</f>
        <v>0.00381</v>
      </c>
      <c r="S183" s="110">
        <f>VLOOKUP(A183,'Absolute Total Monosaccharide C'!$E$2:$T$999,2)</f>
        <v>10.3</v>
      </c>
      <c r="T183" s="2">
        <v>0.370201105</v>
      </c>
    </row>
    <row r="184">
      <c r="A184" s="2" t="s">
        <v>508</v>
      </c>
      <c r="B184" s="8" t="str">
        <f>VLOOKUP(A184,'Food Encyclopedia'!$C$2:$K$999,3)&amp;","&amp;VLOOKUP(A184,'Food Encyclopedia'!$C$2:$K$999,4)&amp;","&amp;VLOOKUP(A184,'Food Encyclopedia'!$C$2:$K$999,5)&amp;","&amp;VLOOKUP(A184,'Food Encyclopedia'!$C$2:$K$999,6)</f>
        <v>Turnip, purple top, flesh, fresh,NA,,Vegetables</v>
      </c>
      <c r="C184" s="8" t="str">
        <f>VLOOKUP(A184,'Food Encyclopedia'!$C$2:$K$999,6)</f>
        <v>Vegetables</v>
      </c>
      <c r="D184" s="8" t="str">
        <f>VLOOKUP(A184,'Food Encyclopedia'!$C$2:$K$999,7)</f>
        <v>Vegetable</v>
      </c>
      <c r="E184" s="8">
        <f>VLOOKUP(A184,'Absolute Total Monosaccharide C'!$E$2:$T$999,3)</f>
        <v>0.337178</v>
      </c>
      <c r="F184" s="8">
        <f>VLOOKUP(A184,'Absolute Total Monosaccharide C'!$E$2:$T$999,4)</f>
        <v>0.025558</v>
      </c>
      <c r="G184" s="8">
        <f>VLOOKUP(A184,'Absolute Total Monosaccharide C'!$E$2:$T$999,5)</f>
        <v>0.107928</v>
      </c>
      <c r="H184" s="8">
        <f>VLOOKUP(A184,'Absolute Total Monosaccharide C'!$E$2:$T$999,6)</f>
        <v>0.016337</v>
      </c>
      <c r="I184" s="110">
        <f>VLOOKUP(A184,'Absolute Total Monosaccharide C'!$E$2:$T$999,7)</f>
        <v>0.014388</v>
      </c>
      <c r="J184" s="8">
        <f>VLOOKUP(A184,'Absolute Total Monosaccharide C'!$E$2:$T$999,8)</f>
        <v>0.003364</v>
      </c>
      <c r="K184" s="8">
        <f>VLOOKUP(A184,'Absolute Total Monosaccharide C'!$E$2:$T$999,9)</f>
        <v>0.003388</v>
      </c>
      <c r="L184" s="8">
        <f>VLOOKUP(A184,'Absolute Total Monosaccharide C'!$E$2:$T$999,10)</f>
        <v>0</v>
      </c>
      <c r="M184" s="8">
        <f>VLOOKUP(A184,'Absolute Total Monosaccharide C'!$E$2:$T$999,11)</f>
        <v>0.039289</v>
      </c>
      <c r="N184" s="8">
        <f>VLOOKUP(A184,'Absolute Total Monosaccharide C'!$E$2:$T$999,12)</f>
        <v>0</v>
      </c>
      <c r="O184" s="8">
        <f>VLOOKUP(A184,'Absolute Total Monosaccharide C'!$E$2:$T$999,13)</f>
        <v>0</v>
      </c>
      <c r="P184" s="8">
        <f>VLOOKUP(A184,'Absolute Total Monosaccharide C'!$E$2:$T$999,14)</f>
        <v>0.006676</v>
      </c>
      <c r="Q184" s="8">
        <f>VLOOKUP(A184,'Absolute Total Monosaccharide C'!$E$2:$T$999,15)</f>
        <v>0</v>
      </c>
      <c r="R184" s="8">
        <f>VLOOKUP(A184,'Absolute Total Monosaccharide C'!$E$2:$T$999,16)</f>
        <v>0.001099</v>
      </c>
      <c r="S184" s="110">
        <f>VLOOKUP(A184,'Absolute Total Monosaccharide C'!$E$2:$T$999,2)</f>
        <v>10.23</v>
      </c>
      <c r="T184" s="2">
        <v>0.686633819</v>
      </c>
    </row>
    <row r="185">
      <c r="A185" s="2" t="s">
        <v>510</v>
      </c>
      <c r="B185" s="8" t="str">
        <f>VLOOKUP(A185,'Food Encyclopedia'!$C$2:$K$999,3)&amp;","&amp;VLOOKUP(A185,'Food Encyclopedia'!$C$2:$K$999,4)&amp;","&amp;VLOOKUP(A185,'Food Encyclopedia'!$C$2:$K$999,5)&amp;","&amp;VLOOKUP(A185,'Food Encyclopedia'!$C$2:$K$999,6)</f>
        <v>Cucumber, English, whole, fresh,Big Taste,,Vegetables</v>
      </c>
      <c r="C185" s="8" t="str">
        <f>VLOOKUP(A185,'Food Encyclopedia'!$C$2:$K$999,6)</f>
        <v>Vegetables</v>
      </c>
      <c r="D185" s="8" t="str">
        <f>VLOOKUP(A185,'Food Encyclopedia'!$C$2:$K$999,7)</f>
        <v>Vegetable</v>
      </c>
      <c r="E185" s="8">
        <f>VLOOKUP(A185,'Absolute Total Monosaccharide C'!$E$2:$T$999,3)</f>
        <v>0.062325</v>
      </c>
      <c r="F185" s="8">
        <f>VLOOKUP(A185,'Absolute Total Monosaccharide C'!$E$2:$T$999,4)</f>
        <v>0.04365</v>
      </c>
      <c r="G185" s="8">
        <f>VLOOKUP(A185,'Absolute Total Monosaccharide C'!$E$2:$T$999,5)</f>
        <v>0</v>
      </c>
      <c r="H185" s="8">
        <f>VLOOKUP(A185,'Absolute Total Monosaccharide C'!$E$2:$T$999,6)</f>
        <v>0.033184</v>
      </c>
      <c r="I185" s="110">
        <f>VLOOKUP(A185,'Absolute Total Monosaccharide C'!$E$2:$T$999,7)</f>
        <v>0.010879</v>
      </c>
      <c r="J185" s="8">
        <f>VLOOKUP(A185,'Absolute Total Monosaccharide C'!$E$2:$T$999,8)</f>
        <v>0.005453</v>
      </c>
      <c r="K185" s="8">
        <f>VLOOKUP(A185,'Absolute Total Monosaccharide C'!$E$2:$T$999,9)</f>
        <v>0.00287</v>
      </c>
      <c r="L185" s="8">
        <f>VLOOKUP(A185,'Absolute Total Monosaccharide C'!$E$2:$T$999,10)</f>
        <v>0</v>
      </c>
      <c r="M185" s="8">
        <f>VLOOKUP(A185,'Absolute Total Monosaccharide C'!$E$2:$T$999,11)</f>
        <v>0.037654</v>
      </c>
      <c r="N185" s="8">
        <f>VLOOKUP(A185,'Absolute Total Monosaccharide C'!$E$2:$T$999,12)</f>
        <v>0</v>
      </c>
      <c r="O185" s="8">
        <f>VLOOKUP(A185,'Absolute Total Monosaccharide C'!$E$2:$T$999,13)</f>
        <v>0</v>
      </c>
      <c r="P185" s="8">
        <f>VLOOKUP(A185,'Absolute Total Monosaccharide C'!$E$2:$T$999,14)</f>
        <v>0.009675</v>
      </c>
      <c r="Q185" s="8">
        <f>VLOOKUP(A185,'Absolute Total Monosaccharide C'!$E$2:$T$999,15)</f>
        <v>0</v>
      </c>
      <c r="R185" s="8">
        <f>VLOOKUP(A185,'Absolute Total Monosaccharide C'!$E$2:$T$999,16)</f>
        <v>0</v>
      </c>
      <c r="S185" s="110">
        <f>VLOOKUP(A185,'Absolute Total Monosaccharide C'!$E$2:$T$999,2)</f>
        <v>10.31</v>
      </c>
      <c r="T185" s="2">
        <v>0.270173594</v>
      </c>
    </row>
    <row r="186">
      <c r="A186" s="2" t="s">
        <v>513</v>
      </c>
      <c r="B186" s="8" t="str">
        <f>VLOOKUP(A186,'Food Encyclopedia'!$C$2:$K$999,3)&amp;","&amp;VLOOKUP(A186,'Food Encyclopedia'!$C$2:$K$999,4)&amp;","&amp;VLOOKUP(A186,'Food Encyclopedia'!$C$2:$K$999,5)&amp;","&amp;VLOOKUP(A186,'Food Encyclopedia'!$C$2:$K$999,6)</f>
        <v>Cucumber, English, whole, fresh,Big Taste,,Vegetables</v>
      </c>
      <c r="C186" s="8" t="str">
        <f>VLOOKUP(A186,'Food Encyclopedia'!$C$2:$K$999,6)</f>
        <v>Vegetables</v>
      </c>
      <c r="D186" s="8" t="str">
        <f>VLOOKUP(A186,'Food Encyclopedia'!$C$2:$K$999,7)</f>
        <v>Vegetable</v>
      </c>
      <c r="E186" s="8">
        <f>VLOOKUP(A186,'Absolute Total Monosaccharide C'!$E$2:$T$999,3)</f>
        <v>0.223642</v>
      </c>
      <c r="F186" s="8">
        <f>VLOOKUP(A186,'Absolute Total Monosaccharide C'!$E$2:$T$999,4)</f>
        <v>0.038965</v>
      </c>
      <c r="G186" s="8">
        <f>VLOOKUP(A186,'Absolute Total Monosaccharide C'!$E$2:$T$999,5)</f>
        <v>0.023406</v>
      </c>
      <c r="H186" s="8">
        <f>VLOOKUP(A186,'Absolute Total Monosaccharide C'!$E$2:$T$999,6)</f>
        <v>0.024238</v>
      </c>
      <c r="I186" s="110">
        <f>VLOOKUP(A186,'Absolute Total Monosaccharide C'!$E$2:$T$999,7)</f>
        <v>0.011495</v>
      </c>
      <c r="J186" s="8">
        <f>VLOOKUP(A186,'Absolute Total Monosaccharide C'!$E$2:$T$999,8)</f>
        <v>0.004718</v>
      </c>
      <c r="K186" s="8">
        <f>VLOOKUP(A186,'Absolute Total Monosaccharide C'!$E$2:$T$999,9)</f>
        <v>0.002091</v>
      </c>
      <c r="L186" s="8">
        <f>VLOOKUP(A186,'Absolute Total Monosaccharide C'!$E$2:$T$999,10)</f>
        <v>0</v>
      </c>
      <c r="M186" s="8">
        <f>VLOOKUP(A186,'Absolute Total Monosaccharide C'!$E$2:$T$999,11)</f>
        <v>0.028192</v>
      </c>
      <c r="N186" s="8">
        <f>VLOOKUP(A186,'Absolute Total Monosaccharide C'!$E$2:$T$999,12)</f>
        <v>0</v>
      </c>
      <c r="O186" s="8">
        <f>VLOOKUP(A186,'Absolute Total Monosaccharide C'!$E$2:$T$999,13)</f>
        <v>0</v>
      </c>
      <c r="P186" s="8">
        <f>VLOOKUP(A186,'Absolute Total Monosaccharide C'!$E$2:$T$999,14)</f>
        <v>0.004772</v>
      </c>
      <c r="Q186" s="8">
        <f>VLOOKUP(A186,'Absolute Total Monosaccharide C'!$E$2:$T$999,15)</f>
        <v>0</v>
      </c>
      <c r="R186" s="8">
        <f>VLOOKUP(A186,'Absolute Total Monosaccharide C'!$E$2:$T$999,16)</f>
        <v>0.001973</v>
      </c>
      <c r="S186" s="110">
        <f>VLOOKUP(A186,'Absolute Total Monosaccharide C'!$E$2:$T$999,2)</f>
        <v>10.44</v>
      </c>
      <c r="T186" s="2">
        <v>0.852899547</v>
      </c>
    </row>
    <row r="187">
      <c r="A187" s="2" t="s">
        <v>514</v>
      </c>
      <c r="B187" s="8" t="str">
        <f>VLOOKUP(A187,'Food Encyclopedia'!$C$2:$K$999,3)&amp;","&amp;VLOOKUP(A187,'Food Encyclopedia'!$C$2:$K$999,4)&amp;","&amp;VLOOKUP(A187,'Food Encyclopedia'!$C$2:$K$999,5)&amp;","&amp;VLOOKUP(A187,'Food Encyclopedia'!$C$2:$K$999,6)</f>
        <v>Cucumber, mini, whole, fresh,Signature Farms,,Vegetables</v>
      </c>
      <c r="C187" s="8" t="str">
        <f>VLOOKUP(A187,'Food Encyclopedia'!$C$2:$K$999,6)</f>
        <v>Vegetables</v>
      </c>
      <c r="D187" s="8" t="str">
        <f>VLOOKUP(A187,'Food Encyclopedia'!$C$2:$K$999,7)</f>
        <v>Vegetable</v>
      </c>
      <c r="E187" s="8">
        <f>VLOOKUP(A187,'Absolute Total Monosaccharide C'!$E$2:$T$999,3)</f>
        <v>0.194707</v>
      </c>
      <c r="F187" s="8">
        <f>VLOOKUP(A187,'Absolute Total Monosaccharide C'!$E$2:$T$999,4)</f>
        <v>0.040627</v>
      </c>
      <c r="G187" s="8">
        <f>VLOOKUP(A187,'Absolute Total Monosaccharide C'!$E$2:$T$999,5)</f>
        <v>0.025488</v>
      </c>
      <c r="H187" s="8">
        <f>VLOOKUP(A187,'Absolute Total Monosaccharide C'!$E$2:$T$999,6)</f>
        <v>0.020337</v>
      </c>
      <c r="I187" s="110">
        <f>VLOOKUP(A187,'Absolute Total Monosaccharide C'!$E$2:$T$999,7)</f>
        <v>0.013574</v>
      </c>
      <c r="J187" s="8">
        <f>VLOOKUP(A187,'Absolute Total Monosaccharide C'!$E$2:$T$999,8)</f>
        <v>0.00372</v>
      </c>
      <c r="K187" s="8">
        <f>VLOOKUP(A187,'Absolute Total Monosaccharide C'!$E$2:$T$999,9)</f>
        <v>0.002479</v>
      </c>
      <c r="L187" s="8">
        <f>VLOOKUP(A187,'Absolute Total Monosaccharide C'!$E$2:$T$999,10)</f>
        <v>0</v>
      </c>
      <c r="M187" s="8">
        <f>VLOOKUP(A187,'Absolute Total Monosaccharide C'!$E$2:$T$999,11)</f>
        <v>0.024877</v>
      </c>
      <c r="N187" s="8">
        <f>VLOOKUP(A187,'Absolute Total Monosaccharide C'!$E$2:$T$999,12)</f>
        <v>0</v>
      </c>
      <c r="O187" s="8">
        <f>VLOOKUP(A187,'Absolute Total Monosaccharide C'!$E$2:$T$999,13)</f>
        <v>0</v>
      </c>
      <c r="P187" s="8">
        <f>VLOOKUP(A187,'Absolute Total Monosaccharide C'!$E$2:$T$999,14)</f>
        <v>0.005015</v>
      </c>
      <c r="Q187" s="8">
        <f>VLOOKUP(A187,'Absolute Total Monosaccharide C'!$E$2:$T$999,15)</f>
        <v>0</v>
      </c>
      <c r="R187" s="8">
        <f>VLOOKUP(A187,'Absolute Total Monosaccharide C'!$E$2:$T$999,16)</f>
        <v>0.002464</v>
      </c>
      <c r="S187" s="110">
        <f>VLOOKUP(A187,'Absolute Total Monosaccharide C'!$E$2:$T$999,2)</f>
        <v>10.23</v>
      </c>
      <c r="T187" s="2">
        <v>0.831598347</v>
      </c>
    </row>
    <row r="188">
      <c r="A188" s="2" t="s">
        <v>516</v>
      </c>
      <c r="B188" s="8" t="str">
        <f>VLOOKUP(A188,'Food Encyclopedia'!$C$2:$K$999,3)&amp;","&amp;VLOOKUP(A188,'Food Encyclopedia'!$C$2:$K$999,4)&amp;","&amp;VLOOKUP(A188,'Food Encyclopedia'!$C$2:$K$999,5)&amp;","&amp;VLOOKUP(A188,'Food Encyclopedia'!$C$2:$K$999,6)</f>
        <v>Cucumber, green, flesh, fresh,NA,,Vegetables</v>
      </c>
      <c r="C188" s="8" t="str">
        <f>VLOOKUP(A188,'Food Encyclopedia'!$C$2:$K$999,6)</f>
        <v>Vegetables</v>
      </c>
      <c r="D188" s="8" t="str">
        <f>VLOOKUP(A188,'Food Encyclopedia'!$C$2:$K$999,7)</f>
        <v>Vegetable</v>
      </c>
      <c r="E188" s="8">
        <f>VLOOKUP(A188,'Absolute Total Monosaccharide C'!$E$2:$T$999,3)</f>
        <v>0.268888</v>
      </c>
      <c r="F188" s="8">
        <f>VLOOKUP(A188,'Absolute Total Monosaccharide C'!$E$2:$T$999,4)</f>
        <v>0.034165</v>
      </c>
      <c r="G188" s="8">
        <f>VLOOKUP(A188,'Absolute Total Monosaccharide C'!$E$2:$T$999,5)</f>
        <v>0.023915</v>
      </c>
      <c r="H188" s="8">
        <f>VLOOKUP(A188,'Absolute Total Monosaccharide C'!$E$2:$T$999,6)</f>
        <v>0.019328</v>
      </c>
      <c r="I188" s="110">
        <f>VLOOKUP(A188,'Absolute Total Monosaccharide C'!$E$2:$T$999,7)</f>
        <v>0.009394</v>
      </c>
      <c r="J188" s="8">
        <f>VLOOKUP(A188,'Absolute Total Monosaccharide C'!$E$2:$T$999,8)</f>
        <v>0.005206</v>
      </c>
      <c r="K188" s="8">
        <f>VLOOKUP(A188,'Absolute Total Monosaccharide C'!$E$2:$T$999,9)</f>
        <v>0.001378</v>
      </c>
      <c r="L188" s="8">
        <f>VLOOKUP(A188,'Absolute Total Monosaccharide C'!$E$2:$T$999,10)</f>
        <v>0</v>
      </c>
      <c r="M188" s="8">
        <f>VLOOKUP(A188,'Absolute Total Monosaccharide C'!$E$2:$T$999,11)</f>
        <v>0.019501</v>
      </c>
      <c r="N188" s="8">
        <f>VLOOKUP(A188,'Absolute Total Monosaccharide C'!$E$2:$T$999,12)</f>
        <v>0</v>
      </c>
      <c r="O188" s="8">
        <f>VLOOKUP(A188,'Absolute Total Monosaccharide C'!$E$2:$T$999,13)</f>
        <v>0</v>
      </c>
      <c r="P188" s="8">
        <f>VLOOKUP(A188,'Absolute Total Monosaccharide C'!$E$2:$T$999,14)</f>
        <v>0.004961</v>
      </c>
      <c r="Q188" s="8">
        <f>VLOOKUP(A188,'Absolute Total Monosaccharide C'!$E$2:$T$999,15)</f>
        <v>0</v>
      </c>
      <c r="R188" s="8">
        <f>VLOOKUP(A188,'Absolute Total Monosaccharide C'!$E$2:$T$999,16)</f>
        <v>0.001427</v>
      </c>
      <c r="S188" s="110">
        <f>VLOOKUP(A188,'Absolute Total Monosaccharide C'!$E$2:$T$999,2)</f>
        <v>10.006</v>
      </c>
      <c r="T188" s="2">
        <v>0.796532696</v>
      </c>
    </row>
    <row r="189">
      <c r="A189" s="2" t="s">
        <v>518</v>
      </c>
      <c r="B189" s="8" t="str">
        <f>VLOOKUP(A189,'Food Encyclopedia'!$C$2:$K$999,3)&amp;","&amp;VLOOKUP(A189,'Food Encyclopedia'!$C$2:$K$999,4)&amp;","&amp;VLOOKUP(A189,'Food Encyclopedia'!$C$2:$K$999,5)&amp;","&amp;VLOOKUP(A189,'Food Encyclopedia'!$C$2:$K$999,6)</f>
        <v>Cucumber, green, whole, fresh,NA,,Vegetables</v>
      </c>
      <c r="C189" s="8" t="str">
        <f>VLOOKUP(A189,'Food Encyclopedia'!$C$2:$K$999,6)</f>
        <v>Vegetables</v>
      </c>
      <c r="D189" s="8" t="str">
        <f>VLOOKUP(A189,'Food Encyclopedia'!$C$2:$K$999,7)</f>
        <v>Vegetable</v>
      </c>
      <c r="E189" s="8">
        <f>VLOOKUP(A189,'Absolute Total Monosaccharide C'!$E$2:$T$999,3)</f>
        <v>0.185582</v>
      </c>
      <c r="F189" s="8">
        <f>VLOOKUP(A189,'Absolute Total Monosaccharide C'!$E$2:$T$999,4)</f>
        <v>0.028812</v>
      </c>
      <c r="G189" s="8">
        <f>VLOOKUP(A189,'Absolute Total Monosaccharide C'!$E$2:$T$999,5)</f>
        <v>0</v>
      </c>
      <c r="H189" s="8">
        <f>VLOOKUP(A189,'Absolute Total Monosaccharide C'!$E$2:$T$999,6)</f>
        <v>0.012551</v>
      </c>
      <c r="I189" s="110">
        <f>VLOOKUP(A189,'Absolute Total Monosaccharide C'!$E$2:$T$999,7)</f>
        <v>0.010009</v>
      </c>
      <c r="J189" s="8">
        <f>VLOOKUP(A189,'Absolute Total Monosaccharide C'!$E$2:$T$999,8)</f>
        <v>0.003713</v>
      </c>
      <c r="K189" s="8">
        <f>VLOOKUP(A189,'Absolute Total Monosaccharide C'!$E$2:$T$999,9)</f>
        <v>0.001665</v>
      </c>
      <c r="L189" s="8">
        <f>VLOOKUP(A189,'Absolute Total Monosaccharide C'!$E$2:$T$999,10)</f>
        <v>0</v>
      </c>
      <c r="M189" s="8">
        <f>VLOOKUP(A189,'Absolute Total Monosaccharide C'!$E$2:$T$999,11)</f>
        <v>0.022866</v>
      </c>
      <c r="N189" s="8">
        <f>VLOOKUP(A189,'Absolute Total Monosaccharide C'!$E$2:$T$999,12)</f>
        <v>0</v>
      </c>
      <c r="O189" s="8">
        <f>VLOOKUP(A189,'Absolute Total Monosaccharide C'!$E$2:$T$999,13)</f>
        <v>0</v>
      </c>
      <c r="P189" s="8">
        <f>VLOOKUP(A189,'Absolute Total Monosaccharide C'!$E$2:$T$999,14)</f>
        <v>0.00272</v>
      </c>
      <c r="Q189" s="8">
        <f>VLOOKUP(A189,'Absolute Total Monosaccharide C'!$E$2:$T$999,15)</f>
        <v>0</v>
      </c>
      <c r="R189" s="8">
        <f>VLOOKUP(A189,'Absolute Total Monosaccharide C'!$E$2:$T$999,16)</f>
        <v>0.001413</v>
      </c>
      <c r="S189" s="110">
        <f>VLOOKUP(A189,'Absolute Total Monosaccharide C'!$E$2:$T$999,2)</f>
        <v>10.37</v>
      </c>
    </row>
    <row r="190">
      <c r="A190" s="2" t="s">
        <v>520</v>
      </c>
      <c r="B190" s="8" t="str">
        <f>VLOOKUP(A190,'Food Encyclopedia'!$C$2:$K$999,3)&amp;","&amp;VLOOKUP(A190,'Food Encyclopedia'!$C$2:$K$999,4)&amp;","&amp;VLOOKUP(A190,'Food Encyclopedia'!$C$2:$K$999,5)&amp;","&amp;VLOOKUP(A190,'Food Encyclopedia'!$C$2:$K$999,6)</f>
        <v>Potato, mini medley (red), flesh, fresh,Signature Farms,,Vegetables</v>
      </c>
      <c r="C190" s="8" t="str">
        <f>VLOOKUP(A190,'Food Encyclopedia'!$C$2:$K$999,6)</f>
        <v>Vegetables</v>
      </c>
      <c r="D190" s="8" t="str">
        <f>VLOOKUP(A190,'Food Encyclopedia'!$C$2:$K$999,7)</f>
        <v>Vegetable</v>
      </c>
      <c r="E190" s="8" t="str">
        <f>VLOOKUP(A190,'Absolute Total Monosaccharide C'!$E$2:$T$999,3)</f>
        <v/>
      </c>
      <c r="F190" s="8" t="str">
        <f>VLOOKUP(A190,'Absolute Total Monosaccharide C'!$E$2:$T$999,4)</f>
        <v/>
      </c>
      <c r="G190" s="8" t="str">
        <f>VLOOKUP(A190,'Absolute Total Monosaccharide C'!$E$2:$T$999,5)</f>
        <v/>
      </c>
      <c r="H190" s="8" t="str">
        <f>VLOOKUP(A190,'Absolute Total Monosaccharide C'!$E$2:$T$999,6)</f>
        <v/>
      </c>
      <c r="I190" s="110" t="str">
        <f>VLOOKUP(A190,'Absolute Total Monosaccharide C'!$E$2:$T$999,7)</f>
        <v/>
      </c>
      <c r="J190" s="8" t="str">
        <f>VLOOKUP(A190,'Absolute Total Monosaccharide C'!$E$2:$T$999,8)</f>
        <v/>
      </c>
      <c r="K190" s="8" t="str">
        <f>VLOOKUP(A190,'Absolute Total Monosaccharide C'!$E$2:$T$999,9)</f>
        <v/>
      </c>
      <c r="L190" s="8" t="str">
        <f>VLOOKUP(A190,'Absolute Total Monosaccharide C'!$E$2:$T$999,10)</f>
        <v/>
      </c>
      <c r="M190" s="8" t="str">
        <f>VLOOKUP(A190,'Absolute Total Monosaccharide C'!$E$2:$T$999,11)</f>
        <v/>
      </c>
      <c r="N190" s="8" t="str">
        <f>VLOOKUP(A190,'Absolute Total Monosaccharide C'!$E$2:$T$999,12)</f>
        <v/>
      </c>
      <c r="O190" s="112" t="str">
        <f>VLOOKUP(A190,'Absolute Total Monosaccharide C'!$E$2:$T$999,13)</f>
        <v/>
      </c>
      <c r="P190" s="8" t="str">
        <f>VLOOKUP(A190,'Absolute Total Monosaccharide C'!$E$2:$T$999,14)</f>
        <v/>
      </c>
      <c r="Q190" s="8" t="str">
        <f>VLOOKUP(A190,'Absolute Total Monosaccharide C'!$E$2:$T$999,15)</f>
        <v/>
      </c>
      <c r="R190" s="8" t="str">
        <f>VLOOKUP(A190,'Absolute Total Monosaccharide C'!$E$2:$T$999,16)</f>
        <v/>
      </c>
      <c r="S190" s="110" t="str">
        <f>VLOOKUP(A190,'Absolute Total Monosaccharide C'!$E$2:$T$999,2)</f>
        <v/>
      </c>
    </row>
    <row r="191">
      <c r="A191" s="2" t="s">
        <v>522</v>
      </c>
      <c r="B191" s="8" t="str">
        <f>VLOOKUP(A191,'Food Encyclopedia'!$C$2:$K$999,3)&amp;","&amp;VLOOKUP(A191,'Food Encyclopedia'!$C$2:$K$999,4)&amp;","&amp;VLOOKUP(A191,'Food Encyclopedia'!$C$2:$K$999,5)&amp;","&amp;VLOOKUP(A191,'Food Encyclopedia'!$C$2:$K$999,6)</f>
        <v>Potato, blushing belle, flesh, fresh,The little potato company,,Vegetables</v>
      </c>
      <c r="C191" s="8" t="str">
        <f>VLOOKUP(A191,'Food Encyclopedia'!$C$2:$K$999,6)</f>
        <v>Vegetables</v>
      </c>
      <c r="D191" s="8" t="str">
        <f>VLOOKUP(A191,'Food Encyclopedia'!$C$2:$K$999,7)</f>
        <v>Vegetable</v>
      </c>
      <c r="E191" s="8" t="str">
        <f>VLOOKUP(A191,'Absolute Total Monosaccharide C'!$E$2:$T$999,3)</f>
        <v/>
      </c>
      <c r="F191" s="8" t="str">
        <f>VLOOKUP(A191,'Absolute Total Monosaccharide C'!$E$2:$T$999,4)</f>
        <v/>
      </c>
      <c r="G191" s="8" t="str">
        <f>VLOOKUP(A191,'Absolute Total Monosaccharide C'!$E$2:$T$999,5)</f>
        <v/>
      </c>
      <c r="H191" s="8" t="str">
        <f>VLOOKUP(A191,'Absolute Total Monosaccharide C'!$E$2:$T$999,6)</f>
        <v/>
      </c>
      <c r="I191" s="110" t="str">
        <f>VLOOKUP(A191,'Absolute Total Monosaccharide C'!$E$2:$T$999,7)</f>
        <v/>
      </c>
      <c r="J191" s="8" t="str">
        <f>VLOOKUP(A191,'Absolute Total Monosaccharide C'!$E$2:$T$999,8)</f>
        <v/>
      </c>
      <c r="K191" s="8" t="str">
        <f>VLOOKUP(A191,'Absolute Total Monosaccharide C'!$E$2:$T$999,9)</f>
        <v/>
      </c>
      <c r="L191" s="8" t="str">
        <f>VLOOKUP(A191,'Absolute Total Monosaccharide C'!$E$2:$T$999,10)</f>
        <v/>
      </c>
      <c r="M191" s="8" t="str">
        <f>VLOOKUP(A191,'Absolute Total Monosaccharide C'!$E$2:$T$999,11)</f>
        <v/>
      </c>
      <c r="N191" s="8" t="str">
        <f>VLOOKUP(A191,'Absolute Total Monosaccharide C'!$E$2:$T$999,12)</f>
        <v/>
      </c>
      <c r="O191" s="112" t="str">
        <f>VLOOKUP(A191,'Absolute Total Monosaccharide C'!$E$2:$T$999,13)</f>
        <v/>
      </c>
      <c r="P191" s="8" t="str">
        <f>VLOOKUP(A191,'Absolute Total Monosaccharide C'!$E$2:$T$999,14)</f>
        <v/>
      </c>
      <c r="Q191" s="8" t="str">
        <f>VLOOKUP(A191,'Absolute Total Monosaccharide C'!$E$2:$T$999,15)</f>
        <v/>
      </c>
      <c r="R191" s="8" t="str">
        <f>VLOOKUP(A191,'Absolute Total Monosaccharide C'!$E$2:$T$999,16)</f>
        <v/>
      </c>
      <c r="S191" s="110" t="str">
        <f>VLOOKUP(A191,'Absolute Total Monosaccharide C'!$E$2:$T$999,2)</f>
        <v/>
      </c>
    </row>
    <row r="192">
      <c r="A192" s="2" t="s">
        <v>523</v>
      </c>
      <c r="B192" s="8" t="str">
        <f>VLOOKUP(A192,'Food Encyclopedia'!$C$2:$K$999,3)&amp;","&amp;VLOOKUP(A192,'Food Encyclopedia'!$C$2:$K$999,4)&amp;","&amp;VLOOKUP(A192,'Food Encyclopedia'!$C$2:$K$999,5)&amp;","&amp;VLOOKUP(A192,'Food Encyclopedia'!$C$2:$K$999,6)</f>
        <v>Potato, sweet, flesh, fresh,Valperdo Farms,,Vegetables</v>
      </c>
      <c r="C192" s="8" t="str">
        <f>VLOOKUP(A192,'Food Encyclopedia'!$C$2:$K$999,6)</f>
        <v>Vegetables</v>
      </c>
      <c r="D192" s="8" t="str">
        <f>VLOOKUP(A192,'Food Encyclopedia'!$C$2:$K$999,7)</f>
        <v>Vegetable</v>
      </c>
      <c r="E192" s="8" t="str">
        <f>VLOOKUP(A192,'Absolute Total Monosaccharide C'!$E$2:$T$999,3)</f>
        <v/>
      </c>
      <c r="F192" s="8" t="str">
        <f>VLOOKUP(A192,'Absolute Total Monosaccharide C'!$E$2:$T$999,4)</f>
        <v/>
      </c>
      <c r="G192" s="8" t="str">
        <f>VLOOKUP(A192,'Absolute Total Monosaccharide C'!$E$2:$T$999,5)</f>
        <v/>
      </c>
      <c r="H192" s="8" t="str">
        <f>VLOOKUP(A192,'Absolute Total Monosaccharide C'!$E$2:$T$999,6)</f>
        <v/>
      </c>
      <c r="I192" s="110" t="str">
        <f>VLOOKUP(A192,'Absolute Total Monosaccharide C'!$E$2:$T$999,7)</f>
        <v/>
      </c>
      <c r="J192" s="8" t="str">
        <f>VLOOKUP(A192,'Absolute Total Monosaccharide C'!$E$2:$T$999,8)</f>
        <v/>
      </c>
      <c r="K192" s="8" t="str">
        <f>VLOOKUP(A192,'Absolute Total Monosaccharide C'!$E$2:$T$999,9)</f>
        <v/>
      </c>
      <c r="L192" s="8" t="str">
        <f>VLOOKUP(A192,'Absolute Total Monosaccharide C'!$E$2:$T$999,10)</f>
        <v/>
      </c>
      <c r="M192" s="8" t="str">
        <f>VLOOKUP(A192,'Absolute Total Monosaccharide C'!$E$2:$T$999,11)</f>
        <v/>
      </c>
      <c r="N192" s="8" t="str">
        <f>VLOOKUP(A192,'Absolute Total Monosaccharide C'!$E$2:$T$999,12)</f>
        <v/>
      </c>
      <c r="O192" s="112" t="str">
        <f>VLOOKUP(A192,'Absolute Total Monosaccharide C'!$E$2:$T$999,13)</f>
        <v/>
      </c>
      <c r="P192" s="8" t="str">
        <f>VLOOKUP(A192,'Absolute Total Monosaccharide C'!$E$2:$T$999,14)</f>
        <v/>
      </c>
      <c r="Q192" s="8" t="str">
        <f>VLOOKUP(A192,'Absolute Total Monosaccharide C'!$E$2:$T$999,15)</f>
        <v/>
      </c>
      <c r="R192" s="8" t="str">
        <f>VLOOKUP(A192,'Absolute Total Monosaccharide C'!$E$2:$T$999,16)</f>
        <v/>
      </c>
      <c r="S192" s="110" t="str">
        <f>VLOOKUP(A192,'Absolute Total Monosaccharide C'!$E$2:$T$999,2)</f>
        <v/>
      </c>
    </row>
    <row r="193">
      <c r="A193" s="2" t="s">
        <v>524</v>
      </c>
      <c r="B193" s="8" t="str">
        <f>VLOOKUP(A193,'Food Encyclopedia'!$C$2:$K$999,3)&amp;","&amp;VLOOKUP(A193,'Food Encyclopedia'!$C$2:$K$999,4)&amp;","&amp;VLOOKUP(A193,'Food Encyclopedia'!$C$2:$K$999,5)&amp;","&amp;VLOOKUP(A193,'Food Encyclopedia'!$C$2:$K$999,6)</f>
        <v>Bread, double fiber, whole, fresh,Oroweat,Whole Grains Double Fiber,Grain Products</v>
      </c>
      <c r="C193" s="8" t="str">
        <f>VLOOKUP(A193,'Food Encyclopedia'!$C$2:$K$999,6)</f>
        <v>Grain Products</v>
      </c>
      <c r="D193" s="8" t="str">
        <f>VLOOKUP(A193,'Food Encyclopedia'!$C$2:$K$999,7)</f>
        <v>Bread</v>
      </c>
      <c r="E193" s="8">
        <f>VLOOKUP(A193,'Absolute Total Monosaccharide C'!$E$2:$T$999,3)</f>
        <v>0.480123</v>
      </c>
      <c r="F193" s="8">
        <f>VLOOKUP(A193,'Absolute Total Monosaccharide C'!$E$2:$T$999,4)</f>
        <v>0.002882</v>
      </c>
      <c r="G193" s="8">
        <f>VLOOKUP(A193,'Absolute Total Monosaccharide C'!$E$2:$T$999,5)</f>
        <v>0.004751</v>
      </c>
      <c r="H193" s="8">
        <f>VLOOKUP(A193,'Absolute Total Monosaccharide C'!$E$2:$T$999,6)</f>
        <v>0.019953</v>
      </c>
      <c r="I193" s="110">
        <f>VLOOKUP(A193,'Absolute Total Monosaccharide C'!$E$2:$T$999,7)</f>
        <v>0.016207</v>
      </c>
      <c r="J193" s="8">
        <f>VLOOKUP(A193,'Absolute Total Monosaccharide C'!$E$2:$T$999,8)</f>
        <v>0.001419</v>
      </c>
      <c r="K193" s="111">
        <f>VLOOKUP(A193,'Absolute Total Monosaccharide C'!$E$2:$T$999,9)</f>
        <v>0.0000707</v>
      </c>
      <c r="L193" s="8">
        <f>VLOOKUP(A193,'Absolute Total Monosaccharide C'!$E$2:$T$999,10)</f>
        <v>0.000201</v>
      </c>
      <c r="M193" s="8">
        <f>VLOOKUP(A193,'Absolute Total Monosaccharide C'!$E$2:$T$999,11)</f>
        <v>0.000154</v>
      </c>
      <c r="N193" s="8">
        <f>VLOOKUP(A193,'Absolute Total Monosaccharide C'!$E$2:$T$999,12)</f>
        <v>0</v>
      </c>
      <c r="O193" s="8">
        <f>VLOOKUP(A193,'Absolute Total Monosaccharide C'!$E$2:$T$999,13)</f>
        <v>0</v>
      </c>
      <c r="P193" s="8">
        <f>VLOOKUP(A193,'Absolute Total Monosaccharide C'!$E$2:$T$999,14)</f>
        <v>0.001972</v>
      </c>
      <c r="Q193" s="8">
        <f>VLOOKUP(A193,'Absolute Total Monosaccharide C'!$E$2:$T$999,15)</f>
        <v>0</v>
      </c>
      <c r="R193" s="8">
        <f>VLOOKUP(A193,'Absolute Total Monosaccharide C'!$E$2:$T$999,16)</f>
        <v>0.000527</v>
      </c>
      <c r="S193" s="110">
        <f>VLOOKUP(A193,'Absolute Total Monosaccharide C'!$E$2:$T$999,2)</f>
        <v>10.25</v>
      </c>
    </row>
    <row r="194">
      <c r="A194" s="2" t="s">
        <v>528</v>
      </c>
      <c r="B194" s="8" t="str">
        <f>VLOOKUP(A194,'Food Encyclopedia'!$C$2:$K$999,3)&amp;","&amp;VLOOKUP(A194,'Food Encyclopedia'!$C$2:$K$999,4)&amp;","&amp;VLOOKUP(A194,'Food Encyclopedia'!$C$2:$K$999,5)&amp;","&amp;VLOOKUP(A194,'Food Encyclopedia'!$C$2:$K$999,6)</f>
        <v>Bread, buttermilk, whole, fresh,Oroweat,Country Buttermilk,Grain Products</v>
      </c>
      <c r="C194" s="8" t="str">
        <f>VLOOKUP(A194,'Food Encyclopedia'!$C$2:$K$999,6)</f>
        <v>Grain Products</v>
      </c>
      <c r="D194" s="8" t="str">
        <f>VLOOKUP(A194,'Food Encyclopedia'!$C$2:$K$999,7)</f>
        <v>Bread</v>
      </c>
      <c r="E194" s="8">
        <f>VLOOKUP(A194,'Absolute Total Monosaccharide C'!$E$2:$T$999,3)</f>
        <v>0.632806</v>
      </c>
      <c r="F194" s="8">
        <f>VLOOKUP(A194,'Absolute Total Monosaccharide C'!$E$2:$T$999,4)</f>
        <v>0.015887</v>
      </c>
      <c r="G194" s="8">
        <f>VLOOKUP(A194,'Absolute Total Monosaccharide C'!$E$2:$T$999,5)</f>
        <v>0.004067</v>
      </c>
      <c r="H194" s="8">
        <f>VLOOKUP(A194,'Absolute Total Monosaccharide C'!$E$2:$T$999,6)</f>
        <v>0.005587</v>
      </c>
      <c r="I194" s="110">
        <f>VLOOKUP(A194,'Absolute Total Monosaccharide C'!$E$2:$T$999,7)</f>
        <v>0.007296</v>
      </c>
      <c r="J194" s="8">
        <f>VLOOKUP(A194,'Absolute Total Monosaccharide C'!$E$2:$T$999,8)</f>
        <v>0.000749</v>
      </c>
      <c r="K194" s="111">
        <f>VLOOKUP(A194,'Absolute Total Monosaccharide C'!$E$2:$T$999,9)</f>
        <v>0.0000247</v>
      </c>
      <c r="L194" s="8">
        <f>VLOOKUP(A194,'Absolute Total Monosaccharide C'!$E$2:$T$999,10)</f>
        <v>0</v>
      </c>
      <c r="M194" s="111">
        <f>VLOOKUP(A194,'Absolute Total Monosaccharide C'!$E$2:$T$999,11)</f>
        <v>0.0000486</v>
      </c>
      <c r="N194" s="8">
        <f>VLOOKUP(A194,'Absolute Total Monosaccharide C'!$E$2:$T$999,12)</f>
        <v>0</v>
      </c>
      <c r="O194" s="8">
        <f>VLOOKUP(A194,'Absolute Total Monosaccharide C'!$E$2:$T$999,13)</f>
        <v>0</v>
      </c>
      <c r="P194" s="8">
        <f>VLOOKUP(A194,'Absolute Total Monosaccharide C'!$E$2:$T$999,14)</f>
        <v>0.00243</v>
      </c>
      <c r="Q194" s="8">
        <f>VLOOKUP(A194,'Absolute Total Monosaccharide C'!$E$2:$T$999,15)</f>
        <v>0</v>
      </c>
      <c r="R194" s="8">
        <f>VLOOKUP(A194,'Absolute Total Monosaccharide C'!$E$2:$T$999,16)</f>
        <v>0.000449</v>
      </c>
      <c r="S194" s="110">
        <f>VLOOKUP(A194,'Absolute Total Monosaccharide C'!$E$2:$T$999,2)</f>
        <v>10.21</v>
      </c>
    </row>
    <row r="195">
      <c r="A195" s="2" t="s">
        <v>531</v>
      </c>
      <c r="B195" s="8" t="str">
        <f>VLOOKUP(A195,'Food Encyclopedia'!$C$2:$K$999,3)&amp;","&amp;VLOOKUP(A195,'Food Encyclopedia'!$C$2:$K$999,4)&amp;","&amp;VLOOKUP(A195,'Food Encyclopedia'!$C$2:$K$999,5)&amp;","&amp;VLOOKUP(A195,'Food Encyclopedia'!$C$2:$K$999,6)</f>
        <v>Bread, white, whole, fresh,Oroweat,Country White ,Grain Products</v>
      </c>
      <c r="C195" s="8" t="str">
        <f>VLOOKUP(A195,'Food Encyclopedia'!$C$2:$K$999,6)</f>
        <v>Grain Products</v>
      </c>
      <c r="D195" s="8" t="str">
        <f>VLOOKUP(A195,'Food Encyclopedia'!$C$2:$K$999,7)</f>
        <v>Bread</v>
      </c>
      <c r="E195" s="8">
        <f>VLOOKUP(A195,'Absolute Total Monosaccharide C'!$E$2:$T$999,3)</f>
        <v>0.620434</v>
      </c>
      <c r="F195" s="8">
        <f>VLOOKUP(A195,'Absolute Total Monosaccharide C'!$E$2:$T$999,4)</f>
        <v>0.000133</v>
      </c>
      <c r="G195" s="8">
        <f>VLOOKUP(A195,'Absolute Total Monosaccharide C'!$E$2:$T$999,5)</f>
        <v>0.004382</v>
      </c>
      <c r="H195" s="8">
        <f>VLOOKUP(A195,'Absolute Total Monosaccharide C'!$E$2:$T$999,6)</f>
        <v>0.005552</v>
      </c>
      <c r="I195" s="110">
        <f>VLOOKUP(A195,'Absolute Total Monosaccharide C'!$E$2:$T$999,7)</f>
        <v>0.014025</v>
      </c>
      <c r="J195" s="8">
        <f>VLOOKUP(A195,'Absolute Total Monosaccharide C'!$E$2:$T$999,8)</f>
        <v>0.000974</v>
      </c>
      <c r="K195" s="111">
        <f>VLOOKUP(A195,'Absolute Total Monosaccharide C'!$E$2:$T$999,9)</f>
        <v>0.0000215</v>
      </c>
      <c r="L195" s="111">
        <f>VLOOKUP(A195,'Absolute Total Monosaccharide C'!$E$2:$T$999,10)</f>
        <v>0.0000572</v>
      </c>
      <c r="M195" s="111">
        <f>VLOOKUP(A195,'Absolute Total Monosaccharide C'!$E$2:$T$999,11)</f>
        <v>0.0000352</v>
      </c>
      <c r="N195" s="8">
        <f>VLOOKUP(A195,'Absolute Total Monosaccharide C'!$E$2:$T$999,12)</f>
        <v>0</v>
      </c>
      <c r="O195" s="8">
        <f>VLOOKUP(A195,'Absolute Total Monosaccharide C'!$E$2:$T$999,13)</f>
        <v>0</v>
      </c>
      <c r="P195" s="8">
        <f>VLOOKUP(A195,'Absolute Total Monosaccharide C'!$E$2:$T$999,14)</f>
        <v>0.002277</v>
      </c>
      <c r="Q195" s="8">
        <f>VLOOKUP(A195,'Absolute Total Monosaccharide C'!$E$2:$T$999,15)</f>
        <v>0</v>
      </c>
      <c r="R195" s="8">
        <f>VLOOKUP(A195,'Absolute Total Monosaccharide C'!$E$2:$T$999,16)</f>
        <v>0.000386</v>
      </c>
      <c r="S195" s="110">
        <f>VLOOKUP(A195,'Absolute Total Monosaccharide C'!$E$2:$T$999,2)</f>
        <v>10.3</v>
      </c>
    </row>
    <row r="196">
      <c r="A196" s="2" t="s">
        <v>534</v>
      </c>
      <c r="B196" s="8" t="str">
        <f>VLOOKUP(A196,'Food Encyclopedia'!$C$2:$K$999,3)&amp;","&amp;VLOOKUP(A196,'Food Encyclopedia'!$C$2:$K$999,4)&amp;","&amp;VLOOKUP(A196,'Food Encyclopedia'!$C$2:$K$999,5)&amp;","&amp;VLOOKUP(A196,'Food Encyclopedia'!$C$2:$K$999,6)</f>
        <v>Bread, whole grain, whole, fresh,Oroweat,Whole Grains 12 Grain,Grain Products</v>
      </c>
      <c r="C196" s="8" t="str">
        <f>VLOOKUP(A196,'Food Encyclopedia'!$C$2:$K$999,6)</f>
        <v>Grain Products</v>
      </c>
      <c r="D196" s="8" t="str">
        <f>VLOOKUP(A196,'Food Encyclopedia'!$C$2:$K$999,7)</f>
        <v>Bread</v>
      </c>
      <c r="E196" s="8">
        <f>VLOOKUP(A196,'Absolute Total Monosaccharide C'!$E$2:$T$999,3)</f>
        <v>0.415367</v>
      </c>
      <c r="F196" s="8">
        <f>VLOOKUP(A196,'Absolute Total Monosaccharide C'!$E$2:$T$999,4)</f>
        <v>0.006656</v>
      </c>
      <c r="G196" s="8">
        <f>VLOOKUP(A196,'Absolute Total Monosaccharide C'!$E$2:$T$999,5)</f>
        <v>0.003307</v>
      </c>
      <c r="H196" s="8">
        <f>VLOOKUP(A196,'Absolute Total Monosaccharide C'!$E$2:$T$999,6)</f>
        <v>0.014151</v>
      </c>
      <c r="I196" s="110">
        <f>VLOOKUP(A196,'Absolute Total Monosaccharide C'!$E$2:$T$999,7)</f>
        <v>0.026703</v>
      </c>
      <c r="J196" s="8">
        <f>VLOOKUP(A196,'Absolute Total Monosaccharide C'!$E$2:$T$999,8)</f>
        <v>0.001566</v>
      </c>
      <c r="K196" s="8">
        <f>VLOOKUP(A196,'Absolute Total Monosaccharide C'!$E$2:$T$999,9)</f>
        <v>0.000179</v>
      </c>
      <c r="L196" s="8">
        <f>VLOOKUP(A196,'Absolute Total Monosaccharide C'!$E$2:$T$999,10)</f>
        <v>0.000174</v>
      </c>
      <c r="M196" s="8">
        <f>VLOOKUP(A196,'Absolute Total Monosaccharide C'!$E$2:$T$999,11)</f>
        <v>0.000328</v>
      </c>
      <c r="N196" s="8">
        <f>VLOOKUP(A196,'Absolute Total Monosaccharide C'!$E$2:$T$999,12)</f>
        <v>0</v>
      </c>
      <c r="O196" s="8">
        <f>VLOOKUP(A196,'Absolute Total Monosaccharide C'!$E$2:$T$999,13)</f>
        <v>0</v>
      </c>
      <c r="P196" s="8">
        <f>VLOOKUP(A196,'Absolute Total Monosaccharide C'!$E$2:$T$999,14)</f>
        <v>0.002106</v>
      </c>
      <c r="Q196" s="8">
        <f>VLOOKUP(A196,'Absolute Total Monosaccharide C'!$E$2:$T$999,15)</f>
        <v>0</v>
      </c>
      <c r="R196" s="8">
        <f>VLOOKUP(A196,'Absolute Total Monosaccharide C'!$E$2:$T$999,16)</f>
        <v>0.00049</v>
      </c>
      <c r="S196" s="110">
        <f>VLOOKUP(A196,'Absolute Total Monosaccharide C'!$E$2:$T$999,2)</f>
        <v>10.3</v>
      </c>
    </row>
    <row r="197">
      <c r="A197" s="2" t="s">
        <v>537</v>
      </c>
      <c r="B197" s="8" t="str">
        <f>VLOOKUP(A197,'Food Encyclopedia'!$C$2:$K$999,3)&amp;","&amp;VLOOKUP(A197,'Food Encyclopedia'!$C$2:$K$999,4)&amp;","&amp;VLOOKUP(A197,'Food Encyclopedia'!$C$2:$K$999,5)&amp;","&amp;VLOOKUP(A197,'Food Encyclopedia'!$C$2:$K$999,6)</f>
        <v>Bread, whole grain, inside only, fresh,Oroweat,Whole Grains 12 Grain,Grain Products</v>
      </c>
      <c r="C197" s="8" t="str">
        <f>VLOOKUP(A197,'Food Encyclopedia'!$C$2:$K$999,6)</f>
        <v>Grain Products</v>
      </c>
      <c r="D197" s="8" t="str">
        <f>VLOOKUP(A197,'Food Encyclopedia'!$C$2:$K$999,7)</f>
        <v>Bread</v>
      </c>
      <c r="E197" s="8">
        <f>VLOOKUP(A197,'Absolute Total Monosaccharide C'!$E$2:$T$999,3)</f>
        <v>0.443123</v>
      </c>
      <c r="F197" s="8">
        <f>VLOOKUP(A197,'Absolute Total Monosaccharide C'!$E$2:$T$999,4)</f>
        <v>0.005851</v>
      </c>
      <c r="G197" s="8">
        <f>VLOOKUP(A197,'Absolute Total Monosaccharide C'!$E$2:$T$999,5)</f>
        <v>0.004092</v>
      </c>
      <c r="H197" s="8">
        <f>VLOOKUP(A197,'Absolute Total Monosaccharide C'!$E$2:$T$999,6)</f>
        <v>0.014475</v>
      </c>
      <c r="I197" s="110">
        <f>VLOOKUP(A197,'Absolute Total Monosaccharide C'!$E$2:$T$999,7)</f>
        <v>0.027211</v>
      </c>
      <c r="J197" s="8">
        <f>VLOOKUP(A197,'Absolute Total Monosaccharide C'!$E$2:$T$999,8)</f>
        <v>0.001056</v>
      </c>
      <c r="K197" s="8">
        <f>VLOOKUP(A197,'Absolute Total Monosaccharide C'!$E$2:$T$999,9)</f>
        <v>0.00016</v>
      </c>
      <c r="L197" s="8">
        <f>VLOOKUP(A197,'Absolute Total Monosaccharide C'!$E$2:$T$999,10)</f>
        <v>0.000113</v>
      </c>
      <c r="M197" s="8">
        <f>VLOOKUP(A197,'Absolute Total Monosaccharide C'!$E$2:$T$999,11)</f>
        <v>0.000289</v>
      </c>
      <c r="N197" s="8">
        <f>VLOOKUP(A197,'Absolute Total Monosaccharide C'!$E$2:$T$999,12)</f>
        <v>0</v>
      </c>
      <c r="O197" s="8">
        <f>VLOOKUP(A197,'Absolute Total Monosaccharide C'!$E$2:$T$999,13)</f>
        <v>0</v>
      </c>
      <c r="P197" s="8">
        <f>VLOOKUP(A197,'Absolute Total Monosaccharide C'!$E$2:$T$999,14)</f>
        <v>0.002006</v>
      </c>
      <c r="Q197" s="8">
        <f>VLOOKUP(A197,'Absolute Total Monosaccharide C'!$E$2:$T$999,15)</f>
        <v>0</v>
      </c>
      <c r="R197" s="8">
        <f>VLOOKUP(A197,'Absolute Total Monosaccharide C'!$E$2:$T$999,16)</f>
        <v>0.000554</v>
      </c>
      <c r="S197" s="110">
        <f>VLOOKUP(A197,'Absolute Total Monosaccharide C'!$E$2:$T$999,2)</f>
        <v>10.2</v>
      </c>
    </row>
    <row r="198">
      <c r="A198" s="2" t="s">
        <v>539</v>
      </c>
      <c r="B198" s="8" t="str">
        <f>VLOOKUP(A198,'Food Encyclopedia'!$C$2:$K$999,3)&amp;","&amp;VLOOKUP(A198,'Food Encyclopedia'!$C$2:$K$999,4)&amp;","&amp;VLOOKUP(A198,'Food Encyclopedia'!$C$2:$K$999,5)&amp;","&amp;VLOOKUP(A198,'Food Encyclopedia'!$C$2:$K$999,6)</f>
        <v>Bread, whole grain, crust only, fresh,Oroweat,Whole Grains 12 Grain,Grain Products</v>
      </c>
      <c r="C198" s="8" t="str">
        <f>VLOOKUP(A198,'Food Encyclopedia'!$C$2:$K$999,6)</f>
        <v>Grain Products</v>
      </c>
      <c r="D198" s="8" t="str">
        <f>VLOOKUP(A198,'Food Encyclopedia'!$C$2:$K$999,7)</f>
        <v>Bread</v>
      </c>
      <c r="E198" s="8">
        <f>VLOOKUP(A198,'Absolute Total Monosaccharide C'!$E$2:$T$999,3)</f>
        <v>0.431909</v>
      </c>
      <c r="F198" s="8">
        <f>VLOOKUP(A198,'Absolute Total Monosaccharide C'!$E$2:$T$999,4)</f>
        <v>0.002785</v>
      </c>
      <c r="G198" s="8">
        <f>VLOOKUP(A198,'Absolute Total Monosaccharide C'!$E$2:$T$999,5)</f>
        <v>0.003799</v>
      </c>
      <c r="H198" s="8">
        <f>VLOOKUP(A198,'Absolute Total Monosaccharide C'!$E$2:$T$999,6)</f>
        <v>0.017313</v>
      </c>
      <c r="I198" s="110">
        <f>VLOOKUP(A198,'Absolute Total Monosaccharide C'!$E$2:$T$999,7)</f>
        <v>0.033237</v>
      </c>
      <c r="J198" s="8">
        <f>VLOOKUP(A198,'Absolute Total Monosaccharide C'!$E$2:$T$999,8)</f>
        <v>0.000747</v>
      </c>
      <c r="K198" s="8">
        <f>VLOOKUP(A198,'Absolute Total Monosaccharide C'!$E$2:$T$999,9)</f>
        <v>0.000182</v>
      </c>
      <c r="L198" s="8">
        <f>VLOOKUP(A198,'Absolute Total Monosaccharide C'!$E$2:$T$999,10)</f>
        <v>0.000188</v>
      </c>
      <c r="M198" s="8">
        <f>VLOOKUP(A198,'Absolute Total Monosaccharide C'!$E$2:$T$999,11)</f>
        <v>0.000354</v>
      </c>
      <c r="N198" s="8">
        <f>VLOOKUP(A198,'Absolute Total Monosaccharide C'!$E$2:$T$999,12)</f>
        <v>0</v>
      </c>
      <c r="O198" s="8">
        <f>VLOOKUP(A198,'Absolute Total Monosaccharide C'!$E$2:$T$999,13)</f>
        <v>0</v>
      </c>
      <c r="P198" s="8">
        <f>VLOOKUP(A198,'Absolute Total Monosaccharide C'!$E$2:$T$999,14)</f>
        <v>0.002634</v>
      </c>
      <c r="Q198" s="8">
        <f>VLOOKUP(A198,'Absolute Total Monosaccharide C'!$E$2:$T$999,15)</f>
        <v>0</v>
      </c>
      <c r="R198" s="8">
        <f>VLOOKUP(A198,'Absolute Total Monosaccharide C'!$E$2:$T$999,16)</f>
        <v>0.00054</v>
      </c>
      <c r="S198" s="110">
        <f>VLOOKUP(A198,'Absolute Total Monosaccharide C'!$E$2:$T$999,2)</f>
        <v>10.07</v>
      </c>
    </row>
    <row r="199">
      <c r="A199" s="2" t="s">
        <v>541</v>
      </c>
      <c r="B199" s="8" t="str">
        <f>VLOOKUP(A199,'Food Encyclopedia'!$C$2:$K$999,3)&amp;","&amp;VLOOKUP(A199,'Food Encyclopedia'!$C$2:$K$999,4)&amp;","&amp;VLOOKUP(A199,'Food Encyclopedia'!$C$2:$K$999,5)&amp;","&amp;VLOOKUP(A199,'Food Encyclopedia'!$C$2:$K$999,6)</f>
        <v>Bread, oatnut, whole, fresh,Oroweat,3-Seed Oatnut ,Grain Products</v>
      </c>
      <c r="C199" s="8" t="str">
        <f>VLOOKUP(A199,'Food Encyclopedia'!$C$2:$K$999,6)</f>
        <v>Grain Products</v>
      </c>
      <c r="D199" s="8" t="str">
        <f>VLOOKUP(A199,'Food Encyclopedia'!$C$2:$K$999,7)</f>
        <v>Bread</v>
      </c>
      <c r="E199" s="8">
        <f>VLOOKUP(A199,'Absolute Total Monosaccharide C'!$E$2:$T$999,3)</f>
        <v>0.474636</v>
      </c>
      <c r="F199" s="8">
        <f>VLOOKUP(A199,'Absolute Total Monosaccharide C'!$E$2:$T$999,4)</f>
        <v>0.004789</v>
      </c>
      <c r="G199" s="8">
        <f>VLOOKUP(A199,'Absolute Total Monosaccharide C'!$E$2:$T$999,5)</f>
        <v>0.006193</v>
      </c>
      <c r="H199" s="8">
        <f>VLOOKUP(A199,'Absolute Total Monosaccharide C'!$E$2:$T$999,6)</f>
        <v>0.00497</v>
      </c>
      <c r="I199" s="110">
        <f>VLOOKUP(A199,'Absolute Total Monosaccharide C'!$E$2:$T$999,7)</f>
        <v>0.011503</v>
      </c>
      <c r="J199" s="8">
        <f>VLOOKUP(A199,'Absolute Total Monosaccharide C'!$E$2:$T$999,8)</f>
        <v>0.001243</v>
      </c>
      <c r="K199" s="111">
        <f>VLOOKUP(A199,'Absolute Total Monosaccharide C'!$E$2:$T$999,9)</f>
        <v>0.0000861</v>
      </c>
      <c r="L199" s="111">
        <f>VLOOKUP(A199,'Absolute Total Monosaccharide C'!$E$2:$T$999,10)</f>
        <v>0.0000482</v>
      </c>
      <c r="M199" s="8">
        <f>VLOOKUP(A199,'Absolute Total Monosaccharide C'!$E$2:$T$999,11)</f>
        <v>0.000282</v>
      </c>
      <c r="N199" s="8">
        <f>VLOOKUP(A199,'Absolute Total Monosaccharide C'!$E$2:$T$999,12)</f>
        <v>0</v>
      </c>
      <c r="O199" s="8">
        <f>VLOOKUP(A199,'Absolute Total Monosaccharide C'!$E$2:$T$999,13)</f>
        <v>0</v>
      </c>
      <c r="P199" s="8">
        <f>VLOOKUP(A199,'Absolute Total Monosaccharide C'!$E$2:$T$999,14)</f>
        <v>0.003251</v>
      </c>
      <c r="Q199" s="8">
        <f>VLOOKUP(A199,'Absolute Total Monosaccharide C'!$E$2:$T$999,15)</f>
        <v>0</v>
      </c>
      <c r="R199" s="8">
        <f>VLOOKUP(A199,'Absolute Total Monosaccharide C'!$E$2:$T$999,16)</f>
        <v>0.000557</v>
      </c>
      <c r="S199" s="110">
        <f>VLOOKUP(A199,'Absolute Total Monosaccharide C'!$E$2:$T$999,2)</f>
        <v>10.29</v>
      </c>
    </row>
    <row r="200">
      <c r="A200" s="2" t="s">
        <v>544</v>
      </c>
      <c r="B200" s="8" t="str">
        <f>VLOOKUP(A200,'Food Encyclopedia'!$C$2:$K$999,3)&amp;","&amp;VLOOKUP(A200,'Food Encyclopedia'!$C$2:$K$999,4)&amp;","&amp;VLOOKUP(A200,'Food Encyclopedia'!$C$2:$K$999,5)&amp;","&amp;VLOOKUP(A200,'Food Encyclopedia'!$C$2:$K$999,6)</f>
        <v>Bread, potato, whole, fresh,Oroweat,Country Potato,Grain Products</v>
      </c>
      <c r="C200" s="8" t="str">
        <f>VLOOKUP(A200,'Food Encyclopedia'!$C$2:$K$999,6)</f>
        <v>Grain Products</v>
      </c>
      <c r="D200" s="8" t="str">
        <f>VLOOKUP(A200,'Food Encyclopedia'!$C$2:$K$999,7)</f>
        <v>Bread</v>
      </c>
      <c r="E200" s="8">
        <f>VLOOKUP(A200,'Absolute Total Monosaccharide C'!$E$2:$T$999,3)</f>
        <v>0.654739</v>
      </c>
      <c r="F200" s="8">
        <f>VLOOKUP(A200,'Absolute Total Monosaccharide C'!$E$2:$T$999,4)</f>
        <v>0.005789</v>
      </c>
      <c r="G200" s="8">
        <f>VLOOKUP(A200,'Absolute Total Monosaccharide C'!$E$2:$T$999,5)</f>
        <v>0.006411</v>
      </c>
      <c r="H200" s="8">
        <f>VLOOKUP(A200,'Absolute Total Monosaccharide C'!$E$2:$T$999,6)</f>
        <v>0.005904</v>
      </c>
      <c r="I200" s="110">
        <f>VLOOKUP(A200,'Absolute Total Monosaccharide C'!$E$2:$T$999,7)</f>
        <v>0.008396</v>
      </c>
      <c r="J200" s="8">
        <f>VLOOKUP(A200,'Absolute Total Monosaccharide C'!$E$2:$T$999,8)</f>
        <v>0.000573</v>
      </c>
      <c r="K200" s="111">
        <f>VLOOKUP(A200,'Absolute Total Monosaccharide C'!$E$2:$T$999,9)</f>
        <v>0.0000528</v>
      </c>
      <c r="L200" s="111">
        <f>VLOOKUP(A200,'Absolute Total Monosaccharide C'!$E$2:$T$999,10)</f>
        <v>0.0000437</v>
      </c>
      <c r="M200" s="8">
        <f>VLOOKUP(A200,'Absolute Total Monosaccharide C'!$E$2:$T$999,11)</f>
        <v>0.000156</v>
      </c>
      <c r="N200" s="8">
        <f>VLOOKUP(A200,'Absolute Total Monosaccharide C'!$E$2:$T$999,12)</f>
        <v>0</v>
      </c>
      <c r="O200" s="8">
        <f>VLOOKUP(A200,'Absolute Total Monosaccharide C'!$E$2:$T$999,13)</f>
        <v>0</v>
      </c>
      <c r="P200" s="8">
        <f>VLOOKUP(A200,'Absolute Total Monosaccharide C'!$E$2:$T$999,14)</f>
        <v>0.002125</v>
      </c>
      <c r="Q200" s="8">
        <f>VLOOKUP(A200,'Absolute Total Monosaccharide C'!$E$2:$T$999,15)</f>
        <v>0</v>
      </c>
      <c r="R200" s="8">
        <f>VLOOKUP(A200,'Absolute Total Monosaccharide C'!$E$2:$T$999,16)</f>
        <v>0.000448</v>
      </c>
      <c r="S200" s="110">
        <f>VLOOKUP(A200,'Absolute Total Monosaccharide C'!$E$2:$T$999,2)</f>
        <v>10.04</v>
      </c>
    </row>
    <row r="201">
      <c r="A201" s="2" t="s">
        <v>547</v>
      </c>
      <c r="B201" s="8" t="str">
        <f>VLOOKUP(A201,'Food Encyclopedia'!$C$2:$K$999,3)&amp;","&amp;VLOOKUP(A201,'Food Encyclopedia'!$C$2:$K$999,4)&amp;","&amp;VLOOKUP(A201,'Food Encyclopedia'!$C$2:$K$999,5)&amp;","&amp;VLOOKUP(A201,'Food Encyclopedia'!$C$2:$K$999,6)</f>
        <v>Bread, English muffin, whole, fresh,Oroweat,Extra Crisp,Grain Products</v>
      </c>
      <c r="C201" s="8" t="str">
        <f>VLOOKUP(A201,'Food Encyclopedia'!$C$2:$K$999,6)</f>
        <v>Grain Products</v>
      </c>
      <c r="D201" s="8" t="str">
        <f>VLOOKUP(A201,'Food Encyclopedia'!$C$2:$K$999,7)</f>
        <v>Bread</v>
      </c>
      <c r="E201" s="8">
        <f>VLOOKUP(A201,'Absolute Total Monosaccharide C'!$E$2:$T$999,3)</f>
        <v>0.694196</v>
      </c>
      <c r="F201" s="8">
        <f>VLOOKUP(A201,'Absolute Total Monosaccharide C'!$E$2:$T$999,4)</f>
        <v>0.001279</v>
      </c>
      <c r="G201" s="8">
        <f>VLOOKUP(A201,'Absolute Total Monosaccharide C'!$E$2:$T$999,5)</f>
        <v>0.006236</v>
      </c>
      <c r="H201" s="8">
        <f>VLOOKUP(A201,'Absolute Total Monosaccharide C'!$E$2:$T$999,6)</f>
        <v>0.005527</v>
      </c>
      <c r="I201" s="110">
        <f>VLOOKUP(A201,'Absolute Total Monosaccharide C'!$E$2:$T$999,7)</f>
        <v>0.010065</v>
      </c>
      <c r="J201" s="8">
        <f>VLOOKUP(A201,'Absolute Total Monosaccharide C'!$E$2:$T$999,8)</f>
        <v>0.00062</v>
      </c>
      <c r="K201" s="111">
        <f>VLOOKUP(A201,'Absolute Total Monosaccharide C'!$E$2:$T$999,9)</f>
        <v>0.0000308</v>
      </c>
      <c r="L201" s="111">
        <f>VLOOKUP(A201,'Absolute Total Monosaccharide C'!$E$2:$T$999,10)</f>
        <v>0.000033</v>
      </c>
      <c r="M201" s="8">
        <f>VLOOKUP(A201,'Absolute Total Monosaccharide C'!$E$2:$T$999,11)</f>
        <v>0</v>
      </c>
      <c r="N201" s="8">
        <f>VLOOKUP(A201,'Absolute Total Monosaccharide C'!$E$2:$T$999,12)</f>
        <v>0</v>
      </c>
      <c r="O201" s="8">
        <f>VLOOKUP(A201,'Absolute Total Monosaccharide C'!$E$2:$T$999,13)</f>
        <v>0</v>
      </c>
      <c r="P201" s="8">
        <f>VLOOKUP(A201,'Absolute Total Monosaccharide C'!$E$2:$T$999,14)</f>
        <v>0.00284</v>
      </c>
      <c r="Q201" s="8">
        <f>VLOOKUP(A201,'Absolute Total Monosaccharide C'!$E$2:$T$999,15)</f>
        <v>0</v>
      </c>
      <c r="R201" s="8">
        <f>VLOOKUP(A201,'Absolute Total Monosaccharide C'!$E$2:$T$999,16)</f>
        <v>0.000496</v>
      </c>
      <c r="S201" s="110">
        <f>VLOOKUP(A201,'Absolute Total Monosaccharide C'!$E$2:$T$999,2)</f>
        <v>10.26</v>
      </c>
    </row>
    <row r="202">
      <c r="A202" s="2" t="s">
        <v>550</v>
      </c>
      <c r="B202" s="8" t="str">
        <f>VLOOKUP(A202,'Food Encyclopedia'!$C$2:$K$999,3)&amp;","&amp;VLOOKUP(A202,'Food Encyclopedia'!$C$2:$K$999,4)&amp;","&amp;VLOOKUP(A202,'Food Encyclopedia'!$C$2:$K$999,5)&amp;","&amp;VLOOKUP(A202,'Food Encyclopedia'!$C$2:$K$999,6)</f>
        <v>Bread, English muffin, whole, fresh,Oroweat,Whole Grains 100% whole wheat,Grain Products</v>
      </c>
      <c r="C202" s="8" t="str">
        <f>VLOOKUP(A202,'Food Encyclopedia'!$C$2:$K$999,6)</f>
        <v>Grain Products</v>
      </c>
      <c r="D202" s="8" t="str">
        <f>VLOOKUP(A202,'Food Encyclopedia'!$C$2:$K$999,7)</f>
        <v>Bread</v>
      </c>
      <c r="E202" s="8">
        <f>VLOOKUP(A202,'Absolute Total Monosaccharide C'!$E$2:$T$999,3)</f>
        <v>0.460957</v>
      </c>
      <c r="F202" s="8">
        <f>VLOOKUP(A202,'Absolute Total Monosaccharide C'!$E$2:$T$999,4)</f>
        <v>0.001515</v>
      </c>
      <c r="G202" s="8">
        <f>VLOOKUP(A202,'Absolute Total Monosaccharide C'!$E$2:$T$999,5)</f>
        <v>0.006944</v>
      </c>
      <c r="H202" s="8">
        <f>VLOOKUP(A202,'Absolute Total Monosaccharide C'!$E$2:$T$999,6)</f>
        <v>0.00826</v>
      </c>
      <c r="I202" s="110">
        <f>VLOOKUP(A202,'Absolute Total Monosaccharide C'!$E$2:$T$999,7)</f>
        <v>0.008857</v>
      </c>
      <c r="J202" s="8">
        <f>VLOOKUP(A202,'Absolute Total Monosaccharide C'!$E$2:$T$999,8)</f>
        <v>0.001316</v>
      </c>
      <c r="K202" s="111">
        <f>VLOOKUP(A202,'Absolute Total Monosaccharide C'!$E$2:$T$999,9)</f>
        <v>0.0000469</v>
      </c>
      <c r="L202" s="111">
        <f>VLOOKUP(A202,'Absolute Total Monosaccharide C'!$E$2:$T$999,10)</f>
        <v>0.0000641</v>
      </c>
      <c r="M202" s="8">
        <f>VLOOKUP(A202,'Absolute Total Monosaccharide C'!$E$2:$T$999,11)</f>
        <v>0</v>
      </c>
      <c r="N202" s="8">
        <f>VLOOKUP(A202,'Absolute Total Monosaccharide C'!$E$2:$T$999,12)</f>
        <v>0</v>
      </c>
      <c r="O202" s="8">
        <f>VLOOKUP(A202,'Absolute Total Monosaccharide C'!$E$2:$T$999,13)</f>
        <v>0</v>
      </c>
      <c r="P202" s="8">
        <f>VLOOKUP(A202,'Absolute Total Monosaccharide C'!$E$2:$T$999,14)</f>
        <v>0.001951</v>
      </c>
      <c r="Q202" s="8">
        <f>VLOOKUP(A202,'Absolute Total Monosaccharide C'!$E$2:$T$999,15)</f>
        <v>0</v>
      </c>
      <c r="R202" s="8">
        <f>VLOOKUP(A202,'Absolute Total Monosaccharide C'!$E$2:$T$999,16)</f>
        <v>0.00052</v>
      </c>
      <c r="S202" s="110">
        <f>VLOOKUP(A202,'Absolute Total Monosaccharide C'!$E$2:$T$999,2)</f>
        <v>10.31</v>
      </c>
    </row>
    <row r="203">
      <c r="A203" s="2" t="s">
        <v>552</v>
      </c>
      <c r="B203" s="8" t="str">
        <f>VLOOKUP(A203,'Food Encyclopedia'!$C$2:$K$999,3)&amp;","&amp;VLOOKUP(A203,'Food Encyclopedia'!$C$2:$K$999,4)&amp;","&amp;VLOOKUP(A203,'Food Encyclopedia'!$C$2:$K$999,5)&amp;","&amp;VLOOKUP(A203,'Food Encyclopedia'!$C$2:$K$999,6)</f>
        <v>Bread, English muffin, whole, fresh,Oroweat,Double Fiber,Grain Products</v>
      </c>
      <c r="C203" s="8" t="str">
        <f>VLOOKUP(A203,'Food Encyclopedia'!$C$2:$K$999,6)</f>
        <v>Grain Products</v>
      </c>
      <c r="D203" s="8" t="str">
        <f>VLOOKUP(A203,'Food Encyclopedia'!$C$2:$K$999,7)</f>
        <v>Bread</v>
      </c>
      <c r="E203" s="8">
        <f>VLOOKUP(A203,'Absolute Total Monosaccharide C'!$E$2:$T$999,3)</f>
        <v>0.504118</v>
      </c>
      <c r="F203" s="8">
        <f>VLOOKUP(A203,'Absolute Total Monosaccharide C'!$E$2:$T$999,4)</f>
        <v>0.001618</v>
      </c>
      <c r="G203" s="8">
        <f>VLOOKUP(A203,'Absolute Total Monosaccharide C'!$E$2:$T$999,5)</f>
        <v>0.008027</v>
      </c>
      <c r="H203" s="8">
        <f>VLOOKUP(A203,'Absolute Total Monosaccharide C'!$E$2:$T$999,6)</f>
        <v>0.013571</v>
      </c>
      <c r="I203" s="110">
        <f>VLOOKUP(A203,'Absolute Total Monosaccharide C'!$E$2:$T$999,7)</f>
        <v>0.013293</v>
      </c>
      <c r="J203" s="8">
        <f>VLOOKUP(A203,'Absolute Total Monosaccharide C'!$E$2:$T$999,8)</f>
        <v>0.001233</v>
      </c>
      <c r="K203" s="111">
        <f>VLOOKUP(A203,'Absolute Total Monosaccharide C'!$E$2:$T$999,9)</f>
        <v>0.0000534</v>
      </c>
      <c r="L203" s="8">
        <f>VLOOKUP(A203,'Absolute Total Monosaccharide C'!$E$2:$T$999,10)</f>
        <v>0.000101</v>
      </c>
      <c r="M203" s="8">
        <f>VLOOKUP(A203,'Absolute Total Monosaccharide C'!$E$2:$T$999,11)</f>
        <v>0</v>
      </c>
      <c r="N203" s="8">
        <f>VLOOKUP(A203,'Absolute Total Monosaccharide C'!$E$2:$T$999,12)</f>
        <v>0</v>
      </c>
      <c r="O203" s="8">
        <f>VLOOKUP(A203,'Absolute Total Monosaccharide C'!$E$2:$T$999,13)</f>
        <v>0</v>
      </c>
      <c r="P203" s="8">
        <f>VLOOKUP(A203,'Absolute Total Monosaccharide C'!$E$2:$T$999,14)</f>
        <v>0.001865</v>
      </c>
      <c r="Q203" s="8">
        <f>VLOOKUP(A203,'Absolute Total Monosaccharide C'!$E$2:$T$999,15)</f>
        <v>0</v>
      </c>
      <c r="R203" s="8">
        <f>VLOOKUP(A203,'Absolute Total Monosaccharide C'!$E$2:$T$999,16)</f>
        <v>0.000509</v>
      </c>
      <c r="S203" s="110">
        <f>VLOOKUP(A203,'Absolute Total Monosaccharide C'!$E$2:$T$999,2)</f>
        <v>10.2</v>
      </c>
    </row>
    <row r="204">
      <c r="A204" s="2" t="s">
        <v>554</v>
      </c>
      <c r="B204" s="8" t="str">
        <f>VLOOKUP(A204,'Food Encyclopedia'!$C$2:$K$999,3)&amp;","&amp;VLOOKUP(A204,'Food Encyclopedia'!$C$2:$K$999,4)&amp;","&amp;VLOOKUP(A204,'Food Encyclopedia'!$C$2:$K$999,5)&amp;","&amp;VLOOKUP(A204,'Food Encyclopedia'!$C$2:$K$999,6)</f>
        <v>Bread, English muffin, whole, fresh,Thomas,Original,Grain Products</v>
      </c>
      <c r="C204" s="8" t="str">
        <f>VLOOKUP(A204,'Food Encyclopedia'!$C$2:$K$999,6)</f>
        <v>Grain Products</v>
      </c>
      <c r="D204" s="8" t="str">
        <f>VLOOKUP(A204,'Food Encyclopedia'!$C$2:$K$999,7)</f>
        <v>Bread</v>
      </c>
      <c r="E204" s="8">
        <f>VLOOKUP(A204,'Absolute Total Monosaccharide C'!$E$2:$T$999,3)</f>
        <v>0.635319</v>
      </c>
      <c r="F204" s="8">
        <f>VLOOKUP(A204,'Absolute Total Monosaccharide C'!$E$2:$T$999,4)</f>
        <v>0.002058</v>
      </c>
      <c r="G204" s="8">
        <f>VLOOKUP(A204,'Absolute Total Monosaccharide C'!$E$2:$T$999,5)</f>
        <v>0.007306</v>
      </c>
      <c r="H204" s="8">
        <f>VLOOKUP(A204,'Absolute Total Monosaccharide C'!$E$2:$T$999,6)</f>
        <v>0.005679</v>
      </c>
      <c r="I204" s="110">
        <f>VLOOKUP(A204,'Absolute Total Monosaccharide C'!$E$2:$T$999,7)</f>
        <v>0.007625</v>
      </c>
      <c r="J204" s="8">
        <f>VLOOKUP(A204,'Absolute Total Monosaccharide C'!$E$2:$T$999,8)</f>
        <v>0.000855</v>
      </c>
      <c r="K204" s="111">
        <f>VLOOKUP(A204,'Absolute Total Monosaccharide C'!$E$2:$T$999,9)</f>
        <v>0.0000168</v>
      </c>
      <c r="L204" s="111">
        <f>VLOOKUP(A204,'Absolute Total Monosaccharide C'!$E$2:$T$999,10)</f>
        <v>0.0000367</v>
      </c>
      <c r="M204" s="8">
        <f>VLOOKUP(A204,'Absolute Total Monosaccharide C'!$E$2:$T$999,11)</f>
        <v>0</v>
      </c>
      <c r="N204" s="8">
        <f>VLOOKUP(A204,'Absolute Total Monosaccharide C'!$E$2:$T$999,12)</f>
        <v>0</v>
      </c>
      <c r="O204" s="8">
        <f>VLOOKUP(A204,'Absolute Total Monosaccharide C'!$E$2:$T$999,13)</f>
        <v>0</v>
      </c>
      <c r="P204" s="8">
        <f>VLOOKUP(A204,'Absolute Total Monosaccharide C'!$E$2:$T$999,14)</f>
        <v>0.001696</v>
      </c>
      <c r="Q204" s="8">
        <f>VLOOKUP(A204,'Absolute Total Monosaccharide C'!$E$2:$T$999,15)</f>
        <v>0</v>
      </c>
      <c r="R204" s="8">
        <f>VLOOKUP(A204,'Absolute Total Monosaccharide C'!$E$2:$T$999,16)</f>
        <v>0.000295</v>
      </c>
      <c r="S204" s="110">
        <f>VLOOKUP(A204,'Absolute Total Monosaccharide C'!$E$2:$T$999,2)</f>
        <v>10.32</v>
      </c>
    </row>
    <row r="205">
      <c r="A205" s="2" t="s">
        <v>557</v>
      </c>
      <c r="B205" s="8" t="str">
        <f>VLOOKUP(A205,'Food Encyclopedia'!$C$2:$K$999,3)&amp;","&amp;VLOOKUP(A205,'Food Encyclopedia'!$C$2:$K$999,4)&amp;","&amp;VLOOKUP(A205,'Food Encyclopedia'!$C$2:$K$999,5)&amp;","&amp;VLOOKUP(A205,'Food Encyclopedia'!$C$2:$K$999,6)</f>
        <v>Bread, English muffin, whole, fresh,Thomas,Light Multi Grain,Grain Products</v>
      </c>
      <c r="C205" s="8" t="str">
        <f>VLOOKUP(A205,'Food Encyclopedia'!$C$2:$K$999,6)</f>
        <v>Grain Products</v>
      </c>
      <c r="D205" s="8" t="str">
        <f>VLOOKUP(A205,'Food Encyclopedia'!$C$2:$K$999,7)</f>
        <v>Bread</v>
      </c>
      <c r="E205" s="8">
        <f>VLOOKUP(A205,'Absolute Total Monosaccharide C'!$E$2:$T$999,3)</f>
        <v>0.53864</v>
      </c>
      <c r="F205" s="8">
        <f>VLOOKUP(A205,'Absolute Total Monosaccharide C'!$E$2:$T$999,4)</f>
        <v>0.003367</v>
      </c>
      <c r="G205" s="8">
        <f>VLOOKUP(A205,'Absolute Total Monosaccharide C'!$E$2:$T$999,5)</f>
        <v>0.003519</v>
      </c>
      <c r="H205" s="8">
        <f>VLOOKUP(A205,'Absolute Total Monosaccharide C'!$E$2:$T$999,6)</f>
        <v>0.007101</v>
      </c>
      <c r="I205" s="110">
        <f>VLOOKUP(A205,'Absolute Total Monosaccharide C'!$E$2:$T$999,7)</f>
        <v>0.006734</v>
      </c>
      <c r="J205" s="8">
        <f>VLOOKUP(A205,'Absolute Total Monosaccharide C'!$E$2:$T$999,8)</f>
        <v>0.000266</v>
      </c>
      <c r="K205" s="111">
        <f>VLOOKUP(A205,'Absolute Total Monosaccharide C'!$E$2:$T$999,9)</f>
        <v>0.0000242</v>
      </c>
      <c r="L205" s="8">
        <f>VLOOKUP(A205,'Absolute Total Monosaccharide C'!$E$2:$T$999,10)</f>
        <v>0</v>
      </c>
      <c r="M205" s="8">
        <f>VLOOKUP(A205,'Absolute Total Monosaccharide C'!$E$2:$T$999,11)</f>
        <v>0</v>
      </c>
      <c r="N205" s="8">
        <f>VLOOKUP(A205,'Absolute Total Monosaccharide C'!$E$2:$T$999,12)</f>
        <v>0</v>
      </c>
      <c r="O205" s="8">
        <f>VLOOKUP(A205,'Absolute Total Monosaccharide C'!$E$2:$T$999,13)</f>
        <v>0</v>
      </c>
      <c r="P205" s="8">
        <f>VLOOKUP(A205,'Absolute Total Monosaccharide C'!$E$2:$T$999,14)</f>
        <v>0.001827</v>
      </c>
      <c r="Q205" s="8">
        <f>VLOOKUP(A205,'Absolute Total Monosaccharide C'!$E$2:$T$999,15)</f>
        <v>0</v>
      </c>
      <c r="R205" s="8">
        <f>VLOOKUP(A205,'Absolute Total Monosaccharide C'!$E$2:$T$999,16)</f>
        <v>0.000411</v>
      </c>
      <c r="S205" s="110">
        <f>VLOOKUP(A205,'Absolute Total Monosaccharide C'!$E$2:$T$999,2)</f>
        <v>10.29</v>
      </c>
    </row>
    <row r="206">
      <c r="A206" s="2" t="s">
        <v>559</v>
      </c>
      <c r="B206" s="8" t="str">
        <f>VLOOKUP(A206,'Food Encyclopedia'!$C$2:$K$999,3)&amp;","&amp;VLOOKUP(A206,'Food Encyclopedia'!$C$2:$K$999,4)&amp;","&amp;VLOOKUP(A206,'Food Encyclopedia'!$C$2:$K$999,5)&amp;","&amp;VLOOKUP(A206,'Food Encyclopedia'!$C$2:$K$999,6)</f>
        <v>Tortillas, flour, whole, fresh,Guerrero,Tortillas de Harina Caseras,Grain Products</v>
      </c>
      <c r="C206" s="8" t="str">
        <f>VLOOKUP(A206,'Food Encyclopedia'!$C$2:$K$999,6)</f>
        <v>Grain Products</v>
      </c>
      <c r="D206" s="8" t="str">
        <f>VLOOKUP(A206,'Food Encyclopedia'!$C$2:$K$999,7)</f>
        <v>Bread</v>
      </c>
      <c r="E206" s="8">
        <f>VLOOKUP(A206,'Absolute Total Monosaccharide C'!$E$2:$T$999,3)</f>
        <v>0.530457</v>
      </c>
      <c r="F206" s="8">
        <f>VLOOKUP(A206,'Absolute Total Monosaccharide C'!$E$2:$T$999,4)</f>
        <v>0.00324</v>
      </c>
      <c r="G206" s="8">
        <f>VLOOKUP(A206,'Absolute Total Monosaccharide C'!$E$2:$T$999,5)</f>
        <v>0.003744</v>
      </c>
      <c r="H206" s="8">
        <f>VLOOKUP(A206,'Absolute Total Monosaccharide C'!$E$2:$T$999,6)</f>
        <v>0.005655</v>
      </c>
      <c r="I206" s="110">
        <f>VLOOKUP(A206,'Absolute Total Monosaccharide C'!$E$2:$T$999,7)</f>
        <v>0.007556</v>
      </c>
      <c r="J206" s="8">
        <f>VLOOKUP(A206,'Absolute Total Monosaccharide C'!$E$2:$T$999,8)</f>
        <v>0.000495</v>
      </c>
      <c r="K206" s="111">
        <f>VLOOKUP(A206,'Absolute Total Monosaccharide C'!$E$2:$T$999,9)</f>
        <v>0.0000174</v>
      </c>
      <c r="L206" s="8">
        <f>VLOOKUP(A206,'Absolute Total Monosaccharide C'!$E$2:$T$999,10)</f>
        <v>0</v>
      </c>
      <c r="M206" s="8">
        <f>VLOOKUP(A206,'Absolute Total Monosaccharide C'!$E$2:$T$999,11)</f>
        <v>0</v>
      </c>
      <c r="N206" s="8">
        <f>VLOOKUP(A206,'Absolute Total Monosaccharide C'!$E$2:$T$999,12)</f>
        <v>0</v>
      </c>
      <c r="O206" s="8">
        <f>VLOOKUP(A206,'Absolute Total Monosaccharide C'!$E$2:$T$999,13)</f>
        <v>0</v>
      </c>
      <c r="P206" s="8">
        <f>VLOOKUP(A206,'Absolute Total Monosaccharide C'!$E$2:$T$999,14)</f>
        <v>0.002387</v>
      </c>
      <c r="Q206" s="8">
        <f>VLOOKUP(A206,'Absolute Total Monosaccharide C'!$E$2:$T$999,15)</f>
        <v>0</v>
      </c>
      <c r="R206" s="8">
        <f>VLOOKUP(A206,'Absolute Total Monosaccharide C'!$E$2:$T$999,16)</f>
        <v>0.000337</v>
      </c>
      <c r="S206" s="110">
        <f>VLOOKUP(A206,'Absolute Total Monosaccharide C'!$E$2:$T$999,2)</f>
        <v>10.11</v>
      </c>
    </row>
    <row r="207">
      <c r="A207" s="2" t="s">
        <v>563</v>
      </c>
      <c r="B207" s="8" t="str">
        <f>VLOOKUP(A207,'Food Encyclopedia'!$C$2:$K$999,3)&amp;","&amp;VLOOKUP(A207,'Food Encyclopedia'!$C$2:$K$999,4)&amp;","&amp;VLOOKUP(A207,'Food Encyclopedia'!$C$2:$K$999,5)&amp;","&amp;VLOOKUP(A207,'Food Encyclopedia'!$C$2:$K$999,6)</f>
        <v>Tortillas, yellow corn, whole, fresh,La Tortilla Factory,Handmade Style Tortilla,Grain Products</v>
      </c>
      <c r="C207" s="8" t="str">
        <f>VLOOKUP(A207,'Food Encyclopedia'!$C$2:$K$999,6)</f>
        <v>Grain Products</v>
      </c>
      <c r="D207" s="8" t="str">
        <f>VLOOKUP(A207,'Food Encyclopedia'!$C$2:$K$999,7)</f>
        <v>Bread</v>
      </c>
      <c r="E207" s="8">
        <f>VLOOKUP(A207,'Absolute Total Monosaccharide C'!$E$2:$T$999,3)</f>
        <v>0.481409</v>
      </c>
      <c r="F207" s="8">
        <f>VLOOKUP(A207,'Absolute Total Monosaccharide C'!$E$2:$T$999,4)</f>
        <v>0.007475</v>
      </c>
      <c r="G207" s="8">
        <f>VLOOKUP(A207,'Absolute Total Monosaccharide C'!$E$2:$T$999,5)</f>
        <v>0.002679</v>
      </c>
      <c r="H207" s="8">
        <f>VLOOKUP(A207,'Absolute Total Monosaccharide C'!$E$2:$T$999,6)</f>
        <v>0.007627</v>
      </c>
      <c r="I207" s="110">
        <f>VLOOKUP(A207,'Absolute Total Monosaccharide C'!$E$2:$T$999,7)</f>
        <v>0.011289</v>
      </c>
      <c r="J207" s="8">
        <f>VLOOKUP(A207,'Absolute Total Monosaccharide C'!$E$2:$T$999,8)</f>
        <v>0.000218</v>
      </c>
      <c r="K207" s="111">
        <f>VLOOKUP(A207,'Absolute Total Monosaccharide C'!$E$2:$T$999,9)</f>
        <v>0.000069</v>
      </c>
      <c r="L207" s="8">
        <f>VLOOKUP(A207,'Absolute Total Monosaccharide C'!$E$2:$T$999,10)</f>
        <v>0</v>
      </c>
      <c r="M207" s="8">
        <f>VLOOKUP(A207,'Absolute Total Monosaccharide C'!$E$2:$T$999,11)</f>
        <v>0.000182</v>
      </c>
      <c r="N207" s="8">
        <f>VLOOKUP(A207,'Absolute Total Monosaccharide C'!$E$2:$T$999,12)</f>
        <v>0</v>
      </c>
      <c r="O207" s="8">
        <f>VLOOKUP(A207,'Absolute Total Monosaccharide C'!$E$2:$T$999,13)</f>
        <v>0</v>
      </c>
      <c r="P207" s="8">
        <f>VLOOKUP(A207,'Absolute Total Monosaccharide C'!$E$2:$T$999,14)</f>
        <v>0.003075</v>
      </c>
      <c r="Q207" s="8">
        <f>VLOOKUP(A207,'Absolute Total Monosaccharide C'!$E$2:$T$999,15)</f>
        <v>0</v>
      </c>
      <c r="R207" s="8">
        <f>VLOOKUP(A207,'Absolute Total Monosaccharide C'!$E$2:$T$999,16)</f>
        <v>0.000416</v>
      </c>
      <c r="S207" s="110">
        <f>VLOOKUP(A207,'Absolute Total Monosaccharide C'!$E$2:$T$999,2)</f>
        <v>10.3</v>
      </c>
    </row>
    <row r="208">
      <c r="A208" s="2" t="s">
        <v>567</v>
      </c>
      <c r="B208" s="8" t="str">
        <f>VLOOKUP(A208,'Food Encyclopedia'!$C$2:$K$999,3)&amp;","&amp;VLOOKUP(A208,'Food Encyclopedia'!$C$2:$K$999,4)&amp;","&amp;VLOOKUP(A208,'Food Encyclopedia'!$C$2:$K$999,5)&amp;","&amp;VLOOKUP(A208,'Food Encyclopedia'!$C$2:$K$999,6)</f>
        <v>Tortillas, white corn, whole, fresh,La Tortilla Factory,Handmade Style Tortilla,Grain Products</v>
      </c>
      <c r="C208" s="8" t="str">
        <f>VLOOKUP(A208,'Food Encyclopedia'!$C$2:$K$999,6)</f>
        <v>Grain Products</v>
      </c>
      <c r="D208" s="8" t="str">
        <f>VLOOKUP(A208,'Food Encyclopedia'!$C$2:$K$999,7)</f>
        <v>Bread</v>
      </c>
      <c r="E208" s="8">
        <f>VLOOKUP(A208,'Absolute Total Monosaccharide C'!$E$2:$T$999,3)</f>
        <v>0.532845</v>
      </c>
      <c r="F208" s="8">
        <f>VLOOKUP(A208,'Absolute Total Monosaccharide C'!$E$2:$T$999,4)</f>
        <v>0.007805</v>
      </c>
      <c r="G208" s="8">
        <f>VLOOKUP(A208,'Absolute Total Monosaccharide C'!$E$2:$T$999,5)</f>
        <v>0.00306</v>
      </c>
      <c r="H208" s="8">
        <f>VLOOKUP(A208,'Absolute Total Monosaccharide C'!$E$2:$T$999,6)</f>
        <v>0.006599</v>
      </c>
      <c r="I208" s="110">
        <f>VLOOKUP(A208,'Absolute Total Monosaccharide C'!$E$2:$T$999,7)</f>
        <v>0.011255</v>
      </c>
      <c r="J208" s="8">
        <f>VLOOKUP(A208,'Absolute Total Monosaccharide C'!$E$2:$T$999,8)</f>
        <v>0.000536</v>
      </c>
      <c r="K208" s="111">
        <f>VLOOKUP(A208,'Absolute Total Monosaccharide C'!$E$2:$T$999,9)</f>
        <v>0.0000755</v>
      </c>
      <c r="L208" s="8">
        <f>VLOOKUP(A208,'Absolute Total Monosaccharide C'!$E$2:$T$999,10)</f>
        <v>0</v>
      </c>
      <c r="M208" s="8">
        <f>VLOOKUP(A208,'Absolute Total Monosaccharide C'!$E$2:$T$999,11)</f>
        <v>0.000184</v>
      </c>
      <c r="N208" s="8">
        <f>VLOOKUP(A208,'Absolute Total Monosaccharide C'!$E$2:$T$999,12)</f>
        <v>0</v>
      </c>
      <c r="O208" s="8">
        <f>VLOOKUP(A208,'Absolute Total Monosaccharide C'!$E$2:$T$999,13)</f>
        <v>0</v>
      </c>
      <c r="P208" s="8">
        <f>VLOOKUP(A208,'Absolute Total Monosaccharide C'!$E$2:$T$999,14)</f>
        <v>0.002799</v>
      </c>
      <c r="Q208" s="8">
        <f>VLOOKUP(A208,'Absolute Total Monosaccharide C'!$E$2:$T$999,15)</f>
        <v>0</v>
      </c>
      <c r="R208" s="8">
        <f>VLOOKUP(A208,'Absolute Total Monosaccharide C'!$E$2:$T$999,16)</f>
        <v>0.00038</v>
      </c>
      <c r="S208" s="110">
        <f>VLOOKUP(A208,'Absolute Total Monosaccharide C'!$E$2:$T$999,2)</f>
        <v>10.41</v>
      </c>
    </row>
    <row r="209">
      <c r="A209" s="2" t="s">
        <v>569</v>
      </c>
      <c r="B209" s="8" t="str">
        <f>VLOOKUP(A209,'Food Encyclopedia'!$C$2:$K$999,3)&amp;","&amp;VLOOKUP(A209,'Food Encyclopedia'!$C$2:$K$999,4)&amp;","&amp;VLOOKUP(A209,'Food Encyclopedia'!$C$2:$K$999,5)&amp;","&amp;VLOOKUP(A209,'Food Encyclopedia'!$C$2:$K$999,6)</f>
        <v>Tortillas, whole wheat, whole, fresh,Guerrero,Tortillas de Harina Integral,Grain Products</v>
      </c>
      <c r="C209" s="8" t="str">
        <f>VLOOKUP(A209,'Food Encyclopedia'!$C$2:$K$999,6)</f>
        <v>Grain Products</v>
      </c>
      <c r="D209" s="8" t="str">
        <f>VLOOKUP(A209,'Food Encyclopedia'!$C$2:$K$999,7)</f>
        <v>Bread</v>
      </c>
      <c r="E209" s="8">
        <f>VLOOKUP(A209,'Absolute Total Monosaccharide C'!$E$2:$T$999,3)</f>
        <v>0.44264</v>
      </c>
      <c r="F209" s="8">
        <f>VLOOKUP(A209,'Absolute Total Monosaccharide C'!$E$2:$T$999,4)</f>
        <v>0</v>
      </c>
      <c r="G209" s="8">
        <f>VLOOKUP(A209,'Absolute Total Monosaccharide C'!$E$2:$T$999,5)</f>
        <v>0.002832</v>
      </c>
      <c r="H209" s="8">
        <f>VLOOKUP(A209,'Absolute Total Monosaccharide C'!$E$2:$T$999,6)</f>
        <v>0.014015</v>
      </c>
      <c r="I209" s="110">
        <f>VLOOKUP(A209,'Absolute Total Monosaccharide C'!$E$2:$T$999,7)</f>
        <v>0.016447</v>
      </c>
      <c r="J209" s="8">
        <f>VLOOKUP(A209,'Absolute Total Monosaccharide C'!$E$2:$T$999,8)</f>
        <v>0.000401</v>
      </c>
      <c r="K209" s="111">
        <f>VLOOKUP(A209,'Absolute Total Monosaccharide C'!$E$2:$T$999,9)</f>
        <v>0.0000579</v>
      </c>
      <c r="L209" s="8">
        <f>VLOOKUP(A209,'Absolute Total Monosaccharide C'!$E$2:$T$999,10)</f>
        <v>0</v>
      </c>
      <c r="M209" s="111">
        <f>VLOOKUP(A209,'Absolute Total Monosaccharide C'!$E$2:$T$999,11)</f>
        <v>0.0000921</v>
      </c>
      <c r="N209" s="8">
        <f>VLOOKUP(A209,'Absolute Total Monosaccharide C'!$E$2:$T$999,12)</f>
        <v>0</v>
      </c>
      <c r="O209" s="8">
        <f>VLOOKUP(A209,'Absolute Total Monosaccharide C'!$E$2:$T$999,13)</f>
        <v>0</v>
      </c>
      <c r="P209" s="8">
        <f>VLOOKUP(A209,'Absolute Total Monosaccharide C'!$E$2:$T$999,14)</f>
        <v>0.000842</v>
      </c>
      <c r="Q209" s="8">
        <f>VLOOKUP(A209,'Absolute Total Monosaccharide C'!$E$2:$T$999,15)</f>
        <v>0</v>
      </c>
      <c r="R209" s="8">
        <f>VLOOKUP(A209,'Absolute Total Monosaccharide C'!$E$2:$T$999,16)</f>
        <v>0.000443</v>
      </c>
      <c r="S209" s="110">
        <f>VLOOKUP(A209,'Absolute Total Monosaccharide C'!$E$2:$T$999,2)</f>
        <v>10.24</v>
      </c>
    </row>
    <row r="210">
      <c r="A210" s="2" t="s">
        <v>572</v>
      </c>
      <c r="B210" s="8" t="str">
        <f>VLOOKUP(A210,'Food Encyclopedia'!$C$2:$K$999,3)&amp;","&amp;VLOOKUP(A210,'Food Encyclopedia'!$C$2:$K$999,4)&amp;","&amp;VLOOKUP(A210,'Food Encyclopedia'!$C$2:$K$999,5)&amp;","&amp;VLOOKUP(A210,'Food Encyclopedia'!$C$2:$K$999,6)</f>
        <v>Jam, strawberry, NA, jar,Smuckers,Sugar Free Strawberry Preserves,Fruits</v>
      </c>
      <c r="C210" s="8" t="str">
        <f>VLOOKUP(A210,'Food Encyclopedia'!$C$2:$K$999,6)</f>
        <v>Fruits</v>
      </c>
      <c r="D210" s="8" t="str">
        <f>VLOOKUP(A210,'Food Encyclopedia'!$C$2:$K$999,7)</f>
        <v>Sweets</v>
      </c>
      <c r="E210" s="8">
        <f>VLOOKUP(A210,'Absolute Total Monosaccharide C'!$E$2:$T$999,3)</f>
        <v>0.712419</v>
      </c>
      <c r="F210" s="8">
        <f>VLOOKUP(A210,'Absolute Total Monosaccharide C'!$E$2:$T$999,4)</f>
        <v>0.012431</v>
      </c>
      <c r="G210" s="8">
        <f>VLOOKUP(A210,'Absolute Total Monosaccharide C'!$E$2:$T$999,5)</f>
        <v>0</v>
      </c>
      <c r="H210" s="8">
        <f>VLOOKUP(A210,'Absolute Total Monosaccharide C'!$E$2:$T$999,6)</f>
        <v>0.000644</v>
      </c>
      <c r="I210" s="110">
        <f>VLOOKUP(A210,'Absolute Total Monosaccharide C'!$E$2:$T$999,7)</f>
        <v>0.002457</v>
      </c>
      <c r="J210" s="8">
        <f>VLOOKUP(A210,'Absolute Total Monosaccharide C'!$E$2:$T$999,8)</f>
        <v>0</v>
      </c>
      <c r="K210" s="8">
        <f>VLOOKUP(A210,'Absolute Total Monosaccharide C'!$E$2:$T$999,9)</f>
        <v>0.000661</v>
      </c>
      <c r="L210" s="8">
        <f>VLOOKUP(A210,'Absolute Total Monosaccharide C'!$E$2:$T$999,10)</f>
        <v>0</v>
      </c>
      <c r="M210" s="8">
        <f>VLOOKUP(A210,'Absolute Total Monosaccharide C'!$E$2:$T$999,11)</f>
        <v>0.011414</v>
      </c>
      <c r="N210" s="8">
        <f>VLOOKUP(A210,'Absolute Total Monosaccharide C'!$E$2:$T$999,12)</f>
        <v>0</v>
      </c>
      <c r="O210" s="8">
        <f>VLOOKUP(A210,'Absolute Total Monosaccharide C'!$E$2:$T$999,13)</f>
        <v>0</v>
      </c>
      <c r="P210" s="8">
        <f>VLOOKUP(A210,'Absolute Total Monosaccharide C'!$E$2:$T$999,14)</f>
        <v>0.008949</v>
      </c>
      <c r="Q210" s="8">
        <f>VLOOKUP(A210,'Absolute Total Monosaccharide C'!$E$2:$T$999,15)</f>
        <v>0</v>
      </c>
      <c r="R210" s="8">
        <f>VLOOKUP(A210,'Absolute Total Monosaccharide C'!$E$2:$T$999,16)</f>
        <v>0.000135</v>
      </c>
      <c r="S210" s="110">
        <f>VLOOKUP(A210,'Absolute Total Monosaccharide C'!$E$2:$T$999,2)</f>
        <v>10.16</v>
      </c>
    </row>
    <row r="211">
      <c r="A211" s="2" t="s">
        <v>576</v>
      </c>
      <c r="B211" s="8" t="str">
        <f>VLOOKUP(A211,'Food Encyclopedia'!$C$2:$K$999,3)&amp;","&amp;VLOOKUP(A211,'Food Encyclopedia'!$C$2:$K$999,4)&amp;","&amp;VLOOKUP(A211,'Food Encyclopedia'!$C$2:$K$999,5)&amp;","&amp;VLOOKUP(A211,'Food Encyclopedia'!$C$2:$K$999,6)</f>
        <v>Jam, strawberry, NA, jar,Smuckers,Strawberry Preserves,Fruits</v>
      </c>
      <c r="C211" s="8" t="str">
        <f>VLOOKUP(A211,'Food Encyclopedia'!$C$2:$K$999,6)</f>
        <v>Fruits</v>
      </c>
      <c r="D211" s="8" t="str">
        <f>VLOOKUP(A211,'Food Encyclopedia'!$C$2:$K$999,7)</f>
        <v>Sweets</v>
      </c>
      <c r="E211" s="8">
        <f>VLOOKUP(A211,'Absolute Total Monosaccharide C'!$E$2:$T$999,3)</f>
        <v>0.730814</v>
      </c>
      <c r="F211" s="8">
        <f>VLOOKUP(A211,'Absolute Total Monosaccharide C'!$E$2:$T$999,4)</f>
        <v>0.001248</v>
      </c>
      <c r="G211" s="8">
        <f>VLOOKUP(A211,'Absolute Total Monosaccharide C'!$E$2:$T$999,5)</f>
        <v>0.095885</v>
      </c>
      <c r="H211" s="8">
        <f>VLOOKUP(A211,'Absolute Total Monosaccharide C'!$E$2:$T$999,6)</f>
        <v>0.000691</v>
      </c>
      <c r="I211" s="110">
        <f>VLOOKUP(A211,'Absolute Total Monosaccharide C'!$E$2:$T$999,7)</f>
        <v>0.001047</v>
      </c>
      <c r="J211" s="8">
        <f>VLOOKUP(A211,'Absolute Total Monosaccharide C'!$E$2:$T$999,8)</f>
        <v>0</v>
      </c>
      <c r="K211" s="8">
        <f>VLOOKUP(A211,'Absolute Total Monosaccharide C'!$E$2:$T$999,9)</f>
        <v>0.000129</v>
      </c>
      <c r="L211" s="8">
        <f>VLOOKUP(A211,'Absolute Total Monosaccharide C'!$E$2:$T$999,10)</f>
        <v>0.000301</v>
      </c>
      <c r="M211" s="8">
        <f>VLOOKUP(A211,'Absolute Total Monosaccharide C'!$E$2:$T$999,11)</f>
        <v>0.002007</v>
      </c>
      <c r="N211" s="8">
        <f>VLOOKUP(A211,'Absolute Total Monosaccharide C'!$E$2:$T$999,12)</f>
        <v>0.000867</v>
      </c>
      <c r="O211" s="8">
        <f>VLOOKUP(A211,'Absolute Total Monosaccharide C'!$E$2:$T$999,13)</f>
        <v>0.000349</v>
      </c>
      <c r="P211" s="8">
        <f>VLOOKUP(A211,'Absolute Total Monosaccharide C'!$E$2:$T$999,14)</f>
        <v>0</v>
      </c>
      <c r="Q211" s="8">
        <f>VLOOKUP(A211,'Absolute Total Monosaccharide C'!$E$2:$T$999,15)</f>
        <v>0</v>
      </c>
      <c r="R211" s="8">
        <f>VLOOKUP(A211,'Absolute Total Monosaccharide C'!$E$2:$T$999,16)</f>
        <v>0.000197</v>
      </c>
      <c r="S211" s="110">
        <f>VLOOKUP(A211,'Absolute Total Monosaccharide C'!$E$2:$T$999,2)</f>
        <v>10.02</v>
      </c>
    </row>
    <row r="212">
      <c r="A212" s="2" t="s">
        <v>578</v>
      </c>
      <c r="B212" s="8" t="str">
        <f>VLOOKUP(A212,'Food Encyclopedia'!$C$2:$K$999,3)&amp;","&amp;VLOOKUP(A212,'Food Encyclopedia'!$C$2:$K$999,4)&amp;","&amp;VLOOKUP(A212,'Food Encyclopedia'!$C$2:$K$999,5)&amp;","&amp;VLOOKUP(A212,'Food Encyclopedia'!$C$2:$K$999,6)</f>
        <v>Jam, Raspberry, NA, jar,Bonne Maman,Raspberry preserves,Fruits</v>
      </c>
      <c r="C212" s="8" t="str">
        <f>VLOOKUP(A212,'Food Encyclopedia'!$C$2:$K$999,6)</f>
        <v>Fruits</v>
      </c>
      <c r="D212" s="8" t="str">
        <f>VLOOKUP(A212,'Food Encyclopedia'!$C$2:$K$999,7)</f>
        <v>Sweets</v>
      </c>
      <c r="E212" s="8">
        <f>VLOOKUP(A212,'Absolute Total Monosaccharide C'!$E$2:$T$999,3)</f>
        <v>0.39138</v>
      </c>
      <c r="F212" s="8">
        <f>VLOOKUP(A212,'Absolute Total Monosaccharide C'!$E$2:$T$999,4)</f>
        <v>0.000861</v>
      </c>
      <c r="G212" s="8">
        <f>VLOOKUP(A212,'Absolute Total Monosaccharide C'!$E$2:$T$999,5)</f>
        <v>0.156967</v>
      </c>
      <c r="H212" s="8">
        <f>VLOOKUP(A212,'Absolute Total Monosaccharide C'!$E$2:$T$999,6)</f>
        <v>0.001547</v>
      </c>
      <c r="I212" s="110">
        <f>VLOOKUP(A212,'Absolute Total Monosaccharide C'!$E$2:$T$999,7)</f>
        <v>0.001211</v>
      </c>
      <c r="J212" s="8">
        <f>VLOOKUP(A212,'Absolute Total Monosaccharide C'!$E$2:$T$999,8)</f>
        <v>0</v>
      </c>
      <c r="K212" s="8">
        <f>VLOOKUP(A212,'Absolute Total Monosaccharide C'!$E$2:$T$999,9)</f>
        <v>0.000259</v>
      </c>
      <c r="L212" s="8">
        <f>VLOOKUP(A212,'Absolute Total Monosaccharide C'!$E$2:$T$999,10)</f>
        <v>0</v>
      </c>
      <c r="M212" s="8">
        <f>VLOOKUP(A212,'Absolute Total Monosaccharide C'!$E$2:$T$999,11)</f>
        <v>0.003756</v>
      </c>
      <c r="N212" s="8">
        <f>VLOOKUP(A212,'Absolute Total Monosaccharide C'!$E$2:$T$999,12)</f>
        <v>0</v>
      </c>
      <c r="O212" s="8">
        <f>VLOOKUP(A212,'Absolute Total Monosaccharide C'!$E$2:$T$999,13)</f>
        <v>0</v>
      </c>
      <c r="P212" s="8">
        <f>VLOOKUP(A212,'Absolute Total Monosaccharide C'!$E$2:$T$999,14)</f>
        <v>0</v>
      </c>
      <c r="Q212" s="8">
        <f>VLOOKUP(A212,'Absolute Total Monosaccharide C'!$E$2:$T$999,15)</f>
        <v>0</v>
      </c>
      <c r="R212" s="8">
        <f>VLOOKUP(A212,'Absolute Total Monosaccharide C'!$E$2:$T$999,16)</f>
        <v>0.000187</v>
      </c>
      <c r="S212" s="110">
        <f>VLOOKUP(A212,'Absolute Total Monosaccharide C'!$E$2:$T$999,2)</f>
        <v>10.71</v>
      </c>
    </row>
    <row r="213">
      <c r="A213" s="2" t="s">
        <v>582</v>
      </c>
      <c r="B213" s="8" t="str">
        <f>VLOOKUP(A213,'Food Encyclopedia'!$C$2:$K$999,3)&amp;","&amp;VLOOKUP(A213,'Food Encyclopedia'!$C$2:$K$999,4)&amp;","&amp;VLOOKUP(A213,'Food Encyclopedia'!$C$2:$K$999,5)&amp;","&amp;VLOOKUP(A213,'Food Encyclopedia'!$C$2:$K$999,6)</f>
        <v>Jam, Orange, NA, jar,Bonne Maman,Orange preserves,Sugars, Sweets, and Beverages</v>
      </c>
      <c r="C213" s="8" t="str">
        <f>VLOOKUP(A213,'Food Encyclopedia'!$C$2:$K$999,6)</f>
        <v>Sugars, Sweets, and Beverages</v>
      </c>
      <c r="D213" s="8" t="str">
        <f>VLOOKUP(A213,'Food Encyclopedia'!$C$2:$K$999,7)</f>
        <v>Sweets</v>
      </c>
      <c r="E213" s="8">
        <f>VLOOKUP(A213,'Absolute Total Monosaccharide C'!$E$2:$T$999,3)</f>
        <v>0.453731</v>
      </c>
      <c r="F213" s="8">
        <f>VLOOKUP(A213,'Absolute Total Monosaccharide C'!$E$2:$T$999,4)</f>
        <v>0.001757</v>
      </c>
      <c r="G213" s="8">
        <f>VLOOKUP(A213,'Absolute Total Monosaccharide C'!$E$2:$T$999,5)</f>
        <v>0.184139</v>
      </c>
      <c r="H213" s="8">
        <f>VLOOKUP(A213,'Absolute Total Monosaccharide C'!$E$2:$T$999,6)</f>
        <v>0.000881</v>
      </c>
      <c r="I213" s="110">
        <f>VLOOKUP(A213,'Absolute Total Monosaccharide C'!$E$2:$T$999,7)</f>
        <v>0.001163</v>
      </c>
      <c r="J213" s="8">
        <f>VLOOKUP(A213,'Absolute Total Monosaccharide C'!$E$2:$T$999,8)</f>
        <v>0</v>
      </c>
      <c r="K213" s="8">
        <f>VLOOKUP(A213,'Absolute Total Monosaccharide C'!$E$2:$T$999,9)</f>
        <v>0.000635</v>
      </c>
      <c r="L213" s="8">
        <f>VLOOKUP(A213,'Absolute Total Monosaccharide C'!$E$2:$T$999,10)</f>
        <v>0</v>
      </c>
      <c r="M213" s="8">
        <f>VLOOKUP(A213,'Absolute Total Monosaccharide C'!$E$2:$T$999,11)</f>
        <v>0.003231</v>
      </c>
      <c r="N213" s="8">
        <f>VLOOKUP(A213,'Absolute Total Monosaccharide C'!$E$2:$T$999,12)</f>
        <v>0.000809</v>
      </c>
      <c r="O213" s="8">
        <f>VLOOKUP(A213,'Absolute Total Monosaccharide C'!$E$2:$T$999,13)</f>
        <v>0.000326</v>
      </c>
      <c r="P213" s="8">
        <f>VLOOKUP(A213,'Absolute Total Monosaccharide C'!$E$2:$T$999,14)</f>
        <v>0</v>
      </c>
      <c r="Q213" s="8">
        <f>VLOOKUP(A213,'Absolute Total Monosaccharide C'!$E$2:$T$999,15)</f>
        <v>0</v>
      </c>
      <c r="R213" s="8">
        <f>VLOOKUP(A213,'Absolute Total Monosaccharide C'!$E$2:$T$999,16)</f>
        <v>0.000151</v>
      </c>
      <c r="S213" s="110">
        <f>VLOOKUP(A213,'Absolute Total Monosaccharide C'!$E$2:$T$999,2)</f>
        <v>10.41</v>
      </c>
    </row>
    <row r="214">
      <c r="A214" s="2" t="s">
        <v>585</v>
      </c>
      <c r="B214" s="8" t="str">
        <f>VLOOKUP(A214,'Food Encyclopedia'!$C$2:$K$999,3)&amp;","&amp;VLOOKUP(A214,'Food Encyclopedia'!$C$2:$K$999,4)&amp;","&amp;VLOOKUP(A214,'Food Encyclopedia'!$C$2:$K$999,5)&amp;","&amp;VLOOKUP(A214,'Food Encyclopedia'!$C$2:$K$999,6)</f>
        <v>Jam, fig, NA, jar,Bonne Maman,Fig preserves,Fruits</v>
      </c>
      <c r="C214" s="8" t="str">
        <f>VLOOKUP(A214,'Food Encyclopedia'!$C$2:$K$999,6)</f>
        <v>Fruits</v>
      </c>
      <c r="D214" s="8" t="str">
        <f>VLOOKUP(A214,'Food Encyclopedia'!$C$2:$K$999,7)</f>
        <v>Sweets</v>
      </c>
      <c r="E214" s="8">
        <f>VLOOKUP(A214,'Absolute Total Monosaccharide C'!$E$2:$T$999,3)</f>
        <v>0.499031</v>
      </c>
      <c r="F214" s="8">
        <f>VLOOKUP(A214,'Absolute Total Monosaccharide C'!$E$2:$T$999,4)</f>
        <v>0.000559</v>
      </c>
      <c r="G214" s="8">
        <f>VLOOKUP(A214,'Absolute Total Monosaccharide C'!$E$2:$T$999,5)</f>
        <v>0.197588</v>
      </c>
      <c r="H214" s="8">
        <f>VLOOKUP(A214,'Absolute Total Monosaccharide C'!$E$2:$T$999,6)</f>
        <v>0.000337</v>
      </c>
      <c r="I214" s="110">
        <f>VLOOKUP(A214,'Absolute Total Monosaccharide C'!$E$2:$T$999,7)</f>
        <v>0.001014</v>
      </c>
      <c r="J214" s="8">
        <f>VLOOKUP(A214,'Absolute Total Monosaccharide C'!$E$2:$T$999,8)</f>
        <v>0</v>
      </c>
      <c r="K214" s="8">
        <f>VLOOKUP(A214,'Absolute Total Monosaccharide C'!$E$2:$T$999,9)</f>
        <v>0.000313</v>
      </c>
      <c r="L214" s="8">
        <f>VLOOKUP(A214,'Absolute Total Monosaccharide C'!$E$2:$T$999,10)</f>
        <v>0</v>
      </c>
      <c r="M214" s="8">
        <f>VLOOKUP(A214,'Absolute Total Monosaccharide C'!$E$2:$T$999,11)</f>
        <v>0.004084</v>
      </c>
      <c r="N214" s="8">
        <f>VLOOKUP(A214,'Absolute Total Monosaccharide C'!$E$2:$T$999,12)</f>
        <v>0.000561</v>
      </c>
      <c r="O214" s="8">
        <f>VLOOKUP(A214,'Absolute Total Monosaccharide C'!$E$2:$T$999,13)</f>
        <v>0.000226</v>
      </c>
      <c r="P214" s="8">
        <f>VLOOKUP(A214,'Absolute Total Monosaccharide C'!$E$2:$T$999,14)</f>
        <v>0</v>
      </c>
      <c r="Q214" s="8">
        <f>VLOOKUP(A214,'Absolute Total Monosaccharide C'!$E$2:$T$999,15)</f>
        <v>0</v>
      </c>
      <c r="R214" s="8">
        <f>VLOOKUP(A214,'Absolute Total Monosaccharide C'!$E$2:$T$999,16)</f>
        <v>0.000193</v>
      </c>
      <c r="S214" s="110">
        <f>VLOOKUP(A214,'Absolute Total Monosaccharide C'!$E$2:$T$999,2)</f>
        <v>11</v>
      </c>
    </row>
    <row r="215">
      <c r="A215" s="2" t="s">
        <v>588</v>
      </c>
      <c r="B215" s="8" t="str">
        <f>VLOOKUP(A215,'Food Encyclopedia'!$C$2:$K$999,3)&amp;","&amp;VLOOKUP(A215,'Food Encyclopedia'!$C$2:$K$999,4)&amp;","&amp;VLOOKUP(A215,'Food Encyclopedia'!$C$2:$K$999,5)&amp;","&amp;VLOOKUP(A215,'Food Encyclopedia'!$C$2:$K$999,6)</f>
        <v>Jam, strawberry, NA, jar,Bonne Maman,Strawberry preserves,Fruits</v>
      </c>
      <c r="C215" s="8" t="str">
        <f>VLOOKUP(A215,'Food Encyclopedia'!$C$2:$K$999,6)</f>
        <v>Fruits</v>
      </c>
      <c r="D215" s="8" t="str">
        <f>VLOOKUP(A215,'Food Encyclopedia'!$C$2:$K$999,7)</f>
        <v>Sweets</v>
      </c>
      <c r="E215" s="8">
        <f>VLOOKUP(A215,'Absolute Total Monosaccharide C'!$E$2:$T$999,3)</f>
        <v>0.425817</v>
      </c>
      <c r="F215" s="8">
        <f>VLOOKUP(A215,'Absolute Total Monosaccharide C'!$E$2:$T$999,4)</f>
        <v>0.000646</v>
      </c>
      <c r="G215" s="8">
        <f>VLOOKUP(A215,'Absolute Total Monosaccharide C'!$E$2:$T$999,5)</f>
        <v>0.172787</v>
      </c>
      <c r="H215" s="8">
        <f>VLOOKUP(A215,'Absolute Total Monosaccharide C'!$E$2:$T$999,6)</f>
        <v>0.000712</v>
      </c>
      <c r="I215" s="110">
        <f>VLOOKUP(A215,'Absolute Total Monosaccharide C'!$E$2:$T$999,7)</f>
        <v>0.000646</v>
      </c>
      <c r="J215" s="8">
        <f>VLOOKUP(A215,'Absolute Total Monosaccharide C'!$E$2:$T$999,8)</f>
        <v>0</v>
      </c>
      <c r="K215" s="8">
        <f>VLOOKUP(A215,'Absolute Total Monosaccharide C'!$E$2:$T$999,9)</f>
        <v>0.000171</v>
      </c>
      <c r="L215" s="8">
        <f>VLOOKUP(A215,'Absolute Total Monosaccharide C'!$E$2:$T$999,10)</f>
        <v>0</v>
      </c>
      <c r="M215" s="8">
        <f>VLOOKUP(A215,'Absolute Total Monosaccharide C'!$E$2:$T$999,11)</f>
        <v>0.000985</v>
      </c>
      <c r="N215" s="8">
        <f>VLOOKUP(A215,'Absolute Total Monosaccharide C'!$E$2:$T$999,12)</f>
        <v>0.00038</v>
      </c>
      <c r="O215" s="8">
        <f>VLOOKUP(A215,'Absolute Total Monosaccharide C'!$E$2:$T$999,13)</f>
        <v>0.000153</v>
      </c>
      <c r="P215" s="8">
        <f>VLOOKUP(A215,'Absolute Total Monosaccharide C'!$E$2:$T$999,14)</f>
        <v>0</v>
      </c>
      <c r="Q215" s="8">
        <f>VLOOKUP(A215,'Absolute Total Monosaccharide C'!$E$2:$T$999,15)</f>
        <v>0</v>
      </c>
      <c r="R215" s="8">
        <f>VLOOKUP(A215,'Absolute Total Monosaccharide C'!$E$2:$T$999,16)</f>
        <v>0.000136</v>
      </c>
      <c r="S215" s="110">
        <f>VLOOKUP(A215,'Absolute Total Monosaccharide C'!$E$2:$T$999,2)</f>
        <v>11.09</v>
      </c>
    </row>
    <row r="216">
      <c r="A216" s="2" t="s">
        <v>590</v>
      </c>
      <c r="B216" s="8" t="str">
        <f>VLOOKUP(A216,'Food Encyclopedia'!$C$2:$K$999,3)&amp;","&amp;VLOOKUP(A216,'Food Encyclopedia'!$C$2:$K$999,4)&amp;","&amp;VLOOKUP(A216,'Food Encyclopedia'!$C$2:$K$999,5)&amp;","&amp;VLOOKUP(A216,'Food Encyclopedia'!$C$2:$K$999,6)</f>
        <v>Jam, plum, NA, jar,Bonne Maman,Plum preserves,Fruits</v>
      </c>
      <c r="C216" s="8" t="str">
        <f>VLOOKUP(A216,'Food Encyclopedia'!$C$2:$K$999,6)</f>
        <v>Fruits</v>
      </c>
      <c r="D216" s="8" t="str">
        <f>VLOOKUP(A216,'Food Encyclopedia'!$C$2:$K$999,7)</f>
        <v>Sweets</v>
      </c>
      <c r="E216" s="8">
        <f>VLOOKUP(A216,'Absolute Total Monosaccharide C'!$E$2:$T$999,3)</f>
        <v>0.425354</v>
      </c>
      <c r="F216" s="8">
        <f>VLOOKUP(A216,'Absolute Total Monosaccharide C'!$E$2:$T$999,4)</f>
        <v>0.000823</v>
      </c>
      <c r="G216" s="8">
        <f>VLOOKUP(A216,'Absolute Total Monosaccharide C'!$E$2:$T$999,5)</f>
        <v>0.143484</v>
      </c>
      <c r="H216" s="8">
        <f>VLOOKUP(A216,'Absolute Total Monosaccharide C'!$E$2:$T$999,6)</f>
        <v>0.000446</v>
      </c>
      <c r="I216" s="110">
        <f>VLOOKUP(A216,'Absolute Total Monosaccharide C'!$E$2:$T$999,7)</f>
        <v>0.00072</v>
      </c>
      <c r="J216" s="8">
        <f>VLOOKUP(A216,'Absolute Total Monosaccharide C'!$E$2:$T$999,8)</f>
        <v>0</v>
      </c>
      <c r="K216" s="8">
        <f>VLOOKUP(A216,'Absolute Total Monosaccharide C'!$E$2:$T$999,9)</f>
        <v>0.000174</v>
      </c>
      <c r="L216" s="8">
        <f>VLOOKUP(A216,'Absolute Total Monosaccharide C'!$E$2:$T$999,10)</f>
        <v>0</v>
      </c>
      <c r="M216" s="8">
        <f>VLOOKUP(A216,'Absolute Total Monosaccharide C'!$E$2:$T$999,11)</f>
        <v>0.001056</v>
      </c>
      <c r="N216" s="8">
        <f>VLOOKUP(A216,'Absolute Total Monosaccharide C'!$E$2:$T$999,12)</f>
        <v>0.000692</v>
      </c>
      <c r="O216" s="8">
        <f>VLOOKUP(A216,'Absolute Total Monosaccharide C'!$E$2:$T$999,13)</f>
        <v>0.000279</v>
      </c>
      <c r="P216" s="8">
        <f>VLOOKUP(A216,'Absolute Total Monosaccharide C'!$E$2:$T$999,14)</f>
        <v>0</v>
      </c>
      <c r="Q216" s="8">
        <f>VLOOKUP(A216,'Absolute Total Monosaccharide C'!$E$2:$T$999,15)</f>
        <v>0</v>
      </c>
      <c r="R216" s="111">
        <f>VLOOKUP(A216,'Absolute Total Monosaccharide C'!$E$2:$T$999,16)</f>
        <v>0.0000875</v>
      </c>
      <c r="S216" s="110">
        <f>VLOOKUP(A216,'Absolute Total Monosaccharide C'!$E$2:$T$999,2)</f>
        <v>11.02</v>
      </c>
    </row>
    <row r="217">
      <c r="A217" s="2" t="s">
        <v>593</v>
      </c>
      <c r="B217" s="8" t="str">
        <f>VLOOKUP(A217,'Food Encyclopedia'!$C$2:$K$999,3)&amp;","&amp;VLOOKUP(A217,'Food Encyclopedia'!$C$2:$K$999,4)&amp;","&amp;VLOOKUP(A217,'Food Encyclopedia'!$C$2:$K$999,5)&amp;","&amp;VLOOKUP(A217,'Food Encyclopedia'!$C$2:$K$999,6)</f>
        <v>Jam, mango-peach, NA, jar,Bonne Maman,Mango-Peach preserves,Fruits</v>
      </c>
      <c r="C217" s="8" t="str">
        <f>VLOOKUP(A217,'Food Encyclopedia'!$C$2:$K$999,6)</f>
        <v>Fruits</v>
      </c>
      <c r="D217" s="8" t="str">
        <f>VLOOKUP(A217,'Food Encyclopedia'!$C$2:$K$999,7)</f>
        <v>Sweets</v>
      </c>
      <c r="E217" s="8">
        <f>VLOOKUP(A217,'Absolute Total Monosaccharide C'!$E$2:$T$999,3)</f>
        <v>0.398282</v>
      </c>
      <c r="F217" s="8">
        <f>VLOOKUP(A217,'Absolute Total Monosaccharide C'!$E$2:$T$999,4)</f>
        <v>0.001291</v>
      </c>
      <c r="G217" s="8">
        <f>VLOOKUP(A217,'Absolute Total Monosaccharide C'!$E$2:$T$999,5)</f>
        <v>0.161318</v>
      </c>
      <c r="H217" s="8">
        <f>VLOOKUP(A217,'Absolute Total Monosaccharide C'!$E$2:$T$999,6)</f>
        <v>0.000786</v>
      </c>
      <c r="I217" s="110">
        <f>VLOOKUP(A217,'Absolute Total Monosaccharide C'!$E$2:$T$999,7)</f>
        <v>0.001843</v>
      </c>
      <c r="J217" s="8">
        <f>VLOOKUP(A217,'Absolute Total Monosaccharide C'!$E$2:$T$999,8)</f>
        <v>0</v>
      </c>
      <c r="K217" s="8">
        <f>VLOOKUP(A217,'Absolute Total Monosaccharide C'!$E$2:$T$999,9)</f>
        <v>0.000225</v>
      </c>
      <c r="L217" s="8">
        <f>VLOOKUP(A217,'Absolute Total Monosaccharide C'!$E$2:$T$999,10)</f>
        <v>0</v>
      </c>
      <c r="M217" s="8">
        <f>VLOOKUP(A217,'Absolute Total Monosaccharide C'!$E$2:$T$999,11)</f>
        <v>0.003665</v>
      </c>
      <c r="N217" s="8">
        <f>VLOOKUP(A217,'Absolute Total Monosaccharide C'!$E$2:$T$999,12)</f>
        <v>0</v>
      </c>
      <c r="O217" s="8">
        <f>VLOOKUP(A217,'Absolute Total Monosaccharide C'!$E$2:$T$999,13)</f>
        <v>0</v>
      </c>
      <c r="P217" s="8">
        <f>VLOOKUP(A217,'Absolute Total Monosaccharide C'!$E$2:$T$999,14)</f>
        <v>0</v>
      </c>
      <c r="Q217" s="8">
        <f>VLOOKUP(A217,'Absolute Total Monosaccharide C'!$E$2:$T$999,15)</f>
        <v>0</v>
      </c>
      <c r="R217" s="8">
        <f>VLOOKUP(A217,'Absolute Total Monosaccharide C'!$E$2:$T$999,16)</f>
        <v>0.000121</v>
      </c>
      <c r="S217" s="110">
        <f>VLOOKUP(A217,'Absolute Total Monosaccharide C'!$E$2:$T$999,2)</f>
        <v>11.01</v>
      </c>
    </row>
    <row r="218">
      <c r="A218" s="2" t="s">
        <v>596</v>
      </c>
      <c r="B218" s="8" t="str">
        <f>VLOOKUP(A218,'Food Encyclopedia'!$C$2:$K$999,3)&amp;","&amp;VLOOKUP(A218,'Food Encyclopedia'!$C$2:$K$999,4)&amp;","&amp;VLOOKUP(A218,'Food Encyclopedia'!$C$2:$K$999,5)&amp;","&amp;VLOOKUP(A218,'Food Encyclopedia'!$C$2:$K$999,6)</f>
        <v>Spread, peanut, NA, jar,Skippy,Creamy Peanut Butter,Beans, Peas, Legumes, Nuts, Seeds</v>
      </c>
      <c r="C218" s="8" t="str">
        <f>VLOOKUP(A218,'Food Encyclopedia'!$C$2:$K$999,6)</f>
        <v>Beans, Peas, Legumes, Nuts, Seeds</v>
      </c>
      <c r="D218" s="8" t="str">
        <f>VLOOKUP(A218,'Food Encyclopedia'!$C$2:$K$999,7)</f>
        <v>Fats</v>
      </c>
      <c r="E218" s="8">
        <f>VLOOKUP(A218,'Absolute Total Monosaccharide C'!$E$2:$T$999,3)</f>
        <v>0.058723</v>
      </c>
      <c r="F218" s="8">
        <f>VLOOKUP(A218,'Absolute Total Monosaccharide C'!$E$2:$T$999,4)</f>
        <v>0.002237</v>
      </c>
      <c r="G218" s="8">
        <f>VLOOKUP(A218,'Absolute Total Monosaccharide C'!$E$2:$T$999,5)</f>
        <v>0.002676</v>
      </c>
      <c r="H218" s="8">
        <f>VLOOKUP(A218,'Absolute Total Monosaccharide C'!$E$2:$T$999,6)</f>
        <v>0.00251</v>
      </c>
      <c r="I218" s="110">
        <f>VLOOKUP(A218,'Absolute Total Monosaccharide C'!$E$2:$T$999,7)</f>
        <v>0.018346</v>
      </c>
      <c r="J218" s="8">
        <f>VLOOKUP(A218,'Absolute Total Monosaccharide C'!$E$2:$T$999,8)</f>
        <v>0.000829</v>
      </c>
      <c r="K218" s="8">
        <f>VLOOKUP(A218,'Absolute Total Monosaccharide C'!$E$2:$T$999,9)</f>
        <v>0.000473</v>
      </c>
      <c r="L218" s="111">
        <f>VLOOKUP(A218,'Absolute Total Monosaccharide C'!$E$2:$T$999,10)</f>
        <v>0.0000763</v>
      </c>
      <c r="M218" s="8">
        <f>VLOOKUP(A218,'Absolute Total Monosaccharide C'!$E$2:$T$999,11)</f>
        <v>0.001274</v>
      </c>
      <c r="N218" s="8">
        <f>VLOOKUP(A218,'Absolute Total Monosaccharide C'!$E$2:$T$999,12)</f>
        <v>0</v>
      </c>
      <c r="O218" s="8">
        <f>VLOOKUP(A218,'Absolute Total Monosaccharide C'!$E$2:$T$999,13)</f>
        <v>0</v>
      </c>
      <c r="P218" s="8">
        <f>VLOOKUP(A218,'Absolute Total Monosaccharide C'!$E$2:$T$999,14)</f>
        <v>0.000586</v>
      </c>
      <c r="Q218" s="8">
        <f>VLOOKUP(A218,'Absolute Total Monosaccharide C'!$E$2:$T$999,15)</f>
        <v>0</v>
      </c>
      <c r="R218" s="8">
        <f>VLOOKUP(A218,'Absolute Total Monosaccharide C'!$E$2:$T$999,16)</f>
        <v>0.000386</v>
      </c>
      <c r="S218" s="110">
        <f>VLOOKUP(A218,'Absolute Total Monosaccharide C'!$E$2:$T$999,2)</f>
        <v>10</v>
      </c>
    </row>
    <row r="219">
      <c r="A219" s="2" t="s">
        <v>600</v>
      </c>
      <c r="B219" s="8" t="str">
        <f>VLOOKUP(A219,'Food Encyclopedia'!$C$2:$K$999,3)&amp;","&amp;VLOOKUP(A219,'Food Encyclopedia'!$C$2:$K$999,4)&amp;","&amp;VLOOKUP(A219,'Food Encyclopedia'!$C$2:$K$999,5)&amp;","&amp;VLOOKUP(A219,'Food Encyclopedia'!$C$2:$K$999,6)</f>
        <v>Spread, peanut, NA, jar,Laura Scudder's,Old-Fashioned Peanut Butter Smooth,Beans, Peas, Legumes, Nuts, Seeds</v>
      </c>
      <c r="C219" s="8" t="str">
        <f>VLOOKUP(A219,'Food Encyclopedia'!$C$2:$K$999,6)</f>
        <v>Beans, Peas, Legumes, Nuts, Seeds</v>
      </c>
      <c r="D219" s="8" t="str">
        <f>VLOOKUP(A219,'Food Encyclopedia'!$C$2:$K$999,7)</f>
        <v>Fats</v>
      </c>
      <c r="E219" s="8">
        <f>VLOOKUP(A219,'Absolute Total Monosaccharide C'!$E$2:$T$999,3)</f>
        <v>0.028699</v>
      </c>
      <c r="F219" s="8">
        <f>VLOOKUP(A219,'Absolute Total Monosaccharide C'!$E$2:$T$999,4)</f>
        <v>0.003227</v>
      </c>
      <c r="G219" s="8">
        <f>VLOOKUP(A219,'Absolute Total Monosaccharide C'!$E$2:$T$999,5)</f>
        <v>0.000639</v>
      </c>
      <c r="H219" s="8">
        <f>VLOOKUP(A219,'Absolute Total Monosaccharide C'!$E$2:$T$999,6)</f>
        <v>0.002031</v>
      </c>
      <c r="I219" s="110">
        <f>VLOOKUP(A219,'Absolute Total Monosaccharide C'!$E$2:$T$999,7)</f>
        <v>0.015192</v>
      </c>
      <c r="J219" s="8">
        <f>VLOOKUP(A219,'Absolute Total Monosaccharide C'!$E$2:$T$999,8)</f>
        <v>0.001077</v>
      </c>
      <c r="K219" s="8">
        <f>VLOOKUP(A219,'Absolute Total Monosaccharide C'!$E$2:$T$999,9)</f>
        <v>0.000412</v>
      </c>
      <c r="L219" s="111">
        <f>VLOOKUP(A219,'Absolute Total Monosaccharide C'!$E$2:$T$999,10)</f>
        <v>0.0000349</v>
      </c>
      <c r="M219" s="8">
        <f>VLOOKUP(A219,'Absolute Total Monosaccharide C'!$E$2:$T$999,11)</f>
        <v>0.001318</v>
      </c>
      <c r="N219" s="8">
        <f>VLOOKUP(A219,'Absolute Total Monosaccharide C'!$E$2:$T$999,12)</f>
        <v>0</v>
      </c>
      <c r="O219" s="8">
        <f>VLOOKUP(A219,'Absolute Total Monosaccharide C'!$E$2:$T$999,13)</f>
        <v>0</v>
      </c>
      <c r="P219" s="8">
        <f>VLOOKUP(A219,'Absolute Total Monosaccharide C'!$E$2:$T$999,14)</f>
        <v>0.000511</v>
      </c>
      <c r="Q219" s="8">
        <f>VLOOKUP(A219,'Absolute Total Monosaccharide C'!$E$2:$T$999,15)</f>
        <v>0</v>
      </c>
      <c r="R219" s="8">
        <f>VLOOKUP(A219,'Absolute Total Monosaccharide C'!$E$2:$T$999,16)</f>
        <v>0.000365</v>
      </c>
      <c r="S219" s="110">
        <f>VLOOKUP(A219,'Absolute Total Monosaccharide C'!$E$2:$T$999,2)</f>
        <v>10.6</v>
      </c>
    </row>
    <row r="220">
      <c r="A220" s="2" t="s">
        <v>603</v>
      </c>
      <c r="B220" s="8" t="str">
        <f>VLOOKUP(A220,'Food Encyclopedia'!$C$2:$K$999,3)&amp;","&amp;VLOOKUP(A220,'Food Encyclopedia'!$C$2:$K$999,4)&amp;","&amp;VLOOKUP(A220,'Food Encyclopedia'!$C$2:$K$999,5)&amp;","&amp;VLOOKUP(A220,'Food Encyclopedia'!$C$2:$K$999,6)</f>
        <v>Spread, hazelnut, NA, jar,Nutella,,Beans, Peas, Legumes, Nuts, Seeds</v>
      </c>
      <c r="C220" s="8" t="str">
        <f>VLOOKUP(A220,'Food Encyclopedia'!$C$2:$K$999,6)</f>
        <v>Beans, Peas, Legumes, Nuts, Seeds</v>
      </c>
      <c r="D220" s="8" t="str">
        <f>VLOOKUP(A220,'Food Encyclopedia'!$C$2:$K$999,7)</f>
        <v>Fats</v>
      </c>
      <c r="E220" s="8">
        <f>VLOOKUP(A220,'Absolute Total Monosaccharide C'!$E$2:$T$999,3)</f>
        <v>0.318899</v>
      </c>
      <c r="F220" s="8">
        <f>VLOOKUP(A220,'Absolute Total Monosaccharide C'!$E$2:$T$999,4)</f>
        <v>0.0297</v>
      </c>
      <c r="G220" s="8">
        <f>VLOOKUP(A220,'Absolute Total Monosaccharide C'!$E$2:$T$999,5)</f>
        <v>0.152843</v>
      </c>
      <c r="H220" s="8">
        <f>VLOOKUP(A220,'Absolute Total Monosaccharide C'!$E$2:$T$999,6)</f>
        <v>0.000888</v>
      </c>
      <c r="I220" s="110">
        <f>VLOOKUP(A220,'Absolute Total Monosaccharide C'!$E$2:$T$999,7)</f>
        <v>0.004148</v>
      </c>
      <c r="J220" s="8">
        <f>VLOOKUP(A220,'Absolute Total Monosaccharide C'!$E$2:$T$999,8)</f>
        <v>0</v>
      </c>
      <c r="K220" s="8">
        <f>VLOOKUP(A220,'Absolute Total Monosaccharide C'!$E$2:$T$999,9)</f>
        <v>0.00044</v>
      </c>
      <c r="L220" s="8">
        <f>VLOOKUP(A220,'Absolute Total Monosaccharide C'!$E$2:$T$999,10)</f>
        <v>0</v>
      </c>
      <c r="M220" s="8">
        <f>VLOOKUP(A220,'Absolute Total Monosaccharide C'!$E$2:$T$999,11)</f>
        <v>0.001985</v>
      </c>
      <c r="N220" s="8">
        <f>VLOOKUP(A220,'Absolute Total Monosaccharide C'!$E$2:$T$999,12)</f>
        <v>0</v>
      </c>
      <c r="O220" s="8">
        <f>VLOOKUP(A220,'Absolute Total Monosaccharide C'!$E$2:$T$999,13)</f>
        <v>0</v>
      </c>
      <c r="P220" s="8">
        <f>VLOOKUP(A220,'Absolute Total Monosaccharide C'!$E$2:$T$999,14)</f>
        <v>0.001988</v>
      </c>
      <c r="Q220" s="8">
        <f>VLOOKUP(A220,'Absolute Total Monosaccharide C'!$E$2:$T$999,15)</f>
        <v>0.000147</v>
      </c>
      <c r="R220" s="8">
        <f>VLOOKUP(A220,'Absolute Total Monosaccharide C'!$E$2:$T$999,16)</f>
        <v>0</v>
      </c>
      <c r="S220" s="110">
        <f>VLOOKUP(A220,'Absolute Total Monosaccharide C'!$E$2:$T$999,2)</f>
        <v>10.07</v>
      </c>
      <c r="T220" s="2">
        <v>0.685806829</v>
      </c>
    </row>
    <row r="221">
      <c r="A221" s="2" t="s">
        <v>606</v>
      </c>
      <c r="B221" s="8" t="str">
        <f>VLOOKUP(A221,'Food Encyclopedia'!$C$2:$K$999,3)&amp;","&amp;VLOOKUP(A221,'Food Encyclopedia'!$C$2:$K$999,4)&amp;","&amp;VLOOKUP(A221,'Food Encyclopedia'!$C$2:$K$999,5)&amp;","&amp;VLOOKUP(A221,'Food Encyclopedia'!$C$2:$K$999,6)</f>
        <v>Spread, sesame seed, NA, jar,Organics,Organic Tahini,Beans, Peas, Legumes, Nuts, Seeds</v>
      </c>
      <c r="C221" s="8" t="str">
        <f>VLOOKUP(A221,'Food Encyclopedia'!$C$2:$K$999,6)</f>
        <v>Beans, Peas, Legumes, Nuts, Seeds</v>
      </c>
      <c r="D221" s="8" t="str">
        <f>VLOOKUP(A221,'Food Encyclopedia'!$C$2:$K$999,7)</f>
        <v>Fats</v>
      </c>
      <c r="E221" s="8">
        <f>VLOOKUP(A221,'Absolute Total Monosaccharide C'!$E$2:$T$999,3)</f>
        <v>0.016092</v>
      </c>
      <c r="F221" s="8">
        <f>VLOOKUP(A221,'Absolute Total Monosaccharide C'!$E$2:$T$999,4)</f>
        <v>0.005253</v>
      </c>
      <c r="G221" s="8">
        <f>VLOOKUP(A221,'Absolute Total Monosaccharide C'!$E$2:$T$999,5)</f>
        <v>0</v>
      </c>
      <c r="H221" s="8">
        <f>VLOOKUP(A221,'Absolute Total Monosaccharide C'!$E$2:$T$999,6)</f>
        <v>0.00229</v>
      </c>
      <c r="I221" s="110">
        <f>VLOOKUP(A221,'Absolute Total Monosaccharide C'!$E$2:$T$999,7)</f>
        <v>0.005773</v>
      </c>
      <c r="J221" s="8">
        <f>VLOOKUP(A221,'Absolute Total Monosaccharide C'!$E$2:$T$999,8)</f>
        <v>0</v>
      </c>
      <c r="K221" s="8">
        <f>VLOOKUP(A221,'Absolute Total Monosaccharide C'!$E$2:$T$999,9)</f>
        <v>0.00032</v>
      </c>
      <c r="L221" s="8">
        <f>VLOOKUP(A221,'Absolute Total Monosaccharide C'!$E$2:$T$999,10)</f>
        <v>0</v>
      </c>
      <c r="M221" s="8">
        <f>VLOOKUP(A221,'Absolute Total Monosaccharide C'!$E$2:$T$999,11)</f>
        <v>0.00113</v>
      </c>
      <c r="N221" s="8">
        <f>VLOOKUP(A221,'Absolute Total Monosaccharide C'!$E$2:$T$999,12)</f>
        <v>0</v>
      </c>
      <c r="O221" s="8">
        <f>VLOOKUP(A221,'Absolute Total Monosaccharide C'!$E$2:$T$999,13)</f>
        <v>0</v>
      </c>
      <c r="P221" s="8">
        <f>VLOOKUP(A221,'Absolute Total Monosaccharide C'!$E$2:$T$999,14)</f>
        <v>0.013463</v>
      </c>
      <c r="Q221" s="8">
        <f>VLOOKUP(A221,'Absolute Total Monosaccharide C'!$E$2:$T$999,15)</f>
        <v>0.000213</v>
      </c>
      <c r="R221" s="8">
        <f>VLOOKUP(A221,'Absolute Total Monosaccharide C'!$E$2:$T$999,16)</f>
        <v>0</v>
      </c>
      <c r="S221" s="110">
        <f>VLOOKUP(A221,'Absolute Total Monosaccharide C'!$E$2:$T$999,2)</f>
        <v>10.58</v>
      </c>
    </row>
    <row r="222">
      <c r="A222" s="2" t="s">
        <v>609</v>
      </c>
      <c r="B222" s="8" t="str">
        <f>VLOOKUP(A222,'Food Encyclopedia'!$C$2:$K$999,3)&amp;","&amp;VLOOKUP(A222,'Food Encyclopedia'!$C$2:$K$999,4)&amp;","&amp;VLOOKUP(A222,'Food Encyclopedia'!$C$2:$K$999,5)&amp;","&amp;VLOOKUP(A222,'Food Encyclopedia'!$C$2:$K$999,6)</f>
        <v>Spread, cashew, NA, jar,Open Nature,Cashew Butter Creamy,Beans, Peas, Legumes, Nuts, Seeds</v>
      </c>
      <c r="C222" s="8" t="str">
        <f>VLOOKUP(A222,'Food Encyclopedia'!$C$2:$K$999,6)</f>
        <v>Beans, Peas, Legumes, Nuts, Seeds</v>
      </c>
      <c r="D222" s="8" t="str">
        <f>VLOOKUP(A222,'Food Encyclopedia'!$C$2:$K$999,7)</f>
        <v>Fats</v>
      </c>
      <c r="E222" s="8">
        <f>VLOOKUP(A222,'Absolute Total Monosaccharide C'!$E$2:$T$999,3)</f>
        <v>0.148317</v>
      </c>
      <c r="F222" s="8">
        <f>VLOOKUP(A222,'Absolute Total Monosaccharide C'!$E$2:$T$999,4)</f>
        <v>0.012253</v>
      </c>
      <c r="G222" s="8">
        <f>VLOOKUP(A222,'Absolute Total Monosaccharide C'!$E$2:$T$999,5)</f>
        <v>0</v>
      </c>
      <c r="H222" s="8">
        <f>VLOOKUP(A222,'Absolute Total Monosaccharide C'!$E$2:$T$999,6)</f>
        <v>0.002378</v>
      </c>
      <c r="I222" s="110">
        <f>VLOOKUP(A222,'Absolute Total Monosaccharide C'!$E$2:$T$999,7)</f>
        <v>0.004967</v>
      </c>
      <c r="J222" s="8">
        <f>VLOOKUP(A222,'Absolute Total Monosaccharide C'!$E$2:$T$999,8)</f>
        <v>0.00037</v>
      </c>
      <c r="K222" s="8">
        <f>VLOOKUP(A222,'Absolute Total Monosaccharide C'!$E$2:$T$999,9)</f>
        <v>0.000408</v>
      </c>
      <c r="L222" s="8">
        <f>VLOOKUP(A222,'Absolute Total Monosaccharide C'!$E$2:$T$999,10)</f>
        <v>0</v>
      </c>
      <c r="M222" s="8">
        <f>VLOOKUP(A222,'Absolute Total Monosaccharide C'!$E$2:$T$999,11)</f>
        <v>0.003417</v>
      </c>
      <c r="N222" s="8">
        <f>VLOOKUP(A222,'Absolute Total Monosaccharide C'!$E$2:$T$999,12)</f>
        <v>0</v>
      </c>
      <c r="O222" s="8">
        <f>VLOOKUP(A222,'Absolute Total Monosaccharide C'!$E$2:$T$999,13)</f>
        <v>0</v>
      </c>
      <c r="P222" s="8">
        <f>VLOOKUP(A222,'Absolute Total Monosaccharide C'!$E$2:$T$999,14)</f>
        <v>0</v>
      </c>
      <c r="Q222" s="8">
        <f>VLOOKUP(A222,'Absolute Total Monosaccharide C'!$E$2:$T$999,15)</f>
        <v>0.000378</v>
      </c>
      <c r="R222" s="8">
        <f>VLOOKUP(A222,'Absolute Total Monosaccharide C'!$E$2:$T$999,16)</f>
        <v>0</v>
      </c>
      <c r="S222" s="110">
        <f>VLOOKUP(A222,'Absolute Total Monosaccharide C'!$E$2:$T$999,2)</f>
        <v>9.77</v>
      </c>
      <c r="T222" s="2">
        <v>0.121861631</v>
      </c>
    </row>
    <row r="223">
      <c r="A223" s="2" t="s">
        <v>613</v>
      </c>
      <c r="B223" s="8" t="str">
        <f>VLOOKUP(A223,'Food Encyclopedia'!$C$2:$K$999,3)&amp;","&amp;VLOOKUP(A223,'Food Encyclopedia'!$C$2:$K$999,4)&amp;","&amp;VLOOKUP(A223,'Food Encyclopedia'!$C$2:$K$999,5)&amp;","&amp;VLOOKUP(A223,'Food Encyclopedia'!$C$2:$K$999,6)</f>
        <v>Spread, peanut, NA, jar,Jif,Creamy Peanut Butter,Beans, Peas, Legumes, Nuts, Seeds</v>
      </c>
      <c r="C223" s="8" t="str">
        <f>VLOOKUP(A223,'Food Encyclopedia'!$C$2:$K$999,6)</f>
        <v>Beans, Peas, Legumes, Nuts, Seeds</v>
      </c>
      <c r="D223" s="8" t="str">
        <f>VLOOKUP(A223,'Food Encyclopedia'!$C$2:$K$999,7)</f>
        <v>Fats</v>
      </c>
      <c r="E223" s="8">
        <f>VLOOKUP(A223,'Absolute Total Monosaccharide C'!$E$2:$T$999,3)</f>
        <v>0.042104</v>
      </c>
      <c r="F223" s="8">
        <f>VLOOKUP(A223,'Absolute Total Monosaccharide C'!$E$2:$T$999,4)</f>
        <v>0.002688</v>
      </c>
      <c r="G223" s="8">
        <f>VLOOKUP(A223,'Absolute Total Monosaccharide C'!$E$2:$T$999,5)</f>
        <v>0</v>
      </c>
      <c r="H223" s="8">
        <f>VLOOKUP(A223,'Absolute Total Monosaccharide C'!$E$2:$T$999,6)</f>
        <v>0.004239</v>
      </c>
      <c r="I223" s="110">
        <f>VLOOKUP(A223,'Absolute Total Monosaccharide C'!$E$2:$T$999,7)</f>
        <v>0.009813</v>
      </c>
      <c r="J223" s="8">
        <f>VLOOKUP(A223,'Absolute Total Monosaccharide C'!$E$2:$T$999,8)</f>
        <v>0.000481</v>
      </c>
      <c r="K223" s="8">
        <f>VLOOKUP(A223,'Absolute Total Monosaccharide C'!$E$2:$T$999,9)</f>
        <v>0.000553</v>
      </c>
      <c r="L223" s="8">
        <f>VLOOKUP(A223,'Absolute Total Monosaccharide C'!$E$2:$T$999,10)</f>
        <v>0</v>
      </c>
      <c r="M223" s="8">
        <f>VLOOKUP(A223,'Absolute Total Monosaccharide C'!$E$2:$T$999,11)</f>
        <v>0.003356</v>
      </c>
      <c r="N223" s="8">
        <f>VLOOKUP(A223,'Absolute Total Monosaccharide C'!$E$2:$T$999,12)</f>
        <v>0</v>
      </c>
      <c r="O223" s="8">
        <f>VLOOKUP(A223,'Absolute Total Monosaccharide C'!$E$2:$T$999,13)</f>
        <v>0</v>
      </c>
      <c r="P223" s="8">
        <f>VLOOKUP(A223,'Absolute Total Monosaccharide C'!$E$2:$T$999,14)</f>
        <v>0</v>
      </c>
      <c r="Q223" s="8">
        <f>VLOOKUP(A223,'Absolute Total Monosaccharide C'!$E$2:$T$999,15)</f>
        <v>0.000176</v>
      </c>
      <c r="R223" s="8">
        <f>VLOOKUP(A223,'Absolute Total Monosaccharide C'!$E$2:$T$999,16)</f>
        <v>0</v>
      </c>
      <c r="S223" s="110">
        <f>VLOOKUP(A223,'Absolute Total Monosaccharide C'!$E$2:$T$999,2)</f>
        <v>10.48</v>
      </c>
      <c r="T223" s="2">
        <v>0.076917152</v>
      </c>
    </row>
    <row r="224">
      <c r="A224" s="2" t="s">
        <v>615</v>
      </c>
      <c r="B224" s="8" t="str">
        <f>VLOOKUP(A224,'Food Encyclopedia'!$C$2:$K$999,3)&amp;","&amp;VLOOKUP(A224,'Food Encyclopedia'!$C$2:$K$999,4)&amp;","&amp;VLOOKUP(A224,'Food Encyclopedia'!$C$2:$K$999,5)&amp;","&amp;VLOOKUP(A224,'Food Encyclopedia'!$C$2:$K$999,6)</f>
        <v>Spread, peanut, NA, sachet,Justin's,Classic Peanut Butter,Beans, Peas, Legumes, Nuts, Seeds</v>
      </c>
      <c r="C224" s="8" t="str">
        <f>VLOOKUP(A224,'Food Encyclopedia'!$C$2:$K$999,6)</f>
        <v>Beans, Peas, Legumes, Nuts, Seeds</v>
      </c>
      <c r="D224" s="8" t="str">
        <f>VLOOKUP(A224,'Food Encyclopedia'!$C$2:$K$999,7)</f>
        <v>Fats</v>
      </c>
      <c r="E224" s="8">
        <f>VLOOKUP(A224,'Absolute Total Monosaccharide C'!$E$2:$T$999,3)</f>
        <v>0.102278</v>
      </c>
      <c r="F224" s="8">
        <f>VLOOKUP(A224,'Absolute Total Monosaccharide C'!$E$2:$T$999,4)</f>
        <v>0.011152</v>
      </c>
      <c r="G224" s="8">
        <f>VLOOKUP(A224,'Absolute Total Monosaccharide C'!$E$2:$T$999,5)</f>
        <v>0</v>
      </c>
      <c r="H224" s="8">
        <f>VLOOKUP(A224,'Absolute Total Monosaccharide C'!$E$2:$T$999,6)</f>
        <v>0.009339</v>
      </c>
      <c r="I224" s="110">
        <f>VLOOKUP(A224,'Absolute Total Monosaccharide C'!$E$2:$T$999,7)</f>
        <v>0.025764</v>
      </c>
      <c r="J224" s="8">
        <f>VLOOKUP(A224,'Absolute Total Monosaccharide C'!$E$2:$T$999,8)</f>
        <v>0.001298</v>
      </c>
      <c r="K224" s="8">
        <f>VLOOKUP(A224,'Absolute Total Monosaccharide C'!$E$2:$T$999,9)</f>
        <v>0.001425</v>
      </c>
      <c r="L224" s="8">
        <f>VLOOKUP(A224,'Absolute Total Monosaccharide C'!$E$2:$T$999,10)</f>
        <v>0</v>
      </c>
      <c r="M224" s="8">
        <f>VLOOKUP(A224,'Absolute Total Monosaccharide C'!$E$2:$T$999,11)</f>
        <v>0.005098</v>
      </c>
      <c r="N224" s="8">
        <f>VLOOKUP(A224,'Absolute Total Monosaccharide C'!$E$2:$T$999,12)</f>
        <v>0</v>
      </c>
      <c r="O224" s="8">
        <f>VLOOKUP(A224,'Absolute Total Monosaccharide C'!$E$2:$T$999,13)</f>
        <v>0</v>
      </c>
      <c r="P224" s="8">
        <f>VLOOKUP(A224,'Absolute Total Monosaccharide C'!$E$2:$T$999,14)</f>
        <v>0.001512</v>
      </c>
      <c r="Q224" s="8">
        <f>VLOOKUP(A224,'Absolute Total Monosaccharide C'!$E$2:$T$999,15)</f>
        <v>0.000341</v>
      </c>
      <c r="R224" s="8">
        <f>VLOOKUP(A224,'Absolute Total Monosaccharide C'!$E$2:$T$999,16)</f>
        <v>0</v>
      </c>
      <c r="S224" s="110">
        <f>VLOOKUP(A224,'Absolute Total Monosaccharide C'!$E$2:$T$999,2)</f>
        <v>10.41</v>
      </c>
      <c r="T224" s="2">
        <v>0.067451856</v>
      </c>
    </row>
    <row r="225">
      <c r="A225" s="2" t="s">
        <v>619</v>
      </c>
      <c r="B225" s="8" t="str">
        <f>VLOOKUP(A225,'Food Encyclopedia'!$C$2:$K$999,3)&amp;","&amp;VLOOKUP(A225,'Food Encyclopedia'!$C$2:$K$999,4)&amp;","&amp;VLOOKUP(A225,'Food Encyclopedia'!$C$2:$K$999,5)&amp;","&amp;VLOOKUP(A225,'Food Encyclopedia'!$C$2:$K$999,6)</f>
        <v>Spread, almond, NA, sachet,Justin's,Classic Almond Butter,Beans, Peas, Legumes, Nuts, Seeds</v>
      </c>
      <c r="C225" s="8" t="str">
        <f>VLOOKUP(A225,'Food Encyclopedia'!$C$2:$K$999,6)</f>
        <v>Beans, Peas, Legumes, Nuts, Seeds</v>
      </c>
      <c r="D225" s="8" t="str">
        <f>VLOOKUP(A225,'Food Encyclopedia'!$C$2:$K$999,7)</f>
        <v>Fats</v>
      </c>
      <c r="E225" s="8">
        <f>VLOOKUP(A225,'Absolute Total Monosaccharide C'!$E$2:$T$999,3)</f>
        <v>0.025982</v>
      </c>
      <c r="F225" s="8">
        <f>VLOOKUP(A225,'Absolute Total Monosaccharide C'!$E$2:$T$999,4)</f>
        <v>0.012208</v>
      </c>
      <c r="G225" s="8">
        <f>VLOOKUP(A225,'Absolute Total Monosaccharide C'!$E$2:$T$999,5)</f>
        <v>0</v>
      </c>
      <c r="H225" s="8">
        <f>VLOOKUP(A225,'Absolute Total Monosaccharide C'!$E$2:$T$999,6)</f>
        <v>0.014932</v>
      </c>
      <c r="I225" s="110">
        <f>VLOOKUP(A225,'Absolute Total Monosaccharide C'!$E$2:$T$999,7)</f>
        <v>0.044468</v>
      </c>
      <c r="J225" s="8">
        <f>VLOOKUP(A225,'Absolute Total Monosaccharide C'!$E$2:$T$999,8)</f>
        <v>0.00203</v>
      </c>
      <c r="K225" s="8">
        <f>VLOOKUP(A225,'Absolute Total Monosaccharide C'!$E$2:$T$999,9)</f>
        <v>0.002354</v>
      </c>
      <c r="L225" s="8">
        <f>VLOOKUP(A225,'Absolute Total Monosaccharide C'!$E$2:$T$999,10)</f>
        <v>0</v>
      </c>
      <c r="M225" s="8">
        <f>VLOOKUP(A225,'Absolute Total Monosaccharide C'!$E$2:$T$999,11)</f>
        <v>0.005359</v>
      </c>
      <c r="N225" s="8">
        <f>VLOOKUP(A225,'Absolute Total Monosaccharide C'!$E$2:$T$999,12)</f>
        <v>0</v>
      </c>
      <c r="O225" s="8">
        <f>VLOOKUP(A225,'Absolute Total Monosaccharide C'!$E$2:$T$999,13)</f>
        <v>0</v>
      </c>
      <c r="P225" s="8">
        <f>VLOOKUP(A225,'Absolute Total Monosaccharide C'!$E$2:$T$999,14)</f>
        <v>0.000876</v>
      </c>
      <c r="Q225" s="8">
        <f>VLOOKUP(A225,'Absolute Total Monosaccharide C'!$E$2:$T$999,15)</f>
        <v>0</v>
      </c>
      <c r="R225" s="8">
        <f>VLOOKUP(A225,'Absolute Total Monosaccharide C'!$E$2:$T$999,16)</f>
        <v>0</v>
      </c>
      <c r="S225" s="110">
        <f>VLOOKUP(A225,'Absolute Total Monosaccharide C'!$E$2:$T$999,2)</f>
        <v>10.18</v>
      </c>
      <c r="T225" s="2">
        <v>0.022018792</v>
      </c>
    </row>
    <row r="226">
      <c r="A226" s="2" t="s">
        <v>622</v>
      </c>
      <c r="B226" s="8" t="str">
        <f>VLOOKUP(A226,'Food Encyclopedia'!$C$2:$K$999,3)&amp;","&amp;VLOOKUP(A226,'Food Encyclopedia'!$C$2:$K$999,4)&amp;","&amp;VLOOKUP(A226,'Food Encyclopedia'!$C$2:$K$999,5)&amp;","&amp;VLOOKUP(A226,'Food Encyclopedia'!$C$2:$K$999,6)</f>
        <v>Spread, hazelnut &amp; almond, NA, sachet,Justin's,Chocolate Hazelnut &amp; Almond Butter,Beans, Peas, Legumes, Nuts, Seeds</v>
      </c>
      <c r="C226" s="8" t="str">
        <f>VLOOKUP(A226,'Food Encyclopedia'!$C$2:$K$999,6)</f>
        <v>Beans, Peas, Legumes, Nuts, Seeds</v>
      </c>
      <c r="D226" s="8" t="str">
        <f>VLOOKUP(A226,'Food Encyclopedia'!$C$2:$K$999,7)</f>
        <v>Fats</v>
      </c>
      <c r="E226" s="8">
        <f>VLOOKUP(A226,'Absolute Total Monosaccharide C'!$E$2:$T$999,3)</f>
        <v>0.083567</v>
      </c>
      <c r="F226" s="8">
        <f>VLOOKUP(A226,'Absolute Total Monosaccharide C'!$E$2:$T$999,4)</f>
        <v>0.010104</v>
      </c>
      <c r="G226" s="8">
        <f>VLOOKUP(A226,'Absolute Total Monosaccharide C'!$E$2:$T$999,5)</f>
        <v>0</v>
      </c>
      <c r="H226" s="8">
        <f>VLOOKUP(A226,'Absolute Total Monosaccharide C'!$E$2:$T$999,6)</f>
        <v>0.007634</v>
      </c>
      <c r="I226" s="110">
        <f>VLOOKUP(A226,'Absolute Total Monosaccharide C'!$E$2:$T$999,7)</f>
        <v>0.021906</v>
      </c>
      <c r="J226" s="8">
        <f>VLOOKUP(A226,'Absolute Total Monosaccharide C'!$E$2:$T$999,8)</f>
        <v>0.001419</v>
      </c>
      <c r="K226" s="8">
        <f>VLOOKUP(A226,'Absolute Total Monosaccharide C'!$E$2:$T$999,9)</f>
        <v>0.001526</v>
      </c>
      <c r="L226" s="8">
        <f>VLOOKUP(A226,'Absolute Total Monosaccharide C'!$E$2:$T$999,10)</f>
        <v>0</v>
      </c>
      <c r="M226" s="8">
        <f>VLOOKUP(A226,'Absolute Total Monosaccharide C'!$E$2:$T$999,11)</f>
        <v>0.005653</v>
      </c>
      <c r="N226" s="8">
        <f>VLOOKUP(A226,'Absolute Total Monosaccharide C'!$E$2:$T$999,12)</f>
        <v>0</v>
      </c>
      <c r="O226" s="8">
        <f>VLOOKUP(A226,'Absolute Total Monosaccharide C'!$E$2:$T$999,13)</f>
        <v>0</v>
      </c>
      <c r="P226" s="8">
        <f>VLOOKUP(A226,'Absolute Total Monosaccharide C'!$E$2:$T$999,14)</f>
        <v>0</v>
      </c>
      <c r="Q226" s="8">
        <f>VLOOKUP(A226,'Absolute Total Monosaccharide C'!$E$2:$T$999,15)</f>
        <v>0.000137</v>
      </c>
      <c r="R226" s="8">
        <f>VLOOKUP(A226,'Absolute Total Monosaccharide C'!$E$2:$T$999,16)</f>
        <v>0</v>
      </c>
      <c r="S226" s="110">
        <f>VLOOKUP(A226,'Absolute Total Monosaccharide C'!$E$2:$T$999,2)</f>
        <v>10.94</v>
      </c>
      <c r="T226" s="2">
        <v>0.219965998</v>
      </c>
    </row>
    <row r="227">
      <c r="A227" s="2" t="s">
        <v>625</v>
      </c>
      <c r="B227" s="8" t="str">
        <f>VLOOKUP(A227,'Food Encyclopedia'!$C$2:$K$999,3)&amp;","&amp;VLOOKUP(A227,'Food Encyclopedia'!$C$2:$K$999,4)&amp;","&amp;VLOOKUP(A227,'Food Encyclopedia'!$C$2:$K$999,5)&amp;","&amp;VLOOKUP(A227,'Food Encyclopedia'!$C$2:$K$999,6)</f>
        <v>Spread, almond, NA, sachet,Justin's,Vanilla Almond Butter,Beans, Peas, Legumes, Nuts, Seeds</v>
      </c>
      <c r="C227" s="8" t="str">
        <f>VLOOKUP(A227,'Food Encyclopedia'!$C$2:$K$999,6)</f>
        <v>Beans, Peas, Legumes, Nuts, Seeds</v>
      </c>
      <c r="D227" s="8" t="str">
        <f>VLOOKUP(A227,'Food Encyclopedia'!$C$2:$K$999,7)</f>
        <v>Fats</v>
      </c>
      <c r="E227" s="8">
        <f>VLOOKUP(A227,'Absolute Total Monosaccharide C'!$E$2:$T$999,3)</f>
        <v>0.101608</v>
      </c>
      <c r="F227" s="8">
        <f>VLOOKUP(A227,'Absolute Total Monosaccharide C'!$E$2:$T$999,4)</f>
        <v>0.016428</v>
      </c>
      <c r="G227" s="8">
        <f>VLOOKUP(A227,'Absolute Total Monosaccharide C'!$E$2:$T$999,5)</f>
        <v>0.000871</v>
      </c>
      <c r="H227" s="8">
        <f>VLOOKUP(A227,'Absolute Total Monosaccharide C'!$E$2:$T$999,6)</f>
        <v>0.009866</v>
      </c>
      <c r="I227" s="110">
        <f>VLOOKUP(A227,'Absolute Total Monosaccharide C'!$E$2:$T$999,7)</f>
        <v>0.038171</v>
      </c>
      <c r="J227" s="8">
        <f>VLOOKUP(A227,'Absolute Total Monosaccharide C'!$E$2:$T$999,8)</f>
        <v>0.001403</v>
      </c>
      <c r="K227" s="8">
        <f>VLOOKUP(A227,'Absolute Total Monosaccharide C'!$E$2:$T$999,9)</f>
        <v>0.002051</v>
      </c>
      <c r="L227" s="8">
        <f>VLOOKUP(A227,'Absolute Total Monosaccharide C'!$E$2:$T$999,10)</f>
        <v>0</v>
      </c>
      <c r="M227" s="8">
        <f>VLOOKUP(A227,'Absolute Total Monosaccharide C'!$E$2:$T$999,11)</f>
        <v>0.00376</v>
      </c>
      <c r="N227" s="8">
        <f>VLOOKUP(A227,'Absolute Total Monosaccharide C'!$E$2:$T$999,12)</f>
        <v>0</v>
      </c>
      <c r="O227" s="8">
        <f>VLOOKUP(A227,'Absolute Total Monosaccharide C'!$E$2:$T$999,13)</f>
        <v>0</v>
      </c>
      <c r="P227" s="8">
        <f>VLOOKUP(A227,'Absolute Total Monosaccharide C'!$E$2:$T$999,14)</f>
        <v>0</v>
      </c>
      <c r="Q227" s="8">
        <f>VLOOKUP(A227,'Absolute Total Monosaccharide C'!$E$2:$T$999,15)</f>
        <v>0.000197</v>
      </c>
      <c r="R227" s="8">
        <f>VLOOKUP(A227,'Absolute Total Monosaccharide C'!$E$2:$T$999,16)</f>
        <v>0</v>
      </c>
      <c r="S227" s="110">
        <f>VLOOKUP(A227,'Absolute Total Monosaccharide C'!$E$2:$T$999,2)</f>
        <v>10.52</v>
      </c>
      <c r="T227" s="2">
        <v>0.208991648</v>
      </c>
    </row>
    <row r="228">
      <c r="A228" s="2" t="s">
        <v>627</v>
      </c>
      <c r="B228" s="8" t="str">
        <f>VLOOKUP(A228,'Food Encyclopedia'!$C$2:$K$999,3)&amp;","&amp;VLOOKUP(A228,'Food Encyclopedia'!$C$2:$K$999,4)&amp;","&amp;VLOOKUP(A228,'Food Encyclopedia'!$C$2:$K$999,5)&amp;","&amp;VLOOKUP(A228,'Food Encyclopedia'!$C$2:$K$999,6)</f>
        <v>Spread, almond, NA, sachet,Justin's,Maple Almond Butter,Beans, Peas, Legumes, Nuts, Seeds</v>
      </c>
      <c r="C228" s="8" t="str">
        <f>VLOOKUP(A228,'Food Encyclopedia'!$C$2:$K$999,6)</f>
        <v>Beans, Peas, Legumes, Nuts, Seeds</v>
      </c>
      <c r="D228" s="8" t="str">
        <f>VLOOKUP(A228,'Food Encyclopedia'!$C$2:$K$999,7)</f>
        <v>Fats</v>
      </c>
      <c r="E228" s="8">
        <f>VLOOKUP(A228,'Absolute Total Monosaccharide C'!$E$2:$T$999,3)</f>
        <v>0.050777</v>
      </c>
      <c r="F228" s="8">
        <f>VLOOKUP(A228,'Absolute Total Monosaccharide C'!$E$2:$T$999,4)</f>
        <v>0.014204</v>
      </c>
      <c r="G228" s="8">
        <f>VLOOKUP(A228,'Absolute Total Monosaccharide C'!$E$2:$T$999,5)</f>
        <v>0</v>
      </c>
      <c r="H228" s="8">
        <f>VLOOKUP(A228,'Absolute Total Monosaccharide C'!$E$2:$T$999,6)</f>
        <v>0.013147</v>
      </c>
      <c r="I228" s="110">
        <f>VLOOKUP(A228,'Absolute Total Monosaccharide C'!$E$2:$T$999,7)</f>
        <v>0.048246</v>
      </c>
      <c r="J228" s="8">
        <f>VLOOKUP(A228,'Absolute Total Monosaccharide C'!$E$2:$T$999,8)</f>
        <v>0.001852</v>
      </c>
      <c r="K228" s="8">
        <f>VLOOKUP(A228,'Absolute Total Monosaccharide C'!$E$2:$T$999,9)</f>
        <v>0.002487</v>
      </c>
      <c r="L228" s="8">
        <f>VLOOKUP(A228,'Absolute Total Monosaccharide C'!$E$2:$T$999,10)</f>
        <v>0</v>
      </c>
      <c r="M228" s="8">
        <f>VLOOKUP(A228,'Absolute Total Monosaccharide C'!$E$2:$T$999,11)</f>
        <v>0.0053</v>
      </c>
      <c r="N228" s="8">
        <f>VLOOKUP(A228,'Absolute Total Monosaccharide C'!$E$2:$T$999,12)</f>
        <v>0</v>
      </c>
      <c r="O228" s="8">
        <f>VLOOKUP(A228,'Absolute Total Monosaccharide C'!$E$2:$T$999,13)</f>
        <v>0</v>
      </c>
      <c r="P228" s="8">
        <f>VLOOKUP(A228,'Absolute Total Monosaccharide C'!$E$2:$T$999,14)</f>
        <v>0</v>
      </c>
      <c r="Q228" s="8">
        <f>VLOOKUP(A228,'Absolute Total Monosaccharide C'!$E$2:$T$999,15)</f>
        <v>0.000354</v>
      </c>
      <c r="R228" s="8">
        <f>VLOOKUP(A228,'Absolute Total Monosaccharide C'!$E$2:$T$999,16)</f>
        <v>0</v>
      </c>
      <c r="S228" s="110">
        <f>VLOOKUP(A228,'Absolute Total Monosaccharide C'!$E$2:$T$999,2)</f>
        <v>10.94</v>
      </c>
      <c r="T228" s="2">
        <v>0.140175259</v>
      </c>
    </row>
    <row r="229">
      <c r="A229" s="2" t="s">
        <v>629</v>
      </c>
      <c r="B229" s="8" t="str">
        <f>VLOOKUP(A229,'Food Encyclopedia'!$C$2:$K$999,3)&amp;","&amp;VLOOKUP(A229,'Food Encyclopedia'!$C$2:$K$999,4)&amp;","&amp;VLOOKUP(A229,'Food Encyclopedia'!$C$2:$K$999,5)&amp;","&amp;VLOOKUP(A229,'Food Encyclopedia'!$C$2:$K$999,6)</f>
        <v>Milk, soy, NA, carton,Organics,Original Soymilk,Beans, Peas, Legumes, Nuts, Seeds</v>
      </c>
      <c r="C229" s="8" t="str">
        <f>VLOOKUP(A229,'Food Encyclopedia'!$C$2:$K$999,6)</f>
        <v>Beans, Peas, Legumes, Nuts, Seeds</v>
      </c>
      <c r="D229" s="8" t="str">
        <f>VLOOKUP(A229,'Food Encyclopedia'!$C$2:$K$999,7)</f>
        <v>Dairy</v>
      </c>
      <c r="E229" s="8">
        <f>VLOOKUP(A229,'Absolute Total Monosaccharide C'!$E$2:$T$999,3)</f>
        <v>0.165773</v>
      </c>
      <c r="F229" s="8">
        <f>VLOOKUP(A229,'Absolute Total Monosaccharide C'!$E$2:$T$999,4)</f>
        <v>0.029981</v>
      </c>
      <c r="G229" s="8">
        <f>VLOOKUP(A229,'Absolute Total Monosaccharide C'!$E$2:$T$999,5)</f>
        <v>0.043424</v>
      </c>
      <c r="H229" s="8">
        <f>VLOOKUP(A229,'Absolute Total Monosaccharide C'!$E$2:$T$999,6)</f>
        <v>-0.00011</v>
      </c>
      <c r="I229" s="110">
        <f>VLOOKUP(A229,'Absolute Total Monosaccharide C'!$E$2:$T$999,7)</f>
        <v>0.002174</v>
      </c>
      <c r="J229" s="8">
        <f>VLOOKUP(A229,'Absolute Total Monosaccharide C'!$E$2:$T$999,8)</f>
        <v>0</v>
      </c>
      <c r="K229" s="8">
        <f>VLOOKUP(A229,'Absolute Total Monosaccharide C'!$E$2:$T$999,9)</f>
        <v>0.000358</v>
      </c>
      <c r="L229" s="8">
        <f>VLOOKUP(A229,'Absolute Total Monosaccharide C'!$E$2:$T$999,10)</f>
        <v>0</v>
      </c>
      <c r="M229" s="8">
        <f>VLOOKUP(A229,'Absolute Total Monosaccharide C'!$E$2:$T$999,11)</f>
        <v>0.001233</v>
      </c>
      <c r="N229" s="8">
        <f>VLOOKUP(A229,'Absolute Total Monosaccharide C'!$E$2:$T$999,12)</f>
        <v>0</v>
      </c>
      <c r="O229" s="8">
        <f>VLOOKUP(A229,'Absolute Total Monosaccharide C'!$E$2:$T$999,13)</f>
        <v>0</v>
      </c>
      <c r="P229" s="8">
        <f>VLOOKUP(A229,'Absolute Total Monosaccharide C'!$E$2:$T$999,14)</f>
        <v>0.002073</v>
      </c>
      <c r="Q229" s="8">
        <f>VLOOKUP(A229,'Absolute Total Monosaccharide C'!$E$2:$T$999,15)</f>
        <v>0</v>
      </c>
      <c r="R229" s="8">
        <f>VLOOKUP(A229,'Absolute Total Monosaccharide C'!$E$2:$T$999,16)</f>
        <v>0.001573</v>
      </c>
      <c r="S229" s="110">
        <f>VLOOKUP(A229,'Absolute Total Monosaccharide C'!$E$2:$T$999,2)</f>
        <v>10.43</v>
      </c>
      <c r="T229" s="2">
        <v>0.40607706</v>
      </c>
    </row>
    <row r="230">
      <c r="A230" s="2" t="s">
        <v>633</v>
      </c>
      <c r="B230" s="8" t="str">
        <f>VLOOKUP(A230,'Food Encyclopedia'!$C$2:$K$999,3)&amp;","&amp;VLOOKUP(A230,'Food Encyclopedia'!$C$2:$K$999,4)&amp;","&amp;VLOOKUP(A230,'Food Encyclopedia'!$C$2:$K$999,5)&amp;","&amp;VLOOKUP(A230,'Food Encyclopedia'!$C$2:$K$999,6)</f>
        <v>Milk, almond, NA, carton,Organics,Original Almondmilk,Beans, Peas, Legumes, Nuts, Seeds</v>
      </c>
      <c r="C230" s="8" t="str">
        <f>VLOOKUP(A230,'Food Encyclopedia'!$C$2:$K$999,6)</f>
        <v>Beans, Peas, Legumes, Nuts, Seeds</v>
      </c>
      <c r="D230" s="8" t="str">
        <f>VLOOKUP(A230,'Food Encyclopedia'!$C$2:$K$999,7)</f>
        <v>Dairy</v>
      </c>
      <c r="E230" s="8">
        <f>VLOOKUP(A230,'Absolute Total Monosaccharide C'!$E$2:$T$999,3)</f>
        <v>0.014203</v>
      </c>
      <c r="F230" s="8">
        <f>VLOOKUP(A230,'Absolute Total Monosaccharide C'!$E$2:$T$999,4)</f>
        <v>0.025313</v>
      </c>
      <c r="G230" s="8">
        <f>VLOOKUP(A230,'Absolute Total Monosaccharide C'!$E$2:$T$999,5)</f>
        <v>0.001655</v>
      </c>
      <c r="H230" s="8">
        <f>VLOOKUP(A230,'Absolute Total Monosaccharide C'!$E$2:$T$999,6)</f>
        <v>0.00299</v>
      </c>
      <c r="I230" s="110">
        <f>VLOOKUP(A230,'Absolute Total Monosaccharide C'!$E$2:$T$999,7)</f>
        <v>0.027328</v>
      </c>
      <c r="J230" s="8">
        <f>VLOOKUP(A230,'Absolute Total Monosaccharide C'!$E$2:$T$999,8)</f>
        <v>0.001181</v>
      </c>
      <c r="K230" s="8">
        <f>VLOOKUP(A230,'Absolute Total Monosaccharide C'!$E$2:$T$999,9)</f>
        <v>0.006044</v>
      </c>
      <c r="L230" s="8">
        <f>VLOOKUP(A230,'Absolute Total Monosaccharide C'!$E$2:$T$999,10)</f>
        <v>0.002232</v>
      </c>
      <c r="M230" s="8">
        <f>VLOOKUP(A230,'Absolute Total Monosaccharide C'!$E$2:$T$999,11)</f>
        <v>0.002072</v>
      </c>
      <c r="N230" s="8">
        <f>VLOOKUP(A230,'Absolute Total Monosaccharide C'!$E$2:$T$999,12)</f>
        <v>0</v>
      </c>
      <c r="O230" s="8">
        <f>VLOOKUP(A230,'Absolute Total Monosaccharide C'!$E$2:$T$999,13)</f>
        <v>0</v>
      </c>
      <c r="P230" s="8">
        <f>VLOOKUP(A230,'Absolute Total Monosaccharide C'!$E$2:$T$999,14)</f>
        <v>0.009011</v>
      </c>
      <c r="Q230" s="8">
        <f>VLOOKUP(A230,'Absolute Total Monosaccharide C'!$E$2:$T$999,15)</f>
        <v>0</v>
      </c>
      <c r="R230" s="8">
        <f>VLOOKUP(A230,'Absolute Total Monosaccharide C'!$E$2:$T$999,16)</f>
        <v>0.000225</v>
      </c>
      <c r="S230" s="110">
        <f>VLOOKUP(A230,'Absolute Total Monosaccharide C'!$E$2:$T$999,2)</f>
        <v>10.055</v>
      </c>
    </row>
    <row r="231">
      <c r="A231" s="2" t="s">
        <v>636</v>
      </c>
      <c r="B231" s="8" t="str">
        <f>VLOOKUP(A231,'Food Encyclopedia'!$C$2:$K$999,3)&amp;","&amp;VLOOKUP(A231,'Food Encyclopedia'!$C$2:$K$999,4)&amp;","&amp;VLOOKUP(A231,'Food Encyclopedia'!$C$2:$K$999,5)&amp;","&amp;VLOOKUP(A231,'Food Encyclopedia'!$C$2:$K$999,6)</f>
        <v>Milk, rice, NA, carton,Organic Rice Dream,Original Classic,Grain Products</v>
      </c>
      <c r="C231" s="8" t="str">
        <f>VLOOKUP(A231,'Food Encyclopedia'!$C$2:$K$999,6)</f>
        <v>Grain Products</v>
      </c>
      <c r="D231" s="8" t="str">
        <f>VLOOKUP(A231,'Food Encyclopedia'!$C$2:$K$999,7)</f>
        <v>Dairy</v>
      </c>
      <c r="E231" s="8">
        <f>VLOOKUP(A231,'Absolute Total Monosaccharide C'!$E$2:$T$999,3)</f>
        <v>0.818971</v>
      </c>
      <c r="F231" s="8">
        <f>VLOOKUP(A231,'Absolute Total Monosaccharide C'!$E$2:$T$999,4)</f>
        <v>0</v>
      </c>
      <c r="G231" s="8">
        <f>VLOOKUP(A231,'Absolute Total Monosaccharide C'!$E$2:$T$999,5)</f>
        <v>0</v>
      </c>
      <c r="H231" s="8">
        <f>VLOOKUP(A231,'Absolute Total Monosaccharide C'!$E$2:$T$999,6)</f>
        <v>-0.00011</v>
      </c>
      <c r="I231" s="110">
        <f>VLOOKUP(A231,'Absolute Total Monosaccharide C'!$E$2:$T$999,7)</f>
        <v>0.001129</v>
      </c>
      <c r="J231" s="8">
        <f>VLOOKUP(A231,'Absolute Total Monosaccharide C'!$E$2:$T$999,8)</f>
        <v>0</v>
      </c>
      <c r="K231" s="111">
        <f>VLOOKUP(A231,'Absolute Total Monosaccharide C'!$E$2:$T$999,9)</f>
        <v>0.0000311</v>
      </c>
      <c r="L231" s="8">
        <f>VLOOKUP(A231,'Absolute Total Monosaccharide C'!$E$2:$T$999,10)</f>
        <v>0</v>
      </c>
      <c r="M231" s="111">
        <f>VLOOKUP(A231,'Absolute Total Monosaccharide C'!$E$2:$T$999,11)</f>
        <v>0.000011</v>
      </c>
      <c r="N231" s="8">
        <f>VLOOKUP(A231,'Absolute Total Monosaccharide C'!$E$2:$T$999,12)</f>
        <v>0</v>
      </c>
      <c r="O231" s="8">
        <f>VLOOKUP(A231,'Absolute Total Monosaccharide C'!$E$2:$T$999,13)</f>
        <v>0</v>
      </c>
      <c r="P231" s="8">
        <f>VLOOKUP(A231,'Absolute Total Monosaccharide C'!$E$2:$T$999,14)</f>
        <v>0.001389</v>
      </c>
      <c r="Q231" s="8">
        <f>VLOOKUP(A231,'Absolute Total Monosaccharide C'!$E$2:$T$999,15)</f>
        <v>0</v>
      </c>
      <c r="R231" s="8">
        <f>VLOOKUP(A231,'Absolute Total Monosaccharide C'!$E$2:$T$999,16)</f>
        <v>0</v>
      </c>
      <c r="S231" s="110">
        <f>VLOOKUP(A231,'Absolute Total Monosaccharide C'!$E$2:$T$999,2)</f>
        <v>9.99</v>
      </c>
      <c r="T231" s="2">
        <v>0.755685525</v>
      </c>
    </row>
    <row r="232">
      <c r="A232" s="2" t="s">
        <v>640</v>
      </c>
      <c r="B232" s="8" t="str">
        <f>VLOOKUP(A232,'Food Encyclopedia'!$C$2:$K$999,3)&amp;","&amp;VLOOKUP(A232,'Food Encyclopedia'!$C$2:$K$999,4)&amp;","&amp;VLOOKUP(A232,'Food Encyclopedia'!$C$2:$K$999,5)&amp;","&amp;VLOOKUP(A232,'Food Encyclopedia'!$C$2:$K$999,6)</f>
        <v>Juice, mango, NA, bottled,Open Nature,Mango Nectar Juice,Fruits</v>
      </c>
      <c r="C232" s="8" t="str">
        <f>VLOOKUP(A232,'Food Encyclopedia'!$C$2:$K$999,6)</f>
        <v>Fruits</v>
      </c>
      <c r="D232" s="8" t="str">
        <f>VLOOKUP(A232,'Food Encyclopedia'!$C$2:$K$999,7)</f>
        <v>Beverage</v>
      </c>
      <c r="E232" s="8">
        <f>VLOOKUP(A232,'Absolute Total Monosaccharide C'!$E$2:$T$999,3)</f>
        <v>0.273674</v>
      </c>
      <c r="F232" s="8">
        <f>VLOOKUP(A232,'Absolute Total Monosaccharide C'!$E$2:$T$999,4)</f>
        <v>0.009726</v>
      </c>
      <c r="G232" s="8">
        <f>VLOOKUP(A232,'Absolute Total Monosaccharide C'!$E$2:$T$999,5)</f>
        <v>0.172586</v>
      </c>
      <c r="H232" s="8">
        <f>VLOOKUP(A232,'Absolute Total Monosaccharide C'!$E$2:$T$999,6)</f>
        <v>0.00464</v>
      </c>
      <c r="I232" s="110">
        <f>VLOOKUP(A232,'Absolute Total Monosaccharide C'!$E$2:$T$999,7)</f>
        <v>0.009635</v>
      </c>
      <c r="J232" s="8">
        <f>VLOOKUP(A232,'Absolute Total Monosaccharide C'!$E$2:$T$999,8)</f>
        <v>0.002213</v>
      </c>
      <c r="K232" s="8">
        <f>VLOOKUP(A232,'Absolute Total Monosaccharide C'!$E$2:$T$999,9)</f>
        <v>0.001142</v>
      </c>
      <c r="L232" s="8">
        <f>VLOOKUP(A232,'Absolute Total Monosaccharide C'!$E$2:$T$999,10)</f>
        <v>0</v>
      </c>
      <c r="M232" s="8">
        <f>VLOOKUP(A232,'Absolute Total Monosaccharide C'!$E$2:$T$999,11)</f>
        <v>0.014983</v>
      </c>
      <c r="N232" s="8">
        <f>VLOOKUP(A232,'Absolute Total Monosaccharide C'!$E$2:$T$999,12)</f>
        <v>0</v>
      </c>
      <c r="O232" s="8">
        <f>VLOOKUP(A232,'Absolute Total Monosaccharide C'!$E$2:$T$999,13)</f>
        <v>0</v>
      </c>
      <c r="P232" s="8">
        <f>VLOOKUP(A232,'Absolute Total Monosaccharide C'!$E$2:$T$999,14)</f>
        <v>0</v>
      </c>
      <c r="Q232" s="8">
        <f>VLOOKUP(A232,'Absolute Total Monosaccharide C'!$E$2:$T$999,15)</f>
        <v>0</v>
      </c>
      <c r="R232" s="8">
        <f>VLOOKUP(A232,'Absolute Total Monosaccharide C'!$E$2:$T$999,16)</f>
        <v>0.000339</v>
      </c>
      <c r="S232" s="110">
        <f>VLOOKUP(A232,'Absolute Total Monosaccharide C'!$E$2:$T$999,2)</f>
        <v>10.14</v>
      </c>
    </row>
    <row r="233">
      <c r="A233" s="2" t="s">
        <v>643</v>
      </c>
      <c r="B233" s="8" t="str">
        <f>VLOOKUP(A233,'Food Encyclopedia'!$C$2:$K$999,3)&amp;","&amp;VLOOKUP(A233,'Food Encyclopedia'!$C$2:$K$999,4)&amp;","&amp;VLOOKUP(A233,'Food Encyclopedia'!$C$2:$K$999,5)&amp;","&amp;VLOOKUP(A233,'Food Encyclopedia'!$C$2:$K$999,6)</f>
        <v>Juice, carrot, NA, bottled,Lakewood,Organic Pure Carrot,Vegetables</v>
      </c>
      <c r="C233" s="8" t="str">
        <f>VLOOKUP(A233,'Food Encyclopedia'!$C$2:$K$999,6)</f>
        <v>Vegetables</v>
      </c>
      <c r="D233" s="8" t="str">
        <f>VLOOKUP(A233,'Food Encyclopedia'!$C$2:$K$999,7)</f>
        <v>Beverage</v>
      </c>
      <c r="E233" s="8">
        <f>VLOOKUP(A233,'Absolute Total Monosaccharide C'!$E$2:$T$999,3)</f>
        <v>0.351793</v>
      </c>
      <c r="F233" s="8">
        <f>VLOOKUP(A233,'Absolute Total Monosaccharide C'!$E$2:$T$999,4)</f>
        <v>0.014964</v>
      </c>
      <c r="G233" s="8">
        <f>VLOOKUP(A233,'Absolute Total Monosaccharide C'!$E$2:$T$999,5)</f>
        <v>0.113452</v>
      </c>
      <c r="H233" s="8">
        <f>VLOOKUP(A233,'Absolute Total Monosaccharide C'!$E$2:$T$999,6)</f>
        <v>0.000533</v>
      </c>
      <c r="I233" s="110">
        <f>VLOOKUP(A233,'Absolute Total Monosaccharide C'!$E$2:$T$999,7)</f>
        <v>0.006336</v>
      </c>
      <c r="J233" s="8">
        <f>VLOOKUP(A233,'Absolute Total Monosaccharide C'!$E$2:$T$999,8)</f>
        <v>0</v>
      </c>
      <c r="K233" s="8">
        <f>VLOOKUP(A233,'Absolute Total Monosaccharide C'!$E$2:$T$999,9)</f>
        <v>0.001176</v>
      </c>
      <c r="L233" s="8">
        <f>VLOOKUP(A233,'Absolute Total Monosaccharide C'!$E$2:$T$999,10)</f>
        <v>0</v>
      </c>
      <c r="M233" s="8">
        <f>VLOOKUP(A233,'Absolute Total Monosaccharide C'!$E$2:$T$999,11)</f>
        <v>0.016056</v>
      </c>
      <c r="N233" s="8">
        <f>VLOOKUP(A233,'Absolute Total Monosaccharide C'!$E$2:$T$999,12)</f>
        <v>0</v>
      </c>
      <c r="O233" s="8">
        <f>VLOOKUP(A233,'Absolute Total Monosaccharide C'!$E$2:$T$999,13)</f>
        <v>0</v>
      </c>
      <c r="P233" s="8">
        <f>VLOOKUP(A233,'Absolute Total Monosaccharide C'!$E$2:$T$999,14)</f>
        <v>0</v>
      </c>
      <c r="Q233" s="8">
        <f>VLOOKUP(A233,'Absolute Total Monosaccharide C'!$E$2:$T$999,15)</f>
        <v>0</v>
      </c>
      <c r="R233" s="8">
        <f>VLOOKUP(A233,'Absolute Total Monosaccharide C'!$E$2:$T$999,16)</f>
        <v>0.0006</v>
      </c>
      <c r="S233" s="110">
        <f>VLOOKUP(A233,'Absolute Total Monosaccharide C'!$E$2:$T$999,2)</f>
        <v>10.01</v>
      </c>
    </row>
    <row r="234">
      <c r="A234" s="2" t="s">
        <v>647</v>
      </c>
      <c r="B234" s="8" t="str">
        <f>VLOOKUP(A234,'Food Encyclopedia'!$C$2:$K$999,3)&amp;","&amp;VLOOKUP(A234,'Food Encyclopedia'!$C$2:$K$999,4)&amp;","&amp;VLOOKUP(A234,'Food Encyclopedia'!$C$2:$K$999,5)&amp;","&amp;VLOOKUP(A234,'Food Encyclopedia'!$C$2:$K$999,6)</f>
        <v>Juice, beet, NA, bottled,Biotta,Beet juice,Vegetables</v>
      </c>
      <c r="C234" s="8" t="str">
        <f>VLOOKUP(A234,'Food Encyclopedia'!$C$2:$K$999,6)</f>
        <v>Vegetables</v>
      </c>
      <c r="D234" s="8" t="str">
        <f>VLOOKUP(A234,'Food Encyclopedia'!$C$2:$K$999,7)</f>
        <v>Beverage</v>
      </c>
      <c r="E234" s="8">
        <f>VLOOKUP(A234,'Absolute Total Monosaccharide C'!$E$2:$T$999,3)</f>
        <v>0.373125</v>
      </c>
      <c r="F234" s="8">
        <f>VLOOKUP(A234,'Absolute Total Monosaccharide C'!$E$2:$T$999,4)</f>
        <v>0.001749</v>
      </c>
      <c r="G234" s="8">
        <f>VLOOKUP(A234,'Absolute Total Monosaccharide C'!$E$2:$T$999,5)</f>
        <v>0.149196</v>
      </c>
      <c r="H234" s="8">
        <f>VLOOKUP(A234,'Absolute Total Monosaccharide C'!$E$2:$T$999,6)</f>
        <v>0.000211</v>
      </c>
      <c r="I234" s="110">
        <f>VLOOKUP(A234,'Absolute Total Monosaccharide C'!$E$2:$T$999,7)</f>
        <v>0.002219</v>
      </c>
      <c r="J234" s="8">
        <f>VLOOKUP(A234,'Absolute Total Monosaccharide C'!$E$2:$T$999,8)</f>
        <v>0</v>
      </c>
      <c r="K234" s="8">
        <f>VLOOKUP(A234,'Absolute Total Monosaccharide C'!$E$2:$T$999,9)</f>
        <v>0.000241</v>
      </c>
      <c r="L234" s="8">
        <f>VLOOKUP(A234,'Absolute Total Monosaccharide C'!$E$2:$T$999,10)</f>
        <v>0.000175</v>
      </c>
      <c r="M234" s="8">
        <f>VLOOKUP(A234,'Absolute Total Monosaccharide C'!$E$2:$T$999,11)</f>
        <v>0.001487</v>
      </c>
      <c r="N234" s="8">
        <f>VLOOKUP(A234,'Absolute Total Monosaccharide C'!$E$2:$T$999,12)</f>
        <v>0.000563</v>
      </c>
      <c r="O234" s="8">
        <f>VLOOKUP(A234,'Absolute Total Monosaccharide C'!$E$2:$T$999,13)</f>
        <v>0.000227</v>
      </c>
      <c r="P234" s="8">
        <f>VLOOKUP(A234,'Absolute Total Monosaccharide C'!$E$2:$T$999,14)</f>
        <v>0</v>
      </c>
      <c r="Q234" s="8">
        <f>VLOOKUP(A234,'Absolute Total Monosaccharide C'!$E$2:$T$999,15)</f>
        <v>0</v>
      </c>
      <c r="R234" s="8">
        <f>VLOOKUP(A234,'Absolute Total Monosaccharide C'!$E$2:$T$999,16)</f>
        <v>0.000559</v>
      </c>
      <c r="S234" s="110">
        <f>VLOOKUP(A234,'Absolute Total Monosaccharide C'!$E$2:$T$999,2)</f>
        <v>10.31</v>
      </c>
    </row>
    <row r="235">
      <c r="A235" s="2" t="s">
        <v>651</v>
      </c>
      <c r="B235" s="8" t="str">
        <f>VLOOKUP(A235,'Food Encyclopedia'!$C$2:$K$999,3)&amp;","&amp;VLOOKUP(A235,'Food Encyclopedia'!$C$2:$K$999,4)&amp;","&amp;VLOOKUP(A235,'Food Encyclopedia'!$C$2:$K$999,5)&amp;","&amp;VLOOKUP(A235,'Food Encyclopedia'!$C$2:$K$999,6)</f>
        <v>Juice, vegetable, NA, can,V8,Low-sodium Original,Vegetables</v>
      </c>
      <c r="C235" s="8" t="str">
        <f>VLOOKUP(A235,'Food Encyclopedia'!$C$2:$K$999,6)</f>
        <v>Vegetables</v>
      </c>
      <c r="D235" s="8" t="str">
        <f>VLOOKUP(A235,'Food Encyclopedia'!$C$2:$K$999,7)</f>
        <v>Beverage</v>
      </c>
      <c r="E235" s="8">
        <f>VLOOKUP(A235,'Absolute Total Monosaccharide C'!$E$2:$T$999,3)</f>
        <v>0.159048</v>
      </c>
      <c r="F235" s="8">
        <f>VLOOKUP(A235,'Absolute Total Monosaccharide C'!$E$2:$T$999,4)</f>
        <v>0.01913</v>
      </c>
      <c r="G235" s="8">
        <f>VLOOKUP(A235,'Absolute Total Monosaccharide C'!$E$2:$T$999,5)</f>
        <v>0.008392</v>
      </c>
      <c r="H235" s="8">
        <f>VLOOKUP(A235,'Absolute Total Monosaccharide C'!$E$2:$T$999,6)</f>
        <v>0.014512</v>
      </c>
      <c r="I235" s="110">
        <f>VLOOKUP(A235,'Absolute Total Monosaccharide C'!$E$2:$T$999,7)</f>
        <v>0.00654</v>
      </c>
      <c r="J235" s="8">
        <f>VLOOKUP(A235,'Absolute Total Monosaccharide C'!$E$2:$T$999,8)</f>
        <v>0</v>
      </c>
      <c r="K235" s="8">
        <f>VLOOKUP(A235,'Absolute Total Monosaccharide C'!$E$2:$T$999,9)</f>
        <v>0.001423</v>
      </c>
      <c r="L235" s="8">
        <f>VLOOKUP(A235,'Absolute Total Monosaccharide C'!$E$2:$T$999,10)</f>
        <v>0</v>
      </c>
      <c r="M235" s="8">
        <f>VLOOKUP(A235,'Absolute Total Monosaccharide C'!$E$2:$T$999,11)</f>
        <v>0.022497</v>
      </c>
      <c r="N235" s="8">
        <f>VLOOKUP(A235,'Absolute Total Monosaccharide C'!$E$2:$T$999,12)</f>
        <v>0</v>
      </c>
      <c r="O235" s="8">
        <f>VLOOKUP(A235,'Absolute Total Monosaccharide C'!$E$2:$T$999,13)</f>
        <v>0</v>
      </c>
      <c r="P235" s="8">
        <f>VLOOKUP(A235,'Absolute Total Monosaccharide C'!$E$2:$T$999,14)</f>
        <v>0.006555</v>
      </c>
      <c r="Q235" s="8">
        <f>VLOOKUP(A235,'Absolute Total Monosaccharide C'!$E$2:$T$999,15)</f>
        <v>0</v>
      </c>
      <c r="R235" s="8">
        <f>VLOOKUP(A235,'Absolute Total Monosaccharide C'!$E$2:$T$999,16)</f>
        <v>0</v>
      </c>
      <c r="S235" s="110">
        <f>VLOOKUP(A235,'Absolute Total Monosaccharide C'!$E$2:$T$999,2)</f>
        <v>10.26</v>
      </c>
      <c r="T235" s="2">
        <v>0.616782526</v>
      </c>
    </row>
    <row r="236">
      <c r="A236" s="2" t="s">
        <v>655</v>
      </c>
      <c r="B236" s="8" t="str">
        <f>VLOOKUP(A236,'Food Encyclopedia'!$C$2:$K$999,3)&amp;","&amp;VLOOKUP(A236,'Food Encyclopedia'!$C$2:$K$999,4)&amp;","&amp;VLOOKUP(A236,'Food Encyclopedia'!$C$2:$K$999,5)&amp;","&amp;VLOOKUP(A236,'Food Encyclopedia'!$C$2:$K$999,6)</f>
        <v>Juice, apple, NA, carton,Motts for Tots,Apple juice,Fruits</v>
      </c>
      <c r="C236" s="8" t="str">
        <f>VLOOKUP(A236,'Food Encyclopedia'!$C$2:$K$999,6)</f>
        <v>Fruits</v>
      </c>
      <c r="D236" s="8" t="str">
        <f>VLOOKUP(A236,'Food Encyclopedia'!$C$2:$K$999,7)</f>
        <v>Beverage</v>
      </c>
      <c r="E236" s="8">
        <f>VLOOKUP(A236,'Absolute Total Monosaccharide C'!$E$2:$T$999,3)</f>
        <v>0.235133</v>
      </c>
      <c r="F236" s="8">
        <f>VLOOKUP(A236,'Absolute Total Monosaccharide C'!$E$2:$T$999,4)</f>
        <v>0.002246</v>
      </c>
      <c r="G236" s="8">
        <f>VLOOKUP(A236,'Absolute Total Monosaccharide C'!$E$2:$T$999,5)</f>
        <v>0.183825</v>
      </c>
      <c r="H236" s="8">
        <f>VLOOKUP(A236,'Absolute Total Monosaccharide C'!$E$2:$T$999,6)</f>
        <v>0.00363</v>
      </c>
      <c r="I236" s="110">
        <f>VLOOKUP(A236,'Absolute Total Monosaccharide C'!$E$2:$T$999,7)</f>
        <v>0.004536</v>
      </c>
      <c r="J236" s="8">
        <f>VLOOKUP(A236,'Absolute Total Monosaccharide C'!$E$2:$T$999,8)</f>
        <v>0</v>
      </c>
      <c r="K236" s="8">
        <f>VLOOKUP(A236,'Absolute Total Monosaccharide C'!$E$2:$T$999,9)</f>
        <v>0.000555</v>
      </c>
      <c r="L236" s="8">
        <f>VLOOKUP(A236,'Absolute Total Monosaccharide C'!$E$2:$T$999,10)</f>
        <v>0</v>
      </c>
      <c r="M236" s="8">
        <f>VLOOKUP(A236,'Absolute Total Monosaccharide C'!$E$2:$T$999,11)</f>
        <v>0.013058</v>
      </c>
      <c r="N236" s="8">
        <f>VLOOKUP(A236,'Absolute Total Monosaccharide C'!$E$2:$T$999,12)</f>
        <v>0</v>
      </c>
      <c r="O236" s="8">
        <f>VLOOKUP(A236,'Absolute Total Monosaccharide C'!$E$2:$T$999,13)</f>
        <v>0</v>
      </c>
      <c r="P236" s="8">
        <f>VLOOKUP(A236,'Absolute Total Monosaccharide C'!$E$2:$T$999,14)</f>
        <v>0</v>
      </c>
      <c r="Q236" s="8">
        <f>VLOOKUP(A236,'Absolute Total Monosaccharide C'!$E$2:$T$999,15)</f>
        <v>0</v>
      </c>
      <c r="R236" s="8">
        <f>VLOOKUP(A236,'Absolute Total Monosaccharide C'!$E$2:$T$999,16)</f>
        <v>0.000189</v>
      </c>
      <c r="S236" s="110">
        <f>VLOOKUP(A236,'Absolute Total Monosaccharide C'!$E$2:$T$999,2)</f>
        <v>11</v>
      </c>
    </row>
    <row r="237">
      <c r="A237" s="2" t="s">
        <v>659</v>
      </c>
      <c r="B237" s="8" t="str">
        <f>VLOOKUP(A237,'Food Encyclopedia'!$C$2:$K$999,3)&amp;","&amp;VLOOKUP(A237,'Food Encyclopedia'!$C$2:$K$999,4)&amp;","&amp;VLOOKUP(A237,'Food Encyclopedia'!$C$2:$K$999,5)&amp;","&amp;VLOOKUP(A237,'Food Encyclopedia'!$C$2:$K$999,6)</f>
        <v>Juice, orange, NA, bottled,Simply Orange,Pulp free orange juice,Fruits</v>
      </c>
      <c r="C237" s="8" t="str">
        <f>VLOOKUP(A237,'Food Encyclopedia'!$C$2:$K$999,6)</f>
        <v>Fruits</v>
      </c>
      <c r="D237" s="8" t="str">
        <f>VLOOKUP(A237,'Food Encyclopedia'!$C$2:$K$999,7)</f>
        <v>Beverage</v>
      </c>
      <c r="E237" s="8">
        <f>VLOOKUP(A237,'Absolute Total Monosaccharide C'!$E$2:$T$999,3)</f>
        <v>0.361861</v>
      </c>
      <c r="F237" s="8">
        <f>VLOOKUP(A237,'Absolute Total Monosaccharide C'!$E$2:$T$999,4)</f>
        <v>0.004049</v>
      </c>
      <c r="G237" s="8">
        <f>VLOOKUP(A237,'Absolute Total Monosaccharide C'!$E$2:$T$999,5)</f>
        <v>0.136543</v>
      </c>
      <c r="H237" s="8">
        <f>VLOOKUP(A237,'Absolute Total Monosaccharide C'!$E$2:$T$999,6)</f>
        <v>0.000668</v>
      </c>
      <c r="I237" s="110">
        <f>VLOOKUP(A237,'Absolute Total Monosaccharide C'!$E$2:$T$999,7)</f>
        <v>0.002715</v>
      </c>
      <c r="J237" s="8">
        <f>VLOOKUP(A237,'Absolute Total Monosaccharide C'!$E$2:$T$999,8)</f>
        <v>0</v>
      </c>
      <c r="K237" s="8">
        <f>VLOOKUP(A237,'Absolute Total Monosaccharide C'!$E$2:$T$999,9)</f>
        <v>0.001532</v>
      </c>
      <c r="L237" s="8">
        <f>VLOOKUP(A237,'Absolute Total Monosaccharide C'!$E$2:$T$999,10)</f>
        <v>0.000172</v>
      </c>
      <c r="M237" s="8">
        <f>VLOOKUP(A237,'Absolute Total Monosaccharide C'!$E$2:$T$999,11)</f>
        <v>0.002925</v>
      </c>
      <c r="N237" s="8">
        <f>VLOOKUP(A237,'Absolute Total Monosaccharide C'!$E$2:$T$999,12)</f>
        <v>0.000775</v>
      </c>
      <c r="O237" s="8">
        <f>VLOOKUP(A237,'Absolute Total Monosaccharide C'!$E$2:$T$999,13)</f>
        <v>0.000312</v>
      </c>
      <c r="P237" s="8">
        <f>VLOOKUP(A237,'Absolute Total Monosaccharide C'!$E$2:$T$999,14)</f>
        <v>0</v>
      </c>
      <c r="Q237" s="8">
        <f>VLOOKUP(A237,'Absolute Total Monosaccharide C'!$E$2:$T$999,15)</f>
        <v>0</v>
      </c>
      <c r="R237" s="8">
        <f>VLOOKUP(A237,'Absolute Total Monosaccharide C'!$E$2:$T$999,16)</f>
        <v>0.000191</v>
      </c>
      <c r="S237" s="110">
        <f>VLOOKUP(A237,'Absolute Total Monosaccharide C'!$E$2:$T$999,2)</f>
        <v>10.4</v>
      </c>
    </row>
    <row r="238">
      <c r="A238" s="2" t="s">
        <v>663</v>
      </c>
      <c r="B238" s="8" t="str">
        <f>VLOOKUP(A238,'Food Encyclopedia'!$C$2:$K$999,3)&amp;","&amp;VLOOKUP(A238,'Food Encyclopedia'!$C$2:$K$999,4)&amp;","&amp;VLOOKUP(A238,'Food Encyclopedia'!$C$2:$K$999,5)&amp;","&amp;VLOOKUP(A238,'Food Encyclopedia'!$C$2:$K$999,6)</f>
        <v>Juice, orange, NA, bottled,Simply Orange,High pulp orange juice,Fruits</v>
      </c>
      <c r="C238" s="8" t="str">
        <f>VLOOKUP(A238,'Food Encyclopedia'!$C$2:$K$999,6)</f>
        <v>Fruits</v>
      </c>
      <c r="D238" s="8" t="str">
        <f>VLOOKUP(A238,'Food Encyclopedia'!$C$2:$K$999,7)</f>
        <v>Beverage</v>
      </c>
      <c r="E238" s="8">
        <f>VLOOKUP(A238,'Absolute Total Monosaccharide C'!$E$2:$T$999,3)</f>
        <v>0.249479</v>
      </c>
      <c r="F238" s="8">
        <f>VLOOKUP(A238,'Absolute Total Monosaccharide C'!$E$2:$T$999,4)</f>
        <v>0.028585</v>
      </c>
      <c r="G238" s="8">
        <f>VLOOKUP(A238,'Absolute Total Monosaccharide C'!$E$2:$T$999,5)</f>
        <v>0.097831</v>
      </c>
      <c r="H238" s="8">
        <f>VLOOKUP(A238,'Absolute Total Monosaccharide C'!$E$2:$T$999,6)</f>
        <v>0.010805</v>
      </c>
      <c r="I238" s="110">
        <f>VLOOKUP(A238,'Absolute Total Monosaccharide C'!$E$2:$T$999,7)</f>
        <v>0.036422</v>
      </c>
      <c r="J238" s="8">
        <f>VLOOKUP(A238,'Absolute Total Monosaccharide C'!$E$2:$T$999,8)</f>
        <v>0.003556</v>
      </c>
      <c r="K238" s="8">
        <f>VLOOKUP(A238,'Absolute Total Monosaccharide C'!$E$2:$T$999,9)</f>
        <v>0.009155</v>
      </c>
      <c r="L238" s="8">
        <f>VLOOKUP(A238,'Absolute Total Monosaccharide C'!$E$2:$T$999,10)</f>
        <v>0</v>
      </c>
      <c r="M238" s="8">
        <f>VLOOKUP(A238,'Absolute Total Monosaccharide C'!$E$2:$T$999,11)</f>
        <v>0.065259</v>
      </c>
      <c r="N238" s="8">
        <f>VLOOKUP(A238,'Absolute Total Monosaccharide C'!$E$2:$T$999,12)</f>
        <v>0</v>
      </c>
      <c r="O238" s="8">
        <f>VLOOKUP(A238,'Absolute Total Monosaccharide C'!$E$2:$T$999,13)</f>
        <v>0</v>
      </c>
      <c r="P238" s="8">
        <f>VLOOKUP(A238,'Absolute Total Monosaccharide C'!$E$2:$T$999,14)</f>
        <v>0.004124</v>
      </c>
      <c r="Q238" s="8">
        <f>VLOOKUP(A238,'Absolute Total Monosaccharide C'!$E$2:$T$999,15)</f>
        <v>0</v>
      </c>
      <c r="R238" s="8">
        <f>VLOOKUP(A238,'Absolute Total Monosaccharide C'!$E$2:$T$999,16)</f>
        <v>0.000636</v>
      </c>
      <c r="S238" s="110">
        <f>VLOOKUP(A238,'Absolute Total Monosaccharide C'!$E$2:$T$999,2)</f>
        <v>9.6</v>
      </c>
    </row>
    <row r="239">
      <c r="A239" s="2" t="s">
        <v>665</v>
      </c>
      <c r="B239" s="8" t="str">
        <f>VLOOKUP(A239,'Food Encyclopedia'!$C$2:$K$999,3)&amp;","&amp;VLOOKUP(A239,'Food Encyclopedia'!$C$2:$K$999,4)&amp;","&amp;VLOOKUP(A239,'Food Encyclopedia'!$C$2:$K$999,5)&amp;","&amp;VLOOKUP(A239,'Food Encyclopedia'!$C$2:$K$999,6)</f>
        <v>Milk, chocolate, NA, carton,Horizon Organic,Organic Chocolate Lowfat Milk,Milk and Milk Products</v>
      </c>
      <c r="C239" s="8" t="str">
        <f>VLOOKUP(A239,'Food Encyclopedia'!$C$2:$K$999,6)</f>
        <v>Milk and Milk Products</v>
      </c>
      <c r="D239" s="8" t="str">
        <f>VLOOKUP(A239,'Food Encyclopedia'!$C$2:$K$999,7)</f>
        <v>Dairy</v>
      </c>
      <c r="E239" s="8">
        <f>VLOOKUP(A239,'Absolute Total Monosaccharide C'!$E$2:$T$999,3)</f>
        <v>0.217948</v>
      </c>
      <c r="F239" s="8">
        <f>VLOOKUP(A239,'Absolute Total Monosaccharide C'!$E$2:$T$999,4)</f>
        <v>0.144932</v>
      </c>
      <c r="G239" s="8">
        <f>VLOOKUP(A239,'Absolute Total Monosaccharide C'!$E$2:$T$999,5)</f>
        <v>0</v>
      </c>
      <c r="H239" s="8">
        <f>VLOOKUP(A239,'Absolute Total Monosaccharide C'!$E$2:$T$999,6)</f>
        <v>0.000101</v>
      </c>
      <c r="I239" s="110">
        <f>VLOOKUP(A239,'Absolute Total Monosaccharide C'!$E$2:$T$999,7)</f>
        <v>0.000766</v>
      </c>
      <c r="J239" s="8">
        <f>VLOOKUP(A239,'Absolute Total Monosaccharide C'!$E$2:$T$999,8)</f>
        <v>0</v>
      </c>
      <c r="K239" s="8">
        <f>VLOOKUP(A239,'Absolute Total Monosaccharide C'!$E$2:$T$999,9)</f>
        <v>0.00017</v>
      </c>
      <c r="L239" s="8">
        <f>VLOOKUP(A239,'Absolute Total Monosaccharide C'!$E$2:$T$999,10)</f>
        <v>0</v>
      </c>
      <c r="M239" s="8">
        <f>VLOOKUP(A239,'Absolute Total Monosaccharide C'!$E$2:$T$999,11)</f>
        <v>0.000435</v>
      </c>
      <c r="N239" s="8">
        <f>VLOOKUP(A239,'Absolute Total Monosaccharide C'!$E$2:$T$999,12)</f>
        <v>0</v>
      </c>
      <c r="O239" s="8">
        <f>VLOOKUP(A239,'Absolute Total Monosaccharide C'!$E$2:$T$999,13)</f>
        <v>0</v>
      </c>
      <c r="P239" s="8">
        <f>VLOOKUP(A239,'Absolute Total Monosaccharide C'!$E$2:$T$999,14)</f>
        <v>0.001155</v>
      </c>
      <c r="Q239" s="8">
        <f>VLOOKUP(A239,'Absolute Total Monosaccharide C'!$E$2:$T$999,15)</f>
        <v>0</v>
      </c>
      <c r="R239" s="8">
        <f>VLOOKUP(A239,'Absolute Total Monosaccharide C'!$E$2:$T$999,16)</f>
        <v>0</v>
      </c>
      <c r="S239" s="110">
        <f>VLOOKUP(A239,'Absolute Total Monosaccharide C'!$E$2:$T$999,2)</f>
        <v>10.17</v>
      </c>
      <c r="T239" s="2">
        <v>0.594701838</v>
      </c>
    </row>
    <row r="240">
      <c r="A240" s="2" t="s">
        <v>669</v>
      </c>
      <c r="B240" s="8" t="str">
        <f>VLOOKUP(A240,'Food Encyclopedia'!$C$2:$K$999,3)&amp;","&amp;VLOOKUP(A240,'Food Encyclopedia'!$C$2:$K$999,4)&amp;","&amp;VLOOKUP(A240,'Food Encyclopedia'!$C$2:$K$999,5)&amp;","&amp;VLOOKUP(A240,'Food Encyclopedia'!$C$2:$K$999,6)</f>
        <v>Milk, whole, NA, carton,Horizon Organic,Organic Pasture-raised Milk,Milk and Milk Products</v>
      </c>
      <c r="C240" s="8" t="str">
        <f>VLOOKUP(A240,'Food Encyclopedia'!$C$2:$K$999,6)</f>
        <v>Milk and Milk Products</v>
      </c>
      <c r="D240" s="8" t="str">
        <f>VLOOKUP(A240,'Food Encyclopedia'!$C$2:$K$999,7)</f>
        <v>Dairy</v>
      </c>
      <c r="E240" s="8">
        <f>VLOOKUP(A240,'Absolute Total Monosaccharide C'!$E$2:$T$999,3)</f>
        <v>0.158251</v>
      </c>
      <c r="F240" s="8">
        <f>VLOOKUP(A240,'Absolute Total Monosaccharide C'!$E$2:$T$999,4)</f>
        <v>0.175601</v>
      </c>
      <c r="G240" s="8">
        <f>VLOOKUP(A240,'Absolute Total Monosaccharide C'!$E$2:$T$999,5)</f>
        <v>0</v>
      </c>
      <c r="H240" s="111">
        <f>VLOOKUP(A240,'Absolute Total Monosaccharide C'!$E$2:$T$999,6)</f>
        <v>0.0000406</v>
      </c>
      <c r="I240" s="110">
        <f>VLOOKUP(A240,'Absolute Total Monosaccharide C'!$E$2:$T$999,7)</f>
        <v>0.000247</v>
      </c>
      <c r="J240" s="8">
        <f>VLOOKUP(A240,'Absolute Total Monosaccharide C'!$E$2:$T$999,8)</f>
        <v>0</v>
      </c>
      <c r="K240" s="111">
        <f>VLOOKUP(A240,'Absolute Total Monosaccharide C'!$E$2:$T$999,9)</f>
        <v>0.0000443</v>
      </c>
      <c r="L240" s="8">
        <f>VLOOKUP(A240,'Absolute Total Monosaccharide C'!$E$2:$T$999,10)</f>
        <v>0</v>
      </c>
      <c r="M240" s="111">
        <f>VLOOKUP(A240,'Absolute Total Monosaccharide C'!$E$2:$T$999,11)</f>
        <v>0.0000196</v>
      </c>
      <c r="N240" s="8">
        <f>VLOOKUP(A240,'Absolute Total Monosaccharide C'!$E$2:$T$999,12)</f>
        <v>0</v>
      </c>
      <c r="O240" s="8">
        <f>VLOOKUP(A240,'Absolute Total Monosaccharide C'!$E$2:$T$999,13)</f>
        <v>0</v>
      </c>
      <c r="P240" s="8">
        <f>VLOOKUP(A240,'Absolute Total Monosaccharide C'!$E$2:$T$999,14)</f>
        <v>0.001135</v>
      </c>
      <c r="Q240" s="8">
        <f>VLOOKUP(A240,'Absolute Total Monosaccharide C'!$E$2:$T$999,15)</f>
        <v>0</v>
      </c>
      <c r="R240" s="8">
        <f>VLOOKUP(A240,'Absolute Total Monosaccharide C'!$E$2:$T$999,16)</f>
        <v>0.000547</v>
      </c>
      <c r="S240" s="110">
        <f>VLOOKUP(A240,'Absolute Total Monosaccharide C'!$E$2:$T$999,2)</f>
        <v>10.05</v>
      </c>
      <c r="T240" s="2">
        <v>0.257357195</v>
      </c>
    </row>
    <row r="241">
      <c r="A241" s="2" t="s">
        <v>672</v>
      </c>
      <c r="B241" s="8" t="str">
        <f>VLOOKUP(A241,'Food Encyclopedia'!$C$2:$K$999,3)&amp;","&amp;VLOOKUP(A241,'Food Encyclopedia'!$C$2:$K$999,4)&amp;","&amp;VLOOKUP(A241,'Food Encyclopedia'!$C$2:$K$999,5)&amp;","&amp;VLOOKUP(A241,'Food Encyclopedia'!$C$2:$K$999,6)</f>
        <v>Milk, whole, NA, carton,Horizon Organic,Organic milk, lactose-free,Milk and Milk Products</v>
      </c>
      <c r="C241" s="8" t="str">
        <f>VLOOKUP(A241,'Food Encyclopedia'!$C$2:$K$999,6)</f>
        <v>Milk and Milk Products</v>
      </c>
      <c r="D241" s="8" t="str">
        <f>VLOOKUP(A241,'Food Encyclopedia'!$C$2:$K$999,7)</f>
        <v>Dairy</v>
      </c>
      <c r="E241" s="8">
        <f>VLOOKUP(A241,'Absolute Total Monosaccharide C'!$E$2:$T$999,3)</f>
        <v>0.051817</v>
      </c>
      <c r="F241" s="8">
        <f>VLOOKUP(A241,'Absolute Total Monosaccharide C'!$E$2:$T$999,4)</f>
        <v>0.113063</v>
      </c>
      <c r="G241" s="8">
        <f>VLOOKUP(A241,'Absolute Total Monosaccharide C'!$E$2:$T$999,5)</f>
        <v>0</v>
      </c>
      <c r="H241" s="111">
        <f>VLOOKUP(A241,'Absolute Total Monosaccharide C'!$E$2:$T$999,6)</f>
        <v>0.0000144</v>
      </c>
      <c r="I241" s="113">
        <f>VLOOKUP(A241,'Absolute Total Monosaccharide C'!$E$2:$T$999,7)</f>
        <v>0.0000574</v>
      </c>
      <c r="J241" s="8">
        <f>VLOOKUP(A241,'Absolute Total Monosaccharide C'!$E$2:$T$999,8)</f>
        <v>0</v>
      </c>
      <c r="K241" s="111">
        <f>VLOOKUP(A241,'Absolute Total Monosaccharide C'!$E$2:$T$999,9)</f>
        <v>0.0000464</v>
      </c>
      <c r="L241" s="8">
        <f>VLOOKUP(A241,'Absolute Total Monosaccharide C'!$E$2:$T$999,10)</f>
        <v>0</v>
      </c>
      <c r="M241" s="8">
        <f>VLOOKUP(A241,'Absolute Total Monosaccharide C'!$E$2:$T$999,11)</f>
        <v>0</v>
      </c>
      <c r="N241" s="8">
        <f>VLOOKUP(A241,'Absolute Total Monosaccharide C'!$E$2:$T$999,12)</f>
        <v>0</v>
      </c>
      <c r="O241" s="8">
        <f>VLOOKUP(A241,'Absolute Total Monosaccharide C'!$E$2:$T$999,13)</f>
        <v>0</v>
      </c>
      <c r="P241" s="8">
        <f>VLOOKUP(A241,'Absolute Total Monosaccharide C'!$E$2:$T$999,14)</f>
        <v>0</v>
      </c>
      <c r="Q241" s="8">
        <f>VLOOKUP(A241,'Absolute Total Monosaccharide C'!$E$2:$T$999,15)</f>
        <v>0</v>
      </c>
      <c r="R241" s="8">
        <f>VLOOKUP(A241,'Absolute Total Monosaccharide C'!$E$2:$T$999,16)</f>
        <v>0</v>
      </c>
      <c r="S241" s="110">
        <f>VLOOKUP(A241,'Absolute Total Monosaccharide C'!$E$2:$T$999,2)</f>
        <v>10.07</v>
      </c>
      <c r="T241" s="2">
        <v>0.265746031</v>
      </c>
    </row>
    <row r="242">
      <c r="A242" s="2" t="s">
        <v>674</v>
      </c>
      <c r="B242" s="8" t="str">
        <f>VLOOKUP(A242,'Food Encyclopedia'!$C$2:$K$999,3)&amp;","&amp;VLOOKUP(A242,'Food Encyclopedia'!$C$2:$K$999,4)&amp;","&amp;VLOOKUP(A242,'Food Encyclopedia'!$C$2:$K$999,5)&amp;","&amp;VLOOKUP(A242,'Food Encyclopedia'!$C$2:$K$999,6)</f>
        <v>Milk, oat, NA, carton,Chobani,Oat, plain,Grain Products</v>
      </c>
      <c r="C242" s="8" t="str">
        <f>VLOOKUP(A242,'Food Encyclopedia'!$C$2:$K$999,6)</f>
        <v>Grain Products</v>
      </c>
      <c r="D242" s="8" t="str">
        <f>VLOOKUP(A242,'Food Encyclopedia'!$C$2:$K$999,7)</f>
        <v>Dairy</v>
      </c>
      <c r="E242" s="8">
        <f>VLOOKUP(A242,'Absolute Total Monosaccharide C'!$E$2:$T$999,3)</f>
        <v>0.494583</v>
      </c>
      <c r="F242" s="8">
        <f>VLOOKUP(A242,'Absolute Total Monosaccharide C'!$E$2:$T$999,4)</f>
        <v>0</v>
      </c>
      <c r="G242" s="8">
        <f>VLOOKUP(A242,'Absolute Total Monosaccharide C'!$E$2:$T$999,5)</f>
        <v>0</v>
      </c>
      <c r="H242" s="8">
        <f>VLOOKUP(A242,'Absolute Total Monosaccharide C'!$E$2:$T$999,6)</f>
        <v>0.002268</v>
      </c>
      <c r="I242" s="110">
        <f>VLOOKUP(A242,'Absolute Total Monosaccharide C'!$E$2:$T$999,7)</f>
        <v>0.003295</v>
      </c>
      <c r="J242" s="8">
        <f>VLOOKUP(A242,'Absolute Total Monosaccharide C'!$E$2:$T$999,8)</f>
        <v>0</v>
      </c>
      <c r="K242" s="8">
        <f>VLOOKUP(A242,'Absolute Total Monosaccharide C'!$E$2:$T$999,9)</f>
        <v>0.000247</v>
      </c>
      <c r="L242" s="8">
        <f>VLOOKUP(A242,'Absolute Total Monosaccharide C'!$E$2:$T$999,10)</f>
        <v>0</v>
      </c>
      <c r="M242" s="111">
        <f>VLOOKUP(A242,'Absolute Total Monosaccharide C'!$E$2:$T$999,11)</f>
        <v>0.000053</v>
      </c>
      <c r="N242" s="8">
        <f>VLOOKUP(A242,'Absolute Total Monosaccharide C'!$E$2:$T$999,12)</f>
        <v>0</v>
      </c>
      <c r="O242" s="8">
        <f>VLOOKUP(A242,'Absolute Total Monosaccharide C'!$E$2:$T$999,13)</f>
        <v>0</v>
      </c>
      <c r="P242" s="8">
        <f>VLOOKUP(A242,'Absolute Total Monosaccharide C'!$E$2:$T$999,14)</f>
        <v>0.002095</v>
      </c>
      <c r="Q242" s="8">
        <f>VLOOKUP(A242,'Absolute Total Monosaccharide C'!$E$2:$T$999,15)</f>
        <v>0</v>
      </c>
      <c r="R242" s="8">
        <f>VLOOKUP(A242,'Absolute Total Monosaccharide C'!$E$2:$T$999,16)</f>
        <v>0</v>
      </c>
      <c r="S242" s="110">
        <f>VLOOKUP(A242,'Absolute Total Monosaccharide C'!$E$2:$T$999,2)</f>
        <v>10.09</v>
      </c>
      <c r="T242" s="2">
        <v>0.567218563</v>
      </c>
    </row>
    <row r="243">
      <c r="A243" s="2" t="s">
        <v>678</v>
      </c>
      <c r="B243" s="8" t="str">
        <f>VLOOKUP(A243,'Food Encyclopedia'!$C$2:$K$999,3)&amp;","&amp;VLOOKUP(A243,'Food Encyclopedia'!$C$2:$K$999,4)&amp;","&amp;VLOOKUP(A243,'Food Encyclopedia'!$C$2:$K$999,5)&amp;","&amp;VLOOKUP(A243,'Food Encyclopedia'!$C$2:$K$999,6)</f>
        <v>Yogurt, greek, 0% non fat milk, cup,Chobani,Greek yogurt, non-fat plain,Milk and Milk Products</v>
      </c>
      <c r="C243" s="8" t="str">
        <f>VLOOKUP(A243,'Food Encyclopedia'!$C$2:$K$999,6)</f>
        <v>Milk and Milk Products</v>
      </c>
      <c r="D243" s="8" t="str">
        <f>VLOOKUP(A243,'Food Encyclopedia'!$C$2:$K$999,7)</f>
        <v>Dairy</v>
      </c>
      <c r="E243" s="8">
        <f>VLOOKUP(A243,'Absolute Total Monosaccharide C'!$E$2:$T$999,3)</f>
        <v>0.09466</v>
      </c>
      <c r="F243" s="8">
        <f>VLOOKUP(A243,'Absolute Total Monosaccharide C'!$E$2:$T$999,4)</f>
        <v>0.13943</v>
      </c>
      <c r="G243" s="8">
        <f>VLOOKUP(A243,'Absolute Total Monosaccharide C'!$E$2:$T$999,5)</f>
        <v>0</v>
      </c>
      <c r="H243" s="8">
        <f>VLOOKUP(A243,'Absolute Total Monosaccharide C'!$E$2:$T$999,6)</f>
        <v>0.000182</v>
      </c>
      <c r="I243" s="110">
        <f>VLOOKUP(A243,'Absolute Total Monosaccharide C'!$E$2:$T$999,7)</f>
        <v>0.000313</v>
      </c>
      <c r="J243" s="8">
        <f>VLOOKUP(A243,'Absolute Total Monosaccharide C'!$E$2:$T$999,8)</f>
        <v>0.000242</v>
      </c>
      <c r="K243" s="8">
        <f>VLOOKUP(A243,'Absolute Total Monosaccharide C'!$E$2:$T$999,9)</f>
        <v>0.001256</v>
      </c>
      <c r="L243" s="8">
        <f>VLOOKUP(A243,'Absolute Total Monosaccharide C'!$E$2:$T$999,10)</f>
        <v>0</v>
      </c>
      <c r="M243" s="111">
        <f>VLOOKUP(A243,'Absolute Total Monosaccharide C'!$E$2:$T$999,11)</f>
        <v>0.0000413</v>
      </c>
      <c r="N243" s="8">
        <f>VLOOKUP(A243,'Absolute Total Monosaccharide C'!$E$2:$T$999,12)</f>
        <v>0</v>
      </c>
      <c r="O243" s="8">
        <f>VLOOKUP(A243,'Absolute Total Monosaccharide C'!$E$2:$T$999,13)</f>
        <v>0</v>
      </c>
      <c r="P243" s="8">
        <f>VLOOKUP(A243,'Absolute Total Monosaccharide C'!$E$2:$T$999,14)</f>
        <v>0.000151</v>
      </c>
      <c r="Q243" s="8">
        <f>VLOOKUP(A243,'Absolute Total Monosaccharide C'!$E$2:$T$999,15)</f>
        <v>0.001172</v>
      </c>
      <c r="R243" s="8">
        <f>VLOOKUP(A243,'Absolute Total Monosaccharide C'!$E$2:$T$999,16)</f>
        <v>0</v>
      </c>
      <c r="S243" s="110">
        <f>VLOOKUP(A243,'Absolute Total Monosaccharide C'!$E$2:$T$999,2)</f>
        <v>10.35</v>
      </c>
      <c r="T243" s="2">
        <v>0.217425563</v>
      </c>
    </row>
    <row r="244">
      <c r="A244" s="2" t="s">
        <v>681</v>
      </c>
      <c r="B244" s="8" t="str">
        <f>VLOOKUP(A244,'Food Encyclopedia'!$C$2:$K$999,3)&amp;","&amp;VLOOKUP(A244,'Food Encyclopedia'!$C$2:$K$999,4)&amp;","&amp;VLOOKUP(A244,'Food Encyclopedia'!$C$2:$K$999,5)&amp;","&amp;VLOOKUP(A244,'Food Encyclopedia'!$C$2:$K$999,6)</f>
        <v>Yogurt, greek, 0% non fat milk, cup,Chobani,Greek yogurt, blueberry,Milk and Milk Products</v>
      </c>
      <c r="C244" s="8" t="str">
        <f>VLOOKUP(A244,'Food Encyclopedia'!$C$2:$K$999,6)</f>
        <v>Milk and Milk Products</v>
      </c>
      <c r="D244" s="8" t="str">
        <f>VLOOKUP(A244,'Food Encyclopedia'!$C$2:$K$999,7)</f>
        <v>Dairy</v>
      </c>
      <c r="E244" s="8">
        <f>VLOOKUP(A244,'Absolute Total Monosaccharide C'!$E$2:$T$999,3)</f>
        <v>0.239166</v>
      </c>
      <c r="F244" s="8">
        <f>VLOOKUP(A244,'Absolute Total Monosaccharide C'!$E$2:$T$999,4)</f>
        <v>0.079438</v>
      </c>
      <c r="G244" s="8">
        <f>VLOOKUP(A244,'Absolute Total Monosaccharide C'!$E$2:$T$999,5)</f>
        <v>0.091788</v>
      </c>
      <c r="H244" s="8">
        <f>VLOOKUP(A244,'Absolute Total Monosaccharide C'!$E$2:$T$999,6)</f>
        <v>0.000894</v>
      </c>
      <c r="I244" s="110">
        <f>VLOOKUP(A244,'Absolute Total Monosaccharide C'!$E$2:$T$999,7)</f>
        <v>0.000924</v>
      </c>
      <c r="J244" s="8">
        <f>VLOOKUP(A244,'Absolute Total Monosaccharide C'!$E$2:$T$999,8)</f>
        <v>0.000229</v>
      </c>
      <c r="K244" s="8">
        <f>VLOOKUP(A244,'Absolute Total Monosaccharide C'!$E$2:$T$999,9)</f>
        <v>0.000736</v>
      </c>
      <c r="L244" s="8">
        <f>VLOOKUP(A244,'Absolute Total Monosaccharide C'!$E$2:$T$999,10)</f>
        <v>0</v>
      </c>
      <c r="M244" s="8">
        <f>VLOOKUP(A244,'Absolute Total Monosaccharide C'!$E$2:$T$999,11)</f>
        <v>0.002896</v>
      </c>
      <c r="N244" s="8">
        <f>VLOOKUP(A244,'Absolute Total Monosaccharide C'!$E$2:$T$999,12)</f>
        <v>0</v>
      </c>
      <c r="O244" s="8">
        <f>VLOOKUP(A244,'Absolute Total Monosaccharide C'!$E$2:$T$999,13)</f>
        <v>0</v>
      </c>
      <c r="P244" s="8">
        <f>VLOOKUP(A244,'Absolute Total Monosaccharide C'!$E$2:$T$999,14)</f>
        <v>0.001163</v>
      </c>
      <c r="Q244" s="8">
        <f>VLOOKUP(A244,'Absolute Total Monosaccharide C'!$E$2:$T$999,15)</f>
        <v>0.000521</v>
      </c>
      <c r="R244" s="8">
        <f>VLOOKUP(A244,'Absolute Total Monosaccharide C'!$E$2:$T$999,16)</f>
        <v>0</v>
      </c>
      <c r="S244" s="110">
        <f>VLOOKUP(A244,'Absolute Total Monosaccharide C'!$E$2:$T$999,2)</f>
        <v>10.28</v>
      </c>
      <c r="T244" s="2">
        <v>0.713661908</v>
      </c>
    </row>
    <row r="245">
      <c r="A245" s="2" t="s">
        <v>683</v>
      </c>
      <c r="B245" s="8" t="str">
        <f>VLOOKUP(A245,'Food Encyclopedia'!$C$2:$K$999,3)&amp;","&amp;VLOOKUP(A245,'Food Encyclopedia'!$C$2:$K$999,4)&amp;","&amp;VLOOKUP(A245,'Food Encyclopedia'!$C$2:$K$999,5)&amp;","&amp;VLOOKUP(A245,'Food Encyclopedia'!$C$2:$K$999,6)</f>
        <v>Cheese, cottage, NA, cup,Daisy,Pure &amp; natural cottage cheese,Milk and Milk Products</v>
      </c>
      <c r="C245" s="8" t="str">
        <f>VLOOKUP(A245,'Food Encyclopedia'!$C$2:$K$999,6)</f>
        <v>Milk and Milk Products</v>
      </c>
      <c r="D245" s="8" t="str">
        <f>VLOOKUP(A245,'Food Encyclopedia'!$C$2:$K$999,7)</f>
        <v>Dairy</v>
      </c>
      <c r="E245" s="8">
        <f>VLOOKUP(A245,'Absolute Total Monosaccharide C'!$E$2:$T$999,3)</f>
        <v>0.08388</v>
      </c>
      <c r="F245" s="8">
        <f>VLOOKUP(A245,'Absolute Total Monosaccharide C'!$E$2:$T$999,4)</f>
        <v>0.090215</v>
      </c>
      <c r="G245" s="8">
        <f>VLOOKUP(A245,'Absolute Total Monosaccharide C'!$E$2:$T$999,5)</f>
        <v>0.024588</v>
      </c>
      <c r="H245" s="8">
        <f>VLOOKUP(A245,'Absolute Total Monosaccharide C'!$E$2:$T$999,6)</f>
        <v>0.000154</v>
      </c>
      <c r="I245" s="110">
        <f>VLOOKUP(A245,'Absolute Total Monosaccharide C'!$E$2:$T$999,7)</f>
        <v>0.000199</v>
      </c>
      <c r="J245" s="8">
        <f>VLOOKUP(A245,'Absolute Total Monosaccharide C'!$E$2:$T$999,8)</f>
        <v>0</v>
      </c>
      <c r="K245" s="8">
        <f>VLOOKUP(A245,'Absolute Total Monosaccharide C'!$E$2:$T$999,9)</f>
        <v>0.00039</v>
      </c>
      <c r="L245" s="8">
        <f>VLOOKUP(A245,'Absolute Total Monosaccharide C'!$E$2:$T$999,10)</f>
        <v>0</v>
      </c>
      <c r="M245" s="8">
        <f>VLOOKUP(A245,'Absolute Total Monosaccharide C'!$E$2:$T$999,11)</f>
        <v>0</v>
      </c>
      <c r="N245" s="8">
        <f>VLOOKUP(A245,'Absolute Total Monosaccharide C'!$E$2:$T$999,12)</f>
        <v>0</v>
      </c>
      <c r="O245" s="8">
        <f>VLOOKUP(A245,'Absolute Total Monosaccharide C'!$E$2:$T$999,13)</f>
        <v>0</v>
      </c>
      <c r="P245" s="8">
        <f>VLOOKUP(A245,'Absolute Total Monosaccharide C'!$E$2:$T$999,14)</f>
        <v>0.000621</v>
      </c>
      <c r="Q245" s="8">
        <f>VLOOKUP(A245,'Absolute Total Monosaccharide C'!$E$2:$T$999,15)</f>
        <v>0.000504</v>
      </c>
      <c r="R245" s="8">
        <f>VLOOKUP(A245,'Absolute Total Monosaccharide C'!$E$2:$T$999,16)</f>
        <v>0</v>
      </c>
      <c r="S245" s="110">
        <f>VLOOKUP(A245,'Absolute Total Monosaccharide C'!$E$2:$T$999,2)</f>
        <v>10.34</v>
      </c>
      <c r="T245" s="2">
        <v>0.047808311</v>
      </c>
    </row>
    <row r="246">
      <c r="A246" s="2" t="s">
        <v>687</v>
      </c>
      <c r="B246" s="8" t="str">
        <f>VLOOKUP(A246,'Food Encyclopedia'!$C$2:$K$999,3)&amp;","&amp;VLOOKUP(A246,'Food Encyclopedia'!$C$2:$K$999,4)&amp;","&amp;VLOOKUP(A246,'Food Encyclopedia'!$C$2:$K$999,5)&amp;","&amp;VLOOKUP(A246,'Food Encyclopedia'!$C$2:$K$999,6)</f>
        <v>Cheese, mozzarella, NA, packed,Organics,low-moisture part-skim mozzarella string cheese,Milk and Milk Products</v>
      </c>
      <c r="C246" s="8" t="str">
        <f>VLOOKUP(A246,'Food Encyclopedia'!$C$2:$K$999,6)</f>
        <v>Milk and Milk Products</v>
      </c>
      <c r="D246" s="8" t="str">
        <f>VLOOKUP(A246,'Food Encyclopedia'!$C$2:$K$999,7)</f>
        <v>Dairy</v>
      </c>
      <c r="E246" s="8">
        <f>VLOOKUP(A246,'Absolute Total Monosaccharide C'!$E$2:$T$999,3)</f>
        <v>0.00334</v>
      </c>
      <c r="F246" s="8">
        <f>VLOOKUP(A246,'Absolute Total Monosaccharide C'!$E$2:$T$999,4)</f>
        <v>0.007714</v>
      </c>
      <c r="G246" s="8">
        <f>VLOOKUP(A246,'Absolute Total Monosaccharide C'!$E$2:$T$999,5)</f>
        <v>0.000105</v>
      </c>
      <c r="H246" s="111">
        <f>VLOOKUP(A246,'Absolute Total Monosaccharide C'!$E$2:$T$999,6)</f>
        <v>0.0000396</v>
      </c>
      <c r="I246" s="113">
        <f>VLOOKUP(A246,'Absolute Total Monosaccharide C'!$E$2:$T$999,7)</f>
        <v>0.0000173</v>
      </c>
      <c r="J246" s="8">
        <f>VLOOKUP(A246,'Absolute Total Monosaccharide C'!$E$2:$T$999,8)</f>
        <v>0.00017</v>
      </c>
      <c r="K246" s="8">
        <f>VLOOKUP(A246,'Absolute Total Monosaccharide C'!$E$2:$T$999,9)</f>
        <v>0.000164</v>
      </c>
      <c r="L246" s="8">
        <f>VLOOKUP(A246,'Absolute Total Monosaccharide C'!$E$2:$T$999,10)</f>
        <v>0</v>
      </c>
      <c r="M246" s="8">
        <f>VLOOKUP(A246,'Absolute Total Monosaccharide C'!$E$2:$T$999,11)</f>
        <v>0</v>
      </c>
      <c r="N246" s="8">
        <f>VLOOKUP(A246,'Absolute Total Monosaccharide C'!$E$2:$T$999,12)</f>
        <v>0</v>
      </c>
      <c r="O246" s="8">
        <f>VLOOKUP(A246,'Absolute Total Monosaccharide C'!$E$2:$T$999,13)</f>
        <v>0</v>
      </c>
      <c r="P246" s="8">
        <f>VLOOKUP(A246,'Absolute Total Monosaccharide C'!$E$2:$T$999,14)</f>
        <v>0</v>
      </c>
      <c r="Q246" s="8">
        <f>VLOOKUP(A246,'Absolute Total Monosaccharide C'!$E$2:$T$999,15)</f>
        <v>0</v>
      </c>
      <c r="R246" s="8">
        <f>VLOOKUP(A246,'Absolute Total Monosaccharide C'!$E$2:$T$999,16)</f>
        <v>0.000367</v>
      </c>
      <c r="S246" s="110">
        <f>VLOOKUP(A246,'Absolute Total Monosaccharide C'!$E$2:$T$999,2)</f>
        <v>10.32</v>
      </c>
    </row>
    <row r="247">
      <c r="A247" s="2" t="s">
        <v>690</v>
      </c>
      <c r="B247" s="8" t="str">
        <f>VLOOKUP(A247,'Food Encyclopedia'!$C$2:$K$999,3)&amp;","&amp;VLOOKUP(A247,'Food Encyclopedia'!$C$2:$K$999,4)&amp;","&amp;VLOOKUP(A247,'Food Encyclopedia'!$C$2:$K$999,5)&amp;","&amp;VLOOKUP(A247,'Food Encyclopedia'!$C$2:$K$999,6)</f>
        <v>Tofu, sprouted, NA, packed,Organics,Organic sprouted tofu, super firm,Beans, Peas, Legumes, Nuts, Seeds</v>
      </c>
      <c r="C247" s="8" t="str">
        <f>VLOOKUP(A247,'Food Encyclopedia'!$C$2:$K$999,6)</f>
        <v>Beans, Peas, Legumes, Nuts, Seeds</v>
      </c>
      <c r="D247" s="8" t="str">
        <f>VLOOKUP(A247,'Food Encyclopedia'!$C$2:$K$999,7)</f>
        <v>Vegetable</v>
      </c>
      <c r="E247" s="8">
        <f>VLOOKUP(A247,'Absolute Total Monosaccharide C'!$E$2:$T$999,3)</f>
        <v>0.012116</v>
      </c>
      <c r="F247" s="8">
        <f>VLOOKUP(A247,'Absolute Total Monosaccharide C'!$E$2:$T$999,4)</f>
        <v>0.015204</v>
      </c>
      <c r="G247" s="8">
        <f>VLOOKUP(A247,'Absolute Total Monosaccharide C'!$E$2:$T$999,5)</f>
        <v>0</v>
      </c>
      <c r="H247" s="8">
        <f>VLOOKUP(A247,'Absolute Total Monosaccharide C'!$E$2:$T$999,6)</f>
        <v>0.000704</v>
      </c>
      <c r="I247" s="110">
        <f>VLOOKUP(A247,'Absolute Total Monosaccharide C'!$E$2:$T$999,7)</f>
        <v>0.003683</v>
      </c>
      <c r="J247" s="8">
        <f>VLOOKUP(A247,'Absolute Total Monosaccharide C'!$E$2:$T$999,8)</f>
        <v>0</v>
      </c>
      <c r="K247" s="8">
        <f>VLOOKUP(A247,'Absolute Total Monosaccharide C'!$E$2:$T$999,9)</f>
        <v>0.001454</v>
      </c>
      <c r="L247" s="8">
        <f>VLOOKUP(A247,'Absolute Total Monosaccharide C'!$E$2:$T$999,10)</f>
        <v>0</v>
      </c>
      <c r="M247" s="8">
        <f>VLOOKUP(A247,'Absolute Total Monosaccharide C'!$E$2:$T$999,11)</f>
        <v>0.002503</v>
      </c>
      <c r="N247" s="8">
        <f>VLOOKUP(A247,'Absolute Total Monosaccharide C'!$E$2:$T$999,12)</f>
        <v>0</v>
      </c>
      <c r="O247" s="8">
        <f>VLOOKUP(A247,'Absolute Total Monosaccharide C'!$E$2:$T$999,13)</f>
        <v>0</v>
      </c>
      <c r="P247" s="8">
        <f>VLOOKUP(A247,'Absolute Total Monosaccharide C'!$E$2:$T$999,14)</f>
        <v>0.005624</v>
      </c>
      <c r="Q247" s="8">
        <f>VLOOKUP(A247,'Absolute Total Monosaccharide C'!$E$2:$T$999,15)</f>
        <v>0</v>
      </c>
      <c r="R247" s="8">
        <f>VLOOKUP(A247,'Absolute Total Monosaccharide C'!$E$2:$T$999,16)</f>
        <v>0.001595</v>
      </c>
      <c r="S247" s="110">
        <f>VLOOKUP(A247,'Absolute Total Monosaccharide C'!$E$2:$T$999,2)</f>
        <v>10.42</v>
      </c>
    </row>
    <row r="248">
      <c r="A248" s="2" t="s">
        <v>693</v>
      </c>
      <c r="B248" s="8" t="str">
        <f>VLOOKUP(A248,'Food Encyclopedia'!$C$2:$K$999,3)&amp;","&amp;VLOOKUP(A248,'Food Encyclopedia'!$C$2:$K$999,4)&amp;","&amp;VLOOKUP(A248,'Food Encyclopedia'!$C$2:$K$999,5)&amp;","&amp;VLOOKUP(A248,'Food Encyclopedia'!$C$2:$K$999,6)</f>
        <v>Tofu, commercial product, packed,Azumaya,,Beans, Peas, Legumes, Nuts, Seeds</v>
      </c>
      <c r="C248" s="8" t="str">
        <f>VLOOKUP(A248,'Food Encyclopedia'!$C$2:$K$999,6)</f>
        <v>Beans, Peas, Legumes, Nuts, Seeds</v>
      </c>
      <c r="D248" s="8" t="str">
        <f>VLOOKUP(A248,'Food Encyclopedia'!$C$2:$K$999,7)</f>
        <v>Vegetable</v>
      </c>
      <c r="E248" s="8">
        <f>VLOOKUP(A248,'Absolute Total Monosaccharide C'!$E$2:$T$999,3)</f>
        <v>0.077358</v>
      </c>
      <c r="F248" s="8">
        <f>VLOOKUP(A248,'Absolute Total Monosaccharide C'!$E$2:$T$999,4)</f>
        <v>0.043223</v>
      </c>
      <c r="G248" s="8">
        <f>VLOOKUP(A248,'Absolute Total Monosaccharide C'!$E$2:$T$999,5)</f>
        <v>0</v>
      </c>
      <c r="H248" s="8">
        <f>VLOOKUP(A248,'Absolute Total Monosaccharide C'!$E$2:$T$999,6)</f>
        <v>0.064215</v>
      </c>
      <c r="I248" s="110">
        <f>VLOOKUP(A248,'Absolute Total Monosaccharide C'!$E$2:$T$999,7)</f>
        <v>0.034969</v>
      </c>
      <c r="J248" s="8">
        <f>VLOOKUP(A248,'Absolute Total Monosaccharide C'!$E$2:$T$999,8)</f>
        <v>0.003417</v>
      </c>
      <c r="K248" s="8">
        <f>VLOOKUP(A248,'Absolute Total Monosaccharide C'!$E$2:$T$999,9)</f>
        <v>0.00595</v>
      </c>
      <c r="L248" s="8">
        <f>VLOOKUP(A248,'Absolute Total Monosaccharide C'!$E$2:$T$999,10)</f>
        <v>0</v>
      </c>
      <c r="M248" s="8">
        <f>VLOOKUP(A248,'Absolute Total Monosaccharide C'!$E$2:$T$999,11)</f>
        <v>0.038054</v>
      </c>
      <c r="N248" s="8">
        <f>VLOOKUP(A248,'Absolute Total Monosaccharide C'!$E$2:$T$999,12)</f>
        <v>0</v>
      </c>
      <c r="O248" s="8">
        <f>VLOOKUP(A248,'Absolute Total Monosaccharide C'!$E$2:$T$999,13)</f>
        <v>0</v>
      </c>
      <c r="P248" s="8">
        <f>VLOOKUP(A248,'Absolute Total Monosaccharide C'!$E$2:$T$999,14)</f>
        <v>0.006203</v>
      </c>
      <c r="Q248" s="8">
        <f>VLOOKUP(A248,'Absolute Total Monosaccharide C'!$E$2:$T$999,15)</f>
        <v>0.004693</v>
      </c>
      <c r="R248" s="8">
        <f>VLOOKUP(A248,'Absolute Total Monosaccharide C'!$E$2:$T$999,16)</f>
        <v>0</v>
      </c>
      <c r="S248" s="110">
        <f>VLOOKUP(A248,'Absolute Total Monosaccharide C'!$E$2:$T$999,2)</f>
        <v>10.46</v>
      </c>
      <c r="T248" s="2">
        <v>0.313512304</v>
      </c>
    </row>
    <row r="249">
      <c r="A249" s="2" t="s">
        <v>697</v>
      </c>
      <c r="B249" s="8" t="str">
        <f>VLOOKUP(A249,'Food Encyclopedia'!$C$2:$K$999,3)&amp;","&amp;VLOOKUP(A249,'Food Encyclopedia'!$C$2:$K$999,4)&amp;","&amp;VLOOKUP(A249,'Food Encyclopedia'!$C$2:$K$999,5)&amp;","&amp;VLOOKUP(A249,'Food Encyclopedia'!$C$2:$K$999,6)</f>
        <v>Hummus, classic, NA, pre-cooked,Sabra,Classic hummus,Beans, Peas, Legumes, Nuts, Seeds</v>
      </c>
      <c r="C249" s="8" t="str">
        <f>VLOOKUP(A249,'Food Encyclopedia'!$C$2:$K$999,6)</f>
        <v>Beans, Peas, Legumes, Nuts, Seeds</v>
      </c>
      <c r="D249" s="8" t="str">
        <f>VLOOKUP(A249,'Food Encyclopedia'!$C$2:$K$999,7)</f>
        <v>Snack</v>
      </c>
      <c r="E249" s="8">
        <f>VLOOKUP(A249,'Absolute Total Monosaccharide C'!$E$2:$T$999,3)</f>
        <v>0.461905</v>
      </c>
      <c r="F249" s="8">
        <f>VLOOKUP(A249,'Absolute Total Monosaccharide C'!$E$2:$T$999,4)</f>
        <v>0.029805</v>
      </c>
      <c r="G249" s="8">
        <f>VLOOKUP(A249,'Absolute Total Monosaccharide C'!$E$2:$T$999,5)</f>
        <v>0</v>
      </c>
      <c r="H249" s="8">
        <f>VLOOKUP(A249,'Absolute Total Monosaccharide C'!$E$2:$T$999,6)</f>
        <v>0.005382</v>
      </c>
      <c r="I249" s="110">
        <f>VLOOKUP(A249,'Absolute Total Monosaccharide C'!$E$2:$T$999,7)</f>
        <v>0.021145</v>
      </c>
      <c r="J249" s="8">
        <f>VLOOKUP(A249,'Absolute Total Monosaccharide C'!$E$2:$T$999,8)</f>
        <v>0.000831</v>
      </c>
      <c r="K249" s="8">
        <f>VLOOKUP(A249,'Absolute Total Monosaccharide C'!$E$2:$T$999,9)</f>
        <v>0.001523</v>
      </c>
      <c r="L249" s="8">
        <f>VLOOKUP(A249,'Absolute Total Monosaccharide C'!$E$2:$T$999,10)</f>
        <v>0</v>
      </c>
      <c r="M249" s="8">
        <f>VLOOKUP(A249,'Absolute Total Monosaccharide C'!$E$2:$T$999,11)</f>
        <v>0.005419</v>
      </c>
      <c r="N249" s="8">
        <f>VLOOKUP(A249,'Absolute Total Monosaccharide C'!$E$2:$T$999,12)</f>
        <v>0</v>
      </c>
      <c r="O249" s="8">
        <f>VLOOKUP(A249,'Absolute Total Monosaccharide C'!$E$2:$T$999,13)</f>
        <v>0</v>
      </c>
      <c r="P249" s="8">
        <f>VLOOKUP(A249,'Absolute Total Monosaccharide C'!$E$2:$T$999,14)</f>
        <v>0.024843</v>
      </c>
      <c r="Q249" s="8">
        <f>VLOOKUP(A249,'Absolute Total Monosaccharide C'!$E$2:$T$999,15)</f>
        <v>0.000739</v>
      </c>
      <c r="R249" s="8">
        <f>VLOOKUP(A249,'Absolute Total Monosaccharide C'!$E$2:$T$999,16)</f>
        <v>0</v>
      </c>
      <c r="S249" s="110">
        <f>VLOOKUP(A249,'Absolute Total Monosaccharide C'!$E$2:$T$999,2)</f>
        <v>10.14</v>
      </c>
      <c r="T249" s="2">
        <v>0.194277384</v>
      </c>
    </row>
    <row r="250">
      <c r="A250" s="2" t="s">
        <v>701</v>
      </c>
      <c r="B250" s="8" t="str">
        <f>VLOOKUP(A250,'Food Encyclopedia'!$C$2:$K$999,3)&amp;","&amp;VLOOKUP(A250,'Food Encyclopedia'!$C$2:$K$999,4)&amp;","&amp;VLOOKUP(A250,'Food Encyclopedia'!$C$2:$K$999,5)&amp;","&amp;VLOOKUP(A250,'Food Encyclopedia'!$C$2:$K$999,6)</f>
        <v>Hummus, roasted red pepper, NA, pre-cooked,Sabra,Roasted red pepper hummus,Beans, Peas, Legumes, Nuts, Seeds</v>
      </c>
      <c r="C250" s="8" t="str">
        <f>VLOOKUP(A250,'Food Encyclopedia'!$C$2:$K$999,6)</f>
        <v>Beans, Peas, Legumes, Nuts, Seeds</v>
      </c>
      <c r="D250" s="8" t="str">
        <f>VLOOKUP(A250,'Food Encyclopedia'!$C$2:$K$999,7)</f>
        <v>Snack</v>
      </c>
      <c r="E250" s="8">
        <f>VLOOKUP(A250,'Absolute Total Monosaccharide C'!$E$2:$T$999,3)</f>
        <v>0.151185</v>
      </c>
      <c r="F250" s="8">
        <f>VLOOKUP(A250,'Absolute Total Monosaccharide C'!$E$2:$T$999,4)</f>
        <v>0.015122</v>
      </c>
      <c r="G250" s="8">
        <f>VLOOKUP(A250,'Absolute Total Monosaccharide C'!$E$2:$T$999,5)</f>
        <v>0.002874</v>
      </c>
      <c r="H250" s="8">
        <f>VLOOKUP(A250,'Absolute Total Monosaccharide C'!$E$2:$T$999,6)</f>
        <v>0.002332</v>
      </c>
      <c r="I250" s="110">
        <f>VLOOKUP(A250,'Absolute Total Monosaccharide C'!$E$2:$T$999,7)</f>
        <v>0.014306</v>
      </c>
      <c r="J250" s="8">
        <f>VLOOKUP(A250,'Absolute Total Monosaccharide C'!$E$2:$T$999,8)</f>
        <v>0.000622</v>
      </c>
      <c r="K250" s="8">
        <f>VLOOKUP(A250,'Absolute Total Monosaccharide C'!$E$2:$T$999,9)</f>
        <v>0.000868</v>
      </c>
      <c r="L250" s="8">
        <f>VLOOKUP(A250,'Absolute Total Monosaccharide C'!$E$2:$T$999,10)</f>
        <v>0.000132</v>
      </c>
      <c r="M250" s="8">
        <f>VLOOKUP(A250,'Absolute Total Monosaccharide C'!$E$2:$T$999,11)</f>
        <v>0.001841</v>
      </c>
      <c r="N250" s="8">
        <f>VLOOKUP(A250,'Absolute Total Monosaccharide C'!$E$2:$T$999,12)</f>
        <v>0</v>
      </c>
      <c r="O250" s="8">
        <f>VLOOKUP(A250,'Absolute Total Monosaccharide C'!$E$2:$T$999,13)</f>
        <v>0</v>
      </c>
      <c r="P250" s="8">
        <f>VLOOKUP(A250,'Absolute Total Monosaccharide C'!$E$2:$T$999,14)</f>
        <v>0.009052</v>
      </c>
      <c r="Q250" s="8">
        <f>VLOOKUP(A250,'Absolute Total Monosaccharide C'!$E$2:$T$999,15)</f>
        <v>0</v>
      </c>
      <c r="R250" s="8">
        <f>VLOOKUP(A250,'Absolute Total Monosaccharide C'!$E$2:$T$999,16)</f>
        <v>0.00045</v>
      </c>
      <c r="S250" s="110">
        <f>VLOOKUP(A250,'Absolute Total Monosaccharide C'!$E$2:$T$999,2)</f>
        <v>11.256</v>
      </c>
    </row>
    <row r="251">
      <c r="A251" s="2" t="s">
        <v>704</v>
      </c>
      <c r="B251" s="8" t="str">
        <f>VLOOKUP(A251,'Food Encyclopedia'!$C$2:$K$999,3)&amp;","&amp;VLOOKUP(A251,'Food Encyclopedia'!$C$2:$K$999,4)&amp;","&amp;VLOOKUP(A251,'Food Encyclopedia'!$C$2:$K$999,5)&amp;","&amp;VLOOKUP(A251,'Food Encyclopedia'!$C$2:$K$999,6)</f>
        <v>Hummus, roasted pine nut, NA, pre-cooked,Sabra,Roasted pine nut hummus,Beans, Peas, Legumes, Nuts, Seeds</v>
      </c>
      <c r="C251" s="8" t="str">
        <f>VLOOKUP(A251,'Food Encyclopedia'!$C$2:$K$999,6)</f>
        <v>Beans, Peas, Legumes, Nuts, Seeds</v>
      </c>
      <c r="D251" s="8" t="str">
        <f>VLOOKUP(A251,'Food Encyclopedia'!$C$2:$K$999,7)</f>
        <v>Snack</v>
      </c>
      <c r="E251" s="8">
        <f>VLOOKUP(A251,'Absolute Total Monosaccharide C'!$E$2:$T$999,3)</f>
        <v>0.205327</v>
      </c>
      <c r="F251" s="8">
        <f>VLOOKUP(A251,'Absolute Total Monosaccharide C'!$E$2:$T$999,4)</f>
        <v>0.025766</v>
      </c>
      <c r="G251" s="8">
        <f>VLOOKUP(A251,'Absolute Total Monosaccharide C'!$E$2:$T$999,5)</f>
        <v>0</v>
      </c>
      <c r="H251" s="8">
        <f>VLOOKUP(A251,'Absolute Total Monosaccharide C'!$E$2:$T$999,6)</f>
        <v>0.002492</v>
      </c>
      <c r="I251" s="110">
        <f>VLOOKUP(A251,'Absolute Total Monosaccharide C'!$E$2:$T$999,7)</f>
        <v>0.021069</v>
      </c>
      <c r="J251" s="8">
        <f>VLOOKUP(A251,'Absolute Total Monosaccharide C'!$E$2:$T$999,8)</f>
        <v>0</v>
      </c>
      <c r="K251" s="8">
        <f>VLOOKUP(A251,'Absolute Total Monosaccharide C'!$E$2:$T$999,9)</f>
        <v>0.001576</v>
      </c>
      <c r="L251" s="8">
        <f>VLOOKUP(A251,'Absolute Total Monosaccharide C'!$E$2:$T$999,10)</f>
        <v>0</v>
      </c>
      <c r="M251" s="8">
        <f>VLOOKUP(A251,'Absolute Total Monosaccharide C'!$E$2:$T$999,11)</f>
        <v>0.00587</v>
      </c>
      <c r="N251" s="8">
        <f>VLOOKUP(A251,'Absolute Total Monosaccharide C'!$E$2:$T$999,12)</f>
        <v>0</v>
      </c>
      <c r="O251" s="8">
        <f>VLOOKUP(A251,'Absolute Total Monosaccharide C'!$E$2:$T$999,13)</f>
        <v>0</v>
      </c>
      <c r="P251" s="8">
        <f>VLOOKUP(A251,'Absolute Total Monosaccharide C'!$E$2:$T$999,14)</f>
        <v>0.005083</v>
      </c>
      <c r="Q251" s="8">
        <f>VLOOKUP(A251,'Absolute Total Monosaccharide C'!$E$2:$T$999,15)</f>
        <v>0</v>
      </c>
      <c r="R251" s="8">
        <f>VLOOKUP(A251,'Absolute Total Monosaccharide C'!$E$2:$T$999,16)</f>
        <v>0.000849</v>
      </c>
      <c r="S251" s="110">
        <f>VLOOKUP(A251,'Absolute Total Monosaccharide C'!$E$2:$T$999,2)</f>
        <v>10.08</v>
      </c>
    </row>
    <row r="252">
      <c r="A252" s="2" t="s">
        <v>707</v>
      </c>
      <c r="B252" s="8" t="str">
        <f>VLOOKUP(A252,'Food Encyclopedia'!$C$2:$K$999,3)&amp;","&amp;VLOOKUP(A252,'Food Encyclopedia'!$C$2:$K$999,4)&amp;","&amp;VLOOKUP(A252,'Food Encyclopedia'!$C$2:$K$999,5)&amp;","&amp;VLOOKUP(A252,'Food Encyclopedia'!$C$2:$K$999,6)</f>
        <v>Spread, almond, NA, sachet,Justin's,Cinnamon Almond Butter,Beans, Peas, Legumes, Nuts, Seeds</v>
      </c>
      <c r="C252" s="8" t="str">
        <f>VLOOKUP(A252,'Food Encyclopedia'!$C$2:$K$999,6)</f>
        <v>Beans, Peas, Legumes, Nuts, Seeds</v>
      </c>
      <c r="D252" s="8" t="str">
        <f>VLOOKUP(A252,'Food Encyclopedia'!$C$2:$K$999,7)</f>
        <v>Fats</v>
      </c>
      <c r="E252" s="8">
        <f>VLOOKUP(A252,'Absolute Total Monosaccharide C'!$E$2:$T$999,3)</f>
        <v>0.045487</v>
      </c>
      <c r="F252" s="8">
        <f>VLOOKUP(A252,'Absolute Total Monosaccharide C'!$E$2:$T$999,4)</f>
        <v>0.015126</v>
      </c>
      <c r="G252" s="8">
        <f>VLOOKUP(A252,'Absolute Total Monosaccharide C'!$E$2:$T$999,5)</f>
        <v>0</v>
      </c>
      <c r="H252" s="8">
        <f>VLOOKUP(A252,'Absolute Total Monosaccharide C'!$E$2:$T$999,6)</f>
        <v>0.020594</v>
      </c>
      <c r="I252" s="110">
        <f>VLOOKUP(A252,'Absolute Total Monosaccharide C'!$E$2:$T$999,7)</f>
        <v>0.0578</v>
      </c>
      <c r="J252" s="8">
        <f>VLOOKUP(A252,'Absolute Total Monosaccharide C'!$E$2:$T$999,8)</f>
        <v>0.002191</v>
      </c>
      <c r="K252" s="8">
        <f>VLOOKUP(A252,'Absolute Total Monosaccharide C'!$E$2:$T$999,9)</f>
        <v>0.003076</v>
      </c>
      <c r="L252" s="8">
        <f>VLOOKUP(A252,'Absolute Total Monosaccharide C'!$E$2:$T$999,10)</f>
        <v>0</v>
      </c>
      <c r="M252" s="8">
        <f>VLOOKUP(A252,'Absolute Total Monosaccharide C'!$E$2:$T$999,11)</f>
        <v>0.006608</v>
      </c>
      <c r="N252" s="8">
        <f>VLOOKUP(A252,'Absolute Total Monosaccharide C'!$E$2:$T$999,12)</f>
        <v>0</v>
      </c>
      <c r="O252" s="8">
        <f>VLOOKUP(A252,'Absolute Total Monosaccharide C'!$E$2:$T$999,13)</f>
        <v>0</v>
      </c>
      <c r="P252" s="8">
        <f>VLOOKUP(A252,'Absolute Total Monosaccharide C'!$E$2:$T$999,14)</f>
        <v>0.00043</v>
      </c>
      <c r="Q252" s="8">
        <f>VLOOKUP(A252,'Absolute Total Monosaccharide C'!$E$2:$T$999,15)</f>
        <v>0.000292</v>
      </c>
      <c r="R252" s="8">
        <f>VLOOKUP(A252,'Absolute Total Monosaccharide C'!$E$2:$T$999,16)</f>
        <v>0</v>
      </c>
      <c r="S252" s="110">
        <f>VLOOKUP(A252,'Absolute Total Monosaccharide C'!$E$2:$T$999,2)</f>
        <v>10.02</v>
      </c>
      <c r="T252" s="2">
        <v>0.110524329</v>
      </c>
    </row>
    <row r="253">
      <c r="A253" s="2" t="s">
        <v>709</v>
      </c>
      <c r="B253" s="8" t="str">
        <f>VLOOKUP(A253,'Food Encyclopedia'!$C$2:$K$999,3)&amp;","&amp;VLOOKUP(A253,'Food Encyclopedia'!$C$2:$K$999,4)&amp;","&amp;VLOOKUP(A253,'Food Encyclopedia'!$C$2:$K$999,5)&amp;","&amp;VLOOKUP(A253,'Food Encyclopedia'!$C$2:$K$999,6)</f>
        <v>Cookies, chocolate chip, NA, packed,Organics,Mini chocolate chip cookies,Grain Products</v>
      </c>
      <c r="C253" s="8" t="str">
        <f>VLOOKUP(A253,'Food Encyclopedia'!$C$2:$K$999,6)</f>
        <v>Grain Products</v>
      </c>
      <c r="D253" s="8" t="str">
        <f>VLOOKUP(A253,'Food Encyclopedia'!$C$2:$K$999,7)</f>
        <v>Snack</v>
      </c>
      <c r="E253" s="8">
        <f>VLOOKUP(A253,'Absolute Total Monosaccharide C'!$E$2:$T$999,3)</f>
        <v>0.692065</v>
      </c>
      <c r="F253" s="8">
        <f>VLOOKUP(A253,'Absolute Total Monosaccharide C'!$E$2:$T$999,4)</f>
        <v>0.005799</v>
      </c>
      <c r="G253" s="8">
        <f>VLOOKUP(A253,'Absolute Total Monosaccharide C'!$E$2:$T$999,5)</f>
        <v>0.016775</v>
      </c>
      <c r="H253" s="8">
        <f>VLOOKUP(A253,'Absolute Total Monosaccharide C'!$E$2:$T$999,6)</f>
        <v>0.005471</v>
      </c>
      <c r="I253" s="110">
        <f>VLOOKUP(A253,'Absolute Total Monosaccharide C'!$E$2:$T$999,7)</f>
        <v>0.00586</v>
      </c>
      <c r="J253" s="8">
        <f>VLOOKUP(A253,'Absolute Total Monosaccharide C'!$E$2:$T$999,8)</f>
        <v>0</v>
      </c>
      <c r="K253" s="8">
        <f>VLOOKUP(A253,'Absolute Total Monosaccharide C'!$E$2:$T$999,9)</f>
        <v>0.00011</v>
      </c>
      <c r="L253" s="8">
        <f>VLOOKUP(A253,'Absolute Total Monosaccharide C'!$E$2:$T$999,10)</f>
        <v>0</v>
      </c>
      <c r="M253" s="8">
        <f>VLOOKUP(A253,'Absolute Total Monosaccharide C'!$E$2:$T$999,11)</f>
        <v>0.000512</v>
      </c>
      <c r="N253" s="8">
        <f>VLOOKUP(A253,'Absolute Total Monosaccharide C'!$E$2:$T$999,12)</f>
        <v>0</v>
      </c>
      <c r="O253" s="8">
        <f>VLOOKUP(A253,'Absolute Total Monosaccharide C'!$E$2:$T$999,13)</f>
        <v>0</v>
      </c>
      <c r="P253" s="8">
        <f>VLOOKUP(A253,'Absolute Total Monosaccharide C'!$E$2:$T$999,14)</f>
        <v>0</v>
      </c>
      <c r="Q253" s="111">
        <f>VLOOKUP(A253,'Absolute Total Monosaccharide C'!$E$2:$T$999,15)</f>
        <v>0.0000636</v>
      </c>
      <c r="R253" s="8">
        <f>VLOOKUP(A253,'Absolute Total Monosaccharide C'!$E$2:$T$999,16)</f>
        <v>0</v>
      </c>
      <c r="S253" s="110">
        <f>VLOOKUP(A253,'Absolute Total Monosaccharide C'!$E$2:$T$999,2)</f>
        <v>10.04</v>
      </c>
      <c r="T253" s="2">
        <v>0.680610778</v>
      </c>
    </row>
    <row r="254">
      <c r="A254" s="2" t="s">
        <v>712</v>
      </c>
      <c r="B254" s="8" t="str">
        <f>VLOOKUP(A254,'Food Encyclopedia'!$C$2:$K$999,3)&amp;","&amp;VLOOKUP(A254,'Food Encyclopedia'!$C$2:$K$999,4)&amp;","&amp;VLOOKUP(A254,'Food Encyclopedia'!$C$2:$K$999,5)&amp;","&amp;VLOOKUP(A254,'Food Encyclopedia'!$C$2:$K$999,6)</f>
        <v>Cookies, vanilla, NA, packed,Organics,Animal cookies, vanilla,Grain Products</v>
      </c>
      <c r="C254" s="8" t="str">
        <f>VLOOKUP(A254,'Food Encyclopedia'!$C$2:$K$999,6)</f>
        <v>Grain Products</v>
      </c>
      <c r="D254" s="8" t="str">
        <f>VLOOKUP(A254,'Food Encyclopedia'!$C$2:$K$999,7)</f>
        <v>Snack</v>
      </c>
      <c r="E254" s="8">
        <f>VLOOKUP(A254,'Absolute Total Monosaccharide C'!$E$2:$T$999,3)</f>
        <v>0.536708</v>
      </c>
      <c r="F254" s="8">
        <f>VLOOKUP(A254,'Absolute Total Monosaccharide C'!$E$2:$T$999,4)</f>
        <v>0.003125</v>
      </c>
      <c r="G254" s="8">
        <f>VLOOKUP(A254,'Absolute Total Monosaccharide C'!$E$2:$T$999,5)</f>
        <v>0.006879</v>
      </c>
      <c r="H254" s="8">
        <f>VLOOKUP(A254,'Absolute Total Monosaccharide C'!$E$2:$T$999,6)</f>
        <v>0.002743</v>
      </c>
      <c r="I254" s="110">
        <f>VLOOKUP(A254,'Absolute Total Monosaccharide C'!$E$2:$T$999,7)</f>
        <v>0.00591</v>
      </c>
      <c r="J254" s="8">
        <f>VLOOKUP(A254,'Absolute Total Monosaccharide C'!$E$2:$T$999,8)</f>
        <v>0.000964</v>
      </c>
      <c r="K254" s="111">
        <f>VLOOKUP(A254,'Absolute Total Monosaccharide C'!$E$2:$T$999,9)</f>
        <v>0.0000171</v>
      </c>
      <c r="L254" s="8">
        <f>VLOOKUP(A254,'Absolute Total Monosaccharide C'!$E$2:$T$999,10)</f>
        <v>0</v>
      </c>
      <c r="M254" s="8">
        <f>VLOOKUP(A254,'Absolute Total Monosaccharide C'!$E$2:$T$999,11)</f>
        <v>0</v>
      </c>
      <c r="N254" s="8">
        <f>VLOOKUP(A254,'Absolute Total Monosaccharide C'!$E$2:$T$999,12)</f>
        <v>0</v>
      </c>
      <c r="O254" s="8">
        <f>VLOOKUP(A254,'Absolute Total Monosaccharide C'!$E$2:$T$999,13)</f>
        <v>0</v>
      </c>
      <c r="P254" s="8">
        <f>VLOOKUP(A254,'Absolute Total Monosaccharide C'!$E$2:$T$999,14)</f>
        <v>0.000978</v>
      </c>
      <c r="Q254" s="8">
        <f>VLOOKUP(A254,'Absolute Total Monosaccharide C'!$E$2:$T$999,15)</f>
        <v>0</v>
      </c>
      <c r="R254" s="8">
        <f>VLOOKUP(A254,'Absolute Total Monosaccharide C'!$E$2:$T$999,16)</f>
        <v>0.0003</v>
      </c>
      <c r="S254" s="110">
        <f>VLOOKUP(A254,'Absolute Total Monosaccharide C'!$E$2:$T$999,2)</f>
        <v>10.08</v>
      </c>
    </row>
    <row r="255">
      <c r="A255" s="2" t="s">
        <v>715</v>
      </c>
      <c r="B255" s="8" t="str">
        <f>VLOOKUP(A255,'Food Encyclopedia'!$C$2:$K$999,3)&amp;","&amp;VLOOKUP(A255,'Food Encyclopedia'!$C$2:$K$999,4)&amp;","&amp;VLOOKUP(A255,'Food Encyclopedia'!$C$2:$K$999,5)&amp;","&amp;VLOOKUP(A255,'Food Encyclopedia'!$C$2:$K$999,6)</f>
        <v>Cereal, rice, NA, packed,Chex,,Grain Products</v>
      </c>
      <c r="C255" s="8" t="str">
        <f>VLOOKUP(A255,'Food Encyclopedia'!$C$2:$K$999,6)</f>
        <v>Grain Products</v>
      </c>
      <c r="D255" s="8" t="str">
        <f>VLOOKUP(A255,'Food Encyclopedia'!$C$2:$K$999,7)</f>
        <v>Cereal</v>
      </c>
      <c r="E255" s="8">
        <f>VLOOKUP(A255,'Absolute Total Monosaccharide C'!$E$2:$T$999,3)</f>
        <v>0.825131</v>
      </c>
      <c r="F255" s="8">
        <f>VLOOKUP(A255,'Absolute Total Monosaccharide C'!$E$2:$T$999,4)</f>
        <v>0.003698</v>
      </c>
      <c r="G255" s="8">
        <f>VLOOKUP(A255,'Absolute Total Monosaccharide C'!$E$2:$T$999,5)</f>
        <v>0.001793</v>
      </c>
      <c r="H255" s="8">
        <f>VLOOKUP(A255,'Absolute Total Monosaccharide C'!$E$2:$T$999,6)</f>
        <v>0.003697</v>
      </c>
      <c r="I255" s="110">
        <f>VLOOKUP(A255,'Absolute Total Monosaccharide C'!$E$2:$T$999,7)</f>
        <v>0.00403</v>
      </c>
      <c r="J255" s="8">
        <f>VLOOKUP(A255,'Absolute Total Monosaccharide C'!$E$2:$T$999,8)</f>
        <v>0</v>
      </c>
      <c r="K255" s="111">
        <f>VLOOKUP(A255,'Absolute Total Monosaccharide C'!$E$2:$T$999,9)</f>
        <v>0.0000925</v>
      </c>
      <c r="L255" s="8">
        <f>VLOOKUP(A255,'Absolute Total Monosaccharide C'!$E$2:$T$999,10)</f>
        <v>0</v>
      </c>
      <c r="M255" s="111">
        <f>VLOOKUP(A255,'Absolute Total Monosaccharide C'!$E$2:$T$999,11)</f>
        <v>0.0000294</v>
      </c>
      <c r="N255" s="8">
        <f>VLOOKUP(A255,'Absolute Total Monosaccharide C'!$E$2:$T$999,12)</f>
        <v>0</v>
      </c>
      <c r="O255" s="8">
        <f>VLOOKUP(A255,'Absolute Total Monosaccharide C'!$E$2:$T$999,13)</f>
        <v>0</v>
      </c>
      <c r="P255" s="8">
        <f>VLOOKUP(A255,'Absolute Total Monosaccharide C'!$E$2:$T$999,14)</f>
        <v>0</v>
      </c>
      <c r="Q255" s="8">
        <f>VLOOKUP(A255,'Absolute Total Monosaccharide C'!$E$2:$T$999,15)</f>
        <v>0.000303</v>
      </c>
      <c r="R255" s="8">
        <f>VLOOKUP(A255,'Absolute Total Monosaccharide C'!$E$2:$T$999,16)</f>
        <v>0</v>
      </c>
      <c r="S255" s="110">
        <f>VLOOKUP(A255,'Absolute Total Monosaccharide C'!$E$2:$T$999,2)</f>
        <v>10.04</v>
      </c>
      <c r="T255" s="2">
        <v>1.003543018</v>
      </c>
    </row>
    <row r="256">
      <c r="A256" s="2" t="s">
        <v>718</v>
      </c>
      <c r="B256" s="8" t="str">
        <f>VLOOKUP(A256,'Food Encyclopedia'!$C$2:$K$999,3)&amp;","&amp;VLOOKUP(A256,'Food Encyclopedia'!$C$2:$K$999,4)&amp;","&amp;VLOOKUP(A256,'Food Encyclopedia'!$C$2:$K$999,5)&amp;","&amp;VLOOKUP(A256,'Food Encyclopedia'!$C$2:$K$999,6)</f>
        <v>Cereal, corn, NA, packed,Kellogg's ,Corn flakes,Grain Products</v>
      </c>
      <c r="C256" s="8" t="str">
        <f>VLOOKUP(A256,'Food Encyclopedia'!$C$2:$K$999,6)</f>
        <v>Grain Products</v>
      </c>
      <c r="D256" s="8" t="str">
        <f>VLOOKUP(A256,'Food Encyclopedia'!$C$2:$K$999,7)</f>
        <v>Cereal</v>
      </c>
      <c r="E256" s="8">
        <f>VLOOKUP(A256,'Absolute Total Monosaccharide C'!$E$2:$T$999,3)</f>
        <v>0.704411</v>
      </c>
      <c r="F256" s="8">
        <f>VLOOKUP(A256,'Absolute Total Monosaccharide C'!$E$2:$T$999,4)</f>
        <v>0.003037</v>
      </c>
      <c r="G256" s="8">
        <f>VLOOKUP(A256,'Absolute Total Monosaccharide C'!$E$2:$T$999,5)</f>
        <v>0</v>
      </c>
      <c r="H256" s="8">
        <f>VLOOKUP(A256,'Absolute Total Monosaccharide C'!$E$2:$T$999,6)</f>
        <v>0.001232</v>
      </c>
      <c r="I256" s="110">
        <f>VLOOKUP(A256,'Absolute Total Monosaccharide C'!$E$2:$T$999,7)</f>
        <v>0.002449</v>
      </c>
      <c r="J256" s="8">
        <f>VLOOKUP(A256,'Absolute Total Monosaccharide C'!$E$2:$T$999,8)</f>
        <v>0</v>
      </c>
      <c r="K256" s="111">
        <f>VLOOKUP(A256,'Absolute Total Monosaccharide C'!$E$2:$T$999,9)</f>
        <v>0.0000251</v>
      </c>
      <c r="L256" s="8">
        <f>VLOOKUP(A256,'Absolute Total Monosaccharide C'!$E$2:$T$999,10)</f>
        <v>0</v>
      </c>
      <c r="M256" s="111">
        <f>VLOOKUP(A256,'Absolute Total Monosaccharide C'!$E$2:$T$999,11)</f>
        <v>0.0000586</v>
      </c>
      <c r="N256" s="8">
        <f>VLOOKUP(A256,'Absolute Total Monosaccharide C'!$E$2:$T$999,12)</f>
        <v>0</v>
      </c>
      <c r="O256" s="8">
        <f>VLOOKUP(A256,'Absolute Total Monosaccharide C'!$E$2:$T$999,13)</f>
        <v>0</v>
      </c>
      <c r="P256" s="8">
        <f>VLOOKUP(A256,'Absolute Total Monosaccharide C'!$E$2:$T$999,14)</f>
        <v>0</v>
      </c>
      <c r="Q256" s="111">
        <f>VLOOKUP(A256,'Absolute Total Monosaccharide C'!$E$2:$T$999,15)</f>
        <v>0</v>
      </c>
      <c r="R256" s="8">
        <f>VLOOKUP(A256,'Absolute Total Monosaccharide C'!$E$2:$T$999,16)</f>
        <v>0</v>
      </c>
      <c r="S256" s="110">
        <f>VLOOKUP(A256,'Absolute Total Monosaccharide C'!$E$2:$T$999,2)</f>
        <v>10.49</v>
      </c>
      <c r="T256" s="2">
        <v>0.972380689</v>
      </c>
    </row>
    <row r="257">
      <c r="A257" s="2" t="s">
        <v>722</v>
      </c>
      <c r="B257" s="8" t="str">
        <f>VLOOKUP(A257,'Food Encyclopedia'!$C$2:$K$999,3)&amp;","&amp;VLOOKUP(A257,'Food Encyclopedia'!$C$2:$K$999,4)&amp;","&amp;VLOOKUP(A257,'Food Encyclopedia'!$C$2:$K$999,5)&amp;","&amp;VLOOKUP(A257,'Food Encyclopedia'!$C$2:$K$999,6)</f>
        <v>Cereal, multi-grain, NA, packed,General Mills,Multi Grain Cheerios,Grain Products</v>
      </c>
      <c r="C257" s="8" t="str">
        <f>VLOOKUP(A257,'Food Encyclopedia'!$C$2:$K$999,6)</f>
        <v>Grain Products</v>
      </c>
      <c r="D257" s="8" t="str">
        <f>VLOOKUP(A257,'Food Encyclopedia'!$C$2:$K$999,7)</f>
        <v>Cereal</v>
      </c>
      <c r="E257" s="8">
        <f>VLOOKUP(A257,'Absolute Total Monosaccharide C'!$E$2:$T$999,3)</f>
        <v>0.575026</v>
      </c>
      <c r="F257" s="8">
        <f>VLOOKUP(A257,'Absolute Total Monosaccharide C'!$E$2:$T$999,4)</f>
        <v>0.006834</v>
      </c>
      <c r="G257" s="8">
        <f>VLOOKUP(A257,'Absolute Total Monosaccharide C'!$E$2:$T$999,5)</f>
        <v>0.037537</v>
      </c>
      <c r="H257" s="8">
        <f>VLOOKUP(A257,'Absolute Total Monosaccharide C'!$E$2:$T$999,6)</f>
        <v>0.007236</v>
      </c>
      <c r="I257" s="110">
        <f>VLOOKUP(A257,'Absolute Total Monosaccharide C'!$E$2:$T$999,7)</f>
        <v>0.007141</v>
      </c>
      <c r="J257" s="8">
        <f>VLOOKUP(A257,'Absolute Total Monosaccharide C'!$E$2:$T$999,8)</f>
        <v>0</v>
      </c>
      <c r="K257" s="111">
        <f>VLOOKUP(A257,'Absolute Total Monosaccharide C'!$E$2:$T$999,9)</f>
        <v>0.0000717</v>
      </c>
      <c r="L257" s="8">
        <f>VLOOKUP(A257,'Absolute Total Monosaccharide C'!$E$2:$T$999,10)</f>
        <v>0</v>
      </c>
      <c r="M257" s="8">
        <f>VLOOKUP(A257,'Absolute Total Monosaccharide C'!$E$2:$T$999,11)</f>
        <v>0.000297</v>
      </c>
      <c r="N257" s="8">
        <f>VLOOKUP(A257,'Absolute Total Monosaccharide C'!$E$2:$T$999,12)</f>
        <v>0</v>
      </c>
      <c r="O257" s="8">
        <f>VLOOKUP(A257,'Absolute Total Monosaccharide C'!$E$2:$T$999,13)</f>
        <v>0</v>
      </c>
      <c r="P257" s="8">
        <f>VLOOKUP(A257,'Absolute Total Monosaccharide C'!$E$2:$T$999,14)</f>
        <v>0</v>
      </c>
      <c r="Q257" s="8">
        <f>VLOOKUP(A257,'Absolute Total Monosaccharide C'!$E$2:$T$999,15)</f>
        <v>0.000259</v>
      </c>
      <c r="R257" s="8">
        <f>VLOOKUP(A257,'Absolute Total Monosaccharide C'!$E$2:$T$999,16)</f>
        <v>0</v>
      </c>
      <c r="S257" s="110">
        <f>VLOOKUP(A257,'Absolute Total Monosaccharide C'!$E$2:$T$999,2)</f>
        <v>10.03</v>
      </c>
      <c r="T257" s="2">
        <v>0.998327133</v>
      </c>
    </row>
    <row r="258">
      <c r="A258" s="2" t="s">
        <v>726</v>
      </c>
      <c r="B258" s="8" t="str">
        <f>VLOOKUP(A258,'Food Encyclopedia'!$C$2:$K$999,3)&amp;","&amp;VLOOKUP(A258,'Food Encyclopedia'!$C$2:$K$999,4)&amp;","&amp;VLOOKUP(A258,'Food Encyclopedia'!$C$2:$K$999,5)&amp;","&amp;VLOOKUP(A258,'Food Encyclopedia'!$C$2:$K$999,6)</f>
        <v>Cereal, oat, NA, packed,General Mills,Cheerios with whole grain oats,Grain Products</v>
      </c>
      <c r="C258" s="8" t="str">
        <f>VLOOKUP(A258,'Food Encyclopedia'!$C$2:$K$999,6)</f>
        <v>Grain Products</v>
      </c>
      <c r="D258" s="8" t="str">
        <f>VLOOKUP(A258,'Food Encyclopedia'!$C$2:$K$999,7)</f>
        <v>Cereal</v>
      </c>
      <c r="E258" s="8">
        <f>VLOOKUP(A258,'Absolute Total Monosaccharide C'!$E$2:$T$999,3)</f>
        <v>0.622827</v>
      </c>
      <c r="F258" s="8">
        <f>VLOOKUP(A258,'Absolute Total Monosaccharide C'!$E$2:$T$999,4)</f>
        <v>0.010859</v>
      </c>
      <c r="G258" s="8">
        <f>VLOOKUP(A258,'Absolute Total Monosaccharide C'!$E$2:$T$999,5)</f>
        <v>0.033981</v>
      </c>
      <c r="H258" s="8">
        <f>VLOOKUP(A258,'Absolute Total Monosaccharide C'!$E$2:$T$999,6)</f>
        <v>0.003386</v>
      </c>
      <c r="I258" s="110">
        <f>VLOOKUP(A258,'Absolute Total Monosaccharide C'!$E$2:$T$999,7)</f>
        <v>0.004692</v>
      </c>
      <c r="J258" s="8">
        <f>VLOOKUP(A258,'Absolute Total Monosaccharide C'!$E$2:$T$999,8)</f>
        <v>0</v>
      </c>
      <c r="K258" s="111">
        <f>VLOOKUP(A258,'Absolute Total Monosaccharide C'!$E$2:$T$999,9)</f>
        <v>0.0000434</v>
      </c>
      <c r="L258" s="8">
        <f>VLOOKUP(A258,'Absolute Total Monosaccharide C'!$E$2:$T$999,10)</f>
        <v>0</v>
      </c>
      <c r="M258" s="8">
        <f>VLOOKUP(A258,'Absolute Total Monosaccharide C'!$E$2:$T$999,11)</f>
        <v>0.000322</v>
      </c>
      <c r="N258" s="8">
        <f>VLOOKUP(A258,'Absolute Total Monosaccharide C'!$E$2:$T$999,12)</f>
        <v>0</v>
      </c>
      <c r="O258" s="8">
        <f>VLOOKUP(A258,'Absolute Total Monosaccharide C'!$E$2:$T$999,13)</f>
        <v>0</v>
      </c>
      <c r="P258" s="8">
        <f>VLOOKUP(A258,'Absolute Total Monosaccharide C'!$E$2:$T$999,14)</f>
        <v>0</v>
      </c>
      <c r="Q258" s="8">
        <f>VLOOKUP(A258,'Absolute Total Monosaccharide C'!$E$2:$T$999,15)</f>
        <v>0.000487</v>
      </c>
      <c r="R258" s="8">
        <f>VLOOKUP(A258,'Absolute Total Monosaccharide C'!$E$2:$T$999,16)</f>
        <v>0</v>
      </c>
      <c r="S258" s="110">
        <f>VLOOKUP(A258,'Absolute Total Monosaccharide C'!$E$2:$T$999,2)</f>
        <v>10.48</v>
      </c>
      <c r="T258" s="2">
        <v>1.013963452</v>
      </c>
    </row>
    <row r="259">
      <c r="A259" s="2" t="s">
        <v>729</v>
      </c>
      <c r="B259" s="8" t="str">
        <f>VLOOKUP(A259,'Food Encyclopedia'!$C$2:$K$999,3)&amp;","&amp;VLOOKUP(A259,'Food Encyclopedia'!$C$2:$K$999,4)&amp;","&amp;VLOOKUP(A259,'Food Encyclopedia'!$C$2:$K$999,5)&amp;","&amp;VLOOKUP(A259,'Food Encyclopedia'!$C$2:$K$999,6)</f>
        <v>Cereal, oat, NA, packed,General Mills,Honey Nut Cheerios,Grain Products</v>
      </c>
      <c r="C259" s="8" t="str">
        <f>VLOOKUP(A259,'Food Encyclopedia'!$C$2:$K$999,6)</f>
        <v>Grain Products</v>
      </c>
      <c r="D259" s="8" t="str">
        <f>VLOOKUP(A259,'Food Encyclopedia'!$C$2:$K$999,7)</f>
        <v>Cereal</v>
      </c>
      <c r="E259" s="8">
        <f>VLOOKUP(A259,'Absolute Total Monosaccharide C'!$E$2:$T$999,3)</f>
        <v>0.713367</v>
      </c>
      <c r="F259" s="8">
        <f>VLOOKUP(A259,'Absolute Total Monosaccharide C'!$E$2:$T$999,4)</f>
        <v>0.009265</v>
      </c>
      <c r="G259" s="8">
        <f>VLOOKUP(A259,'Absolute Total Monosaccharide C'!$E$2:$T$999,5)</f>
        <v>0.067375</v>
      </c>
      <c r="H259" s="8">
        <f>VLOOKUP(A259,'Absolute Total Monosaccharide C'!$E$2:$T$999,6)</f>
        <v>0.013038</v>
      </c>
      <c r="I259" s="110">
        <f>VLOOKUP(A259,'Absolute Total Monosaccharide C'!$E$2:$T$999,7)</f>
        <v>0.010728</v>
      </c>
      <c r="J259" s="8">
        <f>VLOOKUP(A259,'Absolute Total Monosaccharide C'!$E$2:$T$999,8)</f>
        <v>0</v>
      </c>
      <c r="K259" s="8">
        <f>VLOOKUP(A259,'Absolute Total Monosaccharide C'!$E$2:$T$999,9)</f>
        <v>0.000143</v>
      </c>
      <c r="L259" s="8">
        <f>VLOOKUP(A259,'Absolute Total Monosaccharide C'!$E$2:$T$999,10)</f>
        <v>0</v>
      </c>
      <c r="M259" s="8">
        <f>VLOOKUP(A259,'Absolute Total Monosaccharide C'!$E$2:$T$999,11)</f>
        <v>0.000726</v>
      </c>
      <c r="N259" s="8">
        <f>VLOOKUP(A259,'Absolute Total Monosaccharide C'!$E$2:$T$999,12)</f>
        <v>0</v>
      </c>
      <c r="O259" s="8">
        <f>VLOOKUP(A259,'Absolute Total Monosaccharide C'!$E$2:$T$999,13)</f>
        <v>0</v>
      </c>
      <c r="P259" s="8">
        <f>VLOOKUP(A259,'Absolute Total Monosaccharide C'!$E$2:$T$999,14)</f>
        <v>0.000685</v>
      </c>
      <c r="Q259" s="8">
        <f>VLOOKUP(A259,'Absolute Total Monosaccharide C'!$E$2:$T$999,15)</f>
        <v>0.000366</v>
      </c>
      <c r="R259" s="8">
        <f>VLOOKUP(A259,'Absolute Total Monosaccharide C'!$E$2:$T$999,16)</f>
        <v>0</v>
      </c>
      <c r="S259" s="110">
        <f>VLOOKUP(A259,'Absolute Total Monosaccharide C'!$E$2:$T$999,2)</f>
        <v>10.22</v>
      </c>
      <c r="T259" s="2">
        <v>1.01535557</v>
      </c>
    </row>
    <row r="260">
      <c r="A260" s="2" t="s">
        <v>731</v>
      </c>
      <c r="B260" s="8" t="str">
        <f>VLOOKUP(A260,'Food Encyclopedia'!$C$2:$K$999,3)&amp;","&amp;VLOOKUP(A260,'Food Encyclopedia'!$C$2:$K$999,4)&amp;","&amp;VLOOKUP(A260,'Food Encyclopedia'!$C$2:$K$999,5)&amp;","&amp;VLOOKUP(A260,'Food Encyclopedia'!$C$2:$K$999,6)</f>
        <v>Flour, commercial product, packed,Bob's Red Mill,Organic 7 Grain Pancake &amp; Waffle Mix,Grain Products</v>
      </c>
      <c r="C260" s="8" t="str">
        <f>VLOOKUP(A260,'Food Encyclopedia'!$C$2:$K$999,6)</f>
        <v>Grain Products</v>
      </c>
      <c r="D260" s="8" t="str">
        <f>VLOOKUP(A260,'Food Encyclopedia'!$C$2:$K$999,7)</f>
        <v>Flour</v>
      </c>
      <c r="E260" s="8">
        <f>VLOOKUP(A260,'Absolute Total Monosaccharide C'!$E$2:$T$999,3)</f>
        <v>0.517785</v>
      </c>
      <c r="F260" s="8">
        <f>VLOOKUP(A260,'Absolute Total Monosaccharide C'!$E$2:$T$999,4)</f>
        <v>0.003498</v>
      </c>
      <c r="G260" s="8">
        <f>VLOOKUP(A260,'Absolute Total Monosaccharide C'!$E$2:$T$999,5)</f>
        <v>0.004672</v>
      </c>
      <c r="H260" s="8">
        <f>VLOOKUP(A260,'Absolute Total Monosaccharide C'!$E$2:$T$999,6)</f>
        <v>0.014698</v>
      </c>
      <c r="I260" s="110">
        <f>VLOOKUP(A260,'Absolute Total Monosaccharide C'!$E$2:$T$999,7)</f>
        <v>0.021357</v>
      </c>
      <c r="J260" s="8">
        <f>VLOOKUP(A260,'Absolute Total Monosaccharide C'!$E$2:$T$999,8)</f>
        <v>0.000457</v>
      </c>
      <c r="K260" s="111">
        <f>VLOOKUP(A260,'Absolute Total Monosaccharide C'!$E$2:$T$999,9)</f>
        <v>0.0000571</v>
      </c>
      <c r="L260" s="8">
        <f>VLOOKUP(A260,'Absolute Total Monosaccharide C'!$E$2:$T$999,10)</f>
        <v>0.000177</v>
      </c>
      <c r="M260" s="8">
        <f>VLOOKUP(A260,'Absolute Total Monosaccharide C'!$E$2:$T$999,11)</f>
        <v>0.000133</v>
      </c>
      <c r="N260" s="8">
        <f>VLOOKUP(A260,'Absolute Total Monosaccharide C'!$E$2:$T$999,12)</f>
        <v>0</v>
      </c>
      <c r="O260" s="8">
        <f>VLOOKUP(A260,'Absolute Total Monosaccharide C'!$E$2:$T$999,13)</f>
        <v>0</v>
      </c>
      <c r="P260" s="8">
        <f>VLOOKUP(A260,'Absolute Total Monosaccharide C'!$E$2:$T$999,14)</f>
        <v>0.001413</v>
      </c>
      <c r="Q260" s="8">
        <f>VLOOKUP(A260,'Absolute Total Monosaccharide C'!$E$2:$T$999,15)</f>
        <v>0</v>
      </c>
      <c r="R260" s="8">
        <f>VLOOKUP(A260,'Absolute Total Monosaccharide C'!$E$2:$T$999,16)</f>
        <v>0.000449</v>
      </c>
      <c r="S260" s="110">
        <f>VLOOKUP(A260,'Absolute Total Monosaccharide C'!$E$2:$T$999,2)</f>
        <v>10.15</v>
      </c>
    </row>
    <row r="261">
      <c r="A261" s="2" t="s">
        <v>735</v>
      </c>
      <c r="B261" s="8" t="str">
        <f>VLOOKUP(A261,'Food Encyclopedia'!$C$2:$K$999,3)&amp;","&amp;VLOOKUP(A261,'Food Encyclopedia'!$C$2:$K$999,4)&amp;","&amp;VLOOKUP(A261,'Food Encyclopedia'!$C$2:$K$999,5)&amp;","&amp;VLOOKUP(A261,'Food Encyclopedia'!$C$2:$K$999,6)</f>
        <v>Flour, almond, NA, packed,Bob's Red Mill,Super-fine Natural Almond Flour,Beans, Peas, Legumes, Nuts, Seeds</v>
      </c>
      <c r="C261" s="8" t="str">
        <f>VLOOKUP(A261,'Food Encyclopedia'!$C$2:$K$999,6)</f>
        <v>Beans, Peas, Legumes, Nuts, Seeds</v>
      </c>
      <c r="D261" s="8" t="str">
        <f>VLOOKUP(A261,'Food Encyclopedia'!$C$2:$K$999,7)</f>
        <v>Flour</v>
      </c>
      <c r="E261" s="8">
        <f>VLOOKUP(A261,'Absolute Total Monosaccharide C'!$E$2:$T$999,3)</f>
        <v>0.017287</v>
      </c>
      <c r="F261" s="8">
        <f>VLOOKUP(A261,'Absolute Total Monosaccharide C'!$E$2:$T$999,4)</f>
        <v>0.00483</v>
      </c>
      <c r="G261" s="8">
        <f>VLOOKUP(A261,'Absolute Total Monosaccharide C'!$E$2:$T$999,5)</f>
        <v>0.001198</v>
      </c>
      <c r="H261" s="8">
        <f>VLOOKUP(A261,'Absolute Total Monosaccharide C'!$E$2:$T$999,6)</f>
        <v>0.003756</v>
      </c>
      <c r="I261" s="110">
        <f>VLOOKUP(A261,'Absolute Total Monosaccharide C'!$E$2:$T$999,7)</f>
        <v>0.030268</v>
      </c>
      <c r="J261" s="8">
        <f>VLOOKUP(A261,'Absolute Total Monosaccharide C'!$E$2:$T$999,8)</f>
        <v>0.001065</v>
      </c>
      <c r="K261" s="8">
        <f>VLOOKUP(A261,'Absolute Total Monosaccharide C'!$E$2:$T$999,9)</f>
        <v>0.000709</v>
      </c>
      <c r="L261" s="8">
        <f>VLOOKUP(A261,'Absolute Total Monosaccharide C'!$E$2:$T$999,10)</f>
        <v>0</v>
      </c>
      <c r="M261" s="8">
        <f>VLOOKUP(A261,'Absolute Total Monosaccharide C'!$E$2:$T$999,11)</f>
        <v>0.001874</v>
      </c>
      <c r="N261" s="8">
        <f>VLOOKUP(A261,'Absolute Total Monosaccharide C'!$E$2:$T$999,12)</f>
        <v>0</v>
      </c>
      <c r="O261" s="8">
        <f>VLOOKUP(A261,'Absolute Total Monosaccharide C'!$E$2:$T$999,13)</f>
        <v>0</v>
      </c>
      <c r="P261" s="8">
        <f>VLOOKUP(A261,'Absolute Total Monosaccharide C'!$E$2:$T$999,14)</f>
        <v>0.000653</v>
      </c>
      <c r="Q261" s="8">
        <f>VLOOKUP(A261,'Absolute Total Monosaccharide C'!$E$2:$T$999,15)</f>
        <v>0</v>
      </c>
      <c r="R261" s="8">
        <f>VLOOKUP(A261,'Absolute Total Monosaccharide C'!$E$2:$T$999,16)</f>
        <v>0.000357</v>
      </c>
      <c r="S261" s="110">
        <f>VLOOKUP(A261,'Absolute Total Monosaccharide C'!$E$2:$T$999,2)</f>
        <v>10.37</v>
      </c>
    </row>
    <row r="262">
      <c r="A262" s="2" t="s">
        <v>738</v>
      </c>
      <c r="B262" s="8" t="str">
        <f>VLOOKUP(A262,'Food Encyclopedia'!$C$2:$K$999,3)&amp;","&amp;VLOOKUP(A262,'Food Encyclopedia'!$C$2:$K$999,4)&amp;","&amp;VLOOKUP(A262,'Food Encyclopedia'!$C$2:$K$999,5)&amp;","&amp;VLOOKUP(A262,'Food Encyclopedia'!$C$2:$K$999,6)</f>
        <v>Flour, commercial product, packed,Bob's Red Mill,Grain-free Paleo baking flour,Beans, Peas, Legumes, Nuts, Seeds</v>
      </c>
      <c r="C262" s="8" t="str">
        <f>VLOOKUP(A262,'Food Encyclopedia'!$C$2:$K$999,6)</f>
        <v>Beans, Peas, Legumes, Nuts, Seeds</v>
      </c>
      <c r="D262" s="8" t="str">
        <f>VLOOKUP(A262,'Food Encyclopedia'!$C$2:$K$999,7)</f>
        <v>Flour</v>
      </c>
      <c r="E262" s="8">
        <f>VLOOKUP(A262,'Absolute Total Monosaccharide C'!$E$2:$T$999,3)</f>
        <v>0.293425</v>
      </c>
      <c r="F262" s="8">
        <f>VLOOKUP(A262,'Absolute Total Monosaccharide C'!$E$2:$T$999,4)</f>
        <v>0.004349</v>
      </c>
      <c r="G262" s="8">
        <f>VLOOKUP(A262,'Absolute Total Monosaccharide C'!$E$2:$T$999,5)</f>
        <v>0.004216</v>
      </c>
      <c r="H262" s="8">
        <f>VLOOKUP(A262,'Absolute Total Monosaccharide C'!$E$2:$T$999,6)</f>
        <v>0.001628</v>
      </c>
      <c r="I262" s="110">
        <f>VLOOKUP(A262,'Absolute Total Monosaccharide C'!$E$2:$T$999,7)</f>
        <v>0.018491</v>
      </c>
      <c r="J262" s="8">
        <f>VLOOKUP(A262,'Absolute Total Monosaccharide C'!$E$2:$T$999,8)</f>
        <v>0.000956</v>
      </c>
      <c r="K262" s="8">
        <f>VLOOKUP(A262,'Absolute Total Monosaccharide C'!$E$2:$T$999,9)</f>
        <v>0.000491</v>
      </c>
      <c r="L262" s="8">
        <f>VLOOKUP(A262,'Absolute Total Monosaccharide C'!$E$2:$T$999,10)</f>
        <v>0.0001</v>
      </c>
      <c r="M262" s="8">
        <f>VLOOKUP(A262,'Absolute Total Monosaccharide C'!$E$2:$T$999,11)</f>
        <v>0.000995</v>
      </c>
      <c r="N262" s="8">
        <f>VLOOKUP(A262,'Absolute Total Monosaccharide C'!$E$2:$T$999,12)</f>
        <v>0</v>
      </c>
      <c r="O262" s="8">
        <f>VLOOKUP(A262,'Absolute Total Monosaccharide C'!$E$2:$T$999,13)</f>
        <v>0</v>
      </c>
      <c r="P262" s="8">
        <f>VLOOKUP(A262,'Absolute Total Monosaccharide C'!$E$2:$T$999,14)</f>
        <v>0.022029</v>
      </c>
      <c r="Q262" s="8">
        <f>VLOOKUP(A262,'Absolute Total Monosaccharide C'!$E$2:$T$999,15)</f>
        <v>0</v>
      </c>
      <c r="R262" s="8">
        <f>VLOOKUP(A262,'Absolute Total Monosaccharide C'!$E$2:$T$999,16)</f>
        <v>0.000328</v>
      </c>
      <c r="S262" s="110">
        <f>VLOOKUP(A262,'Absolute Total Monosaccharide C'!$E$2:$T$999,2)</f>
        <v>10.02</v>
      </c>
    </row>
    <row r="263">
      <c r="A263" s="2" t="s">
        <v>740</v>
      </c>
      <c r="B263" s="8" t="str">
        <f>VLOOKUP(A263,'Food Encyclopedia'!$C$2:$K$999,3)&amp;","&amp;VLOOKUP(A263,'Food Encyclopedia'!$C$2:$K$999,4)&amp;","&amp;VLOOKUP(A263,'Food Encyclopedia'!$C$2:$K$999,5)&amp;","&amp;VLOOKUP(A263,'Food Encyclopedia'!$C$2:$K$999,6)</f>
        <v>Flour, hazelnut, NA, packed,Bob's Red Mill,Finely-ground Hazelnut flour,Beans, Peas, Legumes, Nuts, Seeds</v>
      </c>
      <c r="C263" s="8" t="str">
        <f>VLOOKUP(A263,'Food Encyclopedia'!$C$2:$K$999,6)</f>
        <v>Beans, Peas, Legumes, Nuts, Seeds</v>
      </c>
      <c r="D263" s="8" t="str">
        <f>VLOOKUP(A263,'Food Encyclopedia'!$C$2:$K$999,7)</f>
        <v>Flour</v>
      </c>
      <c r="E263" s="8">
        <f>VLOOKUP(A263,'Absolute Total Monosaccharide C'!$E$2:$T$999,3)</f>
        <v>0.029037</v>
      </c>
      <c r="F263" s="8">
        <f>VLOOKUP(A263,'Absolute Total Monosaccharide C'!$E$2:$T$999,4)</f>
        <v>0.005419</v>
      </c>
      <c r="G263" s="8">
        <f>VLOOKUP(A263,'Absolute Total Monosaccharide C'!$E$2:$T$999,5)</f>
        <v>0.002553</v>
      </c>
      <c r="H263" s="8">
        <f>VLOOKUP(A263,'Absolute Total Monosaccharide C'!$E$2:$T$999,6)</f>
        <v>0.001939</v>
      </c>
      <c r="I263" s="110">
        <f>VLOOKUP(A263,'Absolute Total Monosaccharide C'!$E$2:$T$999,7)</f>
        <v>0.016709</v>
      </c>
      <c r="J263" s="8">
        <f>VLOOKUP(A263,'Absolute Total Monosaccharide C'!$E$2:$T$999,8)</f>
        <v>0.000884</v>
      </c>
      <c r="K263" s="8">
        <f>VLOOKUP(A263,'Absolute Total Monosaccharide C'!$E$2:$T$999,9)</f>
        <v>0.000655</v>
      </c>
      <c r="L263" s="111">
        <f>VLOOKUP(A263,'Absolute Total Monosaccharide C'!$E$2:$T$999,10)</f>
        <v>0.0001</v>
      </c>
      <c r="M263" s="8">
        <f>VLOOKUP(A263,'Absolute Total Monosaccharide C'!$E$2:$T$999,11)</f>
        <v>0.001289</v>
      </c>
      <c r="N263" s="8">
        <f>VLOOKUP(A263,'Absolute Total Monosaccharide C'!$E$2:$T$999,12)</f>
        <v>0</v>
      </c>
      <c r="O263" s="8">
        <f>VLOOKUP(A263,'Absolute Total Monosaccharide C'!$E$2:$T$999,13)</f>
        <v>0</v>
      </c>
      <c r="P263" s="8">
        <f>VLOOKUP(A263,'Absolute Total Monosaccharide C'!$E$2:$T$999,14)</f>
        <v>0.000407</v>
      </c>
      <c r="Q263" s="8">
        <f>VLOOKUP(A263,'Absolute Total Monosaccharide C'!$E$2:$T$999,15)</f>
        <v>0</v>
      </c>
      <c r="R263" s="8">
        <f>VLOOKUP(A263,'Absolute Total Monosaccharide C'!$E$2:$T$999,16)</f>
        <v>0.000361</v>
      </c>
      <c r="S263" s="110">
        <f>VLOOKUP(A263,'Absolute Total Monosaccharide C'!$E$2:$T$999,2)</f>
        <v>10.24</v>
      </c>
    </row>
    <row r="264">
      <c r="A264" s="2" t="s">
        <v>743</v>
      </c>
      <c r="B264" s="8" t="str">
        <f>VLOOKUP(A264,'Food Encyclopedia'!$C$2:$K$999,3)&amp;","&amp;VLOOKUP(A264,'Food Encyclopedia'!$C$2:$K$999,4)&amp;","&amp;VLOOKUP(A264,'Food Encyclopedia'!$C$2:$K$999,5)&amp;","&amp;VLOOKUP(A264,'Food Encyclopedia'!$C$2:$K$999,6)</f>
        <v>Flour, commercial product, packed,Bob's Red Mill,Buttermilk Pancake and Waffle Mix,Grain Products</v>
      </c>
      <c r="C264" s="8" t="str">
        <f>VLOOKUP(A264,'Food Encyclopedia'!$C$2:$K$999,6)</f>
        <v>Grain Products</v>
      </c>
      <c r="D264" s="8" t="str">
        <f>VLOOKUP(A264,'Food Encyclopedia'!$C$2:$K$999,7)</f>
        <v>Flour</v>
      </c>
      <c r="E264" s="8">
        <f>VLOOKUP(A264,'Absolute Total Monosaccharide C'!$E$2:$T$999,3)</f>
        <v>0.760575</v>
      </c>
      <c r="F264" s="8">
        <f>VLOOKUP(A264,'Absolute Total Monosaccharide C'!$E$2:$T$999,4)</f>
        <v>0.036331</v>
      </c>
      <c r="G264" s="8">
        <f>VLOOKUP(A264,'Absolute Total Monosaccharide C'!$E$2:$T$999,5)</f>
        <v>0</v>
      </c>
      <c r="H264" s="8">
        <f>VLOOKUP(A264,'Absolute Total Monosaccharide C'!$E$2:$T$999,6)</f>
        <v>0.018474</v>
      </c>
      <c r="I264" s="110">
        <f>VLOOKUP(A264,'Absolute Total Monosaccharide C'!$E$2:$T$999,7)</f>
        <v>0.015399</v>
      </c>
      <c r="J264" s="8">
        <f>VLOOKUP(A264,'Absolute Total Monosaccharide C'!$E$2:$T$999,8)</f>
        <v>0</v>
      </c>
      <c r="K264" s="8">
        <f>VLOOKUP(A264,'Absolute Total Monosaccharide C'!$E$2:$T$999,9)</f>
        <v>0</v>
      </c>
      <c r="L264" s="8">
        <f>VLOOKUP(A264,'Absolute Total Monosaccharide C'!$E$2:$T$999,10)</f>
        <v>0</v>
      </c>
      <c r="M264" s="111">
        <f>VLOOKUP(A264,'Absolute Total Monosaccharide C'!$E$2:$T$999,11)</f>
        <v>0.000069</v>
      </c>
      <c r="N264" s="8">
        <f>VLOOKUP(A264,'Absolute Total Monosaccharide C'!$E$2:$T$999,12)</f>
        <v>0</v>
      </c>
      <c r="O264" s="8">
        <f>VLOOKUP(A264,'Absolute Total Monosaccharide C'!$E$2:$T$999,13)</f>
        <v>0</v>
      </c>
      <c r="P264" s="8">
        <f>VLOOKUP(A264,'Absolute Total Monosaccharide C'!$E$2:$T$999,14)</f>
        <v>0.001775</v>
      </c>
      <c r="Q264" s="8">
        <f>VLOOKUP(A264,'Absolute Total Monosaccharide C'!$E$2:$T$999,15)</f>
        <v>0.000305</v>
      </c>
      <c r="R264" s="8">
        <f>VLOOKUP(A264,'Absolute Total Monosaccharide C'!$E$2:$T$999,16)</f>
        <v>0</v>
      </c>
      <c r="S264" s="110">
        <f>VLOOKUP(A264,'Absolute Total Monosaccharide C'!$E$2:$T$999,2)</f>
        <v>10.06</v>
      </c>
      <c r="T264" s="2">
        <v>0.87552416</v>
      </c>
    </row>
    <row r="265">
      <c r="A265" s="2" t="s">
        <v>745</v>
      </c>
      <c r="B265" s="8" t="str">
        <f>VLOOKUP(A265,'Food Encyclopedia'!$C$2:$K$999,3)&amp;","&amp;VLOOKUP(A265,'Food Encyclopedia'!$C$2:$K$999,4)&amp;","&amp;VLOOKUP(A265,'Food Encyclopedia'!$C$2:$K$999,5)&amp;","&amp;VLOOKUP(A265,'Food Encyclopedia'!$C$2:$K$999,6)</f>
        <v>Flour, coconut, NA, packed,Bob's Red Mill,Organic Coconut Flour,Beans, Peas, Legumes, Nuts, Seeds</v>
      </c>
      <c r="C265" s="8" t="str">
        <f>VLOOKUP(A265,'Food Encyclopedia'!$C$2:$K$999,6)</f>
        <v>Beans, Peas, Legumes, Nuts, Seeds</v>
      </c>
      <c r="D265" s="8" t="str">
        <f>VLOOKUP(A265,'Food Encyclopedia'!$C$2:$K$999,7)</f>
        <v>Flour</v>
      </c>
      <c r="E265" s="8">
        <f>VLOOKUP(A265,'Absolute Total Monosaccharide C'!$E$2:$T$999,3)</f>
        <v>0.055003</v>
      </c>
      <c r="F265" s="8">
        <f>VLOOKUP(A265,'Absolute Total Monosaccharide C'!$E$2:$T$999,4)</f>
        <v>0.053115</v>
      </c>
      <c r="G265" s="8">
        <f>VLOOKUP(A265,'Absolute Total Monosaccharide C'!$E$2:$T$999,5)</f>
        <v>0</v>
      </c>
      <c r="H265" s="8">
        <f>VLOOKUP(A265,'Absolute Total Monosaccharide C'!$E$2:$T$999,6)</f>
        <v>0.017178</v>
      </c>
      <c r="I265" s="110">
        <f>VLOOKUP(A265,'Absolute Total Monosaccharide C'!$E$2:$T$999,7)</f>
        <v>0.014348</v>
      </c>
      <c r="J265" s="8">
        <f>VLOOKUP(A265,'Absolute Total Monosaccharide C'!$E$2:$T$999,8)</f>
        <v>0</v>
      </c>
      <c r="K265" s="8">
        <f>VLOOKUP(A265,'Absolute Total Monosaccharide C'!$E$2:$T$999,9)</f>
        <v>0.001241</v>
      </c>
      <c r="L265" s="8">
        <f>VLOOKUP(A265,'Absolute Total Monosaccharide C'!$E$2:$T$999,10)</f>
        <v>0.000492</v>
      </c>
      <c r="M265" s="8">
        <f>VLOOKUP(A265,'Absolute Total Monosaccharide C'!$E$2:$T$999,11)</f>
        <v>0.003273</v>
      </c>
      <c r="N265" s="8">
        <f>VLOOKUP(A265,'Absolute Total Monosaccharide C'!$E$2:$T$999,12)</f>
        <v>0</v>
      </c>
      <c r="O265" s="8">
        <f>VLOOKUP(A265,'Absolute Total Monosaccharide C'!$E$2:$T$999,13)</f>
        <v>0</v>
      </c>
      <c r="P265" s="8">
        <f>VLOOKUP(A265,'Absolute Total Monosaccharide C'!$E$2:$T$999,14)</f>
        <v>0.441203</v>
      </c>
      <c r="Q265" s="8">
        <f>VLOOKUP(A265,'Absolute Total Monosaccharide C'!$E$2:$T$999,15)</f>
        <v>0.000194</v>
      </c>
      <c r="R265" s="8">
        <f>VLOOKUP(A265,'Absolute Total Monosaccharide C'!$E$2:$T$999,16)</f>
        <v>0</v>
      </c>
      <c r="S265" s="110">
        <f>VLOOKUP(A265,'Absolute Total Monosaccharide C'!$E$2:$T$999,2)</f>
        <v>10.47</v>
      </c>
      <c r="T265" s="2">
        <v>0.374749754</v>
      </c>
    </row>
    <row r="266">
      <c r="A266" s="2" t="s">
        <v>748</v>
      </c>
      <c r="B266" s="8" t="str">
        <f>VLOOKUP(A266,'Food Encyclopedia'!$C$2:$K$999,3)&amp;","&amp;VLOOKUP(A266,'Food Encyclopedia'!$C$2:$K$999,4)&amp;","&amp;VLOOKUP(A266,'Food Encyclopedia'!$C$2:$K$999,5)&amp;","&amp;VLOOKUP(A266,'Food Encyclopedia'!$C$2:$K$999,6)</f>
        <v>Flour, soy, NA, packed,Bob's Red Mill,Organic Soy flour,Beans, Peas, Legumes, Nuts, Seeds</v>
      </c>
      <c r="C266" s="8" t="str">
        <f>VLOOKUP(A266,'Food Encyclopedia'!$C$2:$K$999,6)</f>
        <v>Beans, Peas, Legumes, Nuts, Seeds</v>
      </c>
      <c r="D266" s="8" t="str">
        <f>VLOOKUP(A266,'Food Encyclopedia'!$C$2:$K$999,7)</f>
        <v>Flour</v>
      </c>
      <c r="E266" s="8">
        <f>VLOOKUP(A266,'Absolute Total Monosaccharide C'!$E$2:$T$999,3)</f>
        <v>0.021132</v>
      </c>
      <c r="F266" s="8">
        <f>VLOOKUP(A266,'Absolute Total Monosaccharide C'!$E$2:$T$999,4)</f>
        <v>0.124053</v>
      </c>
      <c r="G266" s="8">
        <f>VLOOKUP(A266,'Absolute Total Monosaccharide C'!$E$2:$T$999,5)</f>
        <v>0</v>
      </c>
      <c r="H266" s="8">
        <f>VLOOKUP(A266,'Absolute Total Monosaccharide C'!$E$2:$T$999,6)</f>
        <v>0.014335</v>
      </c>
      <c r="I266" s="110">
        <f>VLOOKUP(A266,'Absolute Total Monosaccharide C'!$E$2:$T$999,7)</f>
        <v>0.041007</v>
      </c>
      <c r="J266" s="8">
        <f>VLOOKUP(A266,'Absolute Total Monosaccharide C'!$E$2:$T$999,8)</f>
        <v>0.00618</v>
      </c>
      <c r="K266" s="8">
        <f>VLOOKUP(A266,'Absolute Total Monosaccharide C'!$E$2:$T$999,9)</f>
        <v>0.003519</v>
      </c>
      <c r="L266" s="8">
        <f>VLOOKUP(A266,'Absolute Total Monosaccharide C'!$E$2:$T$999,10)</f>
        <v>0.001093</v>
      </c>
      <c r="M266" s="8">
        <f>VLOOKUP(A266,'Absolute Total Monosaccharide C'!$E$2:$T$999,11)</f>
        <v>0.005826</v>
      </c>
      <c r="N266" s="8">
        <f>VLOOKUP(A266,'Absolute Total Monosaccharide C'!$E$2:$T$999,12)</f>
        <v>0</v>
      </c>
      <c r="O266" s="8">
        <f>VLOOKUP(A266,'Absolute Total Monosaccharide C'!$E$2:$T$999,13)</f>
        <v>0</v>
      </c>
      <c r="P266" s="8">
        <f>VLOOKUP(A266,'Absolute Total Monosaccharide C'!$E$2:$T$999,14)</f>
        <v>0.010846</v>
      </c>
      <c r="Q266" s="8">
        <f>VLOOKUP(A266,'Absolute Total Monosaccharide C'!$E$2:$T$999,15)</f>
        <v>0.001661</v>
      </c>
      <c r="R266" s="8">
        <f>VLOOKUP(A266,'Absolute Total Monosaccharide C'!$E$2:$T$999,16)</f>
        <v>0</v>
      </c>
      <c r="S266" s="110">
        <f>VLOOKUP(A266,'Absolute Total Monosaccharide C'!$E$2:$T$999,2)</f>
        <v>10.19</v>
      </c>
    </row>
    <row r="267">
      <c r="A267" s="2" t="s">
        <v>751</v>
      </c>
      <c r="B267" s="8" t="str">
        <f>VLOOKUP(A267,'Food Encyclopedia'!$C$2:$K$999,3)&amp;","&amp;VLOOKUP(A267,'Food Encyclopedia'!$C$2:$K$999,4)&amp;","&amp;VLOOKUP(A267,'Food Encyclopedia'!$C$2:$K$999,5)&amp;","&amp;VLOOKUP(A267,'Food Encyclopedia'!$C$2:$K$999,6)</f>
        <v>Xanthan gum, commercial product, packed,Bob's Red Mill,,Grain Products</v>
      </c>
      <c r="C267" s="8" t="str">
        <f>VLOOKUP(A267,'Food Encyclopedia'!$C$2:$K$999,6)</f>
        <v>Grain Products</v>
      </c>
      <c r="D267" s="8" t="str">
        <f>VLOOKUP(A267,'Food Encyclopedia'!$C$2:$K$999,7)</f>
        <v>Flour</v>
      </c>
      <c r="E267" s="8">
        <f>VLOOKUP(A267,'Absolute Total Monosaccharide C'!$E$2:$T$999,3)</f>
        <v>0.208399</v>
      </c>
      <c r="F267" s="8">
        <f>VLOOKUP(A267,'Absolute Total Monosaccharide C'!$E$2:$T$999,4)</f>
        <v>0.001031</v>
      </c>
      <c r="G267" s="8">
        <f>VLOOKUP(A267,'Absolute Total Monosaccharide C'!$E$2:$T$999,5)</f>
        <v>0.002776</v>
      </c>
      <c r="H267" s="8">
        <f>VLOOKUP(A267,'Absolute Total Monosaccharide C'!$E$2:$T$999,6)</f>
        <v>0.000656</v>
      </c>
      <c r="I267" s="110">
        <f>VLOOKUP(A267,'Absolute Total Monosaccharide C'!$E$2:$T$999,7)</f>
        <v>0.001517</v>
      </c>
      <c r="J267" s="8">
        <f>VLOOKUP(A267,'Absolute Total Monosaccharide C'!$E$2:$T$999,8)</f>
        <v>0.000501</v>
      </c>
      <c r="K267" s="8">
        <f>VLOOKUP(A267,'Absolute Total Monosaccharide C'!$E$2:$T$999,9)</f>
        <v>0.002241</v>
      </c>
      <c r="L267" s="8">
        <f>VLOOKUP(A267,'Absolute Total Monosaccharide C'!$E$2:$T$999,10)</f>
        <v>0.016138</v>
      </c>
      <c r="M267" s="8">
        <f>VLOOKUP(A267,'Absolute Total Monosaccharide C'!$E$2:$T$999,11)</f>
        <v>0.001122</v>
      </c>
      <c r="N267" s="8">
        <f>VLOOKUP(A267,'Absolute Total Monosaccharide C'!$E$2:$T$999,12)</f>
        <v>0</v>
      </c>
      <c r="O267" s="8">
        <f>VLOOKUP(A267,'Absolute Total Monosaccharide C'!$E$2:$T$999,13)</f>
        <v>0</v>
      </c>
      <c r="P267" s="8">
        <f>VLOOKUP(A267,'Absolute Total Monosaccharide C'!$E$2:$T$999,14)</f>
        <v>0.145015</v>
      </c>
      <c r="Q267" s="8">
        <f>VLOOKUP(A267,'Absolute Total Monosaccharide C'!$E$2:$T$999,15)</f>
        <v>0</v>
      </c>
      <c r="R267" s="8">
        <f>VLOOKUP(A267,'Absolute Total Monosaccharide C'!$E$2:$T$999,16)</f>
        <v>0.000219</v>
      </c>
      <c r="S267" s="110">
        <f>VLOOKUP(A267,'Absolute Total Monosaccharide C'!$E$2:$T$999,2)</f>
        <v>9.952</v>
      </c>
    </row>
    <row r="268">
      <c r="A268" s="2" t="s">
        <v>753</v>
      </c>
      <c r="B268" s="8" t="str">
        <f>VLOOKUP(A268,'Food Encyclopedia'!$C$2:$K$999,3)&amp;","&amp;VLOOKUP(A268,'Food Encyclopedia'!$C$2:$K$999,4)&amp;","&amp;VLOOKUP(A268,'Food Encyclopedia'!$C$2:$K$999,5)&amp;","&amp;VLOOKUP(A268,'Food Encyclopedia'!$C$2:$K$999,6)</f>
        <v>Bean, pinto, NA, canned,S&amp;W,low-sodium,Beans, Peas, Legumes, Nuts, Seeds</v>
      </c>
      <c r="C268" s="8" t="str">
        <f>VLOOKUP(A268,'Food Encyclopedia'!$C$2:$K$999,6)</f>
        <v>Beans, Peas, Legumes, Nuts, Seeds</v>
      </c>
      <c r="D268" s="8" t="str">
        <f>VLOOKUP(A268,'Food Encyclopedia'!$C$2:$K$999,7)</f>
        <v>Vegetable</v>
      </c>
      <c r="E268" s="8">
        <f>VLOOKUP(A268,'Absolute Total Monosaccharide C'!$E$2:$T$999,3)</f>
        <v>0.35611</v>
      </c>
      <c r="F268" s="8">
        <f>VLOOKUP(A268,'Absolute Total Monosaccharide C'!$E$2:$T$999,4)</f>
        <v>0.006423</v>
      </c>
      <c r="G268" s="8">
        <f>VLOOKUP(A268,'Absolute Total Monosaccharide C'!$E$2:$T$999,5)</f>
        <v>0.003638</v>
      </c>
      <c r="H268" s="8">
        <f>VLOOKUP(A268,'Absolute Total Monosaccharide C'!$E$2:$T$999,6)</f>
        <v>0.006812</v>
      </c>
      <c r="I268" s="110">
        <f>VLOOKUP(A268,'Absolute Total Monosaccharide C'!$E$2:$T$999,7)</f>
        <v>0.031746</v>
      </c>
      <c r="J268" s="8">
        <f>VLOOKUP(A268,'Absolute Total Monosaccharide C'!$E$2:$T$999,8)</f>
        <v>0.001363</v>
      </c>
      <c r="K268" s="8">
        <f>VLOOKUP(A268,'Absolute Total Monosaccharide C'!$E$2:$T$999,9)</f>
        <v>0.000526</v>
      </c>
      <c r="L268" s="8">
        <f>VLOOKUP(A268,'Absolute Total Monosaccharide C'!$E$2:$T$999,10)</f>
        <v>0.000514</v>
      </c>
      <c r="M268" s="8">
        <f>VLOOKUP(A268,'Absolute Total Monosaccharide C'!$E$2:$T$999,11)</f>
        <v>0.001293</v>
      </c>
      <c r="N268" s="8">
        <f>VLOOKUP(A268,'Absolute Total Monosaccharide C'!$E$2:$T$999,12)</f>
        <v>0</v>
      </c>
      <c r="O268" s="8">
        <f>VLOOKUP(A268,'Absolute Total Monosaccharide C'!$E$2:$T$999,13)</f>
        <v>0</v>
      </c>
      <c r="P268" s="8">
        <f>VLOOKUP(A268,'Absolute Total Monosaccharide C'!$E$2:$T$999,14)</f>
        <v>0.003217</v>
      </c>
      <c r="Q268" s="8">
        <f>VLOOKUP(A268,'Absolute Total Monosaccharide C'!$E$2:$T$999,15)</f>
        <v>0</v>
      </c>
      <c r="R268" s="8">
        <f>VLOOKUP(A268,'Absolute Total Monosaccharide C'!$E$2:$T$999,16)</f>
        <v>0.000596</v>
      </c>
      <c r="S268" s="110">
        <f>VLOOKUP(A268,'Absolute Total Monosaccharide C'!$E$2:$T$999,2)</f>
        <v>10.33</v>
      </c>
    </row>
    <row r="269">
      <c r="A269" s="2" t="s">
        <v>758</v>
      </c>
      <c r="B269" s="8" t="str">
        <f>VLOOKUP(A269,'Food Encyclopedia'!$C$2:$K$999,3)&amp;","&amp;VLOOKUP(A269,'Food Encyclopedia'!$C$2:$K$999,4)&amp;","&amp;VLOOKUP(A269,'Food Encyclopedia'!$C$2:$K$999,5)&amp;","&amp;VLOOKUP(A269,'Food Encyclopedia'!$C$2:$K$999,6)</f>
        <v>Bean, black, NA, canned,S&amp;W,Organic black beans,Beans, Peas, Legumes, Nuts, Seeds</v>
      </c>
      <c r="C269" s="8" t="str">
        <f>VLOOKUP(A269,'Food Encyclopedia'!$C$2:$K$999,6)</f>
        <v>Beans, Peas, Legumes, Nuts, Seeds</v>
      </c>
      <c r="D269" s="8" t="str">
        <f>VLOOKUP(A269,'Food Encyclopedia'!$C$2:$K$999,7)</f>
        <v>Vegetable</v>
      </c>
      <c r="E269" s="8">
        <f>VLOOKUP(A269,'Absolute Total Monosaccharide C'!$E$2:$T$999,3)</f>
        <v>0.38079</v>
      </c>
      <c r="F269" s="8">
        <f>VLOOKUP(A269,'Absolute Total Monosaccharide C'!$E$2:$T$999,4)</f>
        <v>0.0098</v>
      </c>
      <c r="G269" s="8">
        <f>VLOOKUP(A269,'Absolute Total Monosaccharide C'!$E$2:$T$999,5)</f>
        <v>0.003523</v>
      </c>
      <c r="H269" s="8">
        <f>VLOOKUP(A269,'Absolute Total Monosaccharide C'!$E$2:$T$999,6)</f>
        <v>0.007658</v>
      </c>
      <c r="I269" s="110">
        <f>VLOOKUP(A269,'Absolute Total Monosaccharide C'!$E$2:$T$999,7)</f>
        <v>0.06787</v>
      </c>
      <c r="J269" s="8">
        <f>VLOOKUP(A269,'Absolute Total Monosaccharide C'!$E$2:$T$999,8)</f>
        <v>0.001839</v>
      </c>
      <c r="K269" s="8">
        <f>VLOOKUP(A269,'Absolute Total Monosaccharide C'!$E$2:$T$999,9)</f>
        <v>0.00058</v>
      </c>
      <c r="L269" s="8">
        <f>VLOOKUP(A269,'Absolute Total Monosaccharide C'!$E$2:$T$999,10)</f>
        <v>0.000524</v>
      </c>
      <c r="M269" s="8">
        <f>VLOOKUP(A269,'Absolute Total Monosaccharide C'!$E$2:$T$999,11)</f>
        <v>0.001744</v>
      </c>
      <c r="N269" s="8">
        <f>VLOOKUP(A269,'Absolute Total Monosaccharide C'!$E$2:$T$999,12)</f>
        <v>0</v>
      </c>
      <c r="O269" s="8">
        <f>VLOOKUP(A269,'Absolute Total Monosaccharide C'!$E$2:$T$999,13)</f>
        <v>0</v>
      </c>
      <c r="P269" s="8">
        <f>VLOOKUP(A269,'Absolute Total Monosaccharide C'!$E$2:$T$999,14)</f>
        <v>0.004597</v>
      </c>
      <c r="Q269" s="8">
        <f>VLOOKUP(A269,'Absolute Total Monosaccharide C'!$E$2:$T$999,15)</f>
        <v>0</v>
      </c>
      <c r="R269" s="8">
        <f>VLOOKUP(A269,'Absolute Total Monosaccharide C'!$E$2:$T$999,16)</f>
        <v>0.000665</v>
      </c>
      <c r="S269" s="110">
        <f>VLOOKUP(A269,'Absolute Total Monosaccharide C'!$E$2:$T$999,2)</f>
        <v>10.15</v>
      </c>
    </row>
    <row r="270">
      <c r="A270" s="2" t="s">
        <v>761</v>
      </c>
      <c r="B270" s="8" t="str">
        <f>VLOOKUP(A270,'Food Encyclopedia'!$C$2:$K$999,3)&amp;","&amp;VLOOKUP(A270,'Food Encyclopedia'!$C$2:$K$999,4)&amp;","&amp;VLOOKUP(A270,'Food Encyclopedia'!$C$2:$K$999,5)&amp;","&amp;VLOOKUP(A270,'Food Encyclopedia'!$C$2:$K$999,6)</f>
        <v>Bean, garbanzo, NA, canned,Organics,Organic garbanzo beans,Beans, Peas, Legumes, Nuts, Seeds</v>
      </c>
      <c r="C270" s="8" t="str">
        <f>VLOOKUP(A270,'Food Encyclopedia'!$C$2:$K$999,6)</f>
        <v>Beans, Peas, Legumes, Nuts, Seeds</v>
      </c>
      <c r="D270" s="8" t="str">
        <f>VLOOKUP(A270,'Food Encyclopedia'!$C$2:$K$999,7)</f>
        <v>Vegetable</v>
      </c>
      <c r="E270" s="8">
        <f>VLOOKUP(A270,'Absolute Total Monosaccharide C'!$E$2:$T$999,3)</f>
        <v>0.391161</v>
      </c>
      <c r="F270" s="8">
        <f>VLOOKUP(A270,'Absolute Total Monosaccharide C'!$E$2:$T$999,4)</f>
        <v>0.012416</v>
      </c>
      <c r="G270" s="8">
        <f>VLOOKUP(A270,'Absolute Total Monosaccharide C'!$E$2:$T$999,5)</f>
        <v>0.002855</v>
      </c>
      <c r="H270" s="8">
        <f>VLOOKUP(A270,'Absolute Total Monosaccharide C'!$E$2:$T$999,6)</f>
        <v>0.002187</v>
      </c>
      <c r="I270" s="110">
        <f>VLOOKUP(A270,'Absolute Total Monosaccharide C'!$E$2:$T$999,7)</f>
        <v>0.050521</v>
      </c>
      <c r="J270" s="8">
        <f>VLOOKUP(A270,'Absolute Total Monosaccharide C'!$E$2:$T$999,8)</f>
        <v>0.000735</v>
      </c>
      <c r="K270" s="8">
        <f>VLOOKUP(A270,'Absolute Total Monosaccharide C'!$E$2:$T$999,9)</f>
        <v>0.000768</v>
      </c>
      <c r="L270" s="8">
        <f>VLOOKUP(A270,'Absolute Total Monosaccharide C'!$E$2:$T$999,10)</f>
        <v>0.000138</v>
      </c>
      <c r="M270" s="8">
        <f>VLOOKUP(A270,'Absolute Total Monosaccharide C'!$E$2:$T$999,11)</f>
        <v>0.001359</v>
      </c>
      <c r="N270" s="8">
        <f>VLOOKUP(A270,'Absolute Total Monosaccharide C'!$E$2:$T$999,12)</f>
        <v>0</v>
      </c>
      <c r="O270" s="8">
        <f>VLOOKUP(A270,'Absolute Total Monosaccharide C'!$E$2:$T$999,13)</f>
        <v>0</v>
      </c>
      <c r="P270" s="8">
        <f>VLOOKUP(A270,'Absolute Total Monosaccharide C'!$E$2:$T$999,14)</f>
        <v>0.000773</v>
      </c>
      <c r="Q270" s="8">
        <f>VLOOKUP(A270,'Absolute Total Monosaccharide C'!$E$2:$T$999,15)</f>
        <v>0</v>
      </c>
      <c r="R270" s="8">
        <f>VLOOKUP(A270,'Absolute Total Monosaccharide C'!$E$2:$T$999,16)</f>
        <v>0.000599</v>
      </c>
      <c r="S270" s="110">
        <f>VLOOKUP(A270,'Absolute Total Monosaccharide C'!$E$2:$T$999,2)</f>
        <v>10.11</v>
      </c>
    </row>
    <row r="271">
      <c r="A271" s="2" t="s">
        <v>764</v>
      </c>
      <c r="B271" s="8" t="str">
        <f>VLOOKUP(A271,'Food Encyclopedia'!$C$2:$K$999,3)&amp;","&amp;VLOOKUP(A271,'Food Encyclopedia'!$C$2:$K$999,4)&amp;","&amp;VLOOKUP(A271,'Food Encyclopedia'!$C$2:$K$999,5)&amp;","&amp;VLOOKUP(A271,'Food Encyclopedia'!$C$2:$K$999,6)</f>
        <v>Bean, black, NA, canned,Organics,Organic black beans,Beans, Peas, Legumes, Nuts, Seeds</v>
      </c>
      <c r="C271" s="8" t="str">
        <f>VLOOKUP(A271,'Food Encyclopedia'!$C$2:$K$999,6)</f>
        <v>Beans, Peas, Legumes, Nuts, Seeds</v>
      </c>
      <c r="D271" s="8" t="str">
        <f>VLOOKUP(A271,'Food Encyclopedia'!$C$2:$K$999,7)</f>
        <v>Vegetable</v>
      </c>
      <c r="E271" s="8">
        <f>VLOOKUP(A271,'Absolute Total Monosaccharide C'!$E$2:$T$999,3)</f>
        <v>0.288242</v>
      </c>
      <c r="F271" s="8">
        <f>VLOOKUP(A271,'Absolute Total Monosaccharide C'!$E$2:$T$999,4)</f>
        <v>0.007316</v>
      </c>
      <c r="G271" s="8">
        <f>VLOOKUP(A271,'Absolute Total Monosaccharide C'!$E$2:$T$999,5)</f>
        <v>0.002517</v>
      </c>
      <c r="H271" s="8">
        <f>VLOOKUP(A271,'Absolute Total Monosaccharide C'!$E$2:$T$999,6)</f>
        <v>0.006724</v>
      </c>
      <c r="I271" s="110">
        <f>VLOOKUP(A271,'Absolute Total Monosaccharide C'!$E$2:$T$999,7)</f>
        <v>0.054063</v>
      </c>
      <c r="J271" s="8">
        <f>VLOOKUP(A271,'Absolute Total Monosaccharide C'!$E$2:$T$999,8)</f>
        <v>0.001796</v>
      </c>
      <c r="K271" s="8">
        <f>VLOOKUP(A271,'Absolute Total Monosaccharide C'!$E$2:$T$999,9)</f>
        <v>0.000594</v>
      </c>
      <c r="L271" s="8">
        <f>VLOOKUP(A271,'Absolute Total Monosaccharide C'!$E$2:$T$999,10)</f>
        <v>0.000426</v>
      </c>
      <c r="M271" s="8">
        <f>VLOOKUP(A271,'Absolute Total Monosaccharide C'!$E$2:$T$999,11)</f>
        <v>0.001746</v>
      </c>
      <c r="N271" s="8">
        <f>VLOOKUP(A271,'Absolute Total Monosaccharide C'!$E$2:$T$999,12)</f>
        <v>0</v>
      </c>
      <c r="O271" s="8">
        <f>VLOOKUP(A271,'Absolute Total Monosaccharide C'!$E$2:$T$999,13)</f>
        <v>0</v>
      </c>
      <c r="P271" s="8">
        <f>VLOOKUP(A271,'Absolute Total Monosaccharide C'!$E$2:$T$999,14)</f>
        <v>0.003581</v>
      </c>
      <c r="Q271" s="8">
        <f>VLOOKUP(A271,'Absolute Total Monosaccharide C'!$E$2:$T$999,15)</f>
        <v>0</v>
      </c>
      <c r="R271" s="8">
        <f>VLOOKUP(A271,'Absolute Total Monosaccharide C'!$E$2:$T$999,16)</f>
        <v>0.000606</v>
      </c>
      <c r="S271" s="110">
        <f>VLOOKUP(A271,'Absolute Total Monosaccharide C'!$E$2:$T$999,2)</f>
        <v>10.32</v>
      </c>
    </row>
    <row r="272">
      <c r="A272" s="2" t="s">
        <v>765</v>
      </c>
      <c r="B272" s="8" t="str">
        <f>VLOOKUP(A272,'Food Encyclopedia'!$C$2:$K$999,3)&amp;","&amp;VLOOKUP(A272,'Food Encyclopedia'!$C$2:$K$999,4)&amp;","&amp;VLOOKUP(A272,'Food Encyclopedia'!$C$2:$K$999,5)&amp;","&amp;VLOOKUP(A272,'Food Encyclopedia'!$C$2:$K$999,6)</f>
        <v>Bean, kidney, NA, canned,S&amp;W,Organic kidney beans,Beans, Peas, Legumes, Nuts, Seeds</v>
      </c>
      <c r="C272" s="8" t="str">
        <f>VLOOKUP(A272,'Food Encyclopedia'!$C$2:$K$999,6)</f>
        <v>Beans, Peas, Legumes, Nuts, Seeds</v>
      </c>
      <c r="D272" s="8" t="str">
        <f>VLOOKUP(A272,'Food Encyclopedia'!$C$2:$K$999,7)</f>
        <v>Vegetable</v>
      </c>
      <c r="E272" s="8">
        <f>VLOOKUP(A272,'Absolute Total Monosaccharide C'!$E$2:$T$999,3)</f>
        <v>0.327166</v>
      </c>
      <c r="F272" s="8">
        <f>VLOOKUP(A272,'Absolute Total Monosaccharide C'!$E$2:$T$999,4)</f>
        <v>0.018886</v>
      </c>
      <c r="G272" s="8">
        <f>VLOOKUP(A272,'Absolute Total Monosaccharide C'!$E$2:$T$999,5)</f>
        <v>0.004094</v>
      </c>
      <c r="H272" s="8">
        <f>VLOOKUP(A272,'Absolute Total Monosaccharide C'!$E$2:$T$999,6)</f>
        <v>0.009529</v>
      </c>
      <c r="I272" s="110">
        <f>VLOOKUP(A272,'Absolute Total Monosaccharide C'!$E$2:$T$999,7)</f>
        <v>0.030591</v>
      </c>
      <c r="J272" s="8">
        <f>VLOOKUP(A272,'Absolute Total Monosaccharide C'!$E$2:$T$999,8)</f>
        <v>0.002824</v>
      </c>
      <c r="K272" s="8">
        <f>VLOOKUP(A272,'Absolute Total Monosaccharide C'!$E$2:$T$999,9)</f>
        <v>0.001062</v>
      </c>
      <c r="L272" s="8">
        <f>VLOOKUP(A272,'Absolute Total Monosaccharide C'!$E$2:$T$999,10)</f>
        <v>0.000488</v>
      </c>
      <c r="M272" s="8">
        <f>VLOOKUP(A272,'Absolute Total Monosaccharide C'!$E$2:$T$999,11)</f>
        <v>0.003937</v>
      </c>
      <c r="N272" s="8">
        <f>VLOOKUP(A272,'Absolute Total Monosaccharide C'!$E$2:$T$999,12)</f>
        <v>0</v>
      </c>
      <c r="O272" s="8">
        <f>VLOOKUP(A272,'Absolute Total Monosaccharide C'!$E$2:$T$999,13)</f>
        <v>0</v>
      </c>
      <c r="P272" s="8">
        <f>VLOOKUP(A272,'Absolute Total Monosaccharide C'!$E$2:$T$999,14)</f>
        <v>0.006437</v>
      </c>
      <c r="Q272" s="8">
        <f>VLOOKUP(A272,'Absolute Total Monosaccharide C'!$E$2:$T$999,15)</f>
        <v>0</v>
      </c>
      <c r="R272" s="8">
        <f>VLOOKUP(A272,'Absolute Total Monosaccharide C'!$E$2:$T$999,16)</f>
        <v>0.000464</v>
      </c>
      <c r="S272" s="110">
        <f>VLOOKUP(A272,'Absolute Total Monosaccharide C'!$E$2:$T$999,2)</f>
        <v>9.759</v>
      </c>
    </row>
    <row r="273">
      <c r="A273" s="2" t="s">
        <v>768</v>
      </c>
      <c r="B273" s="8" t="str">
        <f>VLOOKUP(A273,'Food Encyclopedia'!$C$2:$K$999,3)&amp;","&amp;VLOOKUP(A273,'Food Encyclopedia'!$C$2:$K$999,4)&amp;","&amp;VLOOKUP(A273,'Food Encyclopedia'!$C$2:$K$999,5)&amp;","&amp;VLOOKUP(A273,'Food Encyclopedia'!$C$2:$K$999,6)</f>
        <v>Bean, blackeye, NA, canned,Signature Select,,Beans, Peas, Legumes, Nuts, Seeds</v>
      </c>
      <c r="C273" s="8" t="str">
        <f>VLOOKUP(A273,'Food Encyclopedia'!$C$2:$K$999,6)</f>
        <v>Beans, Peas, Legumes, Nuts, Seeds</v>
      </c>
      <c r="D273" s="8" t="str">
        <f>VLOOKUP(A273,'Food Encyclopedia'!$C$2:$K$999,7)</f>
        <v>Vegetable</v>
      </c>
      <c r="E273" s="8">
        <f>VLOOKUP(A273,'Absolute Total Monosaccharide C'!$E$2:$T$999,3)</f>
        <v>0.42772</v>
      </c>
      <c r="F273" s="8">
        <f>VLOOKUP(A273,'Absolute Total Monosaccharide C'!$E$2:$T$999,4)</f>
        <v>0.006752</v>
      </c>
      <c r="G273" s="8">
        <f>VLOOKUP(A273,'Absolute Total Monosaccharide C'!$E$2:$T$999,5)</f>
        <v>0.002537</v>
      </c>
      <c r="H273" s="8">
        <f>VLOOKUP(A273,'Absolute Total Monosaccharide C'!$E$2:$T$999,6)</f>
        <v>0.002652</v>
      </c>
      <c r="I273" s="110">
        <f>VLOOKUP(A273,'Absolute Total Monosaccharide C'!$E$2:$T$999,7)</f>
        <v>0.034242</v>
      </c>
      <c r="J273" s="8">
        <f>VLOOKUP(A273,'Absolute Total Monosaccharide C'!$E$2:$T$999,8)</f>
        <v>0.000982</v>
      </c>
      <c r="K273" s="8">
        <f>VLOOKUP(A273,'Absolute Total Monosaccharide C'!$E$2:$T$999,9)</f>
        <v>0.000757</v>
      </c>
      <c r="L273" s="8">
        <f>VLOOKUP(A273,'Absolute Total Monosaccharide C'!$E$2:$T$999,10)</f>
        <v>0.000348</v>
      </c>
      <c r="M273" s="8">
        <f>VLOOKUP(A273,'Absolute Total Monosaccharide C'!$E$2:$T$999,11)</f>
        <v>0.001521</v>
      </c>
      <c r="N273" s="8">
        <f>VLOOKUP(A273,'Absolute Total Monosaccharide C'!$E$2:$T$999,12)</f>
        <v>0</v>
      </c>
      <c r="O273" s="8">
        <f>VLOOKUP(A273,'Absolute Total Monosaccharide C'!$E$2:$T$999,13)</f>
        <v>0</v>
      </c>
      <c r="P273" s="8">
        <f>VLOOKUP(A273,'Absolute Total Monosaccharide C'!$E$2:$T$999,14)</f>
        <v>0.001082</v>
      </c>
      <c r="Q273" s="8">
        <f>VLOOKUP(A273,'Absolute Total Monosaccharide C'!$E$2:$T$999,15)</f>
        <v>0</v>
      </c>
      <c r="R273" s="8">
        <f>VLOOKUP(A273,'Absolute Total Monosaccharide C'!$E$2:$T$999,16)</f>
        <v>0.000594</v>
      </c>
      <c r="S273" s="110">
        <f>VLOOKUP(A273,'Absolute Total Monosaccharide C'!$E$2:$T$999,2)</f>
        <v>10.23</v>
      </c>
    </row>
    <row r="274">
      <c r="A274" s="2" t="s">
        <v>771</v>
      </c>
      <c r="B274" s="8" t="str">
        <f>VLOOKUP(A274,'Food Encyclopedia'!$C$2:$K$999,3)&amp;","&amp;VLOOKUP(A274,'Food Encyclopedia'!$C$2:$K$999,4)&amp;","&amp;VLOOKUP(A274,'Food Encyclopedia'!$C$2:$K$999,5)&amp;","&amp;VLOOKUP(A274,'Food Encyclopedia'!$C$2:$K$999,6)</f>
        <v>Bean, butter, NA, canned,Signature Select,,Beans, Peas, Legumes, Nuts, Seeds</v>
      </c>
      <c r="C274" s="8" t="str">
        <f>VLOOKUP(A274,'Food Encyclopedia'!$C$2:$K$999,6)</f>
        <v>Beans, Peas, Legumes, Nuts, Seeds</v>
      </c>
      <c r="D274" s="8" t="str">
        <f>VLOOKUP(A274,'Food Encyclopedia'!$C$2:$K$999,7)</f>
        <v>Vegetable</v>
      </c>
      <c r="E274" s="8">
        <f>VLOOKUP(A274,'Absolute Total Monosaccharide C'!$E$2:$T$999,3)</f>
        <v>0.289551</v>
      </c>
      <c r="F274" s="8">
        <f>VLOOKUP(A274,'Absolute Total Monosaccharide C'!$E$2:$T$999,4)</f>
        <v>0.006529</v>
      </c>
      <c r="G274" s="8">
        <f>VLOOKUP(A274,'Absolute Total Monosaccharide C'!$E$2:$T$999,5)</f>
        <v>0.002214</v>
      </c>
      <c r="H274" s="8">
        <f>VLOOKUP(A274,'Absolute Total Monosaccharide C'!$E$2:$T$999,6)</f>
        <v>0.006977</v>
      </c>
      <c r="I274" s="110">
        <f>VLOOKUP(A274,'Absolute Total Monosaccharide C'!$E$2:$T$999,7)</f>
        <v>0.045819</v>
      </c>
      <c r="J274" s="8">
        <f>VLOOKUP(A274,'Absolute Total Monosaccharide C'!$E$2:$T$999,8)</f>
        <v>0.001005</v>
      </c>
      <c r="K274" s="8">
        <f>VLOOKUP(A274,'Absolute Total Monosaccharide C'!$E$2:$T$999,9)</f>
        <v>0.000654</v>
      </c>
      <c r="L274" s="8">
        <f>VLOOKUP(A274,'Absolute Total Monosaccharide C'!$E$2:$T$999,10)</f>
        <v>0.000325</v>
      </c>
      <c r="M274" s="8">
        <f>VLOOKUP(A274,'Absolute Total Monosaccharide C'!$E$2:$T$999,11)</f>
        <v>0.002021</v>
      </c>
      <c r="N274" s="8">
        <f>VLOOKUP(A274,'Absolute Total Monosaccharide C'!$E$2:$T$999,12)</f>
        <v>0</v>
      </c>
      <c r="O274" s="8">
        <f>VLOOKUP(A274,'Absolute Total Monosaccharide C'!$E$2:$T$999,13)</f>
        <v>0</v>
      </c>
      <c r="P274" s="8">
        <f>VLOOKUP(A274,'Absolute Total Monosaccharide C'!$E$2:$T$999,14)</f>
        <v>0.012494</v>
      </c>
      <c r="Q274" s="8">
        <f>VLOOKUP(A274,'Absolute Total Monosaccharide C'!$E$2:$T$999,15)</f>
        <v>0</v>
      </c>
      <c r="R274" s="8">
        <f>VLOOKUP(A274,'Absolute Total Monosaccharide C'!$E$2:$T$999,16)</f>
        <v>0.00053</v>
      </c>
      <c r="S274" s="110">
        <f>VLOOKUP(A274,'Absolute Total Monosaccharide C'!$E$2:$T$999,2)</f>
        <v>10.11</v>
      </c>
    </row>
    <row r="275">
      <c r="A275" s="2" t="s">
        <v>773</v>
      </c>
      <c r="B275" s="8" t="str">
        <f>VLOOKUP(A275,'Food Encyclopedia'!$C$2:$K$999,3)&amp;","&amp;VLOOKUP(A275,'Food Encyclopedia'!$C$2:$K$999,4)&amp;","&amp;VLOOKUP(A275,'Food Encyclopedia'!$C$2:$K$999,5)&amp;","&amp;VLOOKUP(A275,'Food Encyclopedia'!$C$2:$K$999,6)</f>
        <v>Artichoke, NA, hearts, canned,Maria,Artichoke quarters,Vegetables</v>
      </c>
      <c r="C275" s="8" t="str">
        <f>VLOOKUP(A275,'Food Encyclopedia'!$C$2:$K$999,6)</f>
        <v>Vegetables</v>
      </c>
      <c r="D275" s="8" t="str">
        <f>VLOOKUP(A275,'Food Encyclopedia'!$C$2:$K$999,7)</f>
        <v>Vegetable</v>
      </c>
      <c r="E275" s="8">
        <f>VLOOKUP(A275,'Absolute Total Monosaccharide C'!$E$2:$T$999,3)</f>
        <v>0.081465</v>
      </c>
      <c r="F275" s="8">
        <f>VLOOKUP(A275,'Absolute Total Monosaccharide C'!$E$2:$T$999,4)</f>
        <v>0.022712</v>
      </c>
      <c r="G275" s="8">
        <f>VLOOKUP(A275,'Absolute Total Monosaccharide C'!$E$2:$T$999,5)</f>
        <v>0.029411</v>
      </c>
      <c r="H275" s="8">
        <f>VLOOKUP(A275,'Absolute Total Monosaccharide C'!$E$2:$T$999,6)</f>
        <v>0.006396</v>
      </c>
      <c r="I275" s="110">
        <f>VLOOKUP(A275,'Absolute Total Monosaccharide C'!$E$2:$T$999,7)</f>
        <v>0.02134</v>
      </c>
      <c r="J275" s="8">
        <f>VLOOKUP(A275,'Absolute Total Monosaccharide C'!$E$2:$T$999,8)</f>
        <v>0.001686</v>
      </c>
      <c r="K275" s="8">
        <f>VLOOKUP(A275,'Absolute Total Monosaccharide C'!$E$2:$T$999,9)</f>
        <v>0.003466</v>
      </c>
      <c r="L275" s="8">
        <f>VLOOKUP(A275,'Absolute Total Monosaccharide C'!$E$2:$T$999,10)</f>
        <v>0.000216</v>
      </c>
      <c r="M275" s="8">
        <f>VLOOKUP(A275,'Absolute Total Monosaccharide C'!$E$2:$T$999,11)</f>
        <v>0.028753</v>
      </c>
      <c r="N275" s="8">
        <f>VLOOKUP(A275,'Absolute Total Monosaccharide C'!$E$2:$T$999,12)</f>
        <v>0</v>
      </c>
      <c r="O275" s="8">
        <f>VLOOKUP(A275,'Absolute Total Monosaccharide C'!$E$2:$T$999,13)</f>
        <v>0</v>
      </c>
      <c r="P275" s="8">
        <f>VLOOKUP(A275,'Absolute Total Monosaccharide C'!$E$2:$T$999,14)</f>
        <v>0.003401</v>
      </c>
      <c r="Q275" s="8">
        <f>VLOOKUP(A275,'Absolute Total Monosaccharide C'!$E$2:$T$999,15)</f>
        <v>0</v>
      </c>
      <c r="R275" s="8">
        <f>VLOOKUP(A275,'Absolute Total Monosaccharide C'!$E$2:$T$999,16)</f>
        <v>0.001399</v>
      </c>
      <c r="S275" s="110">
        <f>VLOOKUP(A275,'Absolute Total Monosaccharide C'!$E$2:$T$999,2)</f>
        <v>10.033</v>
      </c>
    </row>
    <row r="276">
      <c r="A276" s="2" t="s">
        <v>778</v>
      </c>
      <c r="B276" s="8" t="str">
        <f>VLOOKUP(A276,'Food Encyclopedia'!$C$2:$K$999,3)&amp;","&amp;VLOOKUP(A276,'Food Encyclopedia'!$C$2:$K$999,4)&amp;","&amp;VLOOKUP(A276,'Food Encyclopedia'!$C$2:$K$999,5)&amp;","&amp;VLOOKUP(A276,'Food Encyclopedia'!$C$2:$K$999,6)</f>
        <v>Bean, garbanzo, NA, canned,S&amp;W,Organic garbanzos chick peas,Beans, Peas, Legumes, Nuts, Seeds</v>
      </c>
      <c r="C276" s="8" t="str">
        <f>VLOOKUP(A276,'Food Encyclopedia'!$C$2:$K$999,6)</f>
        <v>Beans, Peas, Legumes, Nuts, Seeds</v>
      </c>
      <c r="D276" s="8" t="str">
        <f>VLOOKUP(A276,'Food Encyclopedia'!$C$2:$K$999,7)</f>
        <v>Vegetable</v>
      </c>
      <c r="E276" s="8">
        <f>VLOOKUP(A276,'Absolute Total Monosaccharide C'!$E$2:$T$999,3)</f>
        <v>0.423058</v>
      </c>
      <c r="F276" s="8">
        <f>VLOOKUP(A276,'Absolute Total Monosaccharide C'!$E$2:$T$999,4)</f>
        <v>0.008698</v>
      </c>
      <c r="G276" s="8">
        <f>VLOOKUP(A276,'Absolute Total Monosaccharide C'!$E$2:$T$999,5)</f>
        <v>0.002514</v>
      </c>
      <c r="H276" s="8">
        <f>VLOOKUP(A276,'Absolute Total Monosaccharide C'!$E$2:$T$999,6)</f>
        <v>0.001979</v>
      </c>
      <c r="I276" s="110">
        <f>VLOOKUP(A276,'Absolute Total Monosaccharide C'!$E$2:$T$999,7)</f>
        <v>0.05101</v>
      </c>
      <c r="J276" s="8">
        <f>VLOOKUP(A276,'Absolute Total Monosaccharide C'!$E$2:$T$999,8)</f>
        <v>0.001488</v>
      </c>
      <c r="K276" s="8">
        <f>VLOOKUP(A276,'Absolute Total Monosaccharide C'!$E$2:$T$999,9)</f>
        <v>0.00076</v>
      </c>
      <c r="L276" s="8">
        <f>VLOOKUP(A276,'Absolute Total Monosaccharide C'!$E$2:$T$999,10)</f>
        <v>0.000152</v>
      </c>
      <c r="M276" s="8">
        <f>VLOOKUP(A276,'Absolute Total Monosaccharide C'!$E$2:$T$999,11)</f>
        <v>0.001622</v>
      </c>
      <c r="N276" s="8">
        <f>VLOOKUP(A276,'Absolute Total Monosaccharide C'!$E$2:$T$999,12)</f>
        <v>0</v>
      </c>
      <c r="O276" s="8">
        <f>VLOOKUP(A276,'Absolute Total Monosaccharide C'!$E$2:$T$999,13)</f>
        <v>0</v>
      </c>
      <c r="P276" s="8">
        <f>VLOOKUP(A276,'Absolute Total Monosaccharide C'!$E$2:$T$999,14)</f>
        <v>0.000877</v>
      </c>
      <c r="Q276" s="8">
        <f>VLOOKUP(A276,'Absolute Total Monosaccharide C'!$E$2:$T$999,15)</f>
        <v>0</v>
      </c>
      <c r="R276" s="8">
        <f>VLOOKUP(A276,'Absolute Total Monosaccharide C'!$E$2:$T$999,16)</f>
        <v>0.000511</v>
      </c>
      <c r="S276" s="110">
        <f>VLOOKUP(A276,'Absolute Total Monosaccharide C'!$E$2:$T$999,2)</f>
        <v>10.38</v>
      </c>
    </row>
    <row r="277">
      <c r="A277" s="2" t="s">
        <v>780</v>
      </c>
      <c r="B277" s="8" t="str">
        <f>VLOOKUP(A277,'Food Encyclopedia'!$C$2:$K$999,3)&amp;","&amp;VLOOKUP(A277,'Food Encyclopedia'!$C$2:$K$999,4)&amp;","&amp;VLOOKUP(A277,'Food Encyclopedia'!$C$2:$K$999,5)&amp;","&amp;VLOOKUP(A277,'Food Encyclopedia'!$C$2:$K$999,6)</f>
        <v>Corn, NA, polenta, pre-cooked,Organics,,Grain Products</v>
      </c>
      <c r="C277" s="8" t="str">
        <f>VLOOKUP(A277,'Food Encyclopedia'!$C$2:$K$999,6)</f>
        <v>Grain Products</v>
      </c>
      <c r="D277" s="8" t="str">
        <f>VLOOKUP(A277,'Food Encyclopedia'!$C$2:$K$999,7)</f>
        <v>Grains</v>
      </c>
      <c r="E277" s="8">
        <f>VLOOKUP(A277,'Absolute Total Monosaccharide C'!$E$2:$T$999,3)</f>
        <v>0.341399</v>
      </c>
      <c r="F277" s="8">
        <f>VLOOKUP(A277,'Absolute Total Monosaccharide C'!$E$2:$T$999,4)</f>
        <v>0.013084</v>
      </c>
      <c r="G277" s="8">
        <f>VLOOKUP(A277,'Absolute Total Monosaccharide C'!$E$2:$T$999,5)</f>
        <v>0.131142</v>
      </c>
      <c r="H277" s="8">
        <f>VLOOKUP(A277,'Absolute Total Monosaccharide C'!$E$2:$T$999,6)</f>
        <v>0.00805</v>
      </c>
      <c r="I277" s="110">
        <f>VLOOKUP(A277,'Absolute Total Monosaccharide C'!$E$2:$T$999,7)</f>
        <v>0.016706</v>
      </c>
      <c r="J277" s="8">
        <f>VLOOKUP(A277,'Absolute Total Monosaccharide C'!$E$2:$T$999,8)</f>
        <v>0.001561</v>
      </c>
      <c r="K277" s="8">
        <f>VLOOKUP(A277,'Absolute Total Monosaccharide C'!$E$2:$T$999,9)</f>
        <v>0.001472</v>
      </c>
      <c r="L277" s="8">
        <f>VLOOKUP(A277,'Absolute Total Monosaccharide C'!$E$2:$T$999,10)</f>
        <v>0</v>
      </c>
      <c r="M277" s="8">
        <f>VLOOKUP(A277,'Absolute Total Monosaccharide C'!$E$2:$T$999,11)</f>
        <v>0.011063</v>
      </c>
      <c r="N277" s="8">
        <f>VLOOKUP(A277,'Absolute Total Monosaccharide C'!$E$2:$T$999,12)</f>
        <v>0</v>
      </c>
      <c r="O277" s="8">
        <f>VLOOKUP(A277,'Absolute Total Monosaccharide C'!$E$2:$T$999,13)</f>
        <v>0</v>
      </c>
      <c r="P277" s="8">
        <f>VLOOKUP(A277,'Absolute Total Monosaccharide C'!$E$2:$T$999,14)</f>
        <v>0</v>
      </c>
      <c r="Q277" s="8">
        <f>VLOOKUP(A277,'Absolute Total Monosaccharide C'!$E$2:$T$999,15)</f>
        <v>0.002319</v>
      </c>
      <c r="R277" s="8">
        <f>VLOOKUP(A277,'Absolute Total Monosaccharide C'!$E$2:$T$999,16)</f>
        <v>0</v>
      </c>
      <c r="S277" s="110">
        <f>VLOOKUP(A277,'Absolute Total Monosaccharide C'!$E$2:$T$999,2)</f>
        <v>10.48</v>
      </c>
      <c r="T277" s="2">
        <v>0.838783721</v>
      </c>
    </row>
    <row r="278">
      <c r="A278" s="2" t="s">
        <v>782</v>
      </c>
      <c r="B278" s="8" t="str">
        <f>VLOOKUP(A278,'Food Encyclopedia'!$C$2:$K$999,3)&amp;","&amp;VLOOKUP(A278,'Food Encyclopedia'!$C$2:$K$999,4)&amp;","&amp;VLOOKUP(A278,'Food Encyclopedia'!$C$2:$K$999,5)&amp;","&amp;VLOOKUP(A278,'Food Encyclopedia'!$C$2:$K$999,6)</f>
        <v>Apple sauce, commercial product,Tree Top,Original Apple Sauce,Fruits</v>
      </c>
      <c r="C278" s="8" t="str">
        <f>VLOOKUP(A278,'Food Encyclopedia'!$C$2:$K$999,6)</f>
        <v>Fruits</v>
      </c>
      <c r="D278" s="8" t="str">
        <f>VLOOKUP(A278,'Food Encyclopedia'!$C$2:$K$999,7)</f>
        <v>Commercial weaning</v>
      </c>
      <c r="E278" s="8">
        <f>VLOOKUP(A278,'Absolute Total Monosaccharide C'!$E$2:$T$999,3)</f>
        <v>0.211687</v>
      </c>
      <c r="F278" s="8">
        <f>VLOOKUP(A278,'Absolute Total Monosaccharide C'!$E$2:$T$999,4)</f>
        <v>0.014056</v>
      </c>
      <c r="G278" s="8">
        <f>VLOOKUP(A278,'Absolute Total Monosaccharide C'!$E$2:$T$999,5)</f>
        <v>0.186842</v>
      </c>
      <c r="H278" s="8">
        <f>VLOOKUP(A278,'Absolute Total Monosaccharide C'!$E$2:$T$999,6)</f>
        <v>0.015267</v>
      </c>
      <c r="I278" s="110">
        <f>VLOOKUP(A278,'Absolute Total Monosaccharide C'!$E$2:$T$999,7)</f>
        <v>0.013383</v>
      </c>
      <c r="J278" s="8">
        <f>VLOOKUP(A278,'Absolute Total Monosaccharide C'!$E$2:$T$999,8)</f>
        <v>0.003916</v>
      </c>
      <c r="K278" s="8">
        <f>VLOOKUP(A278,'Absolute Total Monosaccharide C'!$E$2:$T$999,9)</f>
        <v>0.001965</v>
      </c>
      <c r="L278" s="8">
        <f>VLOOKUP(A278,'Absolute Total Monosaccharide C'!$E$2:$T$999,10)</f>
        <v>0</v>
      </c>
      <c r="M278" s="8">
        <f>VLOOKUP(A278,'Absolute Total Monosaccharide C'!$E$2:$T$999,11)</f>
        <v>0.023414</v>
      </c>
      <c r="N278" s="8">
        <f>VLOOKUP(A278,'Absolute Total Monosaccharide C'!$E$2:$T$999,12)</f>
        <v>0</v>
      </c>
      <c r="O278" s="8">
        <f>VLOOKUP(A278,'Absolute Total Monosaccharide C'!$E$2:$T$999,13)</f>
        <v>0</v>
      </c>
      <c r="P278" s="8">
        <f>VLOOKUP(A278,'Absolute Total Monosaccharide C'!$E$2:$T$999,14)</f>
        <v>0.000539</v>
      </c>
      <c r="Q278" s="8">
        <f>VLOOKUP(A278,'Absolute Total Monosaccharide C'!$E$2:$T$999,15)</f>
        <v>0</v>
      </c>
      <c r="R278" s="8">
        <f>VLOOKUP(A278,'Absolute Total Monosaccharide C'!$E$2:$T$999,16)</f>
        <v>0.000269</v>
      </c>
      <c r="S278" s="110">
        <f>VLOOKUP(A278,'Absolute Total Monosaccharide C'!$E$2:$T$999,2)</f>
        <v>10.11</v>
      </c>
    </row>
    <row r="279">
      <c r="A279" s="2" t="s">
        <v>786</v>
      </c>
      <c r="B279" s="8" t="str">
        <f>VLOOKUP(A279,'Food Encyclopedia'!$C$2:$K$999,3)&amp;","&amp;VLOOKUP(A279,'Food Encyclopedia'!$C$2:$K$999,4)&amp;","&amp;VLOOKUP(A279,'Food Encyclopedia'!$C$2:$K$999,5)&amp;","&amp;VLOOKUP(A279,'Food Encyclopedia'!$C$2:$K$999,6)</f>
        <v>Apple sauce, commercial product,Tree Top,Apple Sauce, no sugar added,Fruits</v>
      </c>
      <c r="C279" s="8" t="str">
        <f>VLOOKUP(A279,'Food Encyclopedia'!$C$2:$K$999,6)</f>
        <v>Fruits</v>
      </c>
      <c r="D279" s="8" t="str">
        <f>VLOOKUP(A279,'Food Encyclopedia'!$C$2:$K$999,7)</f>
        <v>Commercial weaning</v>
      </c>
      <c r="E279" s="8">
        <f>VLOOKUP(A279,'Absolute Total Monosaccharide C'!$E$2:$T$999,3)</f>
        <v>0.174615</v>
      </c>
      <c r="F279" s="8">
        <f>VLOOKUP(A279,'Absolute Total Monosaccharide C'!$E$2:$T$999,4)</f>
        <v>0.012985</v>
      </c>
      <c r="G279" s="8">
        <f>VLOOKUP(A279,'Absolute Total Monosaccharide C'!$E$2:$T$999,5)</f>
        <v>0.097328</v>
      </c>
      <c r="H279" s="8">
        <f>VLOOKUP(A279,'Absolute Total Monosaccharide C'!$E$2:$T$999,6)</f>
        <v>0.010347</v>
      </c>
      <c r="I279" s="110">
        <f>VLOOKUP(A279,'Absolute Total Monosaccharide C'!$E$2:$T$999,7)</f>
        <v>0.016102</v>
      </c>
      <c r="J279" s="8">
        <f>VLOOKUP(A279,'Absolute Total Monosaccharide C'!$E$2:$T$999,8)</f>
        <v>0</v>
      </c>
      <c r="K279" s="8">
        <f>VLOOKUP(A279,'Absolute Total Monosaccharide C'!$E$2:$T$999,9)</f>
        <v>0.001341</v>
      </c>
      <c r="L279" s="8">
        <f>VLOOKUP(A279,'Absolute Total Monosaccharide C'!$E$2:$T$999,10)</f>
        <v>0</v>
      </c>
      <c r="M279" s="8">
        <f>VLOOKUP(A279,'Absolute Total Monosaccharide C'!$E$2:$T$999,11)</f>
        <v>0.01865</v>
      </c>
      <c r="N279" s="8">
        <f>VLOOKUP(A279,'Absolute Total Monosaccharide C'!$E$2:$T$999,12)</f>
        <v>0</v>
      </c>
      <c r="O279" s="8">
        <f>VLOOKUP(A279,'Absolute Total Monosaccharide C'!$E$2:$T$999,13)</f>
        <v>0</v>
      </c>
      <c r="P279" s="8">
        <f>VLOOKUP(A279,'Absolute Total Monosaccharide C'!$E$2:$T$999,14)</f>
        <v>0.001384</v>
      </c>
      <c r="Q279" s="8">
        <f>VLOOKUP(A279,'Absolute Total Monosaccharide C'!$E$2:$T$999,15)</f>
        <v>0</v>
      </c>
      <c r="R279" s="8">
        <f>VLOOKUP(A279,'Absolute Total Monosaccharide C'!$E$2:$T$999,16)</f>
        <v>0</v>
      </c>
      <c r="S279" s="110">
        <f>VLOOKUP(A279,'Absolute Total Monosaccharide C'!$E$2:$T$999,2)</f>
        <v>10.16</v>
      </c>
      <c r="T279" s="2">
        <v>0.623476979</v>
      </c>
    </row>
    <row r="280">
      <c r="A280" s="2" t="s">
        <v>788</v>
      </c>
      <c r="B280" s="8" t="str">
        <f>VLOOKUP(A280,'Food Encyclopedia'!$C$2:$K$999,3)&amp;","&amp;VLOOKUP(A280,'Food Encyclopedia'!$C$2:$K$999,4)&amp;","&amp;VLOOKUP(A280,'Food Encyclopedia'!$C$2:$K$999,5)&amp;","&amp;VLOOKUP(A280,'Food Encyclopedia'!$C$2:$K$999,6)</f>
        <v>Apple sauce, commercial product,Motts,No Sugar Added Applesauce, Apple,Fruits</v>
      </c>
      <c r="C280" s="8" t="str">
        <f>VLOOKUP(A280,'Food Encyclopedia'!$C$2:$K$999,6)</f>
        <v>Fruits</v>
      </c>
      <c r="D280" s="8" t="str">
        <f>VLOOKUP(A280,'Food Encyclopedia'!$C$2:$K$999,7)</f>
        <v>Commercial weaning</v>
      </c>
      <c r="E280" s="8">
        <f>VLOOKUP(A280,'Absolute Total Monosaccharide C'!$E$2:$T$999,3)</f>
        <v>0.191542</v>
      </c>
      <c r="F280" s="8">
        <f>VLOOKUP(A280,'Absolute Total Monosaccharide C'!$E$2:$T$999,4)</f>
        <v>0.010068</v>
      </c>
      <c r="G280" s="8">
        <f>VLOOKUP(A280,'Absolute Total Monosaccharide C'!$E$2:$T$999,5)</f>
        <v>0.157408</v>
      </c>
      <c r="H280" s="8">
        <f>VLOOKUP(A280,'Absolute Total Monosaccharide C'!$E$2:$T$999,6)</f>
        <v>0.010058</v>
      </c>
      <c r="I280" s="110">
        <f>VLOOKUP(A280,'Absolute Total Monosaccharide C'!$E$2:$T$999,7)</f>
        <v>0.009421</v>
      </c>
      <c r="J280" s="8">
        <f>VLOOKUP(A280,'Absolute Total Monosaccharide C'!$E$2:$T$999,8)</f>
        <v>0</v>
      </c>
      <c r="K280" s="8">
        <f>VLOOKUP(A280,'Absolute Total Monosaccharide C'!$E$2:$T$999,9)</f>
        <v>0.00067</v>
      </c>
      <c r="L280" s="8">
        <f>VLOOKUP(A280,'Absolute Total Monosaccharide C'!$E$2:$T$999,10)</f>
        <v>0</v>
      </c>
      <c r="M280" s="8">
        <f>VLOOKUP(A280,'Absolute Total Monosaccharide C'!$E$2:$T$999,11)</f>
        <v>0.013306</v>
      </c>
      <c r="N280" s="8">
        <f>VLOOKUP(A280,'Absolute Total Monosaccharide C'!$E$2:$T$999,12)</f>
        <v>0</v>
      </c>
      <c r="O280" s="8">
        <f>VLOOKUP(A280,'Absolute Total Monosaccharide C'!$E$2:$T$999,13)</f>
        <v>0</v>
      </c>
      <c r="P280" s="8">
        <f>VLOOKUP(A280,'Absolute Total Monosaccharide C'!$E$2:$T$999,14)</f>
        <v>0.000298</v>
      </c>
      <c r="Q280" s="8">
        <f>VLOOKUP(A280,'Absolute Total Monosaccharide C'!$E$2:$T$999,15)</f>
        <v>0</v>
      </c>
      <c r="R280" s="8">
        <f>VLOOKUP(A280,'Absolute Total Monosaccharide C'!$E$2:$T$999,16)</f>
        <v>0</v>
      </c>
      <c r="S280" s="110">
        <f>VLOOKUP(A280,'Absolute Total Monosaccharide C'!$E$2:$T$999,2)</f>
        <v>10.1</v>
      </c>
      <c r="T280" s="2">
        <v>0.661134188</v>
      </c>
    </row>
    <row r="281">
      <c r="A281" s="2" t="s">
        <v>791</v>
      </c>
      <c r="B281" s="8" t="str">
        <f>VLOOKUP(A281,'Food Encyclopedia'!$C$2:$K$999,3)&amp;","&amp;VLOOKUP(A281,'Food Encyclopedia'!$C$2:$K$999,4)&amp;","&amp;VLOOKUP(A281,'Food Encyclopedia'!$C$2:$K$999,5)&amp;","&amp;VLOOKUP(A281,'Food Encyclopedia'!$C$2:$K$999,6)</f>
        <v>Apple sauce, commercial product,Motts,No Sugar Added Applesauce, Mixed Berry ,Fruits</v>
      </c>
      <c r="C281" s="8" t="str">
        <f>VLOOKUP(A281,'Food Encyclopedia'!$C$2:$K$999,6)</f>
        <v>Fruits</v>
      </c>
      <c r="D281" s="8" t="str">
        <f>VLOOKUP(A281,'Food Encyclopedia'!$C$2:$K$999,7)</f>
        <v>Commercial weaning</v>
      </c>
      <c r="E281" s="8">
        <f>VLOOKUP(A281,'Absolute Total Monosaccharide C'!$E$2:$T$999,3)</f>
        <v>0.197147</v>
      </c>
      <c r="F281" s="8">
        <f>VLOOKUP(A281,'Absolute Total Monosaccharide C'!$E$2:$T$999,4)</f>
        <v>0.009012</v>
      </c>
      <c r="G281" s="8">
        <f>VLOOKUP(A281,'Absolute Total Monosaccharide C'!$E$2:$T$999,5)</f>
        <v>0.129278</v>
      </c>
      <c r="H281" s="8">
        <f>VLOOKUP(A281,'Absolute Total Monosaccharide C'!$E$2:$T$999,6)</f>
        <v>0.007398</v>
      </c>
      <c r="I281" s="110">
        <f>VLOOKUP(A281,'Absolute Total Monosaccharide C'!$E$2:$T$999,7)</f>
        <v>0.013294</v>
      </c>
      <c r="J281" s="8">
        <f>VLOOKUP(A281,'Absolute Total Monosaccharide C'!$E$2:$T$999,8)</f>
        <v>0</v>
      </c>
      <c r="K281" s="8">
        <f>VLOOKUP(A281,'Absolute Total Monosaccharide C'!$E$2:$T$999,9)</f>
        <v>0.000818</v>
      </c>
      <c r="L281" s="8">
        <f>VLOOKUP(A281,'Absolute Total Monosaccharide C'!$E$2:$T$999,10)</f>
        <v>0</v>
      </c>
      <c r="M281" s="8">
        <f>VLOOKUP(A281,'Absolute Total Monosaccharide C'!$E$2:$T$999,11)</f>
        <v>0.01442</v>
      </c>
      <c r="N281" s="8">
        <f>VLOOKUP(A281,'Absolute Total Monosaccharide C'!$E$2:$T$999,12)</f>
        <v>0</v>
      </c>
      <c r="O281" s="8">
        <f>VLOOKUP(A281,'Absolute Total Monosaccharide C'!$E$2:$T$999,13)</f>
        <v>0</v>
      </c>
      <c r="P281" s="8">
        <f>VLOOKUP(A281,'Absolute Total Monosaccharide C'!$E$2:$T$999,14)</f>
        <v>0.001618</v>
      </c>
      <c r="Q281" s="8">
        <f>VLOOKUP(A281,'Absolute Total Monosaccharide C'!$E$2:$T$999,15)</f>
        <v>0</v>
      </c>
      <c r="R281" s="8">
        <f>VLOOKUP(A281,'Absolute Total Monosaccharide C'!$E$2:$T$999,16)</f>
        <v>0</v>
      </c>
      <c r="S281" s="110">
        <f>VLOOKUP(A281,'Absolute Total Monosaccharide C'!$E$2:$T$999,2)</f>
        <v>10.14</v>
      </c>
      <c r="T281" s="2">
        <v>0.856318691</v>
      </c>
    </row>
    <row r="282">
      <c r="A282" s="2" t="s">
        <v>793</v>
      </c>
      <c r="B282" s="8" t="str">
        <f>VLOOKUP(A282,'Food Encyclopedia'!$C$2:$K$999,3)&amp;","&amp;VLOOKUP(A282,'Food Encyclopedia'!$C$2:$K$999,4)&amp;","&amp;VLOOKUP(A282,'Food Encyclopedia'!$C$2:$K$999,5)&amp;","&amp;VLOOKUP(A282,'Food Encyclopedia'!$C$2:$K$999,6)</f>
        <v>Apple sauce, commercial product,Motts,No Sugar Added Applesauce, Strawberry,Fruits</v>
      </c>
      <c r="C282" s="8" t="str">
        <f>VLOOKUP(A282,'Food Encyclopedia'!$C$2:$K$999,6)</f>
        <v>Fruits</v>
      </c>
      <c r="D282" s="8" t="str">
        <f>VLOOKUP(A282,'Food Encyclopedia'!$C$2:$K$999,7)</f>
        <v>Commercial weaning</v>
      </c>
      <c r="E282" s="8">
        <f>VLOOKUP(A282,'Absolute Total Monosaccharide C'!$E$2:$T$999,3)</f>
        <v>0.249208</v>
      </c>
      <c r="F282" s="8">
        <f>VLOOKUP(A282,'Absolute Total Monosaccharide C'!$E$2:$T$999,4)</f>
        <v>0.012181</v>
      </c>
      <c r="G282" s="8">
        <f>VLOOKUP(A282,'Absolute Total Monosaccharide C'!$E$2:$T$999,5)</f>
        <v>0.194805</v>
      </c>
      <c r="H282" s="8">
        <f>VLOOKUP(A282,'Absolute Total Monosaccharide C'!$E$2:$T$999,6)</f>
        <v>0.012991</v>
      </c>
      <c r="I282" s="110">
        <f>VLOOKUP(A282,'Absolute Total Monosaccharide C'!$E$2:$T$999,7)</f>
        <v>0.010738</v>
      </c>
      <c r="J282" s="8">
        <f>VLOOKUP(A282,'Absolute Total Monosaccharide C'!$E$2:$T$999,8)</f>
        <v>0.002963</v>
      </c>
      <c r="K282" s="8">
        <f>VLOOKUP(A282,'Absolute Total Monosaccharide C'!$E$2:$T$999,9)</f>
        <v>0.001286</v>
      </c>
      <c r="L282" s="8">
        <f>VLOOKUP(A282,'Absolute Total Monosaccharide C'!$E$2:$T$999,10)</f>
        <v>0</v>
      </c>
      <c r="M282" s="8">
        <f>VLOOKUP(A282,'Absolute Total Monosaccharide C'!$E$2:$T$999,11)</f>
        <v>0.016687</v>
      </c>
      <c r="N282" s="8">
        <f>VLOOKUP(A282,'Absolute Total Monosaccharide C'!$E$2:$T$999,12)</f>
        <v>0.000757</v>
      </c>
      <c r="O282" s="8">
        <f>VLOOKUP(A282,'Absolute Total Monosaccharide C'!$E$2:$T$999,13)</f>
        <v>0.000305</v>
      </c>
      <c r="P282" s="8">
        <f>VLOOKUP(A282,'Absolute Total Monosaccharide C'!$E$2:$T$999,14)</f>
        <v>0.001203</v>
      </c>
      <c r="Q282" s="8">
        <f>VLOOKUP(A282,'Absolute Total Monosaccharide C'!$E$2:$T$999,15)</f>
        <v>0</v>
      </c>
      <c r="R282" s="8">
        <f>VLOOKUP(A282,'Absolute Total Monosaccharide C'!$E$2:$T$999,16)</f>
        <v>0.000333</v>
      </c>
      <c r="S282" s="110">
        <f>VLOOKUP(A282,'Absolute Total Monosaccharide C'!$E$2:$T$999,2)</f>
        <v>9.91</v>
      </c>
    </row>
    <row r="283">
      <c r="A283" s="2" t="s">
        <v>795</v>
      </c>
      <c r="B283" s="8" t="str">
        <f>VLOOKUP(A283,'Food Encyclopedia'!$C$2:$K$999,3)&amp;","&amp;VLOOKUP(A283,'Food Encyclopedia'!$C$2:$K$999,4)&amp;","&amp;VLOOKUP(A283,'Food Encyclopedia'!$C$2:$K$999,5)&amp;","&amp;VLOOKUP(A283,'Food Encyclopedia'!$C$2:$K$999,6)</f>
        <v>Mac &amp; Cheese, commercial product, pre-cooked,Organics Happy Tot,Organic Mac &amp; Cheese with Lentil Pasta &amp; Veggie Sauce (pumpkin, cauliflower, carrot), gluten free, Tots &amp; Tykes (12+ months) (12+ months),Vegetables</v>
      </c>
      <c r="C283" s="8" t="str">
        <f>VLOOKUP(A283,'Food Encyclopedia'!$C$2:$K$999,6)</f>
        <v>Vegetables</v>
      </c>
      <c r="D283" s="8" t="str">
        <f>VLOOKUP(A283,'Food Encyclopedia'!$C$2:$K$999,7)</f>
        <v>Commercial weaning</v>
      </c>
      <c r="E283" s="8">
        <f>VLOOKUP(A283,'Absolute Total Monosaccharide C'!$E$2:$T$999,3)</f>
        <v>0.506123</v>
      </c>
      <c r="F283" s="8">
        <f>VLOOKUP(A283,'Absolute Total Monosaccharide C'!$E$2:$T$999,4)</f>
        <v>0.019841</v>
      </c>
      <c r="G283" s="8">
        <f>VLOOKUP(A283,'Absolute Total Monosaccharide C'!$E$2:$T$999,5)</f>
        <v>0.020223</v>
      </c>
      <c r="H283" s="8">
        <f>VLOOKUP(A283,'Absolute Total Monosaccharide C'!$E$2:$T$999,6)</f>
        <v>0.000828</v>
      </c>
      <c r="I283" s="110">
        <f>VLOOKUP(A283,'Absolute Total Monosaccharide C'!$E$2:$T$999,7)</f>
        <v>0.008861</v>
      </c>
      <c r="J283" s="8">
        <f>VLOOKUP(A283,'Absolute Total Monosaccharide C'!$E$2:$T$999,8)</f>
        <v>0</v>
      </c>
      <c r="K283" s="8">
        <f>VLOOKUP(A283,'Absolute Total Monosaccharide C'!$E$2:$T$999,9)</f>
        <v>0.000673</v>
      </c>
      <c r="L283" s="8">
        <f>VLOOKUP(A283,'Absolute Total Monosaccharide C'!$E$2:$T$999,10)</f>
        <v>0</v>
      </c>
      <c r="M283" s="8">
        <f>VLOOKUP(A283,'Absolute Total Monosaccharide C'!$E$2:$T$999,11)</f>
        <v>0.006335</v>
      </c>
      <c r="N283" s="8">
        <f>VLOOKUP(A283,'Absolute Total Monosaccharide C'!$E$2:$T$999,12)</f>
        <v>0</v>
      </c>
      <c r="O283" s="8">
        <f>VLOOKUP(A283,'Absolute Total Monosaccharide C'!$E$2:$T$999,13)</f>
        <v>0</v>
      </c>
      <c r="P283" s="8">
        <f>VLOOKUP(A283,'Absolute Total Monosaccharide C'!$E$2:$T$999,14)</f>
        <v>0.002295</v>
      </c>
      <c r="Q283" s="8">
        <f>VLOOKUP(A283,'Absolute Total Monosaccharide C'!$E$2:$T$999,15)</f>
        <v>0</v>
      </c>
      <c r="R283" s="8">
        <f>VLOOKUP(A283,'Absolute Total Monosaccharide C'!$E$2:$T$999,16)</f>
        <v>0</v>
      </c>
      <c r="S283" s="110">
        <f>VLOOKUP(A283,'Absolute Total Monosaccharide C'!$E$2:$T$999,2)</f>
        <v>10.24</v>
      </c>
      <c r="T283" s="2">
        <v>0.738355252</v>
      </c>
    </row>
    <row r="284">
      <c r="A284" s="2" t="s">
        <v>799</v>
      </c>
      <c r="B284" s="8" t="str">
        <f>VLOOKUP(A284,'Food Encyclopedia'!$C$2:$K$999,3)&amp;","&amp;VLOOKUP(A284,'Food Encyclopedia'!$C$2:$K$999,4)&amp;","&amp;VLOOKUP(A284,'Food Encyclopedia'!$C$2:$K$999,5)&amp;","&amp;VLOOKUP(A284,'Food Encyclopedia'!$C$2:$K$999,6)</f>
        <v>Oatmeal &amp; Sprouted quinoa, commercial product, pre-mixed,Organics Happy Tot,Super Morning Bowl with oatmeal, sprouted quinoa, organic bananas &amp; strawberries, Tots &amp; Tykes (12+ months) (12+ months),Grain Products</v>
      </c>
      <c r="C284" s="8" t="str">
        <f>VLOOKUP(A284,'Food Encyclopedia'!$C$2:$K$999,6)</f>
        <v>Grain Products</v>
      </c>
      <c r="D284" s="8" t="str">
        <f>VLOOKUP(A284,'Food Encyclopedia'!$C$2:$K$999,7)</f>
        <v>Commercial weaning</v>
      </c>
      <c r="E284" s="8">
        <f>VLOOKUP(A284,'Absolute Total Monosaccharide C'!$E$2:$T$999,3)</f>
        <v>0.439155</v>
      </c>
      <c r="F284" s="8">
        <f>VLOOKUP(A284,'Absolute Total Monosaccharide C'!$E$2:$T$999,4)</f>
        <v>0.011434</v>
      </c>
      <c r="G284" s="8">
        <f>VLOOKUP(A284,'Absolute Total Monosaccharide C'!$E$2:$T$999,5)</f>
        <v>0.055742</v>
      </c>
      <c r="H284" s="8">
        <f>VLOOKUP(A284,'Absolute Total Monosaccharide C'!$E$2:$T$999,6)</f>
        <v>0.004753</v>
      </c>
      <c r="I284" s="110">
        <f>VLOOKUP(A284,'Absolute Total Monosaccharide C'!$E$2:$T$999,7)</f>
        <v>0.007067</v>
      </c>
      <c r="J284" s="8">
        <f>VLOOKUP(A284,'Absolute Total Monosaccharide C'!$E$2:$T$999,8)</f>
        <v>0</v>
      </c>
      <c r="K284" s="8">
        <f>VLOOKUP(A284,'Absolute Total Monosaccharide C'!$E$2:$T$999,9)</f>
        <v>0.000418</v>
      </c>
      <c r="L284" s="8">
        <f>VLOOKUP(A284,'Absolute Total Monosaccharide C'!$E$2:$T$999,10)</f>
        <v>0</v>
      </c>
      <c r="M284" s="8">
        <f>VLOOKUP(A284,'Absolute Total Monosaccharide C'!$E$2:$T$999,11)</f>
        <v>0.005562</v>
      </c>
      <c r="N284" s="8">
        <f>VLOOKUP(A284,'Absolute Total Monosaccharide C'!$E$2:$T$999,12)</f>
        <v>0</v>
      </c>
      <c r="O284" s="8">
        <f>VLOOKUP(A284,'Absolute Total Monosaccharide C'!$E$2:$T$999,13)</f>
        <v>0</v>
      </c>
      <c r="P284" s="8">
        <f>VLOOKUP(A284,'Absolute Total Monosaccharide C'!$E$2:$T$999,14)</f>
        <v>0.007256</v>
      </c>
      <c r="Q284" s="8">
        <f>VLOOKUP(A284,'Absolute Total Monosaccharide C'!$E$2:$T$999,15)</f>
        <v>0</v>
      </c>
      <c r="R284" s="8">
        <f>VLOOKUP(A284,'Absolute Total Monosaccharide C'!$E$2:$T$999,16)</f>
        <v>0</v>
      </c>
      <c r="S284" s="110">
        <f>VLOOKUP(A284,'Absolute Total Monosaccharide C'!$E$2:$T$999,2)</f>
        <v>10.11</v>
      </c>
      <c r="T284" s="2">
        <v>0.797688336</v>
      </c>
    </row>
    <row r="285">
      <c r="A285" s="2" t="s">
        <v>802</v>
      </c>
      <c r="B285" s="8" t="str">
        <f>VLOOKUP(A285,'Food Encyclopedia'!$C$2:$K$999,3)&amp;","&amp;VLOOKUP(A285,'Food Encyclopedia'!$C$2:$K$999,4)&amp;","&amp;VLOOKUP(A285,'Food Encyclopedia'!$C$2:$K$999,5)&amp;","&amp;VLOOKUP(A285,'Food Encyclopedia'!$C$2:$K$999,6)</f>
        <v>Oatmeal &amp; Sprouted quinoa, commercial product, pre-mixed,Organics Happy Tot,Super Morning Bowl with oatmeal, sprouted quinoa, Apples &amp; blueberries, Tots &amp; Tykes (12+ months),Grain Products</v>
      </c>
      <c r="C285" s="8" t="str">
        <f>VLOOKUP(A285,'Food Encyclopedia'!$C$2:$K$999,6)</f>
        <v>Grain Products</v>
      </c>
      <c r="D285" s="8" t="str">
        <f>VLOOKUP(A285,'Food Encyclopedia'!$C$2:$K$999,7)</f>
        <v>Commercial weaning</v>
      </c>
      <c r="E285" s="8">
        <f>VLOOKUP(A285,'Absolute Total Monosaccharide C'!$E$2:$T$999,3)</f>
        <v>0.5132</v>
      </c>
      <c r="F285" s="8">
        <f>VLOOKUP(A285,'Absolute Total Monosaccharide C'!$E$2:$T$999,4)</f>
        <v>0.018539</v>
      </c>
      <c r="G285" s="8">
        <f>VLOOKUP(A285,'Absolute Total Monosaccharide C'!$E$2:$T$999,5)</f>
        <v>0.040793</v>
      </c>
      <c r="H285" s="8">
        <f>VLOOKUP(A285,'Absolute Total Monosaccharide C'!$E$2:$T$999,6)</f>
        <v>0.011047</v>
      </c>
      <c r="I285" s="110">
        <f>VLOOKUP(A285,'Absolute Total Monosaccharide C'!$E$2:$T$999,7)</f>
        <v>0.011038</v>
      </c>
      <c r="J285" s="8">
        <f>VLOOKUP(A285,'Absolute Total Monosaccharide C'!$E$2:$T$999,8)</f>
        <v>0</v>
      </c>
      <c r="K285" s="8">
        <f>VLOOKUP(A285,'Absolute Total Monosaccharide C'!$E$2:$T$999,9)</f>
        <v>0.000563</v>
      </c>
      <c r="L285" s="8">
        <f>VLOOKUP(A285,'Absolute Total Monosaccharide C'!$E$2:$T$999,10)</f>
        <v>0</v>
      </c>
      <c r="M285" s="8">
        <f>VLOOKUP(A285,'Absolute Total Monosaccharide C'!$E$2:$T$999,11)</f>
        <v>0.005364</v>
      </c>
      <c r="N285" s="8">
        <f>VLOOKUP(A285,'Absolute Total Monosaccharide C'!$E$2:$T$999,12)</f>
        <v>0</v>
      </c>
      <c r="O285" s="8">
        <f>VLOOKUP(A285,'Absolute Total Monosaccharide C'!$E$2:$T$999,13)</f>
        <v>0</v>
      </c>
      <c r="P285" s="8">
        <f>VLOOKUP(A285,'Absolute Total Monosaccharide C'!$E$2:$T$999,14)</f>
        <v>0.008943</v>
      </c>
      <c r="Q285" s="8">
        <f>VLOOKUP(A285,'Absolute Total Monosaccharide C'!$E$2:$T$999,15)</f>
        <v>0</v>
      </c>
      <c r="R285" s="8">
        <f>VLOOKUP(A285,'Absolute Total Monosaccharide C'!$E$2:$T$999,16)</f>
        <v>0</v>
      </c>
      <c r="S285" s="110">
        <f>VLOOKUP(A285,'Absolute Total Monosaccharide C'!$E$2:$T$999,2)</f>
        <v>10.36</v>
      </c>
      <c r="T285" s="2">
        <v>0.728696756</v>
      </c>
    </row>
    <row r="286">
      <c r="A286" s="2" t="s">
        <v>804</v>
      </c>
      <c r="B286" s="8" t="str">
        <f>VLOOKUP(A286,'Food Encyclopedia'!$C$2:$K$999,3)&amp;","&amp;VLOOKUP(A286,'Food Encyclopedia'!$C$2:$K$999,4)&amp;","&amp;VLOOKUP(A286,'Food Encyclopedia'!$C$2:$K$999,5)&amp;","&amp;VLOOKUP(A286,'Food Encyclopedia'!$C$2:$K$999,6)</f>
        <v>Ravioli, commercial product, pre-cooked,Organics Happy Tot,Organic squash ravioli with squash, pumpkin &amp; sage sauce, Tots &amp; Tykes (12+ months),Grain Products</v>
      </c>
      <c r="C286" s="8" t="str">
        <f>VLOOKUP(A286,'Food Encyclopedia'!$C$2:$K$999,6)</f>
        <v>Grain Products</v>
      </c>
      <c r="D286" s="8" t="str">
        <f>VLOOKUP(A286,'Food Encyclopedia'!$C$2:$K$999,7)</f>
        <v>Commercial weaning</v>
      </c>
      <c r="E286" s="8">
        <f>VLOOKUP(A286,'Absolute Total Monosaccharide C'!$E$2:$T$999,3)</f>
        <v>0.628215</v>
      </c>
      <c r="F286" s="8">
        <f>VLOOKUP(A286,'Absolute Total Monosaccharide C'!$E$2:$T$999,4)</f>
        <v>0.018585</v>
      </c>
      <c r="G286" s="8">
        <f>VLOOKUP(A286,'Absolute Total Monosaccharide C'!$E$2:$T$999,5)</f>
        <v>0.005428</v>
      </c>
      <c r="H286" s="8">
        <f>VLOOKUP(A286,'Absolute Total Monosaccharide C'!$E$2:$T$999,6)</f>
        <v>0.013949</v>
      </c>
      <c r="I286" s="110">
        <f>VLOOKUP(A286,'Absolute Total Monosaccharide C'!$E$2:$T$999,7)</f>
        <v>0.011345</v>
      </c>
      <c r="J286" s="8">
        <f>VLOOKUP(A286,'Absolute Total Monosaccharide C'!$E$2:$T$999,8)</f>
        <v>0</v>
      </c>
      <c r="K286" s="8">
        <f>VLOOKUP(A286,'Absolute Total Monosaccharide C'!$E$2:$T$999,9)</f>
        <v>0.0005</v>
      </c>
      <c r="L286" s="8">
        <f>VLOOKUP(A286,'Absolute Total Monosaccharide C'!$E$2:$T$999,10)</f>
        <v>0</v>
      </c>
      <c r="M286" s="8">
        <f>VLOOKUP(A286,'Absolute Total Monosaccharide C'!$E$2:$T$999,11)</f>
        <v>0.006626</v>
      </c>
      <c r="N286" s="8">
        <f>VLOOKUP(A286,'Absolute Total Monosaccharide C'!$E$2:$T$999,12)</f>
        <v>0</v>
      </c>
      <c r="O286" s="8">
        <f>VLOOKUP(A286,'Absolute Total Monosaccharide C'!$E$2:$T$999,13)</f>
        <v>0</v>
      </c>
      <c r="P286" s="8">
        <f>VLOOKUP(A286,'Absolute Total Monosaccharide C'!$E$2:$T$999,14)</f>
        <v>0.003045</v>
      </c>
      <c r="Q286" s="8">
        <f>VLOOKUP(A286,'Absolute Total Monosaccharide C'!$E$2:$T$999,15)</f>
        <v>0</v>
      </c>
      <c r="R286" s="8">
        <f>VLOOKUP(A286,'Absolute Total Monosaccharide C'!$E$2:$T$999,16)</f>
        <v>0</v>
      </c>
      <c r="S286" s="110">
        <f>VLOOKUP(A286,'Absolute Total Monosaccharide C'!$E$2:$T$999,2)</f>
        <v>10.37</v>
      </c>
      <c r="T286" s="2">
        <v>0.788491561</v>
      </c>
    </row>
    <row r="287">
      <c r="A287" s="2" t="s">
        <v>807</v>
      </c>
      <c r="B287" s="8" t="str">
        <f>VLOOKUP(A287,'Food Encyclopedia'!$C$2:$K$999,3)&amp;","&amp;VLOOKUP(A287,'Food Encyclopedia'!$C$2:$K$999,4)&amp;","&amp;VLOOKUP(A287,'Food Encyclopedia'!$C$2:$K$999,5)&amp;","&amp;VLOOKUP(A287,'Food Encyclopedia'!$C$2:$K$999,6)</f>
        <v>Ravioli, commercial product, pre-cooked,Organics Happy Tot,Organic Cheese &amp; Spinach Ravioli with marinara sauce, Tots &amp; Tykes (12+ months),Grain Products</v>
      </c>
      <c r="C287" s="8" t="str">
        <f>VLOOKUP(A287,'Food Encyclopedia'!$C$2:$K$999,6)</f>
        <v>Grain Products</v>
      </c>
      <c r="D287" s="8" t="str">
        <f>VLOOKUP(A287,'Food Encyclopedia'!$C$2:$K$999,7)</f>
        <v>Commercial weaning</v>
      </c>
      <c r="E287" s="8">
        <f>VLOOKUP(A287,'Absolute Total Monosaccharide C'!$E$2:$T$999,3)</f>
        <v>0.56543</v>
      </c>
      <c r="F287" s="8">
        <f>VLOOKUP(A287,'Absolute Total Monosaccharide C'!$E$2:$T$999,4)</f>
        <v>0.016522</v>
      </c>
      <c r="G287" s="8">
        <f>VLOOKUP(A287,'Absolute Total Monosaccharide C'!$E$2:$T$999,5)</f>
        <v>0.013047</v>
      </c>
      <c r="H287" s="8">
        <f>VLOOKUP(A287,'Absolute Total Monosaccharide C'!$E$2:$T$999,6)</f>
        <v>0.025262</v>
      </c>
      <c r="I287" s="110">
        <f>VLOOKUP(A287,'Absolute Total Monosaccharide C'!$E$2:$T$999,7)</f>
        <v>0.021247</v>
      </c>
      <c r="J287" s="8">
        <f>VLOOKUP(A287,'Absolute Total Monosaccharide C'!$E$2:$T$999,8)</f>
        <v>0</v>
      </c>
      <c r="K287" s="8">
        <f>VLOOKUP(A287,'Absolute Total Monosaccharide C'!$E$2:$T$999,9)</f>
        <v>0.000735</v>
      </c>
      <c r="L287" s="8">
        <f>VLOOKUP(A287,'Absolute Total Monosaccharide C'!$E$2:$T$999,10)</f>
        <v>0</v>
      </c>
      <c r="M287" s="8">
        <f>VLOOKUP(A287,'Absolute Total Monosaccharide C'!$E$2:$T$999,11)</f>
        <v>0.008948</v>
      </c>
      <c r="N287" s="8">
        <f>VLOOKUP(A287,'Absolute Total Monosaccharide C'!$E$2:$T$999,12)</f>
        <v>0</v>
      </c>
      <c r="O287" s="8">
        <f>VLOOKUP(A287,'Absolute Total Monosaccharide C'!$E$2:$T$999,13)</f>
        <v>0</v>
      </c>
      <c r="P287" s="8">
        <f>VLOOKUP(A287,'Absolute Total Monosaccharide C'!$E$2:$T$999,14)</f>
        <v>0.00202</v>
      </c>
      <c r="Q287" s="8">
        <f>VLOOKUP(A287,'Absolute Total Monosaccharide C'!$E$2:$T$999,15)</f>
        <v>0</v>
      </c>
      <c r="R287" s="8">
        <f>VLOOKUP(A287,'Absolute Total Monosaccharide C'!$E$2:$T$999,16)</f>
        <v>0</v>
      </c>
      <c r="S287" s="110">
        <f>VLOOKUP(A287,'Absolute Total Monosaccharide C'!$E$2:$T$999,2)</f>
        <v>10.29</v>
      </c>
      <c r="T287" s="2">
        <v>0.81748466</v>
      </c>
    </row>
    <row r="288">
      <c r="A288" s="2" t="s">
        <v>809</v>
      </c>
      <c r="B288" s="8" t="str">
        <f>VLOOKUP(A288,'Food Encyclopedia'!$C$2:$K$999,3)&amp;","&amp;VLOOKUP(A288,'Food Encyclopedia'!$C$2:$K$999,4)&amp;","&amp;VLOOKUP(A288,'Food Encyclopedia'!$C$2:$K$999,5)&amp;","&amp;VLOOKUP(A288,'Food Encyclopedia'!$C$2:$K$999,6)</f>
        <v>Fruit &amp; Veggie blend, commercial product, pouch,Organics Happy Tot,Fiber &amp; Protein: Organic Pears (1/2), raspberries (4), carrots (2 tsp),  butternut squash (1 1/2 tsp) &amp; pea protein (1 1/2 tsp), Stage 4 (Tots &amp; Tykes (12+ months)),Fruits</v>
      </c>
      <c r="C288" s="8" t="str">
        <f>VLOOKUP(A288,'Food Encyclopedia'!$C$2:$K$999,6)</f>
        <v>Fruits</v>
      </c>
      <c r="D288" s="8" t="str">
        <f>VLOOKUP(A288,'Food Encyclopedia'!$C$2:$K$999,7)</f>
        <v>Commercial weaning</v>
      </c>
      <c r="E288" s="8">
        <f>VLOOKUP(A288,'Absolute Total Monosaccharide C'!$E$2:$T$999,3)</f>
        <v>0.118401</v>
      </c>
      <c r="F288" s="8">
        <f>VLOOKUP(A288,'Absolute Total Monosaccharide C'!$E$2:$T$999,4)</f>
        <v>0.008572</v>
      </c>
      <c r="G288" s="8">
        <f>VLOOKUP(A288,'Absolute Total Monosaccharide C'!$E$2:$T$999,5)</f>
        <v>0.143417</v>
      </c>
      <c r="H288" s="8">
        <f>VLOOKUP(A288,'Absolute Total Monosaccharide C'!$E$2:$T$999,6)</f>
        <v>0.007595</v>
      </c>
      <c r="I288" s="110">
        <f>VLOOKUP(A288,'Absolute Total Monosaccharide C'!$E$2:$T$999,7)</f>
        <v>0.018031</v>
      </c>
      <c r="J288" s="8">
        <f>VLOOKUP(A288,'Absolute Total Monosaccharide C'!$E$2:$T$999,8)</f>
        <v>0.000303</v>
      </c>
      <c r="K288" s="8">
        <f>VLOOKUP(A288,'Absolute Total Monosaccharide C'!$E$2:$T$999,9)</f>
        <v>0.001226</v>
      </c>
      <c r="L288" s="8">
        <f>VLOOKUP(A288,'Absolute Total Monosaccharide C'!$E$2:$T$999,10)</f>
        <v>0.000526</v>
      </c>
      <c r="M288" s="8">
        <f>VLOOKUP(A288,'Absolute Total Monosaccharide C'!$E$2:$T$999,11)</f>
        <v>0.013933</v>
      </c>
      <c r="N288" s="8">
        <f>VLOOKUP(A288,'Absolute Total Monosaccharide C'!$E$2:$T$999,12)</f>
        <v>0</v>
      </c>
      <c r="O288" s="8">
        <f>VLOOKUP(A288,'Absolute Total Monosaccharide C'!$E$2:$T$999,13)</f>
        <v>0</v>
      </c>
      <c r="P288" s="8">
        <f>VLOOKUP(A288,'Absolute Total Monosaccharide C'!$E$2:$T$999,14)</f>
        <v>-0.00026</v>
      </c>
      <c r="Q288" s="8">
        <f>VLOOKUP(A288,'Absolute Total Monosaccharide C'!$E$2:$T$999,15)</f>
        <v>0</v>
      </c>
      <c r="R288" s="8">
        <f>VLOOKUP(A288,'Absolute Total Monosaccharide C'!$E$2:$T$999,16)</f>
        <v>0.000695</v>
      </c>
      <c r="S288" s="110">
        <f>VLOOKUP(A288,'Absolute Total Monosaccharide C'!$E$2:$T$999,2)</f>
        <v>9.628</v>
      </c>
    </row>
    <row r="289">
      <c r="A289" s="2" t="s">
        <v>813</v>
      </c>
      <c r="B289" s="8" t="str">
        <f>VLOOKUP(A289,'Food Encyclopedia'!$C$2:$K$999,3)&amp;","&amp;VLOOKUP(A289,'Food Encyclopedia'!$C$2:$K$999,4)&amp;","&amp;VLOOKUP(A289,'Food Encyclopedia'!$C$2:$K$999,5)&amp;","&amp;VLOOKUP(A289,'Food Encyclopedia'!$C$2:$K$999,6)</f>
        <v>Fruit &amp; Veggie blend, commercial product, pouch,Organics Happy Tot,Super Foods: organic Apples (1/2), sweet potatoes (1/7), carrot (1/4), cinnaman &amp; super chia (1 tsp), Stage 4 (Tots &amp; Tykes (12+ months)),Fruits</v>
      </c>
      <c r="C289" s="8" t="str">
        <f>VLOOKUP(A289,'Food Encyclopedia'!$C$2:$K$999,6)</f>
        <v>Fruits</v>
      </c>
      <c r="D289" s="8" t="str">
        <f>VLOOKUP(A289,'Food Encyclopedia'!$C$2:$K$999,7)</f>
        <v>Commercial weaning</v>
      </c>
      <c r="E289" s="8">
        <f>VLOOKUP(A289,'Absolute Total Monosaccharide C'!$E$2:$T$999,3)</f>
        <v>0.272026</v>
      </c>
      <c r="F289" s="8">
        <f>VLOOKUP(A289,'Absolute Total Monosaccharide C'!$E$2:$T$999,4)</f>
        <v>0.022519</v>
      </c>
      <c r="G289" s="8">
        <f>VLOOKUP(A289,'Absolute Total Monosaccharide C'!$E$2:$T$999,5)</f>
        <v>0.116826</v>
      </c>
      <c r="H289" s="8">
        <f>VLOOKUP(A289,'Absolute Total Monosaccharide C'!$E$2:$T$999,6)</f>
        <v>0.069487</v>
      </c>
      <c r="I289" s="110">
        <f>VLOOKUP(A289,'Absolute Total Monosaccharide C'!$E$2:$T$999,7)</f>
        <v>0.018019</v>
      </c>
      <c r="J289" s="8">
        <f>VLOOKUP(A289,'Absolute Total Monosaccharide C'!$E$2:$T$999,8)</f>
        <v>0</v>
      </c>
      <c r="K289" s="8">
        <f>VLOOKUP(A289,'Absolute Total Monosaccharide C'!$E$2:$T$999,9)</f>
        <v>0.001594</v>
      </c>
      <c r="L289" s="8">
        <f>VLOOKUP(A289,'Absolute Total Monosaccharide C'!$E$2:$T$999,10)</f>
        <v>0</v>
      </c>
      <c r="M289" s="8">
        <f>VLOOKUP(A289,'Absolute Total Monosaccharide C'!$E$2:$T$999,11)</f>
        <v>0.01594</v>
      </c>
      <c r="N289" s="8">
        <f>VLOOKUP(A289,'Absolute Total Monosaccharide C'!$E$2:$T$999,12)</f>
        <v>0</v>
      </c>
      <c r="O289" s="8">
        <f>VLOOKUP(A289,'Absolute Total Monosaccharide C'!$E$2:$T$999,13)</f>
        <v>0</v>
      </c>
      <c r="P289" s="8">
        <f>VLOOKUP(A289,'Absolute Total Monosaccharide C'!$E$2:$T$999,14)</f>
        <v>0.001122</v>
      </c>
      <c r="Q289" s="8">
        <f>VLOOKUP(A289,'Absolute Total Monosaccharide C'!$E$2:$T$999,15)</f>
        <v>0</v>
      </c>
      <c r="R289" s="8">
        <f>VLOOKUP(A289,'Absolute Total Monosaccharide C'!$E$2:$T$999,16)</f>
        <v>0</v>
      </c>
      <c r="S289" s="110">
        <f>VLOOKUP(A289,'Absolute Total Monosaccharide C'!$E$2:$T$999,2)</f>
        <v>10.15</v>
      </c>
      <c r="T289" s="2">
        <v>0.941340585</v>
      </c>
    </row>
    <row r="290">
      <c r="A290" s="2" t="s">
        <v>815</v>
      </c>
      <c r="B290" s="8" t="str">
        <f>VLOOKUP(A290,'Food Encyclopedia'!$C$2:$K$999,3)&amp;","&amp;VLOOKUP(A290,'Food Encyclopedia'!$C$2:$K$999,4)&amp;","&amp;VLOOKUP(A290,'Food Encyclopedia'!$C$2:$K$999,5)&amp;","&amp;VLOOKUP(A290,'Food Encyclopedia'!$C$2:$K$999,6)</f>
        <v>Fruit &amp; Veggie blend, commercial product, pouch,Organics Happy Tot,Super Foods: organic Pears (1/2), beets (1/4),  blueberries (4) &amp; super chia (1 tsp), Stage 4 (Tots &amp; Tykes (12+ months)),Fruits</v>
      </c>
      <c r="C290" s="8" t="str">
        <f>VLOOKUP(A290,'Food Encyclopedia'!$C$2:$K$999,6)</f>
        <v>Fruits</v>
      </c>
      <c r="D290" s="8" t="str">
        <f>VLOOKUP(A290,'Food Encyclopedia'!$C$2:$K$999,7)</f>
        <v>Commercial weaning</v>
      </c>
      <c r="E290" s="8">
        <f>VLOOKUP(A290,'Absolute Total Monosaccharide C'!$E$2:$T$999,3)</f>
        <v>0.155617</v>
      </c>
      <c r="F290" s="8">
        <f>VLOOKUP(A290,'Absolute Total Monosaccharide C'!$E$2:$T$999,4)</f>
        <v>0.014641</v>
      </c>
      <c r="G290" s="8">
        <f>VLOOKUP(A290,'Absolute Total Monosaccharide C'!$E$2:$T$999,5)</f>
        <v>0.102177</v>
      </c>
      <c r="H290" s="8">
        <f>VLOOKUP(A290,'Absolute Total Monosaccharide C'!$E$2:$T$999,6)</f>
        <v>0.012345</v>
      </c>
      <c r="I290" s="110">
        <f>VLOOKUP(A290,'Absolute Total Monosaccharide C'!$E$2:$T$999,7)</f>
        <v>0.024532</v>
      </c>
      <c r="J290" s="8">
        <f>VLOOKUP(A290,'Absolute Total Monosaccharide C'!$E$2:$T$999,8)</f>
        <v>0</v>
      </c>
      <c r="K290" s="8">
        <f>VLOOKUP(A290,'Absolute Total Monosaccharide C'!$E$2:$T$999,9)</f>
        <v>0.00102</v>
      </c>
      <c r="L290" s="8">
        <f>VLOOKUP(A290,'Absolute Total Monosaccharide C'!$E$2:$T$999,10)</f>
        <v>0</v>
      </c>
      <c r="M290" s="8">
        <f>VLOOKUP(A290,'Absolute Total Monosaccharide C'!$E$2:$T$999,11)</f>
        <v>0.014718</v>
      </c>
      <c r="N290" s="8">
        <f>VLOOKUP(A290,'Absolute Total Monosaccharide C'!$E$2:$T$999,12)</f>
        <v>0</v>
      </c>
      <c r="O290" s="8">
        <f>VLOOKUP(A290,'Absolute Total Monosaccharide C'!$E$2:$T$999,13)</f>
        <v>0</v>
      </c>
      <c r="P290" s="8">
        <f>VLOOKUP(A290,'Absolute Total Monosaccharide C'!$E$2:$T$999,14)</f>
        <v>0.001059</v>
      </c>
      <c r="Q290" s="8">
        <f>VLOOKUP(A290,'Absolute Total Monosaccharide C'!$E$2:$T$999,15)</f>
        <v>0</v>
      </c>
      <c r="R290" s="8">
        <f>VLOOKUP(A290,'Absolute Total Monosaccharide C'!$E$2:$T$999,16)</f>
        <v>0</v>
      </c>
      <c r="S290" s="110">
        <f>VLOOKUP(A290,'Absolute Total Monosaccharide C'!$E$2:$T$999,2)</f>
        <v>9.92</v>
      </c>
      <c r="T290" s="2">
        <v>0.563387218</v>
      </c>
    </row>
    <row r="291">
      <c r="A291" s="2" t="s">
        <v>817</v>
      </c>
      <c r="B291" s="8" t="str">
        <f>VLOOKUP(A291,'Food Encyclopedia'!$C$2:$K$999,3)&amp;","&amp;VLOOKUP(A291,'Food Encyclopedia'!$C$2:$K$999,4)&amp;","&amp;VLOOKUP(A291,'Food Encyclopedia'!$C$2:$K$999,5)&amp;","&amp;VLOOKUP(A291,'Food Encyclopedia'!$C$2:$K$999,6)</f>
        <v>Fruit &amp; Veggie blend, commercial product, pouch,Organics Happy Tot,Super Foods: organic Pears (1/4), mangoes (1/4 cup), spinach (3/5 cup) &amp; 1 super chia (1 tsp), Stage 4 (Tots &amp; Tykes (12+ months)),Fruits</v>
      </c>
      <c r="C291" s="8" t="str">
        <f>VLOOKUP(A291,'Food Encyclopedia'!$C$2:$K$999,6)</f>
        <v>Fruits</v>
      </c>
      <c r="D291" s="8" t="str">
        <f>VLOOKUP(A291,'Food Encyclopedia'!$C$2:$K$999,7)</f>
        <v>Commercial weaning</v>
      </c>
      <c r="E291" s="8">
        <f>VLOOKUP(A291,'Absolute Total Monosaccharide C'!$E$2:$T$999,3)</f>
        <v>0.144427</v>
      </c>
      <c r="F291" s="8">
        <f>VLOOKUP(A291,'Absolute Total Monosaccharide C'!$E$2:$T$999,4)</f>
        <v>0.017015</v>
      </c>
      <c r="G291" s="8">
        <f>VLOOKUP(A291,'Absolute Total Monosaccharide C'!$E$2:$T$999,5)</f>
        <v>0.096304</v>
      </c>
      <c r="H291" s="8">
        <f>VLOOKUP(A291,'Absolute Total Monosaccharide C'!$E$2:$T$999,6)</f>
        <v>0.015718</v>
      </c>
      <c r="I291" s="110">
        <f>VLOOKUP(A291,'Absolute Total Monosaccharide C'!$E$2:$T$999,7)</f>
        <v>0.026574</v>
      </c>
      <c r="J291" s="8">
        <f>VLOOKUP(A291,'Absolute Total Monosaccharide C'!$E$2:$T$999,8)</f>
        <v>0</v>
      </c>
      <c r="K291" s="8">
        <f>VLOOKUP(A291,'Absolute Total Monosaccharide C'!$E$2:$T$999,9)</f>
        <v>0.001422</v>
      </c>
      <c r="L291" s="8">
        <f>VLOOKUP(A291,'Absolute Total Monosaccharide C'!$E$2:$T$999,10)</f>
        <v>0</v>
      </c>
      <c r="M291" s="8">
        <f>VLOOKUP(A291,'Absolute Total Monosaccharide C'!$E$2:$T$999,11)</f>
        <v>0.022085</v>
      </c>
      <c r="N291" s="8">
        <f>VLOOKUP(A291,'Absolute Total Monosaccharide C'!$E$2:$T$999,12)</f>
        <v>0</v>
      </c>
      <c r="O291" s="8">
        <f>VLOOKUP(A291,'Absolute Total Monosaccharide C'!$E$2:$T$999,13)</f>
        <v>0</v>
      </c>
      <c r="P291" s="8">
        <f>VLOOKUP(A291,'Absolute Total Monosaccharide C'!$E$2:$T$999,14)</f>
        <v>0.001375</v>
      </c>
      <c r="Q291" s="8">
        <f>VLOOKUP(A291,'Absolute Total Monosaccharide C'!$E$2:$T$999,15)</f>
        <v>0</v>
      </c>
      <c r="R291" s="8">
        <f>VLOOKUP(A291,'Absolute Total Monosaccharide C'!$E$2:$T$999,16)</f>
        <v>0</v>
      </c>
      <c r="S291" s="110">
        <f>VLOOKUP(A291,'Absolute Total Monosaccharide C'!$E$2:$T$999,2)</f>
        <v>10.29</v>
      </c>
      <c r="T291" s="2">
        <v>0.740549049</v>
      </c>
    </row>
    <row r="292">
      <c r="A292" s="2" t="s">
        <v>819</v>
      </c>
      <c r="B292" s="8" t="str">
        <f>VLOOKUP(A292,'Food Encyclopedia'!$C$2:$K$999,3)&amp;","&amp;VLOOKUP(A292,'Food Encyclopedia'!$C$2:$K$999,4)&amp;","&amp;VLOOKUP(A292,'Food Encyclopedia'!$C$2:$K$999,5)&amp;","&amp;VLOOKUP(A292,'Food Encyclopedia'!$C$2:$K$999,6)</f>
        <v>Fruit &amp; Veggie blend, commercial product, pouch,Organics Happy Tot,Fiber &amp; Protein: organic Pears (1/2),  kiwi (1/6), kale (1/4 cup) &amp; pea protein ( 1 1/3 tsp), Stage 4 (Tots &amp; Tykes (12+ months)),Fruits</v>
      </c>
      <c r="C292" s="8" t="str">
        <f>VLOOKUP(A292,'Food Encyclopedia'!$C$2:$K$999,6)</f>
        <v>Fruits</v>
      </c>
      <c r="D292" s="8" t="str">
        <f>VLOOKUP(A292,'Food Encyclopedia'!$C$2:$K$999,7)</f>
        <v>Commercial weaning</v>
      </c>
      <c r="E292" s="8">
        <f>VLOOKUP(A292,'Absolute Total Monosaccharide C'!$E$2:$T$999,3)</f>
        <v>0.091292</v>
      </c>
      <c r="F292" s="8">
        <f>VLOOKUP(A292,'Absolute Total Monosaccharide C'!$E$2:$T$999,4)</f>
        <v>0.009327</v>
      </c>
      <c r="G292" s="8">
        <f>VLOOKUP(A292,'Absolute Total Monosaccharide C'!$E$2:$T$999,5)</f>
        <v>0.087424</v>
      </c>
      <c r="H292" s="8">
        <f>VLOOKUP(A292,'Absolute Total Monosaccharide C'!$E$2:$T$999,6)</f>
        <v>0.006059</v>
      </c>
      <c r="I292" s="110">
        <f>VLOOKUP(A292,'Absolute Total Monosaccharide C'!$E$2:$T$999,7)</f>
        <v>0.019019</v>
      </c>
      <c r="J292" s="8">
        <f>VLOOKUP(A292,'Absolute Total Monosaccharide C'!$E$2:$T$999,8)</f>
        <v>0</v>
      </c>
      <c r="K292" s="8">
        <f>VLOOKUP(A292,'Absolute Total Monosaccharide C'!$E$2:$T$999,9)</f>
        <v>0.000987</v>
      </c>
      <c r="L292" s="8">
        <f>VLOOKUP(A292,'Absolute Total Monosaccharide C'!$E$2:$T$999,10)</f>
        <v>0</v>
      </c>
      <c r="M292" s="8">
        <f>VLOOKUP(A292,'Absolute Total Monosaccharide C'!$E$2:$T$999,11)</f>
        <v>0.017025</v>
      </c>
      <c r="N292" s="8">
        <f>VLOOKUP(A292,'Absolute Total Monosaccharide C'!$E$2:$T$999,12)</f>
        <v>0</v>
      </c>
      <c r="O292" s="8">
        <f>VLOOKUP(A292,'Absolute Total Monosaccharide C'!$E$2:$T$999,13)</f>
        <v>0</v>
      </c>
      <c r="P292" s="8">
        <f>VLOOKUP(A292,'Absolute Total Monosaccharide C'!$E$2:$T$999,14)</f>
        <v>0</v>
      </c>
      <c r="Q292" s="8">
        <f>VLOOKUP(A292,'Absolute Total Monosaccharide C'!$E$2:$T$999,15)</f>
        <v>0</v>
      </c>
      <c r="R292" s="8">
        <f>VLOOKUP(A292,'Absolute Total Monosaccharide C'!$E$2:$T$999,16)</f>
        <v>0</v>
      </c>
      <c r="S292" s="110">
        <f>VLOOKUP(A292,'Absolute Total Monosaccharide C'!$E$2:$T$999,2)</f>
        <v>10.07</v>
      </c>
      <c r="T292" s="2">
        <v>0.692944737</v>
      </c>
    </row>
    <row r="293">
      <c r="A293" s="2" t="s">
        <v>821</v>
      </c>
      <c r="B293" s="8" t="str">
        <f>VLOOKUP(A293,'Food Encyclopedia'!$C$2:$K$999,3)&amp;","&amp;VLOOKUP(A293,'Food Encyclopedia'!$C$2:$K$999,4)&amp;","&amp;VLOOKUP(A293,'Food Encyclopedia'!$C$2:$K$999,5)&amp;","&amp;VLOOKUP(A293,'Food Encyclopedia'!$C$2:$K$999,6)</f>
        <v>Fruit &amp; Veggie blend, commercial product, pouch,Organics Happy Tot,Super Foods: organic Pears (1/3), green beans (5), peas (31) &amp; super chia (1 tsp), Stage 4 (Tots &amp; Tykes (12+ months)),Fruits</v>
      </c>
      <c r="C293" s="8" t="str">
        <f>VLOOKUP(A293,'Food Encyclopedia'!$C$2:$K$999,6)</f>
        <v>Fruits</v>
      </c>
      <c r="D293" s="8" t="str">
        <f>VLOOKUP(A293,'Food Encyclopedia'!$C$2:$K$999,7)</f>
        <v>Commercial weaning</v>
      </c>
      <c r="E293" s="8">
        <f>VLOOKUP(A293,'Absolute Total Monosaccharide C'!$E$2:$T$999,3)</f>
        <v>0.130884</v>
      </c>
      <c r="F293" s="8">
        <f>VLOOKUP(A293,'Absolute Total Monosaccharide C'!$E$2:$T$999,4)</f>
        <v>0.01438</v>
      </c>
      <c r="G293" s="8">
        <f>VLOOKUP(A293,'Absolute Total Monosaccharide C'!$E$2:$T$999,5)</f>
        <v>0.085958</v>
      </c>
      <c r="H293" s="8">
        <f>VLOOKUP(A293,'Absolute Total Monosaccharide C'!$E$2:$T$999,6)</f>
        <v>0.007844</v>
      </c>
      <c r="I293" s="110">
        <f>VLOOKUP(A293,'Absolute Total Monosaccharide C'!$E$2:$T$999,7)</f>
        <v>0.02225</v>
      </c>
      <c r="J293" s="8">
        <f>VLOOKUP(A293,'Absolute Total Monosaccharide C'!$E$2:$T$999,8)</f>
        <v>0</v>
      </c>
      <c r="K293" s="8">
        <f>VLOOKUP(A293,'Absolute Total Monosaccharide C'!$E$2:$T$999,9)</f>
        <v>0.001184</v>
      </c>
      <c r="L293" s="8">
        <f>VLOOKUP(A293,'Absolute Total Monosaccharide C'!$E$2:$T$999,10)</f>
        <v>0</v>
      </c>
      <c r="M293" s="8">
        <f>VLOOKUP(A293,'Absolute Total Monosaccharide C'!$E$2:$T$999,11)</f>
        <v>0.021872</v>
      </c>
      <c r="N293" s="8">
        <f>VLOOKUP(A293,'Absolute Total Monosaccharide C'!$E$2:$T$999,12)</f>
        <v>0</v>
      </c>
      <c r="O293" s="8">
        <f>VLOOKUP(A293,'Absolute Total Monosaccharide C'!$E$2:$T$999,13)</f>
        <v>0</v>
      </c>
      <c r="P293" s="8">
        <f>VLOOKUP(A293,'Absolute Total Monosaccharide C'!$E$2:$T$999,14)</f>
        <v>0.000374</v>
      </c>
      <c r="Q293" s="8">
        <f>VLOOKUP(A293,'Absolute Total Monosaccharide C'!$E$2:$T$999,15)</f>
        <v>0</v>
      </c>
      <c r="R293" s="8">
        <f>VLOOKUP(A293,'Absolute Total Monosaccharide C'!$E$2:$T$999,16)</f>
        <v>0</v>
      </c>
      <c r="S293" s="110">
        <f>VLOOKUP(A293,'Absolute Total Monosaccharide C'!$E$2:$T$999,2)</f>
        <v>10.1</v>
      </c>
      <c r="T293" s="2">
        <v>0.587731612</v>
      </c>
    </row>
    <row r="294">
      <c r="A294" s="2" t="s">
        <v>823</v>
      </c>
      <c r="B294" s="8" t="str">
        <f>VLOOKUP(A294,'Food Encyclopedia'!$C$2:$K$999,3)&amp;","&amp;VLOOKUP(A294,'Food Encyclopedia'!$C$2:$K$999,4)&amp;","&amp;VLOOKUP(A294,'Food Encyclopedia'!$C$2:$K$999,5)&amp;","&amp;VLOOKUP(A294,'Food Encyclopedia'!$C$2:$K$999,6)</f>
        <v>Organic Baby Food, commercial product, pouch,Organics Happy Baby,Bananas (1/2), sweet potatoes (1/4) &amp; cubed papaya (2 tsp),  Stage 2 (6+ months),Fruits</v>
      </c>
      <c r="C294" s="8" t="str">
        <f>VLOOKUP(A294,'Food Encyclopedia'!$C$2:$K$999,6)</f>
        <v>Fruits</v>
      </c>
      <c r="D294" s="8" t="str">
        <f>VLOOKUP(A294,'Food Encyclopedia'!$C$2:$K$999,7)</f>
        <v>Commercial weaning</v>
      </c>
      <c r="E294" s="8">
        <f>VLOOKUP(A294,'Absolute Total Monosaccharide C'!$E$2:$T$999,3)</f>
        <v>0.400195</v>
      </c>
      <c r="F294" s="8">
        <f>VLOOKUP(A294,'Absolute Total Monosaccharide C'!$E$2:$T$999,4)</f>
        <v>0.009488</v>
      </c>
      <c r="G294" s="8">
        <f>VLOOKUP(A294,'Absolute Total Monosaccharide C'!$E$2:$T$999,5)</f>
        <v>0.099535</v>
      </c>
      <c r="H294" s="8">
        <f>VLOOKUP(A294,'Absolute Total Monosaccharide C'!$E$2:$T$999,6)</f>
        <v>0.00396</v>
      </c>
      <c r="I294" s="110">
        <f>VLOOKUP(A294,'Absolute Total Monosaccharide C'!$E$2:$T$999,7)</f>
        <v>0.005261</v>
      </c>
      <c r="J294" s="8">
        <f>VLOOKUP(A294,'Absolute Total Monosaccharide C'!$E$2:$T$999,8)</f>
        <v>0</v>
      </c>
      <c r="K294" s="8">
        <f>VLOOKUP(A294,'Absolute Total Monosaccharide C'!$E$2:$T$999,9)</f>
        <v>0.000996</v>
      </c>
      <c r="L294" s="8">
        <f>VLOOKUP(A294,'Absolute Total Monosaccharide C'!$E$2:$T$999,10)</f>
        <v>0</v>
      </c>
      <c r="M294" s="8">
        <f>VLOOKUP(A294,'Absolute Total Monosaccharide C'!$E$2:$T$999,11)</f>
        <v>0.016453</v>
      </c>
      <c r="N294" s="8">
        <f>VLOOKUP(A294,'Absolute Total Monosaccharide C'!$E$2:$T$999,12)</f>
        <v>0</v>
      </c>
      <c r="O294" s="8">
        <f>VLOOKUP(A294,'Absolute Total Monosaccharide C'!$E$2:$T$999,13)</f>
        <v>0</v>
      </c>
      <c r="P294" s="8">
        <f>VLOOKUP(A294,'Absolute Total Monosaccharide C'!$E$2:$T$999,14)</f>
        <v>0.002061</v>
      </c>
      <c r="Q294" s="8">
        <f>VLOOKUP(A294,'Absolute Total Monosaccharide C'!$E$2:$T$999,15)</f>
        <v>0</v>
      </c>
      <c r="R294" s="8">
        <f>VLOOKUP(A294,'Absolute Total Monosaccharide C'!$E$2:$T$999,16)</f>
        <v>0.000457</v>
      </c>
      <c r="S294" s="110">
        <f>VLOOKUP(A294,'Absolute Total Monosaccharide C'!$E$2:$T$999,2)</f>
        <v>10</v>
      </c>
    </row>
    <row r="295">
      <c r="A295" s="2" t="s">
        <v>827</v>
      </c>
      <c r="B295" s="8" t="str">
        <f>VLOOKUP(A295,'Food Encyclopedia'!$C$2:$K$999,3)&amp;","&amp;VLOOKUP(A295,'Food Encyclopedia'!$C$2:$K$999,4)&amp;","&amp;VLOOKUP(A295,'Food Encyclopedia'!$C$2:$K$999,5)&amp;","&amp;VLOOKUP(A295,'Food Encyclopedia'!$C$2:$K$999,6)</f>
        <v>Organic Baby Food, commercial product, pouch,Organics Happy Baby,Pears (2/5), cubed squash (3 tsp), blackberries (2) , Stage 2 (6+ months),Fruits</v>
      </c>
      <c r="C295" s="8" t="str">
        <f>VLOOKUP(A295,'Food Encyclopedia'!$C$2:$K$999,6)</f>
        <v>Fruits</v>
      </c>
      <c r="D295" s="8" t="str">
        <f>VLOOKUP(A295,'Food Encyclopedia'!$C$2:$K$999,7)</f>
        <v>Commercial weaning</v>
      </c>
      <c r="E295" s="8">
        <f>VLOOKUP(A295,'Absolute Total Monosaccharide C'!$E$2:$T$999,3)</f>
        <v>0.126883</v>
      </c>
      <c r="F295" s="8">
        <f>VLOOKUP(A295,'Absolute Total Monosaccharide C'!$E$2:$T$999,4)</f>
        <v>0.006179</v>
      </c>
      <c r="G295" s="8">
        <f>VLOOKUP(A295,'Absolute Total Monosaccharide C'!$E$2:$T$999,5)</f>
        <v>0.047553</v>
      </c>
      <c r="H295" s="8">
        <f>VLOOKUP(A295,'Absolute Total Monosaccharide C'!$E$2:$T$999,6)</f>
        <v>0.004659</v>
      </c>
      <c r="I295" s="110">
        <f>VLOOKUP(A295,'Absolute Total Monosaccharide C'!$E$2:$T$999,7)</f>
        <v>0.013754</v>
      </c>
      <c r="J295" s="8">
        <f>VLOOKUP(A295,'Absolute Total Monosaccharide C'!$E$2:$T$999,8)</f>
        <v>0.003544</v>
      </c>
      <c r="K295" s="8">
        <f>VLOOKUP(A295,'Absolute Total Monosaccharide C'!$E$2:$T$999,9)</f>
        <v>0.001134</v>
      </c>
      <c r="L295" s="111">
        <f>VLOOKUP(A295,'Absolute Total Monosaccharide C'!$E$2:$T$999,10)</f>
        <v>0.0000274</v>
      </c>
      <c r="M295" s="8">
        <f>VLOOKUP(A295,'Absolute Total Monosaccharide C'!$E$2:$T$999,11)</f>
        <v>0.020314</v>
      </c>
      <c r="N295" s="8">
        <f>VLOOKUP(A295,'Absolute Total Monosaccharide C'!$E$2:$T$999,12)</f>
        <v>0</v>
      </c>
      <c r="O295" s="8">
        <f>VLOOKUP(A295,'Absolute Total Monosaccharide C'!$E$2:$T$999,13)</f>
        <v>0</v>
      </c>
      <c r="P295" s="8">
        <f>VLOOKUP(A295,'Absolute Total Monosaccharide C'!$E$2:$T$999,14)</f>
        <v>0.001283</v>
      </c>
      <c r="Q295" s="8">
        <f>VLOOKUP(A295,'Absolute Total Monosaccharide C'!$E$2:$T$999,15)</f>
        <v>0</v>
      </c>
      <c r="R295" s="8">
        <f>VLOOKUP(A295,'Absolute Total Monosaccharide C'!$E$2:$T$999,16)</f>
        <v>0.000163</v>
      </c>
      <c r="S295" s="110">
        <f>VLOOKUP(A295,'Absolute Total Monosaccharide C'!$E$2:$T$999,2)</f>
        <v>9.537</v>
      </c>
    </row>
    <row r="296">
      <c r="A296" s="2" t="s">
        <v>829</v>
      </c>
      <c r="B296" s="8" t="str">
        <f>VLOOKUP(A296,'Food Encyclopedia'!$C$2:$K$999,3)&amp;","&amp;VLOOKUP(A296,'Food Encyclopedia'!$C$2:$K$999,4)&amp;","&amp;VLOOKUP(A296,'Food Encyclopedia'!$C$2:$K$999,5)&amp;","&amp;VLOOKUP(A296,'Food Encyclopedia'!$C$2:$K$999,6)</f>
        <v>Organic Baby Food, commercial product, pouch,Organics Happy Baby,Apples  (1/2), gauvas (1/4), cubed beets (3 tsp), Stage 2 (6+ months),Fruits</v>
      </c>
      <c r="C296" s="8" t="str">
        <f>VLOOKUP(A296,'Food Encyclopedia'!$C$2:$K$999,6)</f>
        <v>Fruits</v>
      </c>
      <c r="D296" s="8" t="str">
        <f>VLOOKUP(A296,'Food Encyclopedia'!$C$2:$K$999,7)</f>
        <v>Commercial weaning</v>
      </c>
      <c r="E296" s="8">
        <f>VLOOKUP(A296,'Absolute Total Monosaccharide C'!$E$2:$T$999,3)</f>
        <v>0.21881</v>
      </c>
      <c r="F296" s="8">
        <f>VLOOKUP(A296,'Absolute Total Monosaccharide C'!$E$2:$T$999,4)</f>
        <v>0.01013</v>
      </c>
      <c r="G296" s="8">
        <f>VLOOKUP(A296,'Absolute Total Monosaccharide C'!$E$2:$T$999,5)</f>
        <v>0.136235</v>
      </c>
      <c r="H296" s="8">
        <f>VLOOKUP(A296,'Absolute Total Monosaccharide C'!$E$2:$T$999,6)</f>
        <v>0.018257</v>
      </c>
      <c r="I296" s="110">
        <f>VLOOKUP(A296,'Absolute Total Monosaccharide C'!$E$2:$T$999,7)</f>
        <v>0.011644</v>
      </c>
      <c r="J296" s="8">
        <f>VLOOKUP(A296,'Absolute Total Monosaccharide C'!$E$2:$T$999,8)</f>
        <v>0.003231</v>
      </c>
      <c r="K296" s="8">
        <f>VLOOKUP(A296,'Absolute Total Monosaccharide C'!$E$2:$T$999,9)</f>
        <v>0.001653</v>
      </c>
      <c r="L296" s="8">
        <f>VLOOKUP(A296,'Absolute Total Monosaccharide C'!$E$2:$T$999,10)</f>
        <v>0</v>
      </c>
      <c r="M296" s="8">
        <f>VLOOKUP(A296,'Absolute Total Monosaccharide C'!$E$2:$T$999,11)</f>
        <v>0.018556</v>
      </c>
      <c r="N296" s="8">
        <f>VLOOKUP(A296,'Absolute Total Monosaccharide C'!$E$2:$T$999,12)</f>
        <v>0.000931</v>
      </c>
      <c r="O296" s="8">
        <f>VLOOKUP(A296,'Absolute Total Monosaccharide C'!$E$2:$T$999,13)</f>
        <v>0.000375</v>
      </c>
      <c r="P296" s="8">
        <f>VLOOKUP(A296,'Absolute Total Monosaccharide C'!$E$2:$T$999,14)</f>
        <v>0.000804</v>
      </c>
      <c r="Q296" s="8">
        <f>VLOOKUP(A296,'Absolute Total Monosaccharide C'!$E$2:$T$999,15)</f>
        <v>0</v>
      </c>
      <c r="R296" s="8">
        <f>VLOOKUP(A296,'Absolute Total Monosaccharide C'!$E$2:$T$999,16)</f>
        <v>0.000318</v>
      </c>
      <c r="S296" s="110">
        <f>VLOOKUP(A296,'Absolute Total Monosaccharide C'!$E$2:$T$999,2)</f>
        <v>10.3</v>
      </c>
    </row>
    <row r="297">
      <c r="A297" s="2" t="s">
        <v>831</v>
      </c>
      <c r="B297" s="8" t="str">
        <f>VLOOKUP(A297,'Food Encyclopedia'!$C$2:$K$999,3)&amp;","&amp;VLOOKUP(A297,'Food Encyclopedia'!$C$2:$K$999,4)&amp;","&amp;VLOOKUP(A297,'Food Encyclopedia'!$C$2:$K$999,5)&amp;","&amp;VLOOKUP(A297,'Food Encyclopedia'!$C$2:$K$999,6)</f>
        <v>Organic Baby Food, commercial product, pouch,Organics Happy Baby,Apples (1/3), cubed pumpkin (1/3 cup), cubed carrots (2 tbsp), Stage 2 (6+ months),Fruits</v>
      </c>
      <c r="C297" s="8" t="str">
        <f>VLOOKUP(A297,'Food Encyclopedia'!$C$2:$K$999,6)</f>
        <v>Fruits</v>
      </c>
      <c r="D297" s="8" t="str">
        <f>VLOOKUP(A297,'Food Encyclopedia'!$C$2:$K$999,7)</f>
        <v>Commercial weaning</v>
      </c>
      <c r="E297" s="8">
        <f>VLOOKUP(A297,'Absolute Total Monosaccharide C'!$E$2:$T$999,3)</f>
        <v>0.293785</v>
      </c>
      <c r="F297" s="8">
        <f>VLOOKUP(A297,'Absolute Total Monosaccharide C'!$E$2:$T$999,4)</f>
        <v>0.022489</v>
      </c>
      <c r="G297" s="8">
        <f>VLOOKUP(A297,'Absolute Total Monosaccharide C'!$E$2:$T$999,5)</f>
        <v>0.126106</v>
      </c>
      <c r="H297" s="8">
        <f>VLOOKUP(A297,'Absolute Total Monosaccharide C'!$E$2:$T$999,6)</f>
        <v>0.005783</v>
      </c>
      <c r="I297" s="110">
        <f>VLOOKUP(A297,'Absolute Total Monosaccharide C'!$E$2:$T$999,7)</f>
        <v>0.009088</v>
      </c>
      <c r="J297" s="8">
        <f>VLOOKUP(A297,'Absolute Total Monosaccharide C'!$E$2:$T$999,8)</f>
        <v>0</v>
      </c>
      <c r="K297" s="8">
        <f>VLOOKUP(A297,'Absolute Total Monosaccharide C'!$E$2:$T$999,9)</f>
        <v>0.001233</v>
      </c>
      <c r="L297" s="8">
        <f>VLOOKUP(A297,'Absolute Total Monosaccharide C'!$E$2:$T$999,10)</f>
        <v>0</v>
      </c>
      <c r="M297" s="8">
        <f>VLOOKUP(A297,'Absolute Total Monosaccharide C'!$E$2:$T$999,11)</f>
        <v>0.017624</v>
      </c>
      <c r="N297" s="8">
        <f>VLOOKUP(A297,'Absolute Total Monosaccharide C'!$E$2:$T$999,12)</f>
        <v>0</v>
      </c>
      <c r="O297" s="8">
        <f>VLOOKUP(A297,'Absolute Total Monosaccharide C'!$E$2:$T$999,13)</f>
        <v>0</v>
      </c>
      <c r="P297" s="8">
        <f>VLOOKUP(A297,'Absolute Total Monosaccharide C'!$E$2:$T$999,14)</f>
        <v>0.001854</v>
      </c>
      <c r="Q297" s="8">
        <f>VLOOKUP(A297,'Absolute Total Monosaccharide C'!$E$2:$T$999,15)</f>
        <v>0</v>
      </c>
      <c r="R297" s="8">
        <f>VLOOKUP(A297,'Absolute Total Monosaccharide C'!$E$2:$T$999,16)</f>
        <v>0</v>
      </c>
      <c r="S297" s="110">
        <f>VLOOKUP(A297,'Absolute Total Monosaccharide C'!$E$2:$T$999,2)</f>
        <v>10.15</v>
      </c>
      <c r="T297" s="2">
        <v>0.828760311</v>
      </c>
    </row>
    <row r="298">
      <c r="A298" s="2" t="s">
        <v>833</v>
      </c>
      <c r="B298" s="8" t="str">
        <f>VLOOKUP(A298,'Food Encyclopedia'!$C$2:$K$999,3)&amp;","&amp;VLOOKUP(A298,'Food Encyclopedia'!$C$2:$K$999,4)&amp;","&amp;VLOOKUP(A298,'Food Encyclopedia'!$C$2:$K$999,5)&amp;","&amp;VLOOKUP(A298,'Food Encyclopedia'!$C$2:$K$999,6)</f>
        <v>Organic Baby Food, commercial product, pouch,Organics Happy Baby,Apples (1/2),  blueberries (13), oat (1 tsp) , Stage 2 (6+ months),Fruits</v>
      </c>
      <c r="C298" s="8" t="str">
        <f>VLOOKUP(A298,'Food Encyclopedia'!$C$2:$K$999,6)</f>
        <v>Fruits</v>
      </c>
      <c r="D298" s="8" t="str">
        <f>VLOOKUP(A298,'Food Encyclopedia'!$C$2:$K$999,7)</f>
        <v>Commercial weaning</v>
      </c>
      <c r="E298" s="8">
        <f>VLOOKUP(A298,'Absolute Total Monosaccharide C'!$E$2:$T$999,3)</f>
        <v>0.135217</v>
      </c>
      <c r="F298" s="8">
        <f>VLOOKUP(A298,'Absolute Total Monosaccharide C'!$E$2:$T$999,4)</f>
        <v>0.003379</v>
      </c>
      <c r="G298" s="8">
        <f>VLOOKUP(A298,'Absolute Total Monosaccharide C'!$E$2:$T$999,5)</f>
        <v>0.039429</v>
      </c>
      <c r="H298" s="8">
        <f>VLOOKUP(A298,'Absolute Total Monosaccharide C'!$E$2:$T$999,6)</f>
        <v>0.013994</v>
      </c>
      <c r="I298" s="110">
        <f>VLOOKUP(A298,'Absolute Total Monosaccharide C'!$E$2:$T$999,7)</f>
        <v>0.007291</v>
      </c>
      <c r="J298" s="8">
        <f>VLOOKUP(A298,'Absolute Total Monosaccharide C'!$E$2:$T$999,8)</f>
        <v>0.002876</v>
      </c>
      <c r="K298" s="8">
        <f>VLOOKUP(A298,'Absolute Total Monosaccharide C'!$E$2:$T$999,9)</f>
        <v>0.000898</v>
      </c>
      <c r="L298" s="8">
        <f>VLOOKUP(A298,'Absolute Total Monosaccharide C'!$E$2:$T$999,10)</f>
        <v>0</v>
      </c>
      <c r="M298" s="8">
        <f>VLOOKUP(A298,'Absolute Total Monosaccharide C'!$E$2:$T$999,11)</f>
        <v>0.007198</v>
      </c>
      <c r="N298" s="8">
        <f>VLOOKUP(A298,'Absolute Total Monosaccharide C'!$E$2:$T$999,12)</f>
        <v>0</v>
      </c>
      <c r="O298" s="8">
        <f>VLOOKUP(A298,'Absolute Total Monosaccharide C'!$E$2:$T$999,13)</f>
        <v>0</v>
      </c>
      <c r="P298" s="8">
        <f>VLOOKUP(A298,'Absolute Total Monosaccharide C'!$E$2:$T$999,14)</f>
        <v>0</v>
      </c>
      <c r="Q298" s="8">
        <f>VLOOKUP(A298,'Absolute Total Monosaccharide C'!$E$2:$T$999,15)</f>
        <v>0</v>
      </c>
      <c r="R298" s="8">
        <f>VLOOKUP(A298,'Absolute Total Monosaccharide C'!$E$2:$T$999,16)</f>
        <v>0.000371</v>
      </c>
      <c r="S298" s="110">
        <f>VLOOKUP(A298,'Absolute Total Monosaccharide C'!$E$2:$T$999,2)</f>
        <v>10.06</v>
      </c>
    </row>
    <row r="299">
      <c r="A299" s="2" t="s">
        <v>835</v>
      </c>
      <c r="B299" s="8" t="str">
        <f>VLOOKUP(A299,'Food Encyclopedia'!$C$2:$K$999,3)&amp;","&amp;VLOOKUP(A299,'Food Encyclopedia'!$C$2:$K$999,4)&amp;","&amp;VLOOKUP(A299,'Food Encyclopedia'!$C$2:$K$999,5)&amp;","&amp;VLOOKUP(A299,'Food Encyclopedia'!$C$2:$K$999,6)</f>
        <v>Organic Baby Food, commercial product, pouch,Organics Happy Baby,Bananas (3/5), raspberries (1), oat (1 tsp), Stage 2 (6+ months),Fruits</v>
      </c>
      <c r="C299" s="8" t="str">
        <f>VLOOKUP(A299,'Food Encyclopedia'!$C$2:$K$999,6)</f>
        <v>Fruits</v>
      </c>
      <c r="D299" s="8" t="str">
        <f>VLOOKUP(A299,'Food Encyclopedia'!$C$2:$K$999,7)</f>
        <v>Commercial weaning</v>
      </c>
      <c r="E299" s="8">
        <f>VLOOKUP(A299,'Absolute Total Monosaccharide C'!$E$2:$T$999,3)</f>
        <v>0.283964</v>
      </c>
      <c r="F299" s="8">
        <f>VLOOKUP(A299,'Absolute Total Monosaccharide C'!$E$2:$T$999,4)</f>
        <v>0.005187</v>
      </c>
      <c r="G299" s="8">
        <f>VLOOKUP(A299,'Absolute Total Monosaccharide C'!$E$2:$T$999,5)</f>
        <v>0.036433</v>
      </c>
      <c r="H299" s="8">
        <f>VLOOKUP(A299,'Absolute Total Monosaccharide C'!$E$2:$T$999,6)</f>
        <v>0.003072</v>
      </c>
      <c r="I299" s="110">
        <f>VLOOKUP(A299,'Absolute Total Monosaccharide C'!$E$2:$T$999,7)</f>
        <v>0.003616</v>
      </c>
      <c r="J299" s="8">
        <f>VLOOKUP(A299,'Absolute Total Monosaccharide C'!$E$2:$T$999,8)</f>
        <v>0.001887</v>
      </c>
      <c r="K299" s="8">
        <f>VLOOKUP(A299,'Absolute Total Monosaccharide C'!$E$2:$T$999,9)</f>
        <v>0.000318</v>
      </c>
      <c r="L299" s="8">
        <f>VLOOKUP(A299,'Absolute Total Monosaccharide C'!$E$2:$T$999,10)</f>
        <v>0.00014</v>
      </c>
      <c r="M299" s="8">
        <f>VLOOKUP(A299,'Absolute Total Monosaccharide C'!$E$2:$T$999,11)</f>
        <v>0.005585</v>
      </c>
      <c r="N299" s="8">
        <f>VLOOKUP(A299,'Absolute Total Monosaccharide C'!$E$2:$T$999,12)</f>
        <v>0</v>
      </c>
      <c r="O299" s="8">
        <f>VLOOKUP(A299,'Absolute Total Monosaccharide C'!$E$2:$T$999,13)</f>
        <v>0</v>
      </c>
      <c r="P299" s="8">
        <f>VLOOKUP(A299,'Absolute Total Monosaccharide C'!$E$2:$T$999,14)</f>
        <v>0.003378</v>
      </c>
      <c r="Q299" s="8">
        <f>VLOOKUP(A299,'Absolute Total Monosaccharide C'!$E$2:$T$999,15)</f>
        <v>0</v>
      </c>
      <c r="R299" s="8">
        <f>VLOOKUP(A299,'Absolute Total Monosaccharide C'!$E$2:$T$999,16)</f>
        <v>0.000176</v>
      </c>
      <c r="S299" s="110">
        <f>VLOOKUP(A299,'Absolute Total Monosaccharide C'!$E$2:$T$999,2)</f>
        <v>10.217</v>
      </c>
    </row>
    <row r="300">
      <c r="A300" s="2" t="s">
        <v>837</v>
      </c>
      <c r="B300" s="8" t="str">
        <f>VLOOKUP(A300,'Food Encyclopedia'!$C$2:$K$999,3)&amp;","&amp;VLOOKUP(A300,'Food Encyclopedia'!$C$2:$K$999,4)&amp;","&amp;VLOOKUP(A300,'Food Encyclopedia'!$C$2:$K$999,5)&amp;","&amp;VLOOKUP(A300,'Food Encyclopedia'!$C$2:$K$999,6)</f>
        <v>Organic Baby Food, commercial product, pouch,Organics Happy Baby,Apples (1/2), kale (1 cup), cubed avaocado (1 tsp), Stage 2 (6+ months),Fruits</v>
      </c>
      <c r="C300" s="8" t="str">
        <f>VLOOKUP(A300,'Food Encyclopedia'!$C$2:$K$999,6)</f>
        <v>Fruits</v>
      </c>
      <c r="D300" s="8" t="str">
        <f>VLOOKUP(A300,'Food Encyclopedia'!$C$2:$K$999,7)</f>
        <v>Commercial weaning</v>
      </c>
      <c r="E300" s="8">
        <f>VLOOKUP(A300,'Absolute Total Monosaccharide C'!$E$2:$T$999,3)</f>
        <v>0.210935</v>
      </c>
      <c r="F300" s="8">
        <f>VLOOKUP(A300,'Absolute Total Monosaccharide C'!$E$2:$T$999,4)</f>
        <v>0.011318</v>
      </c>
      <c r="G300" s="8">
        <f>VLOOKUP(A300,'Absolute Total Monosaccharide C'!$E$2:$T$999,5)</f>
        <v>0.184243</v>
      </c>
      <c r="H300" s="8">
        <f>VLOOKUP(A300,'Absolute Total Monosaccharide C'!$E$2:$T$999,6)</f>
        <v>0.010247</v>
      </c>
      <c r="I300" s="110">
        <f>VLOOKUP(A300,'Absolute Total Monosaccharide C'!$E$2:$T$999,7)</f>
        <v>0.011702</v>
      </c>
      <c r="J300" s="8">
        <f>VLOOKUP(A300,'Absolute Total Monosaccharide C'!$E$2:$T$999,8)</f>
        <v>0</v>
      </c>
      <c r="K300" s="8">
        <f>VLOOKUP(A300,'Absolute Total Monosaccharide C'!$E$2:$T$999,9)</f>
        <v>0.001161</v>
      </c>
      <c r="L300" s="8">
        <f>VLOOKUP(A300,'Absolute Total Monosaccharide C'!$E$2:$T$999,10)</f>
        <v>0</v>
      </c>
      <c r="M300" s="8">
        <f>VLOOKUP(A300,'Absolute Total Monosaccharide C'!$E$2:$T$999,11)</f>
        <v>0.019081</v>
      </c>
      <c r="N300" s="8">
        <f>VLOOKUP(A300,'Absolute Total Monosaccharide C'!$E$2:$T$999,12)</f>
        <v>0</v>
      </c>
      <c r="O300" s="8">
        <f>VLOOKUP(A300,'Absolute Total Monosaccharide C'!$E$2:$T$999,13)</f>
        <v>0</v>
      </c>
      <c r="P300" s="8">
        <f>VLOOKUP(A300,'Absolute Total Monosaccharide C'!$E$2:$T$999,14)</f>
        <v>0.001059</v>
      </c>
      <c r="Q300" s="8">
        <f>VLOOKUP(A300,'Absolute Total Monosaccharide C'!$E$2:$T$999,15)</f>
        <v>0</v>
      </c>
      <c r="R300" s="8">
        <f>VLOOKUP(A300,'Absolute Total Monosaccharide C'!$E$2:$T$999,16)</f>
        <v>0</v>
      </c>
      <c r="S300" s="110">
        <f>VLOOKUP(A300,'Absolute Total Monosaccharide C'!$E$2:$T$999,2)</f>
        <v>10.09</v>
      </c>
      <c r="T300" s="2">
        <v>0.885872218</v>
      </c>
    </row>
    <row r="301">
      <c r="A301" s="2" t="s">
        <v>839</v>
      </c>
      <c r="B301" s="8" t="str">
        <f>VLOOKUP(A301,'Food Encyclopedia'!$C$2:$K$999,3)&amp;","&amp;VLOOKUP(A301,'Food Encyclopedia'!$C$2:$K$999,4)&amp;","&amp;VLOOKUP(A301,'Food Encyclopedia'!$C$2:$K$999,5)&amp;","&amp;VLOOKUP(A301,'Food Encyclopedia'!$C$2:$K$999,6)</f>
        <v>Organic Baby Food, commercial product, pouch,Organics Happy Baby,Pears (1/2), kale (1 cup), spinach (1/3 cup) , Stage 2 (6+ months),Fruits</v>
      </c>
      <c r="C301" s="8" t="str">
        <f>VLOOKUP(A301,'Food Encyclopedia'!$C$2:$K$999,6)</f>
        <v>Fruits</v>
      </c>
      <c r="D301" s="8" t="str">
        <f>VLOOKUP(A301,'Food Encyclopedia'!$C$2:$K$999,7)</f>
        <v>Commercial weaning</v>
      </c>
      <c r="E301" s="8">
        <f>VLOOKUP(A301,'Absolute Total Monosaccharide C'!$E$2:$T$999,3)</f>
        <v>0.106997</v>
      </c>
      <c r="F301" s="8">
        <f>VLOOKUP(A301,'Absolute Total Monosaccharide C'!$E$2:$T$999,4)</f>
        <v>0.015849</v>
      </c>
      <c r="G301" s="8">
        <f>VLOOKUP(A301,'Absolute Total Monosaccharide C'!$E$2:$T$999,5)</f>
        <v>0.043675</v>
      </c>
      <c r="H301" s="8">
        <f>VLOOKUP(A301,'Absolute Total Monosaccharide C'!$E$2:$T$999,6)</f>
        <v>0.041954</v>
      </c>
      <c r="I301" s="110">
        <f>VLOOKUP(A301,'Absolute Total Monosaccharide C'!$E$2:$T$999,7)</f>
        <v>0.026123</v>
      </c>
      <c r="J301" s="8">
        <f>VLOOKUP(A301,'Absolute Total Monosaccharide C'!$E$2:$T$999,8)</f>
        <v>0.004352</v>
      </c>
      <c r="K301" s="8">
        <f>VLOOKUP(A301,'Absolute Total Monosaccharide C'!$E$2:$T$999,9)</f>
        <v>0.00262</v>
      </c>
      <c r="L301" s="8">
        <f>VLOOKUP(A301,'Absolute Total Monosaccharide C'!$E$2:$T$999,10)</f>
        <v>0</v>
      </c>
      <c r="M301" s="8">
        <f>VLOOKUP(A301,'Absolute Total Monosaccharide C'!$E$2:$T$999,11)</f>
        <v>0.025882</v>
      </c>
      <c r="N301" s="8">
        <f>VLOOKUP(A301,'Absolute Total Monosaccharide C'!$E$2:$T$999,12)</f>
        <v>0.000412</v>
      </c>
      <c r="O301" s="8">
        <f>VLOOKUP(A301,'Absolute Total Monosaccharide C'!$E$2:$T$999,13)</f>
        <v>0.000166</v>
      </c>
      <c r="P301" s="8">
        <f>VLOOKUP(A301,'Absolute Total Monosaccharide C'!$E$2:$T$999,14)</f>
        <v>0.001221</v>
      </c>
      <c r="Q301" s="8">
        <f>VLOOKUP(A301,'Absolute Total Monosaccharide C'!$E$2:$T$999,15)</f>
        <v>0</v>
      </c>
      <c r="R301" s="8">
        <f>VLOOKUP(A301,'Absolute Total Monosaccharide C'!$E$2:$T$999,16)</f>
        <v>0.000472</v>
      </c>
      <c r="S301" s="110">
        <f>VLOOKUP(A301,'Absolute Total Monosaccharide C'!$E$2:$T$999,2)</f>
        <v>10.29</v>
      </c>
    </row>
    <row r="302">
      <c r="A302" s="2" t="s">
        <v>841</v>
      </c>
      <c r="B302" s="8" t="str">
        <f>VLOOKUP(A302,'Food Encyclopedia'!$C$2:$K$999,3)&amp;","&amp;VLOOKUP(A302,'Food Encyclopedia'!$C$2:$K$999,4)&amp;","&amp;VLOOKUP(A302,'Food Encyclopedia'!$C$2:$K$999,5)&amp;","&amp;VLOOKUP(A302,'Food Encyclopedia'!$C$2:$K$999,6)</f>
        <v>Organic Baby Food, commercial product, pouch,Organics Happy Baby,Pears (1/3), cubed pumpkin (2 tbsp), peaches (4 tsp), granola (2 tsp), water (1 tbsp), Stage 2 (6+ months) meal,Fruits</v>
      </c>
      <c r="C302" s="8" t="str">
        <f>VLOOKUP(A302,'Food Encyclopedia'!$C$2:$K$999,6)</f>
        <v>Fruits</v>
      </c>
      <c r="D302" s="8" t="str">
        <f>VLOOKUP(A302,'Food Encyclopedia'!$C$2:$K$999,7)</f>
        <v>Commercial weaning</v>
      </c>
      <c r="E302" s="8">
        <f>VLOOKUP(A302,'Absolute Total Monosaccharide C'!$E$2:$T$999,3)</f>
        <v>0.489789</v>
      </c>
      <c r="F302" s="8">
        <f>VLOOKUP(A302,'Absolute Total Monosaccharide C'!$E$2:$T$999,4)</f>
        <v>0.011751</v>
      </c>
      <c r="G302" s="8">
        <f>VLOOKUP(A302,'Absolute Total Monosaccharide C'!$E$2:$T$999,5)</f>
        <v>0.209899</v>
      </c>
      <c r="H302" s="8">
        <f>VLOOKUP(A302,'Absolute Total Monosaccharide C'!$E$2:$T$999,6)</f>
        <v>0.008872</v>
      </c>
      <c r="I302" s="110">
        <f>VLOOKUP(A302,'Absolute Total Monosaccharide C'!$E$2:$T$999,7)</f>
        <v>0.009286</v>
      </c>
      <c r="J302" s="8">
        <f>VLOOKUP(A302,'Absolute Total Monosaccharide C'!$E$2:$T$999,8)</f>
        <v>0</v>
      </c>
      <c r="K302" s="8">
        <f>VLOOKUP(A302,'Absolute Total Monosaccharide C'!$E$2:$T$999,9)</f>
        <v>0.000521</v>
      </c>
      <c r="L302" s="8">
        <f>VLOOKUP(A302,'Absolute Total Monosaccharide C'!$E$2:$T$999,10)</f>
        <v>0</v>
      </c>
      <c r="M302" s="8">
        <f>VLOOKUP(A302,'Absolute Total Monosaccharide C'!$E$2:$T$999,11)</f>
        <v>0.007903</v>
      </c>
      <c r="N302" s="8">
        <f>VLOOKUP(A302,'Absolute Total Monosaccharide C'!$E$2:$T$999,12)</f>
        <v>0</v>
      </c>
      <c r="O302" s="8">
        <f>VLOOKUP(A302,'Absolute Total Monosaccharide C'!$E$2:$T$999,13)</f>
        <v>0</v>
      </c>
      <c r="P302" s="8">
        <f>VLOOKUP(A302,'Absolute Total Monosaccharide C'!$E$2:$T$999,14)</f>
        <v>0.000748</v>
      </c>
      <c r="Q302" s="8">
        <f>VLOOKUP(A302,'Absolute Total Monosaccharide C'!$E$2:$T$999,15)</f>
        <v>0.000759</v>
      </c>
      <c r="R302" s="8">
        <f>VLOOKUP(A302,'Absolute Total Monosaccharide C'!$E$2:$T$999,16)</f>
        <v>0</v>
      </c>
      <c r="S302" s="110">
        <f>VLOOKUP(A302,'Absolute Total Monosaccharide C'!$E$2:$T$999,2)</f>
        <v>10.18</v>
      </c>
      <c r="T302" s="2">
        <v>0.815313236</v>
      </c>
    </row>
    <row r="303">
      <c r="A303" s="2" t="s">
        <v>843</v>
      </c>
      <c r="B303" s="8" t="str">
        <f>VLOOKUP(A303,'Food Encyclopedia'!$C$2:$K$999,3)&amp;","&amp;VLOOKUP(A303,'Food Encyclopedia'!$C$2:$K$999,4)&amp;","&amp;VLOOKUP(A303,'Food Encyclopedia'!$C$2:$K$999,5)&amp;","&amp;VLOOKUP(A303,'Food Encyclopedia'!$C$2:$K$999,6)</f>
        <v>Organic Baby Food, commercial product, precooked, pouch,Organics Happy Baby,Bananas (1/2), pineApple chunks (2 tbsp), avocado (1 tsp), granola (2 tsp), water (1 tbsp), Stage 2 (6+ months) meal,Fruits</v>
      </c>
      <c r="C303" s="8" t="str">
        <f>VLOOKUP(A303,'Food Encyclopedia'!$C$2:$K$999,6)</f>
        <v>Fruits</v>
      </c>
      <c r="D303" s="8" t="str">
        <f>VLOOKUP(A303,'Food Encyclopedia'!$C$2:$K$999,7)</f>
        <v>Commercial weaning</v>
      </c>
      <c r="E303" s="8">
        <f>VLOOKUP(A303,'Absolute Total Monosaccharide C'!$E$2:$T$999,3)</f>
        <v>0.489673</v>
      </c>
      <c r="F303" s="8">
        <f>VLOOKUP(A303,'Absolute Total Monosaccharide C'!$E$2:$T$999,4)</f>
        <v>0.002499</v>
      </c>
      <c r="G303" s="8">
        <f>VLOOKUP(A303,'Absolute Total Monosaccharide C'!$E$2:$T$999,5)</f>
        <v>0.006068</v>
      </c>
      <c r="H303" s="8">
        <f>VLOOKUP(A303,'Absolute Total Monosaccharide C'!$E$2:$T$999,6)</f>
        <v>0.00468</v>
      </c>
      <c r="I303" s="110">
        <f>VLOOKUP(A303,'Absolute Total Monosaccharide C'!$E$2:$T$999,7)</f>
        <v>0.007019</v>
      </c>
      <c r="J303" s="8">
        <f>VLOOKUP(A303,'Absolute Total Monosaccharide C'!$E$2:$T$999,8)</f>
        <v>0</v>
      </c>
      <c r="K303" s="111">
        <f>VLOOKUP(A303,'Absolute Total Monosaccharide C'!$E$2:$T$999,9)</f>
        <v>0.000523</v>
      </c>
      <c r="L303" s="8">
        <f>VLOOKUP(A303,'Absolute Total Monosaccharide C'!$E$2:$T$999,10)</f>
        <v>0</v>
      </c>
      <c r="M303" s="8">
        <f>VLOOKUP(A303,'Absolute Total Monosaccharide C'!$E$2:$T$999,11)</f>
        <v>0.008043</v>
      </c>
      <c r="N303" s="8">
        <f>VLOOKUP(A303,'Absolute Total Monosaccharide C'!$E$2:$T$999,12)</f>
        <v>0</v>
      </c>
      <c r="O303" s="8">
        <f>VLOOKUP(A303,'Absolute Total Monosaccharide C'!$E$2:$T$999,13)</f>
        <v>0</v>
      </c>
      <c r="P303" s="8">
        <f>VLOOKUP(A303,'Absolute Total Monosaccharide C'!$E$2:$T$999,14)</f>
        <v>0.003555</v>
      </c>
      <c r="Q303" s="111">
        <f>VLOOKUP(A303,'Absolute Total Monosaccharide C'!$E$2:$T$999,15)</f>
        <v>0</v>
      </c>
      <c r="R303" s="8">
        <f>VLOOKUP(A303,'Absolute Total Monosaccharide C'!$E$2:$T$999,16)</f>
        <v>0.000317</v>
      </c>
      <c r="S303" s="110">
        <f>VLOOKUP(A303,'Absolute Total Monosaccharide C'!$E$2:$T$999,2)</f>
        <v>10.32</v>
      </c>
    </row>
    <row r="304">
      <c r="A304" s="2" t="s">
        <v>846</v>
      </c>
      <c r="B304" s="8" t="str">
        <f>VLOOKUP(A304,'Food Encyclopedia'!$C$2:$K$999,3)&amp;","&amp;VLOOKUP(A304,'Food Encyclopedia'!$C$2:$K$999,4)&amp;","&amp;VLOOKUP(A304,'Food Encyclopedia'!$C$2:$K$999,5)&amp;","&amp;VLOOKUP(A304,'Food Encyclopedia'!$C$2:$K$999,6)</f>
        <v>Organic Baby Food, commercial product, precooked, pouch,Organics Happy Baby,Zucchini (1/7), Apples (1/7), peas (53), quinoa (2 tbsp), basil (2 pinches), water (2 tbsp) , Stage 2 (6+ months) meal,Vegetables</v>
      </c>
      <c r="C304" s="8" t="str">
        <f>VLOOKUP(A304,'Food Encyclopedia'!$C$2:$K$999,6)</f>
        <v>Vegetables</v>
      </c>
      <c r="D304" s="8" t="str">
        <f>VLOOKUP(A304,'Food Encyclopedia'!$C$2:$K$999,7)</f>
        <v>Commercial weaning</v>
      </c>
      <c r="E304" s="8">
        <f>VLOOKUP(A304,'Absolute Total Monosaccharide C'!$E$2:$T$999,3)</f>
        <v>0.474053</v>
      </c>
      <c r="F304" s="8">
        <f>VLOOKUP(A304,'Absolute Total Monosaccharide C'!$E$2:$T$999,4)</f>
        <v>0.020312</v>
      </c>
      <c r="G304" s="8">
        <f>VLOOKUP(A304,'Absolute Total Monosaccharide C'!$E$2:$T$999,5)</f>
        <v>0.212752</v>
      </c>
      <c r="H304" s="8">
        <f>VLOOKUP(A304,'Absolute Total Monosaccharide C'!$E$2:$T$999,6)</f>
        <v>0.017518</v>
      </c>
      <c r="I304" s="110">
        <f>VLOOKUP(A304,'Absolute Total Monosaccharide C'!$E$2:$T$999,7)</f>
        <v>0.015236</v>
      </c>
      <c r="J304" s="8">
        <f>VLOOKUP(A304,'Absolute Total Monosaccharide C'!$E$2:$T$999,8)</f>
        <v>0.001523</v>
      </c>
      <c r="K304" s="8">
        <f>VLOOKUP(A304,'Absolute Total Monosaccharide C'!$E$2:$T$999,9)</f>
        <v>0.001731</v>
      </c>
      <c r="L304" s="8">
        <f>VLOOKUP(A304,'Absolute Total Monosaccharide C'!$E$2:$T$999,10)</f>
        <v>0</v>
      </c>
      <c r="M304" s="8">
        <f>VLOOKUP(A304,'Absolute Total Monosaccharide C'!$E$2:$T$999,11)</f>
        <v>0.013435</v>
      </c>
      <c r="N304" s="8">
        <f>VLOOKUP(A304,'Absolute Total Monosaccharide C'!$E$2:$T$999,12)</f>
        <v>0</v>
      </c>
      <c r="O304" s="8">
        <f>VLOOKUP(A304,'Absolute Total Monosaccharide C'!$E$2:$T$999,13)</f>
        <v>0</v>
      </c>
      <c r="P304" s="8">
        <f>VLOOKUP(A304,'Absolute Total Monosaccharide C'!$E$2:$T$999,14)</f>
        <v>0</v>
      </c>
      <c r="Q304" s="8">
        <f>VLOOKUP(A304,'Absolute Total Monosaccharide C'!$E$2:$T$999,15)</f>
        <v>0.000722</v>
      </c>
      <c r="R304" s="8">
        <f>VLOOKUP(A304,'Absolute Total Monosaccharide C'!$E$2:$T$999,16)</f>
        <v>0</v>
      </c>
      <c r="S304" s="110">
        <f>VLOOKUP(A304,'Absolute Total Monosaccharide C'!$E$2:$T$999,2)</f>
        <v>10.05</v>
      </c>
      <c r="T304" s="2">
        <v>0.822515445</v>
      </c>
    </row>
    <row r="305">
      <c r="A305" s="2" t="s">
        <v>848</v>
      </c>
      <c r="B305" s="8" t="str">
        <f>VLOOKUP(A305,'Food Encyclopedia'!$C$2:$K$999,3)&amp;","&amp;VLOOKUP(A305,'Food Encyclopedia'!$C$2:$K$999,4)&amp;","&amp;VLOOKUP(A305,'Food Encyclopedia'!$C$2:$K$999,5)&amp;","&amp;VLOOKUP(A305,'Food Encyclopedia'!$C$2:$K$999,6)</f>
        <v>Organic Baby Food, commercial product, precooked, pouch,Organics Happy Baby,Bananas (2/5), plums (1/2), granola (2 tsp), water (5 tsp), Stage 2 (6+ months) meal,Fruits</v>
      </c>
      <c r="C305" s="8" t="str">
        <f>VLOOKUP(A305,'Food Encyclopedia'!$C$2:$K$999,6)</f>
        <v>Fruits</v>
      </c>
      <c r="D305" s="8" t="str">
        <f>VLOOKUP(A305,'Food Encyclopedia'!$C$2:$K$999,7)</f>
        <v>Commercial weaning</v>
      </c>
      <c r="E305" s="8">
        <f>VLOOKUP(A305,'Absolute Total Monosaccharide C'!$E$2:$T$999,3)</f>
        <v>0.399083</v>
      </c>
      <c r="F305" s="8">
        <f>VLOOKUP(A305,'Absolute Total Monosaccharide C'!$E$2:$T$999,4)</f>
        <v>0.008895</v>
      </c>
      <c r="G305" s="8">
        <f>VLOOKUP(A305,'Absolute Total Monosaccharide C'!$E$2:$T$999,5)</f>
        <v>0.094706</v>
      </c>
      <c r="H305" s="8">
        <f>VLOOKUP(A305,'Absolute Total Monosaccharide C'!$E$2:$T$999,6)</f>
        <v>0.003162</v>
      </c>
      <c r="I305" s="110">
        <f>VLOOKUP(A305,'Absolute Total Monosaccharide C'!$E$2:$T$999,7)</f>
        <v>0.004463</v>
      </c>
      <c r="J305" s="8">
        <f>VLOOKUP(A305,'Absolute Total Monosaccharide C'!$E$2:$T$999,8)</f>
        <v>0</v>
      </c>
      <c r="K305" s="8">
        <f>VLOOKUP(A305,'Absolute Total Monosaccharide C'!$E$2:$T$999,9)</f>
        <v>0.000372</v>
      </c>
      <c r="L305" s="8">
        <f>VLOOKUP(A305,'Absolute Total Monosaccharide C'!$E$2:$T$999,10)</f>
        <v>0</v>
      </c>
      <c r="M305" s="8">
        <f>VLOOKUP(A305,'Absolute Total Monosaccharide C'!$E$2:$T$999,11)</f>
        <v>0.007219</v>
      </c>
      <c r="N305" s="8">
        <f>VLOOKUP(A305,'Absolute Total Monosaccharide C'!$E$2:$T$999,12)</f>
        <v>0</v>
      </c>
      <c r="O305" s="8">
        <f>VLOOKUP(A305,'Absolute Total Monosaccharide C'!$E$2:$T$999,13)</f>
        <v>0</v>
      </c>
      <c r="P305" s="8">
        <f>VLOOKUP(A305,'Absolute Total Monosaccharide C'!$E$2:$T$999,14)</f>
        <v>0.002992</v>
      </c>
      <c r="Q305" s="8">
        <f>VLOOKUP(A305,'Absolute Total Monosaccharide C'!$E$2:$T$999,15)</f>
        <v>0</v>
      </c>
      <c r="R305" s="8">
        <f>VLOOKUP(A305,'Absolute Total Monosaccharide C'!$E$2:$T$999,16)</f>
        <v>0</v>
      </c>
      <c r="S305" s="110">
        <f>VLOOKUP(A305,'Absolute Total Monosaccharide C'!$E$2:$T$999,2)</f>
        <v>9.98</v>
      </c>
      <c r="T305" s="2">
        <v>0.95064027</v>
      </c>
    </row>
    <row r="306">
      <c r="A306" s="2" t="s">
        <v>850</v>
      </c>
      <c r="B306" s="8" t="str">
        <f>VLOOKUP(A306,'Food Encyclopedia'!$C$2:$K$999,3)&amp;","&amp;VLOOKUP(A306,'Food Encyclopedia'!$C$2:$K$999,4)&amp;","&amp;VLOOKUP(A306,'Food Encyclopedia'!$C$2:$K$999,5)&amp;","&amp;VLOOKUP(A306,'Food Encyclopedia'!$C$2:$K$999,6)</f>
        <v>Organic Baby Food, commercial product, precooked, pouch,Organics Happy Baby,Purple carrots (1/2), bananas (1/4), avocados (2 tsp), quinoa (2 tsp), water (2 tbsp) , Stage 2 (6+ months) meal,Vegetables</v>
      </c>
      <c r="C306" s="8" t="str">
        <f>VLOOKUP(A306,'Food Encyclopedia'!$C$2:$K$999,6)</f>
        <v>Vegetables</v>
      </c>
      <c r="D306" s="8" t="str">
        <f>VLOOKUP(A306,'Food Encyclopedia'!$C$2:$K$999,7)</f>
        <v>Commercial weaning</v>
      </c>
      <c r="E306" s="8">
        <f>VLOOKUP(A306,'Absolute Total Monosaccharide C'!$E$2:$T$999,3)</f>
        <v>0.359441</v>
      </c>
      <c r="F306" s="8">
        <f>VLOOKUP(A306,'Absolute Total Monosaccharide C'!$E$2:$T$999,4)</f>
        <v>0.018863</v>
      </c>
      <c r="G306" s="8">
        <f>VLOOKUP(A306,'Absolute Total Monosaccharide C'!$E$2:$T$999,5)</f>
        <v>0.062998</v>
      </c>
      <c r="H306" s="8">
        <f>VLOOKUP(A306,'Absolute Total Monosaccharide C'!$E$2:$T$999,6)</f>
        <v>0.008072</v>
      </c>
      <c r="I306" s="110">
        <f>VLOOKUP(A306,'Absolute Total Monosaccharide C'!$E$2:$T$999,7)</f>
        <v>0.012265</v>
      </c>
      <c r="J306" s="8">
        <f>VLOOKUP(A306,'Absolute Total Monosaccharide C'!$E$2:$T$999,8)</f>
        <v>0</v>
      </c>
      <c r="K306" s="8">
        <f>VLOOKUP(A306,'Absolute Total Monosaccharide C'!$E$2:$T$999,9)</f>
        <v>0.001144</v>
      </c>
      <c r="L306" s="8">
        <f>VLOOKUP(A306,'Absolute Total Monosaccharide C'!$E$2:$T$999,10)</f>
        <v>0</v>
      </c>
      <c r="M306" s="8">
        <f>VLOOKUP(A306,'Absolute Total Monosaccharide C'!$E$2:$T$999,11)</f>
        <v>0.018072</v>
      </c>
      <c r="N306" s="8">
        <f>VLOOKUP(A306,'Absolute Total Monosaccharide C'!$E$2:$T$999,12)</f>
        <v>0</v>
      </c>
      <c r="O306" s="8">
        <f>VLOOKUP(A306,'Absolute Total Monosaccharide C'!$E$2:$T$999,13)</f>
        <v>0</v>
      </c>
      <c r="P306" s="8">
        <f>VLOOKUP(A306,'Absolute Total Monosaccharide C'!$E$2:$T$999,14)</f>
        <v>0.004664</v>
      </c>
      <c r="Q306" s="8">
        <f>VLOOKUP(A306,'Absolute Total Monosaccharide C'!$E$2:$T$999,15)</f>
        <v>0</v>
      </c>
      <c r="R306" s="8">
        <f>VLOOKUP(A306,'Absolute Total Monosaccharide C'!$E$2:$T$999,16)</f>
        <v>0</v>
      </c>
      <c r="S306" s="110">
        <f>VLOOKUP(A306,'Absolute Total Monosaccharide C'!$E$2:$T$999,2)</f>
        <v>10.06</v>
      </c>
      <c r="T306" s="2">
        <v>0.623476592</v>
      </c>
    </row>
    <row r="307">
      <c r="A307" s="2" t="s">
        <v>852</v>
      </c>
      <c r="B307" s="8" t="str">
        <f>VLOOKUP(A307,'Food Encyclopedia'!$C$2:$K$999,3)&amp;","&amp;VLOOKUP(A307,'Food Encyclopedia'!$C$2:$K$999,4)&amp;","&amp;VLOOKUP(A307,'Food Encyclopedia'!$C$2:$K$999,5)&amp;","&amp;VLOOKUP(A307,'Food Encyclopedia'!$C$2:$K$999,6)</f>
        <v>Organic Baby Food, commercial product, precooked, pouch,Organics Happy Baby,Apples (1/3), sweet potatoes (1/6), granola (2 tsp), water (5 tsp), Stage 2 (6+ months) meal,Fruits</v>
      </c>
      <c r="C307" s="8" t="str">
        <f>VLOOKUP(A307,'Food Encyclopedia'!$C$2:$K$999,6)</f>
        <v>Fruits</v>
      </c>
      <c r="D307" s="8" t="str">
        <f>VLOOKUP(A307,'Food Encyclopedia'!$C$2:$K$999,7)</f>
        <v>Commercial weaning</v>
      </c>
      <c r="E307" s="8">
        <f>VLOOKUP(A307,'Absolute Total Monosaccharide C'!$E$2:$T$999,3)</f>
        <v>0.267841</v>
      </c>
      <c r="F307" s="8">
        <f>VLOOKUP(A307,'Absolute Total Monosaccharide C'!$E$2:$T$999,4)</f>
        <v>0.0417</v>
      </c>
      <c r="G307" s="8">
        <f>VLOOKUP(A307,'Absolute Total Monosaccharide C'!$E$2:$T$999,5)</f>
        <v>0.178157</v>
      </c>
      <c r="H307" s="8">
        <f>VLOOKUP(A307,'Absolute Total Monosaccharide C'!$E$2:$T$999,6)</f>
        <v>0.006059</v>
      </c>
      <c r="I307" s="110">
        <f>VLOOKUP(A307,'Absolute Total Monosaccharide C'!$E$2:$T$999,7)</f>
        <v>0.017631</v>
      </c>
      <c r="J307" s="8">
        <f>VLOOKUP(A307,'Absolute Total Monosaccharide C'!$E$2:$T$999,8)</f>
        <v>0.001219</v>
      </c>
      <c r="K307" s="8">
        <f>VLOOKUP(A307,'Absolute Total Monosaccharide C'!$E$2:$T$999,9)</f>
        <v>0.003317</v>
      </c>
      <c r="L307" s="8">
        <f>VLOOKUP(A307,'Absolute Total Monosaccharide C'!$E$2:$T$999,10)</f>
        <v>0</v>
      </c>
      <c r="M307" s="8">
        <f>VLOOKUP(A307,'Absolute Total Monosaccharide C'!$E$2:$T$999,11)</f>
        <v>0.035533</v>
      </c>
      <c r="N307" s="8">
        <f>VLOOKUP(A307,'Absolute Total Monosaccharide C'!$E$2:$T$999,12)</f>
        <v>0</v>
      </c>
      <c r="O307" s="8">
        <f>VLOOKUP(A307,'Absolute Total Monosaccharide C'!$E$2:$T$999,13)</f>
        <v>0</v>
      </c>
      <c r="P307" s="8">
        <f>VLOOKUP(A307,'Absolute Total Monosaccharide C'!$E$2:$T$999,14)</f>
        <v>0.001835</v>
      </c>
      <c r="Q307" s="8">
        <f>VLOOKUP(A307,'Absolute Total Monosaccharide C'!$E$2:$T$999,15)</f>
        <v>0.000742</v>
      </c>
      <c r="R307" s="8">
        <f>VLOOKUP(A307,'Absolute Total Monosaccharide C'!$E$2:$T$999,16)</f>
        <v>0</v>
      </c>
      <c r="S307" s="110">
        <f>VLOOKUP(A307,'Absolute Total Monosaccharide C'!$E$2:$T$999,2)</f>
        <v>10.07</v>
      </c>
      <c r="T307" s="2">
        <v>0.971068894</v>
      </c>
    </row>
    <row r="308">
      <c r="A308" s="2" t="s">
        <v>854</v>
      </c>
      <c r="B308" s="8" t="str">
        <f>VLOOKUP(A308,'Food Encyclopedia'!$C$2:$K$999,3)&amp;","&amp;VLOOKUP(A308,'Food Encyclopedia'!$C$2:$K$999,4)&amp;","&amp;VLOOKUP(A308,'Food Encyclopedia'!$C$2:$K$999,5)&amp;","&amp;VLOOKUP(A308,'Food Encyclopedia'!$C$2:$K$999,6)</f>
        <v>Real Food For Babies, commercial product, jar,Beech-Nut Naturals,Carrots, Stage 1 (4+ months) (4+ months),Vegetables</v>
      </c>
      <c r="C308" s="8" t="str">
        <f>VLOOKUP(A308,'Food Encyclopedia'!$C$2:$K$999,6)</f>
        <v>Vegetables</v>
      </c>
      <c r="D308" s="8" t="str">
        <f>VLOOKUP(A308,'Food Encyclopedia'!$C$2:$K$999,7)</f>
        <v>Commercial weaning</v>
      </c>
      <c r="E308" s="8">
        <f>VLOOKUP(A308,'Absolute Total Monosaccharide C'!$E$2:$T$999,3)</f>
        <v>0.21022</v>
      </c>
      <c r="F308" s="8">
        <f>VLOOKUP(A308,'Absolute Total Monosaccharide C'!$E$2:$T$999,4)</f>
        <v>0.019768</v>
      </c>
      <c r="G308" s="8">
        <f>VLOOKUP(A308,'Absolute Total Monosaccharide C'!$E$2:$T$999,5)</f>
        <v>0.174689</v>
      </c>
      <c r="H308" s="8">
        <f>VLOOKUP(A308,'Absolute Total Monosaccharide C'!$E$2:$T$999,6)</f>
        <v>0.007871</v>
      </c>
      <c r="I308" s="110">
        <f>VLOOKUP(A308,'Absolute Total Monosaccharide C'!$E$2:$T$999,7)</f>
        <v>0.005186</v>
      </c>
      <c r="J308" s="8">
        <f>VLOOKUP(A308,'Absolute Total Monosaccharide C'!$E$2:$T$999,8)</f>
        <v>0.001285</v>
      </c>
      <c r="K308" s="8">
        <f>VLOOKUP(A308,'Absolute Total Monosaccharide C'!$E$2:$T$999,9)</f>
        <v>0.00256</v>
      </c>
      <c r="L308" s="8">
        <f>VLOOKUP(A308,'Absolute Total Monosaccharide C'!$E$2:$T$999,10)</f>
        <v>0</v>
      </c>
      <c r="M308" s="8">
        <f>VLOOKUP(A308,'Absolute Total Monosaccharide C'!$E$2:$T$999,11)</f>
        <v>0.030436</v>
      </c>
      <c r="N308" s="8">
        <f>VLOOKUP(A308,'Absolute Total Monosaccharide C'!$E$2:$T$999,12)</f>
        <v>0</v>
      </c>
      <c r="O308" s="8">
        <f>VLOOKUP(A308,'Absolute Total Monosaccharide C'!$E$2:$T$999,13)</f>
        <v>0</v>
      </c>
      <c r="P308" s="8">
        <f>VLOOKUP(A308,'Absolute Total Monosaccharide C'!$E$2:$T$999,14)</f>
        <v>0.003212</v>
      </c>
      <c r="Q308" s="8">
        <f>VLOOKUP(A308,'Absolute Total Monosaccharide C'!$E$2:$T$999,15)</f>
        <v>0.000686</v>
      </c>
      <c r="R308" s="8">
        <f>VLOOKUP(A308,'Absolute Total Monosaccharide C'!$E$2:$T$999,16)</f>
        <v>0</v>
      </c>
      <c r="S308" s="110">
        <f>VLOOKUP(A308,'Absolute Total Monosaccharide C'!$E$2:$T$999,2)</f>
        <v>10.16</v>
      </c>
      <c r="T308" s="2">
        <v>0.728706836</v>
      </c>
    </row>
    <row r="309">
      <c r="A309" s="2" t="s">
        <v>859</v>
      </c>
      <c r="B309" s="8" t="str">
        <f>VLOOKUP(A309,'Food Encyclopedia'!$C$2:$K$999,3)&amp;","&amp;VLOOKUP(A309,'Food Encyclopedia'!$C$2:$K$999,4)&amp;","&amp;VLOOKUP(A309,'Food Encyclopedia'!$C$2:$K$999,5)&amp;","&amp;VLOOKUP(A309,'Food Encyclopedia'!$C$2:$K$999,6)</f>
        <v>Real Food For Babies, commercial product, jar,Beech-Nut Naturals,Butternut squash , Stage 1 (4+ months),Vegetables</v>
      </c>
      <c r="C309" s="8" t="str">
        <f>VLOOKUP(A309,'Food Encyclopedia'!$C$2:$K$999,6)</f>
        <v>Vegetables</v>
      </c>
      <c r="D309" s="8" t="str">
        <f>VLOOKUP(A309,'Food Encyclopedia'!$C$2:$K$999,7)</f>
        <v>Commercial weaning</v>
      </c>
      <c r="E309" s="8">
        <f>VLOOKUP(A309,'Absolute Total Monosaccharide C'!$E$2:$T$999,3)</f>
        <v>0.543731</v>
      </c>
      <c r="F309" s="8">
        <f>VLOOKUP(A309,'Absolute Total Monosaccharide C'!$E$2:$T$999,4)</f>
        <v>0.020769</v>
      </c>
      <c r="G309" s="8">
        <f>VLOOKUP(A309,'Absolute Total Monosaccharide C'!$E$2:$T$999,5)</f>
        <v>0.117727</v>
      </c>
      <c r="H309" s="8">
        <f>VLOOKUP(A309,'Absolute Total Monosaccharide C'!$E$2:$T$999,6)</f>
        <v>0.006786</v>
      </c>
      <c r="I309" s="110">
        <f>VLOOKUP(A309,'Absolute Total Monosaccharide C'!$E$2:$T$999,7)</f>
        <v>0.009394</v>
      </c>
      <c r="J309" s="8">
        <f>VLOOKUP(A309,'Absolute Total Monosaccharide C'!$E$2:$T$999,8)</f>
        <v>0.000439</v>
      </c>
      <c r="K309" s="8">
        <f>VLOOKUP(A309,'Absolute Total Monosaccharide C'!$E$2:$T$999,9)</f>
        <v>0.002626</v>
      </c>
      <c r="L309" s="8">
        <f>VLOOKUP(A309,'Absolute Total Monosaccharide C'!$E$2:$T$999,10)</f>
        <v>0</v>
      </c>
      <c r="M309" s="8">
        <f>VLOOKUP(A309,'Absolute Total Monosaccharide C'!$E$2:$T$999,11)</f>
        <v>0.012848</v>
      </c>
      <c r="N309" s="8">
        <f>VLOOKUP(A309,'Absolute Total Monosaccharide C'!$E$2:$T$999,12)</f>
        <v>0</v>
      </c>
      <c r="O309" s="8">
        <f>VLOOKUP(A309,'Absolute Total Monosaccharide C'!$E$2:$T$999,13)</f>
        <v>0</v>
      </c>
      <c r="P309" s="8">
        <f>VLOOKUP(A309,'Absolute Total Monosaccharide C'!$E$2:$T$999,14)</f>
        <v>0</v>
      </c>
      <c r="Q309" s="8">
        <f>VLOOKUP(A309,'Absolute Total Monosaccharide C'!$E$2:$T$999,15)</f>
        <v>0.000533</v>
      </c>
      <c r="R309" s="8">
        <f>VLOOKUP(A309,'Absolute Total Monosaccharide C'!$E$2:$T$999,16)</f>
        <v>0</v>
      </c>
      <c r="S309" s="110">
        <f>VLOOKUP(A309,'Absolute Total Monosaccharide C'!$E$2:$T$999,2)</f>
        <v>10.02</v>
      </c>
      <c r="T309" s="2">
        <v>0.808580028</v>
      </c>
    </row>
    <row r="310">
      <c r="A310" s="2" t="s">
        <v>861</v>
      </c>
      <c r="B310" s="8" t="str">
        <f>VLOOKUP(A310,'Food Encyclopedia'!$C$2:$K$999,3)&amp;","&amp;VLOOKUP(A310,'Food Encyclopedia'!$C$2:$K$999,4)&amp;","&amp;VLOOKUP(A310,'Food Encyclopedia'!$C$2:$K$999,5)&amp;","&amp;VLOOKUP(A310,'Food Encyclopedia'!$C$2:$K$999,6)</f>
        <v>Real Food For Babies, commercial product, jar,Beech-Nut Naturals,Prunes , Stage 1 (4+ months),Fruits</v>
      </c>
      <c r="C310" s="8" t="str">
        <f>VLOOKUP(A310,'Food Encyclopedia'!$C$2:$K$999,6)</f>
        <v>Fruits</v>
      </c>
      <c r="D310" s="8" t="str">
        <f>VLOOKUP(A310,'Food Encyclopedia'!$C$2:$K$999,7)</f>
        <v>Commercial weaning</v>
      </c>
      <c r="E310" s="8">
        <f>VLOOKUP(A310,'Absolute Total Monosaccharide C'!$E$2:$T$999,3)</f>
        <v>0.328465</v>
      </c>
      <c r="F310" s="8">
        <f>VLOOKUP(A310,'Absolute Total Monosaccharide C'!$E$2:$T$999,4)</f>
        <v>0.020356</v>
      </c>
      <c r="G310" s="8">
        <f>VLOOKUP(A310,'Absolute Total Monosaccharide C'!$E$2:$T$999,5)</f>
        <v>0.04242</v>
      </c>
      <c r="H310" s="8">
        <f>VLOOKUP(A310,'Absolute Total Monosaccharide C'!$E$2:$T$999,6)</f>
        <v>0.006287</v>
      </c>
      <c r="I310" s="110">
        <f>VLOOKUP(A310,'Absolute Total Monosaccharide C'!$E$2:$T$999,7)</f>
        <v>0.012619</v>
      </c>
      <c r="J310" s="8">
        <f>VLOOKUP(A310,'Absolute Total Monosaccharide C'!$E$2:$T$999,8)</f>
        <v>0.00301</v>
      </c>
      <c r="K310" s="8">
        <f>VLOOKUP(A310,'Absolute Total Monosaccharide C'!$E$2:$T$999,9)</f>
        <v>0.001736</v>
      </c>
      <c r="L310" s="8">
        <f>VLOOKUP(A310,'Absolute Total Monosaccharide C'!$E$2:$T$999,10)</f>
        <v>0</v>
      </c>
      <c r="M310" s="8">
        <f>VLOOKUP(A310,'Absolute Total Monosaccharide C'!$E$2:$T$999,11)</f>
        <v>0.022475</v>
      </c>
      <c r="N310" s="8">
        <f>VLOOKUP(A310,'Absolute Total Monosaccharide C'!$E$2:$T$999,12)</f>
        <v>0</v>
      </c>
      <c r="O310" s="8">
        <f>VLOOKUP(A310,'Absolute Total Monosaccharide C'!$E$2:$T$999,13)</f>
        <v>0</v>
      </c>
      <c r="P310" s="8">
        <f>VLOOKUP(A310,'Absolute Total Monosaccharide C'!$E$2:$T$999,14)</f>
        <v>0.002175</v>
      </c>
      <c r="Q310" s="8">
        <f>VLOOKUP(A310,'Absolute Total Monosaccharide C'!$E$2:$T$999,15)</f>
        <v>0</v>
      </c>
      <c r="R310" s="8">
        <f>VLOOKUP(A310,'Absolute Total Monosaccharide C'!$E$2:$T$999,16)</f>
        <v>0.000431</v>
      </c>
      <c r="S310" s="110">
        <f>VLOOKUP(A310,'Absolute Total Monosaccharide C'!$E$2:$T$999,2)</f>
        <v>10.27</v>
      </c>
    </row>
    <row r="311">
      <c r="A311" s="2" t="s">
        <v>863</v>
      </c>
      <c r="B311" s="8" t="str">
        <f>VLOOKUP(A311,'Food Encyclopedia'!$C$2:$K$999,3)&amp;","&amp;VLOOKUP(A311,'Food Encyclopedia'!$C$2:$K$999,4)&amp;","&amp;VLOOKUP(A311,'Food Encyclopedia'!$C$2:$K$999,5)&amp;","&amp;VLOOKUP(A311,'Food Encyclopedia'!$C$2:$K$999,6)</f>
        <v>Real Food For Babies, commercial product, jar,Beech-Nut Naturals,Sweet potatoes, Stage 1 (4+ months),Vegetables</v>
      </c>
      <c r="C311" s="8" t="str">
        <f>VLOOKUP(A311,'Food Encyclopedia'!$C$2:$K$999,6)</f>
        <v>Vegetables</v>
      </c>
      <c r="D311" s="8" t="str">
        <f>VLOOKUP(A311,'Food Encyclopedia'!$C$2:$K$999,7)</f>
        <v>Commercial weaning</v>
      </c>
      <c r="E311" s="8">
        <f>VLOOKUP(A311,'Absolute Total Monosaccharide C'!$E$2:$T$999,3)</f>
        <v>0.354948</v>
      </c>
      <c r="F311" s="8">
        <f>VLOOKUP(A311,'Absolute Total Monosaccharide C'!$E$2:$T$999,4)</f>
        <v>0.009085</v>
      </c>
      <c r="G311" s="8">
        <f>VLOOKUP(A311,'Absolute Total Monosaccharide C'!$E$2:$T$999,5)</f>
        <v>0.009811</v>
      </c>
      <c r="H311" s="8">
        <f>VLOOKUP(A311,'Absolute Total Monosaccharide C'!$E$2:$T$999,6)</f>
        <v>0.004261</v>
      </c>
      <c r="I311" s="110">
        <f>VLOOKUP(A311,'Absolute Total Monosaccharide C'!$E$2:$T$999,7)</f>
        <v>0.005989</v>
      </c>
      <c r="J311" s="8">
        <f>VLOOKUP(A311,'Absolute Total Monosaccharide C'!$E$2:$T$999,8)</f>
        <v>0</v>
      </c>
      <c r="K311" s="8">
        <f>VLOOKUP(A311,'Absolute Total Monosaccharide C'!$E$2:$T$999,9)</f>
        <v>0.001832</v>
      </c>
      <c r="L311" s="8">
        <f>VLOOKUP(A311,'Absolute Total Monosaccharide C'!$E$2:$T$999,10)</f>
        <v>0</v>
      </c>
      <c r="M311" s="8">
        <f>VLOOKUP(A311,'Absolute Total Monosaccharide C'!$E$2:$T$999,11)</f>
        <v>0.011395</v>
      </c>
      <c r="N311" s="8">
        <f>VLOOKUP(A311,'Absolute Total Monosaccharide C'!$E$2:$T$999,12)</f>
        <v>0</v>
      </c>
      <c r="O311" s="8">
        <f>VLOOKUP(A311,'Absolute Total Monosaccharide C'!$E$2:$T$999,13)</f>
        <v>0</v>
      </c>
      <c r="P311" s="8">
        <f>VLOOKUP(A311,'Absolute Total Monosaccharide C'!$E$2:$T$999,14)</f>
        <v>0</v>
      </c>
      <c r="Q311" s="8">
        <f>VLOOKUP(A311,'Absolute Total Monosaccharide C'!$E$2:$T$999,15)</f>
        <v>0</v>
      </c>
      <c r="R311" s="8">
        <f>VLOOKUP(A311,'Absolute Total Monosaccharide C'!$E$2:$T$999,16)</f>
        <v>0.000374</v>
      </c>
      <c r="S311" s="110">
        <f>VLOOKUP(A311,'Absolute Total Monosaccharide C'!$E$2:$T$999,2)</f>
        <v>10.28</v>
      </c>
      <c r="T311" s="2">
        <v>0.946872801</v>
      </c>
    </row>
    <row r="312">
      <c r="A312" s="2" t="s">
        <v>865</v>
      </c>
      <c r="B312" s="8" t="str">
        <f>VLOOKUP(A312,'Food Encyclopedia'!$C$2:$K$999,3)&amp;","&amp;VLOOKUP(A312,'Food Encyclopedia'!$C$2:$K$999,4)&amp;","&amp;VLOOKUP(A312,'Food Encyclopedia'!$C$2:$K$999,5)&amp;","&amp;VLOOKUP(A312,'Food Encyclopedia'!$C$2:$K$999,6)</f>
        <v>Real Food For Babies, commercial product, jar,Beech-Nut Naturals,Apples, Stage 1 (4+ months),Fruits</v>
      </c>
      <c r="C312" s="8" t="str">
        <f>VLOOKUP(A312,'Food Encyclopedia'!$C$2:$K$999,6)</f>
        <v>Fruits</v>
      </c>
      <c r="D312" s="8" t="str">
        <f>VLOOKUP(A312,'Food Encyclopedia'!$C$2:$K$999,7)</f>
        <v>Commercial weaning</v>
      </c>
      <c r="E312" s="8">
        <f>VLOOKUP(A312,'Absolute Total Monosaccharide C'!$E$2:$T$999,3)</f>
        <v>0.230747</v>
      </c>
      <c r="F312" s="8">
        <f>VLOOKUP(A312,'Absolute Total Monosaccharide C'!$E$2:$T$999,4)</f>
        <v>0.008612</v>
      </c>
      <c r="G312" s="8">
        <f>VLOOKUP(A312,'Absolute Total Monosaccharide C'!$E$2:$T$999,5)</f>
        <v>0.116385</v>
      </c>
      <c r="H312" s="8">
        <f>VLOOKUP(A312,'Absolute Total Monosaccharide C'!$E$2:$T$999,6)</f>
        <v>0.01062</v>
      </c>
      <c r="I312" s="110">
        <f>VLOOKUP(A312,'Absolute Total Monosaccharide C'!$E$2:$T$999,7)</f>
        <v>0.010441</v>
      </c>
      <c r="J312" s="8">
        <f>VLOOKUP(A312,'Absolute Total Monosaccharide C'!$E$2:$T$999,8)</f>
        <v>0.003279</v>
      </c>
      <c r="K312" s="8">
        <f>VLOOKUP(A312,'Absolute Total Monosaccharide C'!$E$2:$T$999,9)</f>
        <v>0.001416</v>
      </c>
      <c r="L312" s="8">
        <f>VLOOKUP(A312,'Absolute Total Monosaccharide C'!$E$2:$T$999,10)</f>
        <v>0</v>
      </c>
      <c r="M312" s="8">
        <f>VLOOKUP(A312,'Absolute Total Monosaccharide C'!$E$2:$T$999,11)</f>
        <v>0.018111</v>
      </c>
      <c r="N312" s="8">
        <f>VLOOKUP(A312,'Absolute Total Monosaccharide C'!$E$2:$T$999,12)</f>
        <v>0</v>
      </c>
      <c r="O312" s="8">
        <f>VLOOKUP(A312,'Absolute Total Monosaccharide C'!$E$2:$T$999,13)</f>
        <v>0</v>
      </c>
      <c r="P312" s="8">
        <f>VLOOKUP(A312,'Absolute Total Monosaccharide C'!$E$2:$T$999,14)</f>
        <v>0</v>
      </c>
      <c r="Q312" s="8">
        <f>VLOOKUP(A312,'Absolute Total Monosaccharide C'!$E$2:$T$999,15)</f>
        <v>0</v>
      </c>
      <c r="R312" s="8">
        <f>VLOOKUP(A312,'Absolute Total Monosaccharide C'!$E$2:$T$999,16)</f>
        <v>0.000286</v>
      </c>
      <c r="S312" s="110">
        <f>VLOOKUP(A312,'Absolute Total Monosaccharide C'!$E$2:$T$999,2)</f>
        <v>10.05</v>
      </c>
    </row>
    <row r="313">
      <c r="A313" s="2" t="s">
        <v>867</v>
      </c>
      <c r="B313" s="8" t="str">
        <f>VLOOKUP(A313,'Food Encyclopedia'!$C$2:$K$999,3)&amp;","&amp;VLOOKUP(A313,'Food Encyclopedia'!$C$2:$K$999,4)&amp;","&amp;VLOOKUP(A313,'Food Encyclopedia'!$C$2:$K$999,5)&amp;","&amp;VLOOKUP(A313,'Food Encyclopedia'!$C$2:$K$999,6)</f>
        <v>Real Food For Babies, commercial product, jar,Beech-Nut Naturals,Bananas, Stage 1 (4+ months),Fruits</v>
      </c>
      <c r="C313" s="8" t="str">
        <f>VLOOKUP(A313,'Food Encyclopedia'!$C$2:$K$999,6)</f>
        <v>Fruits</v>
      </c>
      <c r="D313" s="8" t="str">
        <f>VLOOKUP(A313,'Food Encyclopedia'!$C$2:$K$999,7)</f>
        <v>Commercial weaning</v>
      </c>
      <c r="E313" s="8">
        <f>VLOOKUP(A313,'Absolute Total Monosaccharide C'!$E$2:$T$999,3)</f>
        <v>0.444205</v>
      </c>
      <c r="F313" s="8">
        <f>VLOOKUP(A313,'Absolute Total Monosaccharide C'!$E$2:$T$999,4)</f>
        <v>0.003995</v>
      </c>
      <c r="G313" s="8">
        <f>VLOOKUP(A313,'Absolute Total Monosaccharide C'!$E$2:$T$999,5)</f>
        <v>0.144713</v>
      </c>
      <c r="H313" s="8">
        <f>VLOOKUP(A313,'Absolute Total Monosaccharide C'!$E$2:$T$999,6)</f>
        <v>0.002224</v>
      </c>
      <c r="I313" s="110">
        <f>VLOOKUP(A313,'Absolute Total Monosaccharide C'!$E$2:$T$999,7)</f>
        <v>0.003216</v>
      </c>
      <c r="J313" s="8">
        <f>VLOOKUP(A313,'Absolute Total Monosaccharide C'!$E$2:$T$999,8)</f>
        <v>0</v>
      </c>
      <c r="K313" s="8">
        <f>VLOOKUP(A313,'Absolute Total Monosaccharide C'!$E$2:$T$999,9)</f>
        <v>0.000335</v>
      </c>
      <c r="L313" s="8">
        <f>VLOOKUP(A313,'Absolute Total Monosaccharide C'!$E$2:$T$999,10)</f>
        <v>0</v>
      </c>
      <c r="M313" s="8">
        <f>VLOOKUP(A313,'Absolute Total Monosaccharide C'!$E$2:$T$999,11)</f>
        <v>0.011056</v>
      </c>
      <c r="N313" s="8">
        <f>VLOOKUP(A313,'Absolute Total Monosaccharide C'!$E$2:$T$999,12)</f>
        <v>0</v>
      </c>
      <c r="O313" s="8">
        <f>VLOOKUP(A313,'Absolute Total Monosaccharide C'!$E$2:$T$999,13)</f>
        <v>0</v>
      </c>
      <c r="P313" s="8">
        <f>VLOOKUP(A313,'Absolute Total Monosaccharide C'!$E$2:$T$999,14)</f>
        <v>0</v>
      </c>
      <c r="Q313" s="8">
        <f>VLOOKUP(A313,'Absolute Total Monosaccharide C'!$E$2:$T$999,15)</f>
        <v>0</v>
      </c>
      <c r="R313" s="8">
        <f>VLOOKUP(A313,'Absolute Total Monosaccharide C'!$E$2:$T$999,16)</f>
        <v>0.000357</v>
      </c>
      <c r="S313" s="110">
        <f>VLOOKUP(A313,'Absolute Total Monosaccharide C'!$E$2:$T$999,2)</f>
        <v>10.16</v>
      </c>
    </row>
    <row r="314">
      <c r="A314" s="2" t="s">
        <v>869</v>
      </c>
      <c r="B314" s="8" t="str">
        <f>VLOOKUP(A314,'Food Encyclopedia'!$C$2:$K$999,3)&amp;","&amp;VLOOKUP(A314,'Food Encyclopedia'!$C$2:$K$999,4)&amp;","&amp;VLOOKUP(A314,'Food Encyclopedia'!$C$2:$K$999,5)&amp;","&amp;VLOOKUP(A314,'Food Encyclopedia'!$C$2:$K$999,6)</f>
        <v>Real Food For Babies, commercial product, jar,Beech-Nut Naturals,Apples, cinnamon, granola, Stage 2 (6+ months),Fruits</v>
      </c>
      <c r="C314" s="8" t="str">
        <f>VLOOKUP(A314,'Food Encyclopedia'!$C$2:$K$999,6)</f>
        <v>Fruits</v>
      </c>
      <c r="D314" s="8" t="str">
        <f>VLOOKUP(A314,'Food Encyclopedia'!$C$2:$K$999,7)</f>
        <v>Commercial weaning</v>
      </c>
      <c r="E314" s="8">
        <f>VLOOKUP(A314,'Absolute Total Monosaccharide C'!$E$2:$T$999,3)</f>
        <v>0.415155</v>
      </c>
      <c r="F314" s="8">
        <f>VLOOKUP(A314,'Absolute Total Monosaccharide C'!$E$2:$T$999,4)</f>
        <v>0.011238</v>
      </c>
      <c r="G314" s="8">
        <f>VLOOKUP(A314,'Absolute Total Monosaccharide C'!$E$2:$T$999,5)</f>
        <v>0.295822</v>
      </c>
      <c r="H314" s="8">
        <f>VLOOKUP(A314,'Absolute Total Monosaccharide C'!$E$2:$T$999,6)</f>
        <v>0.035951</v>
      </c>
      <c r="I314" s="110">
        <f>VLOOKUP(A314,'Absolute Total Monosaccharide C'!$E$2:$T$999,7)</f>
        <v>0.01524</v>
      </c>
      <c r="J314" s="8">
        <f>VLOOKUP(A314,'Absolute Total Monosaccharide C'!$E$2:$T$999,8)</f>
        <v>0.001565</v>
      </c>
      <c r="K314" s="8">
        <f>VLOOKUP(A314,'Absolute Total Monosaccharide C'!$E$2:$T$999,9)</f>
        <v>0.000876</v>
      </c>
      <c r="L314" s="8">
        <f>VLOOKUP(A314,'Absolute Total Monosaccharide C'!$E$2:$T$999,10)</f>
        <v>0</v>
      </c>
      <c r="M314" s="8">
        <f>VLOOKUP(A314,'Absolute Total Monosaccharide C'!$E$2:$T$999,11)</f>
        <v>0.008819</v>
      </c>
      <c r="N314" s="8">
        <f>VLOOKUP(A314,'Absolute Total Monosaccharide C'!$E$2:$T$999,12)</f>
        <v>0</v>
      </c>
      <c r="O314" s="8">
        <f>VLOOKUP(A314,'Absolute Total Monosaccharide C'!$E$2:$T$999,13)</f>
        <v>0</v>
      </c>
      <c r="P314" s="8">
        <f>VLOOKUP(A314,'Absolute Total Monosaccharide C'!$E$2:$T$999,14)</f>
        <v>0</v>
      </c>
      <c r="Q314" s="8">
        <f>VLOOKUP(A314,'Absolute Total Monosaccharide C'!$E$2:$T$999,15)</f>
        <v>0.000515</v>
      </c>
      <c r="R314" s="8">
        <f>VLOOKUP(A314,'Absolute Total Monosaccharide C'!$E$2:$T$999,16)</f>
        <v>0</v>
      </c>
      <c r="S314" s="110">
        <f>VLOOKUP(A314,'Absolute Total Monosaccharide C'!$E$2:$T$999,2)</f>
        <v>10</v>
      </c>
      <c r="T314" s="2">
        <v>0.97898666</v>
      </c>
    </row>
    <row r="315">
      <c r="A315" s="2" t="s">
        <v>871</v>
      </c>
      <c r="B315" s="8" t="str">
        <f>VLOOKUP(A315,'Food Encyclopedia'!$C$2:$K$999,3)&amp;","&amp;VLOOKUP(A315,'Food Encyclopedia'!$C$2:$K$999,4)&amp;","&amp;VLOOKUP(A315,'Food Encyclopedia'!$C$2:$K$999,5)&amp;","&amp;VLOOKUP(A315,'Food Encyclopedia'!$C$2:$K$999,6)</f>
        <v>Real Food For Babies, commercial product, jar,Beech-Nut Naturals,Apples, kales, Stage 2 (6+ months),Fruits</v>
      </c>
      <c r="C315" s="8" t="str">
        <f>VLOOKUP(A315,'Food Encyclopedia'!$C$2:$K$999,6)</f>
        <v>Fruits</v>
      </c>
      <c r="D315" s="8" t="str">
        <f>VLOOKUP(A315,'Food Encyclopedia'!$C$2:$K$999,7)</f>
        <v>Commercial weaning</v>
      </c>
      <c r="E315" s="8">
        <f>VLOOKUP(A315,'Absolute Total Monosaccharide C'!$E$2:$T$999,3)</f>
        <v>0.209921</v>
      </c>
      <c r="F315" s="8">
        <f>VLOOKUP(A315,'Absolute Total Monosaccharide C'!$E$2:$T$999,4)</f>
        <v>0.013304</v>
      </c>
      <c r="G315" s="8">
        <f>VLOOKUP(A315,'Absolute Total Monosaccharide C'!$E$2:$T$999,5)</f>
        <v>0.326359</v>
      </c>
      <c r="H315" s="8">
        <f>VLOOKUP(A315,'Absolute Total Monosaccharide C'!$E$2:$T$999,6)</f>
        <v>0.011609</v>
      </c>
      <c r="I315" s="110">
        <f>VLOOKUP(A315,'Absolute Total Monosaccharide C'!$E$2:$T$999,7)</f>
        <v>0.011644</v>
      </c>
      <c r="J315" s="8">
        <f>VLOOKUP(A315,'Absolute Total Monosaccharide C'!$E$2:$T$999,8)</f>
        <v>0.00244</v>
      </c>
      <c r="K315" s="8">
        <f>VLOOKUP(A315,'Absolute Total Monosaccharide C'!$E$2:$T$999,9)</f>
        <v>0.001198</v>
      </c>
      <c r="L315" s="8">
        <f>VLOOKUP(A315,'Absolute Total Monosaccharide C'!$E$2:$T$999,10)</f>
        <v>0</v>
      </c>
      <c r="M315" s="8">
        <f>VLOOKUP(A315,'Absolute Total Monosaccharide C'!$E$2:$T$999,11)</f>
        <v>0.014256</v>
      </c>
      <c r="N315" s="8">
        <f>VLOOKUP(A315,'Absolute Total Monosaccharide C'!$E$2:$T$999,12)</f>
        <v>0</v>
      </c>
      <c r="O315" s="8">
        <f>VLOOKUP(A315,'Absolute Total Monosaccharide C'!$E$2:$T$999,13)</f>
        <v>0</v>
      </c>
      <c r="P315" s="8">
        <f>VLOOKUP(A315,'Absolute Total Monosaccharide C'!$E$2:$T$999,14)</f>
        <v>0.002132</v>
      </c>
      <c r="Q315" s="8">
        <f>VLOOKUP(A315,'Absolute Total Monosaccharide C'!$E$2:$T$999,15)</f>
        <v>0.000304</v>
      </c>
      <c r="R315" s="8">
        <f>VLOOKUP(A315,'Absolute Total Monosaccharide C'!$E$2:$T$999,16)</f>
        <v>0</v>
      </c>
      <c r="S315" s="110">
        <f>VLOOKUP(A315,'Absolute Total Monosaccharide C'!$E$2:$T$999,2)</f>
        <v>10.07</v>
      </c>
      <c r="T315" s="2">
        <v>0.816431862</v>
      </c>
    </row>
    <row r="316">
      <c r="A316" s="2" t="s">
        <v>873</v>
      </c>
      <c r="B316" s="8" t="str">
        <f>VLOOKUP(A316,'Food Encyclopedia'!$C$2:$K$999,3)&amp;","&amp;VLOOKUP(A316,'Food Encyclopedia'!$C$2:$K$999,4)&amp;","&amp;VLOOKUP(A316,'Food Encyclopedia'!$C$2:$K$999,5)&amp;","&amp;VLOOKUP(A316,'Food Encyclopedia'!$C$2:$K$999,6)</f>
        <v>Real Food For Babies, commercial product, jar,Beech-Nut Naturals,Spinach, zucchini, peas, Stage 2 (6+ months),Vegetables</v>
      </c>
      <c r="C316" s="8" t="str">
        <f>VLOOKUP(A316,'Food Encyclopedia'!$C$2:$K$999,6)</f>
        <v>Vegetables</v>
      </c>
      <c r="D316" s="8" t="str">
        <f>VLOOKUP(A316,'Food Encyclopedia'!$C$2:$K$999,7)</f>
        <v>Commercial weaning</v>
      </c>
      <c r="E316" s="8">
        <f>VLOOKUP(A316,'Absolute Total Monosaccharide C'!$E$2:$T$999,3)</f>
        <v>0.357586</v>
      </c>
      <c r="F316" s="8">
        <f>VLOOKUP(A316,'Absolute Total Monosaccharide C'!$E$2:$T$999,4)</f>
        <v>0.03178</v>
      </c>
      <c r="G316" s="8">
        <f>VLOOKUP(A316,'Absolute Total Monosaccharide C'!$E$2:$T$999,5)</f>
        <v>0.11833</v>
      </c>
      <c r="H316" s="8">
        <f>VLOOKUP(A316,'Absolute Total Monosaccharide C'!$E$2:$T$999,6)</f>
        <v>0.012199</v>
      </c>
      <c r="I316" s="110">
        <f>VLOOKUP(A316,'Absolute Total Monosaccharide C'!$E$2:$T$999,7)</f>
        <v>0.026272</v>
      </c>
      <c r="J316" s="8">
        <f>VLOOKUP(A316,'Absolute Total Monosaccharide C'!$E$2:$T$999,8)</f>
        <v>0.002278</v>
      </c>
      <c r="K316" s="8">
        <f>VLOOKUP(A316,'Absolute Total Monosaccharide C'!$E$2:$T$999,9)</f>
        <v>0.002779</v>
      </c>
      <c r="L316" s="8">
        <f>VLOOKUP(A316,'Absolute Total Monosaccharide C'!$E$2:$T$999,10)</f>
        <v>0</v>
      </c>
      <c r="M316" s="8">
        <f>VLOOKUP(A316,'Absolute Total Monosaccharide C'!$E$2:$T$999,11)</f>
        <v>0.016556</v>
      </c>
      <c r="N316" s="8">
        <f>VLOOKUP(A316,'Absolute Total Monosaccharide C'!$E$2:$T$999,12)</f>
        <v>0</v>
      </c>
      <c r="O316" s="8">
        <f>VLOOKUP(A316,'Absolute Total Monosaccharide C'!$E$2:$T$999,13)</f>
        <v>0</v>
      </c>
      <c r="P316" s="8">
        <f>VLOOKUP(A316,'Absolute Total Monosaccharide C'!$E$2:$T$999,14)</f>
        <v>0.002893</v>
      </c>
      <c r="Q316" s="8">
        <f>VLOOKUP(A316,'Absolute Total Monosaccharide C'!$E$2:$T$999,15)</f>
        <v>0.003487</v>
      </c>
      <c r="R316" s="8">
        <f>VLOOKUP(A316,'Absolute Total Monosaccharide C'!$E$2:$T$999,16)</f>
        <v>0</v>
      </c>
      <c r="S316" s="110">
        <f>VLOOKUP(A316,'Absolute Total Monosaccharide C'!$E$2:$T$999,2)</f>
        <v>10.15</v>
      </c>
      <c r="T316" s="2">
        <v>0.748188153</v>
      </c>
    </row>
    <row r="317">
      <c r="A317" s="2" t="s">
        <v>875</v>
      </c>
      <c r="B317" s="8" t="str">
        <f>VLOOKUP(A317,'Food Encyclopedia'!$C$2:$K$999,3)&amp;","&amp;VLOOKUP(A317,'Food Encyclopedia'!$C$2:$K$999,4)&amp;","&amp;VLOOKUP(A317,'Food Encyclopedia'!$C$2:$K$999,5)&amp;","&amp;VLOOKUP(A317,'Food Encyclopedia'!$C$2:$K$999,6)</f>
        <v>Real Food For Babies, commercial product, jar,Beech-Nut Naturals,Banana, oranges, pineapple, Stage 2 (6+ months),Fruits</v>
      </c>
      <c r="C317" s="8" t="str">
        <f>VLOOKUP(A317,'Food Encyclopedia'!$C$2:$K$999,6)</f>
        <v>Fruits</v>
      </c>
      <c r="D317" s="8" t="str">
        <f>VLOOKUP(A317,'Food Encyclopedia'!$C$2:$K$999,7)</f>
        <v>Commercial weaning</v>
      </c>
      <c r="E317" s="8">
        <f>VLOOKUP(A317,'Absolute Total Monosaccharide C'!$E$2:$T$999,3)</f>
        <v>0.369055</v>
      </c>
      <c r="F317" s="8">
        <f>VLOOKUP(A317,'Absolute Total Monosaccharide C'!$E$2:$T$999,4)</f>
        <v>0.010944</v>
      </c>
      <c r="G317" s="8">
        <f>VLOOKUP(A317,'Absolute Total Monosaccharide C'!$E$2:$T$999,5)</f>
        <v>0.176312</v>
      </c>
      <c r="H317" s="8">
        <f>VLOOKUP(A317,'Absolute Total Monosaccharide C'!$E$2:$T$999,6)</f>
        <v>0.008116</v>
      </c>
      <c r="I317" s="110">
        <f>VLOOKUP(A317,'Absolute Total Monosaccharide C'!$E$2:$T$999,7)</f>
        <v>0.010021</v>
      </c>
      <c r="J317" s="8">
        <f>VLOOKUP(A317,'Absolute Total Monosaccharide C'!$E$2:$T$999,8)</f>
        <v>0.000711</v>
      </c>
      <c r="K317" s="8">
        <f>VLOOKUP(A317,'Absolute Total Monosaccharide C'!$E$2:$T$999,9)</f>
        <v>0.000845</v>
      </c>
      <c r="L317" s="8">
        <f>VLOOKUP(A317,'Absolute Total Monosaccharide C'!$E$2:$T$999,10)</f>
        <v>0</v>
      </c>
      <c r="M317" s="8">
        <f>VLOOKUP(A317,'Absolute Total Monosaccharide C'!$E$2:$T$999,11)</f>
        <v>0.011992</v>
      </c>
      <c r="N317" s="8">
        <f>VLOOKUP(A317,'Absolute Total Monosaccharide C'!$E$2:$T$999,12)</f>
        <v>0</v>
      </c>
      <c r="O317" s="8">
        <f>VLOOKUP(A317,'Absolute Total Monosaccharide C'!$E$2:$T$999,13)</f>
        <v>0</v>
      </c>
      <c r="P317" s="8">
        <f>VLOOKUP(A317,'Absolute Total Monosaccharide C'!$E$2:$T$999,14)</f>
        <v>0.001537</v>
      </c>
      <c r="Q317" s="8">
        <f>VLOOKUP(A317,'Absolute Total Monosaccharide C'!$E$2:$T$999,15)</f>
        <v>0.000303</v>
      </c>
      <c r="R317" s="8">
        <f>VLOOKUP(A317,'Absolute Total Monosaccharide C'!$E$2:$T$999,16)</f>
        <v>0</v>
      </c>
      <c r="S317" s="110">
        <f>VLOOKUP(A317,'Absolute Total Monosaccharide C'!$E$2:$T$999,2)</f>
        <v>10.36</v>
      </c>
      <c r="T317" s="2">
        <v>1.039045731</v>
      </c>
    </row>
    <row r="318">
      <c r="A318" s="2" t="s">
        <v>877</v>
      </c>
      <c r="B318" s="8" t="str">
        <f>VLOOKUP(A318,'Food Encyclopedia'!$C$2:$K$999,3)&amp;","&amp;VLOOKUP(A318,'Food Encyclopedia'!$C$2:$K$999,4)&amp;","&amp;VLOOKUP(A318,'Food Encyclopedia'!$C$2:$K$999,5)&amp;","&amp;VLOOKUP(A318,'Food Encyclopedia'!$C$2:$K$999,6)</f>
        <v>Real Food For Babies, commercial product, jar,Beech-Nut Naturals,Mangoes, Stage 2 (6+ months),Fruits</v>
      </c>
      <c r="C318" s="8" t="str">
        <f>VLOOKUP(A318,'Food Encyclopedia'!$C$2:$K$999,6)</f>
        <v>Fruits</v>
      </c>
      <c r="D318" s="8" t="str">
        <f>VLOOKUP(A318,'Food Encyclopedia'!$C$2:$K$999,7)</f>
        <v>Commercial weaning</v>
      </c>
      <c r="E318" s="8">
        <f>VLOOKUP(A318,'Absolute Total Monosaccharide C'!$E$2:$T$999,3)</f>
        <v>0.327205</v>
      </c>
      <c r="F318" s="8">
        <f>VLOOKUP(A318,'Absolute Total Monosaccharide C'!$E$2:$T$999,4)</f>
        <v>0.008804</v>
      </c>
      <c r="G318" s="8">
        <f>VLOOKUP(A318,'Absolute Total Monosaccharide C'!$E$2:$T$999,5)</f>
        <v>0.119264</v>
      </c>
      <c r="H318" s="8">
        <f>VLOOKUP(A318,'Absolute Total Monosaccharide C'!$E$2:$T$999,6)</f>
        <v>0.001632</v>
      </c>
      <c r="I318" s="110">
        <f>VLOOKUP(A318,'Absolute Total Monosaccharide C'!$E$2:$T$999,7)</f>
        <v>0.010149</v>
      </c>
      <c r="J318" s="8">
        <f>VLOOKUP(A318,'Absolute Total Monosaccharide C'!$E$2:$T$999,8)</f>
        <v>0</v>
      </c>
      <c r="K318" s="8">
        <f>VLOOKUP(A318,'Absolute Total Monosaccharide C'!$E$2:$T$999,9)</f>
        <v>0.000746</v>
      </c>
      <c r="L318" s="8">
        <f>VLOOKUP(A318,'Absolute Total Monosaccharide C'!$E$2:$T$999,10)</f>
        <v>0</v>
      </c>
      <c r="M318" s="8">
        <f>VLOOKUP(A318,'Absolute Total Monosaccharide C'!$E$2:$T$999,11)</f>
        <v>0.01037</v>
      </c>
      <c r="N318" s="8">
        <f>VLOOKUP(A318,'Absolute Total Monosaccharide C'!$E$2:$T$999,12)</f>
        <v>0</v>
      </c>
      <c r="O318" s="8">
        <f>VLOOKUP(A318,'Absolute Total Monosaccharide C'!$E$2:$T$999,13)</f>
        <v>0</v>
      </c>
      <c r="P318" s="8">
        <f>VLOOKUP(A318,'Absolute Total Monosaccharide C'!$E$2:$T$999,14)</f>
        <v>0.00068</v>
      </c>
      <c r="Q318" s="8">
        <f>VLOOKUP(A318,'Absolute Total Monosaccharide C'!$E$2:$T$999,15)</f>
        <v>0</v>
      </c>
      <c r="R318" s="8">
        <f>VLOOKUP(A318,'Absolute Total Monosaccharide C'!$E$2:$T$999,16)</f>
        <v>0</v>
      </c>
      <c r="S318" s="110">
        <f>VLOOKUP(A318,'Absolute Total Monosaccharide C'!$E$2:$T$999,2)</f>
        <v>10.32</v>
      </c>
      <c r="T318" s="2">
        <v>0.994223442</v>
      </c>
    </row>
    <row r="319">
      <c r="A319" s="2" t="s">
        <v>879</v>
      </c>
      <c r="B319" s="8" t="str">
        <f>VLOOKUP(A319,'Food Encyclopedia'!$C$2:$K$999,3)&amp;","&amp;VLOOKUP(A319,'Food Encyclopedia'!$C$2:$K$999,4)&amp;","&amp;VLOOKUP(A319,'Food Encyclopedia'!$C$2:$K$999,5)&amp;","&amp;VLOOKUP(A319,'Food Encyclopedia'!$C$2:$K$999,6)</f>
        <v>Real Food For Babies, commercial product, jar,Beech-Nut Naturals,Pears, blueberries, Stage 2 (6+ months),Fruits</v>
      </c>
      <c r="C319" s="8" t="str">
        <f>VLOOKUP(A319,'Food Encyclopedia'!$C$2:$K$999,6)</f>
        <v>Fruits</v>
      </c>
      <c r="D319" s="8" t="str">
        <f>VLOOKUP(A319,'Food Encyclopedia'!$C$2:$K$999,7)</f>
        <v>Commercial weaning</v>
      </c>
      <c r="E319" s="8">
        <f>VLOOKUP(A319,'Absolute Total Monosaccharide C'!$E$2:$T$999,3)</f>
        <v>0.099736</v>
      </c>
      <c r="F319" s="8">
        <f>VLOOKUP(A319,'Absolute Total Monosaccharide C'!$E$2:$T$999,4)</f>
        <v>0.009348</v>
      </c>
      <c r="G319" s="8">
        <f>VLOOKUP(A319,'Absolute Total Monosaccharide C'!$E$2:$T$999,5)</f>
        <v>0.100605</v>
      </c>
      <c r="H319" s="8">
        <f>VLOOKUP(A319,'Absolute Total Monosaccharide C'!$E$2:$T$999,6)</f>
        <v>0.03172</v>
      </c>
      <c r="I319" s="110">
        <f>VLOOKUP(A319,'Absolute Total Monosaccharide C'!$E$2:$T$999,7)</f>
        <v>0.018078</v>
      </c>
      <c r="J319" s="8">
        <f>VLOOKUP(A319,'Absolute Total Monosaccharide C'!$E$2:$T$999,8)</f>
        <v>0</v>
      </c>
      <c r="K319" s="8">
        <f>VLOOKUP(A319,'Absolute Total Monosaccharide C'!$E$2:$T$999,9)</f>
        <v>0.001766</v>
      </c>
      <c r="L319" s="8">
        <f>VLOOKUP(A319,'Absolute Total Monosaccharide C'!$E$2:$T$999,10)</f>
        <v>0</v>
      </c>
      <c r="M319" s="8">
        <f>VLOOKUP(A319,'Absolute Total Monosaccharide C'!$E$2:$T$999,11)</f>
        <v>0.018079</v>
      </c>
      <c r="N319" s="8">
        <f>VLOOKUP(A319,'Absolute Total Monosaccharide C'!$E$2:$T$999,12)</f>
        <v>0.000648</v>
      </c>
      <c r="O319" s="8">
        <f>VLOOKUP(A319,'Absolute Total Monosaccharide C'!$E$2:$T$999,13)</f>
        <v>0.000261</v>
      </c>
      <c r="P319" s="8">
        <f>VLOOKUP(A319,'Absolute Total Monosaccharide C'!$E$2:$T$999,14)</f>
        <v>0</v>
      </c>
      <c r="Q319" s="8">
        <f>VLOOKUP(A319,'Absolute Total Monosaccharide C'!$E$2:$T$999,15)</f>
        <v>0</v>
      </c>
      <c r="R319" s="8">
        <f>VLOOKUP(A319,'Absolute Total Monosaccharide C'!$E$2:$T$999,16)</f>
        <v>0.000297</v>
      </c>
      <c r="S319" s="110">
        <f>VLOOKUP(A319,'Absolute Total Monosaccharide C'!$E$2:$T$999,2)</f>
        <v>10.25</v>
      </c>
    </row>
    <row r="320">
      <c r="A320" s="2" t="s">
        <v>881</v>
      </c>
      <c r="B320" s="8" t="str">
        <f>VLOOKUP(A320,'Food Encyclopedia'!$C$2:$K$999,3)&amp;","&amp;VLOOKUP(A320,'Food Encyclopedia'!$C$2:$K$999,4)&amp;","&amp;VLOOKUP(A320,'Food Encyclopedia'!$C$2:$K$999,5)&amp;","&amp;VLOOKUP(A320,'Food Encyclopedia'!$C$2:$K$999,6)</f>
        <v>Real Food For Babies, commercial product, jar,Beech-Nut Naturals,Carrots,sweet corn, pumpkin, Stage 2 (6+ months),Vegetables</v>
      </c>
      <c r="C320" s="8" t="str">
        <f>VLOOKUP(A320,'Food Encyclopedia'!$C$2:$K$999,6)</f>
        <v>Vegetables</v>
      </c>
      <c r="D320" s="8" t="str">
        <f>VLOOKUP(A320,'Food Encyclopedia'!$C$2:$K$999,7)</f>
        <v>Commercial weaning</v>
      </c>
      <c r="E320" s="8">
        <f>VLOOKUP(A320,'Absolute Total Monosaccharide C'!$E$2:$T$999,3)</f>
        <v>0.217831</v>
      </c>
      <c r="F320" s="8">
        <f>VLOOKUP(A320,'Absolute Total Monosaccharide C'!$E$2:$T$999,4)</f>
        <v>0.030131</v>
      </c>
      <c r="G320" s="8">
        <f>VLOOKUP(A320,'Absolute Total Monosaccharide C'!$E$2:$T$999,5)</f>
        <v>0.120126</v>
      </c>
      <c r="H320" s="8">
        <f>VLOOKUP(A320,'Absolute Total Monosaccharide C'!$E$2:$T$999,6)</f>
        <v>0.007871</v>
      </c>
      <c r="I320" s="110">
        <f>VLOOKUP(A320,'Absolute Total Monosaccharide C'!$E$2:$T$999,7)</f>
        <v>0.015708</v>
      </c>
      <c r="J320" s="8">
        <f>VLOOKUP(A320,'Absolute Total Monosaccharide C'!$E$2:$T$999,8)</f>
        <v>0.000684</v>
      </c>
      <c r="K320" s="8">
        <f>VLOOKUP(A320,'Absolute Total Monosaccharide C'!$E$2:$T$999,9)</f>
        <v>0.002593</v>
      </c>
      <c r="L320" s="8">
        <f>VLOOKUP(A320,'Absolute Total Monosaccharide C'!$E$2:$T$999,10)</f>
        <v>0</v>
      </c>
      <c r="M320" s="8">
        <f>VLOOKUP(A320,'Absolute Total Monosaccharide C'!$E$2:$T$999,11)</f>
        <v>0.019863</v>
      </c>
      <c r="N320" s="8">
        <f>VLOOKUP(A320,'Absolute Total Monosaccharide C'!$E$2:$T$999,12)</f>
        <v>0</v>
      </c>
      <c r="O320" s="8">
        <f>VLOOKUP(A320,'Absolute Total Monosaccharide C'!$E$2:$T$999,13)</f>
        <v>0</v>
      </c>
      <c r="P320" s="8">
        <f>VLOOKUP(A320,'Absolute Total Monosaccharide C'!$E$2:$T$999,14)</f>
        <v>0</v>
      </c>
      <c r="Q320" s="8">
        <f>VLOOKUP(A320,'Absolute Total Monosaccharide C'!$E$2:$T$999,15)</f>
        <v>0.001133</v>
      </c>
      <c r="R320" s="8">
        <f>VLOOKUP(A320,'Absolute Total Monosaccharide C'!$E$2:$T$999,16)</f>
        <v>0</v>
      </c>
      <c r="S320" s="110">
        <f>VLOOKUP(A320,'Absolute Total Monosaccharide C'!$E$2:$T$999,2)</f>
        <v>10.16</v>
      </c>
      <c r="T320" s="2">
        <v>1.00105937</v>
      </c>
    </row>
    <row r="321">
      <c r="A321" s="2" t="s">
        <v>883</v>
      </c>
      <c r="B321" s="8" t="str">
        <f>VLOOKUP(A321,'Food Encyclopedia'!$C$2:$K$999,3)&amp;","&amp;VLOOKUP(A321,'Food Encyclopedia'!$C$2:$K$999,4)&amp;","&amp;VLOOKUP(A321,'Food Encyclopedia'!$C$2:$K$999,5)&amp;","&amp;VLOOKUP(A321,'Food Encyclopedia'!$C$2:$K$999,6)</f>
        <v>Real Food For Babies, commercial product, jar,Beech-Nut Naturals,Mangoes, Apples, avocados, Stage 2 (6+ months),Fruits</v>
      </c>
      <c r="C321" s="8" t="str">
        <f>VLOOKUP(A321,'Food Encyclopedia'!$C$2:$K$999,6)</f>
        <v>Fruits</v>
      </c>
      <c r="D321" s="8" t="str">
        <f>VLOOKUP(A321,'Food Encyclopedia'!$C$2:$K$999,7)</f>
        <v>Commercial weaning</v>
      </c>
      <c r="E321" s="8">
        <f>VLOOKUP(A321,'Absolute Total Monosaccharide C'!$E$2:$T$999,3)</f>
        <v>0.267728</v>
      </c>
      <c r="F321" s="8">
        <f>VLOOKUP(A321,'Absolute Total Monosaccharide C'!$E$2:$T$999,4)</f>
        <v>0.013812</v>
      </c>
      <c r="G321" s="8">
        <f>VLOOKUP(A321,'Absolute Total Monosaccharide C'!$E$2:$T$999,5)</f>
        <v>0.078471</v>
      </c>
      <c r="H321" s="8">
        <f>VLOOKUP(A321,'Absolute Total Monosaccharide C'!$E$2:$T$999,6)</f>
        <v>0.01045</v>
      </c>
      <c r="I321" s="110">
        <f>VLOOKUP(A321,'Absolute Total Monosaccharide C'!$E$2:$T$999,7)</f>
        <v>0.012616</v>
      </c>
      <c r="J321" s="8">
        <f>VLOOKUP(A321,'Absolute Total Monosaccharide C'!$E$2:$T$999,8)</f>
        <v>0</v>
      </c>
      <c r="K321" s="8">
        <f>VLOOKUP(A321,'Absolute Total Monosaccharide C'!$E$2:$T$999,9)</f>
        <v>0.000847</v>
      </c>
      <c r="L321" s="8">
        <f>VLOOKUP(A321,'Absolute Total Monosaccharide C'!$E$2:$T$999,10)</f>
        <v>0</v>
      </c>
      <c r="M321" s="8">
        <f>VLOOKUP(A321,'Absolute Total Monosaccharide C'!$E$2:$T$999,11)</f>
        <v>0.015148</v>
      </c>
      <c r="N321" s="8">
        <f>VLOOKUP(A321,'Absolute Total Monosaccharide C'!$E$2:$T$999,12)</f>
        <v>0</v>
      </c>
      <c r="O321" s="8">
        <f>VLOOKUP(A321,'Absolute Total Monosaccharide C'!$E$2:$T$999,13)</f>
        <v>0</v>
      </c>
      <c r="P321" s="8">
        <f>VLOOKUP(A321,'Absolute Total Monosaccharide C'!$E$2:$T$999,14)</f>
        <v>0.002474</v>
      </c>
      <c r="Q321" s="8">
        <f>VLOOKUP(A321,'Absolute Total Monosaccharide C'!$E$2:$T$999,15)</f>
        <v>0</v>
      </c>
      <c r="R321" s="8">
        <f>VLOOKUP(A321,'Absolute Total Monosaccharide C'!$E$2:$T$999,16)</f>
        <v>0</v>
      </c>
      <c r="S321" s="110">
        <f>VLOOKUP(A321,'Absolute Total Monosaccharide C'!$E$2:$T$999,2)</f>
        <v>10.12</v>
      </c>
      <c r="T321" s="2">
        <v>0.770332104</v>
      </c>
    </row>
    <row r="322">
      <c r="A322" s="2" t="s">
        <v>885</v>
      </c>
      <c r="B322" s="8" t="str">
        <f>VLOOKUP(A322,'Food Encyclopedia'!$C$2:$K$999,3)&amp;","&amp;VLOOKUP(A322,'Food Encyclopedia'!$C$2:$K$999,4)&amp;","&amp;VLOOKUP(A322,'Food Encyclopedia'!$C$2:$K$999,5)&amp;","&amp;VLOOKUP(A322,'Food Encyclopedia'!$C$2:$K$999,6)</f>
        <v>Real Food For Babies, commercial product, jar,Beech-Nut Naturals,Sweet corns, green bean, Stage 2 (6+ months),Vegetables</v>
      </c>
      <c r="C322" s="8" t="str">
        <f>VLOOKUP(A322,'Food Encyclopedia'!$C$2:$K$999,6)</f>
        <v>Vegetables</v>
      </c>
      <c r="D322" s="8" t="str">
        <f>VLOOKUP(A322,'Food Encyclopedia'!$C$2:$K$999,7)</f>
        <v>Commercial weaning</v>
      </c>
      <c r="E322" s="8">
        <f>VLOOKUP(A322,'Absolute Total Monosaccharide C'!$E$2:$T$999,3)</f>
        <v>0.448316</v>
      </c>
      <c r="F322" s="8">
        <f>VLOOKUP(A322,'Absolute Total Monosaccharide C'!$E$2:$T$999,4)</f>
        <v>0.034573</v>
      </c>
      <c r="G322" s="8">
        <f>VLOOKUP(A322,'Absolute Total Monosaccharide C'!$E$2:$T$999,5)</f>
        <v>0.081344</v>
      </c>
      <c r="H322" s="8">
        <f>VLOOKUP(A322,'Absolute Total Monosaccharide C'!$E$2:$T$999,6)</f>
        <v>0.023048</v>
      </c>
      <c r="I322" s="110">
        <f>VLOOKUP(A322,'Absolute Total Monosaccharide C'!$E$2:$T$999,7)</f>
        <v>0.025002</v>
      </c>
      <c r="J322" s="8">
        <f>VLOOKUP(A322,'Absolute Total Monosaccharide C'!$E$2:$T$999,8)</f>
        <v>0.001224</v>
      </c>
      <c r="K322" s="8">
        <f>VLOOKUP(A322,'Absolute Total Monosaccharide C'!$E$2:$T$999,9)</f>
        <v>0.001281</v>
      </c>
      <c r="L322" s="8">
        <f>VLOOKUP(A322,'Absolute Total Monosaccharide C'!$E$2:$T$999,10)</f>
        <v>0</v>
      </c>
      <c r="M322" s="8">
        <f>VLOOKUP(A322,'Absolute Total Monosaccharide C'!$E$2:$T$999,11)</f>
        <v>0.010046</v>
      </c>
      <c r="N322" s="8">
        <f>VLOOKUP(A322,'Absolute Total Monosaccharide C'!$E$2:$T$999,12)</f>
        <v>0</v>
      </c>
      <c r="O322" s="8">
        <f>VLOOKUP(A322,'Absolute Total Monosaccharide C'!$E$2:$T$999,13)</f>
        <v>0</v>
      </c>
      <c r="P322" s="8">
        <f>VLOOKUP(A322,'Absolute Total Monosaccharide C'!$E$2:$T$999,14)</f>
        <v>0.001499</v>
      </c>
      <c r="Q322" s="8">
        <f>VLOOKUP(A322,'Absolute Total Monosaccharide C'!$E$2:$T$999,15)</f>
        <v>0.002223</v>
      </c>
      <c r="R322" s="8">
        <f>VLOOKUP(A322,'Absolute Total Monosaccharide C'!$E$2:$T$999,16)</f>
        <v>0</v>
      </c>
      <c r="S322" s="110">
        <f>VLOOKUP(A322,'Absolute Total Monosaccharide C'!$E$2:$T$999,2)</f>
        <v>10.18</v>
      </c>
      <c r="T322" s="2">
        <v>0.892346524</v>
      </c>
    </row>
    <row r="323">
      <c r="A323" s="2" t="s">
        <v>887</v>
      </c>
      <c r="B323" s="8" t="str">
        <f>VLOOKUP(A323,'Food Encyclopedia'!$C$2:$K$999,3)&amp;","&amp;VLOOKUP(A323,'Food Encyclopedia'!$C$2:$K$999,4)&amp;","&amp;VLOOKUP(A323,'Food Encyclopedia'!$C$2:$K$999,5)&amp;","&amp;VLOOKUP(A323,'Food Encyclopedia'!$C$2:$K$999,6)</f>
        <v>Real Food For Babies, commercial product, jar,Beech-Nut Naturals,Bananas, blueberries, green bean, Stage 2 (6+ months),Fruits</v>
      </c>
      <c r="C323" s="8" t="str">
        <f>VLOOKUP(A323,'Food Encyclopedia'!$C$2:$K$999,6)</f>
        <v>Fruits</v>
      </c>
      <c r="D323" s="8" t="str">
        <f>VLOOKUP(A323,'Food Encyclopedia'!$C$2:$K$999,7)</f>
        <v>Commercial weaning</v>
      </c>
      <c r="E323" s="8">
        <f>VLOOKUP(A323,'Absolute Total Monosaccharide C'!$E$2:$T$999,3)</f>
        <v>0.344165</v>
      </c>
      <c r="F323" s="8">
        <f>VLOOKUP(A323,'Absolute Total Monosaccharide C'!$E$2:$T$999,4)</f>
        <v>0.010576</v>
      </c>
      <c r="G323" s="8">
        <f>VLOOKUP(A323,'Absolute Total Monosaccharide C'!$E$2:$T$999,5)</f>
        <v>0.153799</v>
      </c>
      <c r="H323" s="8">
        <f>VLOOKUP(A323,'Absolute Total Monosaccharide C'!$E$2:$T$999,6)</f>
        <v>0.020098</v>
      </c>
      <c r="I323" s="110">
        <f>VLOOKUP(A323,'Absolute Total Monosaccharide C'!$E$2:$T$999,7)</f>
        <v>0.006982</v>
      </c>
      <c r="J323" s="8">
        <f>VLOOKUP(A323,'Absolute Total Monosaccharide C'!$E$2:$T$999,8)</f>
        <v>0.000603</v>
      </c>
      <c r="K323" s="8">
        <f>VLOOKUP(A323,'Absolute Total Monosaccharide C'!$E$2:$T$999,9)</f>
        <v>0.00051</v>
      </c>
      <c r="L323" s="8">
        <f>VLOOKUP(A323,'Absolute Total Monosaccharide C'!$E$2:$T$999,10)</f>
        <v>0</v>
      </c>
      <c r="M323" s="8">
        <f>VLOOKUP(A323,'Absolute Total Monosaccharide C'!$E$2:$T$999,11)</f>
        <v>0.011464</v>
      </c>
      <c r="N323" s="8">
        <f>VLOOKUP(A323,'Absolute Total Monosaccharide C'!$E$2:$T$999,12)</f>
        <v>0</v>
      </c>
      <c r="O323" s="8">
        <f>VLOOKUP(A323,'Absolute Total Monosaccharide C'!$E$2:$T$999,13)</f>
        <v>0</v>
      </c>
      <c r="P323" s="8">
        <f>VLOOKUP(A323,'Absolute Total Monosaccharide C'!$E$2:$T$999,14)</f>
        <v>0.003114</v>
      </c>
      <c r="Q323" s="8">
        <f>VLOOKUP(A323,'Absolute Total Monosaccharide C'!$E$2:$T$999,15)</f>
        <v>0.000632</v>
      </c>
      <c r="R323" s="8">
        <f>VLOOKUP(A323,'Absolute Total Monosaccharide C'!$E$2:$T$999,16)</f>
        <v>0</v>
      </c>
      <c r="S323" s="110">
        <f>VLOOKUP(A323,'Absolute Total Monosaccharide C'!$E$2:$T$999,2)</f>
        <v>10.29</v>
      </c>
      <c r="T323" s="2">
        <v>1.034138243</v>
      </c>
    </row>
    <row r="324">
      <c r="A324" s="2" t="s">
        <v>889</v>
      </c>
      <c r="B324" s="8" t="str">
        <f>VLOOKUP(A324,'Food Encyclopedia'!$C$2:$K$999,3)&amp;","&amp;VLOOKUP(A324,'Food Encyclopedia'!$C$2:$K$999,4)&amp;","&amp;VLOOKUP(A324,'Food Encyclopedia'!$C$2:$K$999,5)&amp;","&amp;VLOOKUP(A324,'Food Encyclopedia'!$C$2:$K$999,6)</f>
        <v>Real Food For Babies, commercial product, jar,Beech-Nut Organics,Apples, raspberries, avocados, Stage 2 (6+ months),Fruits</v>
      </c>
      <c r="C324" s="8" t="str">
        <f>VLOOKUP(A324,'Food Encyclopedia'!$C$2:$K$999,6)</f>
        <v>Fruits</v>
      </c>
      <c r="D324" s="8" t="str">
        <f>VLOOKUP(A324,'Food Encyclopedia'!$C$2:$K$999,7)</f>
        <v>Commercial weaning</v>
      </c>
      <c r="E324" s="8">
        <f>VLOOKUP(A324,'Absolute Total Monosaccharide C'!$E$2:$T$999,3)</f>
        <v>0.175486</v>
      </c>
      <c r="F324" s="8">
        <f>VLOOKUP(A324,'Absolute Total Monosaccharide C'!$E$2:$T$999,4)</f>
        <v>0.013262</v>
      </c>
      <c r="G324" s="8">
        <f>VLOOKUP(A324,'Absolute Total Monosaccharide C'!$E$2:$T$999,5)</f>
        <v>0.274167</v>
      </c>
      <c r="H324" s="8">
        <f>VLOOKUP(A324,'Absolute Total Monosaccharide C'!$E$2:$T$999,6)</f>
        <v>0.011915</v>
      </c>
      <c r="I324" s="110">
        <f>VLOOKUP(A324,'Absolute Total Monosaccharide C'!$E$2:$T$999,7)</f>
        <v>0.011096</v>
      </c>
      <c r="J324" s="8">
        <f>VLOOKUP(A324,'Absolute Total Monosaccharide C'!$E$2:$T$999,8)</f>
        <v>0.002446</v>
      </c>
      <c r="K324" s="8">
        <f>VLOOKUP(A324,'Absolute Total Monosaccharide C'!$E$2:$T$999,9)</f>
        <v>0.001356</v>
      </c>
      <c r="L324" s="8">
        <f>VLOOKUP(A324,'Absolute Total Monosaccharide C'!$E$2:$T$999,10)</f>
        <v>0</v>
      </c>
      <c r="M324" s="8">
        <f>VLOOKUP(A324,'Absolute Total Monosaccharide C'!$E$2:$T$999,11)</f>
        <v>0.01465</v>
      </c>
      <c r="N324" s="8">
        <f>VLOOKUP(A324,'Absolute Total Monosaccharide C'!$E$2:$T$999,12)</f>
        <v>0</v>
      </c>
      <c r="O324" s="8">
        <f>VLOOKUP(A324,'Absolute Total Monosaccharide C'!$E$2:$T$999,13)</f>
        <v>0</v>
      </c>
      <c r="P324" s="8">
        <f>VLOOKUP(A324,'Absolute Total Monosaccharide C'!$E$2:$T$999,14)</f>
        <v>0.000533</v>
      </c>
      <c r="Q324" s="8">
        <f>VLOOKUP(A324,'Absolute Total Monosaccharide C'!$E$2:$T$999,15)</f>
        <v>0.000353</v>
      </c>
      <c r="R324" s="8">
        <f>VLOOKUP(A324,'Absolute Total Monosaccharide C'!$E$2:$T$999,16)</f>
        <v>0</v>
      </c>
      <c r="S324" s="110">
        <f>VLOOKUP(A324,'Absolute Total Monosaccharide C'!$E$2:$T$999,2)</f>
        <v>10.09</v>
      </c>
      <c r="T324" s="2">
        <v>0.898085425</v>
      </c>
    </row>
    <row r="325">
      <c r="A325" s="2" t="s">
        <v>892</v>
      </c>
      <c r="B325" s="8" t="str">
        <f>VLOOKUP(A325,'Food Encyclopedia'!$C$2:$K$999,3)&amp;","&amp;VLOOKUP(A325,'Food Encyclopedia'!$C$2:$K$999,4)&amp;","&amp;VLOOKUP(A325,'Food Encyclopedia'!$C$2:$K$999,5)&amp;","&amp;VLOOKUP(A325,'Food Encyclopedia'!$C$2:$K$999,6)</f>
        <v>Baby food blend, commercial product, jar,Beech-Nut ,Sweet carrots, Stage 2 (6+ months),Vegetables</v>
      </c>
      <c r="C325" s="8" t="str">
        <f>VLOOKUP(A325,'Food Encyclopedia'!$C$2:$K$999,6)</f>
        <v>Vegetables</v>
      </c>
      <c r="D325" s="8" t="str">
        <f>VLOOKUP(A325,'Food Encyclopedia'!$C$2:$K$999,7)</f>
        <v>Commercial weaning</v>
      </c>
      <c r="E325" s="8">
        <f>VLOOKUP(A325,'Absolute Total Monosaccharide C'!$E$2:$T$999,3)</f>
        <v>0.208839</v>
      </c>
      <c r="F325" s="8">
        <f>VLOOKUP(A325,'Absolute Total Monosaccharide C'!$E$2:$T$999,4)</f>
        <v>0.063183</v>
      </c>
      <c r="G325" s="8">
        <f>VLOOKUP(A325,'Absolute Total Monosaccharide C'!$E$2:$T$999,5)</f>
        <v>0.136317</v>
      </c>
      <c r="H325" s="8">
        <f>VLOOKUP(A325,'Absolute Total Monosaccharide C'!$E$2:$T$999,6)</f>
        <v>0.008929</v>
      </c>
      <c r="I325" s="110">
        <f>VLOOKUP(A325,'Absolute Total Monosaccharide C'!$E$2:$T$999,7)</f>
        <v>0.027232</v>
      </c>
      <c r="J325" s="8">
        <f>VLOOKUP(A325,'Absolute Total Monosaccharide C'!$E$2:$T$999,8)</f>
        <v>0.00142</v>
      </c>
      <c r="K325" s="8">
        <f>VLOOKUP(A325,'Absolute Total Monosaccharide C'!$E$2:$T$999,9)</f>
        <v>0.00483</v>
      </c>
      <c r="L325" s="8">
        <f>VLOOKUP(A325,'Absolute Total Monosaccharide C'!$E$2:$T$999,10)</f>
        <v>0</v>
      </c>
      <c r="M325" s="8">
        <f>VLOOKUP(A325,'Absolute Total Monosaccharide C'!$E$2:$T$999,11)</f>
        <v>0.052049</v>
      </c>
      <c r="N325" s="8">
        <f>VLOOKUP(A325,'Absolute Total Monosaccharide C'!$E$2:$T$999,12)</f>
        <v>0</v>
      </c>
      <c r="O325" s="8">
        <f>VLOOKUP(A325,'Absolute Total Monosaccharide C'!$E$2:$T$999,13)</f>
        <v>0</v>
      </c>
      <c r="P325" s="8">
        <f>VLOOKUP(A325,'Absolute Total Monosaccharide C'!$E$2:$T$999,14)</f>
        <v>0.004058</v>
      </c>
      <c r="Q325" s="8">
        <f>VLOOKUP(A325,'Absolute Total Monosaccharide C'!$E$2:$T$999,15)</f>
        <v>0.001109</v>
      </c>
      <c r="R325" s="8">
        <f>VLOOKUP(A325,'Absolute Total Monosaccharide C'!$E$2:$T$999,16)</f>
        <v>0</v>
      </c>
      <c r="S325" s="110">
        <f>VLOOKUP(A325,'Absolute Total Monosaccharide C'!$E$2:$T$999,2)</f>
        <v>10.36</v>
      </c>
      <c r="T325" s="2">
        <v>0.975966671</v>
      </c>
    </row>
    <row r="326">
      <c r="A326" s="2" t="s">
        <v>896</v>
      </c>
      <c r="B326" s="8" t="str">
        <f>VLOOKUP(A326,'Food Encyclopedia'!$C$2:$K$999,3)&amp;","&amp;VLOOKUP(A326,'Food Encyclopedia'!$C$2:$K$999,4)&amp;","&amp;VLOOKUP(A326,'Food Encyclopedia'!$C$2:$K$999,5)&amp;","&amp;VLOOKUP(A326,'Food Encyclopedia'!$C$2:$K$999,6)</f>
        <v>Baby food blend, commercial product, jar,Beech-Nut ,Peaches, Stage 2 (6+ months),Fruits</v>
      </c>
      <c r="C326" s="8" t="str">
        <f>VLOOKUP(A326,'Food Encyclopedia'!$C$2:$K$999,6)</f>
        <v>Fruits</v>
      </c>
      <c r="D326" s="8" t="str">
        <f>VLOOKUP(A326,'Food Encyclopedia'!$C$2:$K$999,7)</f>
        <v>Commercial weaning</v>
      </c>
      <c r="E326" s="8">
        <f>VLOOKUP(A326,'Absolute Total Monosaccharide C'!$E$2:$T$999,3)</f>
        <v>0.249823</v>
      </c>
      <c r="F326" s="8">
        <f>VLOOKUP(A326,'Absolute Total Monosaccharide C'!$E$2:$T$999,4)</f>
        <v>0.017575</v>
      </c>
      <c r="G326" s="8">
        <f>VLOOKUP(A326,'Absolute Total Monosaccharide C'!$E$2:$T$999,5)</f>
        <v>0.165036</v>
      </c>
      <c r="H326" s="8">
        <f>VLOOKUP(A326,'Absolute Total Monosaccharide C'!$E$2:$T$999,6)</f>
        <v>0.025103</v>
      </c>
      <c r="I326" s="110">
        <f>VLOOKUP(A326,'Absolute Total Monosaccharide C'!$E$2:$T$999,7)</f>
        <v>0.017843</v>
      </c>
      <c r="J326" s="8">
        <f>VLOOKUP(A326,'Absolute Total Monosaccharide C'!$E$2:$T$999,8)</f>
        <v>0.002488</v>
      </c>
      <c r="K326" s="8">
        <f>VLOOKUP(A326,'Absolute Total Monosaccharide C'!$E$2:$T$999,9)</f>
        <v>0.001584</v>
      </c>
      <c r="L326" s="8">
        <f>VLOOKUP(A326,'Absolute Total Monosaccharide C'!$E$2:$T$999,10)</f>
        <v>0</v>
      </c>
      <c r="M326" s="8">
        <f>VLOOKUP(A326,'Absolute Total Monosaccharide C'!$E$2:$T$999,11)</f>
        <v>0.019197</v>
      </c>
      <c r="N326" s="8">
        <f>VLOOKUP(A326,'Absolute Total Monosaccharide C'!$E$2:$T$999,12)</f>
        <v>0</v>
      </c>
      <c r="O326" s="8">
        <f>VLOOKUP(A326,'Absolute Total Monosaccharide C'!$E$2:$T$999,13)</f>
        <v>0</v>
      </c>
      <c r="P326" s="8">
        <f>VLOOKUP(A326,'Absolute Total Monosaccharide C'!$E$2:$T$999,14)</f>
        <v>0</v>
      </c>
      <c r="Q326" s="8">
        <f>VLOOKUP(A326,'Absolute Total Monosaccharide C'!$E$2:$T$999,15)</f>
        <v>0.000657</v>
      </c>
      <c r="R326" s="8">
        <f>VLOOKUP(A326,'Absolute Total Monosaccharide C'!$E$2:$T$999,16)</f>
        <v>0</v>
      </c>
      <c r="S326" s="110">
        <f>VLOOKUP(A326,'Absolute Total Monosaccharide C'!$E$2:$T$999,2)</f>
        <v>10.47</v>
      </c>
      <c r="T326" s="2">
        <v>0.690011079</v>
      </c>
    </row>
    <row r="327">
      <c r="A327" s="2" t="s">
        <v>898</v>
      </c>
      <c r="B327" s="8" t="str">
        <f>VLOOKUP(A327,'Food Encyclopedia'!$C$2:$K$999,3)&amp;","&amp;VLOOKUP(A327,'Food Encyclopedia'!$C$2:$K$999,4)&amp;","&amp;VLOOKUP(A327,'Food Encyclopedia'!$C$2:$K$999,5)&amp;","&amp;VLOOKUP(A327,'Food Encyclopedia'!$C$2:$K$999,6)</f>
        <v>Baby food blend, commercial product, jar,Beech-Nut ,Apples, Stage 2 (6+ months),Fruits</v>
      </c>
      <c r="C327" s="8" t="str">
        <f>VLOOKUP(A327,'Food Encyclopedia'!$C$2:$K$999,6)</f>
        <v>Fruits</v>
      </c>
      <c r="D327" s="8" t="str">
        <f>VLOOKUP(A327,'Food Encyclopedia'!$C$2:$K$999,7)</f>
        <v>Commercial weaning</v>
      </c>
      <c r="E327" s="8">
        <f>VLOOKUP(A327,'Absolute Total Monosaccharide C'!$E$2:$T$999,3)</f>
        <v>0.263596</v>
      </c>
      <c r="F327" s="8">
        <f>VLOOKUP(A327,'Absolute Total Monosaccharide C'!$E$2:$T$999,4)</f>
        <v>0.013356</v>
      </c>
      <c r="G327" s="8">
        <f>VLOOKUP(A327,'Absolute Total Monosaccharide C'!$E$2:$T$999,5)</f>
        <v>0.394536</v>
      </c>
      <c r="H327" s="8">
        <f>VLOOKUP(A327,'Absolute Total Monosaccharide C'!$E$2:$T$999,6)</f>
        <v>0.013025</v>
      </c>
      <c r="I327" s="110">
        <f>VLOOKUP(A327,'Absolute Total Monosaccharide C'!$E$2:$T$999,7)</f>
        <v>0.012042</v>
      </c>
      <c r="J327" s="8">
        <f>VLOOKUP(A327,'Absolute Total Monosaccharide C'!$E$2:$T$999,8)</f>
        <v>0.002561</v>
      </c>
      <c r="K327" s="8">
        <f>VLOOKUP(A327,'Absolute Total Monosaccharide C'!$E$2:$T$999,9)</f>
        <v>0.001283</v>
      </c>
      <c r="L327" s="8">
        <f>VLOOKUP(A327,'Absolute Total Monosaccharide C'!$E$2:$T$999,10)</f>
        <v>0</v>
      </c>
      <c r="M327" s="8">
        <f>VLOOKUP(A327,'Absolute Total Monosaccharide C'!$E$2:$T$999,11)</f>
        <v>0.015409</v>
      </c>
      <c r="N327" s="8">
        <f>VLOOKUP(A327,'Absolute Total Monosaccharide C'!$E$2:$T$999,12)</f>
        <v>0</v>
      </c>
      <c r="O327" s="8">
        <f>VLOOKUP(A327,'Absolute Total Monosaccharide C'!$E$2:$T$999,13)</f>
        <v>0</v>
      </c>
      <c r="P327" s="111">
        <f>VLOOKUP(A327,'Absolute Total Monosaccharide C'!$E$2:$T$999,14)</f>
        <v>0.0000444</v>
      </c>
      <c r="Q327" s="8">
        <f>VLOOKUP(A327,'Absolute Total Monosaccharide C'!$E$2:$T$999,15)</f>
        <v>0.000147</v>
      </c>
      <c r="R327" s="8">
        <f>VLOOKUP(A327,'Absolute Total Monosaccharide C'!$E$2:$T$999,16)</f>
        <v>0</v>
      </c>
      <c r="S327" s="110">
        <f>VLOOKUP(A327,'Absolute Total Monosaccharide C'!$E$2:$T$999,2)</f>
        <v>10.2</v>
      </c>
      <c r="T327" s="2">
        <v>1.007018507</v>
      </c>
    </row>
    <row r="328">
      <c r="A328" s="2" t="s">
        <v>900</v>
      </c>
      <c r="B328" s="8" t="str">
        <f>VLOOKUP(A328,'Food Encyclopedia'!$C$2:$K$999,3)&amp;","&amp;VLOOKUP(A328,'Food Encyclopedia'!$C$2:$K$999,4)&amp;","&amp;VLOOKUP(A328,'Food Encyclopedia'!$C$2:$K$999,5)&amp;","&amp;VLOOKUP(A328,'Food Encyclopedia'!$C$2:$K$999,6)</f>
        <v>Fruits blend, commercial product, pouch,Beech-Nut Naturals,Fruities: Pears (1/4), bananas (1/3), raspberries (7), Stage 2 (6+ months),Fruits</v>
      </c>
      <c r="C328" s="8" t="str">
        <f>VLOOKUP(A328,'Food Encyclopedia'!$C$2:$K$999,6)</f>
        <v>Fruits</v>
      </c>
      <c r="D328" s="8" t="str">
        <f>VLOOKUP(A328,'Food Encyclopedia'!$C$2:$K$999,7)</f>
        <v>Commercial weaning</v>
      </c>
      <c r="E328" s="8">
        <f>VLOOKUP(A328,'Absolute Total Monosaccharide C'!$E$2:$T$999,3)</f>
        <v>0.258156</v>
      </c>
      <c r="F328" s="8">
        <f>VLOOKUP(A328,'Absolute Total Monosaccharide C'!$E$2:$T$999,4)</f>
        <v>0.013356</v>
      </c>
      <c r="G328" s="8">
        <f>VLOOKUP(A328,'Absolute Total Monosaccharide C'!$E$2:$T$999,5)</f>
        <v>0.283705</v>
      </c>
      <c r="H328" s="8">
        <f>VLOOKUP(A328,'Absolute Total Monosaccharide C'!$E$2:$T$999,6)</f>
        <v>0.033436</v>
      </c>
      <c r="I328" s="110">
        <f>VLOOKUP(A328,'Absolute Total Monosaccharide C'!$E$2:$T$999,7)</f>
        <v>0.01448</v>
      </c>
      <c r="J328" s="8">
        <f>VLOOKUP(A328,'Absolute Total Monosaccharide C'!$E$2:$T$999,8)</f>
        <v>0.001451</v>
      </c>
      <c r="K328" s="8">
        <f>VLOOKUP(A328,'Absolute Total Monosaccharide C'!$E$2:$T$999,9)</f>
        <v>0.001303</v>
      </c>
      <c r="L328" s="8">
        <f>VLOOKUP(A328,'Absolute Total Monosaccharide C'!$E$2:$T$999,10)</f>
        <v>0</v>
      </c>
      <c r="M328" s="8">
        <f>VLOOKUP(A328,'Absolute Total Monosaccharide C'!$E$2:$T$999,11)</f>
        <v>0.013345</v>
      </c>
      <c r="N328" s="8">
        <f>VLOOKUP(A328,'Absolute Total Monosaccharide C'!$E$2:$T$999,12)</f>
        <v>0</v>
      </c>
      <c r="O328" s="8">
        <f>VLOOKUP(A328,'Absolute Total Monosaccharide C'!$E$2:$T$999,13)</f>
        <v>0</v>
      </c>
      <c r="P328" s="8">
        <f>VLOOKUP(A328,'Absolute Total Monosaccharide C'!$E$2:$T$999,14)</f>
        <v>0.002351</v>
      </c>
      <c r="Q328" s="8">
        <f>VLOOKUP(A328,'Absolute Total Monosaccharide C'!$E$2:$T$999,15)</f>
        <v>0.000402</v>
      </c>
      <c r="R328" s="8">
        <f>VLOOKUP(A328,'Absolute Total Monosaccharide C'!$E$2:$T$999,16)</f>
        <v>0</v>
      </c>
      <c r="S328" s="110">
        <f>VLOOKUP(A328,'Absolute Total Monosaccharide C'!$E$2:$T$999,2)</f>
        <v>10.34</v>
      </c>
      <c r="T328" s="2">
        <v>0.870954326</v>
      </c>
    </row>
    <row r="329">
      <c r="A329" s="2" t="s">
        <v>903</v>
      </c>
      <c r="B329" s="8" t="str">
        <f>VLOOKUP(A329,'Food Encyclopedia'!$C$2:$K$999,3)&amp;","&amp;VLOOKUP(A329,'Food Encyclopedia'!$C$2:$K$999,4)&amp;","&amp;VLOOKUP(A329,'Food Encyclopedia'!$C$2:$K$999,5)&amp;","&amp;VLOOKUP(A329,'Food Encyclopedia'!$C$2:$K$999,6)</f>
        <v>Fruits blend, commercial product, pouch,Beech-Nut Naturals,Fruities: Apples (1/4), peaches (1/5), strawberries (1 1/2), Stage 2 (6+ months),Fruits</v>
      </c>
      <c r="C329" s="8" t="str">
        <f>VLOOKUP(A329,'Food Encyclopedia'!$C$2:$K$999,6)</f>
        <v>Fruits</v>
      </c>
      <c r="D329" s="8" t="str">
        <f>VLOOKUP(A329,'Food Encyclopedia'!$C$2:$K$999,7)</f>
        <v>Commercial weaning</v>
      </c>
      <c r="E329" s="8">
        <f>VLOOKUP(A329,'Absolute Total Monosaccharide C'!$E$2:$T$999,3)</f>
        <v>0.268834</v>
      </c>
      <c r="F329" s="8">
        <f>VLOOKUP(A329,'Absolute Total Monosaccharide C'!$E$2:$T$999,4)</f>
        <v>0.013326</v>
      </c>
      <c r="G329" s="8">
        <f>VLOOKUP(A329,'Absolute Total Monosaccharide C'!$E$2:$T$999,5)</f>
        <v>0.148471</v>
      </c>
      <c r="H329" s="8">
        <f>VLOOKUP(A329,'Absolute Total Monosaccharide C'!$E$2:$T$999,6)</f>
        <v>0.018499</v>
      </c>
      <c r="I329" s="110">
        <f>VLOOKUP(A329,'Absolute Total Monosaccharide C'!$E$2:$T$999,7)</f>
        <v>0.013741</v>
      </c>
      <c r="J329" s="8">
        <f>VLOOKUP(A329,'Absolute Total Monosaccharide C'!$E$2:$T$999,8)</f>
        <v>0</v>
      </c>
      <c r="K329" s="8">
        <f>VLOOKUP(A329,'Absolute Total Monosaccharide C'!$E$2:$T$999,9)</f>
        <v>0.001903</v>
      </c>
      <c r="L329" s="8">
        <f>VLOOKUP(A329,'Absolute Total Monosaccharide C'!$E$2:$T$999,10)</f>
        <v>0</v>
      </c>
      <c r="M329" s="8">
        <f>VLOOKUP(A329,'Absolute Total Monosaccharide C'!$E$2:$T$999,11)</f>
        <v>0.020953</v>
      </c>
      <c r="N329" s="8">
        <f>VLOOKUP(A329,'Absolute Total Monosaccharide C'!$E$2:$T$999,12)</f>
        <v>0</v>
      </c>
      <c r="O329" s="8">
        <f>VLOOKUP(A329,'Absolute Total Monosaccharide C'!$E$2:$T$999,13)</f>
        <v>0</v>
      </c>
      <c r="P329" s="8">
        <f>VLOOKUP(A329,'Absolute Total Monosaccharide C'!$E$2:$T$999,14)</f>
        <v>0</v>
      </c>
      <c r="Q329" s="8">
        <f>VLOOKUP(A329,'Absolute Total Monosaccharide C'!$E$2:$T$999,15)</f>
        <v>0</v>
      </c>
      <c r="R329" s="8">
        <f>VLOOKUP(A329,'Absolute Total Monosaccharide C'!$E$2:$T$999,16)</f>
        <v>0.000781</v>
      </c>
      <c r="S329" s="110">
        <f>VLOOKUP(A329,'Absolute Total Monosaccharide C'!$E$2:$T$999,2)</f>
        <v>10.36</v>
      </c>
    </row>
    <row r="330">
      <c r="A330" s="2" t="s">
        <v>905</v>
      </c>
      <c r="B330" s="8" t="str">
        <f>VLOOKUP(A330,'Food Encyclopedia'!$C$2:$K$999,3)&amp;","&amp;VLOOKUP(A330,'Food Encyclopedia'!$C$2:$K$999,4)&amp;","&amp;VLOOKUP(A330,'Food Encyclopedia'!$C$2:$K$999,5)&amp;","&amp;VLOOKUP(A330,'Food Encyclopedia'!$C$2:$K$999,6)</f>
        <v>Veggies blend, commercial product, pouch,Beech-Nut Naturals,Veggies: Zucchinis (1/4), spinaches (2 1/2), bananas (1/3), Stage 2 (6+ months),Vegetables</v>
      </c>
      <c r="C330" s="8" t="str">
        <f>VLOOKUP(A330,'Food Encyclopedia'!$C$2:$K$999,6)</f>
        <v>Vegetables</v>
      </c>
      <c r="D330" s="8" t="str">
        <f>VLOOKUP(A330,'Food Encyclopedia'!$C$2:$K$999,7)</f>
        <v>Commercial weaning</v>
      </c>
      <c r="E330" s="8">
        <f>VLOOKUP(A330,'Absolute Total Monosaccharide C'!$E$2:$T$999,3)</f>
        <v>0.333157</v>
      </c>
      <c r="F330" s="8">
        <f>VLOOKUP(A330,'Absolute Total Monosaccharide C'!$E$2:$T$999,4)</f>
        <v>0.011004</v>
      </c>
      <c r="G330" s="8">
        <f>VLOOKUP(A330,'Absolute Total Monosaccharide C'!$E$2:$T$999,5)</f>
        <v>0.057463</v>
      </c>
      <c r="H330" s="8">
        <f>VLOOKUP(A330,'Absolute Total Monosaccharide C'!$E$2:$T$999,6)</f>
        <v>0.003015</v>
      </c>
      <c r="I330" s="110">
        <f>VLOOKUP(A330,'Absolute Total Monosaccharide C'!$E$2:$T$999,7)</f>
        <v>0.00401</v>
      </c>
      <c r="J330" s="8">
        <f>VLOOKUP(A330,'Absolute Total Monosaccharide C'!$E$2:$T$999,8)</f>
        <v>0</v>
      </c>
      <c r="K330" s="8">
        <f>VLOOKUP(A330,'Absolute Total Monosaccharide C'!$E$2:$T$999,9)</f>
        <v>0.000534</v>
      </c>
      <c r="L330" s="8">
        <f>VLOOKUP(A330,'Absolute Total Monosaccharide C'!$E$2:$T$999,10)</f>
        <v>0</v>
      </c>
      <c r="M330" s="8">
        <f>VLOOKUP(A330,'Absolute Total Monosaccharide C'!$E$2:$T$999,11)</f>
        <v>0.013664</v>
      </c>
      <c r="N330" s="8">
        <f>VLOOKUP(A330,'Absolute Total Monosaccharide C'!$E$2:$T$999,12)</f>
        <v>0</v>
      </c>
      <c r="O330" s="8">
        <f>VLOOKUP(A330,'Absolute Total Monosaccharide C'!$E$2:$T$999,13)</f>
        <v>0</v>
      </c>
      <c r="P330" s="8">
        <f>VLOOKUP(A330,'Absolute Total Monosaccharide C'!$E$2:$T$999,14)</f>
        <v>0.003315</v>
      </c>
      <c r="Q330" s="8">
        <f>VLOOKUP(A330,'Absolute Total Monosaccharide C'!$E$2:$T$999,15)</f>
        <v>0</v>
      </c>
      <c r="R330" s="8">
        <f>VLOOKUP(A330,'Absolute Total Monosaccharide C'!$E$2:$T$999,16)</f>
        <v>0</v>
      </c>
      <c r="S330" s="110">
        <f>VLOOKUP(A330,'Absolute Total Monosaccharide C'!$E$2:$T$999,2)</f>
        <v>10.1</v>
      </c>
      <c r="T330" s="2">
        <v>0.899414615</v>
      </c>
    </row>
    <row r="331">
      <c r="A331" s="2" t="s">
        <v>908</v>
      </c>
      <c r="B331" s="8" t="str">
        <f>VLOOKUP(A331,'Food Encyclopedia'!$C$2:$K$999,3)&amp;","&amp;VLOOKUP(A331,'Food Encyclopedia'!$C$2:$K$999,4)&amp;","&amp;VLOOKUP(A331,'Food Encyclopedia'!$C$2:$K$999,5)&amp;","&amp;VLOOKUP(A331,'Food Encyclopedia'!$C$2:$K$999,6)</f>
        <v>Baby Organic, commercial product, pouch,Nature's Heart,Pear, peach, pumpkin, fig Stage 2 (6+ months),Fruits</v>
      </c>
      <c r="C331" s="8" t="str">
        <f>VLOOKUP(A331,'Food Encyclopedia'!$C$2:$K$999,6)</f>
        <v>Fruits</v>
      </c>
      <c r="D331" s="8" t="str">
        <f>VLOOKUP(A331,'Food Encyclopedia'!$C$2:$K$999,7)</f>
        <v>Commercial weaning</v>
      </c>
      <c r="E331" s="8">
        <f>VLOOKUP(A331,'Absolute Total Monosaccharide C'!$E$2:$T$999,3)</f>
        <v>0.22286</v>
      </c>
      <c r="F331" s="8">
        <f>VLOOKUP(A331,'Absolute Total Monosaccharide C'!$E$2:$T$999,4)</f>
        <v>0.016896</v>
      </c>
      <c r="G331" s="8">
        <f>VLOOKUP(A331,'Absolute Total Monosaccharide C'!$E$2:$T$999,5)</f>
        <v>0.25892</v>
      </c>
      <c r="H331" s="8">
        <f>VLOOKUP(A331,'Absolute Total Monosaccharide C'!$E$2:$T$999,6)</f>
        <v>0.049737</v>
      </c>
      <c r="I331" s="110">
        <f>VLOOKUP(A331,'Absolute Total Monosaccharide C'!$E$2:$T$999,7)</f>
        <v>0.018522</v>
      </c>
      <c r="J331" s="8">
        <f>VLOOKUP(A331,'Absolute Total Monosaccharide C'!$E$2:$T$999,8)</f>
        <v>0.002149</v>
      </c>
      <c r="K331" s="8">
        <f>VLOOKUP(A331,'Absolute Total Monosaccharide C'!$E$2:$T$999,9)</f>
        <v>0.002057</v>
      </c>
      <c r="L331" s="8">
        <f>VLOOKUP(A331,'Absolute Total Monosaccharide C'!$E$2:$T$999,10)</f>
        <v>0</v>
      </c>
      <c r="M331" s="8">
        <f>VLOOKUP(A331,'Absolute Total Monosaccharide C'!$E$2:$T$999,11)</f>
        <v>0.020379</v>
      </c>
      <c r="N331" s="8">
        <f>VLOOKUP(A331,'Absolute Total Monosaccharide C'!$E$2:$T$999,12)</f>
        <v>0</v>
      </c>
      <c r="O331" s="8">
        <f>VLOOKUP(A331,'Absolute Total Monosaccharide C'!$E$2:$T$999,13)</f>
        <v>0</v>
      </c>
      <c r="P331" s="8">
        <f>VLOOKUP(A331,'Absolute Total Monosaccharide C'!$E$2:$T$999,14)</f>
        <v>0.001771</v>
      </c>
      <c r="Q331" s="8">
        <f>VLOOKUP(A331,'Absolute Total Monosaccharide C'!$E$2:$T$999,15)</f>
        <v>0.00051</v>
      </c>
      <c r="R331" s="8">
        <f>VLOOKUP(A331,'Absolute Total Monosaccharide C'!$E$2:$T$999,16)</f>
        <v>0</v>
      </c>
      <c r="S331" s="110">
        <f>VLOOKUP(A331,'Absolute Total Monosaccharide C'!$E$2:$T$999,2)</f>
        <v>10.27</v>
      </c>
      <c r="T331" s="2">
        <v>0.622726949</v>
      </c>
    </row>
    <row r="332">
      <c r="A332" s="2" t="s">
        <v>912</v>
      </c>
      <c r="B332" s="8" t="str">
        <f>VLOOKUP(A332,'Food Encyclopedia'!$C$2:$K$999,3)&amp;","&amp;VLOOKUP(A332,'Food Encyclopedia'!$C$2:$K$999,4)&amp;","&amp;VLOOKUP(A332,'Food Encyclopedia'!$C$2:$K$999,5)&amp;","&amp;VLOOKUP(A332,'Food Encyclopedia'!$C$2:$K$999,6)</f>
        <v>Baby Organic, commercial product, pouch,Nature's Heart,Banana, squash, Stage 2 (6+ months),Fruits</v>
      </c>
      <c r="C332" s="8" t="str">
        <f>VLOOKUP(A332,'Food Encyclopedia'!$C$2:$K$999,6)</f>
        <v>Fruits</v>
      </c>
      <c r="D332" s="8" t="str">
        <f>VLOOKUP(A332,'Food Encyclopedia'!$C$2:$K$999,7)</f>
        <v>Commercial weaning</v>
      </c>
      <c r="E332" s="8" t="str">
        <f>VLOOKUP(A332,'Absolute Total Monosaccharide C'!$E$2:$T$999,3)</f>
        <v/>
      </c>
      <c r="F332" s="8" t="str">
        <f>VLOOKUP(A332,'Absolute Total Monosaccharide C'!$E$2:$T$999,4)</f>
        <v/>
      </c>
      <c r="G332" s="8" t="str">
        <f>VLOOKUP(A332,'Absolute Total Monosaccharide C'!$E$2:$T$999,5)</f>
        <v/>
      </c>
      <c r="H332" s="8" t="str">
        <f>VLOOKUP(A332,'Absolute Total Monosaccharide C'!$E$2:$T$999,6)</f>
        <v/>
      </c>
      <c r="I332" s="110" t="str">
        <f>VLOOKUP(A332,'Absolute Total Monosaccharide C'!$E$2:$T$999,7)</f>
        <v/>
      </c>
      <c r="J332" s="8" t="str">
        <f>VLOOKUP(A332,'Absolute Total Monosaccharide C'!$E$2:$T$999,8)</f>
        <v/>
      </c>
      <c r="K332" s="8" t="str">
        <f>VLOOKUP(A332,'Absolute Total Monosaccharide C'!$E$2:$T$999,9)</f>
        <v/>
      </c>
      <c r="L332" s="8" t="str">
        <f>VLOOKUP(A332,'Absolute Total Monosaccharide C'!$E$2:$T$999,10)</f>
        <v/>
      </c>
      <c r="M332" s="8" t="str">
        <f>VLOOKUP(A332,'Absolute Total Monosaccharide C'!$E$2:$T$999,11)</f>
        <v/>
      </c>
      <c r="N332" s="8" t="str">
        <f>VLOOKUP(A332,'Absolute Total Monosaccharide C'!$E$2:$T$999,12)</f>
        <v/>
      </c>
      <c r="O332" s="8" t="str">
        <f>VLOOKUP(A332,'Absolute Total Monosaccharide C'!$E$2:$T$999,13)</f>
        <v/>
      </c>
      <c r="P332" s="8" t="str">
        <f>VLOOKUP(A332,'Absolute Total Monosaccharide C'!$E$2:$T$999,14)</f>
        <v/>
      </c>
      <c r="Q332" s="8" t="str">
        <f>VLOOKUP(A332,'Absolute Total Monosaccharide C'!$E$2:$T$999,15)</f>
        <v/>
      </c>
      <c r="R332" s="8" t="str">
        <f>VLOOKUP(A332,'Absolute Total Monosaccharide C'!$E$2:$T$999,16)</f>
        <v/>
      </c>
      <c r="S332" s="110" t="str">
        <f>VLOOKUP(A332,'Absolute Total Monosaccharide C'!$E$2:$T$999,2)</f>
        <v/>
      </c>
    </row>
    <row r="333">
      <c r="A333" s="2" t="s">
        <v>914</v>
      </c>
      <c r="B333" s="8" t="str">
        <f>VLOOKUP(A333,'Food Encyclopedia'!$C$2:$K$999,3)&amp;","&amp;VLOOKUP(A333,'Food Encyclopedia'!$C$2:$K$999,4)&amp;","&amp;VLOOKUP(A333,'Food Encyclopedia'!$C$2:$K$999,5)&amp;","&amp;VLOOKUP(A333,'Food Encyclopedia'!$C$2:$K$999,6)</f>
        <v>Baby Organic, commercial product, pouch,Nature's Heart,Pear, banana, blueberry, raspberry, Stage 2 (6+ months),Fruits</v>
      </c>
      <c r="C333" s="8" t="str">
        <f>VLOOKUP(A333,'Food Encyclopedia'!$C$2:$K$999,6)</f>
        <v>Fruits</v>
      </c>
      <c r="D333" s="8" t="str">
        <f>VLOOKUP(A333,'Food Encyclopedia'!$C$2:$K$999,7)</f>
        <v>Commercial weaning</v>
      </c>
      <c r="E333" s="8">
        <f>VLOOKUP(A333,'Absolute Total Monosaccharide C'!$E$2:$T$999,3)</f>
        <v>0.303158</v>
      </c>
      <c r="F333" s="8">
        <f>VLOOKUP(A333,'Absolute Total Monosaccharide C'!$E$2:$T$999,4)</f>
        <v>0.005535</v>
      </c>
      <c r="G333" s="8">
        <f>VLOOKUP(A333,'Absolute Total Monosaccharide C'!$E$2:$T$999,5)</f>
        <v>0.152328</v>
      </c>
      <c r="H333" s="8">
        <f>VLOOKUP(A333,'Absolute Total Monosaccharide C'!$E$2:$T$999,6)</f>
        <v>0.017426</v>
      </c>
      <c r="I333" s="110">
        <f>VLOOKUP(A333,'Absolute Total Monosaccharide C'!$E$2:$T$999,7)</f>
        <v>0.009407</v>
      </c>
      <c r="J333" s="8">
        <f>VLOOKUP(A333,'Absolute Total Monosaccharide C'!$E$2:$T$999,8)</f>
        <v>0</v>
      </c>
      <c r="K333" s="8">
        <f>VLOOKUP(A333,'Absolute Total Monosaccharide C'!$E$2:$T$999,9)</f>
        <v>0.001245</v>
      </c>
      <c r="L333" s="8">
        <f>VLOOKUP(A333,'Absolute Total Monosaccharide C'!$E$2:$T$999,10)</f>
        <v>0</v>
      </c>
      <c r="M333" s="8">
        <f>VLOOKUP(A333,'Absolute Total Monosaccharide C'!$E$2:$T$999,11)</f>
        <v>0.015616</v>
      </c>
      <c r="N333" s="8">
        <f>VLOOKUP(A333,'Absolute Total Monosaccharide C'!$E$2:$T$999,12)</f>
        <v>0</v>
      </c>
      <c r="O333" s="8">
        <f>VLOOKUP(A333,'Absolute Total Monosaccharide C'!$E$2:$T$999,13)</f>
        <v>0</v>
      </c>
      <c r="P333" s="8">
        <f>VLOOKUP(A333,'Absolute Total Monosaccharide C'!$E$2:$T$999,14)</f>
        <v>0.000652</v>
      </c>
      <c r="Q333" s="8">
        <f>VLOOKUP(A333,'Absolute Total Monosaccharide C'!$E$2:$T$999,15)</f>
        <v>0</v>
      </c>
      <c r="R333" s="8">
        <f>VLOOKUP(A333,'Absolute Total Monosaccharide C'!$E$2:$T$999,16)</f>
        <v>0.000337</v>
      </c>
      <c r="S333" s="110">
        <f>VLOOKUP(A333,'Absolute Total Monosaccharide C'!$E$2:$T$999,2)</f>
        <v>10.67</v>
      </c>
    </row>
    <row r="334">
      <c r="A334" s="2" t="s">
        <v>916</v>
      </c>
      <c r="B334" s="8" t="str">
        <f>VLOOKUP(A334,'Food Encyclopedia'!$C$2:$K$999,3)&amp;","&amp;VLOOKUP(A334,'Food Encyclopedia'!$C$2:$K$999,4)&amp;","&amp;VLOOKUP(A334,'Food Encyclopedia'!$C$2:$K$999,5)&amp;","&amp;VLOOKUP(A334,'Food Encyclopedia'!$C$2:$K$999,6)</f>
        <v>Baby Organic, commercial product, pouch,Nature's Heart,Apple, kale, fig, Stage 2 (6+ months),Fruits</v>
      </c>
      <c r="C334" s="8" t="str">
        <f>VLOOKUP(A334,'Food Encyclopedia'!$C$2:$K$999,6)</f>
        <v>Fruits</v>
      </c>
      <c r="D334" s="8" t="str">
        <f>VLOOKUP(A334,'Food Encyclopedia'!$C$2:$K$999,7)</f>
        <v>Commercial weaning</v>
      </c>
      <c r="E334" s="8">
        <f>VLOOKUP(A334,'Absolute Total Monosaccharide C'!$E$2:$T$999,3)</f>
        <v>0.222398</v>
      </c>
      <c r="F334" s="8">
        <f>VLOOKUP(A334,'Absolute Total Monosaccharide C'!$E$2:$T$999,4)</f>
        <v>0.013966</v>
      </c>
      <c r="G334" s="8">
        <f>VLOOKUP(A334,'Absolute Total Monosaccharide C'!$E$2:$T$999,5)</f>
        <v>0.1041</v>
      </c>
      <c r="H334" s="8">
        <f>VLOOKUP(A334,'Absolute Total Monosaccharide C'!$E$2:$T$999,6)</f>
        <v>0.022796</v>
      </c>
      <c r="I334" s="110">
        <f>VLOOKUP(A334,'Absolute Total Monosaccharide C'!$E$2:$T$999,7)</f>
        <v>0.010946</v>
      </c>
      <c r="J334" s="8">
        <f>VLOOKUP(A334,'Absolute Total Monosaccharide C'!$E$2:$T$999,8)</f>
        <v>0</v>
      </c>
      <c r="K334" s="8">
        <f>VLOOKUP(A334,'Absolute Total Monosaccharide C'!$E$2:$T$999,9)</f>
        <v>0.001128</v>
      </c>
      <c r="L334" s="8">
        <f>VLOOKUP(A334,'Absolute Total Monosaccharide C'!$E$2:$T$999,10)</f>
        <v>0</v>
      </c>
      <c r="M334" s="8">
        <f>VLOOKUP(A334,'Absolute Total Monosaccharide C'!$E$2:$T$999,11)</f>
        <v>0.018679</v>
      </c>
      <c r="N334" s="8">
        <f>VLOOKUP(A334,'Absolute Total Monosaccharide C'!$E$2:$T$999,12)</f>
        <v>0</v>
      </c>
      <c r="O334" s="8">
        <f>VLOOKUP(A334,'Absolute Total Monosaccharide C'!$E$2:$T$999,13)</f>
        <v>0</v>
      </c>
      <c r="P334" s="8">
        <f>VLOOKUP(A334,'Absolute Total Monosaccharide C'!$E$2:$T$999,14)</f>
        <v>0.001233</v>
      </c>
      <c r="Q334" s="8">
        <f>VLOOKUP(A334,'Absolute Total Monosaccharide C'!$E$2:$T$999,15)</f>
        <v>0</v>
      </c>
      <c r="R334" s="8">
        <f>VLOOKUP(A334,'Absolute Total Monosaccharide C'!$E$2:$T$999,16)</f>
        <v>0</v>
      </c>
      <c r="S334" s="110">
        <f>VLOOKUP(A334,'Absolute Total Monosaccharide C'!$E$2:$T$999,2)</f>
        <v>10.31</v>
      </c>
      <c r="T334" s="2">
        <v>0.816623251</v>
      </c>
    </row>
    <row r="335">
      <c r="A335" s="2" t="s">
        <v>918</v>
      </c>
      <c r="B335" s="8" t="str">
        <f>VLOOKUP(A335,'Food Encyclopedia'!$C$2:$K$999,3)&amp;","&amp;VLOOKUP(A335,'Food Encyclopedia'!$C$2:$K$999,4)&amp;","&amp;VLOOKUP(A335,'Food Encyclopedia'!$C$2:$K$999,5)&amp;","&amp;VLOOKUP(A335,'Food Encyclopedia'!$C$2:$K$999,6)</f>
        <v>Baby Organic, commercial product, pouch,Nature's Heart,Pumpkin, banana, carrot, Stage 2 (6+ months),Vegetables</v>
      </c>
      <c r="C335" s="8" t="str">
        <f>VLOOKUP(A335,'Food Encyclopedia'!$C$2:$K$999,6)</f>
        <v>Vegetables</v>
      </c>
      <c r="D335" s="8" t="str">
        <f>VLOOKUP(A335,'Food Encyclopedia'!$C$2:$K$999,7)</f>
        <v>Commercial weaning</v>
      </c>
      <c r="E335" s="8">
        <f>VLOOKUP(A335,'Absolute Total Monosaccharide C'!$E$2:$T$999,3)</f>
        <v>0.334952</v>
      </c>
      <c r="F335" s="8">
        <f>VLOOKUP(A335,'Absolute Total Monosaccharide C'!$E$2:$T$999,4)</f>
        <v>0.010746</v>
      </c>
      <c r="G335" s="8">
        <f>VLOOKUP(A335,'Absolute Total Monosaccharide C'!$E$2:$T$999,5)</f>
        <v>0.208563</v>
      </c>
      <c r="H335" s="8">
        <f>VLOOKUP(A335,'Absolute Total Monosaccharide C'!$E$2:$T$999,6)</f>
        <v>0.004529</v>
      </c>
      <c r="I335" s="110">
        <f>VLOOKUP(A335,'Absolute Total Monosaccharide C'!$E$2:$T$999,7)</f>
        <v>0.006743</v>
      </c>
      <c r="J335" s="8">
        <f>VLOOKUP(A335,'Absolute Total Monosaccharide C'!$E$2:$T$999,8)</f>
        <v>0.00088</v>
      </c>
      <c r="K335" s="8">
        <f>VLOOKUP(A335,'Absolute Total Monosaccharide C'!$E$2:$T$999,9)</f>
        <v>0.001136</v>
      </c>
      <c r="L335" s="8">
        <f>VLOOKUP(A335,'Absolute Total Monosaccharide C'!$E$2:$T$999,10)</f>
        <v>0</v>
      </c>
      <c r="M335" s="8">
        <f>VLOOKUP(A335,'Absolute Total Monosaccharide C'!$E$2:$T$999,11)</f>
        <v>0.015448</v>
      </c>
      <c r="N335" s="8">
        <f>VLOOKUP(A335,'Absolute Total Monosaccharide C'!$E$2:$T$999,12)</f>
        <v>0</v>
      </c>
      <c r="O335" s="8">
        <f>VLOOKUP(A335,'Absolute Total Monosaccharide C'!$E$2:$T$999,13)</f>
        <v>0</v>
      </c>
      <c r="P335" s="8">
        <f>VLOOKUP(A335,'Absolute Total Monosaccharide C'!$E$2:$T$999,14)</f>
        <v>0.003861</v>
      </c>
      <c r="Q335" s="8">
        <f>VLOOKUP(A335,'Absolute Total Monosaccharide C'!$E$2:$T$999,15)</f>
        <v>0.00086</v>
      </c>
      <c r="R335" s="8">
        <f>VLOOKUP(A335,'Absolute Total Monosaccharide C'!$E$2:$T$999,16)</f>
        <v>0</v>
      </c>
      <c r="S335" s="110">
        <f>VLOOKUP(A335,'Absolute Total Monosaccharide C'!$E$2:$T$999,2)</f>
        <v>10</v>
      </c>
      <c r="T335" s="2">
        <v>0.733644441</v>
      </c>
    </row>
    <row r="336">
      <c r="A336" s="2" t="s">
        <v>920</v>
      </c>
      <c r="B336" s="8" t="str">
        <f>VLOOKUP(A336,'Food Encyclopedia'!$C$2:$K$999,3)&amp;","&amp;VLOOKUP(A336,'Food Encyclopedia'!$C$2:$K$999,4)&amp;","&amp;VLOOKUP(A336,'Food Encyclopedia'!$C$2:$K$999,5)&amp;","&amp;VLOOKUP(A336,'Food Encyclopedia'!$C$2:$K$999,6)</f>
        <v>Baby Organic, commercial product, pouch,Nature's Heart,Banana, Apple, raspberry, Stage 2 (6+ months),Fruits</v>
      </c>
      <c r="C336" s="8" t="str">
        <f>VLOOKUP(A336,'Food Encyclopedia'!$C$2:$K$999,6)</f>
        <v>Fruits</v>
      </c>
      <c r="D336" s="8" t="str">
        <f>VLOOKUP(A336,'Food Encyclopedia'!$C$2:$K$999,7)</f>
        <v>Commercial weaning</v>
      </c>
      <c r="E336" s="8">
        <f>VLOOKUP(A336,'Absolute Total Monosaccharide C'!$E$2:$T$999,3)</f>
        <v>0.321215</v>
      </c>
      <c r="F336" s="8">
        <f>VLOOKUP(A336,'Absolute Total Monosaccharide C'!$E$2:$T$999,4)</f>
        <v>0.009648</v>
      </c>
      <c r="G336" s="8">
        <f>VLOOKUP(A336,'Absolute Total Monosaccharide C'!$E$2:$T$999,5)</f>
        <v>0.19283</v>
      </c>
      <c r="H336" s="8">
        <f>VLOOKUP(A336,'Absolute Total Monosaccharide C'!$E$2:$T$999,6)</f>
        <v>0.006504</v>
      </c>
      <c r="I336" s="110">
        <f>VLOOKUP(A336,'Absolute Total Monosaccharide C'!$E$2:$T$999,7)</f>
        <v>0.006967</v>
      </c>
      <c r="J336" s="8">
        <f>VLOOKUP(A336,'Absolute Total Monosaccharide C'!$E$2:$T$999,8)</f>
        <v>0.001054</v>
      </c>
      <c r="K336" s="8">
        <f>VLOOKUP(A336,'Absolute Total Monosaccharide C'!$E$2:$T$999,9)</f>
        <v>0.000605</v>
      </c>
      <c r="L336" s="8">
        <f>VLOOKUP(A336,'Absolute Total Monosaccharide C'!$E$2:$T$999,10)</f>
        <v>0</v>
      </c>
      <c r="M336" s="8">
        <f>VLOOKUP(A336,'Absolute Total Monosaccharide C'!$E$2:$T$999,11)</f>
        <v>0.011264</v>
      </c>
      <c r="N336" s="8">
        <f>VLOOKUP(A336,'Absolute Total Monosaccharide C'!$E$2:$T$999,12)</f>
        <v>0</v>
      </c>
      <c r="O336" s="8">
        <f>VLOOKUP(A336,'Absolute Total Monosaccharide C'!$E$2:$T$999,13)</f>
        <v>0</v>
      </c>
      <c r="P336" s="8">
        <f>VLOOKUP(A336,'Absolute Total Monosaccharide C'!$E$2:$T$999,14)</f>
        <v>0.003109</v>
      </c>
      <c r="Q336" s="8">
        <f>VLOOKUP(A336,'Absolute Total Monosaccharide C'!$E$2:$T$999,15)</f>
        <v>0.000296</v>
      </c>
      <c r="R336" s="8">
        <f>VLOOKUP(A336,'Absolute Total Monosaccharide C'!$E$2:$T$999,16)</f>
        <v>0</v>
      </c>
      <c r="S336" s="110">
        <f>VLOOKUP(A336,'Absolute Total Monosaccharide C'!$E$2:$T$999,2)</f>
        <v>10.17</v>
      </c>
      <c r="T336" s="2">
        <v>0.878903705</v>
      </c>
    </row>
    <row r="337">
      <c r="A337" s="2" t="s">
        <v>922</v>
      </c>
      <c r="B337" s="8" t="str">
        <f>VLOOKUP(A337,'Food Encyclopedia'!$C$2:$K$999,3)&amp;","&amp;VLOOKUP(A337,'Food Encyclopedia'!$C$2:$K$999,4)&amp;","&amp;VLOOKUP(A337,'Food Encyclopedia'!$C$2:$K$999,5)&amp;","&amp;VLOOKUP(A337,'Food Encyclopedia'!$C$2:$K$999,6)</f>
        <v>Organic baby food, commercial product, pouch,Plum Organics,Mango (1/4), Stage 1 (4+ months),Fruits</v>
      </c>
      <c r="C337" s="8" t="str">
        <f>VLOOKUP(A337,'Food Encyclopedia'!$C$2:$K$999,6)</f>
        <v>Fruits</v>
      </c>
      <c r="D337" s="8" t="str">
        <f>VLOOKUP(A337,'Food Encyclopedia'!$C$2:$K$999,7)</f>
        <v>Commercial weaning</v>
      </c>
      <c r="E337" s="8">
        <f>VLOOKUP(A337,'Absolute Total Monosaccharide C'!$E$2:$T$999,3)</f>
        <v>0.293738</v>
      </c>
      <c r="F337" s="8">
        <f>VLOOKUP(A337,'Absolute Total Monosaccharide C'!$E$2:$T$999,4)</f>
        <v>0.009579</v>
      </c>
      <c r="G337" s="8">
        <f>VLOOKUP(A337,'Absolute Total Monosaccharide C'!$E$2:$T$999,5)</f>
        <v>0.170141</v>
      </c>
      <c r="H337" s="8">
        <f>VLOOKUP(A337,'Absolute Total Monosaccharide C'!$E$2:$T$999,6)</f>
        <v>0.004187</v>
      </c>
      <c r="I337" s="110">
        <f>VLOOKUP(A337,'Absolute Total Monosaccharide C'!$E$2:$T$999,7)</f>
        <v>0.016975</v>
      </c>
      <c r="J337" s="8">
        <f>VLOOKUP(A337,'Absolute Total Monosaccharide C'!$E$2:$T$999,8)</f>
        <v>0</v>
      </c>
      <c r="K337" s="8">
        <f>VLOOKUP(A337,'Absolute Total Monosaccharide C'!$E$2:$T$999,9)</f>
        <v>0.001462</v>
      </c>
      <c r="L337" s="8">
        <f>VLOOKUP(A337,'Absolute Total Monosaccharide C'!$E$2:$T$999,10)</f>
        <v>0</v>
      </c>
      <c r="M337" s="8">
        <f>VLOOKUP(A337,'Absolute Total Monosaccharide C'!$E$2:$T$999,11)</f>
        <v>0.023802</v>
      </c>
      <c r="N337" s="8">
        <f>VLOOKUP(A337,'Absolute Total Monosaccharide C'!$E$2:$T$999,12)</f>
        <v>0</v>
      </c>
      <c r="O337" s="8">
        <f>VLOOKUP(A337,'Absolute Total Monosaccharide C'!$E$2:$T$999,13)</f>
        <v>0</v>
      </c>
      <c r="P337" s="8">
        <f>VLOOKUP(A337,'Absolute Total Monosaccharide C'!$E$2:$T$999,14)</f>
        <v>0</v>
      </c>
      <c r="Q337" s="8">
        <f>VLOOKUP(A337,'Absolute Total Monosaccharide C'!$E$2:$T$999,15)</f>
        <v>0</v>
      </c>
      <c r="R337" s="8">
        <f>VLOOKUP(A337,'Absolute Total Monosaccharide C'!$E$2:$T$999,16)</f>
        <v>0.000299</v>
      </c>
      <c r="S337" s="110">
        <f>VLOOKUP(A337,'Absolute Total Monosaccharide C'!$E$2:$T$999,2)</f>
        <v>10.6</v>
      </c>
    </row>
    <row r="338">
      <c r="A338" s="2" t="s">
        <v>926</v>
      </c>
      <c r="B338" s="8" t="str">
        <f>VLOOKUP(A338,'Food Encyclopedia'!$C$2:$K$999,3)&amp;","&amp;VLOOKUP(A338,'Food Encyclopedia'!$C$2:$K$999,4)&amp;","&amp;VLOOKUP(A338,'Food Encyclopedia'!$C$2:$K$999,5)&amp;","&amp;VLOOKUP(A338,'Food Encyclopedia'!$C$2:$K$999,6)</f>
        <v>Organic baby food, commercial product, pouch,Plum Organics,Sweet potatoes (1/2), Stage 1 (4+ months),Vegetables</v>
      </c>
      <c r="C338" s="8" t="str">
        <f>VLOOKUP(A338,'Food Encyclopedia'!$C$2:$K$999,6)</f>
        <v>Vegetables</v>
      </c>
      <c r="D338" s="8" t="str">
        <f>VLOOKUP(A338,'Food Encyclopedia'!$C$2:$K$999,7)</f>
        <v>Commercial weaning</v>
      </c>
      <c r="E338" s="8">
        <f>VLOOKUP(A338,'Absolute Total Monosaccharide C'!$E$2:$T$999,3)</f>
        <v>0.563667</v>
      </c>
      <c r="F338" s="8">
        <f>VLOOKUP(A338,'Absolute Total Monosaccharide C'!$E$2:$T$999,4)</f>
        <v>0.023879</v>
      </c>
      <c r="G338" s="8">
        <f>VLOOKUP(A338,'Absolute Total Monosaccharide C'!$E$2:$T$999,5)</f>
        <v>0</v>
      </c>
      <c r="H338" s="8">
        <f>VLOOKUP(A338,'Absolute Total Monosaccharide C'!$E$2:$T$999,6)</f>
        <v>0.008517</v>
      </c>
      <c r="I338" s="110">
        <f>VLOOKUP(A338,'Absolute Total Monosaccharide C'!$E$2:$T$999,7)</f>
        <v>0.011722</v>
      </c>
      <c r="J338" s="8">
        <f>VLOOKUP(A338,'Absolute Total Monosaccharide C'!$E$2:$T$999,8)</f>
        <v>0</v>
      </c>
      <c r="K338" s="8">
        <f>VLOOKUP(A338,'Absolute Total Monosaccharide C'!$E$2:$T$999,9)</f>
        <v>0.002747</v>
      </c>
      <c r="L338" s="8">
        <f>VLOOKUP(A338,'Absolute Total Monosaccharide C'!$E$2:$T$999,10)</f>
        <v>0</v>
      </c>
      <c r="M338" s="8">
        <f>VLOOKUP(A338,'Absolute Total Monosaccharide C'!$E$2:$T$999,11)</f>
        <v>0.016083</v>
      </c>
      <c r="N338" s="8">
        <f>VLOOKUP(A338,'Absolute Total Monosaccharide C'!$E$2:$T$999,12)</f>
        <v>0</v>
      </c>
      <c r="O338" s="8">
        <f>VLOOKUP(A338,'Absolute Total Monosaccharide C'!$E$2:$T$999,13)</f>
        <v>0</v>
      </c>
      <c r="P338" s="8">
        <f>VLOOKUP(A338,'Absolute Total Monosaccharide C'!$E$2:$T$999,14)</f>
        <v>0</v>
      </c>
      <c r="Q338" s="8">
        <f>VLOOKUP(A338,'Absolute Total Monosaccharide C'!$E$2:$T$999,15)</f>
        <v>0.000459</v>
      </c>
      <c r="R338" s="8">
        <f>VLOOKUP(A338,'Absolute Total Monosaccharide C'!$E$2:$T$999,16)</f>
        <v>0</v>
      </c>
      <c r="S338" s="110">
        <f>VLOOKUP(A338,'Absolute Total Monosaccharide C'!$E$2:$T$999,2)</f>
        <v>10.11</v>
      </c>
      <c r="T338" s="2">
        <v>0.947281169</v>
      </c>
    </row>
    <row r="339">
      <c r="A339" s="2" t="s">
        <v>928</v>
      </c>
      <c r="B339" s="8" t="str">
        <f>VLOOKUP(A339,'Food Encyclopedia'!$C$2:$K$999,3)&amp;","&amp;VLOOKUP(A339,'Food Encyclopedia'!$C$2:$K$999,4)&amp;","&amp;VLOOKUP(A339,'Food Encyclopedia'!$C$2:$K$999,5)&amp;","&amp;VLOOKUP(A339,'Food Encyclopedia'!$C$2:$K$999,6)</f>
        <v>Organic baby food, commercial product, pouch,Plum Organics,Apples (1/3), rasins (23), quinoa (1 1/4 tsp), Stage 2 (6+ months),Fruits</v>
      </c>
      <c r="C339" s="8" t="str">
        <f>VLOOKUP(A339,'Food Encyclopedia'!$C$2:$K$999,6)</f>
        <v>Fruits</v>
      </c>
      <c r="D339" s="8" t="str">
        <f>VLOOKUP(A339,'Food Encyclopedia'!$C$2:$K$999,7)</f>
        <v>Commercial weaning</v>
      </c>
      <c r="E339" s="8">
        <f>VLOOKUP(A339,'Absolute Total Monosaccharide C'!$E$2:$T$999,3)</f>
        <v>0.35969</v>
      </c>
      <c r="F339" s="8">
        <f>VLOOKUP(A339,'Absolute Total Monosaccharide C'!$E$2:$T$999,4)</f>
        <v>0.008927</v>
      </c>
      <c r="G339" s="8">
        <f>VLOOKUP(A339,'Absolute Total Monosaccharide C'!$E$2:$T$999,5)</f>
        <v>0.101527</v>
      </c>
      <c r="H339" s="8">
        <f>VLOOKUP(A339,'Absolute Total Monosaccharide C'!$E$2:$T$999,6)</f>
        <v>0.006339</v>
      </c>
      <c r="I339" s="110">
        <f>VLOOKUP(A339,'Absolute Total Monosaccharide C'!$E$2:$T$999,7)</f>
        <v>0.009064</v>
      </c>
      <c r="J339" s="8">
        <f>VLOOKUP(A339,'Absolute Total Monosaccharide C'!$E$2:$T$999,8)</f>
        <v>0</v>
      </c>
      <c r="K339" s="8">
        <f>VLOOKUP(A339,'Absolute Total Monosaccharide C'!$E$2:$T$999,9)</f>
        <v>0.000767</v>
      </c>
      <c r="L339" s="8">
        <f>VLOOKUP(A339,'Absolute Total Monosaccharide C'!$E$2:$T$999,10)</f>
        <v>0</v>
      </c>
      <c r="M339" s="8">
        <f>VLOOKUP(A339,'Absolute Total Monosaccharide C'!$E$2:$T$999,11)</f>
        <v>0.009163</v>
      </c>
      <c r="N339" s="8">
        <f>VLOOKUP(A339,'Absolute Total Monosaccharide C'!$E$2:$T$999,12)</f>
        <v>0</v>
      </c>
      <c r="O339" s="8">
        <f>VLOOKUP(A339,'Absolute Total Monosaccharide C'!$E$2:$T$999,13)</f>
        <v>0</v>
      </c>
      <c r="P339" s="8">
        <f>VLOOKUP(A339,'Absolute Total Monosaccharide C'!$E$2:$T$999,14)</f>
        <v>0.000493</v>
      </c>
      <c r="Q339" s="8">
        <f>VLOOKUP(A339,'Absolute Total Monosaccharide C'!$E$2:$T$999,15)</f>
        <v>0</v>
      </c>
      <c r="R339" s="8">
        <f>VLOOKUP(A339,'Absolute Total Monosaccharide C'!$E$2:$T$999,16)</f>
        <v>0</v>
      </c>
      <c r="S339" s="110">
        <f>VLOOKUP(A339,'Absolute Total Monosaccharide C'!$E$2:$T$999,2)</f>
        <v>10.36</v>
      </c>
      <c r="T339" s="2">
        <v>0.980652544</v>
      </c>
    </row>
    <row r="340">
      <c r="A340" s="2" t="s">
        <v>930</v>
      </c>
      <c r="B340" s="8" t="str">
        <f>VLOOKUP(A340,'Food Encyclopedia'!$C$2:$K$999,3)&amp;","&amp;VLOOKUP(A340,'Food Encyclopedia'!$C$2:$K$999,4)&amp;","&amp;VLOOKUP(A340,'Food Encyclopedia'!$C$2:$K$999,5)&amp;","&amp;VLOOKUP(A340,'Food Encyclopedia'!$C$2:$K$999,6)</f>
        <v>Organic baby food, commercial product, pouch,Plum Organics,Mangos (1/8), sweet potatoes (1/6), Apples (1/8), millet (1/2 tsp), Stage 2 (6+ months),Fruits</v>
      </c>
      <c r="C340" s="8" t="str">
        <f>VLOOKUP(A340,'Food Encyclopedia'!$C$2:$K$999,6)</f>
        <v>Fruits</v>
      </c>
      <c r="D340" s="8" t="str">
        <f>VLOOKUP(A340,'Food Encyclopedia'!$C$2:$K$999,7)</f>
        <v>Commercial weaning</v>
      </c>
      <c r="E340" s="8">
        <f>VLOOKUP(A340,'Absolute Total Monosaccharide C'!$E$2:$T$999,3)</f>
        <v>0.512784</v>
      </c>
      <c r="F340" s="8">
        <f>VLOOKUP(A340,'Absolute Total Monosaccharide C'!$E$2:$T$999,4)</f>
        <v>0.011334</v>
      </c>
      <c r="G340" s="8">
        <f>VLOOKUP(A340,'Absolute Total Monosaccharide C'!$E$2:$T$999,5)</f>
        <v>0.020092</v>
      </c>
      <c r="H340" s="8">
        <f>VLOOKUP(A340,'Absolute Total Monosaccharide C'!$E$2:$T$999,6)</f>
        <v>0.005525</v>
      </c>
      <c r="I340" s="110">
        <f>VLOOKUP(A340,'Absolute Total Monosaccharide C'!$E$2:$T$999,7)</f>
        <v>0.012746</v>
      </c>
      <c r="J340" s="8">
        <f>VLOOKUP(A340,'Absolute Total Monosaccharide C'!$E$2:$T$999,8)</f>
        <v>0</v>
      </c>
      <c r="K340" s="8">
        <f>VLOOKUP(A340,'Absolute Total Monosaccharide C'!$E$2:$T$999,9)</f>
        <v>0.001862</v>
      </c>
      <c r="L340" s="8">
        <f>VLOOKUP(A340,'Absolute Total Monosaccharide C'!$E$2:$T$999,10)</f>
        <v>0</v>
      </c>
      <c r="M340" s="8">
        <f>VLOOKUP(A340,'Absolute Total Monosaccharide C'!$E$2:$T$999,11)</f>
        <v>0.01762</v>
      </c>
      <c r="N340" s="8">
        <f>VLOOKUP(A340,'Absolute Total Monosaccharide C'!$E$2:$T$999,12)</f>
        <v>0</v>
      </c>
      <c r="O340" s="8">
        <f>VLOOKUP(A340,'Absolute Total Monosaccharide C'!$E$2:$T$999,13)</f>
        <v>0</v>
      </c>
      <c r="P340" s="8">
        <f>VLOOKUP(A340,'Absolute Total Monosaccharide C'!$E$2:$T$999,14)</f>
        <v>0.001362</v>
      </c>
      <c r="Q340" s="8">
        <f>VLOOKUP(A340,'Absolute Total Monosaccharide C'!$E$2:$T$999,15)</f>
        <v>0</v>
      </c>
      <c r="R340" s="8">
        <f>VLOOKUP(A340,'Absolute Total Monosaccharide C'!$E$2:$T$999,16)</f>
        <v>0.000303</v>
      </c>
      <c r="S340" s="110">
        <f>VLOOKUP(A340,'Absolute Total Monosaccharide C'!$E$2:$T$999,2)</f>
        <v>10.21</v>
      </c>
    </row>
    <row r="341">
      <c r="A341" s="2" t="s">
        <v>932</v>
      </c>
      <c r="B341" s="8" t="str">
        <f>VLOOKUP(A341,'Food Encyclopedia'!$C$2:$K$999,3)&amp;","&amp;VLOOKUP(A341,'Food Encyclopedia'!$C$2:$K$999,4)&amp;","&amp;VLOOKUP(A341,'Food Encyclopedia'!$C$2:$K$999,5)&amp;","&amp;VLOOKUP(A341,'Food Encyclopedia'!$C$2:$K$999,6)</f>
        <v>Organic baby food, commercial product, pouch,Plum Organics,Apples (1/3), plums (1/4), strawberries (1), blueberries (6), barley (3/4 tsp), Stage 2 (6+ months),Fruits</v>
      </c>
      <c r="C341" s="8" t="str">
        <f>VLOOKUP(A341,'Food Encyclopedia'!$C$2:$K$999,6)</f>
        <v>Fruits</v>
      </c>
      <c r="D341" s="8" t="str">
        <f>VLOOKUP(A341,'Food Encyclopedia'!$C$2:$K$999,7)</f>
        <v>Commercial weaning</v>
      </c>
      <c r="E341" s="8">
        <f>VLOOKUP(A341,'Absolute Total Monosaccharide C'!$E$2:$T$999,3)</f>
        <v>0.349042</v>
      </c>
      <c r="F341" s="8">
        <f>VLOOKUP(A341,'Absolute Total Monosaccharide C'!$E$2:$T$999,4)</f>
        <v>0.015876</v>
      </c>
      <c r="G341" s="8">
        <f>VLOOKUP(A341,'Absolute Total Monosaccharide C'!$E$2:$T$999,5)</f>
        <v>0.153769</v>
      </c>
      <c r="H341" s="8">
        <f>VLOOKUP(A341,'Absolute Total Monosaccharide C'!$E$2:$T$999,6)</f>
        <v>0.026575</v>
      </c>
      <c r="I341" s="110">
        <f>VLOOKUP(A341,'Absolute Total Monosaccharide C'!$E$2:$T$999,7)</f>
        <v>0.015364</v>
      </c>
      <c r="J341" s="8">
        <f>VLOOKUP(A341,'Absolute Total Monosaccharide C'!$E$2:$T$999,8)</f>
        <v>0.001663</v>
      </c>
      <c r="K341" s="8">
        <f>VLOOKUP(A341,'Absolute Total Monosaccharide C'!$E$2:$T$999,9)</f>
        <v>0.001119</v>
      </c>
      <c r="L341" s="8">
        <f>VLOOKUP(A341,'Absolute Total Monosaccharide C'!$E$2:$T$999,10)</f>
        <v>0</v>
      </c>
      <c r="M341" s="8">
        <f>VLOOKUP(A341,'Absolute Total Monosaccharide C'!$E$2:$T$999,11)</f>
        <v>0.013237</v>
      </c>
      <c r="N341" s="8">
        <f>VLOOKUP(A341,'Absolute Total Monosaccharide C'!$E$2:$T$999,12)</f>
        <v>0</v>
      </c>
      <c r="O341" s="8">
        <f>VLOOKUP(A341,'Absolute Total Monosaccharide C'!$E$2:$T$999,13)</f>
        <v>0</v>
      </c>
      <c r="P341" s="8">
        <f>VLOOKUP(A341,'Absolute Total Monosaccharide C'!$E$2:$T$999,14)</f>
        <v>0</v>
      </c>
      <c r="Q341" s="8">
        <f>VLOOKUP(A341,'Absolute Total Monosaccharide C'!$E$2:$T$999,15)</f>
        <v>0.000456</v>
      </c>
      <c r="R341" s="8">
        <f>VLOOKUP(A341,'Absolute Total Monosaccharide C'!$E$2:$T$999,16)</f>
        <v>0</v>
      </c>
      <c r="S341" s="110">
        <f>VLOOKUP(A341,'Absolute Total Monosaccharide C'!$E$2:$T$999,2)</f>
        <v>10.02</v>
      </c>
      <c r="T341" s="2">
        <v>0.944609203</v>
      </c>
    </row>
    <row r="342">
      <c r="A342" s="2" t="s">
        <v>934</v>
      </c>
      <c r="B342" s="8" t="str">
        <f>VLOOKUP(A342,'Food Encyclopedia'!$C$2:$K$999,3)&amp;","&amp;VLOOKUP(A342,'Food Encyclopedia'!$C$2:$K$999,4)&amp;","&amp;VLOOKUP(A342,'Food Encyclopedia'!$C$2:$K$999,5)&amp;","&amp;VLOOKUP(A342,'Food Encyclopedia'!$C$2:$K$999,6)</f>
        <v>Organic baby food, commercial product, pouch,Plum Organics,Apples (1/2), broccoli spear (1/2), Stage 2 (6+ months),Fruits</v>
      </c>
      <c r="C342" s="8" t="str">
        <f>VLOOKUP(A342,'Food Encyclopedia'!$C$2:$K$999,6)</f>
        <v>Fruits</v>
      </c>
      <c r="D342" s="8" t="str">
        <f>VLOOKUP(A342,'Food Encyclopedia'!$C$2:$K$999,7)</f>
        <v>Commercial weaning</v>
      </c>
      <c r="E342" s="8">
        <f>VLOOKUP(A342,'Absolute Total Monosaccharide C'!$E$2:$T$999,3)</f>
        <v>0.649043</v>
      </c>
      <c r="F342" s="8">
        <f>VLOOKUP(A342,'Absolute Total Monosaccharide C'!$E$2:$T$999,4)</f>
        <v>0.02878</v>
      </c>
      <c r="G342" s="8">
        <f>VLOOKUP(A342,'Absolute Total Monosaccharide C'!$E$2:$T$999,5)</f>
        <v>0.195273</v>
      </c>
      <c r="H342" s="8">
        <f>VLOOKUP(A342,'Absolute Total Monosaccharide C'!$E$2:$T$999,6)</f>
        <v>0.019188</v>
      </c>
      <c r="I342" s="110">
        <f>VLOOKUP(A342,'Absolute Total Monosaccharide C'!$E$2:$T$999,7)</f>
        <v>0.023348</v>
      </c>
      <c r="J342" s="8">
        <f>VLOOKUP(A342,'Absolute Total Monosaccharide C'!$E$2:$T$999,8)</f>
        <v>0.003221</v>
      </c>
      <c r="K342" s="8">
        <f>VLOOKUP(A342,'Absolute Total Monosaccharide C'!$E$2:$T$999,9)</f>
        <v>0.00267</v>
      </c>
      <c r="L342" s="8">
        <f>VLOOKUP(A342,'Absolute Total Monosaccharide C'!$E$2:$T$999,10)</f>
        <v>0</v>
      </c>
      <c r="M342" s="8">
        <f>VLOOKUP(A342,'Absolute Total Monosaccharide C'!$E$2:$T$999,11)</f>
        <v>0.026747</v>
      </c>
      <c r="N342" s="8">
        <f>VLOOKUP(A342,'Absolute Total Monosaccharide C'!$E$2:$T$999,12)</f>
        <v>0</v>
      </c>
      <c r="O342" s="8">
        <f>VLOOKUP(A342,'Absolute Total Monosaccharide C'!$E$2:$T$999,13)</f>
        <v>0</v>
      </c>
      <c r="P342" s="8">
        <f>VLOOKUP(A342,'Absolute Total Monosaccharide C'!$E$2:$T$999,14)</f>
        <v>0</v>
      </c>
      <c r="Q342" s="8">
        <f>VLOOKUP(A342,'Absolute Total Monosaccharide C'!$E$2:$T$999,15)</f>
        <v>0.001058</v>
      </c>
      <c r="R342" s="8">
        <f>VLOOKUP(A342,'Absolute Total Monosaccharide C'!$E$2:$T$999,16)</f>
        <v>0</v>
      </c>
      <c r="S342" s="110">
        <f>VLOOKUP(A342,'Absolute Total Monosaccharide C'!$E$2:$T$999,2)</f>
        <v>10.14</v>
      </c>
      <c r="T342" s="2">
        <v>0.881504012</v>
      </c>
    </row>
    <row r="343">
      <c r="A343" s="2" t="s">
        <v>936</v>
      </c>
      <c r="B343" s="8" t="str">
        <f>VLOOKUP(A343,'Food Encyclopedia'!$C$2:$K$999,3)&amp;","&amp;VLOOKUP(A343,'Food Encyclopedia'!$C$2:$K$999,4)&amp;","&amp;VLOOKUP(A343,'Food Encyclopedia'!$C$2:$K$999,5)&amp;","&amp;VLOOKUP(A343,'Food Encyclopedia'!$C$2:$K$999,6)</f>
        <v>Organic baby food, commercial product, pouch,Plum Organics,Pears (1/2), mangoes (1/16), Stage 2 (6+ months),Fruits</v>
      </c>
      <c r="C343" s="8" t="str">
        <f>VLOOKUP(A343,'Food Encyclopedia'!$C$2:$K$999,6)</f>
        <v>Fruits</v>
      </c>
      <c r="D343" s="8" t="str">
        <f>VLOOKUP(A343,'Food Encyclopedia'!$C$2:$K$999,7)</f>
        <v>Commercial weaning</v>
      </c>
      <c r="E343" s="8">
        <f>VLOOKUP(A343,'Absolute Total Monosaccharide C'!$E$2:$T$999,3)</f>
        <v>0.110073</v>
      </c>
      <c r="F343" s="8">
        <f>VLOOKUP(A343,'Absolute Total Monosaccharide C'!$E$2:$T$999,4)</f>
        <v>0.009717</v>
      </c>
      <c r="G343" s="8">
        <f>VLOOKUP(A343,'Absolute Total Monosaccharide C'!$E$2:$T$999,5)</f>
        <v>0.107066</v>
      </c>
      <c r="H343" s="8">
        <f>VLOOKUP(A343,'Absolute Total Monosaccharide C'!$E$2:$T$999,6)</f>
        <v>0.046571</v>
      </c>
      <c r="I343" s="110">
        <f>VLOOKUP(A343,'Absolute Total Monosaccharide C'!$E$2:$T$999,7)</f>
        <v>0.020113</v>
      </c>
      <c r="J343" s="8">
        <f>VLOOKUP(A343,'Absolute Total Monosaccharide C'!$E$2:$T$999,8)</f>
        <v>0</v>
      </c>
      <c r="K343" s="8">
        <f>VLOOKUP(A343,'Absolute Total Monosaccharide C'!$E$2:$T$999,9)</f>
        <v>0.001042</v>
      </c>
      <c r="L343" s="8">
        <f>VLOOKUP(A343,'Absolute Total Monosaccharide C'!$E$2:$T$999,10)</f>
        <v>0</v>
      </c>
      <c r="M343" s="8">
        <f>VLOOKUP(A343,'Absolute Total Monosaccharide C'!$E$2:$T$999,11)</f>
        <v>0.015519</v>
      </c>
      <c r="N343" s="8">
        <f>VLOOKUP(A343,'Absolute Total Monosaccharide C'!$E$2:$T$999,12)</f>
        <v>0</v>
      </c>
      <c r="O343" s="8">
        <f>VLOOKUP(A343,'Absolute Total Monosaccharide C'!$E$2:$T$999,13)</f>
        <v>0</v>
      </c>
      <c r="P343" s="8">
        <f>VLOOKUP(A343,'Absolute Total Monosaccharide C'!$E$2:$T$999,14)</f>
        <v>0</v>
      </c>
      <c r="Q343" s="8">
        <f>VLOOKUP(A343,'Absolute Total Monosaccharide C'!$E$2:$T$999,15)</f>
        <v>0</v>
      </c>
      <c r="R343" s="8">
        <f>VLOOKUP(A343,'Absolute Total Monosaccharide C'!$E$2:$T$999,16)</f>
        <v>0</v>
      </c>
      <c r="S343" s="110">
        <f>VLOOKUP(A343,'Absolute Total Monosaccharide C'!$E$2:$T$999,2)</f>
        <v>10.05</v>
      </c>
      <c r="T343" s="2">
        <v>0.874906841</v>
      </c>
    </row>
    <row r="344">
      <c r="A344" s="2" t="s">
        <v>938</v>
      </c>
      <c r="B344" s="8" t="str">
        <f>VLOOKUP(A344,'Food Encyclopedia'!$C$2:$K$999,3)&amp;","&amp;VLOOKUP(A344,'Food Encyclopedia'!$C$2:$K$999,4)&amp;","&amp;VLOOKUP(A344,'Food Encyclopedia'!$C$2:$K$999,5)&amp;","&amp;VLOOKUP(A344,'Food Encyclopedia'!$C$2:$K$999,6)</f>
        <v>Organic baby food, commercial product, pouch,Plum Organics,Pears (1/2), purple carrots (1/8), blueberries (15), Stage 2 (6+ months),Fruits</v>
      </c>
      <c r="C344" s="8" t="str">
        <f>VLOOKUP(A344,'Food Encyclopedia'!$C$2:$K$999,6)</f>
        <v>Fruits</v>
      </c>
      <c r="D344" s="8" t="str">
        <f>VLOOKUP(A344,'Food Encyclopedia'!$C$2:$K$999,7)</f>
        <v>Commercial weaning</v>
      </c>
      <c r="E344" s="8">
        <f>VLOOKUP(A344,'Absolute Total Monosaccharide C'!$E$2:$T$999,3)</f>
        <v>0.140882</v>
      </c>
      <c r="F344" s="8">
        <f>VLOOKUP(A344,'Absolute Total Monosaccharide C'!$E$2:$T$999,4)</f>
        <v>0.018353</v>
      </c>
      <c r="G344" s="8">
        <f>VLOOKUP(A344,'Absolute Total Monosaccharide C'!$E$2:$T$999,5)</f>
        <v>0.082143</v>
      </c>
      <c r="H344" s="8">
        <f>VLOOKUP(A344,'Absolute Total Monosaccharide C'!$E$2:$T$999,6)</f>
        <v>0.051781</v>
      </c>
      <c r="I344" s="110">
        <f>VLOOKUP(A344,'Absolute Total Monosaccharide C'!$E$2:$T$999,7)</f>
        <v>0.018648</v>
      </c>
      <c r="J344" s="8">
        <f>VLOOKUP(A344,'Absolute Total Monosaccharide C'!$E$2:$T$999,8)</f>
        <v>0</v>
      </c>
      <c r="K344" s="8">
        <f>VLOOKUP(A344,'Absolute Total Monosaccharide C'!$E$2:$T$999,9)</f>
        <v>0.001319</v>
      </c>
      <c r="L344" s="8">
        <f>VLOOKUP(A344,'Absolute Total Monosaccharide C'!$E$2:$T$999,10)</f>
        <v>0</v>
      </c>
      <c r="M344" s="8">
        <f>VLOOKUP(A344,'Absolute Total Monosaccharide C'!$E$2:$T$999,11)</f>
        <v>0.018724</v>
      </c>
      <c r="N344" s="8">
        <f>VLOOKUP(A344,'Absolute Total Monosaccharide C'!$E$2:$T$999,12)</f>
        <v>0</v>
      </c>
      <c r="O344" s="8">
        <f>VLOOKUP(A344,'Absolute Total Monosaccharide C'!$E$2:$T$999,13)</f>
        <v>0</v>
      </c>
      <c r="P344" s="8">
        <f>VLOOKUP(A344,'Absolute Total Monosaccharide C'!$E$2:$T$999,14)</f>
        <v>0.000409</v>
      </c>
      <c r="Q344" s="8">
        <f>VLOOKUP(A344,'Absolute Total Monosaccharide C'!$E$2:$T$999,15)</f>
        <v>0</v>
      </c>
      <c r="R344" s="8">
        <f>VLOOKUP(A344,'Absolute Total Monosaccharide C'!$E$2:$T$999,16)</f>
        <v>0</v>
      </c>
      <c r="S344" s="110">
        <f>VLOOKUP(A344,'Absolute Total Monosaccharide C'!$E$2:$T$999,2)</f>
        <v>10.36</v>
      </c>
      <c r="T344" s="2">
        <v>0.712476426</v>
      </c>
    </row>
    <row r="345">
      <c r="A345" s="2" t="s">
        <v>940</v>
      </c>
      <c r="B345" s="8" t="str">
        <f>VLOOKUP(A345,'Food Encyclopedia'!$C$2:$K$999,3)&amp;","&amp;VLOOKUP(A345,'Food Encyclopedia'!$C$2:$K$999,4)&amp;","&amp;VLOOKUP(A345,'Food Encyclopedia'!$C$2:$K$999,5)&amp;","&amp;VLOOKUP(A345,'Food Encyclopedia'!$C$2:$K$999,6)</f>
        <v>Organic baby food, commercial product, pouch,Plum Organics,Apples (1/2), carrots (3/4), Stage 2 (6+ months),Fruits</v>
      </c>
      <c r="C345" s="8" t="str">
        <f>VLOOKUP(A345,'Food Encyclopedia'!$C$2:$K$999,6)</f>
        <v>Fruits</v>
      </c>
      <c r="D345" s="8" t="str">
        <f>VLOOKUP(A345,'Food Encyclopedia'!$C$2:$K$999,7)</f>
        <v>Commercial weaning</v>
      </c>
      <c r="E345" s="8">
        <f>VLOOKUP(A345,'Absolute Total Monosaccharide C'!$E$2:$T$999,3)</f>
        <v>0.217425</v>
      </c>
      <c r="F345" s="8">
        <f>VLOOKUP(A345,'Absolute Total Monosaccharide C'!$E$2:$T$999,4)</f>
        <v>0.021764</v>
      </c>
      <c r="G345" s="8">
        <f>VLOOKUP(A345,'Absolute Total Monosaccharide C'!$E$2:$T$999,5)</f>
        <v>0.178299</v>
      </c>
      <c r="H345" s="8">
        <f>VLOOKUP(A345,'Absolute Total Monosaccharide C'!$E$2:$T$999,6)</f>
        <v>0.011075</v>
      </c>
      <c r="I345" s="110">
        <f>VLOOKUP(A345,'Absolute Total Monosaccharide C'!$E$2:$T$999,7)</f>
        <v>0.013701</v>
      </c>
      <c r="J345" s="8">
        <f>VLOOKUP(A345,'Absolute Total Monosaccharide C'!$E$2:$T$999,8)</f>
        <v>0.002069</v>
      </c>
      <c r="K345" s="8">
        <f>VLOOKUP(A345,'Absolute Total Monosaccharide C'!$E$2:$T$999,9)</f>
        <v>0.002009</v>
      </c>
      <c r="L345" s="8">
        <f>VLOOKUP(A345,'Absolute Total Monosaccharide C'!$E$2:$T$999,10)</f>
        <v>0</v>
      </c>
      <c r="M345" s="8">
        <f>VLOOKUP(A345,'Absolute Total Monosaccharide C'!$E$2:$T$999,11)</f>
        <v>0.020934</v>
      </c>
      <c r="N345" s="8">
        <f>VLOOKUP(A345,'Absolute Total Monosaccharide C'!$E$2:$T$999,12)</f>
        <v>0</v>
      </c>
      <c r="O345" s="8">
        <f>VLOOKUP(A345,'Absolute Total Monosaccharide C'!$E$2:$T$999,13)</f>
        <v>0</v>
      </c>
      <c r="P345" s="8">
        <f>VLOOKUP(A345,'Absolute Total Monosaccharide C'!$E$2:$T$999,14)</f>
        <v>0</v>
      </c>
      <c r="Q345" s="8">
        <f>VLOOKUP(A345,'Absolute Total Monosaccharide C'!$E$2:$T$999,15)</f>
        <v>0.000444</v>
      </c>
      <c r="R345" s="8">
        <f>VLOOKUP(A345,'Absolute Total Monosaccharide C'!$E$2:$T$999,16)</f>
        <v>0</v>
      </c>
      <c r="S345" s="110">
        <f>VLOOKUP(A345,'Absolute Total Monosaccharide C'!$E$2:$T$999,2)</f>
        <v>10.09</v>
      </c>
      <c r="T345" s="2">
        <v>0.92473242</v>
      </c>
    </row>
    <row r="346">
      <c r="A346" s="2" t="s">
        <v>942</v>
      </c>
      <c r="B346" s="8" t="str">
        <f>VLOOKUP(A346,'Food Encyclopedia'!$C$2:$K$999,3)&amp;","&amp;VLOOKUP(A346,'Food Encyclopedia'!$C$2:$K$999,4)&amp;","&amp;VLOOKUP(A346,'Food Encyclopedia'!$C$2:$K$999,5)&amp;","&amp;VLOOKUP(A346,'Food Encyclopedia'!$C$2:$K$999,6)</f>
        <v>Organic baby food, commercial product, pouch,Plum Organics,Bananas (1/2), zucchinis (1/4), amaranth (3/4 tsp), Stage 2 (6+ months),Fruits</v>
      </c>
      <c r="C346" s="8" t="str">
        <f>VLOOKUP(A346,'Food Encyclopedia'!$C$2:$K$999,6)</f>
        <v>Fruits</v>
      </c>
      <c r="D346" s="8" t="str">
        <f>VLOOKUP(A346,'Food Encyclopedia'!$C$2:$K$999,7)</f>
        <v>Commercial weaning</v>
      </c>
      <c r="E346" s="8">
        <f>VLOOKUP(A346,'Absolute Total Monosaccharide C'!$E$2:$T$999,3)</f>
        <v>0.372736</v>
      </c>
      <c r="F346" s="8">
        <f>VLOOKUP(A346,'Absolute Total Monosaccharide C'!$E$2:$T$999,4)</f>
        <v>0.012355</v>
      </c>
      <c r="G346" s="8">
        <f>VLOOKUP(A346,'Absolute Total Monosaccharide C'!$E$2:$T$999,5)</f>
        <v>0.13742</v>
      </c>
      <c r="H346" s="8">
        <f>VLOOKUP(A346,'Absolute Total Monosaccharide C'!$E$2:$T$999,6)</f>
        <v>0.004491</v>
      </c>
      <c r="I346" s="110">
        <f>VLOOKUP(A346,'Absolute Total Monosaccharide C'!$E$2:$T$999,7)</f>
        <v>0.007522</v>
      </c>
      <c r="J346" s="8">
        <f>VLOOKUP(A346,'Absolute Total Monosaccharide C'!$E$2:$T$999,8)</f>
        <v>0.000597</v>
      </c>
      <c r="K346" s="8">
        <f>VLOOKUP(A346,'Absolute Total Monosaccharide C'!$E$2:$T$999,9)</f>
        <v>0.000553</v>
      </c>
      <c r="L346" s="8">
        <f>VLOOKUP(A346,'Absolute Total Monosaccharide C'!$E$2:$T$999,10)</f>
        <v>0</v>
      </c>
      <c r="M346" s="8">
        <f>VLOOKUP(A346,'Absolute Total Monosaccharide C'!$E$2:$T$999,11)</f>
        <v>0.009553</v>
      </c>
      <c r="N346" s="8">
        <f>VLOOKUP(A346,'Absolute Total Monosaccharide C'!$E$2:$T$999,12)</f>
        <v>0</v>
      </c>
      <c r="O346" s="8">
        <f>VLOOKUP(A346,'Absolute Total Monosaccharide C'!$E$2:$T$999,13)</f>
        <v>0</v>
      </c>
      <c r="P346" s="8">
        <f>VLOOKUP(A346,'Absolute Total Monosaccharide C'!$E$2:$T$999,14)</f>
        <v>0.005</v>
      </c>
      <c r="Q346" s="8">
        <f>VLOOKUP(A346,'Absolute Total Monosaccharide C'!$E$2:$T$999,15)</f>
        <v>0.000935</v>
      </c>
      <c r="R346" s="8">
        <f>VLOOKUP(A346,'Absolute Total Monosaccharide C'!$E$2:$T$999,16)</f>
        <v>0</v>
      </c>
      <c r="S346" s="110">
        <f>VLOOKUP(A346,'Absolute Total Monosaccharide C'!$E$2:$T$999,2)</f>
        <v>10</v>
      </c>
      <c r="T346" s="2">
        <v>0.978613232</v>
      </c>
    </row>
    <row r="347">
      <c r="A347" s="2" t="s">
        <v>944</v>
      </c>
      <c r="B347" s="8" t="str">
        <f>VLOOKUP(A347,'Food Encyclopedia'!$C$2:$K$999,3)&amp;","&amp;VLOOKUP(A347,'Food Encyclopedia'!$C$2:$K$999,4)&amp;","&amp;VLOOKUP(A347,'Food Encyclopedia'!$C$2:$K$999,5)&amp;","&amp;VLOOKUP(A347,'Food Encyclopedia'!$C$2:$K$999,6)</f>
        <v>Organic baby food, commercial product, pouch,Plum Organics,Carrots, sweet potatoes, corns, peas, chicken with quinoa, celerys, leek, Stage 3 (6+ months),Vegetables</v>
      </c>
      <c r="C347" s="8" t="str">
        <f>VLOOKUP(A347,'Food Encyclopedia'!$C$2:$K$999,6)</f>
        <v>Vegetables</v>
      </c>
      <c r="D347" s="8" t="str">
        <f>VLOOKUP(A347,'Food Encyclopedia'!$C$2:$K$999,7)</f>
        <v>Commercial weaning</v>
      </c>
      <c r="E347" s="8">
        <f>VLOOKUP(A347,'Absolute Total Monosaccharide C'!$E$2:$T$999,3)</f>
        <v>0.422214</v>
      </c>
      <c r="F347" s="8">
        <f>VLOOKUP(A347,'Absolute Total Monosaccharide C'!$E$2:$T$999,4)</f>
        <v>0.018528</v>
      </c>
      <c r="G347" s="8">
        <f>VLOOKUP(A347,'Absolute Total Monosaccharide C'!$E$2:$T$999,5)</f>
        <v>0.065077</v>
      </c>
      <c r="H347" s="8">
        <f>VLOOKUP(A347,'Absolute Total Monosaccharide C'!$E$2:$T$999,6)</f>
        <v>0.015292</v>
      </c>
      <c r="I347" s="110">
        <f>VLOOKUP(A347,'Absolute Total Monosaccharide C'!$E$2:$T$999,7)</f>
        <v>0.020852</v>
      </c>
      <c r="J347" s="8">
        <f>VLOOKUP(A347,'Absolute Total Monosaccharide C'!$E$2:$T$999,8)</f>
        <v>0.000856</v>
      </c>
      <c r="K347" s="8">
        <f>VLOOKUP(A347,'Absolute Total Monosaccharide C'!$E$2:$T$999,9)</f>
        <v>0.001947</v>
      </c>
      <c r="L347" s="8">
        <f>VLOOKUP(A347,'Absolute Total Monosaccharide C'!$E$2:$T$999,10)</f>
        <v>0</v>
      </c>
      <c r="M347" s="8">
        <f>VLOOKUP(A347,'Absolute Total Monosaccharide C'!$E$2:$T$999,11)</f>
        <v>0.009063</v>
      </c>
      <c r="N347" s="8">
        <f>VLOOKUP(A347,'Absolute Total Monosaccharide C'!$E$2:$T$999,12)</f>
        <v>0</v>
      </c>
      <c r="O347" s="8">
        <f>VLOOKUP(A347,'Absolute Total Monosaccharide C'!$E$2:$T$999,13)</f>
        <v>0</v>
      </c>
      <c r="P347" s="8">
        <f>VLOOKUP(A347,'Absolute Total Monosaccharide C'!$E$2:$T$999,14)</f>
        <v>0</v>
      </c>
      <c r="Q347" s="8">
        <f>VLOOKUP(A347,'Absolute Total Monosaccharide C'!$E$2:$T$999,15)</f>
        <v>0.00144</v>
      </c>
      <c r="R347" s="8">
        <f>VLOOKUP(A347,'Absolute Total Monosaccharide C'!$E$2:$T$999,16)</f>
        <v>0</v>
      </c>
      <c r="S347" s="110">
        <f>VLOOKUP(A347,'Absolute Total Monosaccharide C'!$E$2:$T$999,2)</f>
        <v>10.36</v>
      </c>
      <c r="T347" s="2">
        <v>0.723289979</v>
      </c>
    </row>
    <row r="348">
      <c r="A348" s="2" t="s">
        <v>946</v>
      </c>
      <c r="B348" s="8" t="str">
        <f>VLOOKUP(A348,'Food Encyclopedia'!$C$2:$K$999,3)&amp;","&amp;VLOOKUP(A348,'Food Encyclopedia'!$C$2:$K$999,4)&amp;","&amp;VLOOKUP(A348,'Food Encyclopedia'!$C$2:$K$999,5)&amp;","&amp;VLOOKUP(A348,'Food Encyclopedia'!$C$2:$K$999,6)</f>
        <v>4 Food group blend, commercial product, pouch,Plum Organics,mighty 4 food group blend: bananas (1/3), blueberries (16), sweet potatoes (1/8), carrots (1/4), greek yogurt (1 tbsp). millet (1 tsp), chia seeds (1 pinch), water (1 tbsp), tots,Fruits</v>
      </c>
      <c r="C348" s="8" t="str">
        <f>VLOOKUP(A348,'Food Encyclopedia'!$C$2:$K$999,6)</f>
        <v>Fruits</v>
      </c>
      <c r="D348" s="8" t="str">
        <f>VLOOKUP(A348,'Food Encyclopedia'!$C$2:$K$999,7)</f>
        <v>Commercial weaning</v>
      </c>
      <c r="E348" s="8">
        <f>VLOOKUP(A348,'Absolute Total Monosaccharide C'!$E$2:$T$999,3)</f>
        <v>0.413157</v>
      </c>
      <c r="F348" s="8">
        <f>VLOOKUP(A348,'Absolute Total Monosaccharide C'!$E$2:$T$999,4)</f>
        <v>0.025923</v>
      </c>
      <c r="G348" s="8">
        <f>VLOOKUP(A348,'Absolute Total Monosaccharide C'!$E$2:$T$999,5)</f>
        <v>0.200468</v>
      </c>
      <c r="H348" s="8">
        <f>VLOOKUP(A348,'Absolute Total Monosaccharide C'!$E$2:$T$999,6)</f>
        <v>0.001188</v>
      </c>
      <c r="I348" s="110">
        <f>VLOOKUP(A348,'Absolute Total Monosaccharide C'!$E$2:$T$999,7)</f>
        <v>0.004274</v>
      </c>
      <c r="J348" s="8">
        <f>VLOOKUP(A348,'Absolute Total Monosaccharide C'!$E$2:$T$999,8)</f>
        <v>0.000276</v>
      </c>
      <c r="K348" s="8">
        <f>VLOOKUP(A348,'Absolute Total Monosaccharide C'!$E$2:$T$999,9)</f>
        <v>0.000727</v>
      </c>
      <c r="L348" s="8">
        <f>VLOOKUP(A348,'Absolute Total Monosaccharide C'!$E$2:$T$999,10)</f>
        <v>0</v>
      </c>
      <c r="M348" s="8">
        <f>VLOOKUP(A348,'Absolute Total Monosaccharide C'!$E$2:$T$999,11)</f>
        <v>0.00996</v>
      </c>
      <c r="N348" s="8">
        <f>VLOOKUP(A348,'Absolute Total Monosaccharide C'!$E$2:$T$999,12)</f>
        <v>0</v>
      </c>
      <c r="O348" s="8">
        <f>VLOOKUP(A348,'Absolute Total Monosaccharide C'!$E$2:$T$999,13)</f>
        <v>0</v>
      </c>
      <c r="P348" s="8">
        <f>VLOOKUP(A348,'Absolute Total Monosaccharide C'!$E$2:$T$999,14)</f>
        <v>0.002592</v>
      </c>
      <c r="Q348" s="8">
        <f>VLOOKUP(A348,'Absolute Total Monosaccharide C'!$E$2:$T$999,15)</f>
        <v>0.000406</v>
      </c>
      <c r="R348" s="8">
        <f>VLOOKUP(A348,'Absolute Total Monosaccharide C'!$E$2:$T$999,16)</f>
        <v>0</v>
      </c>
      <c r="S348" s="110">
        <f>VLOOKUP(A348,'Absolute Total Monosaccharide C'!$E$2:$T$999,2)</f>
        <v>10.42</v>
      </c>
      <c r="T348" s="2">
        <v>0.922324486</v>
      </c>
    </row>
    <row r="349">
      <c r="A349" s="2" t="s">
        <v>949</v>
      </c>
      <c r="B349" s="8" t="str">
        <f>VLOOKUP(A349,'Food Encyclopedia'!$C$2:$K$999,3)&amp;","&amp;VLOOKUP(A349,'Food Encyclopedia'!$C$2:$K$999,4)&amp;","&amp;VLOOKUP(A349,'Food Encyclopedia'!$C$2:$K$999,5)&amp;","&amp;VLOOKUP(A349,'Food Encyclopedia'!$C$2:$K$999,6)</f>
        <v>4 Food group blend, commercial product, pouch,Plum Organics,mighty 4 food group blend: bananas (1/3), kiwis (1/4), spinach (1/2 cup), greek yogurt (1 tbsp), barley (1 tsp), chia seed (1 pinch), vanilla, water ( 4 tsp), tots,Fruits</v>
      </c>
      <c r="C349" s="8" t="str">
        <f>VLOOKUP(A349,'Food Encyclopedia'!$C$2:$K$999,6)</f>
        <v>Fruits</v>
      </c>
      <c r="D349" s="8" t="str">
        <f>VLOOKUP(A349,'Food Encyclopedia'!$C$2:$K$999,7)</f>
        <v>Commercial weaning</v>
      </c>
      <c r="E349" s="8">
        <f>VLOOKUP(A349,'Absolute Total Monosaccharide C'!$E$2:$T$999,3)</f>
        <v>0.397575</v>
      </c>
      <c r="F349" s="8">
        <f>VLOOKUP(A349,'Absolute Total Monosaccharide C'!$E$2:$T$999,4)</f>
        <v>0.026436</v>
      </c>
      <c r="G349" s="8">
        <f>VLOOKUP(A349,'Absolute Total Monosaccharide C'!$E$2:$T$999,5)</f>
        <v>0.171808</v>
      </c>
      <c r="H349" s="8">
        <f>VLOOKUP(A349,'Absolute Total Monosaccharide C'!$E$2:$T$999,6)</f>
        <v>0.023874</v>
      </c>
      <c r="I349" s="110">
        <f>VLOOKUP(A349,'Absolute Total Monosaccharide C'!$E$2:$T$999,7)</f>
        <v>0.01632</v>
      </c>
      <c r="J349" s="8">
        <f>VLOOKUP(A349,'Absolute Total Monosaccharide C'!$E$2:$T$999,8)</f>
        <v>0.000669</v>
      </c>
      <c r="K349" s="8">
        <f>VLOOKUP(A349,'Absolute Total Monosaccharide C'!$E$2:$T$999,9)</f>
        <v>0.000833</v>
      </c>
      <c r="L349" s="8">
        <f>VLOOKUP(A349,'Absolute Total Monosaccharide C'!$E$2:$T$999,10)</f>
        <v>0</v>
      </c>
      <c r="M349" s="8">
        <f>VLOOKUP(A349,'Absolute Total Monosaccharide C'!$E$2:$T$999,11)</f>
        <v>0.008987</v>
      </c>
      <c r="N349" s="8">
        <f>VLOOKUP(A349,'Absolute Total Monosaccharide C'!$E$2:$T$999,12)</f>
        <v>0</v>
      </c>
      <c r="O349" s="8">
        <f>VLOOKUP(A349,'Absolute Total Monosaccharide C'!$E$2:$T$999,13)</f>
        <v>0</v>
      </c>
      <c r="P349" s="8">
        <f>VLOOKUP(A349,'Absolute Total Monosaccharide C'!$E$2:$T$999,14)</f>
        <v>0.003868</v>
      </c>
      <c r="Q349" s="8">
        <f>VLOOKUP(A349,'Absolute Total Monosaccharide C'!$E$2:$T$999,15)</f>
        <v>0.000736</v>
      </c>
      <c r="R349" s="8">
        <f>VLOOKUP(A349,'Absolute Total Monosaccharide C'!$E$2:$T$999,16)</f>
        <v>0</v>
      </c>
      <c r="S349" s="110">
        <f>VLOOKUP(A349,'Absolute Total Monosaccharide C'!$E$2:$T$999,2)</f>
        <v>10.1</v>
      </c>
      <c r="T349" s="2">
        <v>0.765202361</v>
      </c>
    </row>
    <row r="350">
      <c r="A350" s="2" t="s">
        <v>951</v>
      </c>
      <c r="B350" s="8" t="str">
        <f>VLOOKUP(A350,'Food Encyclopedia'!$C$2:$K$999,3)&amp;","&amp;VLOOKUP(A350,'Food Encyclopedia'!$C$2:$K$999,4)&amp;","&amp;VLOOKUP(A350,'Food Encyclopedia'!$C$2:$K$999,5)&amp;","&amp;VLOOKUP(A350,'Food Encyclopedia'!$C$2:$K$999,6)</f>
        <v>4 Food group blend, commercial product, pouch,Plum Organics,mighty 4 food group blend: Apples (1/4), blackberries (1/3), purple carrots (1/3), greek yogurt (1 tbsp), oats (1 tsp), chia seeds (1 pinch), water (1 tsp), tots,Fruits</v>
      </c>
      <c r="C350" s="8" t="str">
        <f>VLOOKUP(A350,'Food Encyclopedia'!$C$2:$K$999,6)</f>
        <v>Fruits</v>
      </c>
      <c r="D350" s="8" t="str">
        <f>VLOOKUP(A350,'Food Encyclopedia'!$C$2:$K$999,7)</f>
        <v>Commercial weaning</v>
      </c>
      <c r="E350" s="8">
        <f>VLOOKUP(A350,'Absolute Total Monosaccharide C'!$E$2:$T$999,3)</f>
        <v>0.267319</v>
      </c>
      <c r="F350" s="8">
        <f>VLOOKUP(A350,'Absolute Total Monosaccharide C'!$E$2:$T$999,4)</f>
        <v>0.033692</v>
      </c>
      <c r="G350" s="8">
        <f>VLOOKUP(A350,'Absolute Total Monosaccharide C'!$E$2:$T$999,5)</f>
        <v>0.145726</v>
      </c>
      <c r="H350" s="8">
        <f>VLOOKUP(A350,'Absolute Total Monosaccharide C'!$E$2:$T$999,6)</f>
        <v>0.020605</v>
      </c>
      <c r="I350" s="110">
        <f>VLOOKUP(A350,'Absolute Total Monosaccharide C'!$E$2:$T$999,7)</f>
        <v>0.016122</v>
      </c>
      <c r="J350" s="8">
        <f>VLOOKUP(A350,'Absolute Total Monosaccharide C'!$E$2:$T$999,8)</f>
        <v>0.001422</v>
      </c>
      <c r="K350" s="8">
        <f>VLOOKUP(A350,'Absolute Total Monosaccharide C'!$E$2:$T$999,9)</f>
        <v>0.001359</v>
      </c>
      <c r="L350" s="8">
        <f>VLOOKUP(A350,'Absolute Total Monosaccharide C'!$E$2:$T$999,10)</f>
        <v>0</v>
      </c>
      <c r="M350" s="8">
        <f>VLOOKUP(A350,'Absolute Total Monosaccharide C'!$E$2:$T$999,11)</f>
        <v>0.012474</v>
      </c>
      <c r="N350" s="8">
        <f>VLOOKUP(A350,'Absolute Total Monosaccharide C'!$E$2:$T$999,12)</f>
        <v>0</v>
      </c>
      <c r="O350" s="8">
        <f>VLOOKUP(A350,'Absolute Total Monosaccharide C'!$E$2:$T$999,13)</f>
        <v>0</v>
      </c>
      <c r="P350" s="8">
        <f>VLOOKUP(A350,'Absolute Total Monosaccharide C'!$E$2:$T$999,14)</f>
        <v>0.001108</v>
      </c>
      <c r="Q350" s="8">
        <f>VLOOKUP(A350,'Absolute Total Monosaccharide C'!$E$2:$T$999,15)</f>
        <v>0.000642</v>
      </c>
      <c r="R350" s="8">
        <f>VLOOKUP(A350,'Absolute Total Monosaccharide C'!$E$2:$T$999,16)</f>
        <v>0</v>
      </c>
      <c r="S350" s="110">
        <f>VLOOKUP(A350,'Absolute Total Monosaccharide C'!$E$2:$T$999,2)</f>
        <v>10.07</v>
      </c>
      <c r="T350" s="2">
        <v>0.917669056</v>
      </c>
    </row>
    <row r="351">
      <c r="A351" s="2" t="s">
        <v>953</v>
      </c>
      <c r="B351" s="8" t="str">
        <f>VLOOKUP(A351,'Food Encyclopedia'!$C$2:$K$999,3)&amp;","&amp;VLOOKUP(A351,'Food Encyclopedia'!$C$2:$K$999,4)&amp;","&amp;VLOOKUP(A351,'Food Encyclopedia'!$C$2:$K$999,5)&amp;","&amp;VLOOKUP(A351,'Food Encyclopedia'!$C$2:$K$999,6)</f>
        <v>4 Food group blend, commercial product, pouch,Plum Organics,mighty 4 food group blend, strawberries (5), bananas (1/3), kale (1/3 cup), greek yogurt (1 tbsp), armaranth (1/2 tsp), oat (1/2 tsp), chia seeds (1 pinch), water (4 tsp), tots,Fruits</v>
      </c>
      <c r="C351" s="8" t="str">
        <f>VLOOKUP(A351,'Food Encyclopedia'!$C$2:$K$999,6)</f>
        <v>Fruits</v>
      </c>
      <c r="D351" s="8" t="str">
        <f>VLOOKUP(A351,'Food Encyclopedia'!$C$2:$K$999,7)</f>
        <v>Commercial weaning</v>
      </c>
      <c r="E351" s="8">
        <f>VLOOKUP(A351,'Absolute Total Monosaccharide C'!$E$2:$T$999,3)</f>
        <v>0.360245</v>
      </c>
      <c r="F351" s="8">
        <f>VLOOKUP(A351,'Absolute Total Monosaccharide C'!$E$2:$T$999,4)</f>
        <v>0.02044</v>
      </c>
      <c r="G351" s="8">
        <f>VLOOKUP(A351,'Absolute Total Monosaccharide C'!$E$2:$T$999,5)</f>
        <v>0.062224</v>
      </c>
      <c r="H351" s="8">
        <f>VLOOKUP(A351,'Absolute Total Monosaccharide C'!$E$2:$T$999,6)</f>
        <v>0.003258</v>
      </c>
      <c r="I351" s="110">
        <f>VLOOKUP(A351,'Absolute Total Monosaccharide C'!$E$2:$T$999,7)</f>
        <v>0.005222</v>
      </c>
      <c r="J351" s="8">
        <f>VLOOKUP(A351,'Absolute Total Monosaccharide C'!$E$2:$T$999,8)</f>
        <v>0</v>
      </c>
      <c r="K351" s="8">
        <f>VLOOKUP(A351,'Absolute Total Monosaccharide C'!$E$2:$T$999,9)</f>
        <v>0.000552</v>
      </c>
      <c r="L351" s="8">
        <f>VLOOKUP(A351,'Absolute Total Monosaccharide C'!$E$2:$T$999,10)</f>
        <v>0</v>
      </c>
      <c r="M351" s="8">
        <f>VLOOKUP(A351,'Absolute Total Monosaccharide C'!$E$2:$T$999,11)</f>
        <v>0.008435</v>
      </c>
      <c r="N351" s="8">
        <f>VLOOKUP(A351,'Absolute Total Monosaccharide C'!$E$2:$T$999,12)</f>
        <v>0</v>
      </c>
      <c r="O351" s="8">
        <f>VLOOKUP(A351,'Absolute Total Monosaccharide C'!$E$2:$T$999,13)</f>
        <v>0</v>
      </c>
      <c r="P351" s="8">
        <f>VLOOKUP(A351,'Absolute Total Monosaccharide C'!$E$2:$T$999,14)</f>
        <v>0.001586</v>
      </c>
      <c r="Q351" s="8">
        <f>VLOOKUP(A351,'Absolute Total Monosaccharide C'!$E$2:$T$999,15)</f>
        <v>0</v>
      </c>
      <c r="R351" s="8">
        <f>VLOOKUP(A351,'Absolute Total Monosaccharide C'!$E$2:$T$999,16)</f>
        <v>0</v>
      </c>
      <c r="S351" s="110">
        <f>VLOOKUP(A351,'Absolute Total Monosaccharide C'!$E$2:$T$999,2)</f>
        <v>10.06</v>
      </c>
      <c r="T351" s="2">
        <v>0.763790505</v>
      </c>
    </row>
    <row r="352">
      <c r="A352" s="2" t="s">
        <v>955</v>
      </c>
      <c r="B352" s="8" t="str">
        <f>VLOOKUP(A352,'Food Encyclopedia'!$C$2:$K$999,3)&amp;","&amp;VLOOKUP(A352,'Food Encyclopedia'!$C$2:$K$999,4)&amp;","&amp;VLOOKUP(A352,'Food Encyclopedia'!$C$2:$K$999,5)&amp;","&amp;VLOOKUP(A352,'Food Encyclopedia'!$C$2:$K$999,6)</f>
        <v>Super Smoothies, commercial product, pouch,Plum Organics,Super smoothie nutrient-dense blend: Pears (1/2), sweet potatoes (1 tbsp), spinachs (1/4 cup), blueberries (5), white beans (2 tsp), oats (1/2 tsp), chia seed (1/2),Fruits</v>
      </c>
      <c r="C352" s="8" t="str">
        <f>VLOOKUP(A352,'Food Encyclopedia'!$C$2:$K$999,6)</f>
        <v>Fruits</v>
      </c>
      <c r="D352" s="8" t="str">
        <f>VLOOKUP(A352,'Food Encyclopedia'!$C$2:$K$999,7)</f>
        <v>Commercial weaning</v>
      </c>
      <c r="E352" s="8">
        <f>VLOOKUP(A352,'Absolute Total Monosaccharide C'!$E$2:$T$999,3)</f>
        <v>0.317361</v>
      </c>
      <c r="F352" s="8">
        <f>VLOOKUP(A352,'Absolute Total Monosaccharide C'!$E$2:$T$999,4)</f>
        <v>0.019476</v>
      </c>
      <c r="G352" s="8">
        <f>VLOOKUP(A352,'Absolute Total Monosaccharide C'!$E$2:$T$999,5)</f>
        <v>0.166487</v>
      </c>
      <c r="H352" s="8">
        <f>VLOOKUP(A352,'Absolute Total Monosaccharide C'!$E$2:$T$999,6)</f>
        <v>0.061561</v>
      </c>
      <c r="I352" s="110">
        <f>VLOOKUP(A352,'Absolute Total Monosaccharide C'!$E$2:$T$999,7)</f>
        <v>0.027671</v>
      </c>
      <c r="J352" s="8">
        <f>VLOOKUP(A352,'Absolute Total Monosaccharide C'!$E$2:$T$999,8)</f>
        <v>0.001745</v>
      </c>
      <c r="K352" s="8">
        <f>VLOOKUP(A352,'Absolute Total Monosaccharide C'!$E$2:$T$999,9)</f>
        <v>0.002225</v>
      </c>
      <c r="L352" s="8">
        <f>VLOOKUP(A352,'Absolute Total Monosaccharide C'!$E$2:$T$999,10)</f>
        <v>0</v>
      </c>
      <c r="M352" s="8">
        <f>VLOOKUP(A352,'Absolute Total Monosaccharide C'!$E$2:$T$999,11)</f>
        <v>0.015556</v>
      </c>
      <c r="N352" s="8">
        <f>VLOOKUP(A352,'Absolute Total Monosaccharide C'!$E$2:$T$999,12)</f>
        <v>0</v>
      </c>
      <c r="O352" s="8">
        <f>VLOOKUP(A352,'Absolute Total Monosaccharide C'!$E$2:$T$999,13)</f>
        <v>0</v>
      </c>
      <c r="P352" s="8">
        <f>VLOOKUP(A352,'Absolute Total Monosaccharide C'!$E$2:$T$999,14)</f>
        <v>0.002869</v>
      </c>
      <c r="Q352" s="8">
        <f>VLOOKUP(A352,'Absolute Total Monosaccharide C'!$E$2:$T$999,15)</f>
        <v>0.00085</v>
      </c>
      <c r="R352" s="8">
        <f>VLOOKUP(A352,'Absolute Total Monosaccharide C'!$E$2:$T$999,16)</f>
        <v>0</v>
      </c>
      <c r="S352" s="110">
        <f>VLOOKUP(A352,'Absolute Total Monosaccharide C'!$E$2:$T$999,2)</f>
        <v>10.4</v>
      </c>
      <c r="T352" s="2">
        <v>0.834690898</v>
      </c>
    </row>
    <row r="353">
      <c r="A353" s="2" t="s">
        <v>958</v>
      </c>
      <c r="B353" s="8" t="str">
        <f>VLOOKUP(A353,'Food Encyclopedia'!$C$2:$K$999,3)&amp;","&amp;VLOOKUP(A353,'Food Encyclopedia'!$C$2:$K$999,4)&amp;","&amp;VLOOKUP(A353,'Food Encyclopedia'!$C$2:$K$999,5)&amp;","&amp;VLOOKUP(A353,'Food Encyclopedia'!$C$2:$K$999,6)</f>
        <v>GoGo Squeez, commercial product, pouch,Materne,Apple Strawberry-fruit on the go,Fruits</v>
      </c>
      <c r="C353" s="8" t="str">
        <f>VLOOKUP(A353,'Food Encyclopedia'!$C$2:$K$999,6)</f>
        <v>Fruits</v>
      </c>
      <c r="D353" s="8" t="str">
        <f>VLOOKUP(A353,'Food Encyclopedia'!$C$2:$K$999,7)</f>
        <v>Commercial weaning</v>
      </c>
      <c r="E353" s="8">
        <f>VLOOKUP(A353,'Absolute Total Monosaccharide C'!$E$2:$T$999,3)</f>
        <v>0.221586</v>
      </c>
      <c r="F353" s="8">
        <f>VLOOKUP(A353,'Absolute Total Monosaccharide C'!$E$2:$T$999,4)</f>
        <v>0.013003</v>
      </c>
      <c r="G353" s="8">
        <f>VLOOKUP(A353,'Absolute Total Monosaccharide C'!$E$2:$T$999,5)</f>
        <v>0.160749</v>
      </c>
      <c r="H353" s="8">
        <f>VLOOKUP(A353,'Absolute Total Monosaccharide C'!$E$2:$T$999,6)</f>
        <v>0.011731</v>
      </c>
      <c r="I353" s="110">
        <f>VLOOKUP(A353,'Absolute Total Monosaccharide C'!$E$2:$T$999,7)</f>
        <v>0.009305</v>
      </c>
      <c r="J353" s="8">
        <f>VLOOKUP(A353,'Absolute Total Monosaccharide C'!$E$2:$T$999,8)</f>
        <v>0</v>
      </c>
      <c r="K353" s="8">
        <f>VLOOKUP(A353,'Absolute Total Monosaccharide C'!$E$2:$T$999,9)</f>
        <v>0.0009</v>
      </c>
      <c r="L353" s="8">
        <f>VLOOKUP(A353,'Absolute Total Monosaccharide C'!$E$2:$T$999,10)</f>
        <v>0</v>
      </c>
      <c r="M353" s="8">
        <f>VLOOKUP(A353,'Absolute Total Monosaccharide C'!$E$2:$T$999,11)</f>
        <v>0.014183</v>
      </c>
      <c r="N353" s="8">
        <f>VLOOKUP(A353,'Absolute Total Monosaccharide C'!$E$2:$T$999,12)</f>
        <v>0</v>
      </c>
      <c r="O353" s="8">
        <f>VLOOKUP(A353,'Absolute Total Monosaccharide C'!$E$2:$T$999,13)</f>
        <v>0</v>
      </c>
      <c r="P353" s="8">
        <f>VLOOKUP(A353,'Absolute Total Monosaccharide C'!$E$2:$T$999,14)</f>
        <v>0.00059</v>
      </c>
      <c r="Q353" s="8">
        <f>VLOOKUP(A353,'Absolute Total Monosaccharide C'!$E$2:$T$999,15)</f>
        <v>0</v>
      </c>
      <c r="R353" s="8">
        <f>VLOOKUP(A353,'Absolute Total Monosaccharide C'!$E$2:$T$999,16)</f>
        <v>0</v>
      </c>
      <c r="S353" s="110">
        <f>VLOOKUP(A353,'Absolute Total Monosaccharide C'!$E$2:$T$999,2)</f>
        <v>10.36</v>
      </c>
    </row>
    <row r="354">
      <c r="A354" s="2" t="s">
        <v>962</v>
      </c>
      <c r="B354" s="8" t="str">
        <f>VLOOKUP(A354,'Food Encyclopedia'!$C$2:$K$999,3)&amp;","&amp;VLOOKUP(A354,'Food Encyclopedia'!$C$2:$K$999,4)&amp;","&amp;VLOOKUP(A354,'Food Encyclopedia'!$C$2:$K$999,5)&amp;","&amp;VLOOKUP(A354,'Food Encyclopedia'!$C$2:$K$999,6)</f>
        <v>GoGo Squeez, commercial product, pouch,Materne,Boulder Berry- fruit and veggies on the go,Fruits</v>
      </c>
      <c r="C354" s="8" t="str">
        <f>VLOOKUP(A354,'Food Encyclopedia'!$C$2:$K$999,6)</f>
        <v>Fruits</v>
      </c>
      <c r="D354" s="8" t="str">
        <f>VLOOKUP(A354,'Food Encyclopedia'!$C$2:$K$999,7)</f>
        <v>Commercial weaning</v>
      </c>
      <c r="E354" s="8">
        <f>VLOOKUP(A354,'Absolute Total Monosaccharide C'!$E$2:$T$999,3)</f>
        <v>0.114445</v>
      </c>
      <c r="F354" s="8">
        <f>VLOOKUP(A354,'Absolute Total Monosaccharide C'!$E$2:$T$999,4)</f>
        <v>0.009575</v>
      </c>
      <c r="G354" s="8">
        <f>VLOOKUP(A354,'Absolute Total Monosaccharide C'!$E$2:$T$999,5)</f>
        <v>0.190122</v>
      </c>
      <c r="H354" s="8">
        <f>VLOOKUP(A354,'Absolute Total Monosaccharide C'!$E$2:$T$999,6)</f>
        <v>0.012352</v>
      </c>
      <c r="I354" s="110">
        <f>VLOOKUP(A354,'Absolute Total Monosaccharide C'!$E$2:$T$999,7)</f>
        <v>0.007629</v>
      </c>
      <c r="J354" s="8">
        <f>VLOOKUP(A354,'Absolute Total Monosaccharide C'!$E$2:$T$999,8)</f>
        <v>0.001679</v>
      </c>
      <c r="K354" s="8">
        <f>VLOOKUP(A354,'Absolute Total Monosaccharide C'!$E$2:$T$999,9)</f>
        <v>0.00118</v>
      </c>
      <c r="L354" s="8">
        <f>VLOOKUP(A354,'Absolute Total Monosaccharide C'!$E$2:$T$999,10)</f>
        <v>0</v>
      </c>
      <c r="M354" s="8">
        <f>VLOOKUP(A354,'Absolute Total Monosaccharide C'!$E$2:$T$999,11)</f>
        <v>0.013999</v>
      </c>
      <c r="N354" s="8">
        <f>VLOOKUP(A354,'Absolute Total Monosaccharide C'!$E$2:$T$999,12)</f>
        <v>0</v>
      </c>
      <c r="O354" s="8">
        <f>VLOOKUP(A354,'Absolute Total Monosaccharide C'!$E$2:$T$999,13)</f>
        <v>0</v>
      </c>
      <c r="P354" s="8">
        <f>VLOOKUP(A354,'Absolute Total Monosaccharide C'!$E$2:$T$999,14)</f>
        <v>0</v>
      </c>
      <c r="Q354" s="8">
        <f>VLOOKUP(A354,'Absolute Total Monosaccharide C'!$E$2:$T$999,15)</f>
        <v>0.000159</v>
      </c>
      <c r="R354" s="8">
        <f>VLOOKUP(A354,'Absolute Total Monosaccharide C'!$E$2:$T$999,16)</f>
        <v>0</v>
      </c>
      <c r="S354" s="110">
        <f>VLOOKUP(A354,'Absolute Total Monosaccharide C'!$E$2:$T$999,2)</f>
        <v>10.22</v>
      </c>
    </row>
    <row r="355">
      <c r="A355" s="2" t="s">
        <v>964</v>
      </c>
      <c r="B355" s="8" t="str">
        <f>VLOOKUP(A355,'Food Encyclopedia'!$C$2:$K$999,3)&amp;","&amp;VLOOKUP(A355,'Food Encyclopedia'!$C$2:$K$999,4)&amp;","&amp;VLOOKUP(A355,'Food Encyclopedia'!$C$2:$K$999,5)&amp;","&amp;VLOOKUP(A355,'Food Encyclopedia'!$C$2:$K$999,6)</f>
        <v>GoGo Squeez, commercial product, pouch,Materne,Gimme Five- apple, mango, strawberry, peach, banana,Fruits</v>
      </c>
      <c r="C355" s="8" t="str">
        <f>VLOOKUP(A355,'Food Encyclopedia'!$C$2:$K$999,6)</f>
        <v>Fruits</v>
      </c>
      <c r="D355" s="8" t="str">
        <f>VLOOKUP(A355,'Food Encyclopedia'!$C$2:$K$999,7)</f>
        <v>Commercial weaning</v>
      </c>
      <c r="E355" s="8">
        <f>VLOOKUP(A355,'Absolute Total Monosaccharide C'!$E$2:$T$999,3)</f>
        <v>0.286826</v>
      </c>
      <c r="F355" s="8">
        <f>VLOOKUP(A355,'Absolute Total Monosaccharide C'!$E$2:$T$999,4)</f>
        <v>0.009179</v>
      </c>
      <c r="G355" s="8">
        <f>VLOOKUP(A355,'Absolute Total Monosaccharide C'!$E$2:$T$999,5)</f>
        <v>0.205473</v>
      </c>
      <c r="H355" s="8">
        <f>VLOOKUP(A355,'Absolute Total Monosaccharide C'!$E$2:$T$999,6)</f>
        <v>0.009025</v>
      </c>
      <c r="I355" s="110">
        <f>VLOOKUP(A355,'Absolute Total Monosaccharide C'!$E$2:$T$999,7)</f>
        <v>0.009186</v>
      </c>
      <c r="J355" s="8">
        <f>VLOOKUP(A355,'Absolute Total Monosaccharide C'!$E$2:$T$999,8)</f>
        <v>0</v>
      </c>
      <c r="K355" s="8">
        <f>VLOOKUP(A355,'Absolute Total Monosaccharide C'!$E$2:$T$999,9)</f>
        <v>0.001286</v>
      </c>
      <c r="L355" s="8">
        <f>VLOOKUP(A355,'Absolute Total Monosaccharide C'!$E$2:$T$999,10)</f>
        <v>0</v>
      </c>
      <c r="M355" s="8">
        <f>VLOOKUP(A355,'Absolute Total Monosaccharide C'!$E$2:$T$999,11)</f>
        <v>0.016458</v>
      </c>
      <c r="N355" s="8">
        <f>VLOOKUP(A355,'Absolute Total Monosaccharide C'!$E$2:$T$999,12)</f>
        <v>0.000715</v>
      </c>
      <c r="O355" s="8">
        <f>VLOOKUP(A355,'Absolute Total Monosaccharide C'!$E$2:$T$999,13)</f>
        <v>0.000288</v>
      </c>
      <c r="P355" s="8">
        <f>VLOOKUP(A355,'Absolute Total Monosaccharide C'!$E$2:$T$999,14)</f>
        <v>0</v>
      </c>
      <c r="Q355" s="8">
        <f>VLOOKUP(A355,'Absolute Total Monosaccharide C'!$E$2:$T$999,15)</f>
        <v>0</v>
      </c>
      <c r="R355" s="8">
        <f>VLOOKUP(A355,'Absolute Total Monosaccharide C'!$E$2:$T$999,16)</f>
        <v>0.000372</v>
      </c>
      <c r="S355" s="110">
        <f>VLOOKUP(A355,'Absolute Total Monosaccharide C'!$E$2:$T$999,2)</f>
        <v>9.53</v>
      </c>
    </row>
    <row r="356">
      <c r="A356" s="2" t="s">
        <v>966</v>
      </c>
      <c r="B356" s="8" t="str">
        <f>VLOOKUP(A356,'Food Encyclopedia'!$C$2:$K$999,3)&amp;","&amp;VLOOKUP(A356,'Food Encyclopedia'!$C$2:$K$999,4)&amp;","&amp;VLOOKUP(A356,'Food Encyclopedia'!$C$2:$K$999,5)&amp;","&amp;VLOOKUP(A356,'Food Encyclopedia'!$C$2:$K$999,6)</f>
        <v>GoGo Squeez, commercial product, pouch,Materne,Zippin zingin Pear- fruit and veggies on the go,Fruits</v>
      </c>
      <c r="C356" s="8" t="str">
        <f>VLOOKUP(A356,'Food Encyclopedia'!$C$2:$K$999,6)</f>
        <v>Fruits</v>
      </c>
      <c r="D356" s="8" t="str">
        <f>VLOOKUP(A356,'Food Encyclopedia'!$C$2:$K$999,7)</f>
        <v>Commercial weaning</v>
      </c>
      <c r="E356" s="8">
        <f>VLOOKUP(A356,'Absolute Total Monosaccharide C'!$E$2:$T$999,3)</f>
        <v>0.220985</v>
      </c>
      <c r="F356" s="8">
        <f>VLOOKUP(A356,'Absolute Total Monosaccharide C'!$E$2:$T$999,4)</f>
        <v>0.014817</v>
      </c>
      <c r="G356" s="8">
        <f>VLOOKUP(A356,'Absolute Total Monosaccharide C'!$E$2:$T$999,5)</f>
        <v>0.162713</v>
      </c>
      <c r="H356" s="8">
        <f>VLOOKUP(A356,'Absolute Total Monosaccharide C'!$E$2:$T$999,6)</f>
        <v>0.017253</v>
      </c>
      <c r="I356" s="110">
        <f>VLOOKUP(A356,'Absolute Total Monosaccharide C'!$E$2:$T$999,7)</f>
        <v>0.015773</v>
      </c>
      <c r="J356" s="8">
        <f>VLOOKUP(A356,'Absolute Total Monosaccharide C'!$E$2:$T$999,8)</f>
        <v>0</v>
      </c>
      <c r="K356" s="8">
        <f>VLOOKUP(A356,'Absolute Total Monosaccharide C'!$E$2:$T$999,9)</f>
        <v>0.00208</v>
      </c>
      <c r="L356" s="8">
        <f>VLOOKUP(A356,'Absolute Total Monosaccharide C'!$E$2:$T$999,10)</f>
        <v>0</v>
      </c>
      <c r="M356" s="8">
        <f>VLOOKUP(A356,'Absolute Total Monosaccharide C'!$E$2:$T$999,11)</f>
        <v>0.025083</v>
      </c>
      <c r="N356" s="8">
        <f>VLOOKUP(A356,'Absolute Total Monosaccharide C'!$E$2:$T$999,12)</f>
        <v>0</v>
      </c>
      <c r="O356" s="8">
        <f>VLOOKUP(A356,'Absolute Total Monosaccharide C'!$E$2:$T$999,13)</f>
        <v>0</v>
      </c>
      <c r="P356" s="8">
        <f>VLOOKUP(A356,'Absolute Total Monosaccharide C'!$E$2:$T$999,14)</f>
        <v>0</v>
      </c>
      <c r="Q356" s="8">
        <f>VLOOKUP(A356,'Absolute Total Monosaccharide C'!$E$2:$T$999,15)</f>
        <v>0</v>
      </c>
      <c r="R356" s="8">
        <f>VLOOKUP(A356,'Absolute Total Monosaccharide C'!$E$2:$T$999,16)</f>
        <v>0.000391</v>
      </c>
      <c r="S356" s="110">
        <f>VLOOKUP(A356,'Absolute Total Monosaccharide C'!$E$2:$T$999,2)</f>
        <v>10.88</v>
      </c>
    </row>
    <row r="357">
      <c r="A357" s="2" t="s">
        <v>968</v>
      </c>
      <c r="B357" s="8" t="str">
        <f>VLOOKUP(A357,'Food Encyclopedia'!$C$2:$K$999,3)&amp;","&amp;VLOOKUP(A357,'Food Encyclopedia'!$C$2:$K$999,4)&amp;","&amp;VLOOKUP(A357,'Food Encyclopedia'!$C$2:$K$999,5)&amp;","&amp;VLOOKUP(A357,'Food Encyclopedia'!$C$2:$K$999,6)</f>
        <v>GoGo Squeez, commercial product, pouch,Materne,Apple Apple-fruit on the go,Fruits</v>
      </c>
      <c r="C357" s="8" t="str">
        <f>VLOOKUP(A357,'Food Encyclopedia'!$C$2:$K$999,6)</f>
        <v>Fruits</v>
      </c>
      <c r="D357" s="8" t="str">
        <f>VLOOKUP(A357,'Food Encyclopedia'!$C$2:$K$999,7)</f>
        <v>Commercial weaning</v>
      </c>
      <c r="E357" s="8">
        <f>VLOOKUP(A357,'Absolute Total Monosaccharide C'!$E$2:$T$999,3)</f>
        <v>0.196984</v>
      </c>
      <c r="F357" s="8">
        <f>VLOOKUP(A357,'Absolute Total Monosaccharide C'!$E$2:$T$999,4)</f>
        <v>0.007892</v>
      </c>
      <c r="G357" s="8">
        <f>VLOOKUP(A357,'Absolute Total Monosaccharide C'!$E$2:$T$999,5)</f>
        <v>0.163374</v>
      </c>
      <c r="H357" s="8">
        <f>VLOOKUP(A357,'Absolute Total Monosaccharide C'!$E$2:$T$999,6)</f>
        <v>0.008164</v>
      </c>
      <c r="I357" s="110">
        <f>VLOOKUP(A357,'Absolute Total Monosaccharide C'!$E$2:$T$999,7)</f>
        <v>0.007628</v>
      </c>
      <c r="J357" s="8">
        <f>VLOOKUP(A357,'Absolute Total Monosaccharide C'!$E$2:$T$999,8)</f>
        <v>0</v>
      </c>
      <c r="K357" s="8">
        <f>VLOOKUP(A357,'Absolute Total Monosaccharide C'!$E$2:$T$999,9)</f>
        <v>0.000648</v>
      </c>
      <c r="L357" s="8">
        <f>VLOOKUP(A357,'Absolute Total Monosaccharide C'!$E$2:$T$999,10)</f>
        <v>0</v>
      </c>
      <c r="M357" s="8">
        <f>VLOOKUP(A357,'Absolute Total Monosaccharide C'!$E$2:$T$999,11)</f>
        <v>0.011839</v>
      </c>
      <c r="N357" s="8">
        <f>VLOOKUP(A357,'Absolute Total Monosaccharide C'!$E$2:$T$999,12)</f>
        <v>0</v>
      </c>
      <c r="O357" s="8">
        <f>VLOOKUP(A357,'Absolute Total Monosaccharide C'!$E$2:$T$999,13)</f>
        <v>0</v>
      </c>
      <c r="P357" s="8">
        <f>VLOOKUP(A357,'Absolute Total Monosaccharide C'!$E$2:$T$999,14)</f>
        <v>0</v>
      </c>
      <c r="Q357" s="8">
        <f>VLOOKUP(A357,'Absolute Total Monosaccharide C'!$E$2:$T$999,15)</f>
        <v>0</v>
      </c>
      <c r="R357" s="8">
        <f>VLOOKUP(A357,'Absolute Total Monosaccharide C'!$E$2:$T$999,16)</f>
        <v>0</v>
      </c>
      <c r="S357" s="110">
        <f>VLOOKUP(A357,'Absolute Total Monosaccharide C'!$E$2:$T$999,2)</f>
        <v>9.98</v>
      </c>
    </row>
    <row r="358">
      <c r="A358" s="2" t="s">
        <v>970</v>
      </c>
      <c r="B358" s="8" t="str">
        <f>VLOOKUP(A358,'Food Encyclopedia'!$C$2:$K$999,3)&amp;","&amp;VLOOKUP(A358,'Food Encyclopedia'!$C$2:$K$999,4)&amp;","&amp;VLOOKUP(A358,'Food Encyclopedia'!$C$2:$K$999,5)&amp;","&amp;VLOOKUP(A358,'Food Encyclopedia'!$C$2:$K$999,6)</f>
        <v>GoGo Squeez, commercial product, pouch,Materne,Apple Banana- fruit on the go,Fruits</v>
      </c>
      <c r="C358" s="8" t="str">
        <f>VLOOKUP(A358,'Food Encyclopedia'!$C$2:$K$999,6)</f>
        <v>Fruits</v>
      </c>
      <c r="D358" s="8" t="str">
        <f>VLOOKUP(A358,'Food Encyclopedia'!$C$2:$K$999,7)</f>
        <v>Commercial weaning</v>
      </c>
      <c r="E358" s="8">
        <f>VLOOKUP(A358,'Absolute Total Monosaccharide C'!$E$2:$T$999,3)</f>
        <v>0.267148</v>
      </c>
      <c r="F358" s="8">
        <f>VLOOKUP(A358,'Absolute Total Monosaccharide C'!$E$2:$T$999,4)</f>
        <v>0.011332</v>
      </c>
      <c r="G358" s="8">
        <f>VLOOKUP(A358,'Absolute Total Monosaccharide C'!$E$2:$T$999,5)</f>
        <v>0.090857</v>
      </c>
      <c r="H358" s="8">
        <f>VLOOKUP(A358,'Absolute Total Monosaccharide C'!$E$2:$T$999,6)</f>
        <v>0.012434</v>
      </c>
      <c r="I358" s="110">
        <f>VLOOKUP(A358,'Absolute Total Monosaccharide C'!$E$2:$T$999,7)</f>
        <v>0.010535</v>
      </c>
      <c r="J358" s="8">
        <f>VLOOKUP(A358,'Absolute Total Monosaccharide C'!$E$2:$T$999,8)</f>
        <v>0</v>
      </c>
      <c r="K358" s="8">
        <f>VLOOKUP(A358,'Absolute Total Monosaccharide C'!$E$2:$T$999,9)</f>
        <v>0.001448</v>
      </c>
      <c r="L358" s="8">
        <f>VLOOKUP(A358,'Absolute Total Monosaccharide C'!$E$2:$T$999,10)</f>
        <v>0</v>
      </c>
      <c r="M358" s="8">
        <f>VLOOKUP(A358,'Absolute Total Monosaccharide C'!$E$2:$T$999,11)</f>
        <v>0.019213</v>
      </c>
      <c r="N358" s="8">
        <f>VLOOKUP(A358,'Absolute Total Monosaccharide C'!$E$2:$T$999,12)</f>
        <v>0</v>
      </c>
      <c r="O358" s="8">
        <f>VLOOKUP(A358,'Absolute Total Monosaccharide C'!$E$2:$T$999,13)</f>
        <v>0</v>
      </c>
      <c r="P358" s="8">
        <f>VLOOKUP(A358,'Absolute Total Monosaccharide C'!$E$2:$T$999,14)</f>
        <v>0.001789</v>
      </c>
      <c r="Q358" s="8">
        <f>VLOOKUP(A358,'Absolute Total Monosaccharide C'!$E$2:$T$999,15)</f>
        <v>0</v>
      </c>
      <c r="R358" s="8">
        <f>VLOOKUP(A358,'Absolute Total Monosaccharide C'!$E$2:$T$999,16)</f>
        <v>0.000318</v>
      </c>
      <c r="S358" s="110">
        <f>VLOOKUP(A358,'Absolute Total Monosaccharide C'!$E$2:$T$999,2)</f>
        <v>10.54</v>
      </c>
    </row>
    <row r="359">
      <c r="A359" s="2" t="s">
        <v>972</v>
      </c>
      <c r="B359" s="8" t="str">
        <f>VLOOKUP(A359,'Food Encyclopedia'!$C$2:$K$999,3)&amp;","&amp;VLOOKUP(A359,'Food Encyclopedia'!$C$2:$K$999,4)&amp;","&amp;VLOOKUP(A359,'Food Encyclopedia'!$C$2:$K$999,5)&amp;","&amp;VLOOKUP(A359,'Food Encyclopedia'!$C$2:$K$999,6)</f>
        <v>Organic Mixed Fruit Puree, commercial product, pouch,Paw Patrol,Really Raspeberry: Apple, Banana, Strawberry &amp; Raspberry,Fruits</v>
      </c>
      <c r="C359" s="8" t="str">
        <f>VLOOKUP(A359,'Food Encyclopedia'!$C$2:$K$999,6)</f>
        <v>Fruits</v>
      </c>
      <c r="D359" s="8" t="str">
        <f>VLOOKUP(A359,'Food Encyclopedia'!$C$2:$K$999,7)</f>
        <v>Commercial weaning</v>
      </c>
      <c r="E359" s="8">
        <f>VLOOKUP(A359,'Absolute Total Monosaccharide C'!$E$2:$T$999,3)</f>
        <v>0.2835</v>
      </c>
      <c r="F359" s="8">
        <f>VLOOKUP(A359,'Absolute Total Monosaccharide C'!$E$2:$T$999,4)</f>
        <v>0.007143</v>
      </c>
      <c r="G359" s="8">
        <f>VLOOKUP(A359,'Absolute Total Monosaccharide C'!$E$2:$T$999,5)</f>
        <v>0.06621</v>
      </c>
      <c r="H359" s="8">
        <f>VLOOKUP(A359,'Absolute Total Monosaccharide C'!$E$2:$T$999,6)</f>
        <v>0.00534</v>
      </c>
      <c r="I359" s="110">
        <f>VLOOKUP(A359,'Absolute Total Monosaccharide C'!$E$2:$T$999,7)</f>
        <v>0.005712</v>
      </c>
      <c r="J359" s="8">
        <f>VLOOKUP(A359,'Absolute Total Monosaccharide C'!$E$2:$T$999,8)</f>
        <v>0</v>
      </c>
      <c r="K359" s="8">
        <f>VLOOKUP(A359,'Absolute Total Monosaccharide C'!$E$2:$T$999,9)</f>
        <v>0.000875</v>
      </c>
      <c r="L359" s="8">
        <f>VLOOKUP(A359,'Absolute Total Monosaccharide C'!$E$2:$T$999,10)</f>
        <v>0</v>
      </c>
      <c r="M359" s="8">
        <f>VLOOKUP(A359,'Absolute Total Monosaccharide C'!$E$2:$T$999,11)</f>
        <v>0.013617</v>
      </c>
      <c r="N359" s="8">
        <f>VLOOKUP(A359,'Absolute Total Monosaccharide C'!$E$2:$T$999,12)</f>
        <v>0</v>
      </c>
      <c r="O359" s="8">
        <f>VLOOKUP(A359,'Absolute Total Monosaccharide C'!$E$2:$T$999,13)</f>
        <v>0</v>
      </c>
      <c r="P359" s="8">
        <f>VLOOKUP(A359,'Absolute Total Monosaccharide C'!$E$2:$T$999,14)</f>
        <v>0.002616</v>
      </c>
      <c r="Q359" s="8">
        <f>VLOOKUP(A359,'Absolute Total Monosaccharide C'!$E$2:$T$999,15)</f>
        <v>0</v>
      </c>
      <c r="R359" s="8">
        <f>VLOOKUP(A359,'Absolute Total Monosaccharide C'!$E$2:$T$999,16)</f>
        <v>0.000408</v>
      </c>
      <c r="S359" s="110">
        <f>VLOOKUP(A359,'Absolute Total Monosaccharide C'!$E$2:$T$999,2)</f>
        <v>9.51</v>
      </c>
    </row>
    <row r="360">
      <c r="A360" s="2" t="s">
        <v>976</v>
      </c>
      <c r="B360" s="8" t="str">
        <f>VLOOKUP(A360,'Food Encyclopedia'!$C$2:$K$999,3)&amp;","&amp;VLOOKUP(A360,'Food Encyclopedia'!$C$2:$K$999,4)&amp;","&amp;VLOOKUP(A360,'Food Encyclopedia'!$C$2:$K$999,5)&amp;","&amp;VLOOKUP(A360,'Food Encyclopedia'!$C$2:$K$999,6)</f>
        <v>Organic Mixed Fruit Puree, commercial product, pouch,Paw Patrol,Mighty Mango: Apple, Mango &amp; Peach,Fruits</v>
      </c>
      <c r="C360" s="8" t="str">
        <f>VLOOKUP(A360,'Food Encyclopedia'!$C$2:$K$999,6)</f>
        <v>Fruits</v>
      </c>
      <c r="D360" s="8" t="str">
        <f>VLOOKUP(A360,'Food Encyclopedia'!$C$2:$K$999,7)</f>
        <v>Commercial weaning</v>
      </c>
      <c r="E360" s="8">
        <f>VLOOKUP(A360,'Absolute Total Monosaccharide C'!$E$2:$T$999,3)</f>
        <v>0.233205</v>
      </c>
      <c r="F360" s="8">
        <f>VLOOKUP(A360,'Absolute Total Monosaccharide C'!$E$2:$T$999,4)</f>
        <v>0.013067</v>
      </c>
      <c r="G360" s="8">
        <f>VLOOKUP(A360,'Absolute Total Monosaccharide C'!$E$2:$T$999,5)</f>
        <v>0.17709</v>
      </c>
      <c r="H360" s="8">
        <f>VLOOKUP(A360,'Absolute Total Monosaccharide C'!$E$2:$T$999,6)</f>
        <v>0.014121</v>
      </c>
      <c r="I360" s="110">
        <f>VLOOKUP(A360,'Absolute Total Monosaccharide C'!$E$2:$T$999,7)</f>
        <v>0.012513</v>
      </c>
      <c r="J360" s="8">
        <f>VLOOKUP(A360,'Absolute Total Monosaccharide C'!$E$2:$T$999,8)</f>
        <v>0</v>
      </c>
      <c r="K360" s="8">
        <f>VLOOKUP(A360,'Absolute Total Monosaccharide C'!$E$2:$T$999,9)</f>
        <v>0.000814</v>
      </c>
      <c r="L360" s="8">
        <f>VLOOKUP(A360,'Absolute Total Monosaccharide C'!$E$2:$T$999,10)</f>
        <v>0</v>
      </c>
      <c r="M360" s="8">
        <f>VLOOKUP(A360,'Absolute Total Monosaccharide C'!$E$2:$T$999,11)</f>
        <v>0.016862</v>
      </c>
      <c r="N360" s="8">
        <f>VLOOKUP(A360,'Absolute Total Monosaccharide C'!$E$2:$T$999,12)</f>
        <v>0</v>
      </c>
      <c r="O360" s="8">
        <f>VLOOKUP(A360,'Absolute Total Monosaccharide C'!$E$2:$T$999,13)</f>
        <v>0</v>
      </c>
      <c r="P360" s="8">
        <f>VLOOKUP(A360,'Absolute Total Monosaccharide C'!$E$2:$T$999,14)</f>
        <v>0.000982</v>
      </c>
      <c r="Q360" s="8">
        <f>VLOOKUP(A360,'Absolute Total Monosaccharide C'!$E$2:$T$999,15)</f>
        <v>0</v>
      </c>
      <c r="R360" s="8">
        <f>VLOOKUP(A360,'Absolute Total Monosaccharide C'!$E$2:$T$999,16)</f>
        <v>0</v>
      </c>
      <c r="S360" s="110">
        <f>VLOOKUP(A360,'Absolute Total Monosaccharide C'!$E$2:$T$999,2)</f>
        <v>10.18</v>
      </c>
    </row>
    <row r="361">
      <c r="A361" s="2" t="s">
        <v>978</v>
      </c>
      <c r="B361" s="8" t="str">
        <f>VLOOKUP(A361,'Food Encyclopedia'!$C$2:$K$999,3)&amp;","&amp;VLOOKUP(A361,'Food Encyclopedia'!$C$2:$K$999,4)&amp;","&amp;VLOOKUP(A361,'Food Encyclopedia'!$C$2:$K$999,5)&amp;","&amp;VLOOKUP(A361,'Food Encyclopedia'!$C$2:$K$999,6)</f>
        <v>Organic Mixed Fruit Puree, commercial product, pouch,Paw Patrol,Super Strawberry: Apple, Pear &amp; Strawberry,Fruits</v>
      </c>
      <c r="C361" s="8" t="str">
        <f>VLOOKUP(A361,'Food Encyclopedia'!$C$2:$K$999,6)</f>
        <v>Fruits</v>
      </c>
      <c r="D361" s="8" t="str">
        <f>VLOOKUP(A361,'Food Encyclopedia'!$C$2:$K$999,7)</f>
        <v>Commercial weaning</v>
      </c>
      <c r="E361" s="8">
        <f>VLOOKUP(A361,'Absolute Total Monosaccharide C'!$E$2:$T$999,3)</f>
        <v>0.284517</v>
      </c>
      <c r="F361" s="8">
        <f>VLOOKUP(A361,'Absolute Total Monosaccharide C'!$E$2:$T$999,4)</f>
        <v>0.005894</v>
      </c>
      <c r="G361" s="8">
        <f>VLOOKUP(A361,'Absolute Total Monosaccharide C'!$E$2:$T$999,5)</f>
        <v>0.083275</v>
      </c>
      <c r="H361" s="8">
        <f>VLOOKUP(A361,'Absolute Total Monosaccharide C'!$E$2:$T$999,6)</f>
        <v>0.011708</v>
      </c>
      <c r="I361" s="110">
        <f>VLOOKUP(A361,'Absolute Total Monosaccharide C'!$E$2:$T$999,7)</f>
        <v>0.006769</v>
      </c>
      <c r="J361" s="8">
        <f>VLOOKUP(A361,'Absolute Total Monosaccharide C'!$E$2:$T$999,8)</f>
        <v>0</v>
      </c>
      <c r="K361" s="8">
        <f>VLOOKUP(A361,'Absolute Total Monosaccharide C'!$E$2:$T$999,9)</f>
        <v>0.001124</v>
      </c>
      <c r="L361" s="8">
        <f>VLOOKUP(A361,'Absolute Total Monosaccharide C'!$E$2:$T$999,10)</f>
        <v>0</v>
      </c>
      <c r="M361" s="8">
        <f>VLOOKUP(A361,'Absolute Total Monosaccharide C'!$E$2:$T$999,11)</f>
        <v>0.011779</v>
      </c>
      <c r="N361" s="8">
        <f>VLOOKUP(A361,'Absolute Total Monosaccharide C'!$E$2:$T$999,12)</f>
        <v>0</v>
      </c>
      <c r="O361" s="8">
        <f>VLOOKUP(A361,'Absolute Total Monosaccharide C'!$E$2:$T$999,13)</f>
        <v>0</v>
      </c>
      <c r="P361" s="8">
        <f>VLOOKUP(A361,'Absolute Total Monosaccharide C'!$E$2:$T$999,14)</f>
        <v>0.000172</v>
      </c>
      <c r="Q361" s="8">
        <f>VLOOKUP(A361,'Absolute Total Monosaccharide C'!$E$2:$T$999,15)</f>
        <v>0</v>
      </c>
      <c r="R361" s="8">
        <f>VLOOKUP(A361,'Absolute Total Monosaccharide C'!$E$2:$T$999,16)</f>
        <v>0.000227</v>
      </c>
      <c r="S361" s="110">
        <f>VLOOKUP(A361,'Absolute Total Monosaccharide C'!$E$2:$T$999,2)</f>
        <v>10.14</v>
      </c>
    </row>
    <row r="362">
      <c r="A362" s="2" t="s">
        <v>980</v>
      </c>
      <c r="B362" s="8" t="str">
        <f>VLOOKUP(A362,'Food Encyclopedia'!$C$2:$K$999,3)&amp;","&amp;VLOOKUP(A362,'Food Encyclopedia'!$C$2:$K$999,4)&amp;","&amp;VLOOKUP(A362,'Food Encyclopedia'!$C$2:$K$999,5)&amp;","&amp;VLOOKUP(A362,'Food Encyclopedia'!$C$2:$K$999,6)</f>
        <v>Organic Baby Food, commercial product, pouch,Organics,Apple, sweet potato &amp; carrot, Stage 2 (6+ months),Fruits</v>
      </c>
      <c r="C362" s="8" t="str">
        <f>VLOOKUP(A362,'Food Encyclopedia'!$C$2:$K$999,6)</f>
        <v>Fruits</v>
      </c>
      <c r="D362" s="8" t="str">
        <f>VLOOKUP(A362,'Food Encyclopedia'!$C$2:$K$999,7)</f>
        <v>Commercial weaning</v>
      </c>
      <c r="E362" s="8">
        <f>VLOOKUP(A362,'Absolute Total Monosaccharide C'!$E$2:$T$999,3)</f>
        <v>0.325079</v>
      </c>
      <c r="F362" s="8">
        <f>VLOOKUP(A362,'Absolute Total Monosaccharide C'!$E$2:$T$999,4)</f>
        <v>0.017678</v>
      </c>
      <c r="G362" s="8">
        <f>VLOOKUP(A362,'Absolute Total Monosaccharide C'!$E$2:$T$999,5)</f>
        <v>0.121148</v>
      </c>
      <c r="H362" s="8">
        <f>VLOOKUP(A362,'Absolute Total Monosaccharide C'!$E$2:$T$999,6)</f>
        <v>0.011958</v>
      </c>
      <c r="I362" s="110">
        <f>VLOOKUP(A362,'Absolute Total Monosaccharide C'!$E$2:$T$999,7)</f>
        <v>0.013573</v>
      </c>
      <c r="J362" s="8">
        <f>VLOOKUP(A362,'Absolute Total Monosaccharide C'!$E$2:$T$999,8)</f>
        <v>0.002034</v>
      </c>
      <c r="K362" s="8">
        <f>VLOOKUP(A362,'Absolute Total Monosaccharide C'!$E$2:$T$999,9)</f>
        <v>0.001889</v>
      </c>
      <c r="L362" s="8">
        <f>VLOOKUP(A362,'Absolute Total Monosaccharide C'!$E$2:$T$999,10)</f>
        <v>0</v>
      </c>
      <c r="M362" s="8">
        <f>VLOOKUP(A362,'Absolute Total Monosaccharide C'!$E$2:$T$999,11)</f>
        <v>0.021948</v>
      </c>
      <c r="N362" s="8">
        <f>VLOOKUP(A362,'Absolute Total Monosaccharide C'!$E$2:$T$999,12)</f>
        <v>0</v>
      </c>
      <c r="O362" s="8">
        <f>VLOOKUP(A362,'Absolute Total Monosaccharide C'!$E$2:$T$999,13)</f>
        <v>0</v>
      </c>
      <c r="P362" s="8">
        <f>VLOOKUP(A362,'Absolute Total Monosaccharide C'!$E$2:$T$999,14)</f>
        <v>0.00229</v>
      </c>
      <c r="Q362" s="8">
        <f>VLOOKUP(A362,'Absolute Total Monosaccharide C'!$E$2:$T$999,15)</f>
        <v>0.000265</v>
      </c>
      <c r="R362" s="8">
        <f>VLOOKUP(A362,'Absolute Total Monosaccharide C'!$E$2:$T$999,16)</f>
        <v>0</v>
      </c>
      <c r="S362" s="110">
        <f>VLOOKUP(A362,'Absolute Total Monosaccharide C'!$E$2:$T$999,2)</f>
        <v>10.34</v>
      </c>
    </row>
    <row r="363">
      <c r="A363" s="2" t="s">
        <v>982</v>
      </c>
      <c r="B363" s="8" t="str">
        <f>VLOOKUP(A363,'Food Encyclopedia'!$C$2:$K$999,3)&amp;","&amp;VLOOKUP(A363,'Food Encyclopedia'!$C$2:$K$999,4)&amp;","&amp;VLOOKUP(A363,'Food Encyclopedia'!$C$2:$K$999,5)&amp;","&amp;VLOOKUP(A363,'Food Encyclopedia'!$C$2:$K$999,6)</f>
        <v>Organic Baby Food, commercial product, pouch,Organics,Apple, carrot &amp; kale with brown rice, Stage 2 (6+ months),Fruits</v>
      </c>
      <c r="C363" s="8" t="str">
        <f>VLOOKUP(A363,'Food Encyclopedia'!$C$2:$K$999,6)</f>
        <v>Fruits</v>
      </c>
      <c r="D363" s="8" t="str">
        <f>VLOOKUP(A363,'Food Encyclopedia'!$C$2:$K$999,7)</f>
        <v>Commercial weaning</v>
      </c>
      <c r="E363" s="8">
        <f>VLOOKUP(A363,'Absolute Total Monosaccharide C'!$E$2:$T$999,3)</f>
        <v>0.336853</v>
      </c>
      <c r="F363" s="8">
        <f>VLOOKUP(A363,'Absolute Total Monosaccharide C'!$E$2:$T$999,4)</f>
        <v>0.01392</v>
      </c>
      <c r="G363" s="8">
        <f>VLOOKUP(A363,'Absolute Total Monosaccharide C'!$E$2:$T$999,5)</f>
        <v>0.105837</v>
      </c>
      <c r="H363" s="8">
        <f>VLOOKUP(A363,'Absolute Total Monosaccharide C'!$E$2:$T$999,6)</f>
        <v>0.013099</v>
      </c>
      <c r="I363" s="110">
        <f>VLOOKUP(A363,'Absolute Total Monosaccharide C'!$E$2:$T$999,7)</f>
        <v>0.012341</v>
      </c>
      <c r="J363" s="8">
        <f>VLOOKUP(A363,'Absolute Total Monosaccharide C'!$E$2:$T$999,8)</f>
        <v>0</v>
      </c>
      <c r="K363" s="8">
        <f>VLOOKUP(A363,'Absolute Total Monosaccharide C'!$E$2:$T$999,9)</f>
        <v>0.001022</v>
      </c>
      <c r="L363" s="8">
        <f>VLOOKUP(A363,'Absolute Total Monosaccharide C'!$E$2:$T$999,10)</f>
        <v>0</v>
      </c>
      <c r="M363" s="8">
        <f>VLOOKUP(A363,'Absolute Total Monosaccharide C'!$E$2:$T$999,11)</f>
        <v>0.014112</v>
      </c>
      <c r="N363" s="8">
        <f>VLOOKUP(A363,'Absolute Total Monosaccharide C'!$E$2:$T$999,12)</f>
        <v>0</v>
      </c>
      <c r="O363" s="8">
        <f>VLOOKUP(A363,'Absolute Total Monosaccharide C'!$E$2:$T$999,13)</f>
        <v>0</v>
      </c>
      <c r="P363" s="8">
        <f>VLOOKUP(A363,'Absolute Total Monosaccharide C'!$E$2:$T$999,14)</f>
        <v>0.003227</v>
      </c>
      <c r="Q363" s="8">
        <f>VLOOKUP(A363,'Absolute Total Monosaccharide C'!$E$2:$T$999,15)</f>
        <v>0</v>
      </c>
      <c r="R363" s="8">
        <f>VLOOKUP(A363,'Absolute Total Monosaccharide C'!$E$2:$T$999,16)</f>
        <v>0</v>
      </c>
      <c r="S363" s="110">
        <f>VLOOKUP(A363,'Absolute Total Monosaccharide C'!$E$2:$T$999,2)</f>
        <v>10.13</v>
      </c>
    </row>
    <row r="364">
      <c r="A364" s="2" t="s">
        <v>984</v>
      </c>
      <c r="B364" s="8" t="str">
        <f>VLOOKUP(A364,'Food Encyclopedia'!$C$2:$K$999,3)&amp;","&amp;VLOOKUP(A364,'Food Encyclopedia'!$C$2:$K$999,4)&amp;","&amp;VLOOKUP(A364,'Food Encyclopedia'!$C$2:$K$999,5)&amp;","&amp;VLOOKUP(A364,'Food Encyclopedia'!$C$2:$K$999,6)</f>
        <v>Organic Baby Food, commercial product, pouch,Organics,Butternut squash &amp; Apple, Stage 2 (6+ months),Vegetables</v>
      </c>
      <c r="C364" s="8" t="str">
        <f>VLOOKUP(A364,'Food Encyclopedia'!$C$2:$K$999,6)</f>
        <v>Vegetables</v>
      </c>
      <c r="D364" s="8" t="str">
        <f>VLOOKUP(A364,'Food Encyclopedia'!$C$2:$K$999,7)</f>
        <v>Commercial weaning</v>
      </c>
      <c r="E364" s="8">
        <f>VLOOKUP(A364,'Absolute Total Monosaccharide C'!$E$2:$T$999,3)</f>
        <v>0.202663</v>
      </c>
      <c r="F364" s="8">
        <f>VLOOKUP(A364,'Absolute Total Monosaccharide C'!$E$2:$T$999,4)</f>
        <v>0.009254</v>
      </c>
      <c r="G364" s="8">
        <f>VLOOKUP(A364,'Absolute Total Monosaccharide C'!$E$2:$T$999,5)</f>
        <v>0.070014</v>
      </c>
      <c r="H364" s="8">
        <f>VLOOKUP(A364,'Absolute Total Monosaccharide C'!$E$2:$T$999,6)</f>
        <v>0.004949</v>
      </c>
      <c r="I364" s="110">
        <f>VLOOKUP(A364,'Absolute Total Monosaccharide C'!$E$2:$T$999,7)</f>
        <v>0.006564</v>
      </c>
      <c r="J364" s="8">
        <f>VLOOKUP(A364,'Absolute Total Monosaccharide C'!$E$2:$T$999,8)</f>
        <v>0.002996</v>
      </c>
      <c r="K364" s="8">
        <f>VLOOKUP(A364,'Absolute Total Monosaccharide C'!$E$2:$T$999,9)</f>
        <v>0.000925</v>
      </c>
      <c r="L364" s="8">
        <f>VLOOKUP(A364,'Absolute Total Monosaccharide C'!$E$2:$T$999,10)</f>
        <v>0</v>
      </c>
      <c r="M364" s="8">
        <f>VLOOKUP(A364,'Absolute Total Monosaccharide C'!$E$2:$T$999,11)</f>
        <v>0.019474</v>
      </c>
      <c r="N364" s="8">
        <f>VLOOKUP(A364,'Absolute Total Monosaccharide C'!$E$2:$T$999,12)</f>
        <v>0</v>
      </c>
      <c r="O364" s="8">
        <f>VLOOKUP(A364,'Absolute Total Monosaccharide C'!$E$2:$T$999,13)</f>
        <v>0</v>
      </c>
      <c r="P364" s="8">
        <f>VLOOKUP(A364,'Absolute Total Monosaccharide C'!$E$2:$T$999,14)</f>
        <v>0.00232</v>
      </c>
      <c r="Q364" s="8">
        <f>VLOOKUP(A364,'Absolute Total Monosaccharide C'!$E$2:$T$999,15)</f>
        <v>0</v>
      </c>
      <c r="R364" s="8">
        <f>VLOOKUP(A364,'Absolute Total Monosaccharide C'!$E$2:$T$999,16)</f>
        <v>0.000186</v>
      </c>
      <c r="S364" s="110">
        <f>VLOOKUP(A364,'Absolute Total Monosaccharide C'!$E$2:$T$999,2)</f>
        <v>10.362</v>
      </c>
    </row>
    <row r="365">
      <c r="A365" s="2" t="s">
        <v>986</v>
      </c>
      <c r="B365" s="8" t="str">
        <f>VLOOKUP(A365,'Food Encyclopedia'!$C$2:$K$999,3)&amp;","&amp;VLOOKUP(A365,'Food Encyclopedia'!$C$2:$K$999,4)&amp;","&amp;VLOOKUP(A365,'Food Encyclopedia'!$C$2:$K$999,5)&amp;","&amp;VLOOKUP(A365,'Food Encyclopedia'!$C$2:$K$999,6)</f>
        <v>Organic Baby Food, commercial product, pouch,Organics,Banana, Pear &amp;corn, Stage 2 (6+ months),Fruits</v>
      </c>
      <c r="C365" s="8" t="str">
        <f>VLOOKUP(A365,'Food Encyclopedia'!$C$2:$K$999,6)</f>
        <v>Fruits</v>
      </c>
      <c r="D365" s="8" t="str">
        <f>VLOOKUP(A365,'Food Encyclopedia'!$C$2:$K$999,7)</f>
        <v>Commercial weaning</v>
      </c>
      <c r="E365" s="8">
        <f>VLOOKUP(A365,'Absolute Total Monosaccharide C'!$E$2:$T$999,3)</f>
        <v>0.305639</v>
      </c>
      <c r="F365" s="8">
        <f>VLOOKUP(A365,'Absolute Total Monosaccharide C'!$E$2:$T$999,4)</f>
        <v>0.01128</v>
      </c>
      <c r="G365" s="8">
        <f>VLOOKUP(A365,'Absolute Total Monosaccharide C'!$E$2:$T$999,5)</f>
        <v>0.089038</v>
      </c>
      <c r="H365" s="8">
        <f>VLOOKUP(A365,'Absolute Total Monosaccharide C'!$E$2:$T$999,6)</f>
        <v>0.023097</v>
      </c>
      <c r="I365" s="110">
        <f>VLOOKUP(A365,'Absolute Total Monosaccharide C'!$E$2:$T$999,7)</f>
        <v>0.018626</v>
      </c>
      <c r="J365" s="8">
        <f>VLOOKUP(A365,'Absolute Total Monosaccharide C'!$E$2:$T$999,8)</f>
        <v>0</v>
      </c>
      <c r="K365" s="8">
        <f>VLOOKUP(A365,'Absolute Total Monosaccharide C'!$E$2:$T$999,9)</f>
        <v>0.000571</v>
      </c>
      <c r="L365" s="8">
        <f>VLOOKUP(A365,'Absolute Total Monosaccharide C'!$E$2:$T$999,10)</f>
        <v>0</v>
      </c>
      <c r="M365" s="8">
        <f>VLOOKUP(A365,'Absolute Total Monosaccharide C'!$E$2:$T$999,11)</f>
        <v>0.011408</v>
      </c>
      <c r="N365" s="8">
        <f>VLOOKUP(A365,'Absolute Total Monosaccharide C'!$E$2:$T$999,12)</f>
        <v>0</v>
      </c>
      <c r="O365" s="8">
        <f>VLOOKUP(A365,'Absolute Total Monosaccharide C'!$E$2:$T$999,13)</f>
        <v>0</v>
      </c>
      <c r="P365" s="8">
        <f>VLOOKUP(A365,'Absolute Total Monosaccharide C'!$E$2:$T$999,14)</f>
        <v>0.004869</v>
      </c>
      <c r="Q365" s="8">
        <f>VLOOKUP(A365,'Absolute Total Monosaccharide C'!$E$2:$T$999,15)</f>
        <v>0</v>
      </c>
      <c r="R365" s="8">
        <f>VLOOKUP(A365,'Absolute Total Monosaccharide C'!$E$2:$T$999,16)</f>
        <v>0</v>
      </c>
      <c r="S365" s="110">
        <f>VLOOKUP(A365,'Absolute Total Monosaccharide C'!$E$2:$T$999,2)</f>
        <v>10.28</v>
      </c>
    </row>
    <row r="366">
      <c r="A366" s="2" t="s">
        <v>988</v>
      </c>
      <c r="B366" s="8" t="str">
        <f>VLOOKUP(A366,'Food Encyclopedia'!$C$2:$K$999,3)&amp;","&amp;VLOOKUP(A366,'Food Encyclopedia'!$C$2:$K$999,4)&amp;","&amp;VLOOKUP(A366,'Food Encyclopedia'!$C$2:$K$999,5)&amp;","&amp;VLOOKUP(A366,'Food Encyclopedia'!$C$2:$K$999,6)</f>
        <v>Organic Baby Food, commercial product, pouch,Organics,Apple, butternut squash &amp; spinach with quinoa, Stage 2 (6+ months),Fruits</v>
      </c>
      <c r="C366" s="8" t="str">
        <f>VLOOKUP(A366,'Food Encyclopedia'!$C$2:$K$999,6)</f>
        <v>Fruits</v>
      </c>
      <c r="D366" s="8" t="str">
        <f>VLOOKUP(A366,'Food Encyclopedia'!$C$2:$K$999,7)</f>
        <v>Commercial weaning</v>
      </c>
      <c r="E366" s="8" t="str">
        <f>VLOOKUP(A366,'Absolute Total Monosaccharide C'!$E$2:$T$999,3)</f>
        <v/>
      </c>
      <c r="F366" s="8" t="str">
        <f>VLOOKUP(A366,'Absolute Total Monosaccharide C'!$E$2:$T$999,4)</f>
        <v/>
      </c>
      <c r="G366" s="8" t="str">
        <f>VLOOKUP(A366,'Absolute Total Monosaccharide C'!$E$2:$T$999,5)</f>
        <v/>
      </c>
      <c r="H366" s="8" t="str">
        <f>VLOOKUP(A366,'Absolute Total Monosaccharide C'!$E$2:$T$999,6)</f>
        <v/>
      </c>
      <c r="I366" s="110" t="str">
        <f>VLOOKUP(A366,'Absolute Total Monosaccharide C'!$E$2:$T$999,7)</f>
        <v/>
      </c>
      <c r="J366" s="8" t="str">
        <f>VLOOKUP(A366,'Absolute Total Monosaccharide C'!$E$2:$T$999,8)</f>
        <v/>
      </c>
      <c r="K366" s="8" t="str">
        <f>VLOOKUP(A366,'Absolute Total Monosaccharide C'!$E$2:$T$999,9)</f>
        <v/>
      </c>
      <c r="L366" s="8" t="str">
        <f>VLOOKUP(A366,'Absolute Total Monosaccharide C'!$E$2:$T$999,10)</f>
        <v/>
      </c>
      <c r="M366" s="8" t="str">
        <f>VLOOKUP(A366,'Absolute Total Monosaccharide C'!$E$2:$T$999,11)</f>
        <v/>
      </c>
      <c r="N366" s="8" t="str">
        <f>VLOOKUP(A366,'Absolute Total Monosaccharide C'!$E$2:$T$999,12)</f>
        <v/>
      </c>
      <c r="O366" s="8" t="str">
        <f>VLOOKUP(A366,'Absolute Total Monosaccharide C'!$E$2:$T$999,13)</f>
        <v/>
      </c>
      <c r="P366" s="8" t="str">
        <f>VLOOKUP(A366,'Absolute Total Monosaccharide C'!$E$2:$T$999,14)</f>
        <v/>
      </c>
      <c r="Q366" s="8" t="str">
        <f>VLOOKUP(A366,'Absolute Total Monosaccharide C'!$E$2:$T$999,15)</f>
        <v/>
      </c>
      <c r="R366" s="8" t="str">
        <f>VLOOKUP(A366,'Absolute Total Monosaccharide C'!$E$2:$T$999,16)</f>
        <v/>
      </c>
      <c r="S366" s="110">
        <f>VLOOKUP(A366,'Absolute Total Monosaccharide C'!$E$2:$T$999,2)</f>
        <v>9.951</v>
      </c>
    </row>
    <row r="367">
      <c r="A367" s="2" t="s">
        <v>990</v>
      </c>
      <c r="B367" s="8" t="str">
        <f>VLOOKUP(A367,'Food Encyclopedia'!$C$2:$K$999,3)&amp;","&amp;VLOOKUP(A367,'Food Encyclopedia'!$C$2:$K$999,4)&amp;","&amp;VLOOKUP(A367,'Food Encyclopedia'!$C$2:$K$999,5)&amp;","&amp;VLOOKUP(A367,'Food Encyclopedia'!$C$2:$K$999,6)</f>
        <v>Organic Baby Food, commercial product, pouch,Organics,Banana, blueberry &amp; beet, Stage 2 (6+ months),Fruits</v>
      </c>
      <c r="C367" s="8" t="str">
        <f>VLOOKUP(A367,'Food Encyclopedia'!$C$2:$K$999,6)</f>
        <v>Fruits</v>
      </c>
      <c r="D367" s="8" t="str">
        <f>VLOOKUP(A367,'Food Encyclopedia'!$C$2:$K$999,7)</f>
        <v>Commercial weaning</v>
      </c>
      <c r="E367" s="8">
        <f>VLOOKUP(A367,'Absolute Total Monosaccharide C'!$E$2:$T$999,3)</f>
        <v>0.416944</v>
      </c>
      <c r="F367" s="8">
        <f>VLOOKUP(A367,'Absolute Total Monosaccharide C'!$E$2:$T$999,4)</f>
        <v>0.006451</v>
      </c>
      <c r="G367" s="8">
        <f>VLOOKUP(A367,'Absolute Total Monosaccharide C'!$E$2:$T$999,5)</f>
        <v>0.073966</v>
      </c>
      <c r="H367" s="8">
        <f>VLOOKUP(A367,'Absolute Total Monosaccharide C'!$E$2:$T$999,6)</f>
        <v>0.009156</v>
      </c>
      <c r="I367" s="110">
        <f>VLOOKUP(A367,'Absolute Total Monosaccharide C'!$E$2:$T$999,7)</f>
        <v>0.006055</v>
      </c>
      <c r="J367" s="8">
        <f>VLOOKUP(A367,'Absolute Total Monosaccharide C'!$E$2:$T$999,8)</f>
        <v>0</v>
      </c>
      <c r="K367" s="8">
        <f>VLOOKUP(A367,'Absolute Total Monosaccharide C'!$E$2:$T$999,9)</f>
        <v>0.000605</v>
      </c>
      <c r="L367" s="8">
        <f>VLOOKUP(A367,'Absolute Total Monosaccharide C'!$E$2:$T$999,10)</f>
        <v>0</v>
      </c>
      <c r="M367" s="8">
        <f>VLOOKUP(A367,'Absolute Total Monosaccharide C'!$E$2:$T$999,11)</f>
        <v>0.011771</v>
      </c>
      <c r="N367" s="8">
        <f>VLOOKUP(A367,'Absolute Total Monosaccharide C'!$E$2:$T$999,12)</f>
        <v>0.000368</v>
      </c>
      <c r="O367" s="8">
        <f>VLOOKUP(A367,'Absolute Total Monosaccharide C'!$E$2:$T$999,13)</f>
        <v>0.000148</v>
      </c>
      <c r="P367" s="8">
        <f>VLOOKUP(A367,'Absolute Total Monosaccharide C'!$E$2:$T$999,14)</f>
        <v>0.004421</v>
      </c>
      <c r="Q367" s="8">
        <f>VLOOKUP(A367,'Absolute Total Monosaccharide C'!$E$2:$T$999,15)</f>
        <v>0</v>
      </c>
      <c r="R367" s="8">
        <f>VLOOKUP(A367,'Absolute Total Monosaccharide C'!$E$2:$T$999,16)</f>
        <v>0.000398</v>
      </c>
      <c r="S367" s="110">
        <f>VLOOKUP(A367,'Absolute Total Monosaccharide C'!$E$2:$T$999,2)</f>
        <v>9.952</v>
      </c>
    </row>
    <row r="368">
      <c r="A368" s="2" t="s">
        <v>992</v>
      </c>
      <c r="B368" s="8" t="str">
        <f>VLOOKUP(A368,'Food Encyclopedia'!$C$2:$K$999,3)&amp;","&amp;VLOOKUP(A368,'Food Encyclopedia'!$C$2:$K$999,4)&amp;","&amp;VLOOKUP(A368,'Food Encyclopedia'!$C$2:$K$999,5)&amp;","&amp;VLOOKUP(A368,'Food Encyclopedia'!$C$2:$K$999,6)</f>
        <v>Organic Baby Food, commercial product, pouch,Organics,Berries, Pears &amp; oats, Stage 2 (6+ months),Fruits</v>
      </c>
      <c r="C368" s="8" t="str">
        <f>VLOOKUP(A368,'Food Encyclopedia'!$C$2:$K$999,6)</f>
        <v>Fruits</v>
      </c>
      <c r="D368" s="8" t="str">
        <f>VLOOKUP(A368,'Food Encyclopedia'!$C$2:$K$999,7)</f>
        <v>Commercial weaning</v>
      </c>
      <c r="E368" s="8">
        <f>VLOOKUP(A368,'Absolute Total Monosaccharide C'!$E$2:$T$999,3)</f>
        <v>0.116845</v>
      </c>
      <c r="F368" s="8">
        <f>VLOOKUP(A368,'Absolute Total Monosaccharide C'!$E$2:$T$999,4)</f>
        <v>0.002156</v>
      </c>
      <c r="G368" s="8">
        <f>VLOOKUP(A368,'Absolute Total Monosaccharide C'!$E$2:$T$999,5)</f>
        <v>0.037819</v>
      </c>
      <c r="H368" s="8">
        <f>VLOOKUP(A368,'Absolute Total Monosaccharide C'!$E$2:$T$999,6)</f>
        <v>0.005542</v>
      </c>
      <c r="I368" s="110">
        <f>VLOOKUP(A368,'Absolute Total Monosaccharide C'!$E$2:$T$999,7)</f>
        <v>0.005772</v>
      </c>
      <c r="J368" s="8">
        <f>VLOOKUP(A368,'Absolute Total Monosaccharide C'!$E$2:$T$999,8)</f>
        <v>0.001058</v>
      </c>
      <c r="K368" s="8">
        <f>VLOOKUP(A368,'Absolute Total Monosaccharide C'!$E$2:$T$999,9)</f>
        <v>0.000442</v>
      </c>
      <c r="L368" s="8">
        <f>VLOOKUP(A368,'Absolute Total Monosaccharide C'!$E$2:$T$999,10)</f>
        <v>0</v>
      </c>
      <c r="M368" s="8">
        <f>VLOOKUP(A368,'Absolute Total Monosaccharide C'!$E$2:$T$999,11)</f>
        <v>0.006698</v>
      </c>
      <c r="N368" s="8">
        <f>VLOOKUP(A368,'Absolute Total Monosaccharide C'!$E$2:$T$999,12)</f>
        <v>0</v>
      </c>
      <c r="O368" s="8">
        <f>VLOOKUP(A368,'Absolute Total Monosaccharide C'!$E$2:$T$999,13)</f>
        <v>0</v>
      </c>
      <c r="P368" s="8">
        <f>VLOOKUP(A368,'Absolute Total Monosaccharide C'!$E$2:$T$999,14)</f>
        <v>0.001507</v>
      </c>
      <c r="Q368" s="8">
        <f>VLOOKUP(A368,'Absolute Total Monosaccharide C'!$E$2:$T$999,15)</f>
        <v>0</v>
      </c>
      <c r="R368" s="8">
        <f>VLOOKUP(A368,'Absolute Total Monosaccharide C'!$E$2:$T$999,16)</f>
        <v>0.000108</v>
      </c>
      <c r="S368" s="110">
        <f>VLOOKUP(A368,'Absolute Total Monosaccharide C'!$E$2:$T$999,2)</f>
        <v>10.105</v>
      </c>
    </row>
    <row r="369">
      <c r="A369" s="2" t="s">
        <v>994</v>
      </c>
      <c r="B369" s="8" t="str">
        <f>VLOOKUP(A369,'Food Encyclopedia'!$C$2:$K$999,3)&amp;","&amp;VLOOKUP(A369,'Food Encyclopedia'!$C$2:$K$999,4)&amp;","&amp;VLOOKUP(A369,'Food Encyclopedia'!$C$2:$K$999,5)&amp;","&amp;VLOOKUP(A369,'Food Encyclopedia'!$C$2:$K$999,6)</f>
        <v>Organic Baby Food, commercial product, pouch,Organics,Apple, peach &amp; prune, Stage 2 (6+ months),Fruits</v>
      </c>
      <c r="C369" s="8" t="str">
        <f>VLOOKUP(A369,'Food Encyclopedia'!$C$2:$K$999,6)</f>
        <v>Fruits</v>
      </c>
      <c r="D369" s="8" t="str">
        <f>VLOOKUP(A369,'Food Encyclopedia'!$C$2:$K$999,7)</f>
        <v>Commercial weaning</v>
      </c>
      <c r="E369" s="8">
        <f>VLOOKUP(A369,'Absolute Total Monosaccharide C'!$E$2:$T$999,3)</f>
        <v>0.222151</v>
      </c>
      <c r="F369" s="8">
        <f>VLOOKUP(A369,'Absolute Total Monosaccharide C'!$E$2:$T$999,4)</f>
        <v>0.013087</v>
      </c>
      <c r="G369" s="8">
        <f>VLOOKUP(A369,'Absolute Total Monosaccharide C'!$E$2:$T$999,5)</f>
        <v>0.142817</v>
      </c>
      <c r="H369" s="8">
        <f>VLOOKUP(A369,'Absolute Total Monosaccharide C'!$E$2:$T$999,6)</f>
        <v>0.010777</v>
      </c>
      <c r="I369" s="110">
        <f>VLOOKUP(A369,'Absolute Total Monosaccharide C'!$E$2:$T$999,7)</f>
        <v>0.011831</v>
      </c>
      <c r="J369" s="8">
        <f>VLOOKUP(A369,'Absolute Total Monosaccharide C'!$E$2:$T$999,8)</f>
        <v>0</v>
      </c>
      <c r="K369" s="8">
        <f>VLOOKUP(A369,'Absolute Total Monosaccharide C'!$E$2:$T$999,9)</f>
        <v>0.001654</v>
      </c>
      <c r="L369" s="8">
        <f>VLOOKUP(A369,'Absolute Total Monosaccharide C'!$E$2:$T$999,10)</f>
        <v>0</v>
      </c>
      <c r="M369" s="8">
        <f>VLOOKUP(A369,'Absolute Total Monosaccharide C'!$E$2:$T$999,11)</f>
        <v>0.019234</v>
      </c>
      <c r="N369" s="8">
        <f>VLOOKUP(A369,'Absolute Total Monosaccharide C'!$E$2:$T$999,12)</f>
        <v>0.000517</v>
      </c>
      <c r="O369" s="8">
        <f>VLOOKUP(A369,'Absolute Total Monosaccharide C'!$E$2:$T$999,13)</f>
        <v>0.000208</v>
      </c>
      <c r="P369" s="8">
        <f>VLOOKUP(A369,'Absolute Total Monosaccharide C'!$E$2:$T$999,14)</f>
        <v>0</v>
      </c>
      <c r="Q369" s="8">
        <f>VLOOKUP(A369,'Absolute Total Monosaccharide C'!$E$2:$T$999,15)</f>
        <v>0</v>
      </c>
      <c r="R369" s="8">
        <f>VLOOKUP(A369,'Absolute Total Monosaccharide C'!$E$2:$T$999,16)</f>
        <v>0.000296</v>
      </c>
      <c r="S369" s="110">
        <f>VLOOKUP(A369,'Absolute Total Monosaccharide C'!$E$2:$T$999,2)</f>
        <v>10.64</v>
      </c>
    </row>
    <row r="370">
      <c r="A370" s="2" t="s">
        <v>996</v>
      </c>
      <c r="B370" s="8" t="str">
        <f>VLOOKUP(A370,'Food Encyclopedia'!$C$2:$K$999,3)&amp;","&amp;VLOOKUP(A370,'Food Encyclopedia'!$C$2:$K$999,4)&amp;","&amp;VLOOKUP(A370,'Food Encyclopedia'!$C$2:$K$999,5)&amp;","&amp;VLOOKUP(A370,'Food Encyclopedia'!$C$2:$K$999,6)</f>
        <v>Organic Baby Food, commercial product, pouch,Organics,Pumpkin, apricot &amp; Apple, Stage 2 (6+ months),Vegetables</v>
      </c>
      <c r="C370" s="8" t="str">
        <f>VLOOKUP(A370,'Food Encyclopedia'!$C$2:$K$999,6)</f>
        <v>Vegetables</v>
      </c>
      <c r="D370" s="8" t="str">
        <f>VLOOKUP(A370,'Food Encyclopedia'!$C$2:$K$999,7)</f>
        <v>Commercial weaning</v>
      </c>
      <c r="E370" s="8">
        <f>VLOOKUP(A370,'Absolute Total Monosaccharide C'!$E$2:$T$999,3)</f>
        <v>0.332713</v>
      </c>
      <c r="F370" s="8">
        <f>VLOOKUP(A370,'Absolute Total Monosaccharide C'!$E$2:$T$999,4)</f>
        <v>0.024224</v>
      </c>
      <c r="G370" s="8">
        <f>VLOOKUP(A370,'Absolute Total Monosaccharide C'!$E$2:$T$999,5)</f>
        <v>0.076021</v>
      </c>
      <c r="H370" s="8">
        <f>VLOOKUP(A370,'Absolute Total Monosaccharide C'!$E$2:$T$999,6)</f>
        <v>0.011927</v>
      </c>
      <c r="I370" s="110">
        <f>VLOOKUP(A370,'Absolute Total Monosaccharide C'!$E$2:$T$999,7)</f>
        <v>0.011952</v>
      </c>
      <c r="J370" s="8">
        <f>VLOOKUP(A370,'Absolute Total Monosaccharide C'!$E$2:$T$999,8)</f>
        <v>0.002095</v>
      </c>
      <c r="K370" s="8">
        <f>VLOOKUP(A370,'Absolute Total Monosaccharide C'!$E$2:$T$999,9)</f>
        <v>0.002084</v>
      </c>
      <c r="L370" s="8">
        <f>VLOOKUP(A370,'Absolute Total Monosaccharide C'!$E$2:$T$999,10)</f>
        <v>0</v>
      </c>
      <c r="M370" s="8">
        <f>VLOOKUP(A370,'Absolute Total Monosaccharide C'!$E$2:$T$999,11)</f>
        <v>0.020078</v>
      </c>
      <c r="N370" s="8">
        <f>VLOOKUP(A370,'Absolute Total Monosaccharide C'!$E$2:$T$999,12)</f>
        <v>0</v>
      </c>
      <c r="O370" s="8">
        <f>VLOOKUP(A370,'Absolute Total Monosaccharide C'!$E$2:$T$999,13)</f>
        <v>0</v>
      </c>
      <c r="P370" s="8">
        <f>VLOOKUP(A370,'Absolute Total Monosaccharide C'!$E$2:$T$999,14)</f>
        <v>0.001437</v>
      </c>
      <c r="Q370" s="8">
        <f>VLOOKUP(A370,'Absolute Total Monosaccharide C'!$E$2:$T$999,15)</f>
        <v>0.000476</v>
      </c>
      <c r="R370" s="8">
        <f>VLOOKUP(A370,'Absolute Total Monosaccharide C'!$E$2:$T$999,16)</f>
        <v>0</v>
      </c>
      <c r="S370" s="110">
        <f>VLOOKUP(A370,'Absolute Total Monosaccharide C'!$E$2:$T$999,2)</f>
        <v>10.29</v>
      </c>
    </row>
    <row r="371">
      <c r="A371" s="2" t="s">
        <v>998</v>
      </c>
      <c r="B371" s="8" t="str">
        <f>VLOOKUP(A371,'Food Encyclopedia'!$C$2:$K$999,3)&amp;","&amp;VLOOKUP(A371,'Food Encyclopedia'!$C$2:$K$999,4)&amp;","&amp;VLOOKUP(A371,'Food Encyclopedia'!$C$2:$K$999,5)&amp;","&amp;VLOOKUP(A371,'Food Encyclopedia'!$C$2:$K$999,6)</f>
        <v>Organic Baby Food, commercial product, pouch,Organics,Banana, strawberry &amp; Apple, Stage 2 (6+ months),Fruits</v>
      </c>
      <c r="C371" s="8" t="str">
        <f>VLOOKUP(A371,'Food Encyclopedia'!$C$2:$K$999,6)</f>
        <v>Fruits</v>
      </c>
      <c r="D371" s="8" t="str">
        <f>VLOOKUP(A371,'Food Encyclopedia'!$C$2:$K$999,7)</f>
        <v>Commercial weaning</v>
      </c>
      <c r="E371" s="8">
        <f>VLOOKUP(A371,'Absolute Total Monosaccharide C'!$E$2:$T$999,3)</f>
        <v>0.382631</v>
      </c>
      <c r="F371" s="8">
        <f>VLOOKUP(A371,'Absolute Total Monosaccharide C'!$E$2:$T$999,4)</f>
        <v>0.004423</v>
      </c>
      <c r="G371" s="8">
        <f>VLOOKUP(A371,'Absolute Total Monosaccharide C'!$E$2:$T$999,5)</f>
        <v>0.15734</v>
      </c>
      <c r="H371" s="8">
        <f>VLOOKUP(A371,'Absolute Total Monosaccharide C'!$E$2:$T$999,6)</f>
        <v>0.003629</v>
      </c>
      <c r="I371" s="110">
        <f>VLOOKUP(A371,'Absolute Total Monosaccharide C'!$E$2:$T$999,7)</f>
        <v>0.004327</v>
      </c>
      <c r="J371" s="8">
        <f>VLOOKUP(A371,'Absolute Total Monosaccharide C'!$E$2:$T$999,8)</f>
        <v>0</v>
      </c>
      <c r="K371" s="8">
        <f>VLOOKUP(A371,'Absolute Total Monosaccharide C'!$E$2:$T$999,9)</f>
        <v>0.000684</v>
      </c>
      <c r="L371" s="8">
        <f>VLOOKUP(A371,'Absolute Total Monosaccharide C'!$E$2:$T$999,10)</f>
        <v>0</v>
      </c>
      <c r="M371" s="8">
        <f>VLOOKUP(A371,'Absolute Total Monosaccharide C'!$E$2:$T$999,11)</f>
        <v>0.012896</v>
      </c>
      <c r="N371" s="8">
        <f>VLOOKUP(A371,'Absolute Total Monosaccharide C'!$E$2:$T$999,12)</f>
        <v>0</v>
      </c>
      <c r="O371" s="8">
        <f>VLOOKUP(A371,'Absolute Total Monosaccharide C'!$E$2:$T$999,13)</f>
        <v>0</v>
      </c>
      <c r="P371" s="8">
        <f>VLOOKUP(A371,'Absolute Total Monosaccharide C'!$E$2:$T$999,14)</f>
        <v>0.001667</v>
      </c>
      <c r="Q371" s="8">
        <f>VLOOKUP(A371,'Absolute Total Monosaccharide C'!$E$2:$T$999,15)</f>
        <v>0</v>
      </c>
      <c r="R371" s="8">
        <f>VLOOKUP(A371,'Absolute Total Monosaccharide C'!$E$2:$T$999,16)</f>
        <v>0.000345</v>
      </c>
      <c r="S371" s="110">
        <f>VLOOKUP(A371,'Absolute Total Monosaccharide C'!$E$2:$T$999,2)</f>
        <v>11.11</v>
      </c>
    </row>
    <row r="372">
      <c r="A372" s="2" t="s">
        <v>1000</v>
      </c>
      <c r="B372" s="8" t="str">
        <f>VLOOKUP(A372,'Food Encyclopedia'!$C$2:$K$999,3)&amp;","&amp;VLOOKUP(A372,'Food Encyclopedia'!$C$2:$K$999,4)&amp;","&amp;VLOOKUP(A372,'Food Encyclopedia'!$C$2:$K$999,5)&amp;","&amp;VLOOKUP(A372,'Food Encyclopedia'!$C$2:$K$999,6)</f>
        <v>Organic fruit &amp; vegetable puree, commercial product, pouch,Pumpkin Tree,Peter Rabbit Organics: Apple, carrot &amp; pumpkin,Fruits</v>
      </c>
      <c r="C372" s="8" t="str">
        <f>VLOOKUP(A372,'Food Encyclopedia'!$C$2:$K$999,6)</f>
        <v>Fruits</v>
      </c>
      <c r="D372" s="8" t="str">
        <f>VLOOKUP(A372,'Food Encyclopedia'!$C$2:$K$999,7)</f>
        <v>Commercial weaning</v>
      </c>
      <c r="E372" s="8">
        <f>VLOOKUP(A372,'Absolute Total Monosaccharide C'!$E$2:$T$999,3)</f>
        <v>0.16625</v>
      </c>
      <c r="F372" s="8">
        <f>VLOOKUP(A372,'Absolute Total Monosaccharide C'!$E$2:$T$999,4)</f>
        <v>0.013541</v>
      </c>
      <c r="G372" s="8">
        <f>VLOOKUP(A372,'Absolute Total Monosaccharide C'!$E$2:$T$999,5)</f>
        <v>0.215943</v>
      </c>
      <c r="H372" s="8">
        <f>VLOOKUP(A372,'Absolute Total Monosaccharide C'!$E$2:$T$999,6)</f>
        <v>0.009543</v>
      </c>
      <c r="I372" s="110">
        <f>VLOOKUP(A372,'Absolute Total Monosaccharide C'!$E$2:$T$999,7)</f>
        <v>0.008493</v>
      </c>
      <c r="J372" s="8">
        <f>VLOOKUP(A372,'Absolute Total Monosaccharide C'!$E$2:$T$999,8)</f>
        <v>0.001614</v>
      </c>
      <c r="K372" s="8">
        <f>VLOOKUP(A372,'Absolute Total Monosaccharide C'!$E$2:$T$999,9)</f>
        <v>0.001708</v>
      </c>
      <c r="L372" s="8">
        <f>VLOOKUP(A372,'Absolute Total Monosaccharide C'!$E$2:$T$999,10)</f>
        <v>0</v>
      </c>
      <c r="M372" s="8">
        <f>VLOOKUP(A372,'Absolute Total Monosaccharide C'!$E$2:$T$999,11)</f>
        <v>0.015524</v>
      </c>
      <c r="N372" s="8">
        <f>VLOOKUP(A372,'Absolute Total Monosaccharide C'!$E$2:$T$999,12)</f>
        <v>0</v>
      </c>
      <c r="O372" s="8">
        <f>VLOOKUP(A372,'Absolute Total Monosaccharide C'!$E$2:$T$999,13)</f>
        <v>0</v>
      </c>
      <c r="P372" s="8">
        <f>VLOOKUP(A372,'Absolute Total Monosaccharide C'!$E$2:$T$999,14)</f>
        <v>0.001067</v>
      </c>
      <c r="Q372" s="8">
        <f>VLOOKUP(A372,'Absolute Total Monosaccharide C'!$E$2:$T$999,15)</f>
        <v>0.000352</v>
      </c>
      <c r="R372" s="8">
        <f>VLOOKUP(A372,'Absolute Total Monosaccharide C'!$E$2:$T$999,16)</f>
        <v>0</v>
      </c>
      <c r="S372" s="110">
        <f>VLOOKUP(A372,'Absolute Total Monosaccharide C'!$E$2:$T$999,2)</f>
        <v>10.05</v>
      </c>
    </row>
    <row r="373">
      <c r="A373" s="2" t="s">
        <v>1004</v>
      </c>
      <c r="B373" s="8" t="str">
        <f>VLOOKUP(A373,'Food Encyclopedia'!$C$2:$K$999,3)&amp;","&amp;VLOOKUP(A373,'Food Encyclopedia'!$C$2:$K$999,4)&amp;","&amp;VLOOKUP(A373,'Food Encyclopedia'!$C$2:$K$999,5)&amp;","&amp;VLOOKUP(A373,'Food Encyclopedia'!$C$2:$K$999,6)</f>
        <v>Organic fruit &amp; vegetable puree, commercial product, pouch,Pumpkin Tree,Peter Rabbit Organics: banana, raspberry &amp; blueberry,Fruits</v>
      </c>
      <c r="C373" s="8" t="str">
        <f>VLOOKUP(A373,'Food Encyclopedia'!$C$2:$K$999,6)</f>
        <v>Fruits</v>
      </c>
      <c r="D373" s="8" t="str">
        <f>VLOOKUP(A373,'Food Encyclopedia'!$C$2:$K$999,7)</f>
        <v>Commercial weaning</v>
      </c>
      <c r="E373" s="8">
        <f>VLOOKUP(A373,'Absolute Total Monosaccharide C'!$E$2:$T$999,3)</f>
        <v>0.427296</v>
      </c>
      <c r="F373" s="8">
        <f>VLOOKUP(A373,'Absolute Total Monosaccharide C'!$E$2:$T$999,4)</f>
        <v>0.003378</v>
      </c>
      <c r="G373" s="8">
        <f>VLOOKUP(A373,'Absolute Total Monosaccharide C'!$E$2:$T$999,5)</f>
        <v>0.112825</v>
      </c>
      <c r="H373" s="8">
        <f>VLOOKUP(A373,'Absolute Total Monosaccharide C'!$E$2:$T$999,6)</f>
        <v>0.003467</v>
      </c>
      <c r="I373" s="110">
        <f>VLOOKUP(A373,'Absolute Total Monosaccharide C'!$E$2:$T$999,7)</f>
        <v>0.002741</v>
      </c>
      <c r="J373" s="8">
        <f>VLOOKUP(A373,'Absolute Total Monosaccharide C'!$E$2:$T$999,8)</f>
        <v>0</v>
      </c>
      <c r="K373" s="8">
        <f>VLOOKUP(A373,'Absolute Total Monosaccharide C'!$E$2:$T$999,9)</f>
        <v>0.000499</v>
      </c>
      <c r="L373" s="8">
        <f>VLOOKUP(A373,'Absolute Total Monosaccharide C'!$E$2:$T$999,10)</f>
        <v>0</v>
      </c>
      <c r="M373" s="8">
        <f>VLOOKUP(A373,'Absolute Total Monosaccharide C'!$E$2:$T$999,11)</f>
        <v>0.011164</v>
      </c>
      <c r="N373" s="8">
        <f>VLOOKUP(A373,'Absolute Total Monosaccharide C'!$E$2:$T$999,12)</f>
        <v>0</v>
      </c>
      <c r="O373" s="8">
        <f>VLOOKUP(A373,'Absolute Total Monosaccharide C'!$E$2:$T$999,13)</f>
        <v>0</v>
      </c>
      <c r="P373" s="8">
        <f>VLOOKUP(A373,'Absolute Total Monosaccharide C'!$E$2:$T$999,14)</f>
        <v>0.00515</v>
      </c>
      <c r="Q373" s="8">
        <f>VLOOKUP(A373,'Absolute Total Monosaccharide C'!$E$2:$T$999,15)</f>
        <v>0</v>
      </c>
      <c r="R373" s="8">
        <f>VLOOKUP(A373,'Absolute Total Monosaccharide C'!$E$2:$T$999,16)</f>
        <v>0.000269</v>
      </c>
      <c r="S373" s="110">
        <f>VLOOKUP(A373,'Absolute Total Monosaccharide C'!$E$2:$T$999,2)</f>
        <v>10.03</v>
      </c>
    </row>
    <row r="374">
      <c r="A374" s="2" t="s">
        <v>1006</v>
      </c>
      <c r="B374" s="8" t="str">
        <f>VLOOKUP(A374,'Food Encyclopedia'!$C$2:$K$999,3)&amp;","&amp;VLOOKUP(A374,'Food Encyclopedia'!$C$2:$K$999,4)&amp;","&amp;VLOOKUP(A374,'Food Encyclopedia'!$C$2:$K$999,5)&amp;","&amp;VLOOKUP(A374,'Food Encyclopedia'!$C$2:$K$999,6)</f>
        <v>Organic fruit &amp; vegetable puree, commercial product, pouch,Pumpkin Tree,Peter Rabbit Organics: strawberry &amp; banana ,Fruits</v>
      </c>
      <c r="C374" s="8" t="str">
        <f>VLOOKUP(A374,'Food Encyclopedia'!$C$2:$K$999,6)</f>
        <v>Fruits</v>
      </c>
      <c r="D374" s="8" t="str">
        <f>VLOOKUP(A374,'Food Encyclopedia'!$C$2:$K$999,7)</f>
        <v>Commercial weaning</v>
      </c>
      <c r="E374" s="8">
        <f>VLOOKUP(A374,'Absolute Total Monosaccharide C'!$E$2:$T$999,3)</f>
        <v>0.226197</v>
      </c>
      <c r="F374" s="8">
        <f>VLOOKUP(A374,'Absolute Total Monosaccharide C'!$E$2:$T$999,4)</f>
        <v>0.007142</v>
      </c>
      <c r="G374" s="8">
        <f>VLOOKUP(A374,'Absolute Total Monosaccharide C'!$E$2:$T$999,5)</f>
        <v>0.162318</v>
      </c>
      <c r="H374" s="8">
        <f>VLOOKUP(A374,'Absolute Total Monosaccharide C'!$E$2:$T$999,6)</f>
        <v>0.004833</v>
      </c>
      <c r="I374" s="110">
        <f>VLOOKUP(A374,'Absolute Total Monosaccharide C'!$E$2:$T$999,7)</f>
        <v>0.004685</v>
      </c>
      <c r="J374" s="8">
        <f>VLOOKUP(A374,'Absolute Total Monosaccharide C'!$E$2:$T$999,8)</f>
        <v>0.000819</v>
      </c>
      <c r="K374" s="8">
        <f>VLOOKUP(A374,'Absolute Total Monosaccharide C'!$E$2:$T$999,9)</f>
        <v>0.000554</v>
      </c>
      <c r="L374" s="8">
        <f>VLOOKUP(A374,'Absolute Total Monosaccharide C'!$E$2:$T$999,10)</f>
        <v>0</v>
      </c>
      <c r="M374" s="8">
        <f>VLOOKUP(A374,'Absolute Total Monosaccharide C'!$E$2:$T$999,11)</f>
        <v>0.010692</v>
      </c>
      <c r="N374" s="8">
        <f>VLOOKUP(A374,'Absolute Total Monosaccharide C'!$E$2:$T$999,12)</f>
        <v>0</v>
      </c>
      <c r="O374" s="8">
        <f>VLOOKUP(A374,'Absolute Total Monosaccharide C'!$E$2:$T$999,13)</f>
        <v>0</v>
      </c>
      <c r="P374" s="8">
        <f>VLOOKUP(A374,'Absolute Total Monosaccharide C'!$E$2:$T$999,14)</f>
        <v>0</v>
      </c>
      <c r="Q374" s="8">
        <f>VLOOKUP(A374,'Absolute Total Monosaccharide C'!$E$2:$T$999,15)</f>
        <v>0.000579</v>
      </c>
      <c r="R374" s="8">
        <f>VLOOKUP(A374,'Absolute Total Monosaccharide C'!$E$2:$T$999,16)</f>
        <v>0</v>
      </c>
      <c r="S374" s="110">
        <f>VLOOKUP(A374,'Absolute Total Monosaccharide C'!$E$2:$T$999,2)</f>
        <v>10.33</v>
      </c>
    </row>
    <row r="375">
      <c r="A375" s="2" t="s">
        <v>1008</v>
      </c>
      <c r="B375" s="8" t="str">
        <f>VLOOKUP(A375,'Food Encyclopedia'!$C$2:$K$999,3)&amp;","&amp;VLOOKUP(A375,'Food Encyclopedia'!$C$2:$K$999,4)&amp;","&amp;VLOOKUP(A375,'Food Encyclopedia'!$C$2:$K$999,5)&amp;","&amp;VLOOKUP(A375,'Food Encyclopedia'!$C$2:$K$999,6)</f>
        <v>Organic fruit &amp; vegetable puree, commercial product, pouch,Pumpkin Tree,Peter Rabbit Organics: banana, mango &amp; orange,Fruits</v>
      </c>
      <c r="C375" s="8" t="str">
        <f>VLOOKUP(A375,'Food Encyclopedia'!$C$2:$K$999,6)</f>
        <v>Fruits</v>
      </c>
      <c r="D375" s="8" t="str">
        <f>VLOOKUP(A375,'Food Encyclopedia'!$C$2:$K$999,7)</f>
        <v>Commercial weaning</v>
      </c>
      <c r="E375" s="8">
        <f>VLOOKUP(A375,'Absolute Total Monosaccharide C'!$E$2:$T$999,3)</f>
        <v>0.126946</v>
      </c>
      <c r="F375" s="8">
        <f>VLOOKUP(A375,'Absolute Total Monosaccharide C'!$E$2:$T$999,4)</f>
        <v>0.015855</v>
      </c>
      <c r="G375" s="8">
        <f>VLOOKUP(A375,'Absolute Total Monosaccharide C'!$E$2:$T$999,5)</f>
        <v>0.10888</v>
      </c>
      <c r="H375" s="8">
        <f>VLOOKUP(A375,'Absolute Total Monosaccharide C'!$E$2:$T$999,6)</f>
        <v>0.04063</v>
      </c>
      <c r="I375" s="110">
        <f>VLOOKUP(A375,'Absolute Total Monosaccharide C'!$E$2:$T$999,7)</f>
        <v>0.029015</v>
      </c>
      <c r="J375" s="8">
        <f>VLOOKUP(A375,'Absolute Total Monosaccharide C'!$E$2:$T$999,8)</f>
        <v>0</v>
      </c>
      <c r="K375" s="8">
        <f>VLOOKUP(A375,'Absolute Total Monosaccharide C'!$E$2:$T$999,9)</f>
        <v>0.001389</v>
      </c>
      <c r="L375" s="8">
        <f>VLOOKUP(A375,'Absolute Total Monosaccharide C'!$E$2:$T$999,10)</f>
        <v>0</v>
      </c>
      <c r="M375" s="8">
        <f>VLOOKUP(A375,'Absolute Total Monosaccharide C'!$E$2:$T$999,11)</f>
        <v>0.023497</v>
      </c>
      <c r="N375" s="8">
        <f>VLOOKUP(A375,'Absolute Total Monosaccharide C'!$E$2:$T$999,12)</f>
        <v>0</v>
      </c>
      <c r="O375" s="8">
        <f>VLOOKUP(A375,'Absolute Total Monosaccharide C'!$E$2:$T$999,13)</f>
        <v>0</v>
      </c>
      <c r="P375" s="8">
        <f>VLOOKUP(A375,'Absolute Total Monosaccharide C'!$E$2:$T$999,14)</f>
        <v>0.004366</v>
      </c>
      <c r="Q375" s="8">
        <f>VLOOKUP(A375,'Absolute Total Monosaccharide C'!$E$2:$T$999,15)</f>
        <v>0</v>
      </c>
      <c r="R375" s="8">
        <f>VLOOKUP(A375,'Absolute Total Monosaccharide C'!$E$2:$T$999,16)</f>
        <v>0</v>
      </c>
      <c r="S375" s="110">
        <f>VLOOKUP(A375,'Absolute Total Monosaccharide C'!$E$2:$T$999,2)</f>
        <v>9.91</v>
      </c>
    </row>
    <row r="376">
      <c r="A376" s="2" t="s">
        <v>1010</v>
      </c>
      <c r="B376" s="8" t="str">
        <f>VLOOKUP(A376,'Food Encyclopedia'!$C$2:$K$999,3)&amp;","&amp;VLOOKUP(A376,'Food Encyclopedia'!$C$2:$K$999,4)&amp;","&amp;VLOOKUP(A376,'Food Encyclopedia'!$C$2:$K$999,5)&amp;","&amp;VLOOKUP(A376,'Food Encyclopedia'!$C$2:$K$999,6)</f>
        <v>Organic fruit &amp; vegetable puree, commercial product, pouch,Pumpkin Tree,Peter Rabbit Organics: Apple, pea &amp; spinach,Fruits</v>
      </c>
      <c r="C376" s="8" t="str">
        <f>VLOOKUP(A376,'Food Encyclopedia'!$C$2:$K$999,6)</f>
        <v>Fruits</v>
      </c>
      <c r="D376" s="8" t="str">
        <f>VLOOKUP(A376,'Food Encyclopedia'!$C$2:$K$999,7)</f>
        <v>Commercial weaning</v>
      </c>
      <c r="E376" s="8">
        <f>VLOOKUP(A376,'Absolute Total Monosaccharide C'!$E$2:$T$999,3)</f>
        <v>0.307274</v>
      </c>
      <c r="F376" s="8">
        <f>VLOOKUP(A376,'Absolute Total Monosaccharide C'!$E$2:$T$999,4)</f>
        <v>0.016384</v>
      </c>
      <c r="G376" s="8">
        <f>VLOOKUP(A376,'Absolute Total Monosaccharide C'!$E$2:$T$999,5)</f>
        <v>0.099327</v>
      </c>
      <c r="H376" s="8">
        <f>VLOOKUP(A376,'Absolute Total Monosaccharide C'!$E$2:$T$999,6)</f>
        <v>0.011771</v>
      </c>
      <c r="I376" s="110">
        <f>VLOOKUP(A376,'Absolute Total Monosaccharide C'!$E$2:$T$999,7)</f>
        <v>0.017427</v>
      </c>
      <c r="J376" s="8">
        <f>VLOOKUP(A376,'Absolute Total Monosaccharide C'!$E$2:$T$999,8)</f>
        <v>0.002127</v>
      </c>
      <c r="K376" s="8">
        <f>VLOOKUP(A376,'Absolute Total Monosaccharide C'!$E$2:$T$999,9)</f>
        <v>0.001522</v>
      </c>
      <c r="L376" s="8">
        <f>VLOOKUP(A376,'Absolute Total Monosaccharide C'!$E$2:$T$999,10)</f>
        <v>0</v>
      </c>
      <c r="M376" s="8">
        <f>VLOOKUP(A376,'Absolute Total Monosaccharide C'!$E$2:$T$999,11)</f>
        <v>0.015793</v>
      </c>
      <c r="N376" s="8">
        <f>VLOOKUP(A376,'Absolute Total Monosaccharide C'!$E$2:$T$999,12)</f>
        <v>0</v>
      </c>
      <c r="O376" s="8">
        <f>VLOOKUP(A376,'Absolute Total Monosaccharide C'!$E$2:$T$999,13)</f>
        <v>0</v>
      </c>
      <c r="P376" s="8">
        <f>VLOOKUP(A376,'Absolute Total Monosaccharide C'!$E$2:$T$999,14)</f>
        <v>0.001743</v>
      </c>
      <c r="Q376" s="8">
        <f>VLOOKUP(A376,'Absolute Total Monosaccharide C'!$E$2:$T$999,15)</f>
        <v>0.001559</v>
      </c>
      <c r="R376" s="8">
        <f>VLOOKUP(A376,'Absolute Total Monosaccharide C'!$E$2:$T$999,16)</f>
        <v>0</v>
      </c>
      <c r="S376" s="110">
        <f>VLOOKUP(A376,'Absolute Total Monosaccharide C'!$E$2:$T$999,2)</f>
        <v>10.15</v>
      </c>
    </row>
    <row r="377">
      <c r="A377" s="2" t="s">
        <v>1012</v>
      </c>
      <c r="B377" s="8" t="str">
        <f>VLOOKUP(A377,'Food Encyclopedia'!$C$2:$K$999,3)&amp;","&amp;VLOOKUP(A377,'Food Encyclopedia'!$C$2:$K$999,4)&amp;","&amp;VLOOKUP(A377,'Food Encyclopedia'!$C$2:$K$999,5)&amp;","&amp;VLOOKUP(A377,'Food Encyclopedia'!$C$2:$K$999,6)</f>
        <v>Organic fruit &amp; vegetable puree, commercial product, pouch,Pumpkin Tree,Peter Rabbit Organics: banana, mango, broccoli &amp; kale,Fruits</v>
      </c>
      <c r="C377" s="8" t="str">
        <f>VLOOKUP(A377,'Food Encyclopedia'!$C$2:$K$999,6)</f>
        <v>Fruits</v>
      </c>
      <c r="D377" s="8" t="str">
        <f>VLOOKUP(A377,'Food Encyclopedia'!$C$2:$K$999,7)</f>
        <v>Commercial weaning</v>
      </c>
      <c r="E377" s="8">
        <f>VLOOKUP(A377,'Absolute Total Monosaccharide C'!$E$2:$T$999,3)</f>
        <v>0.290416</v>
      </c>
      <c r="F377" s="8">
        <f>VLOOKUP(A377,'Absolute Total Monosaccharide C'!$E$2:$T$999,4)</f>
        <v>0.016189</v>
      </c>
      <c r="G377" s="8">
        <f>VLOOKUP(A377,'Absolute Total Monosaccharide C'!$E$2:$T$999,5)</f>
        <v>0.147601</v>
      </c>
      <c r="H377" s="8">
        <f>VLOOKUP(A377,'Absolute Total Monosaccharide C'!$E$2:$T$999,6)</f>
        <v>0.006401</v>
      </c>
      <c r="I377" s="110">
        <f>VLOOKUP(A377,'Absolute Total Monosaccharide C'!$E$2:$T$999,7)</f>
        <v>0.011464</v>
      </c>
      <c r="J377" s="8">
        <f>VLOOKUP(A377,'Absolute Total Monosaccharide C'!$E$2:$T$999,8)</f>
        <v>0.001465</v>
      </c>
      <c r="K377" s="8">
        <f>VLOOKUP(A377,'Absolute Total Monosaccharide C'!$E$2:$T$999,9)</f>
        <v>0.000935</v>
      </c>
      <c r="L377" s="8">
        <f>VLOOKUP(A377,'Absolute Total Monosaccharide C'!$E$2:$T$999,10)</f>
        <v>0</v>
      </c>
      <c r="M377" s="8">
        <f>VLOOKUP(A377,'Absolute Total Monosaccharide C'!$E$2:$T$999,11)</f>
        <v>0.016245</v>
      </c>
      <c r="N377" s="8">
        <f>VLOOKUP(A377,'Absolute Total Monosaccharide C'!$E$2:$T$999,12)</f>
        <v>0</v>
      </c>
      <c r="O377" s="8">
        <f>VLOOKUP(A377,'Absolute Total Monosaccharide C'!$E$2:$T$999,13)</f>
        <v>0</v>
      </c>
      <c r="P377" s="8">
        <f>VLOOKUP(A377,'Absolute Total Monosaccharide C'!$E$2:$T$999,14)</f>
        <v>0.001547</v>
      </c>
      <c r="Q377" s="8">
        <f>VLOOKUP(A377,'Absolute Total Monosaccharide C'!$E$2:$T$999,15)</f>
        <v>0.001182</v>
      </c>
      <c r="R377" s="8">
        <f>VLOOKUP(A377,'Absolute Total Monosaccharide C'!$E$2:$T$999,16)</f>
        <v>0</v>
      </c>
      <c r="S377" s="110">
        <f>VLOOKUP(A377,'Absolute Total Monosaccharide C'!$E$2:$T$999,2)</f>
        <v>10.22</v>
      </c>
    </row>
    <row r="378">
      <c r="A378" s="2" t="s">
        <v>1014</v>
      </c>
      <c r="B378" s="8" t="str">
        <f>VLOOKUP(A378,'Food Encyclopedia'!$C$2:$K$999,3)&amp;","&amp;VLOOKUP(A378,'Food Encyclopedia'!$C$2:$K$999,4)&amp;","&amp;VLOOKUP(A378,'Food Encyclopedia'!$C$2:$K$999,5)&amp;","&amp;VLOOKUP(A378,'Food Encyclopedia'!$C$2:$K$999,6)</f>
        <v>baby food blend, commercial product, jar,Gerber Natural,Pear with Vitamin C, sitter (2nd foods),Fruits</v>
      </c>
      <c r="C378" s="8" t="str">
        <f>VLOOKUP(A378,'Food Encyclopedia'!$C$2:$K$999,6)</f>
        <v>Fruits</v>
      </c>
      <c r="D378" s="8" t="str">
        <f>VLOOKUP(A378,'Food Encyclopedia'!$C$2:$K$999,7)</f>
        <v>Commercial weaning</v>
      </c>
      <c r="E378" s="8" t="str">
        <f>VLOOKUP(A378,'Absolute Total Monosaccharide C'!$E$2:$T$999,3)</f>
        <v/>
      </c>
      <c r="F378" s="8" t="str">
        <f>VLOOKUP(A378,'Absolute Total Monosaccharide C'!$E$2:$T$999,4)</f>
        <v/>
      </c>
      <c r="G378" s="8" t="str">
        <f>VLOOKUP(A378,'Absolute Total Monosaccharide C'!$E$2:$T$999,5)</f>
        <v/>
      </c>
      <c r="H378" s="8" t="str">
        <f>VLOOKUP(A378,'Absolute Total Monosaccharide C'!$E$2:$T$999,6)</f>
        <v/>
      </c>
      <c r="I378" s="110" t="str">
        <f>VLOOKUP(A378,'Absolute Total Monosaccharide C'!$E$2:$T$999,7)</f>
        <v/>
      </c>
      <c r="J378" s="8" t="str">
        <f>VLOOKUP(A378,'Absolute Total Monosaccharide C'!$E$2:$T$999,8)</f>
        <v/>
      </c>
      <c r="K378" s="8" t="str">
        <f>VLOOKUP(A378,'Absolute Total Monosaccharide C'!$E$2:$T$999,9)</f>
        <v/>
      </c>
      <c r="L378" s="8" t="str">
        <f>VLOOKUP(A378,'Absolute Total Monosaccharide C'!$E$2:$T$999,10)</f>
        <v/>
      </c>
      <c r="M378" s="8" t="str">
        <f>VLOOKUP(A378,'Absolute Total Monosaccharide C'!$E$2:$T$999,11)</f>
        <v/>
      </c>
      <c r="N378" s="8" t="str">
        <f>VLOOKUP(A378,'Absolute Total Monosaccharide C'!$E$2:$T$999,12)</f>
        <v/>
      </c>
      <c r="O378" s="8" t="str">
        <f>VLOOKUP(A378,'Absolute Total Monosaccharide C'!$E$2:$T$999,13)</f>
        <v/>
      </c>
      <c r="P378" s="8" t="str">
        <f>VLOOKUP(A378,'Absolute Total Monosaccharide C'!$E$2:$T$999,14)</f>
        <v/>
      </c>
      <c r="Q378" s="8" t="str">
        <f>VLOOKUP(A378,'Absolute Total Monosaccharide C'!$E$2:$T$999,15)</f>
        <v/>
      </c>
      <c r="R378" s="8" t="str">
        <f>VLOOKUP(A378,'Absolute Total Monosaccharide C'!$E$2:$T$999,16)</f>
        <v/>
      </c>
      <c r="S378" s="110" t="str">
        <f>VLOOKUP(A378,'Absolute Total Monosaccharide C'!$E$2:$T$999,2)</f>
        <v/>
      </c>
    </row>
    <row r="379">
      <c r="A379" s="2" t="s">
        <v>1018</v>
      </c>
      <c r="B379" s="8" t="str">
        <f>VLOOKUP(A379,'Food Encyclopedia'!$C$2:$K$999,3)&amp;","&amp;VLOOKUP(A379,'Food Encyclopedia'!$C$2:$K$999,4)&amp;","&amp;VLOOKUP(A379,'Food Encyclopedia'!$C$2:$K$999,5)&amp;","&amp;VLOOKUP(A379,'Food Encyclopedia'!$C$2:$K$999,6)</f>
        <v>baby food blend, commercial product, jar,Gerber Natural,Apple, prune with Vitamin C, sitter (2nd foods),Fruits</v>
      </c>
      <c r="C379" s="8" t="str">
        <f>VLOOKUP(A379,'Food Encyclopedia'!$C$2:$K$999,6)</f>
        <v>Fruits</v>
      </c>
      <c r="D379" s="8" t="str">
        <f>VLOOKUP(A379,'Food Encyclopedia'!$C$2:$K$999,7)</f>
        <v>Commercial weaning</v>
      </c>
      <c r="E379" s="8">
        <f>VLOOKUP(A379,'Absolute Total Monosaccharide C'!$E$2:$T$999,3)</f>
        <v>0.272354</v>
      </c>
      <c r="F379" s="8">
        <f>VLOOKUP(A379,'Absolute Total Monosaccharide C'!$E$2:$T$999,4)</f>
        <v>0.011714</v>
      </c>
      <c r="G379" s="8">
        <f>VLOOKUP(A379,'Absolute Total Monosaccharide C'!$E$2:$T$999,5)</f>
        <v>0.143644</v>
      </c>
      <c r="H379" s="8">
        <f>VLOOKUP(A379,'Absolute Total Monosaccharide C'!$E$2:$T$999,6)</f>
        <v>0.009603</v>
      </c>
      <c r="I379" s="110">
        <f>VLOOKUP(A379,'Absolute Total Monosaccharide C'!$E$2:$T$999,7)</f>
        <v>0.009498</v>
      </c>
      <c r="J379" s="8">
        <f>VLOOKUP(A379,'Absolute Total Monosaccharide C'!$E$2:$T$999,8)</f>
        <v>0</v>
      </c>
      <c r="K379" s="8">
        <f>VLOOKUP(A379,'Absolute Total Monosaccharide C'!$E$2:$T$999,9)</f>
        <v>0.001589</v>
      </c>
      <c r="L379" s="8">
        <f>VLOOKUP(A379,'Absolute Total Monosaccharide C'!$E$2:$T$999,10)</f>
        <v>0</v>
      </c>
      <c r="M379" s="8">
        <f>VLOOKUP(A379,'Absolute Total Monosaccharide C'!$E$2:$T$999,11)</f>
        <v>0.020398</v>
      </c>
      <c r="N379" s="8">
        <f>VLOOKUP(A379,'Absolute Total Monosaccharide C'!$E$2:$T$999,12)</f>
        <v>0</v>
      </c>
      <c r="O379" s="8">
        <f>VLOOKUP(A379,'Absolute Total Monosaccharide C'!$E$2:$T$999,13)</f>
        <v>0</v>
      </c>
      <c r="P379" s="8">
        <f>VLOOKUP(A379,'Absolute Total Monosaccharide C'!$E$2:$T$999,14)</f>
        <v>0.000735</v>
      </c>
      <c r="Q379" s="8">
        <f>VLOOKUP(A379,'Absolute Total Monosaccharide C'!$E$2:$T$999,15)</f>
        <v>0</v>
      </c>
      <c r="R379" s="8">
        <f>VLOOKUP(A379,'Absolute Total Monosaccharide C'!$E$2:$T$999,16)</f>
        <v>0.000306</v>
      </c>
      <c r="S379" s="110">
        <f>VLOOKUP(A379,'Absolute Total Monosaccharide C'!$E$2:$T$999,2)</f>
        <v>10.47</v>
      </c>
    </row>
    <row r="380">
      <c r="A380" s="2" t="s">
        <v>1020</v>
      </c>
      <c r="B380" s="8" t="str">
        <f>VLOOKUP(A380,'Food Encyclopedia'!$C$2:$K$999,3)&amp;","&amp;VLOOKUP(A380,'Food Encyclopedia'!$C$2:$K$999,4)&amp;","&amp;VLOOKUP(A380,'Food Encyclopedia'!$C$2:$K$999,5)&amp;","&amp;VLOOKUP(A380,'Food Encyclopedia'!$C$2:$K$999,6)</f>
        <v>baby food blend, commercial product, jar,Gerber Natural,Banana with Vitamin C, sitter (2nd foods),Fruits</v>
      </c>
      <c r="C380" s="8" t="str">
        <f>VLOOKUP(A380,'Food Encyclopedia'!$C$2:$K$999,6)</f>
        <v>Fruits</v>
      </c>
      <c r="D380" s="8" t="str">
        <f>VLOOKUP(A380,'Food Encyclopedia'!$C$2:$K$999,7)</f>
        <v>Commercial weaning</v>
      </c>
      <c r="E380" s="8">
        <f>VLOOKUP(A380,'Absolute Total Monosaccharide C'!$E$2:$T$999,3)</f>
        <v>0.426522</v>
      </c>
      <c r="F380" s="8">
        <f>VLOOKUP(A380,'Absolute Total Monosaccharide C'!$E$2:$T$999,4)</f>
        <v>0.007866</v>
      </c>
      <c r="G380" s="8">
        <f>VLOOKUP(A380,'Absolute Total Monosaccharide C'!$E$2:$T$999,5)</f>
        <v>0.101655</v>
      </c>
      <c r="H380" s="8">
        <f>VLOOKUP(A380,'Absolute Total Monosaccharide C'!$E$2:$T$999,6)</f>
        <v>0.004404</v>
      </c>
      <c r="I380" s="110">
        <f>VLOOKUP(A380,'Absolute Total Monosaccharide C'!$E$2:$T$999,7)</f>
        <v>0.005083</v>
      </c>
      <c r="J380" s="8">
        <f>VLOOKUP(A380,'Absolute Total Monosaccharide C'!$E$2:$T$999,8)</f>
        <v>0</v>
      </c>
      <c r="K380" s="8">
        <f>VLOOKUP(A380,'Absolute Total Monosaccharide C'!$E$2:$T$999,9)</f>
        <v>0.000223</v>
      </c>
      <c r="L380" s="8">
        <f>VLOOKUP(A380,'Absolute Total Monosaccharide C'!$E$2:$T$999,10)</f>
        <v>0</v>
      </c>
      <c r="M380" s="8">
        <f>VLOOKUP(A380,'Absolute Total Monosaccharide C'!$E$2:$T$999,11)</f>
        <v>0.010083</v>
      </c>
      <c r="N380" s="8">
        <f>VLOOKUP(A380,'Absolute Total Monosaccharide C'!$E$2:$T$999,12)</f>
        <v>0</v>
      </c>
      <c r="O380" s="8">
        <f>VLOOKUP(A380,'Absolute Total Monosaccharide C'!$E$2:$T$999,13)</f>
        <v>0</v>
      </c>
      <c r="P380" s="8">
        <f>VLOOKUP(A380,'Absolute Total Monosaccharide C'!$E$2:$T$999,14)</f>
        <v>0.004831</v>
      </c>
      <c r="Q380" s="8">
        <f>VLOOKUP(A380,'Absolute Total Monosaccharide C'!$E$2:$T$999,15)</f>
        <v>0</v>
      </c>
      <c r="R380" s="8">
        <f>VLOOKUP(A380,'Absolute Total Monosaccharide C'!$E$2:$T$999,16)</f>
        <v>0</v>
      </c>
      <c r="S380" s="110">
        <f>VLOOKUP(A380,'Absolute Total Monosaccharide C'!$E$2:$T$999,2)</f>
        <v>10.26</v>
      </c>
    </row>
    <row r="381">
      <c r="A381" s="2" t="s">
        <v>1022</v>
      </c>
      <c r="B381" s="8" t="str">
        <f>VLOOKUP(A381,'Food Encyclopedia'!$C$2:$K$999,3)&amp;","&amp;VLOOKUP(A381,'Food Encyclopedia'!$C$2:$K$999,4)&amp;","&amp;VLOOKUP(A381,'Food Encyclopedia'!$C$2:$K$999,5)&amp;","&amp;VLOOKUP(A381,'Food Encyclopedia'!$C$2:$K$999,6)</f>
        <v>baby food blend, commercial product, jar,Gerber Natural,Pear, carrot, pea with Vitamin C, sitter (2nd foods),Fruits</v>
      </c>
      <c r="C381" s="8" t="str">
        <f>VLOOKUP(A381,'Food Encyclopedia'!$C$2:$K$999,6)</f>
        <v>Fruits</v>
      </c>
      <c r="D381" s="8" t="str">
        <f>VLOOKUP(A381,'Food Encyclopedia'!$C$2:$K$999,7)</f>
        <v>Commercial weaning</v>
      </c>
      <c r="E381" s="8">
        <f>VLOOKUP(A381,'Absolute Total Monosaccharide C'!$E$2:$T$999,3)</f>
        <v>0.142093</v>
      </c>
      <c r="F381" s="8">
        <f>VLOOKUP(A381,'Absolute Total Monosaccharide C'!$E$2:$T$999,4)</f>
        <v>0.016953</v>
      </c>
      <c r="G381" s="8">
        <f>VLOOKUP(A381,'Absolute Total Monosaccharide C'!$E$2:$T$999,5)</f>
        <v>0.094693</v>
      </c>
      <c r="H381" s="8">
        <f>VLOOKUP(A381,'Absolute Total Monosaccharide C'!$E$2:$T$999,6)</f>
        <v>0.032218</v>
      </c>
      <c r="I381" s="110">
        <f>VLOOKUP(A381,'Absolute Total Monosaccharide C'!$E$2:$T$999,7)</f>
        <v>0.023878</v>
      </c>
      <c r="J381" s="8">
        <f>VLOOKUP(A381,'Absolute Total Monosaccharide C'!$E$2:$T$999,8)</f>
        <v>0</v>
      </c>
      <c r="K381" s="8">
        <f>VLOOKUP(A381,'Absolute Total Monosaccharide C'!$E$2:$T$999,9)</f>
        <v>0.001347</v>
      </c>
      <c r="L381" s="8">
        <f>VLOOKUP(A381,'Absolute Total Monosaccharide C'!$E$2:$T$999,10)</f>
        <v>0</v>
      </c>
      <c r="M381" s="8">
        <f>VLOOKUP(A381,'Absolute Total Monosaccharide C'!$E$2:$T$999,11)</f>
        <v>0.020332</v>
      </c>
      <c r="N381" s="8">
        <f>VLOOKUP(A381,'Absolute Total Monosaccharide C'!$E$2:$T$999,12)</f>
        <v>0</v>
      </c>
      <c r="O381" s="8">
        <f>VLOOKUP(A381,'Absolute Total Monosaccharide C'!$E$2:$T$999,13)</f>
        <v>0</v>
      </c>
      <c r="P381" s="8">
        <f>VLOOKUP(A381,'Absolute Total Monosaccharide C'!$E$2:$T$999,14)</f>
        <v>0.001805</v>
      </c>
      <c r="Q381" s="8">
        <f>VLOOKUP(A381,'Absolute Total Monosaccharide C'!$E$2:$T$999,15)</f>
        <v>0</v>
      </c>
      <c r="R381" s="8">
        <f>VLOOKUP(A381,'Absolute Total Monosaccharide C'!$E$2:$T$999,16)</f>
        <v>0</v>
      </c>
      <c r="S381" s="110">
        <f>VLOOKUP(A381,'Absolute Total Monosaccharide C'!$E$2:$T$999,2)</f>
        <v>10.02</v>
      </c>
    </row>
    <row r="382">
      <c r="A382" s="2" t="s">
        <v>1024</v>
      </c>
      <c r="B382" s="8" t="str">
        <f>VLOOKUP(A382,'Food Encyclopedia'!$C$2:$K$999,3)&amp;","&amp;VLOOKUP(A382,'Food Encyclopedia'!$C$2:$K$999,4)&amp;","&amp;VLOOKUP(A382,'Food Encyclopedia'!$C$2:$K$999,5)&amp;","&amp;VLOOKUP(A382,'Food Encyclopedia'!$C$2:$K$999,6)</f>
        <v>baby food blend, commercial product, jar,Gerber Natural,Banana, blueberry with Vitamin C, sitter (2nd foods),Fruits</v>
      </c>
      <c r="C382" s="8" t="str">
        <f>VLOOKUP(A382,'Food Encyclopedia'!$C$2:$K$999,6)</f>
        <v>Fruits</v>
      </c>
      <c r="D382" s="8" t="str">
        <f>VLOOKUP(A382,'Food Encyclopedia'!$C$2:$K$999,7)</f>
        <v>Commercial weaning</v>
      </c>
      <c r="E382" s="8">
        <f>VLOOKUP(A382,'Absolute Total Monosaccharide C'!$E$2:$T$999,3)</f>
        <v>0.41245</v>
      </c>
      <c r="F382" s="8">
        <f>VLOOKUP(A382,'Absolute Total Monosaccharide C'!$E$2:$T$999,4)</f>
        <v>0.00571</v>
      </c>
      <c r="G382" s="8">
        <f>VLOOKUP(A382,'Absolute Total Monosaccharide C'!$E$2:$T$999,5)</f>
        <v>0.048552</v>
      </c>
      <c r="H382" s="8">
        <f>VLOOKUP(A382,'Absolute Total Monosaccharide C'!$E$2:$T$999,6)</f>
        <v>0.003178</v>
      </c>
      <c r="I382" s="110">
        <f>VLOOKUP(A382,'Absolute Total Monosaccharide C'!$E$2:$T$999,7)</f>
        <v>0.004211</v>
      </c>
      <c r="J382" s="8">
        <f>VLOOKUP(A382,'Absolute Total Monosaccharide C'!$E$2:$T$999,8)</f>
        <v>0</v>
      </c>
      <c r="K382" s="8">
        <f>VLOOKUP(A382,'Absolute Total Monosaccharide C'!$E$2:$T$999,9)</f>
        <v>0.000395</v>
      </c>
      <c r="L382" s="8">
        <f>VLOOKUP(A382,'Absolute Total Monosaccharide C'!$E$2:$T$999,10)</f>
        <v>0</v>
      </c>
      <c r="M382" s="8">
        <f>VLOOKUP(A382,'Absolute Total Monosaccharide C'!$E$2:$T$999,11)</f>
        <v>0.010336</v>
      </c>
      <c r="N382" s="8">
        <f>VLOOKUP(A382,'Absolute Total Monosaccharide C'!$E$2:$T$999,12)</f>
        <v>0</v>
      </c>
      <c r="O382" s="8">
        <f>VLOOKUP(A382,'Absolute Total Monosaccharide C'!$E$2:$T$999,13)</f>
        <v>0</v>
      </c>
      <c r="P382" s="8">
        <f>VLOOKUP(A382,'Absolute Total Monosaccharide C'!$E$2:$T$999,14)</f>
        <v>0.002742</v>
      </c>
      <c r="Q382" s="8">
        <f>VLOOKUP(A382,'Absolute Total Monosaccharide C'!$E$2:$T$999,15)</f>
        <v>0</v>
      </c>
      <c r="R382" s="8">
        <f>VLOOKUP(A382,'Absolute Total Monosaccharide C'!$E$2:$T$999,16)</f>
        <v>0.000209</v>
      </c>
      <c r="S382" s="110">
        <f>VLOOKUP(A382,'Absolute Total Monosaccharide C'!$E$2:$T$999,2)</f>
        <v>9.702</v>
      </c>
    </row>
    <row r="383">
      <c r="A383" s="2" t="s">
        <v>1026</v>
      </c>
      <c r="B383" s="8" t="str">
        <f>VLOOKUP(A383,'Food Encyclopedia'!$C$2:$K$999,3)&amp;","&amp;VLOOKUP(A383,'Food Encyclopedia'!$C$2:$K$999,4)&amp;","&amp;VLOOKUP(A383,'Food Encyclopedia'!$C$2:$K$999,5)&amp;","&amp;VLOOKUP(A383,'Food Encyclopedia'!$C$2:$K$999,6)</f>
        <v>baby food blend, commercial product, jar,Gerber Organic,Mango, apple, banana, sitter (2nd foods),Fruits</v>
      </c>
      <c r="C383" s="8" t="str">
        <f>VLOOKUP(A383,'Food Encyclopedia'!$C$2:$K$999,6)</f>
        <v>Fruits</v>
      </c>
      <c r="D383" s="8" t="str">
        <f>VLOOKUP(A383,'Food Encyclopedia'!$C$2:$K$999,7)</f>
        <v>Commercial weaning</v>
      </c>
      <c r="E383" s="8">
        <f>VLOOKUP(A383,'Absolute Total Monosaccharide C'!$E$2:$T$999,3)</f>
        <v>0.305805</v>
      </c>
      <c r="F383" s="8">
        <f>VLOOKUP(A383,'Absolute Total Monosaccharide C'!$E$2:$T$999,4)</f>
        <v>0.013302</v>
      </c>
      <c r="G383" s="8">
        <f>VLOOKUP(A383,'Absolute Total Monosaccharide C'!$E$2:$T$999,5)</f>
        <v>0.319597</v>
      </c>
      <c r="H383" s="8">
        <f>VLOOKUP(A383,'Absolute Total Monosaccharide C'!$E$2:$T$999,6)</f>
        <v>0.007204</v>
      </c>
      <c r="I383" s="110">
        <f>VLOOKUP(A383,'Absolute Total Monosaccharide C'!$E$2:$T$999,7)</f>
        <v>0.009906</v>
      </c>
      <c r="J383" s="8">
        <f>VLOOKUP(A383,'Absolute Total Monosaccharide C'!$E$2:$T$999,8)</f>
        <v>0.002096</v>
      </c>
      <c r="K383" s="8">
        <f>VLOOKUP(A383,'Absolute Total Monosaccharide C'!$E$2:$T$999,9)</f>
        <v>0.00091</v>
      </c>
      <c r="L383" s="8">
        <f>VLOOKUP(A383,'Absolute Total Monosaccharide C'!$E$2:$T$999,10)</f>
        <v>0</v>
      </c>
      <c r="M383" s="8">
        <f>VLOOKUP(A383,'Absolute Total Monosaccharide C'!$E$2:$T$999,11)</f>
        <v>0.013407</v>
      </c>
      <c r="N383" s="8">
        <f>VLOOKUP(A383,'Absolute Total Monosaccharide C'!$E$2:$T$999,12)</f>
        <v>0</v>
      </c>
      <c r="O383" s="8">
        <f>VLOOKUP(A383,'Absolute Total Monosaccharide C'!$E$2:$T$999,13)</f>
        <v>0</v>
      </c>
      <c r="P383" s="8">
        <f>VLOOKUP(A383,'Absolute Total Monosaccharide C'!$E$2:$T$999,14)</f>
        <v>0.00156</v>
      </c>
      <c r="Q383" s="8">
        <f>VLOOKUP(A383,'Absolute Total Monosaccharide C'!$E$2:$T$999,15)</f>
        <v>0.000426</v>
      </c>
      <c r="R383" s="8">
        <f>VLOOKUP(A383,'Absolute Total Monosaccharide C'!$E$2:$T$999,16)</f>
        <v>0</v>
      </c>
      <c r="S383" s="110">
        <f>VLOOKUP(A383,'Absolute Total Monosaccharide C'!$E$2:$T$999,2)</f>
        <v>10.29</v>
      </c>
    </row>
    <row r="384">
      <c r="A384" s="2" t="s">
        <v>1029</v>
      </c>
      <c r="B384" s="8" t="str">
        <f>VLOOKUP(A384,'Food Encyclopedia'!$C$2:$K$999,3)&amp;","&amp;VLOOKUP(A384,'Food Encyclopedia'!$C$2:$K$999,4)&amp;","&amp;VLOOKUP(A384,'Food Encyclopedia'!$C$2:$K$999,5)&amp;","&amp;VLOOKUP(A384,'Food Encyclopedia'!$C$2:$K$999,6)</f>
        <v>baby food blend, commercial product, jar,Gerber Organic,Apple, wild blueberry, sitter (2nd foods),Fruits</v>
      </c>
      <c r="C384" s="8" t="str">
        <f>VLOOKUP(A384,'Food Encyclopedia'!$C$2:$K$999,6)</f>
        <v>Fruits</v>
      </c>
      <c r="D384" s="8" t="str">
        <f>VLOOKUP(A384,'Food Encyclopedia'!$C$2:$K$999,7)</f>
        <v>Commercial weaning</v>
      </c>
      <c r="E384" s="8">
        <f>VLOOKUP(A384,'Absolute Total Monosaccharide C'!$E$2:$T$999,3)</f>
        <v>0.205646</v>
      </c>
      <c r="F384" s="8">
        <f>VLOOKUP(A384,'Absolute Total Monosaccharide C'!$E$2:$T$999,4)</f>
        <v>0.010581</v>
      </c>
      <c r="G384" s="8">
        <f>VLOOKUP(A384,'Absolute Total Monosaccharide C'!$E$2:$T$999,5)</f>
        <v>0.342684</v>
      </c>
      <c r="H384" s="8">
        <f>VLOOKUP(A384,'Absolute Total Monosaccharide C'!$E$2:$T$999,6)</f>
        <v>0.018029</v>
      </c>
      <c r="I384" s="110">
        <f>VLOOKUP(A384,'Absolute Total Monosaccharide C'!$E$2:$T$999,7)</f>
        <v>0.010014</v>
      </c>
      <c r="J384" s="8">
        <f>VLOOKUP(A384,'Absolute Total Monosaccharide C'!$E$2:$T$999,8)</f>
        <v>0.001965</v>
      </c>
      <c r="K384" s="8">
        <f>VLOOKUP(A384,'Absolute Total Monosaccharide C'!$E$2:$T$999,9)</f>
        <v>0.001656</v>
      </c>
      <c r="L384" s="8">
        <f>VLOOKUP(A384,'Absolute Total Monosaccharide C'!$E$2:$T$999,10)</f>
        <v>0</v>
      </c>
      <c r="M384" s="8">
        <f>VLOOKUP(A384,'Absolute Total Monosaccharide C'!$E$2:$T$999,11)</f>
        <v>0.015864</v>
      </c>
      <c r="N384" s="8">
        <f>VLOOKUP(A384,'Absolute Total Monosaccharide C'!$E$2:$T$999,12)</f>
        <v>0</v>
      </c>
      <c r="O384" s="8">
        <f>VLOOKUP(A384,'Absolute Total Monosaccharide C'!$E$2:$T$999,13)</f>
        <v>0</v>
      </c>
      <c r="P384" s="8">
        <f>VLOOKUP(A384,'Absolute Total Monosaccharide C'!$E$2:$T$999,14)</f>
        <v>0</v>
      </c>
      <c r="Q384" s="8">
        <f>VLOOKUP(A384,'Absolute Total Monosaccharide C'!$E$2:$T$999,15)</f>
        <v>0.000263</v>
      </c>
      <c r="R384" s="8">
        <f>VLOOKUP(A384,'Absolute Total Monosaccharide C'!$E$2:$T$999,16)</f>
        <v>0</v>
      </c>
      <c r="S384" s="110">
        <f>VLOOKUP(A384,'Absolute Total Monosaccharide C'!$E$2:$T$999,2)</f>
        <v>10.47</v>
      </c>
    </row>
    <row r="385">
      <c r="A385" s="2" t="s">
        <v>1031</v>
      </c>
      <c r="B385" s="8" t="str">
        <f>VLOOKUP(A385,'Food Encyclopedia'!$C$2:$K$999,3)&amp;","&amp;VLOOKUP(A385,'Food Encyclopedia'!$C$2:$K$999,4)&amp;","&amp;VLOOKUP(A385,'Food Encyclopedia'!$C$2:$K$999,5)&amp;","&amp;VLOOKUP(A385,'Food Encyclopedia'!$C$2:$K$999,6)</f>
        <v>baby food blend, commercial product, jar,Gerber Organic,Carrot, apple, pear, sitter (2nd foods),Vegetables</v>
      </c>
      <c r="C385" s="8" t="str">
        <f>VLOOKUP(A385,'Food Encyclopedia'!$C$2:$K$999,6)</f>
        <v>Vegetables</v>
      </c>
      <c r="D385" s="8" t="str">
        <f>VLOOKUP(A385,'Food Encyclopedia'!$C$2:$K$999,7)</f>
        <v>Commercial weaning</v>
      </c>
      <c r="E385" s="8">
        <f>VLOOKUP(A385,'Absolute Total Monosaccharide C'!$E$2:$T$999,3)</f>
        <v>0.243516</v>
      </c>
      <c r="F385" s="8">
        <f>VLOOKUP(A385,'Absolute Total Monosaccharide C'!$E$2:$T$999,4)</f>
        <v>0.016822</v>
      </c>
      <c r="G385" s="8">
        <f>VLOOKUP(A385,'Absolute Total Monosaccharide C'!$E$2:$T$999,5)</f>
        <v>0.172496</v>
      </c>
      <c r="H385" s="8">
        <f>VLOOKUP(A385,'Absolute Total Monosaccharide C'!$E$2:$T$999,6)</f>
        <v>0.011767</v>
      </c>
      <c r="I385" s="110">
        <f>VLOOKUP(A385,'Absolute Total Monosaccharide C'!$E$2:$T$999,7)</f>
        <v>0.017759</v>
      </c>
      <c r="J385" s="8">
        <f>VLOOKUP(A385,'Absolute Total Monosaccharide C'!$E$2:$T$999,8)</f>
        <v>0</v>
      </c>
      <c r="K385" s="8">
        <f>VLOOKUP(A385,'Absolute Total Monosaccharide C'!$E$2:$T$999,9)</f>
        <v>0.002962</v>
      </c>
      <c r="L385" s="8">
        <f>VLOOKUP(A385,'Absolute Total Monosaccharide C'!$E$2:$T$999,10)</f>
        <v>0</v>
      </c>
      <c r="M385" s="8">
        <f>VLOOKUP(A385,'Absolute Total Monosaccharide C'!$E$2:$T$999,11)</f>
        <v>0.03393</v>
      </c>
      <c r="N385" s="8">
        <f>VLOOKUP(A385,'Absolute Total Monosaccharide C'!$E$2:$T$999,12)</f>
        <v>0</v>
      </c>
      <c r="O385" s="8">
        <f>VLOOKUP(A385,'Absolute Total Monosaccharide C'!$E$2:$T$999,13)</f>
        <v>0</v>
      </c>
      <c r="P385" s="8">
        <f>VLOOKUP(A385,'Absolute Total Monosaccharide C'!$E$2:$T$999,14)</f>
        <v>0.001894</v>
      </c>
      <c r="Q385" s="8">
        <f>VLOOKUP(A385,'Absolute Total Monosaccharide C'!$E$2:$T$999,15)</f>
        <v>0</v>
      </c>
      <c r="R385" s="8">
        <f>VLOOKUP(A385,'Absolute Total Monosaccharide C'!$E$2:$T$999,16)</f>
        <v>0.000411</v>
      </c>
      <c r="S385" s="110">
        <f>VLOOKUP(A385,'Absolute Total Monosaccharide C'!$E$2:$T$999,2)</f>
        <v>10.41</v>
      </c>
    </row>
    <row r="386">
      <c r="A386" s="2" t="s">
        <v>1033</v>
      </c>
      <c r="B386" s="8" t="str">
        <f>VLOOKUP(A386,'Food Encyclopedia'!$C$2:$K$999,3)&amp;","&amp;VLOOKUP(A386,'Food Encyclopedia'!$C$2:$K$999,4)&amp;","&amp;VLOOKUP(A386,'Food Encyclopedia'!$C$2:$K$999,5)&amp;","&amp;VLOOKUP(A386,'Food Encyclopedia'!$C$2:$K$999,6)</f>
        <v>baby food blend, commercial product, pouch,Gerber Organic,Pumpkin (3 1/2 tbsp), banana (1/3), carrot (1/6), sitter (2nd foods),Vegetables</v>
      </c>
      <c r="C386" s="8" t="str">
        <f>VLOOKUP(A386,'Food Encyclopedia'!$C$2:$K$999,6)</f>
        <v>Vegetables</v>
      </c>
      <c r="D386" s="8" t="str">
        <f>VLOOKUP(A386,'Food Encyclopedia'!$C$2:$K$999,7)</f>
        <v>Commercial weaning</v>
      </c>
      <c r="E386" s="8">
        <f>VLOOKUP(A386,'Absolute Total Monosaccharide C'!$E$2:$T$999,3)</f>
        <v>0.299436</v>
      </c>
      <c r="F386" s="8">
        <f>VLOOKUP(A386,'Absolute Total Monosaccharide C'!$E$2:$T$999,4)</f>
        <v>0.011683</v>
      </c>
      <c r="G386" s="8">
        <f>VLOOKUP(A386,'Absolute Total Monosaccharide C'!$E$2:$T$999,5)</f>
        <v>0.187338</v>
      </c>
      <c r="H386" s="8">
        <f>VLOOKUP(A386,'Absolute Total Monosaccharide C'!$E$2:$T$999,6)</f>
        <v>0.00488</v>
      </c>
      <c r="I386" s="110">
        <f>VLOOKUP(A386,'Absolute Total Monosaccharide C'!$E$2:$T$999,7)</f>
        <v>0.005565</v>
      </c>
      <c r="J386" s="8">
        <f>VLOOKUP(A386,'Absolute Total Monosaccharide C'!$E$2:$T$999,8)</f>
        <v>0.000913</v>
      </c>
      <c r="K386" s="8">
        <f>VLOOKUP(A386,'Absolute Total Monosaccharide C'!$E$2:$T$999,9)</f>
        <v>0.000975</v>
      </c>
      <c r="L386" s="8">
        <f>VLOOKUP(A386,'Absolute Total Monosaccharide C'!$E$2:$T$999,10)</f>
        <v>0</v>
      </c>
      <c r="M386" s="8">
        <f>VLOOKUP(A386,'Absolute Total Monosaccharide C'!$E$2:$T$999,11)</f>
        <v>0.014193</v>
      </c>
      <c r="N386" s="8">
        <f>VLOOKUP(A386,'Absolute Total Monosaccharide C'!$E$2:$T$999,12)</f>
        <v>0</v>
      </c>
      <c r="O386" s="8">
        <f>VLOOKUP(A386,'Absolute Total Monosaccharide C'!$E$2:$T$999,13)</f>
        <v>0</v>
      </c>
      <c r="P386" s="8">
        <f>VLOOKUP(A386,'Absolute Total Monosaccharide C'!$E$2:$T$999,14)</f>
        <v>0.005037</v>
      </c>
      <c r="Q386" s="8">
        <f>VLOOKUP(A386,'Absolute Total Monosaccharide C'!$E$2:$T$999,15)</f>
        <v>0.000635</v>
      </c>
      <c r="R386" s="8">
        <f>VLOOKUP(A386,'Absolute Total Monosaccharide C'!$E$2:$T$999,16)</f>
        <v>0</v>
      </c>
      <c r="S386" s="110">
        <f>VLOOKUP(A386,'Absolute Total Monosaccharide C'!$E$2:$T$999,2)</f>
        <v>10.16</v>
      </c>
    </row>
    <row r="387">
      <c r="A387" s="2" t="s">
        <v>1036</v>
      </c>
      <c r="B387" s="8" t="str">
        <f>VLOOKUP(A387,'Food Encyclopedia'!$C$2:$K$999,3)&amp;","&amp;VLOOKUP(A387,'Food Encyclopedia'!$C$2:$K$999,4)&amp;","&amp;VLOOKUP(A387,'Food Encyclopedia'!$C$2:$K$999,5)&amp;","&amp;VLOOKUP(A387,'Food Encyclopedia'!$C$2:$K$999,6)</f>
        <v>baby food blend, commercial product, pouch,Gerber Organic,Pear (1/3), peach  (1/8), strawberries (3/4), sitter (2nd foods), replicate 1,Fruits</v>
      </c>
      <c r="C387" s="8" t="str">
        <f>VLOOKUP(A387,'Food Encyclopedia'!$C$2:$K$999,6)</f>
        <v>Fruits</v>
      </c>
      <c r="D387" s="8" t="str">
        <f>VLOOKUP(A387,'Food Encyclopedia'!$C$2:$K$999,7)</f>
        <v>Commercial weaning</v>
      </c>
      <c r="E387" s="8">
        <f>VLOOKUP(A387,'Absolute Total Monosaccharide C'!$E$2:$T$999,3)</f>
        <v>0.137395</v>
      </c>
      <c r="F387" s="8">
        <f>VLOOKUP(A387,'Absolute Total Monosaccharide C'!$E$2:$T$999,4)</f>
        <v>0.010016</v>
      </c>
      <c r="G387" s="8">
        <f>VLOOKUP(A387,'Absolute Total Monosaccharide C'!$E$2:$T$999,5)</f>
        <v>0.137936</v>
      </c>
      <c r="H387" s="8">
        <f>VLOOKUP(A387,'Absolute Total Monosaccharide C'!$E$2:$T$999,6)</f>
        <v>0.014129</v>
      </c>
      <c r="I387" s="110">
        <f>VLOOKUP(A387,'Absolute Total Monosaccharide C'!$E$2:$T$999,7)</f>
        <v>0.018643</v>
      </c>
      <c r="J387" s="8">
        <f>VLOOKUP(A387,'Absolute Total Monosaccharide C'!$E$2:$T$999,8)</f>
        <v>0</v>
      </c>
      <c r="K387" s="8">
        <f>VLOOKUP(A387,'Absolute Total Monosaccharide C'!$E$2:$T$999,9)</f>
        <v>0.001865</v>
      </c>
      <c r="L387" s="8">
        <f>VLOOKUP(A387,'Absolute Total Monosaccharide C'!$E$2:$T$999,10)</f>
        <v>0</v>
      </c>
      <c r="M387" s="8">
        <f>VLOOKUP(A387,'Absolute Total Monosaccharide C'!$E$2:$T$999,11)</f>
        <v>0.025408</v>
      </c>
      <c r="N387" s="8">
        <f>VLOOKUP(A387,'Absolute Total Monosaccharide C'!$E$2:$T$999,12)</f>
        <v>0.000653</v>
      </c>
      <c r="O387" s="8">
        <f>VLOOKUP(A387,'Absolute Total Monosaccharide C'!$E$2:$T$999,13)</f>
        <v>0.000263</v>
      </c>
      <c r="P387" s="8">
        <f>VLOOKUP(A387,'Absolute Total Monosaccharide C'!$E$2:$T$999,14)</f>
        <v>0</v>
      </c>
      <c r="Q387" s="8">
        <f>VLOOKUP(A387,'Absolute Total Monosaccharide C'!$E$2:$T$999,15)</f>
        <v>0</v>
      </c>
      <c r="R387" s="8">
        <f>VLOOKUP(A387,'Absolute Total Monosaccharide C'!$E$2:$T$999,16)</f>
        <v>0.000282</v>
      </c>
      <c r="S387" s="110">
        <f>VLOOKUP(A387,'Absolute Total Monosaccharide C'!$E$2:$T$999,2)</f>
        <v>10.38</v>
      </c>
    </row>
    <row r="388">
      <c r="A388" s="2" t="s">
        <v>1038</v>
      </c>
      <c r="B388" s="8" t="str">
        <f>VLOOKUP(A388,'Food Encyclopedia'!$C$2:$K$999,3)&amp;","&amp;VLOOKUP(A388,'Food Encyclopedia'!$C$2:$K$999,4)&amp;","&amp;VLOOKUP(A388,'Food Encyclopedia'!$C$2:$K$999,5)&amp;","&amp;VLOOKUP(A388,'Food Encyclopedia'!$C$2:$K$999,6)</f>
        <v>baby food blend, commercial product, pouch,Gerber Organic,Apple (2/5), zucchini (1 tbsp), spinach leaves (1/2), strawberry (1/2), sitter (2nd foods),Fruits</v>
      </c>
      <c r="C388" s="8" t="str">
        <f>VLOOKUP(A388,'Food Encyclopedia'!$C$2:$K$999,6)</f>
        <v>Fruits</v>
      </c>
      <c r="D388" s="8" t="str">
        <f>VLOOKUP(A388,'Food Encyclopedia'!$C$2:$K$999,7)</f>
        <v>Commercial weaning</v>
      </c>
      <c r="E388" s="8">
        <f>VLOOKUP(A388,'Absolute Total Monosaccharide C'!$E$2:$T$999,3)</f>
        <v>0.231665</v>
      </c>
      <c r="F388" s="8">
        <f>VLOOKUP(A388,'Absolute Total Monosaccharide C'!$E$2:$T$999,4)</f>
        <v>0.015182</v>
      </c>
      <c r="G388" s="8">
        <f>VLOOKUP(A388,'Absolute Total Monosaccharide C'!$E$2:$T$999,5)</f>
        <v>0.193824</v>
      </c>
      <c r="H388" s="8">
        <f>VLOOKUP(A388,'Absolute Total Monosaccharide C'!$E$2:$T$999,6)</f>
        <v>0.011068</v>
      </c>
      <c r="I388" s="110">
        <f>VLOOKUP(A388,'Absolute Total Monosaccharide C'!$E$2:$T$999,7)</f>
        <v>0.011284</v>
      </c>
      <c r="J388" s="8">
        <f>VLOOKUP(A388,'Absolute Total Monosaccharide C'!$E$2:$T$999,8)</f>
        <v>0.002243</v>
      </c>
      <c r="K388" s="8">
        <f>VLOOKUP(A388,'Absolute Total Monosaccharide C'!$E$2:$T$999,9)</f>
        <v>0.001243</v>
      </c>
      <c r="L388" s="8">
        <f>VLOOKUP(A388,'Absolute Total Monosaccharide C'!$E$2:$T$999,10)</f>
        <v>0</v>
      </c>
      <c r="M388" s="8">
        <f>VLOOKUP(A388,'Absolute Total Monosaccharide C'!$E$2:$T$999,11)</f>
        <v>0.014636</v>
      </c>
      <c r="N388" s="8">
        <f>VLOOKUP(A388,'Absolute Total Monosaccharide C'!$E$2:$T$999,12)</f>
        <v>0</v>
      </c>
      <c r="O388" s="8">
        <f>VLOOKUP(A388,'Absolute Total Monosaccharide C'!$E$2:$T$999,13)</f>
        <v>0</v>
      </c>
      <c r="P388" s="8">
        <f>VLOOKUP(A388,'Absolute Total Monosaccharide C'!$E$2:$T$999,14)</f>
        <v>0.000709</v>
      </c>
      <c r="Q388" s="8">
        <f>VLOOKUP(A388,'Absolute Total Monosaccharide C'!$E$2:$T$999,15)</f>
        <v>0.000457</v>
      </c>
      <c r="R388" s="8">
        <f>VLOOKUP(A388,'Absolute Total Monosaccharide C'!$E$2:$T$999,16)</f>
        <v>0</v>
      </c>
      <c r="S388" s="110">
        <f>VLOOKUP(A388,'Absolute Total Monosaccharide C'!$E$2:$T$999,2)</f>
        <v>10.2</v>
      </c>
    </row>
    <row r="389">
      <c r="A389" s="2" t="s">
        <v>1040</v>
      </c>
      <c r="B389" s="8" t="str">
        <f>VLOOKUP(A389,'Food Encyclopedia'!$C$2:$K$999,3)&amp;","&amp;VLOOKUP(A389,'Food Encyclopedia'!$C$2:$K$999,4)&amp;","&amp;VLOOKUP(A389,'Food Encyclopedia'!$C$2:$K$999,5)&amp;","&amp;VLOOKUP(A389,'Food Encyclopedia'!$C$2:$K$999,6)</f>
        <v>baby food blend, commercial product, pouch,Gerber Organic,Pear (1/2), spinach leaves (1), sitter (2nd foods),Fruits</v>
      </c>
      <c r="C389" s="8" t="str">
        <f>VLOOKUP(A389,'Food Encyclopedia'!$C$2:$K$999,6)</f>
        <v>Fruits</v>
      </c>
      <c r="D389" s="8" t="str">
        <f>VLOOKUP(A389,'Food Encyclopedia'!$C$2:$K$999,7)</f>
        <v>Commercial weaning</v>
      </c>
      <c r="E389" s="8">
        <f>VLOOKUP(A389,'Absolute Total Monosaccharide C'!$E$2:$T$999,3)</f>
        <v>0.109403</v>
      </c>
      <c r="F389" s="8">
        <f>VLOOKUP(A389,'Absolute Total Monosaccharide C'!$E$2:$T$999,4)</f>
        <v>0.010925</v>
      </c>
      <c r="G389" s="8">
        <f>VLOOKUP(A389,'Absolute Total Monosaccharide C'!$E$2:$T$999,5)</f>
        <v>0.174855</v>
      </c>
      <c r="H389" s="8">
        <f>VLOOKUP(A389,'Absolute Total Monosaccharide C'!$E$2:$T$999,6)</f>
        <v>0.064462</v>
      </c>
      <c r="I389" s="110">
        <f>VLOOKUP(A389,'Absolute Total Monosaccharide C'!$E$2:$T$999,7)</f>
        <v>0.02276</v>
      </c>
      <c r="J389" s="8">
        <f>VLOOKUP(A389,'Absolute Total Monosaccharide C'!$E$2:$T$999,8)</f>
        <v>0</v>
      </c>
      <c r="K389" s="8">
        <f>VLOOKUP(A389,'Absolute Total Monosaccharide C'!$E$2:$T$999,9)</f>
        <v>0.002504</v>
      </c>
      <c r="L389" s="8">
        <f>VLOOKUP(A389,'Absolute Total Monosaccharide C'!$E$2:$T$999,10)</f>
        <v>0</v>
      </c>
      <c r="M389" s="8">
        <f>VLOOKUP(A389,'Absolute Total Monosaccharide C'!$E$2:$T$999,11)</f>
        <v>0.022713</v>
      </c>
      <c r="N389" s="8">
        <f>VLOOKUP(A389,'Absolute Total Monosaccharide C'!$E$2:$T$999,12)</f>
        <v>0</v>
      </c>
      <c r="O389" s="8">
        <f>VLOOKUP(A389,'Absolute Total Monosaccharide C'!$E$2:$T$999,13)</f>
        <v>0</v>
      </c>
      <c r="P389" s="8">
        <f>VLOOKUP(A389,'Absolute Total Monosaccharide C'!$E$2:$T$999,14)</f>
        <v>0</v>
      </c>
      <c r="Q389" s="8">
        <f>VLOOKUP(A389,'Absolute Total Monosaccharide C'!$E$2:$T$999,15)</f>
        <v>0</v>
      </c>
      <c r="R389" s="8">
        <f>VLOOKUP(A389,'Absolute Total Monosaccharide C'!$E$2:$T$999,16)</f>
        <v>0.000388</v>
      </c>
      <c r="S389" s="110">
        <f>VLOOKUP(A389,'Absolute Total Monosaccharide C'!$E$2:$T$999,2)</f>
        <v>10.43</v>
      </c>
    </row>
    <row r="390">
      <c r="A390" s="2" t="s">
        <v>1042</v>
      </c>
      <c r="B390" s="8" t="str">
        <f>VLOOKUP(A390,'Food Encyclopedia'!$C$2:$K$999,3)&amp;","&amp;VLOOKUP(A390,'Food Encyclopedia'!$C$2:$K$999,4)&amp;","&amp;VLOOKUP(A390,'Food Encyclopedia'!$C$2:$K$999,5)&amp;","&amp;VLOOKUP(A390,'Food Encyclopedia'!$C$2:$K$999,6)</f>
        <v>baby food blend, commercial product, pouch,Gerber Organic,Pumpkin (3 1/2 tbsp), banana (1/3), carrot (1/6), sitter (2nd foods),Vegetables</v>
      </c>
      <c r="C390" s="8" t="str">
        <f>VLOOKUP(A390,'Food Encyclopedia'!$C$2:$K$999,6)</f>
        <v>Vegetables</v>
      </c>
      <c r="D390" s="8" t="str">
        <f>VLOOKUP(A390,'Food Encyclopedia'!$C$2:$K$999,7)</f>
        <v>Commercial weaning</v>
      </c>
      <c r="E390" s="8">
        <f>VLOOKUP(A390,'Absolute Total Monosaccharide C'!$E$2:$T$999,3)</f>
        <v>0.407096</v>
      </c>
      <c r="F390" s="8">
        <f>VLOOKUP(A390,'Absolute Total Monosaccharide C'!$E$2:$T$999,4)</f>
        <v>0.008043</v>
      </c>
      <c r="G390" s="8">
        <f>VLOOKUP(A390,'Absolute Total Monosaccharide C'!$E$2:$T$999,5)</f>
        <v>0.132878</v>
      </c>
      <c r="H390" s="8">
        <f>VLOOKUP(A390,'Absolute Total Monosaccharide C'!$E$2:$T$999,6)</f>
        <v>0.002404</v>
      </c>
      <c r="I390" s="110">
        <f>VLOOKUP(A390,'Absolute Total Monosaccharide C'!$E$2:$T$999,7)</f>
        <v>0.004105</v>
      </c>
      <c r="J390" s="8">
        <f>VLOOKUP(A390,'Absolute Total Monosaccharide C'!$E$2:$T$999,8)</f>
        <v>0</v>
      </c>
      <c r="K390" s="8">
        <f>VLOOKUP(A390,'Absolute Total Monosaccharide C'!$E$2:$T$999,9)</f>
        <v>0.001265</v>
      </c>
      <c r="L390" s="8">
        <f>VLOOKUP(A390,'Absolute Total Monosaccharide C'!$E$2:$T$999,10)</f>
        <v>0</v>
      </c>
      <c r="M390" s="8">
        <f>VLOOKUP(A390,'Absolute Total Monosaccharide C'!$E$2:$T$999,11)</f>
        <v>0.018347</v>
      </c>
      <c r="N390" s="8">
        <f>VLOOKUP(A390,'Absolute Total Monosaccharide C'!$E$2:$T$999,12)</f>
        <v>0.000381</v>
      </c>
      <c r="O390" s="8">
        <f>VLOOKUP(A390,'Absolute Total Monosaccharide C'!$E$2:$T$999,13)</f>
        <v>0.000153</v>
      </c>
      <c r="P390" s="8">
        <f>VLOOKUP(A390,'Absolute Total Monosaccharide C'!$E$2:$T$999,14)</f>
        <v>0.003482</v>
      </c>
      <c r="Q390" s="8">
        <f>VLOOKUP(A390,'Absolute Total Monosaccharide C'!$E$2:$T$999,15)</f>
        <v>0</v>
      </c>
      <c r="R390" s="8">
        <f>VLOOKUP(A390,'Absolute Total Monosaccharide C'!$E$2:$T$999,16)</f>
        <v>0.00062</v>
      </c>
      <c r="S390" s="110">
        <f>VLOOKUP(A390,'Absolute Total Monosaccharide C'!$E$2:$T$999,2)</f>
        <v>10.36</v>
      </c>
    </row>
    <row r="391">
      <c r="A391" s="2" t="s">
        <v>1043</v>
      </c>
      <c r="B391" s="8" t="str">
        <f>VLOOKUP(A391,'Food Encyclopedia'!$C$2:$K$999,3)&amp;","&amp;VLOOKUP(A391,'Food Encyclopedia'!$C$2:$K$999,4)&amp;","&amp;VLOOKUP(A391,'Food Encyclopedia'!$C$2:$K$999,5)&amp;","&amp;VLOOKUP(A391,'Food Encyclopedia'!$C$2:$K$999,6)</f>
        <v>baby food blend, commercial product, pouch,Gerber Organic,Pear (1/4), mango (1/4 cup), avocado (1 tsp), sitter (2nd foods),Fruits</v>
      </c>
      <c r="C391" s="8" t="str">
        <f>VLOOKUP(A391,'Food Encyclopedia'!$C$2:$K$999,6)</f>
        <v>Fruits</v>
      </c>
      <c r="D391" s="8" t="str">
        <f>VLOOKUP(A391,'Food Encyclopedia'!$C$2:$K$999,7)</f>
        <v>Commercial weaning</v>
      </c>
      <c r="E391" s="8" t="str">
        <f>VLOOKUP(A391,'Absolute Total Monosaccharide C'!$E$2:$T$999,3)</f>
        <v/>
      </c>
      <c r="F391" s="8" t="str">
        <f>VLOOKUP(A391,'Absolute Total Monosaccharide C'!$E$2:$T$999,4)</f>
        <v/>
      </c>
      <c r="G391" s="8" t="str">
        <f>VLOOKUP(A391,'Absolute Total Monosaccharide C'!$E$2:$T$999,5)</f>
        <v/>
      </c>
      <c r="H391" s="8" t="str">
        <f>VLOOKUP(A391,'Absolute Total Monosaccharide C'!$E$2:$T$999,6)</f>
        <v/>
      </c>
      <c r="I391" s="110" t="str">
        <f>VLOOKUP(A391,'Absolute Total Monosaccharide C'!$E$2:$T$999,7)</f>
        <v/>
      </c>
      <c r="J391" s="8" t="str">
        <f>VLOOKUP(A391,'Absolute Total Monosaccharide C'!$E$2:$T$999,8)</f>
        <v/>
      </c>
      <c r="K391" s="8" t="str">
        <f>VLOOKUP(A391,'Absolute Total Monosaccharide C'!$E$2:$T$999,9)</f>
        <v/>
      </c>
      <c r="L391" s="8" t="str">
        <f>VLOOKUP(A391,'Absolute Total Monosaccharide C'!$E$2:$T$999,10)</f>
        <v/>
      </c>
      <c r="M391" s="8" t="str">
        <f>VLOOKUP(A391,'Absolute Total Monosaccharide C'!$E$2:$T$999,11)</f>
        <v/>
      </c>
      <c r="N391" s="8" t="str">
        <f>VLOOKUP(A391,'Absolute Total Monosaccharide C'!$E$2:$T$999,12)</f>
        <v/>
      </c>
      <c r="O391" s="8" t="str">
        <f>VLOOKUP(A391,'Absolute Total Monosaccharide C'!$E$2:$T$999,13)</f>
        <v/>
      </c>
      <c r="P391" s="8" t="str">
        <f>VLOOKUP(A391,'Absolute Total Monosaccharide C'!$E$2:$T$999,14)</f>
        <v/>
      </c>
      <c r="Q391" s="8" t="str">
        <f>VLOOKUP(A391,'Absolute Total Monosaccharide C'!$E$2:$T$999,15)</f>
        <v/>
      </c>
      <c r="R391" s="8" t="str">
        <f>VLOOKUP(A391,'Absolute Total Monosaccharide C'!$E$2:$T$999,16)</f>
        <v/>
      </c>
      <c r="S391" s="110">
        <f>VLOOKUP(A391,'Absolute Total Monosaccharide C'!$E$2:$T$999,2)</f>
        <v>10.15</v>
      </c>
    </row>
    <row r="392">
      <c r="A392" s="2" t="s">
        <v>1045</v>
      </c>
      <c r="B392" s="8" t="str">
        <f>VLOOKUP(A392,'Food Encyclopedia'!$C$2:$K$999,3)&amp;","&amp;VLOOKUP(A392,'Food Encyclopedia'!$C$2:$K$999,4)&amp;","&amp;VLOOKUP(A392,'Food Encyclopedia'!$C$2:$K$999,5)&amp;","&amp;VLOOKUP(A392,'Food Encyclopedia'!$C$2:$K$999,6)</f>
        <v>baby food blend, commercial product, pouch,Gerber Organic,Apple (1/2), kale leaves (1/4), fig (1/4), sitter (2nd foods),Fruits</v>
      </c>
      <c r="C392" s="8" t="str">
        <f>VLOOKUP(A392,'Food Encyclopedia'!$C$2:$K$999,6)</f>
        <v>Fruits</v>
      </c>
      <c r="D392" s="8" t="str">
        <f>VLOOKUP(A392,'Food Encyclopedia'!$C$2:$K$999,7)</f>
        <v>Commercial weaning</v>
      </c>
      <c r="E392" s="8">
        <f>VLOOKUP(A392,'Absolute Total Monosaccharide C'!$E$2:$T$999,3)</f>
        <v>0.195229</v>
      </c>
      <c r="F392" s="8">
        <f>VLOOKUP(A392,'Absolute Total Monosaccharide C'!$E$2:$T$999,4)</f>
        <v>0.010654</v>
      </c>
      <c r="G392" s="8">
        <f>VLOOKUP(A392,'Absolute Total Monosaccharide C'!$E$2:$T$999,5)</f>
        <v>0.187288</v>
      </c>
      <c r="H392" s="8">
        <f>VLOOKUP(A392,'Absolute Total Monosaccharide C'!$E$2:$T$999,6)</f>
        <v>0.011603</v>
      </c>
      <c r="I392" s="110">
        <f>VLOOKUP(A392,'Absolute Total Monosaccharide C'!$E$2:$T$999,7)</f>
        <v>0.009171</v>
      </c>
      <c r="J392" s="8">
        <f>VLOOKUP(A392,'Absolute Total Monosaccharide C'!$E$2:$T$999,8)</f>
        <v>0.002161</v>
      </c>
      <c r="K392" s="8">
        <f>VLOOKUP(A392,'Absolute Total Monosaccharide C'!$E$2:$T$999,9)</f>
        <v>0.001387</v>
      </c>
      <c r="L392" s="8">
        <f>VLOOKUP(A392,'Absolute Total Monosaccharide C'!$E$2:$T$999,10)</f>
        <v>0</v>
      </c>
      <c r="M392" s="8">
        <f>VLOOKUP(A392,'Absolute Total Monosaccharide C'!$E$2:$T$999,11)</f>
        <v>0.016141</v>
      </c>
      <c r="N392" s="8">
        <f>VLOOKUP(A392,'Absolute Total Monosaccharide C'!$E$2:$T$999,12)</f>
        <v>0</v>
      </c>
      <c r="O392" s="8">
        <f>VLOOKUP(A392,'Absolute Total Monosaccharide C'!$E$2:$T$999,13)</f>
        <v>0</v>
      </c>
      <c r="P392" s="8">
        <f>VLOOKUP(A392,'Absolute Total Monosaccharide C'!$E$2:$T$999,14)</f>
        <v>0.000131</v>
      </c>
      <c r="Q392" s="8">
        <f>VLOOKUP(A392,'Absolute Total Monosaccharide C'!$E$2:$T$999,15)</f>
        <v>0.000285</v>
      </c>
      <c r="R392" s="8">
        <f>VLOOKUP(A392,'Absolute Total Monosaccharide C'!$E$2:$T$999,16)</f>
        <v>0</v>
      </c>
      <c r="S392" s="110">
        <f>VLOOKUP(A392,'Absolute Total Monosaccharide C'!$E$2:$T$999,2)</f>
        <v>10.19</v>
      </c>
    </row>
    <row r="393">
      <c r="A393" s="2" t="s">
        <v>1047</v>
      </c>
      <c r="B393" s="8" t="str">
        <f>VLOOKUP(A393,'Food Encyclopedia'!$C$2:$K$999,3)&amp;","&amp;VLOOKUP(A393,'Food Encyclopedia'!$C$2:$K$999,4)&amp;","&amp;VLOOKUP(A393,'Food Encyclopedia'!$C$2:$K$999,5)&amp;","&amp;VLOOKUP(A393,'Food Encyclopedia'!$C$2:$K$999,6)</f>
        <v>baby food blend, commercial product, pouch,Gerber Organic,Pear (2/5), zucchini (1 3/4 tbsp), mango (1 1/2 tbsp), sitter (2nd foods),Fruits</v>
      </c>
      <c r="C393" s="8" t="str">
        <f>VLOOKUP(A393,'Food Encyclopedia'!$C$2:$K$999,6)</f>
        <v>Fruits</v>
      </c>
      <c r="D393" s="8" t="str">
        <f>VLOOKUP(A393,'Food Encyclopedia'!$C$2:$K$999,7)</f>
        <v>Commercial weaning</v>
      </c>
      <c r="E393" s="8">
        <f>VLOOKUP(A393,'Absolute Total Monosaccharide C'!$E$2:$T$999,3)</f>
        <v>0.141154</v>
      </c>
      <c r="F393" s="8">
        <f>VLOOKUP(A393,'Absolute Total Monosaccharide C'!$E$2:$T$999,4)</f>
        <v>0.01652</v>
      </c>
      <c r="G393" s="8">
        <f>VLOOKUP(A393,'Absolute Total Monosaccharide C'!$E$2:$T$999,5)</f>
        <v>0.165764</v>
      </c>
      <c r="H393" s="8">
        <f>VLOOKUP(A393,'Absolute Total Monosaccharide C'!$E$2:$T$999,6)</f>
        <v>0.032726</v>
      </c>
      <c r="I393" s="110">
        <f>VLOOKUP(A393,'Absolute Total Monosaccharide C'!$E$2:$T$999,7)</f>
        <v>0.022346</v>
      </c>
      <c r="J393" s="8">
        <f>VLOOKUP(A393,'Absolute Total Monosaccharide C'!$E$2:$T$999,8)</f>
        <v>0.002485</v>
      </c>
      <c r="K393" s="8">
        <f>VLOOKUP(A393,'Absolute Total Monosaccharide C'!$E$2:$T$999,9)</f>
        <v>0.001678</v>
      </c>
      <c r="L393" s="8">
        <f>VLOOKUP(A393,'Absolute Total Monosaccharide C'!$E$2:$T$999,10)</f>
        <v>0</v>
      </c>
      <c r="M393" s="8">
        <f>VLOOKUP(A393,'Absolute Total Monosaccharide C'!$E$2:$T$999,11)</f>
        <v>0.019946</v>
      </c>
      <c r="N393" s="8">
        <f>VLOOKUP(A393,'Absolute Total Monosaccharide C'!$E$2:$T$999,12)</f>
        <v>0</v>
      </c>
      <c r="O393" s="8">
        <f>VLOOKUP(A393,'Absolute Total Monosaccharide C'!$E$2:$T$999,13)</f>
        <v>0</v>
      </c>
      <c r="P393" s="8">
        <f>VLOOKUP(A393,'Absolute Total Monosaccharide C'!$E$2:$T$999,14)</f>
        <v>0.00189</v>
      </c>
      <c r="Q393" s="8">
        <f>VLOOKUP(A393,'Absolute Total Monosaccharide C'!$E$2:$T$999,15)</f>
        <v>0.000568</v>
      </c>
      <c r="R393" s="8">
        <f>VLOOKUP(A393,'Absolute Total Monosaccharide C'!$E$2:$T$999,16)</f>
        <v>0</v>
      </c>
      <c r="S393" s="110">
        <f>VLOOKUP(A393,'Absolute Total Monosaccharide C'!$E$2:$T$999,2)</f>
        <v>10.09</v>
      </c>
    </row>
    <row r="394">
      <c r="A394" s="2" t="s">
        <v>1049</v>
      </c>
      <c r="B394" s="8" t="str">
        <f>VLOOKUP(A394,'Food Encyclopedia'!$C$2:$K$999,3)&amp;","&amp;VLOOKUP(A394,'Food Encyclopedia'!$C$2:$K$999,4)&amp;","&amp;VLOOKUP(A394,'Food Encyclopedia'!$C$2:$K$999,5)&amp;","&amp;VLOOKUP(A394,'Food Encyclopedia'!$C$2:$K$999,6)</f>
        <v>baby food blend, commercial product, pouch,Gerber Organic,Pear (1/4), blueberries (38), apple (1/6), avocado (1/2 tbsp), sitter (2nd foods),Fruits</v>
      </c>
      <c r="C394" s="8" t="str">
        <f>VLOOKUP(A394,'Food Encyclopedia'!$C$2:$K$999,6)</f>
        <v>Fruits</v>
      </c>
      <c r="D394" s="8" t="str">
        <f>VLOOKUP(A394,'Food Encyclopedia'!$C$2:$K$999,7)</f>
        <v>Commercial weaning</v>
      </c>
      <c r="E394" s="8">
        <f>VLOOKUP(A394,'Absolute Total Monosaccharide C'!$E$2:$T$999,3)</f>
        <v>0.122181</v>
      </c>
      <c r="F394" s="8">
        <f>VLOOKUP(A394,'Absolute Total Monosaccharide C'!$E$2:$T$999,4)</f>
        <v>0.011834</v>
      </c>
      <c r="G394" s="8">
        <f>VLOOKUP(A394,'Absolute Total Monosaccharide C'!$E$2:$T$999,5)</f>
        <v>0.121999</v>
      </c>
      <c r="H394" s="8">
        <f>VLOOKUP(A394,'Absolute Total Monosaccharide C'!$E$2:$T$999,6)</f>
        <v>0.04278</v>
      </c>
      <c r="I394" s="110">
        <f>VLOOKUP(A394,'Absolute Total Monosaccharide C'!$E$2:$T$999,7)</f>
        <v>0.014045</v>
      </c>
      <c r="J394" s="8">
        <f>VLOOKUP(A394,'Absolute Total Monosaccharide C'!$E$2:$T$999,8)</f>
        <v>0.001881</v>
      </c>
      <c r="K394" s="8">
        <f>VLOOKUP(A394,'Absolute Total Monosaccharide C'!$E$2:$T$999,9)</f>
        <v>0.001426</v>
      </c>
      <c r="L394" s="8">
        <f>VLOOKUP(A394,'Absolute Total Monosaccharide C'!$E$2:$T$999,10)</f>
        <v>0</v>
      </c>
      <c r="M394" s="8">
        <f>VLOOKUP(A394,'Absolute Total Monosaccharide C'!$E$2:$T$999,11)</f>
        <v>0.017332</v>
      </c>
      <c r="N394" s="8">
        <f>VLOOKUP(A394,'Absolute Total Monosaccharide C'!$E$2:$T$999,12)</f>
        <v>0</v>
      </c>
      <c r="O394" s="8">
        <f>VLOOKUP(A394,'Absolute Total Monosaccharide C'!$E$2:$T$999,13)</f>
        <v>0</v>
      </c>
      <c r="P394" s="8">
        <f>VLOOKUP(A394,'Absolute Total Monosaccharide C'!$E$2:$T$999,14)</f>
        <v>0</v>
      </c>
      <c r="Q394" s="8">
        <f>VLOOKUP(A394,'Absolute Total Monosaccharide C'!$E$2:$T$999,15)</f>
        <v>0.000417</v>
      </c>
      <c r="R394" s="8">
        <f>VLOOKUP(A394,'Absolute Total Monosaccharide C'!$E$2:$T$999,16)</f>
        <v>0</v>
      </c>
      <c r="S394" s="110">
        <f>VLOOKUP(A394,'Absolute Total Monosaccharide C'!$E$2:$T$999,2)</f>
        <v>10.27</v>
      </c>
    </row>
    <row r="395">
      <c r="A395" s="2" t="s">
        <v>1051</v>
      </c>
      <c r="B395" s="8" t="str">
        <f>VLOOKUP(A395,'Food Encyclopedia'!$C$2:$K$999,3)&amp;","&amp;VLOOKUP(A395,'Food Encyclopedia'!$C$2:$K$999,4)&amp;","&amp;VLOOKUP(A395,'Food Encyclopedia'!$C$2:$K$999,5)&amp;","&amp;VLOOKUP(A395,'Food Encyclopedia'!$C$2:$K$999,6)</f>
        <v>baby food blend, commercial product, pouch,Gerber Organic,Pear (1/30, peach (1/8), strawberry (3/4), sitter (2nd foods) replicate 2,Fruits</v>
      </c>
      <c r="C395" s="8" t="str">
        <f>VLOOKUP(A395,'Food Encyclopedia'!$C$2:$K$999,6)</f>
        <v>Fruits</v>
      </c>
      <c r="D395" s="8" t="str">
        <f>VLOOKUP(A395,'Food Encyclopedia'!$C$2:$K$999,7)</f>
        <v>Commercial weaning</v>
      </c>
      <c r="E395" s="8">
        <f>VLOOKUP(A395,'Absolute Total Monosaccharide C'!$E$2:$T$999,3)</f>
        <v>0.158774</v>
      </c>
      <c r="F395" s="8">
        <f>VLOOKUP(A395,'Absolute Total Monosaccharide C'!$E$2:$T$999,4)</f>
        <v>0.014231</v>
      </c>
      <c r="G395" s="8">
        <f>VLOOKUP(A395,'Absolute Total Monosaccharide C'!$E$2:$T$999,5)</f>
        <v>0.111696</v>
      </c>
      <c r="H395" s="8">
        <f>VLOOKUP(A395,'Absolute Total Monosaccharide C'!$E$2:$T$999,6)</f>
        <v>0.022362</v>
      </c>
      <c r="I395" s="110">
        <f>VLOOKUP(A395,'Absolute Total Monosaccharide C'!$E$2:$T$999,7)</f>
        <v>0.023613</v>
      </c>
      <c r="J395" s="8">
        <f>VLOOKUP(A395,'Absolute Total Monosaccharide C'!$E$2:$T$999,8)</f>
        <v>0</v>
      </c>
      <c r="K395" s="8">
        <f>VLOOKUP(A395,'Absolute Total Monosaccharide C'!$E$2:$T$999,9)</f>
        <v>0.001216</v>
      </c>
      <c r="L395" s="8">
        <f>VLOOKUP(A395,'Absolute Total Monosaccharide C'!$E$2:$T$999,10)</f>
        <v>0</v>
      </c>
      <c r="M395" s="8">
        <f>VLOOKUP(A395,'Absolute Total Monosaccharide C'!$E$2:$T$999,11)</f>
        <v>0.019261</v>
      </c>
      <c r="N395" s="8">
        <f>VLOOKUP(A395,'Absolute Total Monosaccharide C'!$E$2:$T$999,12)</f>
        <v>0</v>
      </c>
      <c r="O395" s="8">
        <f>VLOOKUP(A395,'Absolute Total Monosaccharide C'!$E$2:$T$999,13)</f>
        <v>0</v>
      </c>
      <c r="P395" s="8">
        <f>VLOOKUP(A395,'Absolute Total Monosaccharide C'!$E$2:$T$999,14)</f>
        <v>0.002454</v>
      </c>
      <c r="Q395" s="8">
        <f>VLOOKUP(A395,'Absolute Total Monosaccharide C'!$E$2:$T$999,15)</f>
        <v>0</v>
      </c>
      <c r="R395" s="8">
        <f>VLOOKUP(A395,'Absolute Total Monosaccharide C'!$E$2:$T$999,16)</f>
        <v>0</v>
      </c>
      <c r="S395" s="110">
        <f>VLOOKUP(A395,'Absolute Total Monosaccharide C'!$E$2:$T$999,2)</f>
        <v>10.41</v>
      </c>
    </row>
    <row r="396">
      <c r="A396" s="2" t="s">
        <v>1053</v>
      </c>
      <c r="B396" s="8" t="str">
        <f>VLOOKUP(A396,'Food Encyclopedia'!$C$2:$K$999,3)&amp;","&amp;VLOOKUP(A396,'Food Encyclopedia'!$C$2:$K$999,4)&amp;","&amp;VLOOKUP(A396,'Food Encyclopedia'!$C$2:$K$999,5)&amp;","&amp;VLOOKUP(A396,'Food Encyclopedia'!$C$2:$K$999,6)</f>
        <v>baby food blend, commercial product, pouch,Gerber Organic,Carrot (2/3), apple (1/5), mango ( 2 tbsp), sitter (2nd foods),Vegetables</v>
      </c>
      <c r="C396" s="8" t="str">
        <f>VLOOKUP(A396,'Food Encyclopedia'!$C$2:$K$999,6)</f>
        <v>Vegetables</v>
      </c>
      <c r="D396" s="8" t="str">
        <f>VLOOKUP(A396,'Food Encyclopedia'!$C$2:$K$999,7)</f>
        <v>Commercial weaning</v>
      </c>
      <c r="E396" s="8">
        <f>VLOOKUP(A396,'Absolute Total Monosaccharide C'!$E$2:$T$999,3)</f>
        <v>0.151594</v>
      </c>
      <c r="F396" s="8">
        <f>VLOOKUP(A396,'Absolute Total Monosaccharide C'!$E$2:$T$999,4)</f>
        <v>0.00794</v>
      </c>
      <c r="G396" s="8">
        <f>VLOOKUP(A396,'Absolute Total Monosaccharide C'!$E$2:$T$999,5)</f>
        <v>0.071086</v>
      </c>
      <c r="H396" s="8">
        <f>VLOOKUP(A396,'Absolute Total Monosaccharide C'!$E$2:$T$999,6)</f>
        <v>0.006481</v>
      </c>
      <c r="I396" s="110">
        <f>VLOOKUP(A396,'Absolute Total Monosaccharide C'!$E$2:$T$999,7)</f>
        <v>0.009124</v>
      </c>
      <c r="J396" s="8">
        <f>VLOOKUP(A396,'Absolute Total Monosaccharide C'!$E$2:$T$999,8)</f>
        <v>0.00284</v>
      </c>
      <c r="K396" s="8">
        <f>VLOOKUP(A396,'Absolute Total Monosaccharide C'!$E$2:$T$999,9)</f>
        <v>0.001361</v>
      </c>
      <c r="L396" s="111">
        <f>VLOOKUP(A396,'Absolute Total Monosaccharide C'!$E$2:$T$999,10)</f>
        <v>0.0000339</v>
      </c>
      <c r="M396" s="8">
        <f>VLOOKUP(A396,'Absolute Total Monosaccharide C'!$E$2:$T$999,11)</f>
        <v>0.022137</v>
      </c>
      <c r="N396" s="8">
        <f>VLOOKUP(A396,'Absolute Total Monosaccharide C'!$E$2:$T$999,12)</f>
        <v>0</v>
      </c>
      <c r="O396" s="8">
        <f>VLOOKUP(A396,'Absolute Total Monosaccharide C'!$E$2:$T$999,13)</f>
        <v>0</v>
      </c>
      <c r="P396" s="8">
        <f>VLOOKUP(A396,'Absolute Total Monosaccharide C'!$E$2:$T$999,14)</f>
        <v>0.001082</v>
      </c>
      <c r="Q396" s="8">
        <f>VLOOKUP(A396,'Absolute Total Monosaccharide C'!$E$2:$T$999,15)</f>
        <v>0</v>
      </c>
      <c r="R396" s="8">
        <f>VLOOKUP(A396,'Absolute Total Monosaccharide C'!$E$2:$T$999,16)</f>
        <v>0.000222</v>
      </c>
      <c r="S396" s="110">
        <f>VLOOKUP(A396,'Absolute Total Monosaccharide C'!$E$2:$T$999,2)</f>
        <v>9.696</v>
      </c>
    </row>
    <row r="397">
      <c r="A397" s="2" t="s">
        <v>1055</v>
      </c>
      <c r="B397" s="8" t="str">
        <f>VLOOKUP(A397,'Food Encyclopedia'!$C$2:$K$999,3)&amp;","&amp;VLOOKUP(A397,'Food Encyclopedia'!$C$2:$K$999,4)&amp;","&amp;VLOOKUP(A397,'Food Encyclopedia'!$C$2:$K$999,5)&amp;","&amp;VLOOKUP(A397,'Food Encyclopedia'!$C$2:$K$999,6)</f>
        <v>baby food blend, commercial product, pouch,Gerber Organic,Banana (2/3), mango (3/4 tbsp), sitter (2nd foods),Fruits</v>
      </c>
      <c r="C397" s="8" t="str">
        <f>VLOOKUP(A397,'Food Encyclopedia'!$C$2:$K$999,6)</f>
        <v>Fruits</v>
      </c>
      <c r="D397" s="8" t="str">
        <f>VLOOKUP(A397,'Food Encyclopedia'!$C$2:$K$999,7)</f>
        <v>Commercial weaning</v>
      </c>
      <c r="E397" s="8">
        <f>VLOOKUP(A397,'Absolute Total Monosaccharide C'!$E$2:$T$999,3)</f>
        <v>0.182158</v>
      </c>
      <c r="F397" s="8">
        <f>VLOOKUP(A397,'Absolute Total Monosaccharide C'!$E$2:$T$999,4)</f>
        <v>0.014765</v>
      </c>
      <c r="G397" s="8">
        <f>VLOOKUP(A397,'Absolute Total Monosaccharide C'!$E$2:$T$999,5)</f>
        <v>0.069012</v>
      </c>
      <c r="H397" s="8">
        <f>VLOOKUP(A397,'Absolute Total Monosaccharide C'!$E$2:$T$999,6)</f>
        <v>0.002864</v>
      </c>
      <c r="I397" s="110">
        <f>VLOOKUP(A397,'Absolute Total Monosaccharide C'!$E$2:$T$999,7)</f>
        <v>0.009534</v>
      </c>
      <c r="J397" s="8">
        <f>VLOOKUP(A397,'Absolute Total Monosaccharide C'!$E$2:$T$999,8)</f>
        <v>0.003285</v>
      </c>
      <c r="K397" s="8">
        <f>VLOOKUP(A397,'Absolute Total Monosaccharide C'!$E$2:$T$999,9)</f>
        <v>0.001411</v>
      </c>
      <c r="L397" s="111">
        <f>VLOOKUP(A397,'Absolute Total Monosaccharide C'!$E$2:$T$999,10)</f>
        <v>0.0000653</v>
      </c>
      <c r="M397" s="8">
        <f>VLOOKUP(A397,'Absolute Total Monosaccharide C'!$E$2:$T$999,11)</f>
        <v>0.021392</v>
      </c>
      <c r="N397" s="8">
        <f>VLOOKUP(A397,'Absolute Total Monosaccharide C'!$E$2:$T$999,12)</f>
        <v>0</v>
      </c>
      <c r="O397" s="8">
        <f>VLOOKUP(A397,'Absolute Total Monosaccharide C'!$E$2:$T$999,13)</f>
        <v>0</v>
      </c>
      <c r="P397" s="8">
        <f>VLOOKUP(A397,'Absolute Total Monosaccharide C'!$E$2:$T$999,14)</f>
        <v>0</v>
      </c>
      <c r="Q397" s="8">
        <f>VLOOKUP(A397,'Absolute Total Monosaccharide C'!$E$2:$T$999,15)</f>
        <v>0</v>
      </c>
      <c r="R397" s="8">
        <f>VLOOKUP(A397,'Absolute Total Monosaccharide C'!$E$2:$T$999,16)</f>
        <v>0.00028</v>
      </c>
      <c r="S397" s="110">
        <f>VLOOKUP(A397,'Absolute Total Monosaccharide C'!$E$2:$T$999,2)</f>
        <v>9.948</v>
      </c>
    </row>
    <row r="398">
      <c r="A398" s="2" t="s">
        <v>1057</v>
      </c>
      <c r="B398" s="8" t="str">
        <f>VLOOKUP(A398,'Food Encyclopedia'!$C$2:$K$999,3)&amp;","&amp;VLOOKUP(A398,'Food Encyclopedia'!$C$2:$K$999,4)&amp;","&amp;VLOOKUP(A398,'Food Encyclopedia'!$C$2:$K$999,5)&amp;","&amp;VLOOKUP(A398,'Food Encyclopedia'!$C$2:$K$999,6)</f>
        <v>baby food blend, commercial product, pouch,Gerber Organic,Banana (1/2), squash (1/8 cup), sitter (2nd foods),Fruits</v>
      </c>
      <c r="C398" s="8" t="str">
        <f>VLOOKUP(A398,'Food Encyclopedia'!$C$2:$K$999,6)</f>
        <v>Fruits</v>
      </c>
      <c r="D398" s="8" t="str">
        <f>VLOOKUP(A398,'Food Encyclopedia'!$C$2:$K$999,7)</f>
        <v>Commercial weaning</v>
      </c>
      <c r="E398" s="8">
        <f>VLOOKUP(A398,'Absolute Total Monosaccharide C'!$E$2:$T$999,3)</f>
        <v>0.40976</v>
      </c>
      <c r="F398" s="8">
        <f>VLOOKUP(A398,'Absolute Total Monosaccharide C'!$E$2:$T$999,4)</f>
        <v>0.009821</v>
      </c>
      <c r="G398" s="8">
        <f>VLOOKUP(A398,'Absolute Total Monosaccharide C'!$E$2:$T$999,5)</f>
        <v>0.135613</v>
      </c>
      <c r="H398" s="8">
        <f>VLOOKUP(A398,'Absolute Total Monosaccharide C'!$E$2:$T$999,6)</f>
        <v>0.005244</v>
      </c>
      <c r="I398" s="110">
        <f>VLOOKUP(A398,'Absolute Total Monosaccharide C'!$E$2:$T$999,7)</f>
        <v>0.005464</v>
      </c>
      <c r="J398" s="8">
        <f>VLOOKUP(A398,'Absolute Total Monosaccharide C'!$E$2:$T$999,8)</f>
        <v>0</v>
      </c>
      <c r="K398" s="8">
        <f>VLOOKUP(A398,'Absolute Total Monosaccharide C'!$E$2:$T$999,9)</f>
        <v>0.000401</v>
      </c>
      <c r="L398" s="8">
        <f>VLOOKUP(A398,'Absolute Total Monosaccharide C'!$E$2:$T$999,10)</f>
        <v>0</v>
      </c>
      <c r="M398" s="8">
        <f>VLOOKUP(A398,'Absolute Total Monosaccharide C'!$E$2:$T$999,11)</f>
        <v>0.011705</v>
      </c>
      <c r="N398" s="8">
        <f>VLOOKUP(A398,'Absolute Total Monosaccharide C'!$E$2:$T$999,12)</f>
        <v>0</v>
      </c>
      <c r="O398" s="8">
        <f>VLOOKUP(A398,'Absolute Total Monosaccharide C'!$E$2:$T$999,13)</f>
        <v>0</v>
      </c>
      <c r="P398" s="8">
        <f>VLOOKUP(A398,'Absolute Total Monosaccharide C'!$E$2:$T$999,14)</f>
        <v>0.005574</v>
      </c>
      <c r="Q398" s="8">
        <f>VLOOKUP(A398,'Absolute Total Monosaccharide C'!$E$2:$T$999,15)</f>
        <v>0</v>
      </c>
      <c r="R398" s="8">
        <f>VLOOKUP(A398,'Absolute Total Monosaccharide C'!$E$2:$T$999,16)</f>
        <v>0</v>
      </c>
      <c r="S398" s="110">
        <f>VLOOKUP(A398,'Absolute Total Monosaccharide C'!$E$2:$T$999,2)</f>
        <v>10.23</v>
      </c>
    </row>
    <row r="399">
      <c r="A399" s="2" t="s">
        <v>1059</v>
      </c>
      <c r="B399" s="8" t="str">
        <f>VLOOKUP(A399,'Food Encyclopedia'!$C$2:$K$999,3)&amp;","&amp;VLOOKUP(A399,'Food Encyclopedia'!$C$2:$K$999,4)&amp;","&amp;VLOOKUP(A399,'Food Encyclopedia'!$C$2:$K$999,5)&amp;","&amp;VLOOKUP(A399,'Food Encyclopedia'!$C$2:$K$999,6)</f>
        <v>baby food blend, commercial product, pouch,Gerber Organic,Apple (1/2), blueberries (16),  spinach leaves (1/2), sitter (2nd foods),Fruits</v>
      </c>
      <c r="C399" s="8" t="str">
        <f>VLOOKUP(A399,'Food Encyclopedia'!$C$2:$K$999,6)</f>
        <v>Fruits</v>
      </c>
      <c r="D399" s="8" t="str">
        <f>VLOOKUP(A399,'Food Encyclopedia'!$C$2:$K$999,7)</f>
        <v>Commercial weaning</v>
      </c>
      <c r="E399" s="8">
        <f>VLOOKUP(A399,'Absolute Total Monosaccharide C'!$E$2:$T$999,3)</f>
        <v>0.166512</v>
      </c>
      <c r="F399" s="8">
        <f>VLOOKUP(A399,'Absolute Total Monosaccharide C'!$E$2:$T$999,4)</f>
        <v>0.013892</v>
      </c>
      <c r="G399" s="8">
        <f>VLOOKUP(A399,'Absolute Total Monosaccharide C'!$E$2:$T$999,5)</f>
        <v>0.156577</v>
      </c>
      <c r="H399" s="8">
        <f>VLOOKUP(A399,'Absolute Total Monosaccharide C'!$E$2:$T$999,6)</f>
        <v>0.021151</v>
      </c>
      <c r="I399" s="110">
        <f>VLOOKUP(A399,'Absolute Total Monosaccharide C'!$E$2:$T$999,7)</f>
        <v>0.010759</v>
      </c>
      <c r="J399" s="8">
        <f>VLOOKUP(A399,'Absolute Total Monosaccharide C'!$E$2:$T$999,8)</f>
        <v>0.002254</v>
      </c>
      <c r="K399" s="8">
        <f>VLOOKUP(A399,'Absolute Total Monosaccharide C'!$E$2:$T$999,9)</f>
        <v>0.001747</v>
      </c>
      <c r="L399" s="8">
        <f>VLOOKUP(A399,'Absolute Total Monosaccharide C'!$E$2:$T$999,10)</f>
        <v>0</v>
      </c>
      <c r="M399" s="8">
        <f>VLOOKUP(A399,'Absolute Total Monosaccharide C'!$E$2:$T$999,11)</f>
        <v>0.016695</v>
      </c>
      <c r="N399" s="8">
        <f>VLOOKUP(A399,'Absolute Total Monosaccharide C'!$E$2:$T$999,12)</f>
        <v>0</v>
      </c>
      <c r="O399" s="8">
        <f>VLOOKUP(A399,'Absolute Total Monosaccharide C'!$E$2:$T$999,13)</f>
        <v>0</v>
      </c>
      <c r="P399" s="8">
        <f>VLOOKUP(A399,'Absolute Total Monosaccharide C'!$E$2:$T$999,14)</f>
        <v>0</v>
      </c>
      <c r="Q399" s="8">
        <f>VLOOKUP(A399,'Absolute Total Monosaccharide C'!$E$2:$T$999,15)</f>
        <v>0.000337</v>
      </c>
      <c r="R399" s="8">
        <f>VLOOKUP(A399,'Absolute Total Monosaccharide C'!$E$2:$T$999,16)</f>
        <v>0</v>
      </c>
      <c r="S399" s="110">
        <f>VLOOKUP(A399,'Absolute Total Monosaccharide C'!$E$2:$T$999,2)</f>
        <v>10.34</v>
      </c>
    </row>
    <row r="400">
      <c r="A400" s="2" t="s">
        <v>1061</v>
      </c>
      <c r="B400" s="8" t="str">
        <f>VLOOKUP(A400,'Food Encyclopedia'!$C$2:$K$999,3)&amp;","&amp;VLOOKUP(A400,'Food Encyclopedia'!$C$2:$K$999,4)&amp;","&amp;VLOOKUP(A400,'Food Encyclopedia'!$C$2:$K$999,5)&amp;","&amp;VLOOKUP(A400,'Food Encyclopedia'!$C$2:$K$999,6)</f>
        <v>baby food blend, commercial product, pouch,Gerber Organic,Apple (2/5), carrot (1/8), squash (3/4 tbsp), sitter (2nd foods),Fruits</v>
      </c>
      <c r="C400" s="8" t="str">
        <f>VLOOKUP(A400,'Food Encyclopedia'!$C$2:$K$999,6)</f>
        <v>Fruits</v>
      </c>
      <c r="D400" s="8" t="str">
        <f>VLOOKUP(A400,'Food Encyclopedia'!$C$2:$K$999,7)</f>
        <v>Commercial weaning</v>
      </c>
      <c r="E400" s="8">
        <f>VLOOKUP(A400,'Absolute Total Monosaccharide C'!$E$2:$T$999,3)</f>
        <v>0.283209</v>
      </c>
      <c r="F400" s="8">
        <f>VLOOKUP(A400,'Absolute Total Monosaccharide C'!$E$2:$T$999,4)</f>
        <v>0.003896</v>
      </c>
      <c r="G400" s="8">
        <f>VLOOKUP(A400,'Absolute Total Monosaccharide C'!$E$2:$T$999,5)</f>
        <v>0.067891</v>
      </c>
      <c r="H400" s="8">
        <f>VLOOKUP(A400,'Absolute Total Monosaccharide C'!$E$2:$T$999,6)</f>
        <v>0.00206</v>
      </c>
      <c r="I400" s="110">
        <f>VLOOKUP(A400,'Absolute Total Monosaccharide C'!$E$2:$T$999,7)</f>
        <v>0.003814</v>
      </c>
      <c r="J400" s="8">
        <f>VLOOKUP(A400,'Absolute Total Monosaccharide C'!$E$2:$T$999,8)</f>
        <v>0.003494</v>
      </c>
      <c r="K400" s="8">
        <f>VLOOKUP(A400,'Absolute Total Monosaccharide C'!$E$2:$T$999,9)</f>
        <v>0.000202</v>
      </c>
      <c r="L400" s="111">
        <f>VLOOKUP(A400,'Absolute Total Monosaccharide C'!$E$2:$T$999,10)</f>
        <v>0.00000863</v>
      </c>
      <c r="M400" s="8">
        <f>VLOOKUP(A400,'Absolute Total Monosaccharide C'!$E$2:$T$999,11)</f>
        <v>0.009028</v>
      </c>
      <c r="N400" s="8">
        <f>VLOOKUP(A400,'Absolute Total Monosaccharide C'!$E$2:$T$999,12)</f>
        <v>0</v>
      </c>
      <c r="O400" s="8">
        <f>VLOOKUP(A400,'Absolute Total Monosaccharide C'!$E$2:$T$999,13)</f>
        <v>0</v>
      </c>
      <c r="P400" s="8">
        <f>VLOOKUP(A400,'Absolute Total Monosaccharide C'!$E$2:$T$999,14)</f>
        <v>0.003932</v>
      </c>
      <c r="Q400" s="8">
        <f>VLOOKUP(A400,'Absolute Total Monosaccharide C'!$E$2:$T$999,15)</f>
        <v>0</v>
      </c>
      <c r="R400" s="8">
        <f>VLOOKUP(A400,'Absolute Total Monosaccharide C'!$E$2:$T$999,16)</f>
        <v>0.000219</v>
      </c>
      <c r="S400" s="110">
        <f>VLOOKUP(A400,'Absolute Total Monosaccharide C'!$E$2:$T$999,2)</f>
        <v>9.812</v>
      </c>
    </row>
    <row r="401">
      <c r="A401" s="2" t="s">
        <v>1063</v>
      </c>
      <c r="B401" s="8" t="str">
        <f>VLOOKUP(A401,'Food Encyclopedia'!$C$2:$K$999,3)&amp;","&amp;VLOOKUP(A401,'Food Encyclopedia'!$C$2:$K$999,4)&amp;","&amp;VLOOKUP(A401,'Food Encyclopedia'!$C$2:$K$999,5)&amp;","&amp;VLOOKUP(A401,'Food Encyclopedia'!$C$2:$K$999,6)</f>
        <v>baby food blend, commercial product, pouch,Gerber Organic,Banana (2/5), blueberries (6),  blackberry (1), oats (1/2 tbsp), sitter (2nd foods),Fruits</v>
      </c>
      <c r="C401" s="8" t="str">
        <f>VLOOKUP(A401,'Food Encyclopedia'!$C$2:$K$999,6)</f>
        <v>Fruits</v>
      </c>
      <c r="D401" s="8" t="str">
        <f>VLOOKUP(A401,'Food Encyclopedia'!$C$2:$K$999,7)</f>
        <v>Commercial weaning</v>
      </c>
      <c r="E401" s="8">
        <f>VLOOKUP(A401,'Absolute Total Monosaccharide C'!$E$2:$T$999,3)</f>
        <v>0.367976</v>
      </c>
      <c r="F401" s="8">
        <f>VLOOKUP(A401,'Absolute Total Monosaccharide C'!$E$2:$T$999,4)</f>
        <v>0.005762</v>
      </c>
      <c r="G401" s="8">
        <f>VLOOKUP(A401,'Absolute Total Monosaccharide C'!$E$2:$T$999,5)</f>
        <v>0.091399</v>
      </c>
      <c r="H401" s="8">
        <f>VLOOKUP(A401,'Absolute Total Monosaccharide C'!$E$2:$T$999,6)</f>
        <v>0.013007</v>
      </c>
      <c r="I401" s="110">
        <f>VLOOKUP(A401,'Absolute Total Monosaccharide C'!$E$2:$T$999,7)</f>
        <v>0.010638</v>
      </c>
      <c r="J401" s="8">
        <f>VLOOKUP(A401,'Absolute Total Monosaccharide C'!$E$2:$T$999,8)</f>
        <v>0.00061</v>
      </c>
      <c r="K401" s="8">
        <f>VLOOKUP(A401,'Absolute Total Monosaccharide C'!$E$2:$T$999,9)</f>
        <v>0.0005</v>
      </c>
      <c r="L401" s="8">
        <f>VLOOKUP(A401,'Absolute Total Monosaccharide C'!$E$2:$T$999,10)</f>
        <v>0</v>
      </c>
      <c r="M401" s="8">
        <f>VLOOKUP(A401,'Absolute Total Monosaccharide C'!$E$2:$T$999,11)</f>
        <v>0.007554</v>
      </c>
      <c r="N401" s="8">
        <f>VLOOKUP(A401,'Absolute Total Monosaccharide C'!$E$2:$T$999,12)</f>
        <v>0</v>
      </c>
      <c r="O401" s="8">
        <f>VLOOKUP(A401,'Absolute Total Monosaccharide C'!$E$2:$T$999,13)</f>
        <v>0</v>
      </c>
      <c r="P401" s="8">
        <f>VLOOKUP(A401,'Absolute Total Monosaccharide C'!$E$2:$T$999,14)</f>
        <v>0</v>
      </c>
      <c r="Q401" s="8">
        <f>VLOOKUP(A401,'Absolute Total Monosaccharide C'!$E$2:$T$999,15)</f>
        <v>0.0007</v>
      </c>
      <c r="R401" s="8">
        <f>VLOOKUP(A401,'Absolute Total Monosaccharide C'!$E$2:$T$999,16)</f>
        <v>0</v>
      </c>
      <c r="S401" s="110">
        <f>VLOOKUP(A401,'Absolute Total Monosaccharide C'!$E$2:$T$999,2)</f>
        <v>10.21</v>
      </c>
    </row>
    <row r="402">
      <c r="A402" s="2" t="s">
        <v>1065</v>
      </c>
      <c r="B402" s="8" t="str">
        <f>VLOOKUP(A402,'Food Encyclopedia'!$C$2:$K$999,3)&amp;","&amp;VLOOKUP(A402,'Food Encyclopedia'!$C$2:$K$999,4)&amp;","&amp;VLOOKUP(A402,'Food Encyclopedia'!$C$2:$K$999,5)&amp;","&amp;VLOOKUP(A402,'Food Encyclopedia'!$C$2:$K$999,6)</f>
        <v>baby food blend, commercial product, pouch,Gerber Organic,Mango (1/8), apple (1/5), carrot (1/4),  kale (3/4 tbsp), sitter (2nd foods),Fruits</v>
      </c>
      <c r="C402" s="8" t="str">
        <f>VLOOKUP(A402,'Food Encyclopedia'!$C$2:$K$999,6)</f>
        <v>Fruits</v>
      </c>
      <c r="D402" s="8" t="str">
        <f>VLOOKUP(A402,'Food Encyclopedia'!$C$2:$K$999,7)</f>
        <v>Commercial weaning</v>
      </c>
      <c r="E402" s="8">
        <f>VLOOKUP(A402,'Absolute Total Monosaccharide C'!$E$2:$T$999,3)</f>
        <v>0.261691</v>
      </c>
      <c r="F402" s="8">
        <f>VLOOKUP(A402,'Absolute Total Monosaccharide C'!$E$2:$T$999,4)</f>
        <v>0.028807</v>
      </c>
      <c r="G402" s="8">
        <f>VLOOKUP(A402,'Absolute Total Monosaccharide C'!$E$2:$T$999,5)</f>
        <v>0.141416</v>
      </c>
      <c r="H402" s="8">
        <f>VLOOKUP(A402,'Absolute Total Monosaccharide C'!$E$2:$T$999,6)</f>
        <v>0.023861</v>
      </c>
      <c r="I402" s="110">
        <f>VLOOKUP(A402,'Absolute Total Monosaccharide C'!$E$2:$T$999,7)</f>
        <v>0.019452</v>
      </c>
      <c r="J402" s="8">
        <f>VLOOKUP(A402,'Absolute Total Monosaccharide C'!$E$2:$T$999,8)</f>
        <v>0</v>
      </c>
      <c r="K402" s="8">
        <f>VLOOKUP(A402,'Absolute Total Monosaccharide C'!$E$2:$T$999,9)</f>
        <v>0.001629</v>
      </c>
      <c r="L402" s="8">
        <f>VLOOKUP(A402,'Absolute Total Monosaccharide C'!$E$2:$T$999,10)</f>
        <v>0</v>
      </c>
      <c r="M402" s="8">
        <f>VLOOKUP(A402,'Absolute Total Monosaccharide C'!$E$2:$T$999,11)</f>
        <v>0.022138</v>
      </c>
      <c r="N402" s="8">
        <f>VLOOKUP(A402,'Absolute Total Monosaccharide C'!$E$2:$T$999,12)</f>
        <v>0</v>
      </c>
      <c r="O402" s="8">
        <f>VLOOKUP(A402,'Absolute Total Monosaccharide C'!$E$2:$T$999,13)</f>
        <v>0</v>
      </c>
      <c r="P402" s="8">
        <f>VLOOKUP(A402,'Absolute Total Monosaccharide C'!$E$2:$T$999,14)</f>
        <v>0.004248</v>
      </c>
      <c r="Q402" s="8">
        <f>VLOOKUP(A402,'Absolute Total Monosaccharide C'!$E$2:$T$999,15)</f>
        <v>0</v>
      </c>
      <c r="R402" s="8">
        <f>VLOOKUP(A402,'Absolute Total Monosaccharide C'!$E$2:$T$999,16)</f>
        <v>0</v>
      </c>
      <c r="S402" s="110">
        <f>VLOOKUP(A402,'Absolute Total Monosaccharide C'!$E$2:$T$999,2)</f>
        <v>10.12</v>
      </c>
    </row>
    <row r="403">
      <c r="A403" s="2" t="s">
        <v>1067</v>
      </c>
      <c r="B403" s="8" t="str">
        <f>VLOOKUP(A403,'Food Encyclopedia'!$C$2:$K$999,3)&amp;","&amp;VLOOKUP(A403,'Food Encyclopedia'!$C$2:$K$999,4)&amp;","&amp;VLOOKUP(A403,'Food Encyclopedia'!$C$2:$K$999,5)&amp;","&amp;VLOOKUP(A403,'Food Encyclopedia'!$C$2:$K$999,6)</f>
        <v>baby food blend, commercial product, pouch,Gerber,Pear (1/2), squash (1 tbsp), sitter (2nd foods),Fruits</v>
      </c>
      <c r="C403" s="8" t="str">
        <f>VLOOKUP(A403,'Food Encyclopedia'!$C$2:$K$999,6)</f>
        <v>Fruits</v>
      </c>
      <c r="D403" s="8" t="str">
        <f>VLOOKUP(A403,'Food Encyclopedia'!$C$2:$K$999,7)</f>
        <v>Commercial weaning</v>
      </c>
      <c r="E403" s="8">
        <f>VLOOKUP(A403,'Absolute Total Monosaccharide C'!$E$2:$T$999,3)</f>
        <v>0.14978</v>
      </c>
      <c r="F403" s="8">
        <f>VLOOKUP(A403,'Absolute Total Monosaccharide C'!$E$2:$T$999,4)</f>
        <v>0.019622</v>
      </c>
      <c r="G403" s="8">
        <f>VLOOKUP(A403,'Absolute Total Monosaccharide C'!$E$2:$T$999,5)</f>
        <v>0.138324</v>
      </c>
      <c r="H403" s="8">
        <f>VLOOKUP(A403,'Absolute Total Monosaccharide C'!$E$2:$T$999,6)</f>
        <v>0.053386</v>
      </c>
      <c r="I403" s="110">
        <f>VLOOKUP(A403,'Absolute Total Monosaccharide C'!$E$2:$T$999,7)</f>
        <v>0.028691</v>
      </c>
      <c r="J403" s="8">
        <f>VLOOKUP(A403,'Absolute Total Monosaccharide C'!$E$2:$T$999,8)</f>
        <v>0</v>
      </c>
      <c r="K403" s="8">
        <f>VLOOKUP(A403,'Absolute Total Monosaccharide C'!$E$2:$T$999,9)</f>
        <v>0.00157</v>
      </c>
      <c r="L403" s="8">
        <f>VLOOKUP(A403,'Absolute Total Monosaccharide C'!$E$2:$T$999,10)</f>
        <v>0</v>
      </c>
      <c r="M403" s="8">
        <f>VLOOKUP(A403,'Absolute Total Monosaccharide C'!$E$2:$T$999,11)</f>
        <v>0.024645</v>
      </c>
      <c r="N403" s="8">
        <f>VLOOKUP(A403,'Absolute Total Monosaccharide C'!$E$2:$T$999,12)</f>
        <v>0</v>
      </c>
      <c r="O403" s="8">
        <f>VLOOKUP(A403,'Absolute Total Monosaccharide C'!$E$2:$T$999,13)</f>
        <v>0</v>
      </c>
      <c r="P403" s="8">
        <f>VLOOKUP(A403,'Absolute Total Monosaccharide C'!$E$2:$T$999,14)</f>
        <v>0.004511</v>
      </c>
      <c r="Q403" s="8">
        <f>VLOOKUP(A403,'Absolute Total Monosaccharide C'!$E$2:$T$999,15)</f>
        <v>0</v>
      </c>
      <c r="R403" s="8">
        <f>VLOOKUP(A403,'Absolute Total Monosaccharide C'!$E$2:$T$999,16)</f>
        <v>0</v>
      </c>
      <c r="S403" s="110">
        <f>VLOOKUP(A403,'Absolute Total Monosaccharide C'!$E$2:$T$999,2)</f>
        <v>9.99</v>
      </c>
    </row>
    <row r="404">
      <c r="A404" s="2" t="s">
        <v>1070</v>
      </c>
      <c r="B404" s="8" t="str">
        <f>VLOOKUP(A404,'Food Encyclopedia'!$C$2:$K$999,3)&amp;","&amp;VLOOKUP(A404,'Food Encyclopedia'!$C$2:$K$999,4)&amp;","&amp;VLOOKUP(A404,'Food Encyclopedia'!$C$2:$K$999,5)&amp;","&amp;VLOOKUP(A404,'Food Encyclopedia'!$C$2:$K$999,6)</f>
        <v>baby food blend, commercial product, pouch,Gerber,Apple (1/2), strawberry (3/4), banana (2 tsp), sitter (2nd foods),Fruits</v>
      </c>
      <c r="C404" s="8" t="str">
        <f>VLOOKUP(A404,'Food Encyclopedia'!$C$2:$K$999,6)</f>
        <v>Fruits</v>
      </c>
      <c r="D404" s="8" t="str">
        <f>VLOOKUP(A404,'Food Encyclopedia'!$C$2:$K$999,7)</f>
        <v>Commercial weaning</v>
      </c>
      <c r="E404" s="8">
        <f>VLOOKUP(A404,'Absolute Total Monosaccharide C'!$E$2:$T$999,3)</f>
        <v>0.296997</v>
      </c>
      <c r="F404" s="8">
        <f>VLOOKUP(A404,'Absolute Total Monosaccharide C'!$E$2:$T$999,4)</f>
        <v>0.006589</v>
      </c>
      <c r="G404" s="8">
        <f>VLOOKUP(A404,'Absolute Total Monosaccharide C'!$E$2:$T$999,5)</f>
        <v>0.204101</v>
      </c>
      <c r="H404" s="8">
        <f>VLOOKUP(A404,'Absolute Total Monosaccharide C'!$E$2:$T$999,6)</f>
        <v>0.006402</v>
      </c>
      <c r="I404" s="110">
        <f>VLOOKUP(A404,'Absolute Total Monosaccharide C'!$E$2:$T$999,7)</f>
        <v>0.008458</v>
      </c>
      <c r="J404" s="8">
        <f>VLOOKUP(A404,'Absolute Total Monosaccharide C'!$E$2:$T$999,8)</f>
        <v>0</v>
      </c>
      <c r="K404" s="8">
        <f>VLOOKUP(A404,'Absolute Total Monosaccharide C'!$E$2:$T$999,9)</f>
        <v>0.001093</v>
      </c>
      <c r="L404" s="8">
        <f>VLOOKUP(A404,'Absolute Total Monosaccharide C'!$E$2:$T$999,10)</f>
        <v>0</v>
      </c>
      <c r="M404" s="8">
        <f>VLOOKUP(A404,'Absolute Total Monosaccharide C'!$E$2:$T$999,11)</f>
        <v>0.015172</v>
      </c>
      <c r="N404" s="8">
        <f>VLOOKUP(A404,'Absolute Total Monosaccharide C'!$E$2:$T$999,12)</f>
        <v>0</v>
      </c>
      <c r="O404" s="8">
        <f>VLOOKUP(A404,'Absolute Total Monosaccharide C'!$E$2:$T$999,13)</f>
        <v>0</v>
      </c>
      <c r="P404" s="111">
        <f>VLOOKUP(A404,'Absolute Total Monosaccharide C'!$E$2:$T$999,14)</f>
        <v>0.0000642</v>
      </c>
      <c r="Q404" s="8">
        <f>VLOOKUP(A404,'Absolute Total Monosaccharide C'!$E$2:$T$999,15)</f>
        <v>0</v>
      </c>
      <c r="R404" s="8">
        <f>VLOOKUP(A404,'Absolute Total Monosaccharide C'!$E$2:$T$999,16)</f>
        <v>0.00027</v>
      </c>
      <c r="S404" s="110">
        <f>VLOOKUP(A404,'Absolute Total Monosaccharide C'!$E$2:$T$999,2)</f>
        <v>10.21</v>
      </c>
    </row>
    <row r="405">
      <c r="A405" s="2" t="s">
        <v>1072</v>
      </c>
      <c r="B405" s="8" t="str">
        <f>VLOOKUP(A405,'Food Encyclopedia'!$C$2:$K$999,3)&amp;","&amp;VLOOKUP(A405,'Food Encyclopedia'!$C$2:$K$999,4)&amp;","&amp;VLOOKUP(A405,'Food Encyclopedia'!$C$2:$K$999,5)&amp;","&amp;VLOOKUP(A405,'Food Encyclopedia'!$C$2:$K$999,6)</f>
        <v>baby food blend, commercial product, pouch,Gerber,Apple (1/2), blueberries (17), sitter (2nd foods),Fruits</v>
      </c>
      <c r="C405" s="8" t="str">
        <f>VLOOKUP(A405,'Food Encyclopedia'!$C$2:$K$999,6)</f>
        <v>Fruits</v>
      </c>
      <c r="D405" s="8" t="str">
        <f>VLOOKUP(A405,'Food Encyclopedia'!$C$2:$K$999,7)</f>
        <v>Commercial weaning</v>
      </c>
      <c r="E405" s="8">
        <f>VLOOKUP(A405,'Absolute Total Monosaccharide C'!$E$2:$T$999,3)</f>
        <v>0.241113</v>
      </c>
      <c r="F405" s="8">
        <f>VLOOKUP(A405,'Absolute Total Monosaccharide C'!$E$2:$T$999,4)</f>
        <v>0.010344</v>
      </c>
      <c r="G405" s="8">
        <f>VLOOKUP(A405,'Absolute Total Monosaccharide C'!$E$2:$T$999,5)</f>
        <v>0.078034</v>
      </c>
      <c r="H405" s="8">
        <f>VLOOKUP(A405,'Absolute Total Monosaccharide C'!$E$2:$T$999,6)</f>
        <v>0.020711</v>
      </c>
      <c r="I405" s="110">
        <f>VLOOKUP(A405,'Absolute Total Monosaccharide C'!$E$2:$T$999,7)</f>
        <v>0.007704</v>
      </c>
      <c r="J405" s="8">
        <f>VLOOKUP(A405,'Absolute Total Monosaccharide C'!$E$2:$T$999,8)</f>
        <v>0</v>
      </c>
      <c r="K405" s="8">
        <f>VLOOKUP(A405,'Absolute Total Monosaccharide C'!$E$2:$T$999,9)</f>
        <v>0.000923</v>
      </c>
      <c r="L405" s="8">
        <f>VLOOKUP(A405,'Absolute Total Monosaccharide C'!$E$2:$T$999,10)</f>
        <v>0</v>
      </c>
      <c r="M405" s="8">
        <f>VLOOKUP(A405,'Absolute Total Monosaccharide C'!$E$2:$T$999,11)</f>
        <v>0.013283</v>
      </c>
      <c r="N405" s="8">
        <f>VLOOKUP(A405,'Absolute Total Monosaccharide C'!$E$2:$T$999,12)</f>
        <v>0</v>
      </c>
      <c r="O405" s="8">
        <f>VLOOKUP(A405,'Absolute Total Monosaccharide C'!$E$2:$T$999,13)</f>
        <v>0</v>
      </c>
      <c r="P405" s="8">
        <f>VLOOKUP(A405,'Absolute Total Monosaccharide C'!$E$2:$T$999,14)</f>
        <v>0.002781</v>
      </c>
      <c r="Q405" s="8">
        <f>VLOOKUP(A405,'Absolute Total Monosaccharide C'!$E$2:$T$999,15)</f>
        <v>0</v>
      </c>
      <c r="R405" s="8">
        <f>VLOOKUP(A405,'Absolute Total Monosaccharide C'!$E$2:$T$999,16)</f>
        <v>0</v>
      </c>
      <c r="S405" s="110">
        <f>VLOOKUP(A405,'Absolute Total Monosaccharide C'!$E$2:$T$999,2)</f>
        <v>10.32</v>
      </c>
    </row>
    <row r="406">
      <c r="A406" s="2" t="s">
        <v>1074</v>
      </c>
      <c r="B406" s="8" t="str">
        <f>VLOOKUP(A406,'Food Encyclopedia'!$C$2:$K$999,3)&amp;","&amp;VLOOKUP(A406,'Food Encyclopedia'!$C$2:$K$999,4)&amp;","&amp;VLOOKUP(A406,'Food Encyclopedia'!$C$2:$K$999,5)&amp;","&amp;VLOOKUP(A406,'Food Encyclopedia'!$C$2:$K$999,6)</f>
        <v>baby food blend, commercial product, pouch,Gerber,Banana (3/4), sitter (2nd foods),Fruits</v>
      </c>
      <c r="C406" s="8" t="str">
        <f>VLOOKUP(A406,'Food Encyclopedia'!$C$2:$K$999,6)</f>
        <v>Fruits</v>
      </c>
      <c r="D406" s="8" t="str">
        <f>VLOOKUP(A406,'Food Encyclopedia'!$C$2:$K$999,7)</f>
        <v>Commercial weaning</v>
      </c>
      <c r="E406" s="8">
        <f>VLOOKUP(A406,'Absolute Total Monosaccharide C'!$E$2:$T$999,3)</f>
        <v>0.471492</v>
      </c>
      <c r="F406" s="8">
        <f>VLOOKUP(A406,'Absolute Total Monosaccharide C'!$E$2:$T$999,4)</f>
        <v>0.003458</v>
      </c>
      <c r="G406" s="8">
        <f>VLOOKUP(A406,'Absolute Total Monosaccharide C'!$E$2:$T$999,5)</f>
        <v>0.08978</v>
      </c>
      <c r="H406" s="8">
        <f>VLOOKUP(A406,'Absolute Total Monosaccharide C'!$E$2:$T$999,6)</f>
        <v>0.002223</v>
      </c>
      <c r="I406" s="110">
        <f>VLOOKUP(A406,'Absolute Total Monosaccharide C'!$E$2:$T$999,7)</f>
        <v>0.002964</v>
      </c>
      <c r="J406" s="8">
        <f>VLOOKUP(A406,'Absolute Total Monosaccharide C'!$E$2:$T$999,8)</f>
        <v>0</v>
      </c>
      <c r="K406" s="8">
        <f>VLOOKUP(A406,'Absolute Total Monosaccharide C'!$E$2:$T$999,9)</f>
        <v>0.000402</v>
      </c>
      <c r="L406" s="8">
        <f>VLOOKUP(A406,'Absolute Total Monosaccharide C'!$E$2:$T$999,10)</f>
        <v>0</v>
      </c>
      <c r="M406" s="8">
        <f>VLOOKUP(A406,'Absolute Total Monosaccharide C'!$E$2:$T$999,11)</f>
        <v>0.012042</v>
      </c>
      <c r="N406" s="8">
        <f>VLOOKUP(A406,'Absolute Total Monosaccharide C'!$E$2:$T$999,12)</f>
        <v>0</v>
      </c>
      <c r="O406" s="8">
        <f>VLOOKUP(A406,'Absolute Total Monosaccharide C'!$E$2:$T$999,13)</f>
        <v>0</v>
      </c>
      <c r="P406" s="8">
        <f>VLOOKUP(A406,'Absolute Total Monosaccharide C'!$E$2:$T$999,14)</f>
        <v>0.005798</v>
      </c>
      <c r="Q406" s="8">
        <f>VLOOKUP(A406,'Absolute Total Monosaccharide C'!$E$2:$T$999,15)</f>
        <v>0</v>
      </c>
      <c r="R406" s="8">
        <f>VLOOKUP(A406,'Absolute Total Monosaccharide C'!$E$2:$T$999,16)</f>
        <v>0.000291</v>
      </c>
      <c r="S406" s="110">
        <f>VLOOKUP(A406,'Absolute Total Monosaccharide C'!$E$2:$T$999,2)</f>
        <v>9.68</v>
      </c>
    </row>
    <row r="407">
      <c r="A407" s="2" t="s">
        <v>1076</v>
      </c>
      <c r="B407" s="8" t="str">
        <f>VLOOKUP(A407,'Food Encyclopedia'!$C$2:$K$999,3)&amp;","&amp;VLOOKUP(A407,'Food Encyclopedia'!$C$2:$K$999,4)&amp;","&amp;VLOOKUP(A407,'Food Encyclopedia'!$C$2:$K$999,5)&amp;","&amp;VLOOKUP(A407,'Food Encyclopedia'!$C$2:$K$999,6)</f>
        <v>Fruit and yogurt, commercial product, pouch,Gerber,Very Berry: Apple (1/4), strawberry (3/4), blueberries (11), yogurt (2 tbsp),Toddler (12+ months) (12+ months),Fruits</v>
      </c>
      <c r="C407" s="8" t="str">
        <f>VLOOKUP(A407,'Food Encyclopedia'!$C$2:$K$999,6)</f>
        <v>Fruits</v>
      </c>
      <c r="D407" s="8" t="str">
        <f>VLOOKUP(A407,'Food Encyclopedia'!$C$2:$K$999,7)</f>
        <v>Commercial weaning</v>
      </c>
      <c r="E407" s="8">
        <f>VLOOKUP(A407,'Absolute Total Monosaccharide C'!$E$2:$T$999,3)</f>
        <v>0.329991</v>
      </c>
      <c r="F407" s="8">
        <f>VLOOKUP(A407,'Absolute Total Monosaccharide C'!$E$2:$T$999,4)</f>
        <v>0.053406</v>
      </c>
      <c r="G407" s="8">
        <f>VLOOKUP(A407,'Absolute Total Monosaccharide C'!$E$2:$T$999,5)</f>
        <v>0.09999</v>
      </c>
      <c r="H407" s="8">
        <f>VLOOKUP(A407,'Absolute Total Monosaccharide C'!$E$2:$T$999,6)</f>
        <v>0.010941</v>
      </c>
      <c r="I407" s="110">
        <f>VLOOKUP(A407,'Absolute Total Monosaccharide C'!$E$2:$T$999,7)</f>
        <v>0.006128</v>
      </c>
      <c r="J407" s="8">
        <f>VLOOKUP(A407,'Absolute Total Monosaccharide C'!$E$2:$T$999,8)</f>
        <v>0</v>
      </c>
      <c r="K407" s="8">
        <f>VLOOKUP(A407,'Absolute Total Monosaccharide C'!$E$2:$T$999,9)</f>
        <v>0.000631</v>
      </c>
      <c r="L407" s="8">
        <f>VLOOKUP(A407,'Absolute Total Monosaccharide C'!$E$2:$T$999,10)</f>
        <v>0</v>
      </c>
      <c r="M407" s="8">
        <f>VLOOKUP(A407,'Absolute Total Monosaccharide C'!$E$2:$T$999,11)</f>
        <v>0.013039</v>
      </c>
      <c r="N407" s="8">
        <f>VLOOKUP(A407,'Absolute Total Monosaccharide C'!$E$2:$T$999,12)</f>
        <v>0</v>
      </c>
      <c r="O407" s="8">
        <f>VLOOKUP(A407,'Absolute Total Monosaccharide C'!$E$2:$T$999,13)</f>
        <v>0</v>
      </c>
      <c r="P407" s="8">
        <f>VLOOKUP(A407,'Absolute Total Monosaccharide C'!$E$2:$T$999,14)</f>
        <v>0.001428</v>
      </c>
      <c r="Q407" s="8">
        <f>VLOOKUP(A407,'Absolute Total Monosaccharide C'!$E$2:$T$999,15)</f>
        <v>0</v>
      </c>
      <c r="R407" s="8">
        <f>VLOOKUP(A407,'Absolute Total Monosaccharide C'!$E$2:$T$999,16)</f>
        <v>0</v>
      </c>
      <c r="S407" s="110">
        <f>VLOOKUP(A407,'Absolute Total Monosaccharide C'!$E$2:$T$999,2)</f>
        <v>10.02</v>
      </c>
    </row>
    <row r="408">
      <c r="A408" s="2" t="s">
        <v>1079</v>
      </c>
      <c r="B408" s="8" t="str">
        <f>VLOOKUP(A408,'Food Encyclopedia'!$C$2:$K$999,3)&amp;","&amp;VLOOKUP(A408,'Food Encyclopedia'!$C$2:$K$999,4)&amp;","&amp;VLOOKUP(A408,'Food Encyclopedia'!$C$2:$K$999,5)&amp;","&amp;VLOOKUP(A408,'Food Encyclopedia'!$C$2:$K$999,6)</f>
        <v>Fruit and yogurt, commercial product, pouch,Gerber,Peaches &amp; Cream: Apple (1/4), peach (1/8), yogurt (2 tbsp), Toddler (12+ months),Fruits</v>
      </c>
      <c r="C408" s="8" t="str">
        <f>VLOOKUP(A408,'Food Encyclopedia'!$C$2:$K$999,6)</f>
        <v>Fruits</v>
      </c>
      <c r="D408" s="8" t="str">
        <f>VLOOKUP(A408,'Food Encyclopedia'!$C$2:$K$999,7)</f>
        <v>Commercial weaning</v>
      </c>
      <c r="E408" s="8">
        <f>VLOOKUP(A408,'Absolute Total Monosaccharide C'!$E$2:$T$999,3)</f>
        <v>0.338722</v>
      </c>
      <c r="F408" s="8">
        <f>VLOOKUP(A408,'Absolute Total Monosaccharide C'!$E$2:$T$999,4)</f>
        <v>0.048398</v>
      </c>
      <c r="G408" s="8">
        <f>VLOOKUP(A408,'Absolute Total Monosaccharide C'!$E$2:$T$999,5)</f>
        <v>0.092867</v>
      </c>
      <c r="H408" s="8">
        <f>VLOOKUP(A408,'Absolute Total Monosaccharide C'!$E$2:$T$999,6)</f>
        <v>0.00778</v>
      </c>
      <c r="I408" s="110">
        <f>VLOOKUP(A408,'Absolute Total Monosaccharide C'!$E$2:$T$999,7)</f>
        <v>0.007787</v>
      </c>
      <c r="J408" s="8">
        <f>VLOOKUP(A408,'Absolute Total Monosaccharide C'!$E$2:$T$999,8)</f>
        <v>0</v>
      </c>
      <c r="K408" s="8">
        <f>VLOOKUP(A408,'Absolute Total Monosaccharide C'!$E$2:$T$999,9)</f>
        <v>0.000627</v>
      </c>
      <c r="L408" s="8">
        <f>VLOOKUP(A408,'Absolute Total Monosaccharide C'!$E$2:$T$999,10)</f>
        <v>0</v>
      </c>
      <c r="M408" s="8">
        <f>VLOOKUP(A408,'Absolute Total Monosaccharide C'!$E$2:$T$999,11)</f>
        <v>0.013877</v>
      </c>
      <c r="N408" s="8">
        <f>VLOOKUP(A408,'Absolute Total Monosaccharide C'!$E$2:$T$999,12)</f>
        <v>0</v>
      </c>
      <c r="O408" s="8">
        <f>VLOOKUP(A408,'Absolute Total Monosaccharide C'!$E$2:$T$999,13)</f>
        <v>0</v>
      </c>
      <c r="P408" s="8">
        <f>VLOOKUP(A408,'Absolute Total Monosaccharide C'!$E$2:$T$999,14)</f>
        <v>0.000288</v>
      </c>
      <c r="Q408" s="8">
        <f>VLOOKUP(A408,'Absolute Total Monosaccharide C'!$E$2:$T$999,15)</f>
        <v>0</v>
      </c>
      <c r="R408" s="8">
        <f>VLOOKUP(A408,'Absolute Total Monosaccharide C'!$E$2:$T$999,16)</f>
        <v>0</v>
      </c>
      <c r="S408" s="110">
        <f>VLOOKUP(A408,'Absolute Total Monosaccharide C'!$E$2:$T$999,2)</f>
        <v>10.26</v>
      </c>
    </row>
    <row r="409">
      <c r="A409" s="2" t="s">
        <v>1081</v>
      </c>
      <c r="B409" s="8" t="str">
        <f>VLOOKUP(A409,'Food Encyclopedia'!$C$2:$K$999,3)&amp;","&amp;VLOOKUP(A409,'Food Encyclopedia'!$C$2:$K$999,4)&amp;","&amp;VLOOKUP(A409,'Food Encyclopedia'!$C$2:$K$999,5)&amp;","&amp;VLOOKUP(A409,'Food Encyclopedia'!$C$2:$K$999,6)</f>
        <v>baby food blend, commercial product, pouch,Gerber Organic,Apple (1/2), peach (1 1/2 tbsp), sitter (2nd foods),Fruits</v>
      </c>
      <c r="C409" s="8" t="str">
        <f>VLOOKUP(A409,'Food Encyclopedia'!$C$2:$K$999,6)</f>
        <v>Fruits</v>
      </c>
      <c r="D409" s="8" t="str">
        <f>VLOOKUP(A409,'Food Encyclopedia'!$C$2:$K$999,7)</f>
        <v>Commercial weaning</v>
      </c>
      <c r="E409" s="8">
        <f>VLOOKUP(A409,'Absolute Total Monosaccharide C'!$E$2:$T$999,3)</f>
        <v>0.202854</v>
      </c>
      <c r="F409" s="8">
        <f>VLOOKUP(A409,'Absolute Total Monosaccharide C'!$E$2:$T$999,4)</f>
        <v>0.014046</v>
      </c>
      <c r="G409" s="8">
        <f>VLOOKUP(A409,'Absolute Total Monosaccharide C'!$E$2:$T$999,5)</f>
        <v>0.046862</v>
      </c>
      <c r="H409" s="8">
        <f>VLOOKUP(A409,'Absolute Total Monosaccharide C'!$E$2:$T$999,6)</f>
        <v>0.015257</v>
      </c>
      <c r="I409" s="110">
        <f>VLOOKUP(A409,'Absolute Total Monosaccharide C'!$E$2:$T$999,7)</f>
        <v>0.013374</v>
      </c>
      <c r="J409" s="8">
        <f>VLOOKUP(A409,'Absolute Total Monosaccharide C'!$E$2:$T$999,8)</f>
        <v>0</v>
      </c>
      <c r="K409" s="8">
        <f>VLOOKUP(A409,'Absolute Total Monosaccharide C'!$E$2:$T$999,9)</f>
        <v>0.001098</v>
      </c>
      <c r="L409" s="8">
        <f>VLOOKUP(A409,'Absolute Total Monosaccharide C'!$E$2:$T$999,10)</f>
        <v>0</v>
      </c>
      <c r="M409" s="8">
        <f>VLOOKUP(A409,'Absolute Total Monosaccharide C'!$E$2:$T$999,11)</f>
        <v>0.014706</v>
      </c>
      <c r="N409" s="8">
        <f>VLOOKUP(A409,'Absolute Total Monosaccharide C'!$E$2:$T$999,12)</f>
        <v>0</v>
      </c>
      <c r="O409" s="8">
        <f>VLOOKUP(A409,'Absolute Total Monosaccharide C'!$E$2:$T$999,13)</f>
        <v>0</v>
      </c>
      <c r="P409" s="8">
        <f>VLOOKUP(A409,'Absolute Total Monosaccharide C'!$E$2:$T$999,14)</f>
        <v>0.003402</v>
      </c>
      <c r="Q409" s="8">
        <f>VLOOKUP(A409,'Absolute Total Monosaccharide C'!$E$2:$T$999,15)</f>
        <v>0</v>
      </c>
      <c r="R409" s="8">
        <f>VLOOKUP(A409,'Absolute Total Monosaccharide C'!$E$2:$T$999,16)</f>
        <v>0</v>
      </c>
      <c r="S409" s="110">
        <f>VLOOKUP(A409,'Absolute Total Monosaccharide C'!$E$2:$T$999,2)</f>
        <v>10.08</v>
      </c>
    </row>
    <row r="410">
      <c r="A410" s="2" t="s">
        <v>1083</v>
      </c>
      <c r="B410" s="8" t="str">
        <f>VLOOKUP(A410,'Food Encyclopedia'!$C$2:$K$999,3)&amp;","&amp;VLOOKUP(A410,'Food Encyclopedia'!$C$2:$K$999,4)&amp;","&amp;VLOOKUP(A410,'Food Encyclopedia'!$C$2:$K$999,5)&amp;","&amp;VLOOKUP(A410,'Food Encyclopedia'!$C$2:$K$999,6)</f>
        <v>baby food blend, commercial product, pouch,Gerber Organic,Apple (3/5), raspberries (3 1/2), acai berry (1), sitter (2nd foods),Fruits</v>
      </c>
      <c r="C410" s="8" t="str">
        <f>VLOOKUP(A410,'Food Encyclopedia'!$C$2:$K$999,6)</f>
        <v>Fruits</v>
      </c>
      <c r="D410" s="8" t="str">
        <f>VLOOKUP(A410,'Food Encyclopedia'!$C$2:$K$999,7)</f>
        <v>Commercial weaning</v>
      </c>
      <c r="E410" s="8">
        <f>VLOOKUP(A410,'Absolute Total Monosaccharide C'!$E$2:$T$999,3)</f>
        <v>0.152121</v>
      </c>
      <c r="F410" s="8">
        <f>VLOOKUP(A410,'Absolute Total Monosaccharide C'!$E$2:$T$999,4)</f>
        <v>0.004788</v>
      </c>
      <c r="G410" s="8">
        <f>VLOOKUP(A410,'Absolute Total Monosaccharide C'!$E$2:$T$999,5)</f>
        <v>0.089279</v>
      </c>
      <c r="H410" s="8">
        <f>VLOOKUP(A410,'Absolute Total Monosaccharide C'!$E$2:$T$999,6)</f>
        <v>0.00795</v>
      </c>
      <c r="I410" s="110">
        <f>VLOOKUP(A410,'Absolute Total Monosaccharide C'!$E$2:$T$999,7)</f>
        <v>0.006288</v>
      </c>
      <c r="J410" s="8">
        <f>VLOOKUP(A410,'Absolute Total Monosaccharide C'!$E$2:$T$999,8)</f>
        <v>0</v>
      </c>
      <c r="K410" s="8">
        <f>VLOOKUP(A410,'Absolute Total Monosaccharide C'!$E$2:$T$999,9)</f>
        <v>0.001493</v>
      </c>
      <c r="L410" s="8">
        <f>VLOOKUP(A410,'Absolute Total Monosaccharide C'!$E$2:$T$999,10)</f>
        <v>0</v>
      </c>
      <c r="M410" s="8">
        <f>VLOOKUP(A410,'Absolute Total Monosaccharide C'!$E$2:$T$999,11)</f>
        <v>0.013883</v>
      </c>
      <c r="N410" s="8">
        <f>VLOOKUP(A410,'Absolute Total Monosaccharide C'!$E$2:$T$999,12)</f>
        <v>0</v>
      </c>
      <c r="O410" s="8">
        <f>VLOOKUP(A410,'Absolute Total Monosaccharide C'!$E$2:$T$999,13)</f>
        <v>0</v>
      </c>
      <c r="P410" s="8">
        <f>VLOOKUP(A410,'Absolute Total Monosaccharide C'!$E$2:$T$999,14)</f>
        <v>0</v>
      </c>
      <c r="Q410" s="8">
        <f>VLOOKUP(A410,'Absolute Total Monosaccharide C'!$E$2:$T$999,15)</f>
        <v>0</v>
      </c>
      <c r="R410" s="8">
        <f>VLOOKUP(A410,'Absolute Total Monosaccharide C'!$E$2:$T$999,16)</f>
        <v>0.000294</v>
      </c>
      <c r="S410" s="110">
        <f>VLOOKUP(A410,'Absolute Total Monosaccharide C'!$E$2:$T$999,2)</f>
        <v>10.05</v>
      </c>
    </row>
    <row r="411">
      <c r="A411" s="2" t="s">
        <v>1085</v>
      </c>
      <c r="B411" s="8" t="str">
        <f>VLOOKUP(A411,'Food Encyclopedia'!$C$2:$K$999,3)&amp;","&amp;VLOOKUP(A411,'Food Encyclopedia'!$C$2:$K$999,4)&amp;","&amp;VLOOKUP(A411,'Food Encyclopedia'!$C$2:$K$999,5)&amp;","&amp;VLOOKUP(A411,'Food Encyclopedia'!$C$2:$K$999,6)</f>
        <v>baby food blend, commercial product, pouch,Gerber,Banana (2/3), blueberries (14), Toddler (12+ months),Fruits</v>
      </c>
      <c r="C411" s="8" t="str">
        <f>VLOOKUP(A411,'Food Encyclopedia'!$C$2:$K$999,6)</f>
        <v>Fruits</v>
      </c>
      <c r="D411" s="8" t="str">
        <f>VLOOKUP(A411,'Food Encyclopedia'!$C$2:$K$999,7)</f>
        <v>Commercial weaning</v>
      </c>
      <c r="E411" s="8">
        <f>VLOOKUP(A411,'Absolute Total Monosaccharide C'!$E$2:$T$999,3)</f>
        <v>0.455729</v>
      </c>
      <c r="F411" s="8">
        <f>VLOOKUP(A411,'Absolute Total Monosaccharide C'!$E$2:$T$999,4)</f>
        <v>0.004121</v>
      </c>
      <c r="G411" s="8">
        <f>VLOOKUP(A411,'Absolute Total Monosaccharide C'!$E$2:$T$999,5)</f>
        <v>0.083173</v>
      </c>
      <c r="H411" s="8">
        <f>VLOOKUP(A411,'Absolute Total Monosaccharide C'!$E$2:$T$999,6)</f>
        <v>0.003993</v>
      </c>
      <c r="I411" s="110">
        <f>VLOOKUP(A411,'Absolute Total Monosaccharide C'!$E$2:$T$999,7)</f>
        <v>0.002946</v>
      </c>
      <c r="J411" s="8">
        <f>VLOOKUP(A411,'Absolute Total Monosaccharide C'!$E$2:$T$999,8)</f>
        <v>0</v>
      </c>
      <c r="K411" s="8">
        <f>VLOOKUP(A411,'Absolute Total Monosaccharide C'!$E$2:$T$999,9)</f>
        <v>0.000417</v>
      </c>
      <c r="L411" s="8">
        <f>VLOOKUP(A411,'Absolute Total Monosaccharide C'!$E$2:$T$999,10)</f>
        <v>0</v>
      </c>
      <c r="M411" s="8">
        <f>VLOOKUP(A411,'Absolute Total Monosaccharide C'!$E$2:$T$999,11)</f>
        <v>0.010623</v>
      </c>
      <c r="N411" s="8">
        <f>VLOOKUP(A411,'Absolute Total Monosaccharide C'!$E$2:$T$999,12)</f>
        <v>0</v>
      </c>
      <c r="O411" s="8">
        <f>VLOOKUP(A411,'Absolute Total Monosaccharide C'!$E$2:$T$999,13)</f>
        <v>0</v>
      </c>
      <c r="P411" s="8">
        <f>VLOOKUP(A411,'Absolute Total Monosaccharide C'!$E$2:$T$999,14)</f>
        <v>0.003919</v>
      </c>
      <c r="Q411" s="8">
        <f>VLOOKUP(A411,'Absolute Total Monosaccharide C'!$E$2:$T$999,15)</f>
        <v>0</v>
      </c>
      <c r="R411" s="8">
        <f>VLOOKUP(A411,'Absolute Total Monosaccharide C'!$E$2:$T$999,16)</f>
        <v>0.000276</v>
      </c>
      <c r="S411" s="110">
        <f>VLOOKUP(A411,'Absolute Total Monosaccharide C'!$E$2:$T$999,2)</f>
        <v>10.11</v>
      </c>
    </row>
    <row r="412">
      <c r="A412" s="2" t="s">
        <v>1087</v>
      </c>
      <c r="B412" s="8" t="str">
        <f>VLOOKUP(A412,'Food Encyclopedia'!$C$2:$K$999,3)&amp;","&amp;VLOOKUP(A412,'Food Encyclopedia'!$C$2:$K$999,4)&amp;","&amp;VLOOKUP(A412,'Food Encyclopedia'!$C$2:$K$999,5)&amp;","&amp;VLOOKUP(A412,'Food Encyclopedia'!$C$2:$K$999,6)</f>
        <v>Strong, commercial product, pouch,Gerber,Veggies: Broccoli florests(2 1/3), carrot (1/4), banana (1/3), pineapple (2 tbsp), Toddler (12+ months),Vegetables</v>
      </c>
      <c r="C412" s="8" t="str">
        <f>VLOOKUP(A412,'Food Encyclopedia'!$C$2:$K$999,6)</f>
        <v>Vegetables</v>
      </c>
      <c r="D412" s="8" t="str">
        <f>VLOOKUP(A412,'Food Encyclopedia'!$C$2:$K$999,7)</f>
        <v>Commercial weaning</v>
      </c>
      <c r="E412" s="8">
        <f>VLOOKUP(A412,'Absolute Total Monosaccharide C'!$E$2:$T$999,3)</f>
        <v>0.431066</v>
      </c>
      <c r="F412" s="8">
        <f>VLOOKUP(A412,'Absolute Total Monosaccharide C'!$E$2:$T$999,4)</f>
        <v>0.016835</v>
      </c>
      <c r="G412" s="8">
        <f>VLOOKUP(A412,'Absolute Total Monosaccharide C'!$E$2:$T$999,5)</f>
        <v>0.159412</v>
      </c>
      <c r="H412" s="8">
        <f>VLOOKUP(A412,'Absolute Total Monosaccharide C'!$E$2:$T$999,6)</f>
        <v>0.003219</v>
      </c>
      <c r="I412" s="110">
        <f>VLOOKUP(A412,'Absolute Total Monosaccharide C'!$E$2:$T$999,7)</f>
        <v>0.012388</v>
      </c>
      <c r="J412" s="8">
        <f>VLOOKUP(A412,'Absolute Total Monosaccharide C'!$E$2:$T$999,8)</f>
        <v>0</v>
      </c>
      <c r="K412" s="8">
        <f>VLOOKUP(A412,'Absolute Total Monosaccharide C'!$E$2:$T$999,9)</f>
        <v>0.002083</v>
      </c>
      <c r="L412" s="8">
        <f>VLOOKUP(A412,'Absolute Total Monosaccharide C'!$E$2:$T$999,10)</f>
        <v>0</v>
      </c>
      <c r="M412" s="8">
        <f>VLOOKUP(A412,'Absolute Total Monosaccharide C'!$E$2:$T$999,11)</f>
        <v>0.022617</v>
      </c>
      <c r="N412" s="8">
        <f>VLOOKUP(A412,'Absolute Total Monosaccharide C'!$E$2:$T$999,12)</f>
        <v>0.000518</v>
      </c>
      <c r="O412" s="8">
        <f>VLOOKUP(A412,'Absolute Total Monosaccharide C'!$E$2:$T$999,13)</f>
        <v>0.000209</v>
      </c>
      <c r="P412" s="8">
        <f>VLOOKUP(A412,'Absolute Total Monosaccharide C'!$E$2:$T$999,14)</f>
        <v>0.004388</v>
      </c>
      <c r="Q412" s="8">
        <f>VLOOKUP(A412,'Absolute Total Monosaccharide C'!$E$2:$T$999,15)</f>
        <v>0</v>
      </c>
      <c r="R412" s="8">
        <f>VLOOKUP(A412,'Absolute Total Monosaccharide C'!$E$2:$T$999,16)</f>
        <v>0.000771</v>
      </c>
      <c r="S412" s="110">
        <f>VLOOKUP(A412,'Absolute Total Monosaccharide C'!$E$2:$T$999,2)</f>
        <v>10.52</v>
      </c>
    </row>
    <row r="413">
      <c r="A413" s="2" t="s">
        <v>1090</v>
      </c>
      <c r="B413" s="8" t="str">
        <f>VLOOKUP(A413,'Food Encyclopedia'!$C$2:$K$999,3)&amp;","&amp;VLOOKUP(A413,'Food Encyclopedia'!$C$2:$K$999,4)&amp;","&amp;VLOOKUP(A413,'Food Encyclopedia'!$C$2:$K$999,5)&amp;","&amp;VLOOKUP(A413,'Food Encyclopedia'!$C$2:$K$999,6)</f>
        <v>Strong, commercial product, pouch,Gerber,Veggies: Sweet potatoes (1/3 cup), mango (3 tbsp), pear (1 1/3 tbsp), kale (1/4 cup), Toddler (12+ months),Vegetables</v>
      </c>
      <c r="C413" s="8" t="str">
        <f>VLOOKUP(A413,'Food Encyclopedia'!$C$2:$K$999,6)</f>
        <v>Vegetables</v>
      </c>
      <c r="D413" s="8" t="str">
        <f>VLOOKUP(A413,'Food Encyclopedia'!$C$2:$K$999,7)</f>
        <v>Commercial weaning</v>
      </c>
      <c r="E413" s="8">
        <f>VLOOKUP(A413,'Absolute Total Monosaccharide C'!$E$2:$T$999,3)</f>
        <v>0.326272</v>
      </c>
      <c r="F413" s="8">
        <f>VLOOKUP(A413,'Absolute Total Monosaccharide C'!$E$2:$T$999,4)</f>
        <v>0.016898</v>
      </c>
      <c r="G413" s="8">
        <f>VLOOKUP(A413,'Absolute Total Monosaccharide C'!$E$2:$T$999,5)</f>
        <v>0</v>
      </c>
      <c r="H413" s="8">
        <f>VLOOKUP(A413,'Absolute Total Monosaccharide C'!$E$2:$T$999,6)</f>
        <v>0.012317</v>
      </c>
      <c r="I413" s="110">
        <f>VLOOKUP(A413,'Absolute Total Monosaccharide C'!$E$2:$T$999,7)</f>
        <v>0.01264</v>
      </c>
      <c r="J413" s="8">
        <f>VLOOKUP(A413,'Absolute Total Monosaccharide C'!$E$2:$T$999,8)</f>
        <v>0</v>
      </c>
      <c r="K413" s="8">
        <f>VLOOKUP(A413,'Absolute Total Monosaccharide C'!$E$2:$T$999,9)</f>
        <v>0.001287</v>
      </c>
      <c r="L413" s="8">
        <f>VLOOKUP(A413,'Absolute Total Monosaccharide C'!$E$2:$T$999,10)</f>
        <v>0</v>
      </c>
      <c r="M413" s="8">
        <f>VLOOKUP(A413,'Absolute Total Monosaccharide C'!$E$2:$T$999,11)</f>
        <v>0.013574</v>
      </c>
      <c r="N413" s="8">
        <f>VLOOKUP(A413,'Absolute Total Monosaccharide C'!$E$2:$T$999,12)</f>
        <v>0</v>
      </c>
      <c r="O413" s="8">
        <f>VLOOKUP(A413,'Absolute Total Monosaccharide C'!$E$2:$T$999,13)</f>
        <v>0</v>
      </c>
      <c r="P413" s="8">
        <f>VLOOKUP(A413,'Absolute Total Monosaccharide C'!$E$2:$T$999,14)</f>
        <v>0.003206</v>
      </c>
      <c r="Q413" s="8">
        <f>VLOOKUP(A413,'Absolute Total Monosaccharide C'!$E$2:$T$999,15)</f>
        <v>0</v>
      </c>
      <c r="R413" s="8">
        <f>VLOOKUP(A413,'Absolute Total Monosaccharide C'!$E$2:$T$999,16)</f>
        <v>0</v>
      </c>
      <c r="S413" s="110">
        <f>VLOOKUP(A413,'Absolute Total Monosaccharide C'!$E$2:$T$999,2)</f>
        <v>10</v>
      </c>
    </row>
    <row r="414">
      <c r="A414" s="2" t="s">
        <v>1092</v>
      </c>
      <c r="B414" s="8" t="str">
        <f>VLOOKUP(A414,'Food Encyclopedia'!$C$2:$K$999,3)&amp;","&amp;VLOOKUP(A414,'Food Encyclopedia'!$C$2:$K$999,4)&amp;","&amp;VLOOKUP(A414,'Food Encyclopedia'!$C$2:$K$999,5)&amp;","&amp;VLOOKUP(A414,'Food Encyclopedia'!$C$2:$K$999,6)</f>
        <v>baby food blend, commercial product, pouch,Gerber,Apple (1 2/3), sweet potato (2 1/4 tsp) with cinnamon, Toddler (12+ months),Fruits</v>
      </c>
      <c r="C414" s="8" t="str">
        <f>VLOOKUP(A414,'Food Encyclopedia'!$C$2:$K$999,6)</f>
        <v>Fruits</v>
      </c>
      <c r="D414" s="8" t="str">
        <f>VLOOKUP(A414,'Food Encyclopedia'!$C$2:$K$999,7)</f>
        <v>Commercial weaning</v>
      </c>
      <c r="E414" s="8">
        <f>VLOOKUP(A414,'Absolute Total Monosaccharide C'!$E$2:$T$999,3)</f>
        <v>0.296892</v>
      </c>
      <c r="F414" s="8">
        <f>VLOOKUP(A414,'Absolute Total Monosaccharide C'!$E$2:$T$999,4)</f>
        <v>0.012429</v>
      </c>
      <c r="G414" s="8">
        <f>VLOOKUP(A414,'Absolute Total Monosaccharide C'!$E$2:$T$999,5)</f>
        <v>0.16896</v>
      </c>
      <c r="H414" s="8">
        <f>VLOOKUP(A414,'Absolute Total Monosaccharide C'!$E$2:$T$999,6)</f>
        <v>0.01258</v>
      </c>
      <c r="I414" s="110">
        <f>VLOOKUP(A414,'Absolute Total Monosaccharide C'!$E$2:$T$999,7)</f>
        <v>0.010261</v>
      </c>
      <c r="J414" s="8">
        <f>VLOOKUP(A414,'Absolute Total Monosaccharide C'!$E$2:$T$999,8)</f>
        <v>0</v>
      </c>
      <c r="K414" s="8">
        <f>VLOOKUP(A414,'Absolute Total Monosaccharide C'!$E$2:$T$999,9)</f>
        <v>0.002043</v>
      </c>
      <c r="L414" s="8">
        <f>VLOOKUP(A414,'Absolute Total Monosaccharide C'!$E$2:$T$999,10)</f>
        <v>0</v>
      </c>
      <c r="M414" s="8">
        <f>VLOOKUP(A414,'Absolute Total Monosaccharide C'!$E$2:$T$999,11)</f>
        <v>0.018993</v>
      </c>
      <c r="N414" s="8">
        <f>VLOOKUP(A414,'Absolute Total Monosaccharide C'!$E$2:$T$999,12)</f>
        <v>0.00081</v>
      </c>
      <c r="O414" s="8">
        <f>VLOOKUP(A414,'Absolute Total Monosaccharide C'!$E$2:$T$999,13)</f>
        <v>0.000326</v>
      </c>
      <c r="P414" s="8">
        <f>VLOOKUP(A414,'Absolute Total Monosaccharide C'!$E$2:$T$999,14)</f>
        <v>0.001742</v>
      </c>
      <c r="Q414" s="8">
        <f>VLOOKUP(A414,'Absolute Total Monosaccharide C'!$E$2:$T$999,15)</f>
        <v>0</v>
      </c>
      <c r="R414" s="8">
        <f>VLOOKUP(A414,'Absolute Total Monosaccharide C'!$E$2:$T$999,16)</f>
        <v>0.000269</v>
      </c>
      <c r="S414" s="110">
        <f>VLOOKUP(A414,'Absolute Total Monosaccharide C'!$E$2:$T$999,2)</f>
        <v>10.4</v>
      </c>
    </row>
    <row r="415">
      <c r="A415" s="2" t="s">
        <v>1094</v>
      </c>
      <c r="B415" s="8" t="str">
        <f>VLOOKUP(A415,'Food Encyclopedia'!$C$2:$K$999,3)&amp;","&amp;VLOOKUP(A415,'Food Encyclopedia'!$C$2:$K$999,4)&amp;","&amp;VLOOKUP(A415,'Food Encyclopedia'!$C$2:$K$999,5)&amp;","&amp;VLOOKUP(A415,'Food Encyclopedia'!$C$2:$K$999,6)</f>
        <v>baby food blend, commercial product, pouch,Gerber,Apple (1/2),  peach (1 tbsp),  spinach leaves (2/3), Toddler (12+ months),Fruits</v>
      </c>
      <c r="C415" s="8" t="str">
        <f>VLOOKUP(A415,'Food Encyclopedia'!$C$2:$K$999,6)</f>
        <v>Fruits</v>
      </c>
      <c r="D415" s="8" t="str">
        <f>VLOOKUP(A415,'Food Encyclopedia'!$C$2:$K$999,7)</f>
        <v>Commercial weaning</v>
      </c>
      <c r="E415" s="8">
        <f>VLOOKUP(A415,'Absolute Total Monosaccharide C'!$E$2:$T$999,3)</f>
        <v>0.181379</v>
      </c>
      <c r="F415" s="8">
        <f>VLOOKUP(A415,'Absolute Total Monosaccharide C'!$E$2:$T$999,4)</f>
        <v>0.012177</v>
      </c>
      <c r="G415" s="8">
        <f>VLOOKUP(A415,'Absolute Total Monosaccharide C'!$E$2:$T$999,5)</f>
        <v>0.107503</v>
      </c>
      <c r="H415" s="8">
        <f>VLOOKUP(A415,'Absolute Total Monosaccharide C'!$E$2:$T$999,6)</f>
        <v>0.017242</v>
      </c>
      <c r="I415" s="110">
        <f>VLOOKUP(A415,'Absolute Total Monosaccharide C'!$E$2:$T$999,7)</f>
        <v>0.010111</v>
      </c>
      <c r="J415" s="8">
        <f>VLOOKUP(A415,'Absolute Total Monosaccharide C'!$E$2:$T$999,8)</f>
        <v>0</v>
      </c>
      <c r="K415" s="8">
        <f>VLOOKUP(A415,'Absolute Total Monosaccharide C'!$E$2:$T$999,9)</f>
        <v>0.001961</v>
      </c>
      <c r="L415" s="8">
        <f>VLOOKUP(A415,'Absolute Total Monosaccharide C'!$E$2:$T$999,10)</f>
        <v>0</v>
      </c>
      <c r="M415" s="8">
        <f>VLOOKUP(A415,'Absolute Total Monosaccharide C'!$E$2:$T$999,11)</f>
        <v>0.020283</v>
      </c>
      <c r="N415" s="8">
        <f>VLOOKUP(A415,'Absolute Total Monosaccharide C'!$E$2:$T$999,12)</f>
        <v>0</v>
      </c>
      <c r="O415" s="8">
        <f>VLOOKUP(A415,'Absolute Total Monosaccharide C'!$E$2:$T$999,13)</f>
        <v>0</v>
      </c>
      <c r="P415" s="111">
        <f>VLOOKUP(A415,'Absolute Total Monosaccharide C'!$E$2:$T$999,14)</f>
        <v>0.0000778</v>
      </c>
      <c r="Q415" s="8">
        <f>VLOOKUP(A415,'Absolute Total Monosaccharide C'!$E$2:$T$999,15)</f>
        <v>0</v>
      </c>
      <c r="R415" s="8">
        <f>VLOOKUP(A415,'Absolute Total Monosaccharide C'!$E$2:$T$999,16)</f>
        <v>0.000454</v>
      </c>
      <c r="S415" s="110">
        <f>VLOOKUP(A415,'Absolute Total Monosaccharide C'!$E$2:$T$999,2)</f>
        <v>10.26</v>
      </c>
    </row>
    <row r="416">
      <c r="A416" s="2" t="s">
        <v>1096</v>
      </c>
      <c r="B416" s="8" t="str">
        <f>VLOOKUP(A416,'Food Encyclopedia'!$C$2:$K$999,3)&amp;","&amp;VLOOKUP(A416,'Food Encyclopedia'!$C$2:$K$999,4)&amp;","&amp;VLOOKUP(A416,'Food Encyclopedia'!$C$2:$K$999,5)&amp;","&amp;VLOOKUP(A416,'Food Encyclopedia'!$C$2:$K$999,6)</f>
        <v>Strong, commercial product, pouch,Gerber,2g Protein: Pear, sweet potato, greek yogurt (1 tbsp), oats, cinnamon, Toddler (12+ months),Fruits</v>
      </c>
      <c r="C416" s="8" t="str">
        <f>VLOOKUP(A416,'Food Encyclopedia'!$C$2:$K$999,6)</f>
        <v>Fruits</v>
      </c>
      <c r="D416" s="8" t="str">
        <f>VLOOKUP(A416,'Food Encyclopedia'!$C$2:$K$999,7)</f>
        <v>Commercial weaning</v>
      </c>
      <c r="E416" s="8">
        <f>VLOOKUP(A416,'Absolute Total Monosaccharide C'!$E$2:$T$999,3)</f>
        <v>0.353614</v>
      </c>
      <c r="F416" s="8">
        <f>VLOOKUP(A416,'Absolute Total Monosaccharide C'!$E$2:$T$999,4)</f>
        <v>0.018992</v>
      </c>
      <c r="G416" s="8">
        <f>VLOOKUP(A416,'Absolute Total Monosaccharide C'!$E$2:$T$999,5)</f>
        <v>0.039913</v>
      </c>
      <c r="H416" s="8">
        <f>VLOOKUP(A416,'Absolute Total Monosaccharide C'!$E$2:$T$999,6)</f>
        <v>0.035478</v>
      </c>
      <c r="I416" s="110">
        <f>VLOOKUP(A416,'Absolute Total Monosaccharide C'!$E$2:$T$999,7)</f>
        <v>0.028457</v>
      </c>
      <c r="J416" s="8">
        <f>VLOOKUP(A416,'Absolute Total Monosaccharide C'!$E$2:$T$999,8)</f>
        <v>0</v>
      </c>
      <c r="K416" s="8">
        <f>VLOOKUP(A416,'Absolute Total Monosaccharide C'!$E$2:$T$999,9)</f>
        <v>0.001561</v>
      </c>
      <c r="L416" s="8">
        <f>VLOOKUP(A416,'Absolute Total Monosaccharide C'!$E$2:$T$999,10)</f>
        <v>0</v>
      </c>
      <c r="M416" s="8">
        <f>VLOOKUP(A416,'Absolute Total Monosaccharide C'!$E$2:$T$999,11)</f>
        <v>0.014063</v>
      </c>
      <c r="N416" s="8">
        <f>VLOOKUP(A416,'Absolute Total Monosaccharide C'!$E$2:$T$999,12)</f>
        <v>0</v>
      </c>
      <c r="O416" s="8">
        <f>VLOOKUP(A416,'Absolute Total Monosaccharide C'!$E$2:$T$999,13)</f>
        <v>0</v>
      </c>
      <c r="P416" s="8">
        <f>VLOOKUP(A416,'Absolute Total Monosaccharide C'!$E$2:$T$999,14)</f>
        <v>0.001792</v>
      </c>
      <c r="Q416" s="8">
        <f>VLOOKUP(A416,'Absolute Total Monosaccharide C'!$E$2:$T$999,15)</f>
        <v>0</v>
      </c>
      <c r="R416" s="8">
        <f>VLOOKUP(A416,'Absolute Total Monosaccharide C'!$E$2:$T$999,16)</f>
        <v>0.00064</v>
      </c>
      <c r="S416" s="110">
        <f>VLOOKUP(A416,'Absolute Total Monosaccharide C'!$E$2:$T$999,2)</f>
        <v>10.19</v>
      </c>
    </row>
    <row r="417">
      <c r="A417" s="2" t="s">
        <v>1098</v>
      </c>
      <c r="B417" s="8" t="str">
        <f>VLOOKUP(A417,'Food Encyclopedia'!$C$2:$K$999,3)&amp;","&amp;VLOOKUP(A417,'Food Encyclopedia'!$C$2:$K$999,4)&amp;","&amp;VLOOKUP(A417,'Food Encyclopedia'!$C$2:$K$999,5)&amp;","&amp;VLOOKUP(A417,'Food Encyclopedia'!$C$2:$K$999,6)</f>
        <v>Strong, commercial product, pouch,Gerber,2 g Protein: Banana, blueberry, purple carrot, greek yogurt (1 tbsp), mixed grains (1 1/2), Toddler (12+ months),Fruits</v>
      </c>
      <c r="C417" s="8" t="str">
        <f>VLOOKUP(A417,'Food Encyclopedia'!$C$2:$K$999,6)</f>
        <v>Fruits</v>
      </c>
      <c r="D417" s="8" t="str">
        <f>VLOOKUP(A417,'Food Encyclopedia'!$C$2:$K$999,7)</f>
        <v>Commercial weaning</v>
      </c>
      <c r="E417" s="8">
        <f>VLOOKUP(A417,'Absolute Total Monosaccharide C'!$E$2:$T$999,3)</f>
        <v>0.479986</v>
      </c>
      <c r="F417" s="8">
        <f>VLOOKUP(A417,'Absolute Total Monosaccharide C'!$E$2:$T$999,4)</f>
        <v>0.014364</v>
      </c>
      <c r="G417" s="8">
        <f>VLOOKUP(A417,'Absolute Total Monosaccharide C'!$E$2:$T$999,5)</f>
        <v>0.062477</v>
      </c>
      <c r="H417" s="8">
        <f>VLOOKUP(A417,'Absolute Total Monosaccharide C'!$E$2:$T$999,6)</f>
        <v>0.021814</v>
      </c>
      <c r="I417" s="110">
        <f>VLOOKUP(A417,'Absolute Total Monosaccharide C'!$E$2:$T$999,7)</f>
        <v>0.016246</v>
      </c>
      <c r="J417" s="8">
        <f>VLOOKUP(A417,'Absolute Total Monosaccharide C'!$E$2:$T$999,8)</f>
        <v>0</v>
      </c>
      <c r="K417" s="8">
        <f>VLOOKUP(A417,'Absolute Total Monosaccharide C'!$E$2:$T$999,9)</f>
        <v>0.000675</v>
      </c>
      <c r="L417" s="8">
        <f>VLOOKUP(A417,'Absolute Total Monosaccharide C'!$E$2:$T$999,10)</f>
        <v>0</v>
      </c>
      <c r="M417" s="8">
        <f>VLOOKUP(A417,'Absolute Total Monosaccharide C'!$E$2:$T$999,11)</f>
        <v>0.00819</v>
      </c>
      <c r="N417" s="8">
        <f>VLOOKUP(A417,'Absolute Total Monosaccharide C'!$E$2:$T$999,12)</f>
        <v>0</v>
      </c>
      <c r="O417" s="8">
        <f>VLOOKUP(A417,'Absolute Total Monosaccharide C'!$E$2:$T$999,13)</f>
        <v>0</v>
      </c>
      <c r="P417" s="8">
        <f>VLOOKUP(A417,'Absolute Total Monosaccharide C'!$E$2:$T$999,14)</f>
        <v>0.006044</v>
      </c>
      <c r="Q417" s="8">
        <f>VLOOKUP(A417,'Absolute Total Monosaccharide C'!$E$2:$T$999,15)</f>
        <v>0</v>
      </c>
      <c r="R417" s="8">
        <f>VLOOKUP(A417,'Absolute Total Monosaccharide C'!$E$2:$T$999,16)</f>
        <v>0.000607</v>
      </c>
      <c r="S417" s="110">
        <f>VLOOKUP(A417,'Absolute Total Monosaccharide C'!$E$2:$T$999,2)</f>
        <v>9.67</v>
      </c>
    </row>
    <row r="418">
      <c r="A418" s="2" t="s">
        <v>1100</v>
      </c>
      <c r="B418" s="8" t="str">
        <f>VLOOKUP(A418,'Food Encyclopedia'!$C$2:$K$999,3)&amp;","&amp;VLOOKUP(A418,'Food Encyclopedia'!$C$2:$K$999,4)&amp;","&amp;VLOOKUP(A418,'Food Encyclopedia'!$C$2:$K$999,5)&amp;","&amp;VLOOKUP(A418,'Food Encyclopedia'!$C$2:$K$999,6)</f>
        <v>baby food blend, commercial product, pouch,Gerber,Banana (1/2), pear (2 tbsp), zucchini (1 1/2 tbsp), Toddler (12+ months),Fruits</v>
      </c>
      <c r="C418" s="8" t="str">
        <f>VLOOKUP(A418,'Food Encyclopedia'!$C$2:$K$999,6)</f>
        <v>Fruits</v>
      </c>
      <c r="D418" s="8" t="str">
        <f>VLOOKUP(A418,'Food Encyclopedia'!$C$2:$K$999,7)</f>
        <v>Commercial weaning</v>
      </c>
      <c r="E418" s="8">
        <f>VLOOKUP(A418,'Absolute Total Monosaccharide C'!$E$2:$T$999,3)</f>
        <v>0.364702</v>
      </c>
      <c r="F418" s="8">
        <f>VLOOKUP(A418,'Absolute Total Monosaccharide C'!$E$2:$T$999,4)</f>
        <v>0.01189</v>
      </c>
      <c r="G418" s="8">
        <f>VLOOKUP(A418,'Absolute Total Monosaccharide C'!$E$2:$T$999,5)</f>
        <v>0.089518</v>
      </c>
      <c r="H418" s="8">
        <f>VLOOKUP(A418,'Absolute Total Monosaccharide C'!$E$2:$T$999,6)</f>
        <v>0.016189</v>
      </c>
      <c r="I418" s="110">
        <f>VLOOKUP(A418,'Absolute Total Monosaccharide C'!$E$2:$T$999,7)</f>
        <v>0.010408</v>
      </c>
      <c r="J418" s="8">
        <f>VLOOKUP(A418,'Absolute Total Monosaccharide C'!$E$2:$T$999,8)</f>
        <v>0</v>
      </c>
      <c r="K418" s="8">
        <f>VLOOKUP(A418,'Absolute Total Monosaccharide C'!$E$2:$T$999,9)</f>
        <v>0.000962</v>
      </c>
      <c r="L418" s="8">
        <f>VLOOKUP(A418,'Absolute Total Monosaccharide C'!$E$2:$T$999,10)</f>
        <v>0</v>
      </c>
      <c r="M418" s="8">
        <f>VLOOKUP(A418,'Absolute Total Monosaccharide C'!$E$2:$T$999,11)</f>
        <v>0.015034</v>
      </c>
      <c r="N418" s="8">
        <f>VLOOKUP(A418,'Absolute Total Monosaccharide C'!$E$2:$T$999,12)</f>
        <v>0</v>
      </c>
      <c r="O418" s="8">
        <f>VLOOKUP(A418,'Absolute Total Monosaccharide C'!$E$2:$T$999,13)</f>
        <v>0</v>
      </c>
      <c r="P418" s="8">
        <f>VLOOKUP(A418,'Absolute Total Monosaccharide C'!$E$2:$T$999,14)</f>
        <v>0.002992</v>
      </c>
      <c r="Q418" s="8">
        <f>VLOOKUP(A418,'Absolute Total Monosaccharide C'!$E$2:$T$999,15)</f>
        <v>0</v>
      </c>
      <c r="R418" s="8">
        <f>VLOOKUP(A418,'Absolute Total Monosaccharide C'!$E$2:$T$999,16)</f>
        <v>0.000751</v>
      </c>
      <c r="S418" s="110">
        <f>VLOOKUP(A418,'Absolute Total Monosaccharide C'!$E$2:$T$999,2)</f>
        <v>11.1</v>
      </c>
    </row>
    <row r="419">
      <c r="A419" s="2" t="s">
        <v>1102</v>
      </c>
      <c r="B419" s="8" t="str">
        <f>VLOOKUP(A419,'Food Encyclopedia'!$C$2:$K$999,3)&amp;","&amp;VLOOKUP(A419,'Food Encyclopedia'!$C$2:$K$999,4)&amp;","&amp;VLOOKUP(A419,'Food Encyclopedia'!$C$2:$K$999,5)&amp;","&amp;VLOOKUP(A419,'Food Encyclopedia'!$C$2:$K$999,6)</f>
        <v>baby food blend, commercial product, pouch,Gerber,Apple (1/3), pear (1/4). peach (1 tbsp), Toddler (12+ months),Fruits</v>
      </c>
      <c r="C419" s="8" t="str">
        <f>VLOOKUP(A419,'Food Encyclopedia'!$C$2:$K$999,6)</f>
        <v>Fruits</v>
      </c>
      <c r="D419" s="8" t="str">
        <f>VLOOKUP(A419,'Food Encyclopedia'!$C$2:$K$999,7)</f>
        <v>Commercial weaning</v>
      </c>
      <c r="E419" s="8">
        <f>VLOOKUP(A419,'Absolute Total Monosaccharide C'!$E$2:$T$999,3)</f>
        <v>0.221966</v>
      </c>
      <c r="F419" s="8">
        <f>VLOOKUP(A419,'Absolute Total Monosaccharide C'!$E$2:$T$999,4)</f>
        <v>0.012639</v>
      </c>
      <c r="G419" s="8">
        <f>VLOOKUP(A419,'Absolute Total Monosaccharide C'!$E$2:$T$999,5)</f>
        <v>0.159921</v>
      </c>
      <c r="H419" s="8">
        <f>VLOOKUP(A419,'Absolute Total Monosaccharide C'!$E$2:$T$999,6)</f>
        <v>0.027926</v>
      </c>
      <c r="I419" s="110">
        <f>VLOOKUP(A419,'Absolute Total Monosaccharide C'!$E$2:$T$999,7)</f>
        <v>0.016854</v>
      </c>
      <c r="J419" s="8">
        <f>VLOOKUP(A419,'Absolute Total Monosaccharide C'!$E$2:$T$999,8)</f>
        <v>0</v>
      </c>
      <c r="K419" s="8">
        <f>VLOOKUP(A419,'Absolute Total Monosaccharide C'!$E$2:$T$999,9)</f>
        <v>0.001923</v>
      </c>
      <c r="L419" s="8">
        <f>VLOOKUP(A419,'Absolute Total Monosaccharide C'!$E$2:$T$999,10)</f>
        <v>0</v>
      </c>
      <c r="M419" s="8">
        <f>VLOOKUP(A419,'Absolute Total Monosaccharide C'!$E$2:$T$999,11)</f>
        <v>0.020265</v>
      </c>
      <c r="N419" s="8">
        <f>VLOOKUP(A419,'Absolute Total Monosaccharide C'!$E$2:$T$999,12)</f>
        <v>0</v>
      </c>
      <c r="O419" s="8">
        <f>VLOOKUP(A419,'Absolute Total Monosaccharide C'!$E$2:$T$999,13)</f>
        <v>0</v>
      </c>
      <c r="P419" s="8">
        <f>VLOOKUP(A419,'Absolute Total Monosaccharide C'!$E$2:$T$999,14)</f>
        <v>0.002293</v>
      </c>
      <c r="Q419" s="8">
        <f>VLOOKUP(A419,'Absolute Total Monosaccharide C'!$E$2:$T$999,15)</f>
        <v>0</v>
      </c>
      <c r="R419" s="8">
        <f>VLOOKUP(A419,'Absolute Total Monosaccharide C'!$E$2:$T$999,16)</f>
        <v>0.000333</v>
      </c>
      <c r="S419" s="110">
        <f>VLOOKUP(A419,'Absolute Total Monosaccharide C'!$E$2:$T$999,2)</f>
        <v>10.31</v>
      </c>
    </row>
    <row r="420">
      <c r="A420" s="2" t="s">
        <v>1104</v>
      </c>
      <c r="B420" s="8" t="str">
        <f>VLOOKUP(A420,'Food Encyclopedia'!$C$2:$K$999,3)&amp;","&amp;VLOOKUP(A420,'Food Encyclopedia'!$C$2:$K$999,4)&amp;","&amp;VLOOKUP(A420,'Food Encyclopedia'!$C$2:$K$999,5)&amp;","&amp;VLOOKUP(A420,'Food Encyclopedia'!$C$2:$K$999,6)</f>
        <v>Real Food For Babies, commercial product, jar,Beech-Nut Natrual,Pea, green beans &amp; aspargus, Stage 2 (6+ months),Vegetables</v>
      </c>
      <c r="C420" s="8" t="str">
        <f>VLOOKUP(A420,'Food Encyclopedia'!$C$2:$K$999,6)</f>
        <v>Vegetables</v>
      </c>
      <c r="D420" s="8" t="str">
        <f>VLOOKUP(A420,'Food Encyclopedia'!$C$2:$K$999,7)</f>
        <v>Commercial weaning</v>
      </c>
      <c r="E420" s="8">
        <f>VLOOKUP(A420,'Absolute Total Monosaccharide C'!$E$2:$T$999,3)</f>
        <v>0.506742</v>
      </c>
      <c r="F420" s="8">
        <f>VLOOKUP(A420,'Absolute Total Monosaccharide C'!$E$2:$T$999,4)</f>
        <v>0.030967</v>
      </c>
      <c r="G420" s="8">
        <f>VLOOKUP(A420,'Absolute Total Monosaccharide C'!$E$2:$T$999,5)</f>
        <v>0</v>
      </c>
      <c r="H420" s="8">
        <f>VLOOKUP(A420,'Absolute Total Monosaccharide C'!$E$2:$T$999,6)</f>
        <v>0.012856</v>
      </c>
      <c r="I420" s="110">
        <f>VLOOKUP(A420,'Absolute Total Monosaccharide C'!$E$2:$T$999,7)</f>
        <v>0.037625</v>
      </c>
      <c r="J420" s="8">
        <f>VLOOKUP(A420,'Absolute Total Monosaccharide C'!$E$2:$T$999,8)</f>
        <v>0</v>
      </c>
      <c r="K420" s="8">
        <f>VLOOKUP(A420,'Absolute Total Monosaccharide C'!$E$2:$T$999,9)</f>
        <v>0.001625</v>
      </c>
      <c r="L420" s="8">
        <f>VLOOKUP(A420,'Absolute Total Monosaccharide C'!$E$2:$T$999,10)</f>
        <v>0</v>
      </c>
      <c r="M420" s="8">
        <f>VLOOKUP(A420,'Absolute Total Monosaccharide C'!$E$2:$T$999,11)</f>
        <v>0.012106</v>
      </c>
      <c r="N420" s="8">
        <f>VLOOKUP(A420,'Absolute Total Monosaccharide C'!$E$2:$T$999,12)</f>
        <v>0</v>
      </c>
      <c r="O420" s="8">
        <f>VLOOKUP(A420,'Absolute Total Monosaccharide C'!$E$2:$T$999,13)</f>
        <v>0</v>
      </c>
      <c r="P420" s="8">
        <f>VLOOKUP(A420,'Absolute Total Monosaccharide C'!$E$2:$T$999,14)</f>
        <v>0.006627</v>
      </c>
      <c r="Q420" s="8">
        <f>VLOOKUP(A420,'Absolute Total Monosaccharide C'!$E$2:$T$999,15)</f>
        <v>0</v>
      </c>
      <c r="R420" s="8">
        <f>VLOOKUP(A420,'Absolute Total Monosaccharide C'!$E$2:$T$999,16)</f>
        <v>0</v>
      </c>
      <c r="S420" s="110">
        <f>VLOOKUP(A420,'Absolute Total Monosaccharide C'!$E$2:$T$999,2)</f>
        <v>9.92</v>
      </c>
    </row>
    <row r="421">
      <c r="A421" s="2" t="s">
        <v>1107</v>
      </c>
      <c r="B421" s="8" t="str">
        <f>VLOOKUP(A421,'Food Encyclopedia'!$C$2:$K$999,3)&amp;","&amp;VLOOKUP(A421,'Food Encyclopedia'!$C$2:$K$999,4)&amp;","&amp;VLOOKUP(A421,'Food Encyclopedia'!$C$2:$K$999,5)&amp;","&amp;VLOOKUP(A421,'Food Encyclopedia'!$C$2:$K$999,6)</f>
        <v>Quinoa, NA, NA, fresh,Ancient Harvest,Washed &amp; Rinsed Organic Quinoa: Traditional Quinoa,Grain Products</v>
      </c>
      <c r="C421" s="8" t="str">
        <f>VLOOKUP(A421,'Food Encyclopedia'!$C$2:$K$999,6)</f>
        <v>Grain Products</v>
      </c>
      <c r="D421" s="8" t="str">
        <f>VLOOKUP(A421,'Food Encyclopedia'!$C$2:$K$999,7)</f>
        <v>Grains</v>
      </c>
      <c r="E421" s="8">
        <f>VLOOKUP(A421,'Absolute Total Monosaccharide C'!$E$2:$T$999,3)</f>
        <v>0.591524</v>
      </c>
      <c r="F421" s="8">
        <f>VLOOKUP(A421,'Absolute Total Monosaccharide C'!$E$2:$T$999,4)</f>
        <v>0.009798</v>
      </c>
      <c r="G421" s="8">
        <f>VLOOKUP(A421,'Absolute Total Monosaccharide C'!$E$2:$T$999,5)</f>
        <v>0</v>
      </c>
      <c r="H421" s="8">
        <f>VLOOKUP(A421,'Absolute Total Monosaccharide C'!$E$2:$T$999,6)</f>
        <v>0.002004</v>
      </c>
      <c r="I421" s="110">
        <f>VLOOKUP(A421,'Absolute Total Monosaccharide C'!$E$2:$T$999,7)</f>
        <v>0.013494</v>
      </c>
      <c r="J421" s="8">
        <f>VLOOKUP(A421,'Absolute Total Monosaccharide C'!$E$2:$T$999,8)</f>
        <v>0</v>
      </c>
      <c r="K421" s="8">
        <f>VLOOKUP(A421,'Absolute Total Monosaccharide C'!$E$2:$T$999,9)</f>
        <v>0.000984</v>
      </c>
      <c r="L421" s="8">
        <f>VLOOKUP(A421,'Absolute Total Monosaccharide C'!$E$2:$T$999,10)</f>
        <v>0</v>
      </c>
      <c r="M421" s="8">
        <f>VLOOKUP(A421,'Absolute Total Monosaccharide C'!$E$2:$T$999,11)</f>
        <v>0.00711</v>
      </c>
      <c r="N421" s="8">
        <f>VLOOKUP(A421,'Absolute Total Monosaccharide C'!$E$2:$T$999,12)</f>
        <v>0</v>
      </c>
      <c r="O421" s="8">
        <f>VLOOKUP(A421,'Absolute Total Monosaccharide C'!$E$2:$T$999,13)</f>
        <v>0</v>
      </c>
      <c r="P421" s="8">
        <f>VLOOKUP(A421,'Absolute Total Monosaccharide C'!$E$2:$T$999,14)</f>
        <v>0.002193</v>
      </c>
      <c r="Q421" s="8">
        <f>VLOOKUP(A421,'Absolute Total Monosaccharide C'!$E$2:$T$999,15)</f>
        <v>0</v>
      </c>
      <c r="R421" s="8">
        <f>VLOOKUP(A421,'Absolute Total Monosaccharide C'!$E$2:$T$999,16)</f>
        <v>0</v>
      </c>
      <c r="S421" s="110">
        <f>VLOOKUP(A421,'Absolute Total Monosaccharide C'!$E$2:$T$999,2)</f>
        <v>9.99</v>
      </c>
    </row>
    <row r="422">
      <c r="A422" s="2" t="s">
        <v>1112</v>
      </c>
      <c r="B422" s="8" t="str">
        <f>VLOOKUP(A422,'Food Encyclopedia'!$C$2:$K$999,3)&amp;","&amp;VLOOKUP(A422,'Food Encyclopedia'!$C$2:$K$999,4)&amp;","&amp;VLOOKUP(A422,'Food Encyclopedia'!$C$2:$K$999,5)&amp;","&amp;VLOOKUP(A422,'Food Encyclopedia'!$C$2:$K$999,6)</f>
        <v>Rice, brown, NA, pre-cooked,Organics,,Grain Products</v>
      </c>
      <c r="C422" s="8" t="str">
        <f>VLOOKUP(A422,'Food Encyclopedia'!$C$2:$K$999,6)</f>
        <v>Grain Products</v>
      </c>
      <c r="D422" s="8" t="str">
        <f>VLOOKUP(A422,'Food Encyclopedia'!$C$2:$K$999,7)</f>
        <v>Grains</v>
      </c>
      <c r="E422" s="8">
        <f>VLOOKUP(A422,'Absolute Total Monosaccharide C'!$E$2:$T$999,3)</f>
        <v>0.850356</v>
      </c>
      <c r="F422" s="8">
        <f>VLOOKUP(A422,'Absolute Total Monosaccharide C'!$E$2:$T$999,4)</f>
        <v>0.006691</v>
      </c>
      <c r="G422" s="8">
        <f>VLOOKUP(A422,'Absolute Total Monosaccharide C'!$E$2:$T$999,5)</f>
        <v>0</v>
      </c>
      <c r="H422" s="8">
        <f>VLOOKUP(A422,'Absolute Total Monosaccharide C'!$E$2:$T$999,6)</f>
        <v>0.00238</v>
      </c>
      <c r="I422" s="110">
        <f>VLOOKUP(A422,'Absolute Total Monosaccharide C'!$E$2:$T$999,7)</f>
        <v>0.003304</v>
      </c>
      <c r="J422" s="8">
        <f>VLOOKUP(A422,'Absolute Total Monosaccharide C'!$E$2:$T$999,8)</f>
        <v>0</v>
      </c>
      <c r="K422" s="111">
        <f>VLOOKUP(A422,'Absolute Total Monosaccharide C'!$E$2:$T$999,9)</f>
        <v>0.0000465</v>
      </c>
      <c r="L422" s="8">
        <f>VLOOKUP(A422,'Absolute Total Monosaccharide C'!$E$2:$T$999,10)</f>
        <v>0</v>
      </c>
      <c r="M422" s="8">
        <f>VLOOKUP(A422,'Absolute Total Monosaccharide C'!$E$2:$T$999,11)</f>
        <v>0.000331</v>
      </c>
      <c r="N422" s="8">
        <f>VLOOKUP(A422,'Absolute Total Monosaccharide C'!$E$2:$T$999,12)</f>
        <v>0</v>
      </c>
      <c r="O422" s="8">
        <f>VLOOKUP(A422,'Absolute Total Monosaccharide C'!$E$2:$T$999,13)</f>
        <v>0</v>
      </c>
      <c r="P422" s="8">
        <f>VLOOKUP(A422,'Absolute Total Monosaccharide C'!$E$2:$T$999,14)</f>
        <v>0.000273</v>
      </c>
      <c r="Q422" s="8">
        <f>VLOOKUP(A422,'Absolute Total Monosaccharide C'!$E$2:$T$999,15)</f>
        <v>0</v>
      </c>
      <c r="R422" s="8">
        <f>VLOOKUP(A422,'Absolute Total Monosaccharide C'!$E$2:$T$999,16)</f>
        <v>0</v>
      </c>
      <c r="S422" s="110">
        <f>VLOOKUP(A422,'Absolute Total Monosaccharide C'!$E$2:$T$999,2)</f>
        <v>10.34</v>
      </c>
    </row>
    <row r="423">
      <c r="A423" s="2" t="s">
        <v>1114</v>
      </c>
      <c r="B423" s="8" t="str">
        <f>VLOOKUP(A423,'Food Encyclopedia'!$C$2:$K$999,3)&amp;","&amp;VLOOKUP(A423,'Food Encyclopedia'!$C$2:$K$999,4)&amp;","&amp;VLOOKUP(A423,'Food Encyclopedia'!$C$2:$K$999,5)&amp;","&amp;VLOOKUP(A423,'Food Encyclopedia'!$C$2:$K$999,6)</f>
        <v>Rice, white, NA, pre-cooked,Organics,,Grain Products</v>
      </c>
      <c r="C423" s="8" t="str">
        <f>VLOOKUP(A423,'Food Encyclopedia'!$C$2:$K$999,6)</f>
        <v>Grain Products</v>
      </c>
      <c r="D423" s="8" t="str">
        <f>VLOOKUP(A423,'Food Encyclopedia'!$C$2:$K$999,7)</f>
        <v>Grains</v>
      </c>
      <c r="E423" s="8">
        <f>VLOOKUP(A423,'Absolute Total Monosaccharide C'!$E$2:$T$999,3)</f>
        <v>0.754125</v>
      </c>
      <c r="F423" s="8">
        <f>VLOOKUP(A423,'Absolute Total Monosaccharide C'!$E$2:$T$999,4)</f>
        <v>0.001912</v>
      </c>
      <c r="G423" s="8">
        <f>VLOOKUP(A423,'Absolute Total Monosaccharide C'!$E$2:$T$999,5)</f>
        <v>0.005081</v>
      </c>
      <c r="H423" s="8">
        <f>VLOOKUP(A423,'Absolute Total Monosaccharide C'!$E$2:$T$999,6)</f>
        <v>0.000857</v>
      </c>
      <c r="I423" s="110">
        <f>VLOOKUP(A423,'Absolute Total Monosaccharide C'!$E$2:$T$999,7)</f>
        <v>0.002649</v>
      </c>
      <c r="J423" s="8">
        <f>VLOOKUP(A423,'Absolute Total Monosaccharide C'!$E$2:$T$999,8)</f>
        <v>0.000301</v>
      </c>
      <c r="K423" s="111">
        <f>VLOOKUP(A423,'Absolute Total Monosaccharide C'!$E$2:$T$999,9)</f>
        <v>0.0000254</v>
      </c>
      <c r="L423" s="111">
        <f>VLOOKUP(A423,'Absolute Total Monosaccharide C'!$E$2:$T$999,10)</f>
        <v>0.000023</v>
      </c>
      <c r="M423" s="111">
        <f>VLOOKUP(A423,'Absolute Total Monosaccharide C'!$E$2:$T$999,11)</f>
        <v>0.0000922</v>
      </c>
      <c r="N423" s="8">
        <f>VLOOKUP(A423,'Absolute Total Monosaccharide C'!$E$2:$T$999,12)</f>
        <v>0</v>
      </c>
      <c r="O423" s="8">
        <f>VLOOKUP(A423,'Absolute Total Monosaccharide C'!$E$2:$T$999,13)</f>
        <v>0</v>
      </c>
      <c r="P423" s="8">
        <f>VLOOKUP(A423,'Absolute Total Monosaccharide C'!$E$2:$T$999,14)</f>
        <v>0.000397</v>
      </c>
      <c r="Q423" s="8">
        <f>VLOOKUP(A423,'Absolute Total Monosaccharide C'!$E$2:$T$999,15)</f>
        <v>0</v>
      </c>
      <c r="R423" s="8">
        <f>VLOOKUP(A423,'Absolute Total Monosaccharide C'!$E$2:$T$999,16)</f>
        <v>0.000197</v>
      </c>
      <c r="S423" s="110">
        <f>VLOOKUP(A423,'Absolute Total Monosaccharide C'!$E$2:$T$999,2)</f>
        <v>9.741</v>
      </c>
    </row>
    <row r="424">
      <c r="A424" s="2" t="s">
        <v>1116</v>
      </c>
      <c r="B424" s="8" t="str">
        <f>VLOOKUP(A424,'Food Encyclopedia'!$C$2:$K$999,3)&amp;","&amp;VLOOKUP(A424,'Food Encyclopedia'!$C$2:$K$999,4)&amp;","&amp;VLOOKUP(A424,'Food Encyclopedia'!$C$2:$K$999,5)&amp;","&amp;VLOOKUP(A424,'Food Encyclopedia'!$C$2:$K$999,6)</f>
        <v>Rice, brown, NA, pre-cooked,Minute,,Grain Products</v>
      </c>
      <c r="C424" s="8" t="str">
        <f>VLOOKUP(A424,'Food Encyclopedia'!$C$2:$K$999,6)</f>
        <v>Grain Products</v>
      </c>
      <c r="D424" s="8" t="str">
        <f>VLOOKUP(A424,'Food Encyclopedia'!$C$2:$K$999,7)</f>
        <v>Grains</v>
      </c>
      <c r="E424" s="8">
        <f>VLOOKUP(A424,'Absolute Total Monosaccharide C'!$E$2:$T$999,3)</f>
        <v>0.813866</v>
      </c>
      <c r="F424" s="8">
        <f>VLOOKUP(A424,'Absolute Total Monosaccharide C'!$E$2:$T$999,4)</f>
        <v>0.00232</v>
      </c>
      <c r="G424" s="8">
        <f>VLOOKUP(A424,'Absolute Total Monosaccharide C'!$E$2:$T$999,5)</f>
        <v>0.004601</v>
      </c>
      <c r="H424" s="8">
        <f>VLOOKUP(A424,'Absolute Total Monosaccharide C'!$E$2:$T$999,6)</f>
        <v>0.003261</v>
      </c>
      <c r="I424" s="110">
        <f>VLOOKUP(A424,'Absolute Total Monosaccharide C'!$E$2:$T$999,7)</f>
        <v>0.006069</v>
      </c>
      <c r="J424" s="8">
        <f>VLOOKUP(A424,'Absolute Total Monosaccharide C'!$E$2:$T$999,8)</f>
        <v>0.000413</v>
      </c>
      <c r="K424" s="111">
        <f>VLOOKUP(A424,'Absolute Total Monosaccharide C'!$E$2:$T$999,9)</f>
        <v>0.0000678</v>
      </c>
      <c r="L424" s="111">
        <f>VLOOKUP(A424,'Absolute Total Monosaccharide C'!$E$2:$T$999,10)</f>
        <v>0.0000466</v>
      </c>
      <c r="M424" s="8">
        <f>VLOOKUP(A424,'Absolute Total Monosaccharide C'!$E$2:$T$999,11)</f>
        <v>0.000174</v>
      </c>
      <c r="N424" s="8">
        <f>VLOOKUP(A424,'Absolute Total Monosaccharide C'!$E$2:$T$999,12)</f>
        <v>0</v>
      </c>
      <c r="O424" s="8">
        <f>VLOOKUP(A424,'Absolute Total Monosaccharide C'!$E$2:$T$999,13)</f>
        <v>0</v>
      </c>
      <c r="P424" s="8">
        <f>VLOOKUP(A424,'Absolute Total Monosaccharide C'!$E$2:$T$999,14)</f>
        <v>0.000407</v>
      </c>
      <c r="Q424" s="8">
        <f>VLOOKUP(A424,'Absolute Total Monosaccharide C'!$E$2:$T$999,15)</f>
        <v>0</v>
      </c>
      <c r="R424" s="8">
        <f>VLOOKUP(A424,'Absolute Total Monosaccharide C'!$E$2:$T$999,16)</f>
        <v>0.000425</v>
      </c>
      <c r="S424" s="110">
        <f>VLOOKUP(A424,'Absolute Total Monosaccharide C'!$E$2:$T$999,2)</f>
        <v>10.33</v>
      </c>
    </row>
    <row r="425">
      <c r="A425" s="2" t="s">
        <v>1118</v>
      </c>
      <c r="B425" s="8" t="str">
        <f>VLOOKUP(A425,'Food Encyclopedia'!$C$2:$K$999,3)&amp;","&amp;VLOOKUP(A425,'Food Encyclopedia'!$C$2:$K$999,4)&amp;","&amp;VLOOKUP(A425,'Food Encyclopedia'!$C$2:$K$999,5)&amp;","&amp;VLOOKUP(A425,'Food Encyclopedia'!$C$2:$K$999,6)</f>
        <v>Rice, white, NA, pre-cooked,Minute,,Grain Products</v>
      </c>
      <c r="C425" s="8" t="str">
        <f>VLOOKUP(A425,'Food Encyclopedia'!$C$2:$K$999,6)</f>
        <v>Grain Products</v>
      </c>
      <c r="D425" s="8" t="str">
        <f>VLOOKUP(A425,'Food Encyclopedia'!$C$2:$K$999,7)</f>
        <v>Grains</v>
      </c>
      <c r="E425" s="8">
        <f>VLOOKUP(A425,'Absolute Total Monosaccharide C'!$E$2:$T$999,3)</f>
        <v>0.928609</v>
      </c>
      <c r="F425" s="8">
        <f>VLOOKUP(A425,'Absolute Total Monosaccharide C'!$E$2:$T$999,4)</f>
        <v>0.005977</v>
      </c>
      <c r="G425" s="8">
        <f>VLOOKUP(A425,'Absolute Total Monosaccharide C'!$E$2:$T$999,5)</f>
        <v>0</v>
      </c>
      <c r="H425" s="8">
        <f>VLOOKUP(A425,'Absolute Total Monosaccharide C'!$E$2:$T$999,6)</f>
        <v>0.001266</v>
      </c>
      <c r="I425" s="110">
        <f>VLOOKUP(A425,'Absolute Total Monosaccharide C'!$E$2:$T$999,7)</f>
        <v>0.001942</v>
      </c>
      <c r="J425" s="8">
        <f>VLOOKUP(A425,'Absolute Total Monosaccharide C'!$E$2:$T$999,8)</f>
        <v>0</v>
      </c>
      <c r="K425" s="111">
        <f>VLOOKUP(A425,'Absolute Total Monosaccharide C'!$E$2:$T$999,9)</f>
        <v>0.0000549</v>
      </c>
      <c r="L425" s="8">
        <f>VLOOKUP(A425,'Absolute Total Monosaccharide C'!$E$2:$T$999,10)</f>
        <v>0</v>
      </c>
      <c r="M425" s="8">
        <f>VLOOKUP(A425,'Absolute Total Monosaccharide C'!$E$2:$T$999,11)</f>
        <v>0.000155</v>
      </c>
      <c r="N425" s="8">
        <f>VLOOKUP(A425,'Absolute Total Monosaccharide C'!$E$2:$T$999,12)</f>
        <v>0</v>
      </c>
      <c r="O425" s="8">
        <f>VLOOKUP(A425,'Absolute Total Monosaccharide C'!$E$2:$T$999,13)</f>
        <v>0</v>
      </c>
      <c r="P425" s="8">
        <f>VLOOKUP(A425,'Absolute Total Monosaccharide C'!$E$2:$T$999,14)</f>
        <v>0.000607</v>
      </c>
      <c r="Q425" s="8">
        <f>VLOOKUP(A425,'Absolute Total Monosaccharide C'!$E$2:$T$999,15)</f>
        <v>0</v>
      </c>
      <c r="R425" s="8">
        <f>VLOOKUP(A425,'Absolute Total Monosaccharide C'!$E$2:$T$999,16)</f>
        <v>0</v>
      </c>
      <c r="S425" s="110">
        <f>VLOOKUP(A425,'Absolute Total Monosaccharide C'!$E$2:$T$999,2)</f>
        <v>10.01</v>
      </c>
    </row>
    <row r="426">
      <c r="A426" s="2" t="s">
        <v>1119</v>
      </c>
      <c r="B426" s="8" t="str">
        <f>VLOOKUP(A426,'Food Encyclopedia'!$C$2:$K$999,3)&amp;","&amp;VLOOKUP(A426,'Food Encyclopedia'!$C$2:$K$999,4)&amp;","&amp;VLOOKUP(A426,'Food Encyclopedia'!$C$2:$K$999,5)&amp;","&amp;VLOOKUP(A426,'Food Encyclopedia'!$C$2:$K$999,6)</f>
        <v>Rice, enriched long white, NA, fresh,Mahatma,,Grain Products</v>
      </c>
      <c r="C426" s="8" t="str">
        <f>VLOOKUP(A426,'Food Encyclopedia'!$C$2:$K$999,6)</f>
        <v>Grain Products</v>
      </c>
      <c r="D426" s="8" t="str">
        <f>VLOOKUP(A426,'Food Encyclopedia'!$C$2:$K$999,7)</f>
        <v>Grains</v>
      </c>
      <c r="E426" s="8">
        <f>VLOOKUP(A426,'Absolute Total Monosaccharide C'!$E$2:$T$999,3)</f>
        <v>0.928994</v>
      </c>
      <c r="F426" s="8">
        <f>VLOOKUP(A426,'Absolute Total Monosaccharide C'!$E$2:$T$999,4)</f>
        <v>0.004487</v>
      </c>
      <c r="G426" s="8">
        <f>VLOOKUP(A426,'Absolute Total Monosaccharide C'!$E$2:$T$999,5)</f>
        <v>0</v>
      </c>
      <c r="H426" s="8">
        <f>VLOOKUP(A426,'Absolute Total Monosaccharide C'!$E$2:$T$999,6)</f>
        <v>0.001812</v>
      </c>
      <c r="I426" s="110">
        <f>VLOOKUP(A426,'Absolute Total Monosaccharide C'!$E$2:$T$999,7)</f>
        <v>0.002368</v>
      </c>
      <c r="J426" s="8">
        <f>VLOOKUP(A426,'Absolute Total Monosaccharide C'!$E$2:$T$999,8)</f>
        <v>0</v>
      </c>
      <c r="K426" s="111">
        <f>VLOOKUP(A426,'Absolute Total Monosaccharide C'!$E$2:$T$999,9)</f>
        <v>0.0000382</v>
      </c>
      <c r="L426" s="8">
        <f>VLOOKUP(A426,'Absolute Total Monosaccharide C'!$E$2:$T$999,10)</f>
        <v>0</v>
      </c>
      <c r="M426" s="8">
        <f>VLOOKUP(A426,'Absolute Total Monosaccharide C'!$E$2:$T$999,11)</f>
        <v>0.000126</v>
      </c>
      <c r="N426" s="8">
        <f>VLOOKUP(A426,'Absolute Total Monosaccharide C'!$E$2:$T$999,12)</f>
        <v>0</v>
      </c>
      <c r="O426" s="8">
        <f>VLOOKUP(A426,'Absolute Total Monosaccharide C'!$E$2:$T$999,13)</f>
        <v>0</v>
      </c>
      <c r="P426" s="8">
        <f>VLOOKUP(A426,'Absolute Total Monosaccharide C'!$E$2:$T$999,14)</f>
        <v>0.001304</v>
      </c>
      <c r="Q426" s="8">
        <f>VLOOKUP(A426,'Absolute Total Monosaccharide C'!$E$2:$T$999,15)</f>
        <v>0</v>
      </c>
      <c r="R426" s="8">
        <f>VLOOKUP(A426,'Absolute Total Monosaccharide C'!$E$2:$T$999,16)</f>
        <v>0</v>
      </c>
      <c r="S426" s="110">
        <f>VLOOKUP(A426,'Absolute Total Monosaccharide C'!$E$2:$T$999,2)</f>
        <v>10.02</v>
      </c>
    </row>
    <row r="427">
      <c r="A427" s="2" t="s">
        <v>1123</v>
      </c>
      <c r="B427" s="8" t="str">
        <f>VLOOKUP(A427,'Food Encyclopedia'!$C$2:$K$999,3)&amp;","&amp;VLOOKUP(A427,'Food Encyclopedia'!$C$2:$K$999,4)&amp;","&amp;VLOOKUP(A427,'Food Encyclopedia'!$C$2:$K$999,5)&amp;","&amp;VLOOKUP(A427,'Food Encyclopedia'!$C$2:$K$999,6)</f>
        <v>Rice, brown, NA, fresh,Mahatma,,Grain Products</v>
      </c>
      <c r="C427" s="8" t="str">
        <f>VLOOKUP(A427,'Food Encyclopedia'!$C$2:$K$999,6)</f>
        <v>Grain Products</v>
      </c>
      <c r="D427" s="8" t="str">
        <f>VLOOKUP(A427,'Food Encyclopedia'!$C$2:$K$999,7)</f>
        <v>Grains</v>
      </c>
      <c r="E427" s="8">
        <f>VLOOKUP(A427,'Absolute Total Monosaccharide C'!$E$2:$T$999,3)</f>
        <v>0.781526</v>
      </c>
      <c r="F427" s="8">
        <f>VLOOKUP(A427,'Absolute Total Monosaccharide C'!$E$2:$T$999,4)</f>
        <v>0.003737</v>
      </c>
      <c r="G427" s="8">
        <f>VLOOKUP(A427,'Absolute Total Monosaccharide C'!$E$2:$T$999,5)</f>
        <v>0.00454</v>
      </c>
      <c r="H427" s="8">
        <f>VLOOKUP(A427,'Absolute Total Monosaccharide C'!$E$2:$T$999,6)</f>
        <v>0.002915</v>
      </c>
      <c r="I427" s="110">
        <f>VLOOKUP(A427,'Absolute Total Monosaccharide C'!$E$2:$T$999,7)</f>
        <v>0.006242</v>
      </c>
      <c r="J427" s="8">
        <f>VLOOKUP(A427,'Absolute Total Monosaccharide C'!$E$2:$T$999,8)</f>
        <v>0.000372</v>
      </c>
      <c r="K427" s="111">
        <f>VLOOKUP(A427,'Absolute Total Monosaccharide C'!$E$2:$T$999,9)</f>
        <v>0.000066</v>
      </c>
      <c r="L427" s="111">
        <f>VLOOKUP(A427,'Absolute Total Monosaccharide C'!$E$2:$T$999,10)</f>
        <v>0.0000571</v>
      </c>
      <c r="M427" s="8">
        <f>VLOOKUP(A427,'Absolute Total Monosaccharide C'!$E$2:$T$999,11)</f>
        <v>0.000149</v>
      </c>
      <c r="N427" s="8">
        <f>VLOOKUP(A427,'Absolute Total Monosaccharide C'!$E$2:$T$999,12)</f>
        <v>0</v>
      </c>
      <c r="O427" s="8">
        <f>VLOOKUP(A427,'Absolute Total Monosaccharide C'!$E$2:$T$999,13)</f>
        <v>0</v>
      </c>
      <c r="P427" s="8">
        <f>VLOOKUP(A427,'Absolute Total Monosaccharide C'!$E$2:$T$999,14)</f>
        <v>0.000542</v>
      </c>
      <c r="Q427" s="8">
        <f>VLOOKUP(A427,'Absolute Total Monosaccharide C'!$E$2:$T$999,15)</f>
        <v>0</v>
      </c>
      <c r="R427" s="8">
        <f>VLOOKUP(A427,'Absolute Total Monosaccharide C'!$E$2:$T$999,16)</f>
        <v>0.000453</v>
      </c>
      <c r="S427" s="110">
        <f>VLOOKUP(A427,'Absolute Total Monosaccharide C'!$E$2:$T$999,2)</f>
        <v>10.27</v>
      </c>
    </row>
    <row r="428">
      <c r="A428" s="2" t="s">
        <v>1126</v>
      </c>
      <c r="B428" s="8" t="str">
        <f>VLOOKUP(A428,'Food Encyclopedia'!$C$2:$K$999,3)&amp;","&amp;VLOOKUP(A428,'Food Encyclopedia'!$C$2:$K$999,4)&amp;","&amp;VLOOKUP(A428,'Food Encyclopedia'!$C$2:$K$999,5)&amp;","&amp;VLOOKUP(A428,'Food Encyclopedia'!$C$2:$K$999,6)</f>
        <v>Cereal, wheat farina, NA, fresh,Cream of Wheat,,Grain Products</v>
      </c>
      <c r="C428" s="8" t="str">
        <f>VLOOKUP(A428,'Food Encyclopedia'!$C$2:$K$999,6)</f>
        <v>Grain Products</v>
      </c>
      <c r="D428" s="8" t="str">
        <f>VLOOKUP(A428,'Food Encyclopedia'!$C$2:$K$999,7)</f>
        <v>Cereal</v>
      </c>
      <c r="E428" s="8">
        <f>VLOOKUP(A428,'Absolute Total Monosaccharide C'!$E$2:$T$999,3)</f>
        <v>0.903604</v>
      </c>
      <c r="F428" s="8">
        <f>VLOOKUP(A428,'Absolute Total Monosaccharide C'!$E$2:$T$999,4)</f>
        <v>0.007808</v>
      </c>
      <c r="G428" s="8">
        <f>VLOOKUP(A428,'Absolute Total Monosaccharide C'!$E$2:$T$999,5)</f>
        <v>0</v>
      </c>
      <c r="H428" s="8">
        <f>VLOOKUP(A428,'Absolute Total Monosaccharide C'!$E$2:$T$999,6)</f>
        <v>0.010782</v>
      </c>
      <c r="I428" s="110">
        <f>VLOOKUP(A428,'Absolute Total Monosaccharide C'!$E$2:$T$999,7)</f>
        <v>0.008984</v>
      </c>
      <c r="J428" s="8">
        <f>VLOOKUP(A428,'Absolute Total Monosaccharide C'!$E$2:$T$999,8)</f>
        <v>0</v>
      </c>
      <c r="K428" s="111">
        <f>VLOOKUP(A428,'Absolute Total Monosaccharide C'!$E$2:$T$999,9)</f>
        <v>0.0000282</v>
      </c>
      <c r="L428" s="8">
        <f>VLOOKUP(A428,'Absolute Total Monosaccharide C'!$E$2:$T$999,10)</f>
        <v>0</v>
      </c>
      <c r="M428" s="111">
        <f>VLOOKUP(A428,'Absolute Total Monosaccharide C'!$E$2:$T$999,11)</f>
        <v>0.0000473</v>
      </c>
      <c r="N428" s="8">
        <f>VLOOKUP(A428,'Absolute Total Monosaccharide C'!$E$2:$T$999,12)</f>
        <v>0</v>
      </c>
      <c r="O428" s="8">
        <f>VLOOKUP(A428,'Absolute Total Monosaccharide C'!$E$2:$T$999,13)</f>
        <v>0</v>
      </c>
      <c r="P428" s="8">
        <f>VLOOKUP(A428,'Absolute Total Monosaccharide C'!$E$2:$T$999,14)</f>
        <v>0.001496</v>
      </c>
      <c r="Q428" s="8">
        <f>VLOOKUP(A428,'Absolute Total Monosaccharide C'!$E$2:$T$999,15)</f>
        <v>0</v>
      </c>
      <c r="R428" s="8">
        <f>VLOOKUP(A428,'Absolute Total Monosaccharide C'!$E$2:$T$999,16)</f>
        <v>0</v>
      </c>
      <c r="S428" s="110">
        <f>VLOOKUP(A428,'Absolute Total Monosaccharide C'!$E$2:$T$999,2)</f>
        <v>10.32</v>
      </c>
    </row>
    <row r="429">
      <c r="A429" s="2" t="s">
        <v>1130</v>
      </c>
      <c r="B429" s="8" t="str">
        <f>VLOOKUP(A429,'Food Encyclopedia'!$C$2:$K$999,3)&amp;","&amp;VLOOKUP(A429,'Food Encyclopedia'!$C$2:$K$999,4)&amp;","&amp;VLOOKUP(A429,'Food Encyclopedia'!$C$2:$K$999,5)&amp;","&amp;VLOOKUP(A429,'Food Encyclopedia'!$C$2:$K$999,6)</f>
        <v>Oats, rolled, NA, fresh,Quaker,100% Whole Grain Oats, Old Fashioned,Grain Products</v>
      </c>
      <c r="C429" s="8" t="str">
        <f>VLOOKUP(A429,'Food Encyclopedia'!$C$2:$K$999,6)</f>
        <v>Grain Products</v>
      </c>
      <c r="D429" s="8" t="str">
        <f>VLOOKUP(A429,'Food Encyclopedia'!$C$2:$K$999,7)</f>
        <v>Cereal</v>
      </c>
      <c r="E429" s="8">
        <f>VLOOKUP(A429,'Absolute Total Monosaccharide C'!$E$2:$T$999,3)</f>
        <v>0.801018</v>
      </c>
      <c r="F429" s="8">
        <f>VLOOKUP(A429,'Absolute Total Monosaccharide C'!$E$2:$T$999,4)</f>
        <v>0.011272</v>
      </c>
      <c r="G429" s="8">
        <f>VLOOKUP(A429,'Absolute Total Monosaccharide C'!$E$2:$T$999,5)</f>
        <v>0</v>
      </c>
      <c r="H429" s="8">
        <f>VLOOKUP(A429,'Absolute Total Monosaccharide C'!$E$2:$T$999,6)</f>
        <v>0.019629</v>
      </c>
      <c r="I429" s="110">
        <f>VLOOKUP(A429,'Absolute Total Monosaccharide C'!$E$2:$T$999,7)</f>
        <v>0.016855</v>
      </c>
      <c r="J429" s="8">
        <f>VLOOKUP(A429,'Absolute Total Monosaccharide C'!$E$2:$T$999,8)</f>
        <v>0</v>
      </c>
      <c r="K429" s="8">
        <f>VLOOKUP(A429,'Absolute Total Monosaccharide C'!$E$2:$T$999,9)</f>
        <v>0.000134</v>
      </c>
      <c r="L429" s="8">
        <f>VLOOKUP(A429,'Absolute Total Monosaccharide C'!$E$2:$T$999,10)</f>
        <v>0</v>
      </c>
      <c r="M429" s="8">
        <f>VLOOKUP(A429,'Absolute Total Monosaccharide C'!$E$2:$T$999,11)</f>
        <v>0.000389</v>
      </c>
      <c r="N429" s="8">
        <f>VLOOKUP(A429,'Absolute Total Monosaccharide C'!$E$2:$T$999,12)</f>
        <v>0</v>
      </c>
      <c r="O429" s="8">
        <f>VLOOKUP(A429,'Absolute Total Monosaccharide C'!$E$2:$T$999,13)</f>
        <v>0</v>
      </c>
      <c r="P429" s="8">
        <f>VLOOKUP(A429,'Absolute Total Monosaccharide C'!$E$2:$T$999,14)</f>
        <v>0.001517</v>
      </c>
      <c r="Q429" s="8">
        <f>VLOOKUP(A429,'Absolute Total Monosaccharide C'!$E$2:$T$999,15)</f>
        <v>0</v>
      </c>
      <c r="R429" s="8">
        <f>VLOOKUP(A429,'Absolute Total Monosaccharide C'!$E$2:$T$999,16)</f>
        <v>0</v>
      </c>
      <c r="S429" s="110">
        <f>VLOOKUP(A429,'Absolute Total Monosaccharide C'!$E$2:$T$999,2)</f>
        <v>10.35</v>
      </c>
    </row>
    <row r="430">
      <c r="A430" s="2" t="s">
        <v>1135</v>
      </c>
      <c r="B430" s="8" t="str">
        <f>VLOOKUP(A430,'Food Encyclopedia'!$C$2:$K$999,3)&amp;","&amp;VLOOKUP(A430,'Food Encyclopedia'!$C$2:$K$999,4)&amp;","&amp;VLOOKUP(A430,'Food Encyclopedia'!$C$2:$K$999,5)&amp;","&amp;VLOOKUP(A430,'Food Encyclopedia'!$C$2:$K$999,6)</f>
        <v>Cereal, multigrain, commercial product, fresh,Gerber,Cereal: multigrain, Sitter (2nd Food),Grain Products</v>
      </c>
      <c r="C430" s="8" t="str">
        <f>VLOOKUP(A430,'Food Encyclopedia'!$C$2:$K$999,6)</f>
        <v>Grain Products</v>
      </c>
      <c r="D430" s="8" t="str">
        <f>VLOOKUP(A430,'Food Encyclopedia'!$C$2:$K$999,7)</f>
        <v>Cereal</v>
      </c>
      <c r="E430" s="8">
        <f>VLOOKUP(A430,'Absolute Total Monosaccharide C'!$E$2:$T$999,3)</f>
        <v>0.740314</v>
      </c>
      <c r="F430" s="8">
        <f>VLOOKUP(A430,'Absolute Total Monosaccharide C'!$E$2:$T$999,4)</f>
        <v>0.010886</v>
      </c>
      <c r="G430" s="8">
        <f>VLOOKUP(A430,'Absolute Total Monosaccharide C'!$E$2:$T$999,5)</f>
        <v>0</v>
      </c>
      <c r="H430" s="8">
        <f>VLOOKUP(A430,'Absolute Total Monosaccharide C'!$E$2:$T$999,6)</f>
        <v>0.031803</v>
      </c>
      <c r="I430" s="110">
        <f>VLOOKUP(A430,'Absolute Total Monosaccharide C'!$E$2:$T$999,7)</f>
        <v>0.02669</v>
      </c>
      <c r="J430" s="8">
        <f>VLOOKUP(A430,'Absolute Total Monosaccharide C'!$E$2:$T$999,8)</f>
        <v>0</v>
      </c>
      <c r="K430" s="8">
        <f>VLOOKUP(A430,'Absolute Total Monosaccharide C'!$E$2:$T$999,9)</f>
        <v>0.000138</v>
      </c>
      <c r="L430" s="8">
        <f>VLOOKUP(A430,'Absolute Total Monosaccharide C'!$E$2:$T$999,10)</f>
        <v>0</v>
      </c>
      <c r="M430" s="8">
        <f>VLOOKUP(A430,'Absolute Total Monosaccharide C'!$E$2:$T$999,11)</f>
        <v>0.000368</v>
      </c>
      <c r="N430" s="8">
        <f>VLOOKUP(A430,'Absolute Total Monosaccharide C'!$E$2:$T$999,12)</f>
        <v>0</v>
      </c>
      <c r="O430" s="8">
        <f>VLOOKUP(A430,'Absolute Total Monosaccharide C'!$E$2:$T$999,13)</f>
        <v>0</v>
      </c>
      <c r="P430" s="8">
        <f>VLOOKUP(A430,'Absolute Total Monosaccharide C'!$E$2:$T$999,14)</f>
        <v>0.003724</v>
      </c>
      <c r="Q430" s="8">
        <f>VLOOKUP(A430,'Absolute Total Monosaccharide C'!$E$2:$T$999,15)</f>
        <v>0</v>
      </c>
      <c r="R430" s="8">
        <f>VLOOKUP(A430,'Absolute Total Monosaccharide C'!$E$2:$T$999,16)</f>
        <v>0</v>
      </c>
      <c r="S430" s="110">
        <f>VLOOKUP(A430,'Absolute Total Monosaccharide C'!$E$2:$T$999,2)</f>
        <v>10.02</v>
      </c>
    </row>
    <row r="431">
      <c r="A431" s="2" t="s">
        <v>1138</v>
      </c>
      <c r="B431" s="8" t="str">
        <f>VLOOKUP(A431,'Food Encyclopedia'!$C$2:$K$999,3)&amp;","&amp;VLOOKUP(A431,'Food Encyclopedia'!$C$2:$K$999,4)&amp;","&amp;VLOOKUP(A431,'Food Encyclopedia'!$C$2:$K$999,5)&amp;","&amp;VLOOKUP(A431,'Food Encyclopedia'!$C$2:$K$999,6)</f>
        <v>Cereal, whole wheat, commercial product, fresh,Gerber,Whole grain cereal: whole wheat, Siter (2nd Food),Grain Products</v>
      </c>
      <c r="C431" s="8" t="str">
        <f>VLOOKUP(A431,'Food Encyclopedia'!$C$2:$K$999,6)</f>
        <v>Grain Products</v>
      </c>
      <c r="D431" s="8" t="str">
        <f>VLOOKUP(A431,'Food Encyclopedia'!$C$2:$K$999,7)</f>
        <v>Cereal</v>
      </c>
      <c r="E431" s="8">
        <f>VLOOKUP(A431,'Absolute Total Monosaccharide C'!$E$2:$T$999,3)</f>
        <v>0.741857</v>
      </c>
      <c r="F431" s="8">
        <f>VLOOKUP(A431,'Absolute Total Monosaccharide C'!$E$2:$T$999,4)</f>
        <v>0.011481</v>
      </c>
      <c r="G431" s="8">
        <f>VLOOKUP(A431,'Absolute Total Monosaccharide C'!$E$2:$T$999,5)</f>
        <v>0</v>
      </c>
      <c r="H431" s="8">
        <f>VLOOKUP(A431,'Absolute Total Monosaccharide C'!$E$2:$T$999,6)</f>
        <v>0.056423</v>
      </c>
      <c r="I431" s="110">
        <f>VLOOKUP(A431,'Absolute Total Monosaccharide C'!$E$2:$T$999,7)</f>
        <v>0.040961</v>
      </c>
      <c r="J431" s="8">
        <f>VLOOKUP(A431,'Absolute Total Monosaccharide C'!$E$2:$T$999,8)</f>
        <v>0</v>
      </c>
      <c r="K431" s="8">
        <f>VLOOKUP(A431,'Absolute Total Monosaccharide C'!$E$2:$T$999,9)</f>
        <v>0.000184</v>
      </c>
      <c r="L431" s="8">
        <f>VLOOKUP(A431,'Absolute Total Monosaccharide C'!$E$2:$T$999,10)</f>
        <v>0</v>
      </c>
      <c r="M431" s="8">
        <f>VLOOKUP(A431,'Absolute Total Monosaccharide C'!$E$2:$T$999,11)</f>
        <v>0.000447</v>
      </c>
      <c r="N431" s="8">
        <f>VLOOKUP(A431,'Absolute Total Monosaccharide C'!$E$2:$T$999,12)</f>
        <v>0</v>
      </c>
      <c r="O431" s="8">
        <f>VLOOKUP(A431,'Absolute Total Monosaccharide C'!$E$2:$T$999,13)</f>
        <v>0</v>
      </c>
      <c r="P431" s="8">
        <f>VLOOKUP(A431,'Absolute Total Monosaccharide C'!$E$2:$T$999,14)</f>
        <v>0.004328</v>
      </c>
      <c r="Q431" s="8">
        <f>VLOOKUP(A431,'Absolute Total Monosaccharide C'!$E$2:$T$999,15)</f>
        <v>0</v>
      </c>
      <c r="R431" s="8">
        <f>VLOOKUP(A431,'Absolute Total Monosaccharide C'!$E$2:$T$999,16)</f>
        <v>0</v>
      </c>
      <c r="S431" s="110">
        <f>VLOOKUP(A431,'Absolute Total Monosaccharide C'!$E$2:$T$999,2)</f>
        <v>10.44</v>
      </c>
    </row>
    <row r="432">
      <c r="A432" s="2" t="s">
        <v>1141</v>
      </c>
      <c r="B432" s="8" t="str">
        <f>VLOOKUP(A432,'Food Encyclopedia'!$C$2:$K$999,3)&amp;","&amp;VLOOKUP(A432,'Food Encyclopedia'!$C$2:$K$999,4)&amp;","&amp;VLOOKUP(A432,'Food Encyclopedia'!$C$2:$K$999,5)&amp;","&amp;VLOOKUP(A432,'Food Encyclopedia'!$C$2:$K$999,6)</f>
        <v>Cereal, oatmeal, commercial product, fresh,Gerber,Singel grain cereal oatmeal, Supported Sitter (1st Food),Grain Products</v>
      </c>
      <c r="C432" s="8" t="str">
        <f>VLOOKUP(A432,'Food Encyclopedia'!$C$2:$K$999,6)</f>
        <v>Grain Products</v>
      </c>
      <c r="D432" s="8" t="str">
        <f>VLOOKUP(A432,'Food Encyclopedia'!$C$2:$K$999,7)</f>
        <v>Cereal</v>
      </c>
      <c r="E432" s="8">
        <f>VLOOKUP(A432,'Absolute Total Monosaccharide C'!$E$2:$T$999,3)</f>
        <v>0.841544</v>
      </c>
      <c r="F432" s="8">
        <f>VLOOKUP(A432,'Absolute Total Monosaccharide C'!$E$2:$T$999,4)</f>
        <v>0.013205</v>
      </c>
      <c r="G432" s="8">
        <f>VLOOKUP(A432,'Absolute Total Monosaccharide C'!$E$2:$T$999,5)</f>
        <v>0</v>
      </c>
      <c r="H432" s="8">
        <f>VLOOKUP(A432,'Absolute Total Monosaccharide C'!$E$2:$T$999,6)</f>
        <v>0.017121</v>
      </c>
      <c r="I432" s="110">
        <f>VLOOKUP(A432,'Absolute Total Monosaccharide C'!$E$2:$T$999,7)</f>
        <v>0.013763</v>
      </c>
      <c r="J432" s="8">
        <f>VLOOKUP(A432,'Absolute Total Monosaccharide C'!$E$2:$T$999,8)</f>
        <v>0</v>
      </c>
      <c r="K432" s="8">
        <f>VLOOKUP(A432,'Absolute Total Monosaccharide C'!$E$2:$T$999,9)</f>
        <v>0.000135</v>
      </c>
      <c r="L432" s="8">
        <f>VLOOKUP(A432,'Absolute Total Monosaccharide C'!$E$2:$T$999,10)</f>
        <v>0</v>
      </c>
      <c r="M432" s="8">
        <f>VLOOKUP(A432,'Absolute Total Monosaccharide C'!$E$2:$T$999,11)</f>
        <v>0.000471</v>
      </c>
      <c r="N432" s="8">
        <f>VLOOKUP(A432,'Absolute Total Monosaccharide C'!$E$2:$T$999,12)</f>
        <v>0</v>
      </c>
      <c r="O432" s="8">
        <f>VLOOKUP(A432,'Absolute Total Monosaccharide C'!$E$2:$T$999,13)</f>
        <v>0</v>
      </c>
      <c r="P432" s="8">
        <f>VLOOKUP(A432,'Absolute Total Monosaccharide C'!$E$2:$T$999,14)</f>
        <v>0.004972</v>
      </c>
      <c r="Q432" s="8">
        <f>VLOOKUP(A432,'Absolute Total Monosaccharide C'!$E$2:$T$999,15)</f>
        <v>0</v>
      </c>
      <c r="R432" s="8">
        <f>VLOOKUP(A432,'Absolute Total Monosaccharide C'!$E$2:$T$999,16)</f>
        <v>0</v>
      </c>
      <c r="S432" s="110">
        <f>VLOOKUP(A432,'Absolute Total Monosaccharide C'!$E$2:$T$999,2)</f>
        <v>10.12</v>
      </c>
    </row>
    <row r="433">
      <c r="A433" s="2" t="s">
        <v>1144</v>
      </c>
      <c r="B433" s="8" t="str">
        <f>VLOOKUP(A433,'Food Encyclopedia'!$C$2:$K$999,3)&amp;","&amp;VLOOKUP(A433,'Food Encyclopedia'!$C$2:$K$999,4)&amp;","&amp;VLOOKUP(A433,'Food Encyclopedia'!$C$2:$K$999,5)&amp;","&amp;VLOOKUP(A433,'Food Encyclopedia'!$C$2:$K$999,6)</f>
        <v>Cereal, rice, commercial product, fresh,Gerber,Singel grain cereal: Rice Supported Sitter (1st Food),Grain Products</v>
      </c>
      <c r="C433" s="8" t="str">
        <f>VLOOKUP(A433,'Food Encyclopedia'!$C$2:$K$999,6)</f>
        <v>Grain Products</v>
      </c>
      <c r="D433" s="8" t="str">
        <f>VLOOKUP(A433,'Food Encyclopedia'!$C$2:$K$999,7)</f>
        <v>Cereal</v>
      </c>
      <c r="E433" s="8">
        <f>VLOOKUP(A433,'Absolute Total Monosaccharide C'!$E$2:$T$999,3)</f>
        <v>0.802328</v>
      </c>
      <c r="F433" s="8">
        <f>VLOOKUP(A433,'Absolute Total Monosaccharide C'!$E$2:$T$999,4)</f>
        <v>0.00195</v>
      </c>
      <c r="G433" s="8">
        <f>VLOOKUP(A433,'Absolute Total Monosaccharide C'!$E$2:$T$999,5)</f>
        <v>0.005765</v>
      </c>
      <c r="H433" s="8">
        <f>VLOOKUP(A433,'Absolute Total Monosaccharide C'!$E$2:$T$999,6)</f>
        <v>0.00051</v>
      </c>
      <c r="I433" s="110">
        <f>VLOOKUP(A433,'Absolute Total Monosaccharide C'!$E$2:$T$999,7)</f>
        <v>0.003813</v>
      </c>
      <c r="J433" s="8">
        <f>VLOOKUP(A433,'Absolute Total Monosaccharide C'!$E$2:$T$999,8)</f>
        <v>0.000357</v>
      </c>
      <c r="K433" s="111">
        <f>VLOOKUP(A433,'Absolute Total Monosaccharide C'!$E$2:$T$999,9)</f>
        <v>0.0000231</v>
      </c>
      <c r="L433" s="111">
        <f>VLOOKUP(A433,'Absolute Total Monosaccharide C'!$E$2:$T$999,10)</f>
        <v>0.0000161</v>
      </c>
      <c r="M433" s="111">
        <f>VLOOKUP(A433,'Absolute Total Monosaccharide C'!$E$2:$T$999,11)</f>
        <v>0.0000918</v>
      </c>
      <c r="N433" s="8">
        <f>VLOOKUP(A433,'Absolute Total Monosaccharide C'!$E$2:$T$999,12)</f>
        <v>0</v>
      </c>
      <c r="O433" s="8">
        <f>VLOOKUP(A433,'Absolute Total Monosaccharide C'!$E$2:$T$999,13)</f>
        <v>0</v>
      </c>
      <c r="P433" s="8">
        <f>VLOOKUP(A433,'Absolute Total Monosaccharide C'!$E$2:$T$999,14)</f>
        <v>0.000603</v>
      </c>
      <c r="Q433" s="8">
        <f>VLOOKUP(A433,'Absolute Total Monosaccharide C'!$E$2:$T$999,15)</f>
        <v>0</v>
      </c>
      <c r="R433" s="8">
        <f>VLOOKUP(A433,'Absolute Total Monosaccharide C'!$E$2:$T$999,16)</f>
        <v>0.00041</v>
      </c>
      <c r="S433" s="110">
        <f>VLOOKUP(A433,'Absolute Total Monosaccharide C'!$E$2:$T$999,2)</f>
        <v>10.27</v>
      </c>
    </row>
    <row r="434">
      <c r="A434" s="2" t="s">
        <v>1147</v>
      </c>
      <c r="B434" s="8" t="str">
        <f>VLOOKUP(A434,'Food Encyclopedia'!$C$2:$K$999,3)&amp;","&amp;VLOOKUP(A434,'Food Encyclopedia'!$C$2:$K$999,4)&amp;","&amp;VLOOKUP(A434,'Food Encyclopedia'!$C$2:$K$999,5)&amp;","&amp;VLOOKUP(A434,'Food Encyclopedia'!$C$2:$K$999,6)</f>
        <v>Cereal, oatmeal, commercial product, fresh,Earth's Best,Whole grain: oatmeal cereal, easily digestible, iron fortified,Grain Products</v>
      </c>
      <c r="C434" s="8" t="str">
        <f>VLOOKUP(A434,'Food Encyclopedia'!$C$2:$K$999,6)</f>
        <v>Grain Products</v>
      </c>
      <c r="D434" s="8" t="str">
        <f>VLOOKUP(A434,'Food Encyclopedia'!$C$2:$K$999,7)</f>
        <v>Cereal</v>
      </c>
      <c r="E434" s="8">
        <f>VLOOKUP(A434,'Absolute Total Monosaccharide C'!$E$2:$T$999,3)</f>
        <v>0.550877</v>
      </c>
      <c r="F434" s="8">
        <f>VLOOKUP(A434,'Absolute Total Monosaccharide C'!$E$2:$T$999,4)</f>
        <v>0.004037</v>
      </c>
      <c r="G434" s="8">
        <f>VLOOKUP(A434,'Absolute Total Monosaccharide C'!$E$2:$T$999,5)</f>
        <v>0.004696</v>
      </c>
      <c r="H434" s="8">
        <f>VLOOKUP(A434,'Absolute Total Monosaccharide C'!$E$2:$T$999,6)</f>
        <v>0.007359</v>
      </c>
      <c r="I434" s="110">
        <f>VLOOKUP(A434,'Absolute Total Monosaccharide C'!$E$2:$T$999,7)</f>
        <v>0.014966</v>
      </c>
      <c r="J434" s="8">
        <f>VLOOKUP(A434,'Absolute Total Monosaccharide C'!$E$2:$T$999,8)</f>
        <v>0.000827</v>
      </c>
      <c r="K434" s="111">
        <f>VLOOKUP(A434,'Absolute Total Monosaccharide C'!$E$2:$T$999,9)</f>
        <v>0.0000981</v>
      </c>
      <c r="L434" s="8">
        <f>VLOOKUP(A434,'Absolute Total Monosaccharide C'!$E$2:$T$999,10)</f>
        <v>0.000129</v>
      </c>
      <c r="M434" s="8">
        <f>VLOOKUP(A434,'Absolute Total Monosaccharide C'!$E$2:$T$999,11)</f>
        <v>0.000133</v>
      </c>
      <c r="N434" s="8">
        <f>VLOOKUP(A434,'Absolute Total Monosaccharide C'!$E$2:$T$999,12)</f>
        <v>0</v>
      </c>
      <c r="O434" s="8">
        <f>VLOOKUP(A434,'Absolute Total Monosaccharide C'!$E$2:$T$999,13)</f>
        <v>0</v>
      </c>
      <c r="P434" s="8">
        <f>VLOOKUP(A434,'Absolute Total Monosaccharide C'!$E$2:$T$999,14)</f>
        <v>0.000979</v>
      </c>
      <c r="Q434" s="8">
        <f>VLOOKUP(A434,'Absolute Total Monosaccharide C'!$E$2:$T$999,15)</f>
        <v>0</v>
      </c>
      <c r="R434" s="8">
        <f>VLOOKUP(A434,'Absolute Total Monosaccharide C'!$E$2:$T$999,16)</f>
        <v>0.000574</v>
      </c>
      <c r="S434" s="110">
        <f>VLOOKUP(A434,'Absolute Total Monosaccharide C'!$E$2:$T$999,2)</f>
        <v>9.702</v>
      </c>
    </row>
    <row r="435">
      <c r="A435" s="2" t="s">
        <v>1150</v>
      </c>
      <c r="B435" s="8" t="str">
        <f>VLOOKUP(A435,'Food Encyclopedia'!$C$2:$K$999,3)&amp;","&amp;VLOOKUP(A435,'Food Encyclopedia'!$C$2:$K$999,4)&amp;","&amp;VLOOKUP(A435,'Food Encyclopedia'!$C$2:$K$999,5)&amp;","&amp;VLOOKUP(A435,'Food Encyclopedia'!$C$2:$K$999,6)</f>
        <v>Cereal, multi-grain, commercial product, fresh,Earth's Best,Whole grain: multi-grain cereal (oats, spelt and barley blend when ready to move beyond rice cereal), easily digestible, iron fortified,Grain Products</v>
      </c>
      <c r="C435" s="8" t="str">
        <f>VLOOKUP(A435,'Food Encyclopedia'!$C$2:$K$999,6)</f>
        <v>Grain Products</v>
      </c>
      <c r="D435" s="8" t="str">
        <f>VLOOKUP(A435,'Food Encyclopedia'!$C$2:$K$999,7)</f>
        <v>Cereal</v>
      </c>
      <c r="E435" s="8">
        <f>VLOOKUP(A435,'Absolute Total Monosaccharide C'!$E$2:$T$999,3)</f>
        <v>0.722909</v>
      </c>
      <c r="F435" s="8">
        <f>VLOOKUP(A435,'Absolute Total Monosaccharide C'!$E$2:$T$999,4)</f>
        <v>0.007651</v>
      </c>
      <c r="G435" s="8">
        <f>VLOOKUP(A435,'Absolute Total Monosaccharide C'!$E$2:$T$999,5)</f>
        <v>0</v>
      </c>
      <c r="H435" s="8">
        <f>VLOOKUP(A435,'Absolute Total Monosaccharide C'!$E$2:$T$999,6)</f>
        <v>0.008504</v>
      </c>
      <c r="I435" s="110">
        <f>VLOOKUP(A435,'Absolute Total Monosaccharide C'!$E$2:$T$999,7)</f>
        <v>0.007878</v>
      </c>
      <c r="J435" s="8">
        <f>VLOOKUP(A435,'Absolute Total Monosaccharide C'!$E$2:$T$999,8)</f>
        <v>0</v>
      </c>
      <c r="K435" s="111">
        <f>VLOOKUP(A435,'Absolute Total Monosaccharide C'!$E$2:$T$999,9)</f>
        <v>0.0000993</v>
      </c>
      <c r="L435" s="8">
        <f>VLOOKUP(A435,'Absolute Total Monosaccharide C'!$E$2:$T$999,10)</f>
        <v>0</v>
      </c>
      <c r="M435" s="8">
        <f>VLOOKUP(A435,'Absolute Total Monosaccharide C'!$E$2:$T$999,11)</f>
        <v>0.000208</v>
      </c>
      <c r="N435" s="8">
        <f>VLOOKUP(A435,'Absolute Total Monosaccharide C'!$E$2:$T$999,12)</f>
        <v>0</v>
      </c>
      <c r="O435" s="8">
        <f>VLOOKUP(A435,'Absolute Total Monosaccharide C'!$E$2:$T$999,13)</f>
        <v>0</v>
      </c>
      <c r="P435" s="8">
        <f>VLOOKUP(A435,'Absolute Total Monosaccharide C'!$E$2:$T$999,14)</f>
        <v>0.003368</v>
      </c>
      <c r="Q435" s="8">
        <f>VLOOKUP(A435,'Absolute Total Monosaccharide C'!$E$2:$T$999,15)</f>
        <v>0</v>
      </c>
      <c r="R435" s="8">
        <f>VLOOKUP(A435,'Absolute Total Monosaccharide C'!$E$2:$T$999,16)</f>
        <v>0</v>
      </c>
      <c r="S435" s="110">
        <f>VLOOKUP(A435,'Absolute Total Monosaccharide C'!$E$2:$T$999,2)</f>
        <v>10.17</v>
      </c>
    </row>
    <row r="436">
      <c r="A436" s="2" t="s">
        <v>1153</v>
      </c>
      <c r="B436" s="8" t="str">
        <f>VLOOKUP(A436,'Food Encyclopedia'!$C$2:$K$999,3)&amp;","&amp;VLOOKUP(A436,'Food Encyclopedia'!$C$2:$K$999,4)&amp;","&amp;VLOOKUP(A436,'Food Encyclopedia'!$C$2:$K$999,5)&amp;","&amp;VLOOKUP(A436,'Food Encyclopedia'!$C$2:$K$999,6)</f>
        <v>Mixed food, grains, NA, fresh,Organics,Organic bulgur &amp; quinoa, Quick cook ,Grain Products</v>
      </c>
      <c r="C436" s="8" t="str">
        <f>VLOOKUP(A436,'Food Encyclopedia'!$C$2:$K$999,6)</f>
        <v>Grain Products</v>
      </c>
      <c r="D436" s="8" t="str">
        <f>VLOOKUP(A436,'Food Encyclopedia'!$C$2:$K$999,7)</f>
        <v>Grains</v>
      </c>
      <c r="E436" s="8">
        <f>VLOOKUP(A436,'Absolute Total Monosaccharide C'!$E$2:$T$999,3)</f>
        <v>0.581873</v>
      </c>
      <c r="F436" s="8">
        <f>VLOOKUP(A436,'Absolute Total Monosaccharide C'!$E$2:$T$999,4)</f>
        <v>0.007999</v>
      </c>
      <c r="G436" s="8">
        <f>VLOOKUP(A436,'Absolute Total Monosaccharide C'!$E$2:$T$999,5)</f>
        <v>0</v>
      </c>
      <c r="H436" s="8">
        <f>VLOOKUP(A436,'Absolute Total Monosaccharide C'!$E$2:$T$999,6)</f>
        <v>0.009582</v>
      </c>
      <c r="I436" s="110">
        <f>VLOOKUP(A436,'Absolute Total Monosaccharide C'!$E$2:$T$999,7)</f>
        <v>0.009078</v>
      </c>
      <c r="J436" s="8">
        <f>VLOOKUP(A436,'Absolute Total Monosaccharide C'!$E$2:$T$999,8)</f>
        <v>0</v>
      </c>
      <c r="K436" s="8">
        <f>VLOOKUP(A436,'Absolute Total Monosaccharide C'!$E$2:$T$999,9)</f>
        <v>0.000234</v>
      </c>
      <c r="L436" s="8">
        <f>VLOOKUP(A436,'Absolute Total Monosaccharide C'!$E$2:$T$999,10)</f>
        <v>0</v>
      </c>
      <c r="M436" s="8">
        <f>VLOOKUP(A436,'Absolute Total Monosaccharide C'!$E$2:$T$999,11)</f>
        <v>0.001599</v>
      </c>
      <c r="N436" s="8">
        <f>VLOOKUP(A436,'Absolute Total Monosaccharide C'!$E$2:$T$999,12)</f>
        <v>0</v>
      </c>
      <c r="O436" s="8">
        <f>VLOOKUP(A436,'Absolute Total Monosaccharide C'!$E$2:$T$999,13)</f>
        <v>0</v>
      </c>
      <c r="P436" s="8">
        <f>VLOOKUP(A436,'Absolute Total Monosaccharide C'!$E$2:$T$999,14)</f>
        <v>0.004396</v>
      </c>
      <c r="Q436" s="8">
        <f>VLOOKUP(A436,'Absolute Total Monosaccharide C'!$E$2:$T$999,15)</f>
        <v>0</v>
      </c>
      <c r="R436" s="8">
        <f>VLOOKUP(A436,'Absolute Total Monosaccharide C'!$E$2:$T$999,16)</f>
        <v>0</v>
      </c>
      <c r="S436" s="110">
        <f>VLOOKUP(A436,'Absolute Total Monosaccharide C'!$E$2:$T$999,2)</f>
        <v>10.12</v>
      </c>
    </row>
    <row r="437">
      <c r="A437" s="2" t="s">
        <v>1157</v>
      </c>
      <c r="B437" s="8" t="str">
        <f>VLOOKUP(A437,'Food Encyclopedia'!$C$2:$K$999,3)&amp;","&amp;VLOOKUP(A437,'Food Encyclopedia'!$C$2:$K$999,4)&amp;","&amp;VLOOKUP(A437,'Food Encyclopedia'!$C$2:$K$999,5)&amp;","&amp;VLOOKUP(A437,'Food Encyclopedia'!$C$2:$K$999,6)</f>
        <v>Mixed food, grains, NA, fresh,Organics,Organic seven grains (a blend of farro, barley, wheat berries, buckwheat, red rice, black rice &amp; oats), Quick cook ,Grain Products</v>
      </c>
      <c r="C437" s="8" t="str">
        <f>VLOOKUP(A437,'Food Encyclopedia'!$C$2:$K$999,6)</f>
        <v>Grain Products</v>
      </c>
      <c r="D437" s="8" t="str">
        <f>VLOOKUP(A437,'Food Encyclopedia'!$C$2:$K$999,7)</f>
        <v>Grains</v>
      </c>
      <c r="E437" s="8">
        <f>VLOOKUP(A437,'Absolute Total Monosaccharide C'!$E$2:$T$999,3)</f>
        <v>0.767031</v>
      </c>
      <c r="F437" s="8">
        <f>VLOOKUP(A437,'Absolute Total Monosaccharide C'!$E$2:$T$999,4)</f>
        <v>0.007828</v>
      </c>
      <c r="G437" s="8">
        <f>VLOOKUP(A437,'Absolute Total Monosaccharide C'!$E$2:$T$999,5)</f>
        <v>0.001273</v>
      </c>
      <c r="H437" s="8">
        <f>VLOOKUP(A437,'Absolute Total Monosaccharide C'!$E$2:$T$999,6)</f>
        <v>0.02062</v>
      </c>
      <c r="I437" s="110">
        <f>VLOOKUP(A437,'Absolute Total Monosaccharide C'!$E$2:$T$999,7)</f>
        <v>0.012848</v>
      </c>
      <c r="J437" s="8">
        <f>VLOOKUP(A437,'Absolute Total Monosaccharide C'!$E$2:$T$999,8)</f>
        <v>0</v>
      </c>
      <c r="K437" s="8">
        <f>VLOOKUP(A437,'Absolute Total Monosaccharide C'!$E$2:$T$999,9)</f>
        <v>0.000257</v>
      </c>
      <c r="L437" s="8">
        <f>VLOOKUP(A437,'Absolute Total Monosaccharide C'!$E$2:$T$999,10)</f>
        <v>0</v>
      </c>
      <c r="M437" s="8">
        <f>VLOOKUP(A437,'Absolute Total Monosaccharide C'!$E$2:$T$999,11)</f>
        <v>0</v>
      </c>
      <c r="N437" s="8">
        <f>VLOOKUP(A437,'Absolute Total Monosaccharide C'!$E$2:$T$999,12)</f>
        <v>0</v>
      </c>
      <c r="O437" s="8">
        <f>VLOOKUP(A437,'Absolute Total Monosaccharide C'!$E$2:$T$999,13)</f>
        <v>0</v>
      </c>
      <c r="P437" s="8">
        <f>VLOOKUP(A437,'Absolute Total Monosaccharide C'!$E$2:$T$999,14)</f>
        <v>0.000999</v>
      </c>
      <c r="Q437" s="8">
        <f>VLOOKUP(A437,'Absolute Total Monosaccharide C'!$E$2:$T$999,15)</f>
        <v>0</v>
      </c>
      <c r="R437" s="8">
        <f>VLOOKUP(A437,'Absolute Total Monosaccharide C'!$E$2:$T$999,16)</f>
        <v>0</v>
      </c>
      <c r="S437" s="110">
        <f>VLOOKUP(A437,'Absolute Total Monosaccharide C'!$E$2:$T$999,2)</f>
        <v>10.08</v>
      </c>
    </row>
    <row r="438">
      <c r="A438" s="2" t="s">
        <v>1159</v>
      </c>
      <c r="B438" s="8" t="str">
        <f>VLOOKUP(A438,'Food Encyclopedia'!$C$2:$K$999,3)&amp;","&amp;VLOOKUP(A438,'Food Encyclopedia'!$C$2:$K$999,4)&amp;","&amp;VLOOKUP(A438,'Food Encyclopedia'!$C$2:$K$999,5)&amp;","&amp;VLOOKUP(A438,'Food Encyclopedia'!$C$2:$K$999,6)</f>
        <v>Mixed food, rice &amp; vegetables, NA, fresh,Organics,Organic rice &amp; vegetables (white, brown &amp; red rice with peas &amp; lentils), Quick cook,Grain Products</v>
      </c>
      <c r="C438" s="8" t="str">
        <f>VLOOKUP(A438,'Food Encyclopedia'!$C$2:$K$999,6)</f>
        <v>Grain Products</v>
      </c>
      <c r="D438" s="8" t="str">
        <f>VLOOKUP(A438,'Food Encyclopedia'!$C$2:$K$999,7)</f>
        <v>Vegetable</v>
      </c>
      <c r="E438" s="8">
        <f>VLOOKUP(A438,'Absolute Total Monosaccharide C'!$E$2:$T$999,3)</f>
        <v>0.940532</v>
      </c>
      <c r="F438" s="8">
        <f>VLOOKUP(A438,'Absolute Total Monosaccharide C'!$E$2:$T$999,4)</f>
        <v>0.010422</v>
      </c>
      <c r="G438" s="8">
        <f>VLOOKUP(A438,'Absolute Total Monosaccharide C'!$E$2:$T$999,5)</f>
        <v>0</v>
      </c>
      <c r="H438" s="8">
        <f>VLOOKUP(A438,'Absolute Total Monosaccharide C'!$E$2:$T$999,6)</f>
        <v>0.002839</v>
      </c>
      <c r="I438" s="110">
        <f>VLOOKUP(A438,'Absolute Total Monosaccharide C'!$E$2:$T$999,7)</f>
        <v>0.006647</v>
      </c>
      <c r="J438" s="8">
        <f>VLOOKUP(A438,'Absolute Total Monosaccharide C'!$E$2:$T$999,8)</f>
        <v>0</v>
      </c>
      <c r="K438" s="8">
        <f>VLOOKUP(A438,'Absolute Total Monosaccharide C'!$E$2:$T$999,9)</f>
        <v>0.000124</v>
      </c>
      <c r="L438" s="8">
        <f>VLOOKUP(A438,'Absolute Total Monosaccharide C'!$E$2:$T$999,10)</f>
        <v>0</v>
      </c>
      <c r="M438" s="8">
        <f>VLOOKUP(A438,'Absolute Total Monosaccharide C'!$E$2:$T$999,11)</f>
        <v>0</v>
      </c>
      <c r="N438" s="8">
        <f>VLOOKUP(A438,'Absolute Total Monosaccharide C'!$E$2:$T$999,12)</f>
        <v>0</v>
      </c>
      <c r="O438" s="8">
        <f>VLOOKUP(A438,'Absolute Total Monosaccharide C'!$E$2:$T$999,13)</f>
        <v>0</v>
      </c>
      <c r="P438" s="8">
        <f>VLOOKUP(A438,'Absolute Total Monosaccharide C'!$E$2:$T$999,14)</f>
        <v>0.000464</v>
      </c>
      <c r="Q438" s="8">
        <f>VLOOKUP(A438,'Absolute Total Monosaccharide C'!$E$2:$T$999,15)</f>
        <v>0</v>
      </c>
      <c r="R438" s="8">
        <f>VLOOKUP(A438,'Absolute Total Monosaccharide C'!$E$2:$T$999,16)</f>
        <v>0</v>
      </c>
      <c r="S438" s="110">
        <f>VLOOKUP(A438,'Absolute Total Monosaccharide C'!$E$2:$T$999,2)</f>
        <v>10.26</v>
      </c>
    </row>
    <row r="439">
      <c r="A439" s="2" t="s">
        <v>1162</v>
      </c>
      <c r="B439" s="8" t="str">
        <f>VLOOKUP(A439,'Food Encyclopedia'!$C$2:$K$999,3)&amp;","&amp;VLOOKUP(A439,'Food Encyclopedia'!$C$2:$K$999,4)&amp;","&amp;VLOOKUP(A439,'Food Encyclopedia'!$C$2:$K$999,5)&amp;","&amp;VLOOKUP(A439,'Food Encyclopedia'!$C$2:$K$999,6)</f>
        <v>Pasta, spaghetti (gluten-free), NA , dried,Barilla,Made with corn &amp; rice,Grain Products</v>
      </c>
      <c r="C439" s="8" t="str">
        <f>VLOOKUP(A439,'Food Encyclopedia'!$C$2:$K$999,6)</f>
        <v>Grain Products</v>
      </c>
      <c r="D439" s="8" t="str">
        <f>VLOOKUP(A439,'Food Encyclopedia'!$C$2:$K$999,7)</f>
        <v>Pasta</v>
      </c>
      <c r="E439" s="8">
        <f>VLOOKUP(A439,'Absolute Total Monosaccharide C'!$E$2:$T$999,3)</f>
        <v>0.826005</v>
      </c>
      <c r="F439" s="8">
        <f>VLOOKUP(A439,'Absolute Total Monosaccharide C'!$E$2:$T$999,4)</f>
        <v>0.002434</v>
      </c>
      <c r="G439" s="8">
        <f>VLOOKUP(A439,'Absolute Total Monosaccharide C'!$E$2:$T$999,5)</f>
        <v>0.004724</v>
      </c>
      <c r="H439" s="8">
        <f>VLOOKUP(A439,'Absolute Total Monosaccharide C'!$E$2:$T$999,6)</f>
        <v>0.001685</v>
      </c>
      <c r="I439" s="110">
        <f>VLOOKUP(A439,'Absolute Total Monosaccharide C'!$E$2:$T$999,7)</f>
        <v>0.00743</v>
      </c>
      <c r="J439" s="8">
        <f>VLOOKUP(A439,'Absolute Total Monosaccharide C'!$E$2:$T$999,8)</f>
        <v>0.000221</v>
      </c>
      <c r="K439" s="111">
        <f>VLOOKUP(A439,'Absolute Total Monosaccharide C'!$E$2:$T$999,9)</f>
        <v>0.0000405</v>
      </c>
      <c r="L439" s="111">
        <f>VLOOKUP(A439,'Absolute Total Monosaccharide C'!$E$2:$T$999,10)</f>
        <v>0.0000331</v>
      </c>
      <c r="M439" s="111">
        <f>VLOOKUP(A439,'Absolute Total Monosaccharide C'!$E$2:$T$999,11)</f>
        <v>0.0000768</v>
      </c>
      <c r="N439" s="8">
        <f>VLOOKUP(A439,'Absolute Total Monosaccharide C'!$E$2:$T$999,12)</f>
        <v>0</v>
      </c>
      <c r="O439" s="8">
        <f>VLOOKUP(A439,'Absolute Total Monosaccharide C'!$E$2:$T$999,13)</f>
        <v>0</v>
      </c>
      <c r="P439" s="8">
        <f>VLOOKUP(A439,'Absolute Total Monosaccharide C'!$E$2:$T$999,14)</f>
        <v>0.000391</v>
      </c>
      <c r="Q439" s="8">
        <f>VLOOKUP(A439,'Absolute Total Monosaccharide C'!$E$2:$T$999,15)</f>
        <v>0</v>
      </c>
      <c r="R439" s="8">
        <f>VLOOKUP(A439,'Absolute Total Monosaccharide C'!$E$2:$T$999,16)</f>
        <v>0.000279</v>
      </c>
      <c r="S439" s="110">
        <f>VLOOKUP(A439,'Absolute Total Monosaccharide C'!$E$2:$T$999,2)</f>
        <v>10.05</v>
      </c>
    </row>
    <row r="440">
      <c r="A440" s="2" t="s">
        <v>1167</v>
      </c>
      <c r="B440" s="8" t="str">
        <f>VLOOKUP(A440,'Food Encyclopedia'!$C$2:$K$999,3)&amp;","&amp;VLOOKUP(A440,'Food Encyclopedia'!$C$2:$K$999,4)&amp;","&amp;VLOOKUP(A440,'Food Encyclopedia'!$C$2:$K$999,5)&amp;","&amp;VLOOKUP(A440,'Food Encyclopedia'!$C$2:$K$999,6)</f>
        <v>Pasta, spaghetti, NA , dried,Barilla,Collezione (Artisanal collection),Grain Products</v>
      </c>
      <c r="C440" s="8" t="str">
        <f>VLOOKUP(A440,'Food Encyclopedia'!$C$2:$K$999,6)</f>
        <v>Grain Products</v>
      </c>
      <c r="D440" s="8" t="str">
        <f>VLOOKUP(A440,'Food Encyclopedia'!$C$2:$K$999,7)</f>
        <v>Pasta</v>
      </c>
      <c r="E440" s="8">
        <f>VLOOKUP(A440,'Absolute Total Monosaccharide C'!$E$2:$T$999,3)</f>
        <v>0.633132</v>
      </c>
      <c r="F440" s="8">
        <f>VLOOKUP(A440,'Absolute Total Monosaccharide C'!$E$2:$T$999,4)</f>
        <v>0.004585</v>
      </c>
      <c r="G440" s="8">
        <f>VLOOKUP(A440,'Absolute Total Monosaccharide C'!$E$2:$T$999,5)</f>
        <v>0.003239</v>
      </c>
      <c r="H440" s="8">
        <f>VLOOKUP(A440,'Absolute Total Monosaccharide C'!$E$2:$T$999,6)</f>
        <v>0.008089</v>
      </c>
      <c r="I440" s="110">
        <f>VLOOKUP(A440,'Absolute Total Monosaccharide C'!$E$2:$T$999,7)</f>
        <v>0.014047</v>
      </c>
      <c r="J440" s="8">
        <f>VLOOKUP(A440,'Absolute Total Monosaccharide C'!$E$2:$T$999,8)</f>
        <v>0.000405</v>
      </c>
      <c r="K440" s="111">
        <f>VLOOKUP(A440,'Absolute Total Monosaccharide C'!$E$2:$T$999,9)</f>
        <v>0.0000306</v>
      </c>
      <c r="L440" s="111">
        <f>VLOOKUP(A440,'Absolute Total Monosaccharide C'!$E$2:$T$999,10)</f>
        <v>0.0000215</v>
      </c>
      <c r="M440" s="111">
        <f>VLOOKUP(A440,'Absolute Total Monosaccharide C'!$E$2:$T$999,11)</f>
        <v>0.0000454</v>
      </c>
      <c r="N440" s="8">
        <f>VLOOKUP(A440,'Absolute Total Monosaccharide C'!$E$2:$T$999,12)</f>
        <v>0</v>
      </c>
      <c r="O440" s="8">
        <f>VLOOKUP(A440,'Absolute Total Monosaccharide C'!$E$2:$T$999,13)</f>
        <v>0</v>
      </c>
      <c r="P440" s="8">
        <f>VLOOKUP(A440,'Absolute Total Monosaccharide C'!$E$2:$T$999,14)</f>
        <v>0.000838</v>
      </c>
      <c r="Q440" s="8">
        <f>VLOOKUP(A440,'Absolute Total Monosaccharide C'!$E$2:$T$999,15)</f>
        <v>0</v>
      </c>
      <c r="R440" s="8">
        <f>VLOOKUP(A440,'Absolute Total Monosaccharide C'!$E$2:$T$999,16)</f>
        <v>0.000366</v>
      </c>
      <c r="S440" s="110">
        <f>VLOOKUP(A440,'Absolute Total Monosaccharide C'!$E$2:$T$999,2)</f>
        <v>10.38</v>
      </c>
    </row>
    <row r="441">
      <c r="A441" s="2" t="s">
        <v>1170</v>
      </c>
      <c r="B441" s="8" t="str">
        <f>VLOOKUP(A441,'Food Encyclopedia'!$C$2:$K$999,3)&amp;","&amp;VLOOKUP(A441,'Food Encyclopedia'!$C$2:$K$999,4)&amp;","&amp;VLOOKUP(A441,'Food Encyclopedia'!$C$2:$K$999,5)&amp;","&amp;VLOOKUP(A441,'Food Encyclopedia'!$C$2:$K$999,6)</f>
        <v>Pasta, spaghetti (with vegetable), NA , dried,Barilla,Made with zucchini &amp; spinach puree,Grain Products</v>
      </c>
      <c r="C441" s="8" t="str">
        <f>VLOOKUP(A441,'Food Encyclopedia'!$C$2:$K$999,6)</f>
        <v>Grain Products</v>
      </c>
      <c r="D441" s="8" t="str">
        <f>VLOOKUP(A441,'Food Encyclopedia'!$C$2:$K$999,7)</f>
        <v>Pasta</v>
      </c>
      <c r="E441" s="8">
        <f>VLOOKUP(A441,'Absolute Total Monosaccharide C'!$E$2:$T$999,3)</f>
        <v>0.662522</v>
      </c>
      <c r="F441" s="8">
        <f>VLOOKUP(A441,'Absolute Total Monosaccharide C'!$E$2:$T$999,4)</f>
        <v>0.002804</v>
      </c>
      <c r="G441" s="8">
        <f>VLOOKUP(A441,'Absolute Total Monosaccharide C'!$E$2:$T$999,5)</f>
        <v>0.004574</v>
      </c>
      <c r="H441" s="8">
        <f>VLOOKUP(A441,'Absolute Total Monosaccharide C'!$E$2:$T$999,6)</f>
        <v>0.006804</v>
      </c>
      <c r="I441" s="110">
        <f>VLOOKUP(A441,'Absolute Total Monosaccharide C'!$E$2:$T$999,7)</f>
        <v>0.011776</v>
      </c>
      <c r="J441" s="8">
        <f>VLOOKUP(A441,'Absolute Total Monosaccharide C'!$E$2:$T$999,8)</f>
        <v>0.000282</v>
      </c>
      <c r="K441" s="111">
        <f>VLOOKUP(A441,'Absolute Total Monosaccharide C'!$E$2:$T$999,9)</f>
        <v>0.0000584</v>
      </c>
      <c r="L441" s="111">
        <f>VLOOKUP(A441,'Absolute Total Monosaccharide C'!$E$2:$T$999,10)</f>
        <v>0.0000419</v>
      </c>
      <c r="M441" s="8">
        <f>VLOOKUP(A441,'Absolute Total Monosaccharide C'!$E$2:$T$999,11)</f>
        <v>0.000163</v>
      </c>
      <c r="N441" s="8">
        <f>VLOOKUP(A441,'Absolute Total Monosaccharide C'!$E$2:$T$999,12)</f>
        <v>0</v>
      </c>
      <c r="O441" s="8">
        <f>VLOOKUP(A441,'Absolute Total Monosaccharide C'!$E$2:$T$999,13)</f>
        <v>0</v>
      </c>
      <c r="P441" s="8">
        <f>VLOOKUP(A441,'Absolute Total Monosaccharide C'!$E$2:$T$999,14)</f>
        <v>0.000815</v>
      </c>
      <c r="Q441" s="8">
        <f>VLOOKUP(A441,'Absolute Total Monosaccharide C'!$E$2:$T$999,15)</f>
        <v>0</v>
      </c>
      <c r="R441" s="8">
        <f>VLOOKUP(A441,'Absolute Total Monosaccharide C'!$E$2:$T$999,16)</f>
        <v>0.000423</v>
      </c>
      <c r="S441" s="110">
        <f>VLOOKUP(A441,'Absolute Total Monosaccharide C'!$E$2:$T$999,2)</f>
        <v>10.13</v>
      </c>
    </row>
    <row r="442">
      <c r="A442" s="2" t="s">
        <v>1173</v>
      </c>
      <c r="B442" s="8" t="str">
        <f>VLOOKUP(A442,'Food Encyclopedia'!$C$2:$K$999,3)&amp;","&amp;VLOOKUP(A442,'Food Encyclopedia'!$C$2:$K$999,4)&amp;","&amp;VLOOKUP(A442,'Food Encyclopedia'!$C$2:$K$999,5)&amp;","&amp;VLOOKUP(A442,'Food Encyclopedia'!$C$2:$K$999,6)</f>
        <v>Pasta, spaghetti (no. 5), NA , dried,Barilla,,Grain Products</v>
      </c>
      <c r="C442" s="8" t="str">
        <f>VLOOKUP(A442,'Food Encyclopedia'!$C$2:$K$999,6)</f>
        <v>Grain Products</v>
      </c>
      <c r="D442" s="8" t="str">
        <f>VLOOKUP(A442,'Food Encyclopedia'!$C$2:$K$999,7)</f>
        <v>Pasta</v>
      </c>
      <c r="E442" s="8">
        <f>VLOOKUP(A442,'Absolute Total Monosaccharide C'!$E$2:$T$999,3)</f>
        <v>0.595545</v>
      </c>
      <c r="F442" s="8">
        <f>VLOOKUP(A442,'Absolute Total Monosaccharide C'!$E$2:$T$999,4)</f>
        <v>0.003368</v>
      </c>
      <c r="G442" s="8">
        <f>VLOOKUP(A442,'Absolute Total Monosaccharide C'!$E$2:$T$999,5)</f>
        <v>0.003595</v>
      </c>
      <c r="H442" s="8">
        <f>VLOOKUP(A442,'Absolute Total Monosaccharide C'!$E$2:$T$999,6)</f>
        <v>0.008587</v>
      </c>
      <c r="I442" s="110">
        <f>VLOOKUP(A442,'Absolute Total Monosaccharide C'!$E$2:$T$999,7)</f>
        <v>0.017538</v>
      </c>
      <c r="J442" s="8">
        <f>VLOOKUP(A442,'Absolute Total Monosaccharide C'!$E$2:$T$999,8)</f>
        <v>0.000277</v>
      </c>
      <c r="K442" s="111">
        <f>VLOOKUP(A442,'Absolute Total Monosaccharide C'!$E$2:$T$999,9)</f>
        <v>0.0000336</v>
      </c>
      <c r="L442" s="111">
        <f>VLOOKUP(A442,'Absolute Total Monosaccharide C'!$E$2:$T$999,10)</f>
        <v>0.0000399</v>
      </c>
      <c r="M442" s="111">
        <f>VLOOKUP(A442,'Absolute Total Monosaccharide C'!$E$2:$T$999,11)</f>
        <v>0.0000404</v>
      </c>
      <c r="N442" s="8">
        <f>VLOOKUP(A442,'Absolute Total Monosaccharide C'!$E$2:$T$999,12)</f>
        <v>0</v>
      </c>
      <c r="O442" s="8">
        <f>VLOOKUP(A442,'Absolute Total Monosaccharide C'!$E$2:$T$999,13)</f>
        <v>0</v>
      </c>
      <c r="P442" s="8">
        <f>VLOOKUP(A442,'Absolute Total Monosaccharide C'!$E$2:$T$999,14)</f>
        <v>0.000829</v>
      </c>
      <c r="Q442" s="8">
        <f>VLOOKUP(A442,'Absolute Total Monosaccharide C'!$E$2:$T$999,15)</f>
        <v>0</v>
      </c>
      <c r="R442" s="8">
        <f>VLOOKUP(A442,'Absolute Total Monosaccharide C'!$E$2:$T$999,16)</f>
        <v>0.000387</v>
      </c>
      <c r="S442" s="110">
        <f>VLOOKUP(A442,'Absolute Total Monosaccharide C'!$E$2:$T$999,2)</f>
        <v>10.14</v>
      </c>
    </row>
    <row r="443">
      <c r="A443" s="2" t="s">
        <v>1175</v>
      </c>
      <c r="B443" s="8" t="str">
        <f>VLOOKUP(A443,'Food Encyclopedia'!$C$2:$K$999,3)&amp;","&amp;VLOOKUP(A443,'Food Encyclopedia'!$C$2:$K$999,4)&amp;","&amp;VLOOKUP(A443,'Food Encyclopedia'!$C$2:$K$999,5)&amp;","&amp;VLOOKUP(A443,'Food Encyclopedia'!$C$2:$K$999,6)</f>
        <v>Pasta, spaghetti (whole wheat), NA , dried,Barilla,,Grain Products</v>
      </c>
      <c r="C443" s="8" t="str">
        <f>VLOOKUP(A443,'Food Encyclopedia'!$C$2:$K$999,6)</f>
        <v>Grain Products</v>
      </c>
      <c r="D443" s="8" t="str">
        <f>VLOOKUP(A443,'Food Encyclopedia'!$C$2:$K$999,7)</f>
        <v>Pasta</v>
      </c>
      <c r="E443" s="8">
        <f>VLOOKUP(A443,'Absolute Total Monosaccharide C'!$E$2:$T$999,3)</f>
        <v>0.915077</v>
      </c>
      <c r="F443" s="8">
        <f>VLOOKUP(A443,'Absolute Total Monosaccharide C'!$E$2:$T$999,4)</f>
        <v>0.004658</v>
      </c>
      <c r="G443" s="8">
        <f>VLOOKUP(A443,'Absolute Total Monosaccharide C'!$E$2:$T$999,5)</f>
        <v>0</v>
      </c>
      <c r="H443" s="8">
        <f>VLOOKUP(A443,'Absolute Total Monosaccharide C'!$E$2:$T$999,6)</f>
        <v>0.001364</v>
      </c>
      <c r="I443" s="110">
        <f>VLOOKUP(A443,'Absolute Total Monosaccharide C'!$E$2:$T$999,7)</f>
        <v>0.002737</v>
      </c>
      <c r="J443" s="8">
        <f>VLOOKUP(A443,'Absolute Total Monosaccharide C'!$E$2:$T$999,8)</f>
        <v>0</v>
      </c>
      <c r="K443" s="8">
        <f>VLOOKUP(A443,'Absolute Total Monosaccharide C'!$E$2:$T$999,9)</f>
        <v>0.000105</v>
      </c>
      <c r="L443" s="8">
        <f>VLOOKUP(A443,'Absolute Total Monosaccharide C'!$E$2:$T$999,10)</f>
        <v>0</v>
      </c>
      <c r="M443" s="8">
        <f>VLOOKUP(A443,'Absolute Total Monosaccharide C'!$E$2:$T$999,11)</f>
        <v>0.000115</v>
      </c>
      <c r="N443" s="8">
        <f>VLOOKUP(A443,'Absolute Total Monosaccharide C'!$E$2:$T$999,12)</f>
        <v>0</v>
      </c>
      <c r="O443" s="8">
        <f>VLOOKUP(A443,'Absolute Total Monosaccharide C'!$E$2:$T$999,13)</f>
        <v>0</v>
      </c>
      <c r="P443" s="8">
        <f>VLOOKUP(A443,'Absolute Total Monosaccharide C'!$E$2:$T$999,14)</f>
        <v>0.001375</v>
      </c>
      <c r="Q443" s="8">
        <f>VLOOKUP(A443,'Absolute Total Monosaccharide C'!$E$2:$T$999,15)</f>
        <v>0</v>
      </c>
      <c r="R443" s="8">
        <f>VLOOKUP(A443,'Absolute Total Monosaccharide C'!$E$2:$T$999,16)</f>
        <v>0</v>
      </c>
      <c r="S443" s="110">
        <f>VLOOKUP(A443,'Absolute Total Monosaccharide C'!$E$2:$T$999,2)</f>
        <v>10.12</v>
      </c>
    </row>
    <row r="444">
      <c r="A444" s="2" t="s">
        <v>1177</v>
      </c>
      <c r="B444" s="8" t="str">
        <f>VLOOKUP(A444,'Food Encyclopedia'!$C$2:$K$999,3)&amp;","&amp;VLOOKUP(A444,'Food Encyclopedia'!$C$2:$K$999,4)&amp;","&amp;VLOOKUP(A444,'Food Encyclopedia'!$C$2:$K$999,5)&amp;","&amp;VLOOKUP(A444,'Food Encyclopedia'!$C$2:$K$999,6)</f>
        <v>Pasta, spaghetti (chickpea), NA, dried,Organics,,Beans, Peas, Legumes, Nuts, Seeds</v>
      </c>
      <c r="C444" s="8" t="str">
        <f>VLOOKUP(A444,'Food Encyclopedia'!$C$2:$K$999,6)</f>
        <v>Beans, Peas, Legumes, Nuts, Seeds</v>
      </c>
      <c r="D444" s="8" t="str">
        <f>VLOOKUP(A444,'Food Encyclopedia'!$C$2:$K$999,7)</f>
        <v>Pasta</v>
      </c>
      <c r="E444" s="8">
        <f>VLOOKUP(A444,'Absolute Total Monosaccharide C'!$E$2:$T$999,3)</f>
        <v>0.456181</v>
      </c>
      <c r="F444" s="8">
        <f>VLOOKUP(A444,'Absolute Total Monosaccharide C'!$E$2:$T$999,4)</f>
        <v>0.005599</v>
      </c>
      <c r="G444" s="8">
        <f>VLOOKUP(A444,'Absolute Total Monosaccharide C'!$E$2:$T$999,5)</f>
        <v>0</v>
      </c>
      <c r="H444" s="8">
        <f>VLOOKUP(A444,'Absolute Total Monosaccharide C'!$E$2:$T$999,6)</f>
        <v>0.016496</v>
      </c>
      <c r="I444" s="110">
        <f>VLOOKUP(A444,'Absolute Total Monosaccharide C'!$E$2:$T$999,7)</f>
        <v>0.012314</v>
      </c>
      <c r="J444" s="8">
        <f>VLOOKUP(A444,'Absolute Total Monosaccharide C'!$E$2:$T$999,8)</f>
        <v>0</v>
      </c>
      <c r="K444" s="8">
        <f>VLOOKUP(A444,'Absolute Total Monosaccharide C'!$E$2:$T$999,9)</f>
        <v>0.000139</v>
      </c>
      <c r="L444" s="8">
        <f>VLOOKUP(A444,'Absolute Total Monosaccharide C'!$E$2:$T$999,10)</f>
        <v>0</v>
      </c>
      <c r="M444" s="8">
        <f>VLOOKUP(A444,'Absolute Total Monosaccharide C'!$E$2:$T$999,11)</f>
        <v>0.000432</v>
      </c>
      <c r="N444" s="8">
        <f>VLOOKUP(A444,'Absolute Total Monosaccharide C'!$E$2:$T$999,12)</f>
        <v>0</v>
      </c>
      <c r="O444" s="8">
        <f>VLOOKUP(A444,'Absolute Total Monosaccharide C'!$E$2:$T$999,13)</f>
        <v>0</v>
      </c>
      <c r="P444" s="8">
        <f>VLOOKUP(A444,'Absolute Total Monosaccharide C'!$E$2:$T$999,14)</f>
        <v>0</v>
      </c>
      <c r="Q444" s="8">
        <f>VLOOKUP(A444,'Absolute Total Monosaccharide C'!$E$2:$T$999,15)</f>
        <v>0</v>
      </c>
      <c r="R444" s="8">
        <f>VLOOKUP(A444,'Absolute Total Monosaccharide C'!$E$2:$T$999,16)</f>
        <v>0</v>
      </c>
      <c r="S444" s="110">
        <f>VLOOKUP(A444,'Absolute Total Monosaccharide C'!$E$2:$T$999,2)</f>
        <v>10.09</v>
      </c>
    </row>
    <row r="445">
      <c r="A445" s="2" t="s">
        <v>1180</v>
      </c>
      <c r="B445" s="8" t="str">
        <f>VLOOKUP(A445,'Food Encyclopedia'!$C$2:$K$999,3)&amp;","&amp;VLOOKUP(A445,'Food Encyclopedia'!$C$2:$K$999,4)&amp;","&amp;VLOOKUP(A445,'Food Encyclopedia'!$C$2:$K$999,5)&amp;","&amp;VLOOKUP(A445,'Food Encyclopedia'!$C$2:$K$999,6)</f>
        <v>Pasta, penne rigate (whole wheat), NA, dried,Organics,,Grain Products</v>
      </c>
      <c r="C445" s="8" t="str">
        <f>VLOOKUP(A445,'Food Encyclopedia'!$C$2:$K$999,6)</f>
        <v>Grain Products</v>
      </c>
      <c r="D445" s="8" t="str">
        <f>VLOOKUP(A445,'Food Encyclopedia'!$C$2:$K$999,7)</f>
        <v>Pasta</v>
      </c>
      <c r="E445" s="8">
        <f>VLOOKUP(A445,'Absolute Total Monosaccharide C'!$E$2:$T$999,3)</f>
        <v>0.847334</v>
      </c>
      <c r="F445" s="8">
        <f>VLOOKUP(A445,'Absolute Total Monosaccharide C'!$E$2:$T$999,4)</f>
        <v>0.007576</v>
      </c>
      <c r="G445" s="8">
        <f>VLOOKUP(A445,'Absolute Total Monosaccharide C'!$E$2:$T$999,5)</f>
        <v>0.006558</v>
      </c>
      <c r="H445" s="8">
        <f>VLOOKUP(A445,'Absolute Total Monosaccharide C'!$E$2:$T$999,6)</f>
        <v>0.030877</v>
      </c>
      <c r="I445" s="110">
        <f>VLOOKUP(A445,'Absolute Total Monosaccharide C'!$E$2:$T$999,7)</f>
        <v>0.022205</v>
      </c>
      <c r="J445" s="8">
        <f>VLOOKUP(A445,'Absolute Total Monosaccharide C'!$E$2:$T$999,8)</f>
        <v>0</v>
      </c>
      <c r="K445" s="8">
        <f>VLOOKUP(A445,'Absolute Total Monosaccharide C'!$E$2:$T$999,9)</f>
        <v>0.00023</v>
      </c>
      <c r="L445" s="8">
        <f>VLOOKUP(A445,'Absolute Total Monosaccharide C'!$E$2:$T$999,10)</f>
        <v>0.000151</v>
      </c>
      <c r="M445" s="8">
        <f>VLOOKUP(A445,'Absolute Total Monosaccharide C'!$E$2:$T$999,11)</f>
        <v>0.000435</v>
      </c>
      <c r="N445" s="8">
        <f>VLOOKUP(A445,'Absolute Total Monosaccharide C'!$E$2:$T$999,12)</f>
        <v>0</v>
      </c>
      <c r="O445" s="8">
        <f>VLOOKUP(A445,'Absolute Total Monosaccharide C'!$E$2:$T$999,13)</f>
        <v>0</v>
      </c>
      <c r="P445" s="8">
        <f>VLOOKUP(A445,'Absolute Total Monosaccharide C'!$E$2:$T$999,14)</f>
        <v>0.002244</v>
      </c>
      <c r="Q445" s="8">
        <f>VLOOKUP(A445,'Absolute Total Monosaccharide C'!$E$2:$T$999,15)</f>
        <v>0</v>
      </c>
      <c r="R445" s="8">
        <f>VLOOKUP(A445,'Absolute Total Monosaccharide C'!$E$2:$T$999,16)</f>
        <v>0.000489</v>
      </c>
      <c r="S445" s="110">
        <f>VLOOKUP(A445,'Absolute Total Monosaccharide C'!$E$2:$T$999,2)</f>
        <v>10.43</v>
      </c>
    </row>
    <row r="446">
      <c r="A446" s="2" t="s">
        <v>1182</v>
      </c>
      <c r="B446" s="8" t="str">
        <f>VLOOKUP(A446,'Food Encyclopedia'!$C$2:$K$999,3)&amp;","&amp;VLOOKUP(A446,'Food Encyclopedia'!$C$2:$K$999,4)&amp;","&amp;VLOOKUP(A446,'Food Encyclopedia'!$C$2:$K$999,5)&amp;","&amp;VLOOKUP(A446,'Food Encyclopedia'!$C$2:$K$999,6)</f>
        <v>Pasta, penne (black bean), NA, dried,Organics,,Beans, Peas, Legumes, Nuts, Seeds</v>
      </c>
      <c r="C446" s="8" t="str">
        <f>VLOOKUP(A446,'Food Encyclopedia'!$C$2:$K$999,6)</f>
        <v>Beans, Peas, Legumes, Nuts, Seeds</v>
      </c>
      <c r="D446" s="8" t="str">
        <f>VLOOKUP(A446,'Food Encyclopedia'!$C$2:$K$999,7)</f>
        <v>Pasta</v>
      </c>
      <c r="E446" s="8">
        <f>VLOOKUP(A446,'Absolute Total Monosaccharide C'!$E$2:$T$999,3)</f>
        <v>0.615522</v>
      </c>
      <c r="F446" s="8">
        <f>VLOOKUP(A446,'Absolute Total Monosaccharide C'!$E$2:$T$999,4)</f>
        <v>0.021966</v>
      </c>
      <c r="G446" s="8">
        <f>VLOOKUP(A446,'Absolute Total Monosaccharide C'!$E$2:$T$999,5)</f>
        <v>0</v>
      </c>
      <c r="H446" s="8">
        <f>VLOOKUP(A446,'Absolute Total Monosaccharide C'!$E$2:$T$999,6)</f>
        <v>0.008368</v>
      </c>
      <c r="I446" s="110">
        <f>VLOOKUP(A446,'Absolute Total Monosaccharide C'!$E$2:$T$999,7)</f>
        <v>0.040355</v>
      </c>
      <c r="J446" s="8">
        <f>VLOOKUP(A446,'Absolute Total Monosaccharide C'!$E$2:$T$999,8)</f>
        <v>0</v>
      </c>
      <c r="K446" s="8">
        <f>VLOOKUP(A446,'Absolute Total Monosaccharide C'!$E$2:$T$999,9)</f>
        <v>0.001304</v>
      </c>
      <c r="L446" s="8">
        <f>VLOOKUP(A446,'Absolute Total Monosaccharide C'!$E$2:$T$999,10)</f>
        <v>0.000455</v>
      </c>
      <c r="M446" s="8">
        <f>VLOOKUP(A446,'Absolute Total Monosaccharide C'!$E$2:$T$999,11)</f>
        <v>0.006576</v>
      </c>
      <c r="N446" s="8">
        <f>VLOOKUP(A446,'Absolute Total Monosaccharide C'!$E$2:$T$999,12)</f>
        <v>0.000701</v>
      </c>
      <c r="O446" s="8">
        <f>VLOOKUP(A446,'Absolute Total Monosaccharide C'!$E$2:$T$999,13)</f>
        <v>0.000282</v>
      </c>
      <c r="P446" s="8">
        <f>VLOOKUP(A446,'Absolute Total Monosaccharide C'!$E$2:$T$999,14)</f>
        <v>0.006597</v>
      </c>
      <c r="Q446" s="8">
        <f>VLOOKUP(A446,'Absolute Total Monosaccharide C'!$E$2:$T$999,15)</f>
        <v>0</v>
      </c>
      <c r="R446" s="8">
        <f>VLOOKUP(A446,'Absolute Total Monosaccharide C'!$E$2:$T$999,16)</f>
        <v>0.000735</v>
      </c>
      <c r="S446" s="110">
        <f>VLOOKUP(A446,'Absolute Total Monosaccharide C'!$E$2:$T$999,2)</f>
        <v>10.15</v>
      </c>
    </row>
    <row r="447">
      <c r="A447" s="2" t="s">
        <v>1184</v>
      </c>
      <c r="B447" s="8" t="str">
        <f>VLOOKUP(A447,'Food Encyclopedia'!$C$2:$K$999,3)&amp;","&amp;VLOOKUP(A447,'Food Encyclopedia'!$C$2:$K$999,4)&amp;","&amp;VLOOKUP(A447,'Food Encyclopedia'!$C$2:$K$999,5)&amp;","&amp;VLOOKUP(A447,'Food Encyclopedia'!$C$2:$K$999,6)</f>
        <v>Pasta, fusilli (green lentil), NA, dried,Organics,,Beans, Peas, Legumes, Nuts, Seeds</v>
      </c>
      <c r="C447" s="8" t="str">
        <f>VLOOKUP(A447,'Food Encyclopedia'!$C$2:$K$999,6)</f>
        <v>Beans, Peas, Legumes, Nuts, Seeds</v>
      </c>
      <c r="D447" s="8" t="str">
        <f>VLOOKUP(A447,'Food Encyclopedia'!$C$2:$K$999,7)</f>
        <v>Pasta</v>
      </c>
      <c r="E447" s="8">
        <f>VLOOKUP(A447,'Absolute Total Monosaccharide C'!$E$2:$T$999,3)</f>
        <v>0.601687</v>
      </c>
      <c r="F447" s="8">
        <f>VLOOKUP(A447,'Absolute Total Monosaccharide C'!$E$2:$T$999,4)</f>
        <v>0.024593</v>
      </c>
      <c r="G447" s="8">
        <f>VLOOKUP(A447,'Absolute Total Monosaccharide C'!$E$2:$T$999,5)</f>
        <v>0</v>
      </c>
      <c r="H447" s="8">
        <f>VLOOKUP(A447,'Absolute Total Monosaccharide C'!$E$2:$T$999,6)</f>
        <v>0.002349</v>
      </c>
      <c r="I447" s="110">
        <f>VLOOKUP(A447,'Absolute Total Monosaccharide C'!$E$2:$T$999,7)</f>
        <v>0.018348</v>
      </c>
      <c r="J447" s="8">
        <f>VLOOKUP(A447,'Absolute Total Monosaccharide C'!$E$2:$T$999,8)</f>
        <v>0</v>
      </c>
      <c r="K447" s="8">
        <f>VLOOKUP(A447,'Absolute Total Monosaccharide C'!$E$2:$T$999,9)</f>
        <v>0.000904</v>
      </c>
      <c r="L447" s="8">
        <f>VLOOKUP(A447,'Absolute Total Monosaccharide C'!$E$2:$T$999,10)</f>
        <v>0</v>
      </c>
      <c r="M447" s="8">
        <f>VLOOKUP(A447,'Absolute Total Monosaccharide C'!$E$2:$T$999,11)</f>
        <v>0.003632</v>
      </c>
      <c r="N447" s="8">
        <f>VLOOKUP(A447,'Absolute Total Monosaccharide C'!$E$2:$T$999,12)</f>
        <v>0</v>
      </c>
      <c r="O447" s="8">
        <f>VLOOKUP(A447,'Absolute Total Monosaccharide C'!$E$2:$T$999,13)</f>
        <v>0</v>
      </c>
      <c r="P447" s="8">
        <f>VLOOKUP(A447,'Absolute Total Monosaccharide C'!$E$2:$T$999,14)</f>
        <v>0.000335</v>
      </c>
      <c r="Q447" s="8">
        <f>VLOOKUP(A447,'Absolute Total Monosaccharide C'!$E$2:$T$999,15)</f>
        <v>0</v>
      </c>
      <c r="R447" s="8">
        <f>VLOOKUP(A447,'Absolute Total Monosaccharide C'!$E$2:$T$999,16)</f>
        <v>0.000875</v>
      </c>
      <c r="S447" s="110">
        <f>VLOOKUP(A447,'Absolute Total Monosaccharide C'!$E$2:$T$999,2)</f>
        <v>10.39</v>
      </c>
    </row>
    <row r="448">
      <c r="A448" s="2" t="s">
        <v>1186</v>
      </c>
      <c r="B448" s="8" t="str">
        <f>VLOOKUP(A448,'Food Encyclopedia'!$C$2:$K$999,3)&amp;","&amp;VLOOKUP(A448,'Food Encyclopedia'!$C$2:$K$999,4)&amp;","&amp;VLOOKUP(A448,'Food Encyclopedia'!$C$2:$K$999,5)&amp;","&amp;VLOOKUP(A448,'Food Encyclopedia'!$C$2:$K$999,6)</f>
        <v>Pasta, fusilli (red lentil), NA, dried,Organics,,Beans, Peas, Legumes, Nuts, Seeds</v>
      </c>
      <c r="C448" s="8" t="str">
        <f>VLOOKUP(A448,'Food Encyclopedia'!$C$2:$K$999,6)</f>
        <v>Beans, Peas, Legumes, Nuts, Seeds</v>
      </c>
      <c r="D448" s="8" t="str">
        <f>VLOOKUP(A448,'Food Encyclopedia'!$C$2:$K$999,7)</f>
        <v>Pasta</v>
      </c>
      <c r="E448" s="8">
        <f>VLOOKUP(A448,'Absolute Total Monosaccharide C'!$E$2:$T$999,3)</f>
        <v>0.341802</v>
      </c>
      <c r="F448" s="8">
        <f>VLOOKUP(A448,'Absolute Total Monosaccharide C'!$E$2:$T$999,4)</f>
        <v>0.014567</v>
      </c>
      <c r="G448" s="8">
        <f>VLOOKUP(A448,'Absolute Total Monosaccharide C'!$E$2:$T$999,5)</f>
        <v>0</v>
      </c>
      <c r="H448" s="8">
        <f>VLOOKUP(A448,'Absolute Total Monosaccharide C'!$E$2:$T$999,6)</f>
        <v>0.001551</v>
      </c>
      <c r="I448" s="110">
        <f>VLOOKUP(A448,'Absolute Total Monosaccharide C'!$E$2:$T$999,7)</f>
        <v>0.012873</v>
      </c>
      <c r="J448" s="8">
        <f>VLOOKUP(A448,'Absolute Total Monosaccharide C'!$E$2:$T$999,8)</f>
        <v>0</v>
      </c>
      <c r="K448" s="8">
        <f>VLOOKUP(A448,'Absolute Total Monosaccharide C'!$E$2:$T$999,9)</f>
        <v>0.000645</v>
      </c>
      <c r="L448" s="8">
        <f>VLOOKUP(A448,'Absolute Total Monosaccharide C'!$E$2:$T$999,10)</f>
        <v>0</v>
      </c>
      <c r="M448" s="8">
        <f>VLOOKUP(A448,'Absolute Total Monosaccharide C'!$E$2:$T$999,11)</f>
        <v>0.002252</v>
      </c>
      <c r="N448" s="8">
        <f>VLOOKUP(A448,'Absolute Total Monosaccharide C'!$E$2:$T$999,12)</f>
        <v>0.000503</v>
      </c>
      <c r="O448" s="8">
        <f>VLOOKUP(A448,'Absolute Total Monosaccharide C'!$E$2:$T$999,13)</f>
        <v>0.000202</v>
      </c>
      <c r="P448" s="8">
        <f>VLOOKUP(A448,'Absolute Total Monosaccharide C'!$E$2:$T$999,14)</f>
        <v>0</v>
      </c>
      <c r="Q448" s="8">
        <f>VLOOKUP(A448,'Absolute Total Monosaccharide C'!$E$2:$T$999,15)</f>
        <v>0</v>
      </c>
      <c r="R448" s="8">
        <f>VLOOKUP(A448,'Absolute Total Monosaccharide C'!$E$2:$T$999,16)</f>
        <v>0.000873</v>
      </c>
      <c r="S448" s="110">
        <f>VLOOKUP(A448,'Absolute Total Monosaccharide C'!$E$2:$T$999,2)</f>
        <v>10.31</v>
      </c>
    </row>
    <row r="449">
      <c r="A449" s="2" t="s">
        <v>1188</v>
      </c>
      <c r="B449" s="8" t="str">
        <f>VLOOKUP(A449,'Food Encyclopedia'!$C$2:$K$999,3)&amp;","&amp;VLOOKUP(A449,'Food Encyclopedia'!$C$2:$K$999,4)&amp;","&amp;VLOOKUP(A449,'Food Encyclopedia'!$C$2:$K$999,5)&amp;","&amp;VLOOKUP(A449,'Food Encyclopedia'!$C$2:$K$999,6)</f>
        <v>Quinoa, inca red, NA, fresh,Ancient Harvest,Washed &amp; Rinsed Organic Quinoa: Inca Red Quinoa,Grain Products</v>
      </c>
      <c r="C449" s="8" t="str">
        <f>VLOOKUP(A449,'Food Encyclopedia'!$C$2:$K$999,6)</f>
        <v>Grain Products</v>
      </c>
      <c r="D449" s="8" t="str">
        <f>VLOOKUP(A449,'Food Encyclopedia'!$C$2:$K$999,7)</f>
        <v>Grains</v>
      </c>
      <c r="E449" s="8">
        <f>VLOOKUP(A449,'Absolute Total Monosaccharide C'!$E$2:$T$999,3)</f>
        <v>0.451964</v>
      </c>
      <c r="F449" s="8">
        <f>VLOOKUP(A449,'Absolute Total Monosaccharide C'!$E$2:$T$999,4)</f>
        <v>0.007422</v>
      </c>
      <c r="G449" s="8">
        <f>VLOOKUP(A449,'Absolute Total Monosaccharide C'!$E$2:$T$999,5)</f>
        <v>0.001123</v>
      </c>
      <c r="H449" s="8">
        <f>VLOOKUP(A449,'Absolute Total Monosaccharide C'!$E$2:$T$999,6)</f>
        <v>0.002076</v>
      </c>
      <c r="I449" s="110">
        <f>VLOOKUP(A449,'Absolute Total Monosaccharide C'!$E$2:$T$999,7)</f>
        <v>0.016496</v>
      </c>
      <c r="J449" s="8">
        <f>VLOOKUP(A449,'Absolute Total Monosaccharide C'!$E$2:$T$999,8)</f>
        <v>0</v>
      </c>
      <c r="K449" s="8">
        <f>VLOOKUP(A449,'Absolute Total Monosaccharide C'!$E$2:$T$999,9)</f>
        <v>0.001177</v>
      </c>
      <c r="L449" s="8">
        <f>VLOOKUP(A449,'Absolute Total Monosaccharide C'!$E$2:$T$999,10)</f>
        <v>0</v>
      </c>
      <c r="M449" s="8">
        <f>VLOOKUP(A449,'Absolute Total Monosaccharide C'!$E$2:$T$999,11)</f>
        <v>0.012824</v>
      </c>
      <c r="N449" s="8">
        <f>VLOOKUP(A449,'Absolute Total Monosaccharide C'!$E$2:$T$999,12)</f>
        <v>0</v>
      </c>
      <c r="O449" s="8">
        <f>VLOOKUP(A449,'Absolute Total Monosaccharide C'!$E$2:$T$999,13)</f>
        <v>0</v>
      </c>
      <c r="P449" s="8">
        <f>VLOOKUP(A449,'Absolute Total Monosaccharide C'!$E$2:$T$999,14)</f>
        <v>0</v>
      </c>
      <c r="Q449" s="8">
        <f>VLOOKUP(A449,'Absolute Total Monosaccharide C'!$E$2:$T$999,15)</f>
        <v>0</v>
      </c>
      <c r="R449" s="8">
        <f>VLOOKUP(A449,'Absolute Total Monosaccharide C'!$E$2:$T$999,16)</f>
        <v>0</v>
      </c>
      <c r="S449" s="110">
        <f>VLOOKUP(A449,'Absolute Total Monosaccharide C'!$E$2:$T$999,2)</f>
        <v>10.44</v>
      </c>
    </row>
    <row r="450">
      <c r="A450" s="2" t="s">
        <v>1191</v>
      </c>
      <c r="B450" s="8" t="str">
        <f>VLOOKUP(A450,'Food Encyclopedia'!$C$2:$K$999,3)&amp;","&amp;VLOOKUP(A450,'Food Encyclopedia'!$C$2:$K$999,4)&amp;","&amp;VLOOKUP(A450,'Food Encyclopedia'!$C$2:$K$999,5)&amp;","&amp;VLOOKUP(A450,'Food Encyclopedia'!$C$2:$K$999,6)</f>
        <v>Oatmeal, Scottish, stone ground, dried,Bob's Red Mill,Scottish Oatmeal, Stone ground-whole grain,Grain Products</v>
      </c>
      <c r="C450" s="8" t="str">
        <f>VLOOKUP(A450,'Food Encyclopedia'!$C$2:$K$999,6)</f>
        <v>Grain Products</v>
      </c>
      <c r="D450" s="8" t="str">
        <f>VLOOKUP(A450,'Food Encyclopedia'!$C$2:$K$999,7)</f>
        <v>Cereal</v>
      </c>
      <c r="E450" s="8">
        <f>VLOOKUP(A450,'Absolute Total Monosaccharide C'!$E$2:$T$999,3)</f>
        <v>0.56631</v>
      </c>
      <c r="F450" s="8">
        <f>VLOOKUP(A450,'Absolute Total Monosaccharide C'!$E$2:$T$999,4)</f>
        <v>0.003231</v>
      </c>
      <c r="G450" s="8">
        <f>VLOOKUP(A450,'Absolute Total Monosaccharide C'!$E$2:$T$999,5)</f>
        <v>0.002969</v>
      </c>
      <c r="H450" s="8">
        <f>VLOOKUP(A450,'Absolute Total Monosaccharide C'!$E$2:$T$999,6)</f>
        <v>0.008647</v>
      </c>
      <c r="I450" s="110">
        <f>VLOOKUP(A450,'Absolute Total Monosaccharide C'!$E$2:$T$999,7)</f>
        <v>0.017708</v>
      </c>
      <c r="J450" s="8">
        <f>VLOOKUP(A450,'Absolute Total Monosaccharide C'!$E$2:$T$999,8)</f>
        <v>0.000442</v>
      </c>
      <c r="K450" s="111">
        <f>VLOOKUP(A450,'Absolute Total Monosaccharide C'!$E$2:$T$999,9)</f>
        <v>0.0000879</v>
      </c>
      <c r="L450" s="8">
        <f>VLOOKUP(A450,'Absolute Total Monosaccharide C'!$E$2:$T$999,10)</f>
        <v>0.000162</v>
      </c>
      <c r="M450" s="8">
        <f>VLOOKUP(A450,'Absolute Total Monosaccharide C'!$E$2:$T$999,11)</f>
        <v>0.000135</v>
      </c>
      <c r="N450" s="8">
        <f>VLOOKUP(A450,'Absolute Total Monosaccharide C'!$E$2:$T$999,12)</f>
        <v>0</v>
      </c>
      <c r="O450" s="8">
        <f>VLOOKUP(A450,'Absolute Total Monosaccharide C'!$E$2:$T$999,13)</f>
        <v>0</v>
      </c>
      <c r="P450" s="8">
        <f>VLOOKUP(A450,'Absolute Total Monosaccharide C'!$E$2:$T$999,14)</f>
        <v>0.001739</v>
      </c>
      <c r="Q450" s="8">
        <f>VLOOKUP(A450,'Absolute Total Monosaccharide C'!$E$2:$T$999,15)</f>
        <v>0</v>
      </c>
      <c r="R450" s="8">
        <f>VLOOKUP(A450,'Absolute Total Monosaccharide C'!$E$2:$T$999,16)</f>
        <v>0.000538</v>
      </c>
      <c r="S450" s="110">
        <f>VLOOKUP(A450,'Absolute Total Monosaccharide C'!$E$2:$T$999,2)</f>
        <v>10.611</v>
      </c>
    </row>
    <row r="451">
      <c r="A451" s="2" t="s">
        <v>1195</v>
      </c>
      <c r="B451" s="8" t="str">
        <f>VLOOKUP(A451,'Food Encyclopedia'!$C$2:$K$999,3)&amp;","&amp;VLOOKUP(A451,'Food Encyclopedia'!$C$2:$K$999,4)&amp;","&amp;VLOOKUP(A451,'Food Encyclopedia'!$C$2:$K$999,5)&amp;","&amp;VLOOKUP(A451,'Food Encyclopedia'!$C$2:$K$999,6)</f>
        <v>Quinoa, Red, whole grain, dried,Bob's Red Mill,Organic Whole Grain Red Quinoa: The Traditional Grain of the Andes,Grain Products</v>
      </c>
      <c r="C451" s="8" t="str">
        <f>VLOOKUP(A451,'Food Encyclopedia'!$C$2:$K$999,6)</f>
        <v>Grain Products</v>
      </c>
      <c r="D451" s="8" t="str">
        <f>VLOOKUP(A451,'Food Encyclopedia'!$C$2:$K$999,7)</f>
        <v>Grains</v>
      </c>
      <c r="E451" s="8">
        <f>VLOOKUP(A451,'Absolute Total Monosaccharide C'!$E$2:$T$999,3)</f>
        <v>0.445436</v>
      </c>
      <c r="F451" s="8">
        <f>VLOOKUP(A451,'Absolute Total Monosaccharide C'!$E$2:$T$999,4)</f>
        <v>0.005319</v>
      </c>
      <c r="G451" s="8">
        <f>VLOOKUP(A451,'Absolute Total Monosaccharide C'!$E$2:$T$999,5)</f>
        <v>0</v>
      </c>
      <c r="H451" s="8">
        <f>VLOOKUP(A451,'Absolute Total Monosaccharide C'!$E$2:$T$999,6)</f>
        <v>0.002655</v>
      </c>
      <c r="I451" s="110">
        <f>VLOOKUP(A451,'Absolute Total Monosaccharide C'!$E$2:$T$999,7)</f>
        <v>0.021889</v>
      </c>
      <c r="J451" s="8">
        <f>VLOOKUP(A451,'Absolute Total Monosaccharide C'!$E$2:$T$999,8)</f>
        <v>0</v>
      </c>
      <c r="K451" s="8">
        <f>VLOOKUP(A451,'Absolute Total Monosaccharide C'!$E$2:$T$999,9)</f>
        <v>0.002335</v>
      </c>
      <c r="L451" s="8">
        <f>VLOOKUP(A451,'Absolute Total Monosaccharide C'!$E$2:$T$999,10)</f>
        <v>0</v>
      </c>
      <c r="M451" s="8">
        <f>VLOOKUP(A451,'Absolute Total Monosaccharide C'!$E$2:$T$999,11)</f>
        <v>0.018519</v>
      </c>
      <c r="N451" s="8">
        <f>VLOOKUP(A451,'Absolute Total Monosaccharide C'!$E$2:$T$999,12)</f>
        <v>0.000493</v>
      </c>
      <c r="O451" s="8">
        <f>VLOOKUP(A451,'Absolute Total Monosaccharide C'!$E$2:$T$999,13)</f>
        <v>0.000199</v>
      </c>
      <c r="P451" s="8">
        <f>VLOOKUP(A451,'Absolute Total Monosaccharide C'!$E$2:$T$999,14)</f>
        <v>0.000656</v>
      </c>
      <c r="Q451" s="8">
        <f>VLOOKUP(A451,'Absolute Total Monosaccharide C'!$E$2:$T$999,15)</f>
        <v>0</v>
      </c>
      <c r="R451" s="8">
        <f>VLOOKUP(A451,'Absolute Total Monosaccharide C'!$E$2:$T$999,16)</f>
        <v>0.002505</v>
      </c>
      <c r="S451" s="110">
        <f>VLOOKUP(A451,'Absolute Total Monosaccharide C'!$E$2:$T$999,2)</f>
        <v>10.02</v>
      </c>
    </row>
    <row r="452">
      <c r="A452" s="2" t="s">
        <v>1200</v>
      </c>
      <c r="B452" s="8" t="str">
        <f>VLOOKUP(A452,'Food Encyclopedia'!$C$2:$K$999,3)&amp;","&amp;VLOOKUP(A452,'Food Encyclopedia'!$C$2:$K$999,4)&amp;","&amp;VLOOKUP(A452,'Food Encyclopedia'!$C$2:$K$999,5)&amp;","&amp;VLOOKUP(A452,'Food Encyclopedia'!$C$2:$K$999,6)</f>
        <v>Amaranth, NA, whole grain, dried,Bob's Red Mill,Organic Whole Grain: Amaranth,Grain Products</v>
      </c>
      <c r="C452" s="8" t="str">
        <f>VLOOKUP(A452,'Food Encyclopedia'!$C$2:$K$999,6)</f>
        <v>Grain Products</v>
      </c>
      <c r="D452" s="8" t="str">
        <f>VLOOKUP(A452,'Food Encyclopedia'!$C$2:$K$999,7)</f>
        <v>Grains</v>
      </c>
      <c r="E452" s="8">
        <f>VLOOKUP(A452,'Absolute Total Monosaccharide C'!$E$2:$T$999,3)</f>
        <v>0.694935</v>
      </c>
      <c r="F452" s="8">
        <f>VLOOKUP(A452,'Absolute Total Monosaccharide C'!$E$2:$T$999,4)</f>
        <v>0.009689</v>
      </c>
      <c r="G452" s="8">
        <f>VLOOKUP(A452,'Absolute Total Monosaccharide C'!$E$2:$T$999,5)</f>
        <v>0</v>
      </c>
      <c r="H452" s="8">
        <f>VLOOKUP(A452,'Absolute Total Monosaccharide C'!$E$2:$T$999,6)</f>
        <v>0.005486</v>
      </c>
      <c r="I452" s="110">
        <f>VLOOKUP(A452,'Absolute Total Monosaccharide C'!$E$2:$T$999,7)</f>
        <v>0.017441</v>
      </c>
      <c r="J452" s="8">
        <f>VLOOKUP(A452,'Absolute Total Monosaccharide C'!$E$2:$T$999,8)</f>
        <v>0</v>
      </c>
      <c r="K452" s="8">
        <f>VLOOKUP(A452,'Absolute Total Monosaccharide C'!$E$2:$T$999,9)</f>
        <v>0.002557</v>
      </c>
      <c r="L452" s="8">
        <f>VLOOKUP(A452,'Absolute Total Monosaccharide C'!$E$2:$T$999,10)</f>
        <v>0</v>
      </c>
      <c r="M452" s="8">
        <f>VLOOKUP(A452,'Absolute Total Monosaccharide C'!$E$2:$T$999,11)</f>
        <v>0.010123</v>
      </c>
      <c r="N452" s="8">
        <f>VLOOKUP(A452,'Absolute Total Monosaccharide C'!$E$2:$T$999,12)</f>
        <v>0</v>
      </c>
      <c r="O452" s="8">
        <f>VLOOKUP(A452,'Absolute Total Monosaccharide C'!$E$2:$T$999,13)</f>
        <v>0</v>
      </c>
      <c r="P452" s="8">
        <f>VLOOKUP(A452,'Absolute Total Monosaccharide C'!$E$2:$T$999,14)</f>
        <v>0.001246</v>
      </c>
      <c r="Q452" s="8">
        <f>VLOOKUP(A452,'Absolute Total Monosaccharide C'!$E$2:$T$999,15)</f>
        <v>0</v>
      </c>
      <c r="R452" s="8">
        <f>VLOOKUP(A452,'Absolute Total Monosaccharide C'!$E$2:$T$999,16)</f>
        <v>0.001094</v>
      </c>
      <c r="S452" s="110">
        <f>VLOOKUP(A452,'Absolute Total Monosaccharide C'!$E$2:$T$999,2)</f>
        <v>10.36</v>
      </c>
    </row>
    <row r="453">
      <c r="A453" s="2" t="s">
        <v>1204</v>
      </c>
      <c r="B453" s="8" t="str">
        <f>VLOOKUP(A453,'Food Encyclopedia'!$C$2:$K$999,3)&amp;","&amp;VLOOKUP(A453,'Food Encyclopedia'!$C$2:$K$999,4)&amp;","&amp;VLOOKUP(A453,'Food Encyclopedia'!$C$2:$K$999,5)&amp;","&amp;VLOOKUP(A453,'Food Encyclopedia'!$C$2:$K$999,6)</f>
        <v>Flaxseed, NA, whole ground, dried,Bob's Red Mill,Premium Whole Ground: Flaxseed Meal ,Grain Products</v>
      </c>
      <c r="C453" s="8" t="str">
        <f>VLOOKUP(A453,'Food Encyclopedia'!$C$2:$K$999,6)</f>
        <v>Grain Products</v>
      </c>
      <c r="D453" s="8" t="str">
        <f>VLOOKUP(A453,'Food Encyclopedia'!$C$2:$K$999,7)</f>
        <v>Grains</v>
      </c>
      <c r="E453" s="8" t="str">
        <f>VLOOKUP(A453,'Absolute Total Monosaccharide C'!$E$2:$T$999,3)</f>
        <v/>
      </c>
      <c r="F453" s="8" t="str">
        <f>VLOOKUP(A453,'Absolute Total Monosaccharide C'!$E$2:$T$999,4)</f>
        <v/>
      </c>
      <c r="G453" s="8" t="str">
        <f>VLOOKUP(A453,'Absolute Total Monosaccharide C'!$E$2:$T$999,5)</f>
        <v/>
      </c>
      <c r="H453" s="8" t="str">
        <f>VLOOKUP(A453,'Absolute Total Monosaccharide C'!$E$2:$T$999,6)</f>
        <v/>
      </c>
      <c r="I453" s="110" t="str">
        <f>VLOOKUP(A453,'Absolute Total Monosaccharide C'!$E$2:$T$999,7)</f>
        <v/>
      </c>
      <c r="J453" s="8" t="str">
        <f>VLOOKUP(A453,'Absolute Total Monosaccharide C'!$E$2:$T$999,8)</f>
        <v/>
      </c>
      <c r="K453" s="8" t="str">
        <f>VLOOKUP(A453,'Absolute Total Monosaccharide C'!$E$2:$T$999,9)</f>
        <v/>
      </c>
      <c r="L453" s="8" t="str">
        <f>VLOOKUP(A453,'Absolute Total Monosaccharide C'!$E$2:$T$999,10)</f>
        <v/>
      </c>
      <c r="M453" s="8" t="str">
        <f>VLOOKUP(A453,'Absolute Total Monosaccharide C'!$E$2:$T$999,11)</f>
        <v/>
      </c>
      <c r="N453" s="8" t="str">
        <f>VLOOKUP(A453,'Absolute Total Monosaccharide C'!$E$2:$T$999,12)</f>
        <v/>
      </c>
      <c r="O453" s="8" t="str">
        <f>VLOOKUP(A453,'Absolute Total Monosaccharide C'!$E$2:$T$999,13)</f>
        <v/>
      </c>
      <c r="P453" s="8" t="str">
        <f>VLOOKUP(A453,'Absolute Total Monosaccharide C'!$E$2:$T$999,14)</f>
        <v/>
      </c>
      <c r="Q453" s="8" t="str">
        <f>VLOOKUP(A453,'Absolute Total Monosaccharide C'!$E$2:$T$999,15)</f>
        <v/>
      </c>
      <c r="R453" s="8" t="str">
        <f>VLOOKUP(A453,'Absolute Total Monosaccharide C'!$E$2:$T$999,16)</f>
        <v/>
      </c>
      <c r="S453" s="110">
        <f>VLOOKUP(A453,'Absolute Total Monosaccharide C'!$E$2:$T$999,2)</f>
        <v>9.794</v>
      </c>
    </row>
    <row r="454">
      <c r="A454" s="2" t="s">
        <v>1207</v>
      </c>
      <c r="B454" s="8" t="str">
        <f>VLOOKUP(A454,'Food Encyclopedia'!$C$2:$K$999,3)&amp;","&amp;VLOOKUP(A454,'Food Encyclopedia'!$C$2:$K$999,4)&amp;","&amp;VLOOKUP(A454,'Food Encyclopedia'!$C$2:$K$999,5)&amp;","&amp;VLOOKUP(A454,'Food Encyclopedia'!$C$2:$K$999,6)</f>
        <v>Quinoa, NA, NA, dried,Bob's Red Mill,Organic Whole Grain Quinoa: The Traditional Grain of the Andes,Grain Products</v>
      </c>
      <c r="C454" s="8" t="str">
        <f>VLOOKUP(A454,'Food Encyclopedia'!$C$2:$K$999,6)</f>
        <v>Grain Products</v>
      </c>
      <c r="D454" s="8" t="str">
        <f>VLOOKUP(A454,'Food Encyclopedia'!$C$2:$K$999,7)</f>
        <v>Grains</v>
      </c>
      <c r="E454" s="8">
        <f>VLOOKUP(A454,'Absolute Total Monosaccharide C'!$E$2:$T$999,3)</f>
        <v>0.766759</v>
      </c>
      <c r="F454" s="8">
        <f>VLOOKUP(A454,'Absolute Total Monosaccharide C'!$E$2:$T$999,4)</f>
        <v>0</v>
      </c>
      <c r="G454" s="8">
        <f>VLOOKUP(A454,'Absolute Total Monosaccharide C'!$E$2:$T$999,5)</f>
        <v>0.001462</v>
      </c>
      <c r="H454" s="8">
        <f>VLOOKUP(A454,'Absolute Total Monosaccharide C'!$E$2:$T$999,6)</f>
        <v>0.002219</v>
      </c>
      <c r="I454" s="110">
        <f>VLOOKUP(A454,'Absolute Total Monosaccharide C'!$E$2:$T$999,7)</f>
        <v>0.016163</v>
      </c>
      <c r="J454" s="8">
        <f>VLOOKUP(A454,'Absolute Total Monosaccharide C'!$E$2:$T$999,8)</f>
        <v>0</v>
      </c>
      <c r="K454" s="8">
        <f>VLOOKUP(A454,'Absolute Total Monosaccharide C'!$E$2:$T$999,9)</f>
        <v>0.002127</v>
      </c>
      <c r="L454" s="8">
        <f>VLOOKUP(A454,'Absolute Total Monosaccharide C'!$E$2:$T$999,10)</f>
        <v>0</v>
      </c>
      <c r="M454" s="8">
        <f>VLOOKUP(A454,'Absolute Total Monosaccharide C'!$E$2:$T$999,11)</f>
        <v>0.009378</v>
      </c>
      <c r="N454" s="8">
        <f>VLOOKUP(A454,'Absolute Total Monosaccharide C'!$E$2:$T$999,12)</f>
        <v>0</v>
      </c>
      <c r="O454" s="8">
        <f>VLOOKUP(A454,'Absolute Total Monosaccharide C'!$E$2:$T$999,13)</f>
        <v>0</v>
      </c>
      <c r="P454" s="8">
        <f>VLOOKUP(A454,'Absolute Total Monosaccharide C'!$E$2:$T$999,14)</f>
        <v>0</v>
      </c>
      <c r="Q454" s="8">
        <f>VLOOKUP(A454,'Absolute Total Monosaccharide C'!$E$2:$T$999,15)</f>
        <v>0</v>
      </c>
      <c r="R454" s="8">
        <f>VLOOKUP(A454,'Absolute Total Monosaccharide C'!$E$2:$T$999,16)</f>
        <v>0.001978</v>
      </c>
      <c r="S454" s="110">
        <f>VLOOKUP(A454,'Absolute Total Monosaccharide C'!$E$2:$T$999,2)</f>
        <v>9.878</v>
      </c>
    </row>
    <row r="455">
      <c r="A455" s="2" t="s">
        <v>1211</v>
      </c>
      <c r="B455" s="8" t="str">
        <f>VLOOKUP(A455,'Food Encyclopedia'!$C$2:$K$999,3)&amp;","&amp;VLOOKUP(A455,'Food Encyclopedia'!$C$2:$K$999,4)&amp;","&amp;VLOOKUP(A455,'Food Encyclopedia'!$C$2:$K$999,5)&amp;","&amp;VLOOKUP(A455,'Food Encyclopedia'!$C$2:$K$999,6)</f>
        <v>Bulgur, Red, whole grain, dried,Bob's Red Mill,Organic Whole Grain Tri-color Quinoa: The Traditional Grain of the Andes,Grain Products</v>
      </c>
      <c r="C455" s="8" t="str">
        <f>VLOOKUP(A455,'Food Encyclopedia'!$C$2:$K$999,6)</f>
        <v>Grain Products</v>
      </c>
      <c r="D455" s="8" t="str">
        <f>VLOOKUP(A455,'Food Encyclopedia'!$C$2:$K$999,7)</f>
        <v>Grains</v>
      </c>
      <c r="E455" s="8">
        <f>VLOOKUP(A455,'Absolute Total Monosaccharide C'!$E$2:$T$999,3)</f>
        <v>0.897677</v>
      </c>
      <c r="F455" s="8">
        <f>VLOOKUP(A455,'Absolute Total Monosaccharide C'!$E$2:$T$999,4)</f>
        <v>0.008785</v>
      </c>
      <c r="G455" s="8">
        <f>VLOOKUP(A455,'Absolute Total Monosaccharide C'!$E$2:$T$999,5)</f>
        <v>0</v>
      </c>
      <c r="H455" s="8">
        <f>VLOOKUP(A455,'Absolute Total Monosaccharide C'!$E$2:$T$999,6)</f>
        <v>0.020582</v>
      </c>
      <c r="I455" s="110">
        <f>VLOOKUP(A455,'Absolute Total Monosaccharide C'!$E$2:$T$999,7)</f>
        <v>0.017685</v>
      </c>
      <c r="J455" s="8">
        <f>VLOOKUP(A455,'Absolute Total Monosaccharide C'!$E$2:$T$999,8)</f>
        <v>0</v>
      </c>
      <c r="K455" s="8">
        <f>VLOOKUP(A455,'Absolute Total Monosaccharide C'!$E$2:$T$999,9)</f>
        <v>0.000167</v>
      </c>
      <c r="L455" s="8">
        <f>VLOOKUP(A455,'Absolute Total Monosaccharide C'!$E$2:$T$999,10)</f>
        <v>0.000118</v>
      </c>
      <c r="M455" s="8">
        <f>VLOOKUP(A455,'Absolute Total Monosaccharide C'!$E$2:$T$999,11)</f>
        <v>0.000343</v>
      </c>
      <c r="N455" s="8">
        <f>VLOOKUP(A455,'Absolute Total Monosaccharide C'!$E$2:$T$999,12)</f>
        <v>0</v>
      </c>
      <c r="O455" s="8">
        <f>VLOOKUP(A455,'Absolute Total Monosaccharide C'!$E$2:$T$999,13)</f>
        <v>0</v>
      </c>
      <c r="P455" s="8">
        <f>VLOOKUP(A455,'Absolute Total Monosaccharide C'!$E$2:$T$999,14)</f>
        <v>0.001489</v>
      </c>
      <c r="Q455" s="8">
        <f>VLOOKUP(A455,'Absolute Total Monosaccharide C'!$E$2:$T$999,15)</f>
        <v>0</v>
      </c>
      <c r="R455" s="8">
        <f>VLOOKUP(A455,'Absolute Total Monosaccharide C'!$E$2:$T$999,16)</f>
        <v>0.000312</v>
      </c>
      <c r="S455" s="110">
        <f>VLOOKUP(A455,'Absolute Total Monosaccharide C'!$E$2:$T$999,2)</f>
        <v>10.41</v>
      </c>
    </row>
    <row r="456">
      <c r="A456" s="2" t="s">
        <v>1215</v>
      </c>
      <c r="B456" s="8" t="str">
        <f>VLOOKUP(A456,'Food Encyclopedia'!$C$2:$K$999,3)&amp;","&amp;VLOOKUP(A456,'Food Encyclopedia'!$C$2:$K$999,4)&amp;","&amp;VLOOKUP(A456,'Food Encyclopedia'!$C$2:$K$999,5)&amp;","&amp;VLOOKUP(A456,'Food Encyclopedia'!$C$2:$K$999,6)</f>
        <v>Quinoa, tri-color, whole grain, dried,Bob's Red Mill,Organic Whole Grain: Tri-color Quinoa,Grain Products</v>
      </c>
      <c r="C456" s="8" t="str">
        <f>VLOOKUP(A456,'Food Encyclopedia'!$C$2:$K$999,6)</f>
        <v>Grain Products</v>
      </c>
      <c r="D456" s="8" t="str">
        <f>VLOOKUP(A456,'Food Encyclopedia'!$C$2:$K$999,7)</f>
        <v>Grains</v>
      </c>
      <c r="E456" s="8">
        <f>VLOOKUP(A456,'Absolute Total Monosaccharide C'!$E$2:$T$999,3)</f>
        <v>0.509129</v>
      </c>
      <c r="F456" s="8">
        <f>VLOOKUP(A456,'Absolute Total Monosaccharide C'!$E$2:$T$999,4)</f>
        <v>0.003697</v>
      </c>
      <c r="G456" s="8">
        <f>VLOOKUP(A456,'Absolute Total Monosaccharide C'!$E$2:$T$999,5)</f>
        <v>0.003205</v>
      </c>
      <c r="H456" s="8">
        <f>VLOOKUP(A456,'Absolute Total Monosaccharide C'!$E$2:$T$999,6)</f>
        <v>0.001057</v>
      </c>
      <c r="I456" s="110">
        <f>VLOOKUP(A456,'Absolute Total Monosaccharide C'!$E$2:$T$999,7)</f>
        <v>0.019942</v>
      </c>
      <c r="J456" s="8">
        <f>VLOOKUP(A456,'Absolute Total Monosaccharide C'!$E$2:$T$999,8)</f>
        <v>0.001025</v>
      </c>
      <c r="K456" s="8">
        <f>VLOOKUP(A456,'Absolute Total Monosaccharide C'!$E$2:$T$999,9)</f>
        <v>0.000639</v>
      </c>
      <c r="L456" s="8">
        <f>VLOOKUP(A456,'Absolute Total Monosaccharide C'!$E$2:$T$999,10)</f>
        <v>0.000166</v>
      </c>
      <c r="M456" s="8">
        <f>VLOOKUP(A456,'Absolute Total Monosaccharide C'!$E$2:$T$999,11)</f>
        <v>0.001777</v>
      </c>
      <c r="N456" s="8">
        <f>VLOOKUP(A456,'Absolute Total Monosaccharide C'!$E$2:$T$999,12)</f>
        <v>0</v>
      </c>
      <c r="O456" s="8">
        <f>VLOOKUP(A456,'Absolute Total Monosaccharide C'!$E$2:$T$999,13)</f>
        <v>0</v>
      </c>
      <c r="P456" s="8">
        <f>VLOOKUP(A456,'Absolute Total Monosaccharide C'!$E$2:$T$999,14)</f>
        <v>0.000541</v>
      </c>
      <c r="Q456" s="8">
        <f>VLOOKUP(A456,'Absolute Total Monosaccharide C'!$E$2:$T$999,15)</f>
        <v>0</v>
      </c>
      <c r="R456" s="8">
        <f>VLOOKUP(A456,'Absolute Total Monosaccharide C'!$E$2:$T$999,16)</f>
        <v>0.001115</v>
      </c>
      <c r="S456" s="110">
        <f>VLOOKUP(A456,'Absolute Total Monosaccharide C'!$E$2:$T$999,2)</f>
        <v>9.527</v>
      </c>
    </row>
    <row r="457">
      <c r="A457" s="2" t="s">
        <v>1218</v>
      </c>
      <c r="B457" s="8" t="str">
        <f>VLOOKUP(A457,'Food Encyclopedia'!$C$2:$K$999,3)&amp;","&amp;VLOOKUP(A457,'Food Encyclopedia'!$C$2:$K$999,4)&amp;","&amp;VLOOKUP(A457,'Food Encyclopedia'!$C$2:$K$999,5)&amp;","&amp;VLOOKUP(A457,'Food Encyclopedia'!$C$2:$K$999,6)</f>
        <v>Oat Bran, NA, hot cereal, dried,Bob's Red Mill,Organic High Fiber Oat Bran Hot Cereal,Grain Products</v>
      </c>
      <c r="C457" s="8" t="str">
        <f>VLOOKUP(A457,'Food Encyclopedia'!$C$2:$K$999,6)</f>
        <v>Grain Products</v>
      </c>
      <c r="D457" s="8" t="str">
        <f>VLOOKUP(A457,'Food Encyclopedia'!$C$2:$K$999,7)</f>
        <v>Cereal</v>
      </c>
      <c r="E457" s="8">
        <f>VLOOKUP(A457,'Absolute Total Monosaccharide C'!$E$2:$T$999,3)</f>
        <v>0.428936</v>
      </c>
      <c r="F457" s="8">
        <f>VLOOKUP(A457,'Absolute Total Monosaccharide C'!$E$2:$T$999,4)</f>
        <v>0.003942</v>
      </c>
      <c r="G457" s="8">
        <f>VLOOKUP(A457,'Absolute Total Monosaccharide C'!$E$2:$T$999,5)</f>
        <v>0.002666</v>
      </c>
      <c r="H457" s="8">
        <f>VLOOKUP(A457,'Absolute Total Monosaccharide C'!$E$2:$T$999,6)</f>
        <v>0.007284</v>
      </c>
      <c r="I457" s="110">
        <f>VLOOKUP(A457,'Absolute Total Monosaccharide C'!$E$2:$T$999,7)</f>
        <v>0.019317</v>
      </c>
      <c r="J457" s="8">
        <f>VLOOKUP(A457,'Absolute Total Monosaccharide C'!$E$2:$T$999,8)</f>
        <v>0.000594</v>
      </c>
      <c r="K457" s="111">
        <f>VLOOKUP(A457,'Absolute Total Monosaccharide C'!$E$2:$T$999,9)</f>
        <v>0.0000836</v>
      </c>
      <c r="L457" s="8">
        <f>VLOOKUP(A457,'Absolute Total Monosaccharide C'!$E$2:$T$999,10)</f>
        <v>0.000133</v>
      </c>
      <c r="M457" s="8">
        <f>VLOOKUP(A457,'Absolute Total Monosaccharide C'!$E$2:$T$999,11)</f>
        <v>0.000117</v>
      </c>
      <c r="N457" s="8">
        <f>VLOOKUP(A457,'Absolute Total Monosaccharide C'!$E$2:$T$999,12)</f>
        <v>0</v>
      </c>
      <c r="O457" s="8">
        <f>VLOOKUP(A457,'Absolute Total Monosaccharide C'!$E$2:$T$999,13)</f>
        <v>0</v>
      </c>
      <c r="P457" s="8">
        <f>VLOOKUP(A457,'Absolute Total Monosaccharide C'!$E$2:$T$999,14)</f>
        <v>0.000922</v>
      </c>
      <c r="Q457" s="8">
        <f>VLOOKUP(A457,'Absolute Total Monosaccharide C'!$E$2:$T$999,15)</f>
        <v>0</v>
      </c>
      <c r="R457" s="8">
        <f>VLOOKUP(A457,'Absolute Total Monosaccharide C'!$E$2:$T$999,16)</f>
        <v>0.000605</v>
      </c>
      <c r="S457" s="110">
        <f>VLOOKUP(A457,'Absolute Total Monosaccharide C'!$E$2:$T$999,2)</f>
        <v>10.274</v>
      </c>
    </row>
    <row r="458">
      <c r="A458" s="2" t="s">
        <v>1222</v>
      </c>
      <c r="B458" s="8" t="str">
        <f>VLOOKUP(A458,'Food Encyclopedia'!$C$2:$K$999,3)&amp;","&amp;VLOOKUP(A458,'Food Encyclopedia'!$C$2:$K$999,4)&amp;","&amp;VLOOKUP(A458,'Food Encyclopedia'!$C$2:$K$999,5)&amp;","&amp;VLOOKUP(A458,'Food Encyclopedia'!$C$2:$K$999,6)</f>
        <v>Flaxseed, Golden, NA, dried,Bob's Red Mill,Organic Golden Flaxseed Meal,Beans, Peas, Legumes, Nuts, Seeds</v>
      </c>
      <c r="C458" s="8" t="str">
        <f>VLOOKUP(A458,'Food Encyclopedia'!$C$2:$K$999,6)</f>
        <v>Beans, Peas, Legumes, Nuts, Seeds</v>
      </c>
      <c r="D458" s="8" t="str">
        <f>VLOOKUP(A458,'Food Encyclopedia'!$C$2:$K$999,7)</f>
        <v>Grains</v>
      </c>
      <c r="E458" s="8">
        <f>VLOOKUP(A458,'Absolute Total Monosaccharide C'!$E$2:$T$999,3)</f>
        <v>0.074066</v>
      </c>
      <c r="F458" s="8">
        <f>VLOOKUP(A458,'Absolute Total Monosaccharide C'!$E$2:$T$999,4)</f>
        <v>0.035969</v>
      </c>
      <c r="G458" s="8">
        <f>VLOOKUP(A458,'Absolute Total Monosaccharide C'!$E$2:$T$999,5)</f>
        <v>0</v>
      </c>
      <c r="H458" s="8">
        <f>VLOOKUP(A458,'Absolute Total Monosaccharide C'!$E$2:$T$999,6)</f>
        <v>0.043198</v>
      </c>
      <c r="I458" s="110">
        <f>VLOOKUP(A458,'Absolute Total Monosaccharide C'!$E$2:$T$999,7)</f>
        <v>0.045181</v>
      </c>
      <c r="J458" s="8">
        <f>VLOOKUP(A458,'Absolute Total Monosaccharide C'!$E$2:$T$999,8)</f>
        <v>0</v>
      </c>
      <c r="K458" s="8">
        <f>VLOOKUP(A458,'Absolute Total Monosaccharide C'!$E$2:$T$999,9)</f>
        <v>0.008772</v>
      </c>
      <c r="L458" s="8">
        <f>VLOOKUP(A458,'Absolute Total Monosaccharide C'!$E$2:$T$999,10)</f>
        <v>0</v>
      </c>
      <c r="M458" s="8">
        <f>VLOOKUP(A458,'Absolute Total Monosaccharide C'!$E$2:$T$999,11)</f>
        <v>0.01842</v>
      </c>
      <c r="N458" s="8">
        <f>VLOOKUP(A458,'Absolute Total Monosaccharide C'!$E$2:$T$999,12)</f>
        <v>0</v>
      </c>
      <c r="O458" s="8">
        <f>VLOOKUP(A458,'Absolute Total Monosaccharide C'!$E$2:$T$999,13)</f>
        <v>0</v>
      </c>
      <c r="P458" s="8">
        <f>VLOOKUP(A458,'Absolute Total Monosaccharide C'!$E$2:$T$999,14)</f>
        <v>0.004546</v>
      </c>
      <c r="Q458" s="8">
        <f>VLOOKUP(A458,'Absolute Total Monosaccharide C'!$E$2:$T$999,15)</f>
        <v>0</v>
      </c>
      <c r="R458" s="8">
        <f>VLOOKUP(A458,'Absolute Total Monosaccharide C'!$E$2:$T$999,16)</f>
        <v>0.000768</v>
      </c>
      <c r="S458" s="110">
        <f>VLOOKUP(A458,'Absolute Total Monosaccharide C'!$E$2:$T$999,2)</f>
        <v>9.67</v>
      </c>
    </row>
    <row r="459">
      <c r="A459" s="2" t="s">
        <v>1225</v>
      </c>
      <c r="B459" s="8" t="str">
        <f>VLOOKUP(A459,'Food Encyclopedia'!$C$2:$K$999,3)&amp;","&amp;VLOOKUP(A459,'Food Encyclopedia'!$C$2:$K$999,4)&amp;","&amp;VLOOKUP(A459,'Food Encyclopedia'!$C$2:$K$999,5)&amp;","&amp;VLOOKUP(A459,'Food Encyclopedia'!$C$2:$K$999,6)</f>
        <v>Sorghum, NA, whole grain, dried,Bob's Red Mill,Whole Grin Sorghym: The Traditional Grain of India,Grain Products</v>
      </c>
      <c r="C459" s="8" t="str">
        <f>VLOOKUP(A459,'Food Encyclopedia'!$C$2:$K$999,6)</f>
        <v>Grain Products</v>
      </c>
      <c r="D459" s="8" t="str">
        <f>VLOOKUP(A459,'Food Encyclopedia'!$C$2:$K$999,7)</f>
        <v>Grains</v>
      </c>
      <c r="E459" s="8">
        <f>VLOOKUP(A459,'Absolute Total Monosaccharide C'!$E$2:$T$999,3)</f>
        <v>0.64114</v>
      </c>
      <c r="F459" s="8">
        <f>VLOOKUP(A459,'Absolute Total Monosaccharide C'!$E$2:$T$999,4)</f>
        <v>0.004114</v>
      </c>
      <c r="G459" s="8">
        <f>VLOOKUP(A459,'Absolute Total Monosaccharide C'!$E$2:$T$999,5)</f>
        <v>0.003068</v>
      </c>
      <c r="H459" s="8">
        <f>VLOOKUP(A459,'Absolute Total Monosaccharide C'!$E$2:$T$999,6)</f>
        <v>0.004482</v>
      </c>
      <c r="I459" s="110">
        <f>VLOOKUP(A459,'Absolute Total Monosaccharide C'!$E$2:$T$999,7)</f>
        <v>0.00975</v>
      </c>
      <c r="J459" s="8">
        <f>VLOOKUP(A459,'Absolute Total Monosaccharide C'!$E$2:$T$999,8)</f>
        <v>0.000557</v>
      </c>
      <c r="K459" s="8">
        <f>VLOOKUP(A459,'Absolute Total Monosaccharide C'!$E$2:$T$999,9)</f>
        <v>0.00011</v>
      </c>
      <c r="L459" s="8">
        <f>VLOOKUP(A459,'Absolute Total Monosaccharide C'!$E$2:$T$999,10)</f>
        <v>0.000176</v>
      </c>
      <c r="M459" s="8">
        <f>VLOOKUP(A459,'Absolute Total Monosaccharide C'!$E$2:$T$999,11)</f>
        <v>0.000233</v>
      </c>
      <c r="N459" s="8">
        <f>VLOOKUP(A459,'Absolute Total Monosaccharide C'!$E$2:$T$999,12)</f>
        <v>0</v>
      </c>
      <c r="O459" s="8">
        <f>VLOOKUP(A459,'Absolute Total Monosaccharide C'!$E$2:$T$999,13)</f>
        <v>0</v>
      </c>
      <c r="P459" s="8">
        <f>VLOOKUP(A459,'Absolute Total Monosaccharide C'!$E$2:$T$999,14)</f>
        <v>0.000471</v>
      </c>
      <c r="Q459" s="8">
        <f>VLOOKUP(A459,'Absolute Total Monosaccharide C'!$E$2:$T$999,15)</f>
        <v>0</v>
      </c>
      <c r="R459" s="8">
        <f>VLOOKUP(A459,'Absolute Total Monosaccharide C'!$E$2:$T$999,16)</f>
        <v>0.000354</v>
      </c>
      <c r="S459" s="110">
        <f>VLOOKUP(A459,'Absolute Total Monosaccharide C'!$E$2:$T$999,2)</f>
        <v>10.379</v>
      </c>
    </row>
    <row r="460">
      <c r="A460" s="2" t="s">
        <v>1229</v>
      </c>
      <c r="B460" s="8" t="str">
        <f>VLOOKUP(A460,'Food Encyclopedia'!$C$2:$K$999,3)&amp;","&amp;VLOOKUP(A460,'Food Encyclopedia'!$C$2:$K$999,4)&amp;","&amp;VLOOKUP(A460,'Food Encyclopedia'!$C$2:$K$999,5)&amp;","&amp;VLOOKUP(A460,'Food Encyclopedia'!$C$2:$K$999,6)</f>
        <v>Kasha, NA, whole grain, dried,Bob's Red Mill,Organic Whole Grain Kasha: The Traditional Grain of Eastern Europe,Grain Products</v>
      </c>
      <c r="C460" s="8" t="str">
        <f>VLOOKUP(A460,'Food Encyclopedia'!$C$2:$K$999,6)</f>
        <v>Grain Products</v>
      </c>
      <c r="D460" s="8" t="str">
        <f>VLOOKUP(A460,'Food Encyclopedia'!$C$2:$K$999,7)</f>
        <v>Grains</v>
      </c>
      <c r="E460" s="8">
        <f>VLOOKUP(A460,'Absolute Total Monosaccharide C'!$E$2:$T$999,3)</f>
        <v>0.621477</v>
      </c>
      <c r="F460" s="8">
        <f>VLOOKUP(A460,'Absolute Total Monosaccharide C'!$E$2:$T$999,4)</f>
        <v>0.003706</v>
      </c>
      <c r="G460" s="8">
        <f>VLOOKUP(A460,'Absolute Total Monosaccharide C'!$E$2:$T$999,5)</f>
        <v>0.002841</v>
      </c>
      <c r="H460" s="8">
        <f>VLOOKUP(A460,'Absolute Total Monosaccharide C'!$E$2:$T$999,6)</f>
        <v>0.001206</v>
      </c>
      <c r="I460" s="110">
        <f>VLOOKUP(A460,'Absolute Total Monosaccharide C'!$E$2:$T$999,7)</f>
        <v>0.011588</v>
      </c>
      <c r="J460" s="8">
        <f>VLOOKUP(A460,'Absolute Total Monosaccharide C'!$E$2:$T$999,8)</f>
        <v>0.000668</v>
      </c>
      <c r="K460" s="8">
        <f>VLOOKUP(A460,'Absolute Total Monosaccharide C'!$E$2:$T$999,9)</f>
        <v>0.000485</v>
      </c>
      <c r="L460" s="8">
        <f>VLOOKUP(A460,'Absolute Total Monosaccharide C'!$E$2:$T$999,10)</f>
        <v>0.000115</v>
      </c>
      <c r="M460" s="8">
        <f>VLOOKUP(A460,'Absolute Total Monosaccharide C'!$E$2:$T$999,11)</f>
        <v>0.000825</v>
      </c>
      <c r="N460" s="8">
        <f>VLOOKUP(A460,'Absolute Total Monosaccharide C'!$E$2:$T$999,12)</f>
        <v>0</v>
      </c>
      <c r="O460" s="8">
        <f>VLOOKUP(A460,'Absolute Total Monosaccharide C'!$E$2:$T$999,13)</f>
        <v>0</v>
      </c>
      <c r="P460" s="8">
        <f>VLOOKUP(A460,'Absolute Total Monosaccharide C'!$E$2:$T$999,14)</f>
        <v>0.000424</v>
      </c>
      <c r="Q460" s="8">
        <f>VLOOKUP(A460,'Absolute Total Monosaccharide C'!$E$2:$T$999,15)</f>
        <v>0</v>
      </c>
      <c r="R460" s="8">
        <f>VLOOKUP(A460,'Absolute Total Monosaccharide C'!$E$2:$T$999,16)</f>
        <v>0.000466</v>
      </c>
      <c r="S460" s="110">
        <f>VLOOKUP(A460,'Absolute Total Monosaccharide C'!$E$2:$T$999,2)</f>
        <v>10.218</v>
      </c>
    </row>
    <row r="461">
      <c r="A461" s="2" t="s">
        <v>1233</v>
      </c>
      <c r="B461" s="8" t="str">
        <f>VLOOKUP(A461,'Food Encyclopedia'!$C$2:$K$999,3)&amp;","&amp;VLOOKUP(A461,'Food Encyclopedia'!$C$2:$K$999,4)&amp;","&amp;VLOOKUP(A461,'Food Encyclopedia'!$C$2:$K$999,5)&amp;","&amp;VLOOKUP(A461,'Food Encyclopedia'!$C$2:$K$999,6)</f>
        <v>Lentils, brown, whole grain, dried,Bob's Red Mill,Brown Lentils: Excellent Source of Fibers,Beans, Peas, Legumes, Nuts, Seeds</v>
      </c>
      <c r="C461" s="8" t="str">
        <f>VLOOKUP(A461,'Food Encyclopedia'!$C$2:$K$999,6)</f>
        <v>Beans, Peas, Legumes, Nuts, Seeds</v>
      </c>
      <c r="D461" s="8" t="str">
        <f>VLOOKUP(A461,'Food Encyclopedia'!$C$2:$K$999,7)</f>
        <v>Grains</v>
      </c>
      <c r="E461" s="8">
        <f>VLOOKUP(A461,'Absolute Total Monosaccharide C'!$E$2:$T$999,3)</f>
        <v>0.693645</v>
      </c>
      <c r="F461" s="8">
        <f>VLOOKUP(A461,'Absolute Total Monosaccharide C'!$E$2:$T$999,4)</f>
        <v>0.035906</v>
      </c>
      <c r="G461" s="8">
        <f>VLOOKUP(A461,'Absolute Total Monosaccharide C'!$E$2:$T$999,5)</f>
        <v>0</v>
      </c>
      <c r="H461" s="8">
        <f>VLOOKUP(A461,'Absolute Total Monosaccharide C'!$E$2:$T$999,6)</f>
        <v>0.003387</v>
      </c>
      <c r="I461" s="110">
        <f>VLOOKUP(A461,'Absolute Total Monosaccharide C'!$E$2:$T$999,7)</f>
        <v>0.027073</v>
      </c>
      <c r="J461" s="8">
        <f>VLOOKUP(A461,'Absolute Total Monosaccharide C'!$E$2:$T$999,8)</f>
        <v>0</v>
      </c>
      <c r="K461" s="8">
        <f>VLOOKUP(A461,'Absolute Total Monosaccharide C'!$E$2:$T$999,9)</f>
        <v>0.001685</v>
      </c>
      <c r="L461" s="8">
        <f>VLOOKUP(A461,'Absolute Total Monosaccharide C'!$E$2:$T$999,10)</f>
        <v>0</v>
      </c>
      <c r="M461" s="8">
        <f>VLOOKUP(A461,'Absolute Total Monosaccharide C'!$E$2:$T$999,11)</f>
        <v>0.005795</v>
      </c>
      <c r="N461" s="8">
        <f>VLOOKUP(A461,'Absolute Total Monosaccharide C'!$E$2:$T$999,12)</f>
        <v>0</v>
      </c>
      <c r="O461" s="8">
        <f>VLOOKUP(A461,'Absolute Total Monosaccharide C'!$E$2:$T$999,13)</f>
        <v>0</v>
      </c>
      <c r="P461" s="8">
        <f>VLOOKUP(A461,'Absolute Total Monosaccharide C'!$E$2:$T$999,14)</f>
        <v>0.002637</v>
      </c>
      <c r="Q461" s="8">
        <f>VLOOKUP(A461,'Absolute Total Monosaccharide C'!$E$2:$T$999,15)</f>
        <v>0</v>
      </c>
      <c r="R461" s="8">
        <f>VLOOKUP(A461,'Absolute Total Monosaccharide C'!$E$2:$T$999,16)</f>
        <v>0.001206</v>
      </c>
      <c r="S461" s="110">
        <f>VLOOKUP(A461,'Absolute Total Monosaccharide C'!$E$2:$T$999,2)</f>
        <v>10.31</v>
      </c>
    </row>
    <row r="462">
      <c r="A462" s="2" t="s">
        <v>1237</v>
      </c>
      <c r="B462" s="8" t="str">
        <f>VLOOKUP(A462,'Food Encyclopedia'!$C$2:$K$999,3)&amp;","&amp;VLOOKUP(A462,'Food Encyclopedia'!$C$2:$K$999,4)&amp;","&amp;VLOOKUP(A462,'Food Encyclopedia'!$C$2:$K$999,5)&amp;","&amp;VLOOKUP(A462,'Food Encyclopedia'!$C$2:$K$999,6)</f>
        <v>Buckwheat, creamy, whole grain hot cereal, dried,Bob's Red Mill,Organic Creamy Buckwheat Hot Cereal: Whole Grain Gluten Free,Grain Products</v>
      </c>
      <c r="C462" s="8" t="str">
        <f>VLOOKUP(A462,'Food Encyclopedia'!$C$2:$K$999,6)</f>
        <v>Grain Products</v>
      </c>
      <c r="D462" s="8" t="str">
        <f>VLOOKUP(A462,'Food Encyclopedia'!$C$2:$K$999,7)</f>
        <v>Cereal</v>
      </c>
      <c r="E462" s="8">
        <f>VLOOKUP(A462,'Absolute Total Monosaccharide C'!$E$2:$T$999,3)</f>
        <v>0.596802</v>
      </c>
      <c r="F462" s="8">
        <f>VLOOKUP(A462,'Absolute Total Monosaccharide C'!$E$2:$T$999,4)</f>
        <v>0.008478</v>
      </c>
      <c r="G462" s="8">
        <f>VLOOKUP(A462,'Absolute Total Monosaccharide C'!$E$2:$T$999,5)</f>
        <v>0.003687</v>
      </c>
      <c r="H462" s="8">
        <f>VLOOKUP(A462,'Absolute Total Monosaccharide C'!$E$2:$T$999,6)</f>
        <v>0.001338</v>
      </c>
      <c r="I462" s="110">
        <f>VLOOKUP(A462,'Absolute Total Monosaccharide C'!$E$2:$T$999,7)</f>
        <v>0.012071</v>
      </c>
      <c r="J462" s="8">
        <f>VLOOKUP(A462,'Absolute Total Monosaccharide C'!$E$2:$T$999,8)</f>
        <v>0.000397</v>
      </c>
      <c r="K462" s="8">
        <f>VLOOKUP(A462,'Absolute Total Monosaccharide C'!$E$2:$T$999,9)</f>
        <v>0.000521</v>
      </c>
      <c r="L462" s="111">
        <f>VLOOKUP(A462,'Absolute Total Monosaccharide C'!$E$2:$T$999,10)</f>
        <v>0.0000507</v>
      </c>
      <c r="M462" s="8">
        <f>VLOOKUP(A462,'Absolute Total Monosaccharide C'!$E$2:$T$999,11)</f>
        <v>0.000793</v>
      </c>
      <c r="N462" s="8">
        <f>VLOOKUP(A462,'Absolute Total Monosaccharide C'!$E$2:$T$999,12)</f>
        <v>0</v>
      </c>
      <c r="O462" s="8">
        <f>VLOOKUP(A462,'Absolute Total Monosaccharide C'!$E$2:$T$999,13)</f>
        <v>0</v>
      </c>
      <c r="P462" s="8">
        <f>VLOOKUP(A462,'Absolute Total Monosaccharide C'!$E$2:$T$999,14)</f>
        <v>0.000462</v>
      </c>
      <c r="Q462" s="8">
        <f>VLOOKUP(A462,'Absolute Total Monosaccharide C'!$E$2:$T$999,15)</f>
        <v>0</v>
      </c>
      <c r="R462" s="8">
        <f>VLOOKUP(A462,'Absolute Total Monosaccharide C'!$E$2:$T$999,16)</f>
        <v>0.000539</v>
      </c>
      <c r="S462" s="110">
        <f>VLOOKUP(A462,'Absolute Total Monosaccharide C'!$E$2:$T$999,2)</f>
        <v>10.276</v>
      </c>
    </row>
    <row r="463">
      <c r="A463" s="2" t="s">
        <v>1241</v>
      </c>
      <c r="B463" s="8" t="str">
        <f>VLOOKUP(A463,'Food Encyclopedia'!$C$2:$K$999,3)&amp;","&amp;VLOOKUP(A463,'Food Encyclopedia'!$C$2:$K$999,4)&amp;","&amp;VLOOKUP(A463,'Food Encyclopedia'!$C$2:$K$999,5)&amp;","&amp;VLOOKUP(A463,'Food Encyclopedia'!$C$2:$K$999,6)</f>
        <v>Lentils, red, whole grain, dried,Bob's Red Mill,Red Lentils: Quick cooking High Fiber,Beans, Peas, Legumes, Nuts, Seeds</v>
      </c>
      <c r="C463" s="8" t="str">
        <f>VLOOKUP(A463,'Food Encyclopedia'!$C$2:$K$999,6)</f>
        <v>Beans, Peas, Legumes, Nuts, Seeds</v>
      </c>
      <c r="D463" s="8" t="str">
        <f>VLOOKUP(A463,'Food Encyclopedia'!$C$2:$K$999,7)</f>
        <v>Grains</v>
      </c>
      <c r="E463" s="8">
        <f>VLOOKUP(A463,'Absolute Total Monosaccharide C'!$E$2:$T$999,3)</f>
        <v>0.548489</v>
      </c>
      <c r="F463" s="8">
        <f>VLOOKUP(A463,'Absolute Total Monosaccharide C'!$E$2:$T$999,4)</f>
        <v>0.031027</v>
      </c>
      <c r="G463" s="8">
        <f>VLOOKUP(A463,'Absolute Total Monosaccharide C'!$E$2:$T$999,5)</f>
        <v>0</v>
      </c>
      <c r="H463" s="8">
        <f>VLOOKUP(A463,'Absolute Total Monosaccharide C'!$E$2:$T$999,6)</f>
        <v>0.002255</v>
      </c>
      <c r="I463" s="110">
        <f>VLOOKUP(A463,'Absolute Total Monosaccharide C'!$E$2:$T$999,7)</f>
        <v>0.021295</v>
      </c>
      <c r="J463" s="8">
        <f>VLOOKUP(A463,'Absolute Total Monosaccharide C'!$E$2:$T$999,8)</f>
        <v>0</v>
      </c>
      <c r="K463" s="8">
        <f>VLOOKUP(A463,'Absolute Total Monosaccharide C'!$E$2:$T$999,9)</f>
        <v>0.001176</v>
      </c>
      <c r="L463" s="8">
        <f>VLOOKUP(A463,'Absolute Total Monosaccharide C'!$E$2:$T$999,10)</f>
        <v>0</v>
      </c>
      <c r="M463" s="8">
        <f>VLOOKUP(A463,'Absolute Total Monosaccharide C'!$E$2:$T$999,11)</f>
        <v>0.003461</v>
      </c>
      <c r="N463" s="8">
        <f>VLOOKUP(A463,'Absolute Total Monosaccharide C'!$E$2:$T$999,12)</f>
        <v>0</v>
      </c>
      <c r="O463" s="8">
        <f>VLOOKUP(A463,'Absolute Total Monosaccharide C'!$E$2:$T$999,13)</f>
        <v>0</v>
      </c>
      <c r="P463" s="8">
        <f>VLOOKUP(A463,'Absolute Total Monosaccharide C'!$E$2:$T$999,14)</f>
        <v>0.001251</v>
      </c>
      <c r="Q463" s="8">
        <f>VLOOKUP(A463,'Absolute Total Monosaccharide C'!$E$2:$T$999,15)</f>
        <v>0</v>
      </c>
      <c r="R463" s="8">
        <f>VLOOKUP(A463,'Absolute Total Monosaccharide C'!$E$2:$T$999,16)</f>
        <v>0.001106</v>
      </c>
      <c r="S463" s="110">
        <f>VLOOKUP(A463,'Absolute Total Monosaccharide C'!$E$2:$T$999,2)</f>
        <v>10.36</v>
      </c>
    </row>
    <row r="464">
      <c r="A464" s="2" t="s">
        <v>1245</v>
      </c>
      <c r="B464" s="8" t="str">
        <f>VLOOKUP(A464,'Food Encyclopedia'!$C$2:$K$999,3)&amp;","&amp;VLOOKUP(A464,'Food Encyclopedia'!$C$2:$K$999,4)&amp;","&amp;VLOOKUP(A464,'Food Encyclopedia'!$C$2:$K$999,5)&amp;","&amp;VLOOKUP(A464,'Food Encyclopedia'!$C$2:$K$999,6)</f>
        <v>Kamut, khorasan wheat, whole grain, dried,Bob's Red Mill,Organic Whole Grain Kamut Whole Grain: The Traditional Grain of Egypt,Grain Products</v>
      </c>
      <c r="C464" s="8" t="str">
        <f>VLOOKUP(A464,'Food Encyclopedia'!$C$2:$K$999,6)</f>
        <v>Grain Products</v>
      </c>
      <c r="D464" s="8" t="str">
        <f>VLOOKUP(A464,'Food Encyclopedia'!$C$2:$K$999,7)</f>
        <v>Grains</v>
      </c>
      <c r="E464" s="8">
        <f>VLOOKUP(A464,'Absolute Total Monosaccharide C'!$E$2:$T$999,3)</f>
        <v>0.621952</v>
      </c>
      <c r="F464" s="8">
        <f>VLOOKUP(A464,'Absolute Total Monosaccharide C'!$E$2:$T$999,4)</f>
        <v>0.003406</v>
      </c>
      <c r="G464" s="8">
        <f>VLOOKUP(A464,'Absolute Total Monosaccharide C'!$E$2:$T$999,5)</f>
        <v>0.005125</v>
      </c>
      <c r="H464" s="8">
        <f>VLOOKUP(A464,'Absolute Total Monosaccharide C'!$E$2:$T$999,6)</f>
        <v>0.012657</v>
      </c>
      <c r="I464" s="110">
        <f>VLOOKUP(A464,'Absolute Total Monosaccharide C'!$E$2:$T$999,7)</f>
        <v>0.017343</v>
      </c>
      <c r="J464" s="8">
        <f>VLOOKUP(A464,'Absolute Total Monosaccharide C'!$E$2:$T$999,8)</f>
        <v>0.000474</v>
      </c>
      <c r="K464" s="111">
        <f>VLOOKUP(A464,'Absolute Total Monosaccharide C'!$E$2:$T$999,9)</f>
        <v>0.0000678</v>
      </c>
      <c r="L464" s="111">
        <f>VLOOKUP(A464,'Absolute Total Monosaccharide C'!$E$2:$T$999,10)</f>
        <v>0.0000763</v>
      </c>
      <c r="M464" s="111">
        <f>VLOOKUP(A464,'Absolute Total Monosaccharide C'!$E$2:$T$999,11)</f>
        <v>0.0000965</v>
      </c>
      <c r="N464" s="8">
        <f>VLOOKUP(A464,'Absolute Total Monosaccharide C'!$E$2:$T$999,12)</f>
        <v>0</v>
      </c>
      <c r="O464" s="8">
        <f>VLOOKUP(A464,'Absolute Total Monosaccharide C'!$E$2:$T$999,13)</f>
        <v>0</v>
      </c>
      <c r="P464" s="8">
        <f>VLOOKUP(A464,'Absolute Total Monosaccharide C'!$E$2:$T$999,14)</f>
        <v>0.000817</v>
      </c>
      <c r="Q464" s="8">
        <f>VLOOKUP(A464,'Absolute Total Monosaccharide C'!$E$2:$T$999,15)</f>
        <v>0</v>
      </c>
      <c r="R464" s="8">
        <f>VLOOKUP(A464,'Absolute Total Monosaccharide C'!$E$2:$T$999,16)</f>
        <v>0.00051</v>
      </c>
      <c r="S464" s="110">
        <f>VLOOKUP(A464,'Absolute Total Monosaccharide C'!$E$2:$T$999,2)</f>
        <v>9.92</v>
      </c>
    </row>
    <row r="465">
      <c r="A465" s="2" t="s">
        <v>1249</v>
      </c>
      <c r="B465" s="8" t="str">
        <f>VLOOKUP(A465,'Food Encyclopedia'!$C$2:$K$999,3)&amp;","&amp;VLOOKUP(A465,'Food Encyclopedia'!$C$2:$K$999,4)&amp;","&amp;VLOOKUP(A465,'Food Encyclopedia'!$C$2:$K$999,5)&amp;","&amp;VLOOKUP(A465,'Food Encyclopedia'!$C$2:$K$999,6)</f>
        <v>Polenta, NA, NA, dried,Bob's Red Mill,Yellow Corn Grits also known as Polenta,Grain Products</v>
      </c>
      <c r="C465" s="8" t="str">
        <f>VLOOKUP(A465,'Food Encyclopedia'!$C$2:$K$999,6)</f>
        <v>Grain Products</v>
      </c>
      <c r="D465" s="8" t="str">
        <f>VLOOKUP(A465,'Food Encyclopedia'!$C$2:$K$999,7)</f>
        <v>Grains</v>
      </c>
      <c r="E465" s="8">
        <f>VLOOKUP(A465,'Absolute Total Monosaccharide C'!$E$2:$T$999,3)</f>
        <v>0.743798</v>
      </c>
      <c r="F465" s="8">
        <f>VLOOKUP(A465,'Absolute Total Monosaccharide C'!$E$2:$T$999,4)</f>
        <v>0.001773</v>
      </c>
      <c r="G465" s="8">
        <f>VLOOKUP(A465,'Absolute Total Monosaccharide C'!$E$2:$T$999,5)</f>
        <v>0.005207</v>
      </c>
      <c r="H465" s="8">
        <f>VLOOKUP(A465,'Absolute Total Monosaccharide C'!$E$2:$T$999,6)</f>
        <v>0.001811</v>
      </c>
      <c r="I465" s="110">
        <f>VLOOKUP(A465,'Absolute Total Monosaccharide C'!$E$2:$T$999,7)</f>
        <v>0.007136</v>
      </c>
      <c r="J465" s="8">
        <f>VLOOKUP(A465,'Absolute Total Monosaccharide C'!$E$2:$T$999,8)</f>
        <v>0.000241</v>
      </c>
      <c r="K465" s="111">
        <f>VLOOKUP(A465,'Absolute Total Monosaccharide C'!$E$2:$T$999,9)</f>
        <v>0.000048</v>
      </c>
      <c r="L465" s="111">
        <f>VLOOKUP(A465,'Absolute Total Monosaccharide C'!$E$2:$T$999,10)</f>
        <v>0.0000609</v>
      </c>
      <c r="M465" s="111">
        <f>VLOOKUP(A465,'Absolute Total Monosaccharide C'!$E$2:$T$999,11)</f>
        <v>0.0000862</v>
      </c>
      <c r="N465" s="8">
        <f>VLOOKUP(A465,'Absolute Total Monosaccharide C'!$E$2:$T$999,12)</f>
        <v>0</v>
      </c>
      <c r="O465" s="8">
        <f>VLOOKUP(A465,'Absolute Total Monosaccharide C'!$E$2:$T$999,13)</f>
        <v>0</v>
      </c>
      <c r="P465" s="8">
        <f>VLOOKUP(A465,'Absolute Total Monosaccharide C'!$E$2:$T$999,14)</f>
        <v>0.000366</v>
      </c>
      <c r="Q465" s="8">
        <f>VLOOKUP(A465,'Absolute Total Monosaccharide C'!$E$2:$T$999,15)</f>
        <v>0</v>
      </c>
      <c r="R465" s="8">
        <f>VLOOKUP(A465,'Absolute Total Monosaccharide C'!$E$2:$T$999,16)</f>
        <v>0.000272</v>
      </c>
      <c r="S465" s="110">
        <f>VLOOKUP(A465,'Absolute Total Monosaccharide C'!$E$2:$T$999,2)</f>
        <v>10.587</v>
      </c>
    </row>
    <row r="466">
      <c r="A466" s="2" t="s">
        <v>1253</v>
      </c>
      <c r="B466" s="8" t="str">
        <f>VLOOKUP(A466,'Food Encyclopedia'!$C$2:$K$999,3)&amp;","&amp;VLOOKUP(A466,'Food Encyclopedia'!$C$2:$K$999,4)&amp;","&amp;VLOOKUP(A466,'Food Encyclopedia'!$C$2:$K$999,5)&amp;","&amp;VLOOKUP(A466,'Food Encyclopedia'!$C$2:$K$999,6)</f>
        <v>Rolled Oat, old fashioned, whole grain, dried,Bob's Red Mill,Old Fashioned Rolled Oats Whole Grain: World's Best Oatmeal ,Grain Products</v>
      </c>
      <c r="C466" s="8" t="str">
        <f>VLOOKUP(A466,'Food Encyclopedia'!$C$2:$K$999,6)</f>
        <v>Grain Products</v>
      </c>
      <c r="D466" s="8" t="str">
        <f>VLOOKUP(A466,'Food Encyclopedia'!$C$2:$K$999,7)</f>
        <v>Cereal</v>
      </c>
      <c r="E466" s="8">
        <f>VLOOKUP(A466,'Absolute Total Monosaccharide C'!$E$2:$T$999,3)</f>
        <v>0.618883</v>
      </c>
      <c r="F466" s="8">
        <f>VLOOKUP(A466,'Absolute Total Monosaccharide C'!$E$2:$T$999,4)</f>
        <v>0.003105</v>
      </c>
      <c r="G466" s="8">
        <f>VLOOKUP(A466,'Absolute Total Monosaccharide C'!$E$2:$T$999,5)</f>
        <v>0.003905</v>
      </c>
      <c r="H466" s="8">
        <f>VLOOKUP(A466,'Absolute Total Monosaccharide C'!$E$2:$T$999,6)</f>
        <v>0.009179</v>
      </c>
      <c r="I466" s="110">
        <f>VLOOKUP(A466,'Absolute Total Monosaccharide C'!$E$2:$T$999,7)</f>
        <v>0.011394</v>
      </c>
      <c r="J466" s="8">
        <f>VLOOKUP(A466,'Absolute Total Monosaccharide C'!$E$2:$T$999,8)</f>
        <v>0.000657</v>
      </c>
      <c r="K466" s="8">
        <f>VLOOKUP(A466,'Absolute Total Monosaccharide C'!$E$2:$T$999,9)</f>
        <v>0.000111</v>
      </c>
      <c r="L466" s="8">
        <f>VLOOKUP(A466,'Absolute Total Monosaccharide C'!$E$2:$T$999,10)</f>
        <v>0.000113</v>
      </c>
      <c r="M466" s="8">
        <f>VLOOKUP(A466,'Absolute Total Monosaccharide C'!$E$2:$T$999,11)</f>
        <v>0.000154</v>
      </c>
      <c r="N466" s="8">
        <f>VLOOKUP(A466,'Absolute Total Monosaccharide C'!$E$2:$T$999,12)</f>
        <v>0</v>
      </c>
      <c r="O466" s="8">
        <f>VLOOKUP(A466,'Absolute Total Monosaccharide C'!$E$2:$T$999,13)</f>
        <v>0</v>
      </c>
      <c r="P466" s="8">
        <f>VLOOKUP(A466,'Absolute Total Monosaccharide C'!$E$2:$T$999,14)</f>
        <v>0.00091</v>
      </c>
      <c r="Q466" s="8">
        <f>VLOOKUP(A466,'Absolute Total Monosaccharide C'!$E$2:$T$999,15)</f>
        <v>0</v>
      </c>
      <c r="R466" s="8">
        <f>VLOOKUP(A466,'Absolute Total Monosaccharide C'!$E$2:$T$999,16)</f>
        <v>0.000507</v>
      </c>
      <c r="S466" s="110">
        <f>VLOOKUP(A466,'Absolute Total Monosaccharide C'!$E$2:$T$999,2)</f>
        <v>9.853</v>
      </c>
    </row>
    <row r="467">
      <c r="A467" s="2" t="s">
        <v>1257</v>
      </c>
      <c r="B467" s="8" t="str">
        <f>VLOOKUP(A467,'Food Encyclopedia'!$C$2:$K$999,3)&amp;","&amp;VLOOKUP(A467,'Food Encyclopedia'!$C$2:$K$999,4)&amp;","&amp;VLOOKUP(A467,'Food Encyclopedia'!$C$2:$K$999,5)&amp;","&amp;VLOOKUP(A467,'Food Encyclopedia'!$C$2:$K$999,6)</f>
        <v>Millet, NA, whole grain, dried,Bob's Red Mill,Whole Grain Millet: The Traditional Grain of Asia,Grain Products</v>
      </c>
      <c r="C467" s="8" t="str">
        <f>VLOOKUP(A467,'Food Encyclopedia'!$C$2:$K$999,6)</f>
        <v>Grain Products</v>
      </c>
      <c r="D467" s="8" t="str">
        <f>VLOOKUP(A467,'Food Encyclopedia'!$C$2:$K$999,7)</f>
        <v>Grains</v>
      </c>
      <c r="E467" s="8">
        <f>VLOOKUP(A467,'Absolute Total Monosaccharide C'!$E$2:$T$999,3)</f>
        <v>0.426439</v>
      </c>
      <c r="F467" s="8">
        <f>VLOOKUP(A467,'Absolute Total Monosaccharide C'!$E$2:$T$999,4)</f>
        <v>0.002969</v>
      </c>
      <c r="G467" s="8">
        <f>VLOOKUP(A467,'Absolute Total Monosaccharide C'!$E$2:$T$999,5)</f>
        <v>0.002723</v>
      </c>
      <c r="H467" s="8">
        <f>VLOOKUP(A467,'Absolute Total Monosaccharide C'!$E$2:$T$999,6)</f>
        <v>0.001652</v>
      </c>
      <c r="I467" s="110">
        <f>VLOOKUP(A467,'Absolute Total Monosaccharide C'!$E$2:$T$999,7)</f>
        <v>0.006473</v>
      </c>
      <c r="J467" s="8">
        <f>VLOOKUP(A467,'Absolute Total Monosaccharide C'!$E$2:$T$999,8)</f>
        <v>0.000467</v>
      </c>
      <c r="K467" s="111">
        <f>VLOOKUP(A467,'Absolute Total Monosaccharide C'!$E$2:$T$999,9)</f>
        <v>0.000082</v>
      </c>
      <c r="L467" s="111">
        <f>VLOOKUP(A467,'Absolute Total Monosaccharide C'!$E$2:$T$999,10)</f>
        <v>0.0000733</v>
      </c>
      <c r="M467" s="8">
        <f>VLOOKUP(A467,'Absolute Total Monosaccharide C'!$E$2:$T$999,11)</f>
        <v>0.000102</v>
      </c>
      <c r="N467" s="8">
        <f>VLOOKUP(A467,'Absolute Total Monosaccharide C'!$E$2:$T$999,12)</f>
        <v>0</v>
      </c>
      <c r="O467" s="8">
        <f>VLOOKUP(A467,'Absolute Total Monosaccharide C'!$E$2:$T$999,13)</f>
        <v>0</v>
      </c>
      <c r="P467" s="8">
        <f>VLOOKUP(A467,'Absolute Total Monosaccharide C'!$E$2:$T$999,14)</f>
        <v>0.000194</v>
      </c>
      <c r="Q467" s="8">
        <f>VLOOKUP(A467,'Absolute Total Monosaccharide C'!$E$2:$T$999,15)</f>
        <v>0</v>
      </c>
      <c r="R467" s="8">
        <f>VLOOKUP(A467,'Absolute Total Monosaccharide C'!$E$2:$T$999,16)</f>
        <v>0.000324</v>
      </c>
      <c r="S467" s="110">
        <f>VLOOKUP(A467,'Absolute Total Monosaccharide C'!$E$2:$T$999,2)</f>
        <v>10.27</v>
      </c>
    </row>
    <row r="468">
      <c r="A468" s="2" t="s">
        <v>1261</v>
      </c>
      <c r="B468" s="8" t="str">
        <f>VLOOKUP(A468,'Food Encyclopedia'!$C$2:$K$999,3)&amp;","&amp;VLOOKUP(A468,'Food Encyclopedia'!$C$2:$K$999,4)&amp;","&amp;VLOOKUP(A468,'Food Encyclopedia'!$C$2:$K$999,5)&amp;","&amp;VLOOKUP(A468,'Food Encyclopedia'!$C$2:$K$999,6)</f>
        <v>Oats, NA, steel cut whole grain, dried,Bob's Red Mill,100% Whole Grain Quick Cooking Steel Cut Oats: The Golden Spurtle,Grain Products</v>
      </c>
      <c r="C468" s="8" t="str">
        <f>VLOOKUP(A468,'Food Encyclopedia'!$C$2:$K$999,6)</f>
        <v>Grain Products</v>
      </c>
      <c r="D468" s="8" t="str">
        <f>VLOOKUP(A468,'Food Encyclopedia'!$C$2:$K$999,7)</f>
        <v>Cereal</v>
      </c>
      <c r="E468" s="8">
        <f>VLOOKUP(A468,'Absolute Total Monosaccharide C'!$E$2:$T$999,3)</f>
        <v>0.516035</v>
      </c>
      <c r="F468" s="8">
        <f>VLOOKUP(A468,'Absolute Total Monosaccharide C'!$E$2:$T$999,4)</f>
        <v>0.00335</v>
      </c>
      <c r="G468" s="8">
        <f>VLOOKUP(A468,'Absolute Total Monosaccharide C'!$E$2:$T$999,5)</f>
        <v>0.004191</v>
      </c>
      <c r="H468" s="8">
        <f>VLOOKUP(A468,'Absolute Total Monosaccharide C'!$E$2:$T$999,6)</f>
        <v>0.006665</v>
      </c>
      <c r="I468" s="110">
        <f>VLOOKUP(A468,'Absolute Total Monosaccharide C'!$E$2:$T$999,7)</f>
        <v>0.011967</v>
      </c>
      <c r="J468" s="8">
        <f>VLOOKUP(A468,'Absolute Total Monosaccharide C'!$E$2:$T$999,8)</f>
        <v>0.000334</v>
      </c>
      <c r="K468" s="111">
        <f>VLOOKUP(A468,'Absolute Total Monosaccharide C'!$E$2:$T$999,9)</f>
        <v>0.0000931</v>
      </c>
      <c r="L468" s="8">
        <f>VLOOKUP(A468,'Absolute Total Monosaccharide C'!$E$2:$T$999,10)</f>
        <v>0.00011</v>
      </c>
      <c r="M468" s="8">
        <f>VLOOKUP(A468,'Absolute Total Monosaccharide C'!$E$2:$T$999,11)</f>
        <v>0.000113</v>
      </c>
      <c r="N468" s="8">
        <f>VLOOKUP(A468,'Absolute Total Monosaccharide C'!$E$2:$T$999,12)</f>
        <v>0</v>
      </c>
      <c r="O468" s="8">
        <f>VLOOKUP(A468,'Absolute Total Monosaccharide C'!$E$2:$T$999,13)</f>
        <v>0</v>
      </c>
      <c r="P468" s="8">
        <f>VLOOKUP(A468,'Absolute Total Monosaccharide C'!$E$2:$T$999,14)</f>
        <v>0.000647</v>
      </c>
      <c r="Q468" s="8">
        <f>VLOOKUP(A468,'Absolute Total Monosaccharide C'!$E$2:$T$999,15)</f>
        <v>0</v>
      </c>
      <c r="R468" s="8">
        <f>VLOOKUP(A468,'Absolute Total Monosaccharide C'!$E$2:$T$999,16)</f>
        <v>0.000642</v>
      </c>
      <c r="S468" s="110">
        <f>VLOOKUP(A468,'Absolute Total Monosaccharide C'!$E$2:$T$999,2)</f>
        <v>10.06</v>
      </c>
    </row>
    <row r="469">
      <c r="A469" s="2" t="s">
        <v>1265</v>
      </c>
      <c r="B469" s="8" t="str">
        <f>VLOOKUP(A469,'Food Encyclopedia'!$C$2:$K$999,3)&amp;","&amp;VLOOKUP(A469,'Food Encyclopedia'!$C$2:$K$999,4)&amp;","&amp;VLOOKUP(A469,'Food Encyclopedia'!$C$2:$K$999,5)&amp;","&amp;VLOOKUP(A469,'Food Encyclopedia'!$C$2:$K$999,6)</f>
        <v>Farro, NA, whole grain, dried,Bob's Red Mill,Organic Farro: The Traditional Grain of the Mediterranean,Grain Products</v>
      </c>
      <c r="C469" s="8" t="str">
        <f>VLOOKUP(A469,'Food Encyclopedia'!$C$2:$K$999,6)</f>
        <v>Grain Products</v>
      </c>
      <c r="D469" s="8" t="str">
        <f>VLOOKUP(A469,'Food Encyclopedia'!$C$2:$K$999,7)</f>
        <v>Grains</v>
      </c>
      <c r="E469" s="8">
        <f>VLOOKUP(A469,'Absolute Total Monosaccharide C'!$E$2:$T$999,3)</f>
        <v>0.589733</v>
      </c>
      <c r="F469" s="8">
        <f>VLOOKUP(A469,'Absolute Total Monosaccharide C'!$E$2:$T$999,4)</f>
        <v>0.007035</v>
      </c>
      <c r="G469" s="8">
        <f>VLOOKUP(A469,'Absolute Total Monosaccharide C'!$E$2:$T$999,5)</f>
        <v>0.004344</v>
      </c>
      <c r="H469" s="8">
        <f>VLOOKUP(A469,'Absolute Total Monosaccharide C'!$E$2:$T$999,6)</f>
        <v>0.014062</v>
      </c>
      <c r="I469" s="110">
        <f>VLOOKUP(A469,'Absolute Total Monosaccharide C'!$E$2:$T$999,7)</f>
        <v>0.024053</v>
      </c>
      <c r="J469" s="8">
        <f>VLOOKUP(A469,'Absolute Total Monosaccharide C'!$E$2:$T$999,8)</f>
        <v>0.000239</v>
      </c>
      <c r="K469" s="111">
        <f>VLOOKUP(A469,'Absolute Total Monosaccharide C'!$E$2:$T$999,9)</f>
        <v>0.0000468</v>
      </c>
      <c r="L469" s="111">
        <f>VLOOKUP(A469,'Absolute Total Monosaccharide C'!$E$2:$T$999,10)</f>
        <v>0.0000668</v>
      </c>
      <c r="M469" s="111">
        <f>VLOOKUP(A469,'Absolute Total Monosaccharide C'!$E$2:$T$999,11)</f>
        <v>0.000086</v>
      </c>
      <c r="N469" s="8">
        <f>VLOOKUP(A469,'Absolute Total Monosaccharide C'!$E$2:$T$999,12)</f>
        <v>0</v>
      </c>
      <c r="O469" s="8">
        <f>VLOOKUP(A469,'Absolute Total Monosaccharide C'!$E$2:$T$999,13)</f>
        <v>0</v>
      </c>
      <c r="P469" s="8">
        <f>VLOOKUP(A469,'Absolute Total Monosaccharide C'!$E$2:$T$999,14)</f>
        <v>0.001163</v>
      </c>
      <c r="Q469" s="8">
        <f>VLOOKUP(A469,'Absolute Total Monosaccharide C'!$E$2:$T$999,15)</f>
        <v>0</v>
      </c>
      <c r="R469" s="8">
        <f>VLOOKUP(A469,'Absolute Total Monosaccharide C'!$E$2:$T$999,16)</f>
        <v>0.000359</v>
      </c>
      <c r="S469" s="110">
        <f>VLOOKUP(A469,'Absolute Total Monosaccharide C'!$E$2:$T$999,2)</f>
        <v>10.33</v>
      </c>
    </row>
    <row r="470">
      <c r="A470" s="2" t="s">
        <v>1269</v>
      </c>
      <c r="B470" s="8" t="str">
        <f>VLOOKUP(A470,'Food Encyclopedia'!$C$2:$K$999,3)&amp;","&amp;VLOOKUP(A470,'Food Encyclopedia'!$C$2:$K$999,4)&amp;","&amp;VLOOKUP(A470,'Food Encyclopedia'!$C$2:$K$999,5)&amp;","&amp;VLOOKUP(A470,'Food Encyclopedia'!$C$2:$K$999,6)</f>
        <v>Rolled Oats, NA, whole grain, dried,Bob's Red Mill,Quick Cooking Rolled Oats: Whole Grain,Grain Products</v>
      </c>
      <c r="C470" s="8" t="str">
        <f>VLOOKUP(A470,'Food Encyclopedia'!$C$2:$K$999,6)</f>
        <v>Grain Products</v>
      </c>
      <c r="D470" s="8" t="str">
        <f>VLOOKUP(A470,'Food Encyclopedia'!$C$2:$K$999,7)</f>
        <v>Cereal</v>
      </c>
      <c r="E470" s="8">
        <f>VLOOKUP(A470,'Absolute Total Monosaccharide C'!$E$2:$T$999,3)</f>
        <v>0.618186</v>
      </c>
      <c r="F470" s="8">
        <f>VLOOKUP(A470,'Absolute Total Monosaccharide C'!$E$2:$T$999,4)</f>
        <v>0.004384</v>
      </c>
      <c r="G470" s="8">
        <f>VLOOKUP(A470,'Absolute Total Monosaccharide C'!$E$2:$T$999,5)</f>
        <v>0.004402</v>
      </c>
      <c r="H470" s="8">
        <f>VLOOKUP(A470,'Absolute Total Monosaccharide C'!$E$2:$T$999,6)</f>
        <v>0.006223</v>
      </c>
      <c r="I470" s="110">
        <f>VLOOKUP(A470,'Absolute Total Monosaccharide C'!$E$2:$T$999,7)</f>
        <v>0.00949</v>
      </c>
      <c r="J470" s="8">
        <f>VLOOKUP(A470,'Absolute Total Monosaccharide C'!$E$2:$T$999,8)</f>
        <v>0.00037</v>
      </c>
      <c r="K470" s="111">
        <f>VLOOKUP(A470,'Absolute Total Monosaccharide C'!$E$2:$T$999,9)</f>
        <v>0.0000955</v>
      </c>
      <c r="L470" s="111">
        <f>VLOOKUP(A470,'Absolute Total Monosaccharide C'!$E$2:$T$999,10)</f>
        <v>0.000087</v>
      </c>
      <c r="M470" s="8">
        <f>VLOOKUP(A470,'Absolute Total Monosaccharide C'!$E$2:$T$999,11)</f>
        <v>0.000102</v>
      </c>
      <c r="N470" s="8">
        <f>VLOOKUP(A470,'Absolute Total Monosaccharide C'!$E$2:$T$999,12)</f>
        <v>0</v>
      </c>
      <c r="O470" s="8">
        <f>VLOOKUP(A470,'Absolute Total Monosaccharide C'!$E$2:$T$999,13)</f>
        <v>0</v>
      </c>
      <c r="P470" s="8">
        <f>VLOOKUP(A470,'Absolute Total Monosaccharide C'!$E$2:$T$999,14)</f>
        <v>0.00078</v>
      </c>
      <c r="Q470" s="8">
        <f>VLOOKUP(A470,'Absolute Total Monosaccharide C'!$E$2:$T$999,15)</f>
        <v>0</v>
      </c>
      <c r="R470" s="8">
        <f>VLOOKUP(A470,'Absolute Total Monosaccharide C'!$E$2:$T$999,16)</f>
        <v>0.00055</v>
      </c>
      <c r="S470" s="110">
        <f>VLOOKUP(A470,'Absolute Total Monosaccharide C'!$E$2:$T$999,2)</f>
        <v>10.36</v>
      </c>
    </row>
    <row r="471">
      <c r="A471" s="2" t="s">
        <v>1273</v>
      </c>
      <c r="B471" s="8" t="str">
        <f>VLOOKUP(A471,'Food Encyclopedia'!$C$2:$K$999,3)&amp;","&amp;VLOOKUP(A471,'Food Encyclopedia'!$C$2:$K$999,4)&amp;","&amp;VLOOKUP(A471,'Food Encyclopedia'!$C$2:$K$999,5)&amp;","&amp;VLOOKUP(A471,'Food Encyclopedia'!$C$2:$K$999,6)</f>
        <v>Barley, pearl, whole grain, dried,Bob's Red Mill,Premium Quality: Peral Barley Delicious Source of Fiber,Grain Products</v>
      </c>
      <c r="C471" s="8" t="str">
        <f>VLOOKUP(A471,'Food Encyclopedia'!$C$2:$K$999,6)</f>
        <v>Grain Products</v>
      </c>
      <c r="D471" s="8" t="str">
        <f>VLOOKUP(A471,'Food Encyclopedia'!$C$2:$K$999,7)</f>
        <v>Grains</v>
      </c>
      <c r="E471" s="8">
        <f>VLOOKUP(A471,'Absolute Total Monosaccharide C'!$E$2:$T$999,3)</f>
        <v>0.613637</v>
      </c>
      <c r="F471" s="8">
        <f>VLOOKUP(A471,'Absolute Total Monosaccharide C'!$E$2:$T$999,4)</f>
        <v>0.002273</v>
      </c>
      <c r="G471" s="8">
        <f>VLOOKUP(A471,'Absolute Total Monosaccharide C'!$E$2:$T$999,5)</f>
        <v>0.004034</v>
      </c>
      <c r="H471" s="8">
        <f>VLOOKUP(A471,'Absolute Total Monosaccharide C'!$E$2:$T$999,6)</f>
        <v>0.011644</v>
      </c>
      <c r="I471" s="110">
        <f>VLOOKUP(A471,'Absolute Total Monosaccharide C'!$E$2:$T$999,7)</f>
        <v>0.025574</v>
      </c>
      <c r="J471" s="8">
        <f>VLOOKUP(A471,'Absolute Total Monosaccharide C'!$E$2:$T$999,8)</f>
        <v>0.000832</v>
      </c>
      <c r="K471" s="111">
        <f>VLOOKUP(A471,'Absolute Total Monosaccharide C'!$E$2:$T$999,9)</f>
        <v>0.0000411</v>
      </c>
      <c r="L471" s="111">
        <f>VLOOKUP(A471,'Absolute Total Monosaccharide C'!$E$2:$T$999,10)</f>
        <v>0.0000422</v>
      </c>
      <c r="M471" s="111">
        <f>VLOOKUP(A471,'Absolute Total Monosaccharide C'!$E$2:$T$999,11)</f>
        <v>0.0000642</v>
      </c>
      <c r="N471" s="8">
        <f>VLOOKUP(A471,'Absolute Total Monosaccharide C'!$E$2:$T$999,12)</f>
        <v>0</v>
      </c>
      <c r="O471" s="8">
        <f>VLOOKUP(A471,'Absolute Total Monosaccharide C'!$E$2:$T$999,13)</f>
        <v>0</v>
      </c>
      <c r="P471" s="8">
        <f>VLOOKUP(A471,'Absolute Total Monosaccharide C'!$E$2:$T$999,14)</f>
        <v>0.001634</v>
      </c>
      <c r="Q471" s="8">
        <f>VLOOKUP(A471,'Absolute Total Monosaccharide C'!$E$2:$T$999,15)</f>
        <v>0</v>
      </c>
      <c r="R471" s="8">
        <f>VLOOKUP(A471,'Absolute Total Monosaccharide C'!$E$2:$T$999,16)</f>
        <v>0.000416</v>
      </c>
      <c r="S471" s="110">
        <f>VLOOKUP(A471,'Absolute Total Monosaccharide C'!$E$2:$T$999,2)</f>
        <v>10.47</v>
      </c>
    </row>
    <row r="472">
      <c r="A472" s="2" t="s">
        <v>1277</v>
      </c>
      <c r="B472" s="8" t="str">
        <f>VLOOKUP(A472,'Food Encyclopedia'!$C$2:$K$999,3)&amp;","&amp;VLOOKUP(A472,'Food Encyclopedia'!$C$2:$K$999,4)&amp;","&amp;VLOOKUP(A472,'Food Encyclopedia'!$C$2:$K$999,5)&amp;","&amp;VLOOKUP(A472,'Food Encyclopedia'!$C$2:$K$999,6)</f>
        <v>Oats, irish, steel cut whole grain, dried,Bob's Red Mill,Steel Cut Oats: The Golden Spurtle,Grain Products</v>
      </c>
      <c r="C472" s="8" t="str">
        <f>VLOOKUP(A472,'Food Encyclopedia'!$C$2:$K$999,6)</f>
        <v>Grain Products</v>
      </c>
      <c r="D472" s="8" t="str">
        <f>VLOOKUP(A472,'Food Encyclopedia'!$C$2:$K$999,7)</f>
        <v>Cereal</v>
      </c>
      <c r="E472" s="8">
        <f>VLOOKUP(A472,'Absolute Total Monosaccharide C'!$E$2:$T$999,3)</f>
        <v>0.710413</v>
      </c>
      <c r="F472" s="8">
        <f>VLOOKUP(A472,'Absolute Total Monosaccharide C'!$E$2:$T$999,4)</f>
        <v>0.008521</v>
      </c>
      <c r="G472" s="8">
        <f>VLOOKUP(A472,'Absolute Total Monosaccharide C'!$E$2:$T$999,5)</f>
        <v>0</v>
      </c>
      <c r="H472" s="8">
        <f>VLOOKUP(A472,'Absolute Total Monosaccharide C'!$E$2:$T$999,6)</f>
        <v>0.01105</v>
      </c>
      <c r="I472" s="110">
        <f>VLOOKUP(A472,'Absolute Total Monosaccharide C'!$E$2:$T$999,7)</f>
        <v>0.010082</v>
      </c>
      <c r="J472" s="8">
        <f>VLOOKUP(A472,'Absolute Total Monosaccharide C'!$E$2:$T$999,8)</f>
        <v>0</v>
      </c>
      <c r="K472" s="8">
        <f>VLOOKUP(A472,'Absolute Total Monosaccharide C'!$E$2:$T$999,9)</f>
        <v>0.000384</v>
      </c>
      <c r="L472" s="8">
        <f>VLOOKUP(A472,'Absolute Total Monosaccharide C'!$E$2:$T$999,10)</f>
        <v>0.00016</v>
      </c>
      <c r="M472" s="8">
        <f>VLOOKUP(A472,'Absolute Total Monosaccharide C'!$E$2:$T$999,11)</f>
        <v>0.001577</v>
      </c>
      <c r="N472" s="8">
        <f>VLOOKUP(A472,'Absolute Total Monosaccharide C'!$E$2:$T$999,12)</f>
        <v>0.000528</v>
      </c>
      <c r="O472" s="8">
        <f>VLOOKUP(A472,'Absolute Total Monosaccharide C'!$E$2:$T$999,13)</f>
        <v>0.000213</v>
      </c>
      <c r="P472" s="8">
        <f>VLOOKUP(A472,'Absolute Total Monosaccharide C'!$E$2:$T$999,14)</f>
        <v>0.002696</v>
      </c>
      <c r="Q472" s="8">
        <f>VLOOKUP(A472,'Absolute Total Monosaccharide C'!$E$2:$T$999,15)</f>
        <v>0</v>
      </c>
      <c r="R472" s="8">
        <f>VLOOKUP(A472,'Absolute Total Monosaccharide C'!$E$2:$T$999,16)</f>
        <v>0.000805</v>
      </c>
      <c r="S472" s="110">
        <f>VLOOKUP(A472,'Absolute Total Monosaccharide C'!$E$2:$T$999,2)</f>
        <v>10</v>
      </c>
    </row>
    <row r="473">
      <c r="A473" s="2" t="s">
        <v>1281</v>
      </c>
      <c r="B473" s="8" t="str">
        <f>VLOOKUP(A473,'Food Encyclopedia'!$C$2:$K$999,3)&amp;","&amp;VLOOKUP(A473,'Food Encyclopedia'!$C$2:$K$999,4)&amp;","&amp;VLOOKUP(A473,'Food Encyclopedia'!$C$2:$K$999,5)&amp;","&amp;VLOOKUP(A473,'Food Encyclopedia'!$C$2:$K$999,6)</f>
        <v>cereal, puffed corn, NA, fresh,Arrowwhead Mills,Purffed Corn Cereal,Grain Products</v>
      </c>
      <c r="C473" s="8" t="str">
        <f>VLOOKUP(A473,'Food Encyclopedia'!$C$2:$K$999,6)</f>
        <v>Grain Products</v>
      </c>
      <c r="D473" s="8" t="str">
        <f>VLOOKUP(A473,'Food Encyclopedia'!$C$2:$K$999,7)</f>
        <v>Cereal</v>
      </c>
      <c r="E473" s="8">
        <f>VLOOKUP(A473,'Absolute Total Monosaccharide C'!$E$2:$T$999,3)</f>
        <v>0.770784</v>
      </c>
      <c r="F473" s="8">
        <f>VLOOKUP(A473,'Absolute Total Monosaccharide C'!$E$2:$T$999,4)</f>
        <v>0.001438</v>
      </c>
      <c r="G473" s="8">
        <f>VLOOKUP(A473,'Absolute Total Monosaccharide C'!$E$2:$T$999,5)</f>
        <v>0</v>
      </c>
      <c r="H473" s="8">
        <f>VLOOKUP(A473,'Absolute Total Monosaccharide C'!$E$2:$T$999,6)</f>
        <v>0.002095</v>
      </c>
      <c r="I473" s="110">
        <f>VLOOKUP(A473,'Absolute Total Monosaccharide C'!$E$2:$T$999,7)</f>
        <v>0.003242</v>
      </c>
      <c r="J473" s="8">
        <f>VLOOKUP(A473,'Absolute Total Monosaccharide C'!$E$2:$T$999,8)</f>
        <v>0</v>
      </c>
      <c r="K473" s="8">
        <f>VLOOKUP(A473,'Absolute Total Monosaccharide C'!$E$2:$T$999,9)</f>
        <v>0.000134</v>
      </c>
      <c r="L473" s="8">
        <f>VLOOKUP(A473,'Absolute Total Monosaccharide C'!$E$2:$T$999,10)</f>
        <v>0</v>
      </c>
      <c r="M473" s="8">
        <f>VLOOKUP(A473,'Absolute Total Monosaccharide C'!$E$2:$T$999,11)</f>
        <v>0.000285</v>
      </c>
      <c r="N473" s="8">
        <f>VLOOKUP(A473,'Absolute Total Monosaccharide C'!$E$2:$T$999,12)</f>
        <v>0</v>
      </c>
      <c r="O473" s="8">
        <f>VLOOKUP(A473,'Absolute Total Monosaccharide C'!$E$2:$T$999,13)</f>
        <v>0</v>
      </c>
      <c r="P473" s="8">
        <f>VLOOKUP(A473,'Absolute Total Monosaccharide C'!$E$2:$T$999,14)</f>
        <v>0</v>
      </c>
      <c r="Q473" s="8">
        <f>VLOOKUP(A473,'Absolute Total Monosaccharide C'!$E$2:$T$999,15)</f>
        <v>0</v>
      </c>
      <c r="R473" s="8">
        <f>VLOOKUP(A473,'Absolute Total Monosaccharide C'!$E$2:$T$999,16)</f>
        <v>0.000195</v>
      </c>
      <c r="S473" s="110">
        <f>VLOOKUP(A473,'Absolute Total Monosaccharide C'!$E$2:$T$999,2)</f>
        <v>10.41</v>
      </c>
    </row>
    <row r="474">
      <c r="A474" s="2" t="s">
        <v>1285</v>
      </c>
      <c r="B474" s="8" t="str">
        <f>VLOOKUP(A474,'Food Encyclopedia'!$C$2:$K$999,3)&amp;","&amp;VLOOKUP(A474,'Food Encyclopedia'!$C$2:$K$999,4)&amp;","&amp;VLOOKUP(A474,'Food Encyclopedia'!$C$2:$K$999,5)&amp;","&amp;VLOOKUP(A474,'Food Encyclopedia'!$C$2:$K$999,6)</f>
        <v>Spread, Hummus, original, NA, fresh,Hope,Organic Hummus: Original Recipe,Beans, Peas, Legumes, Nuts, Seeds</v>
      </c>
      <c r="C474" s="8" t="str">
        <f>VLOOKUP(A474,'Food Encyclopedia'!$C$2:$K$999,6)</f>
        <v>Beans, Peas, Legumes, Nuts, Seeds</v>
      </c>
      <c r="D474" s="8" t="str">
        <f>VLOOKUP(A474,'Food Encyclopedia'!$C$2:$K$999,7)</f>
        <v>Snack</v>
      </c>
      <c r="E474" s="8">
        <f>VLOOKUP(A474,'Absolute Total Monosaccharide C'!$E$2:$T$999,3)</f>
        <v>0.141683</v>
      </c>
      <c r="F474" s="8">
        <f>VLOOKUP(A474,'Absolute Total Monosaccharide C'!$E$2:$T$999,4)</f>
        <v>0.005479</v>
      </c>
      <c r="G474" s="8">
        <f>VLOOKUP(A474,'Absolute Total Monosaccharide C'!$E$2:$T$999,5)</f>
        <v>0.005043</v>
      </c>
      <c r="H474" s="8">
        <f>VLOOKUP(A474,'Absolute Total Monosaccharide C'!$E$2:$T$999,6)</f>
        <v>0.001597</v>
      </c>
      <c r="I474" s="110">
        <f>VLOOKUP(A474,'Absolute Total Monosaccharide C'!$E$2:$T$999,7)</f>
        <v>0.026871</v>
      </c>
      <c r="J474" s="8">
        <f>VLOOKUP(A474,'Absolute Total Monosaccharide C'!$E$2:$T$999,8)</f>
        <v>0.000664</v>
      </c>
      <c r="K474" s="8">
        <f>VLOOKUP(A474,'Absolute Total Monosaccharide C'!$E$2:$T$999,9)</f>
        <v>0.000413</v>
      </c>
      <c r="L474" s="111">
        <f>VLOOKUP(A474,'Absolute Total Monosaccharide C'!$E$2:$T$999,10)</f>
        <v>0.0000785</v>
      </c>
      <c r="M474" s="8">
        <f>VLOOKUP(A474,'Absolute Total Monosaccharide C'!$E$2:$T$999,11)</f>
        <v>0.000738</v>
      </c>
      <c r="N474" s="8">
        <f>VLOOKUP(A474,'Absolute Total Monosaccharide C'!$E$2:$T$999,12)</f>
        <v>0</v>
      </c>
      <c r="O474" s="8">
        <f>VLOOKUP(A474,'Absolute Total Monosaccharide C'!$E$2:$T$999,13)</f>
        <v>0</v>
      </c>
      <c r="P474" s="8">
        <f>VLOOKUP(A474,'Absolute Total Monosaccharide C'!$E$2:$T$999,14)</f>
        <v>0.002315</v>
      </c>
      <c r="Q474" s="8">
        <f>VLOOKUP(A474,'Absolute Total Monosaccharide C'!$E$2:$T$999,15)</f>
        <v>0</v>
      </c>
      <c r="R474" s="8">
        <f>VLOOKUP(A474,'Absolute Total Monosaccharide C'!$E$2:$T$999,16)</f>
        <v>0.000421</v>
      </c>
      <c r="S474" s="110">
        <f>VLOOKUP(A474,'Absolute Total Monosaccharide C'!$E$2:$T$999,2)</f>
        <v>9.788</v>
      </c>
    </row>
    <row r="475">
      <c r="A475" s="2" t="s">
        <v>1289</v>
      </c>
      <c r="B475" s="8" t="str">
        <f>VLOOKUP(A475,'Food Encyclopedia'!$C$2:$K$999,3)&amp;","&amp;VLOOKUP(A475,'Food Encyclopedia'!$C$2:$K$999,4)&amp;","&amp;VLOOKUP(A475,'Food Encyclopedia'!$C$2:$K$999,5)&amp;","&amp;VLOOKUP(A475,'Food Encyclopedia'!$C$2:$K$999,6)</f>
        <v>Spread, Tahini, NA, NA, fresh,365 Whole Foods Market,Organic Tahini: Ground Organic Sesame Seeds,Beans, Peas, Legumes, Nuts, Seeds</v>
      </c>
      <c r="C475" s="8" t="str">
        <f>VLOOKUP(A475,'Food Encyclopedia'!$C$2:$K$999,6)</f>
        <v>Beans, Peas, Legumes, Nuts, Seeds</v>
      </c>
      <c r="D475" s="8" t="str">
        <f>VLOOKUP(A475,'Food Encyclopedia'!$C$2:$K$999,7)</f>
        <v>Fats</v>
      </c>
      <c r="E475" s="8">
        <f>VLOOKUP(A475,'Absolute Total Monosaccharide C'!$E$2:$T$999,3)</f>
        <v>0.01362</v>
      </c>
      <c r="F475" s="8">
        <f>VLOOKUP(A475,'Absolute Total Monosaccharide C'!$E$2:$T$999,4)</f>
        <v>0.006312</v>
      </c>
      <c r="G475" s="8">
        <f>VLOOKUP(A475,'Absolute Total Monosaccharide C'!$E$2:$T$999,5)</f>
        <v>0.002936</v>
      </c>
      <c r="H475" s="8">
        <f>VLOOKUP(A475,'Absolute Total Monosaccharide C'!$E$2:$T$999,6)</f>
        <v>0.00188</v>
      </c>
      <c r="I475" s="110">
        <f>VLOOKUP(A475,'Absolute Total Monosaccharide C'!$E$2:$T$999,7)</f>
        <v>0.011156</v>
      </c>
      <c r="J475" s="8">
        <f>VLOOKUP(A475,'Absolute Total Monosaccharide C'!$E$2:$T$999,8)</f>
        <v>0.000424</v>
      </c>
      <c r="K475" s="8">
        <f>VLOOKUP(A475,'Absolute Total Monosaccharide C'!$E$2:$T$999,9)</f>
        <v>0.000359</v>
      </c>
      <c r="L475" s="111">
        <f>VLOOKUP(A475,'Absolute Total Monosaccharide C'!$E$2:$T$999,10)</f>
        <v>0.0000585</v>
      </c>
      <c r="M475" s="8">
        <f>VLOOKUP(A475,'Absolute Total Monosaccharide C'!$E$2:$T$999,11)</f>
        <v>0.000296</v>
      </c>
      <c r="N475" s="8">
        <f>VLOOKUP(A475,'Absolute Total Monosaccharide C'!$E$2:$T$999,12)</f>
        <v>0</v>
      </c>
      <c r="O475" s="8">
        <f>VLOOKUP(A475,'Absolute Total Monosaccharide C'!$E$2:$T$999,13)</f>
        <v>0</v>
      </c>
      <c r="P475" s="8">
        <f>VLOOKUP(A475,'Absolute Total Monosaccharide C'!$E$2:$T$999,14)</f>
        <v>0.011656</v>
      </c>
      <c r="Q475" s="8">
        <f>VLOOKUP(A475,'Absolute Total Monosaccharide C'!$E$2:$T$999,15)</f>
        <v>0</v>
      </c>
      <c r="R475" s="8">
        <f>VLOOKUP(A475,'Absolute Total Monosaccharide C'!$E$2:$T$999,16)</f>
        <v>0.000407</v>
      </c>
      <c r="S475" s="110">
        <f>VLOOKUP(A475,'Absolute Total Monosaccharide C'!$E$2:$T$999,2)</f>
        <v>10.057</v>
      </c>
    </row>
    <row r="476">
      <c r="A476" s="2" t="s">
        <v>1293</v>
      </c>
      <c r="B476" s="8" t="str">
        <f>VLOOKUP(A476,'Food Encyclopedia'!$C$2:$K$999,3)&amp;","&amp;VLOOKUP(A476,'Food Encyclopedia'!$C$2:$K$999,4)&amp;","&amp;VLOOKUP(A476,'Food Encyclopedia'!$C$2:$K$999,5)&amp;","&amp;VLOOKUP(A476,'Food Encyclopedia'!$C$2:$K$999,6)</f>
        <v>Spread. Peanut butter, NA, creamy, fresh,MaraNatha,Organic Peanut Butter, creamy,Beans, Peas, Legumes, Nuts, Seeds</v>
      </c>
      <c r="C476" s="8" t="str">
        <f>VLOOKUP(A476,'Food Encyclopedia'!$C$2:$K$999,6)</f>
        <v>Beans, Peas, Legumes, Nuts, Seeds</v>
      </c>
      <c r="D476" s="8" t="str">
        <f>VLOOKUP(A476,'Food Encyclopedia'!$C$2:$K$999,7)</f>
        <v>Fats</v>
      </c>
      <c r="E476" s="8">
        <f>VLOOKUP(A476,'Absolute Total Monosaccharide C'!$E$2:$T$999,3)</f>
        <v>0.068991</v>
      </c>
      <c r="F476" s="8">
        <f>VLOOKUP(A476,'Absolute Total Monosaccharide C'!$E$2:$T$999,4)</f>
        <v>0.00689</v>
      </c>
      <c r="G476" s="8">
        <f>VLOOKUP(A476,'Absolute Total Monosaccharide C'!$E$2:$T$999,5)</f>
        <v>0.011895</v>
      </c>
      <c r="H476" s="8">
        <f>VLOOKUP(A476,'Absolute Total Monosaccharide C'!$E$2:$T$999,6)</f>
        <v>0.003133</v>
      </c>
      <c r="I476" s="110">
        <f>VLOOKUP(A476,'Absolute Total Monosaccharide C'!$E$2:$T$999,7)</f>
        <v>0.026149</v>
      </c>
      <c r="J476" s="8">
        <f>VLOOKUP(A476,'Absolute Total Monosaccharide C'!$E$2:$T$999,8)</f>
        <v>0.000965</v>
      </c>
      <c r="K476" s="8">
        <f>VLOOKUP(A476,'Absolute Total Monosaccharide C'!$E$2:$T$999,9)</f>
        <v>0.000464</v>
      </c>
      <c r="L476" s="111">
        <f>VLOOKUP(A476,'Absolute Total Monosaccharide C'!$E$2:$T$999,10)</f>
        <v>0.0000677</v>
      </c>
      <c r="M476" s="8">
        <f>VLOOKUP(A476,'Absolute Total Monosaccharide C'!$E$2:$T$999,11)</f>
        <v>0.000935</v>
      </c>
      <c r="N476" s="8">
        <f>VLOOKUP(A476,'Absolute Total Monosaccharide C'!$E$2:$T$999,12)</f>
        <v>0</v>
      </c>
      <c r="O476" s="8">
        <f>VLOOKUP(A476,'Absolute Total Monosaccharide C'!$E$2:$T$999,13)</f>
        <v>0</v>
      </c>
      <c r="P476" s="8">
        <f>VLOOKUP(A476,'Absolute Total Monosaccharide C'!$E$2:$T$999,14)</f>
        <v>0.000745</v>
      </c>
      <c r="Q476" s="8">
        <f>VLOOKUP(A476,'Absolute Total Monosaccharide C'!$E$2:$T$999,15)</f>
        <v>0</v>
      </c>
      <c r="R476" s="8">
        <f>VLOOKUP(A476,'Absolute Total Monosaccharide C'!$E$2:$T$999,16)</f>
        <v>0.000391</v>
      </c>
      <c r="S476" s="110">
        <f>VLOOKUP(A476,'Absolute Total Monosaccharide C'!$E$2:$T$999,2)</f>
        <v>10.079</v>
      </c>
    </row>
    <row r="477">
      <c r="A477" s="2" t="s">
        <v>1297</v>
      </c>
      <c r="B477" s="8" t="str">
        <f>VLOOKUP(A477,'Food Encyclopedia'!$C$2:$K$999,3)&amp;","&amp;VLOOKUP(A477,'Food Encyclopedia'!$C$2:$K$999,4)&amp;","&amp;VLOOKUP(A477,'Food Encyclopedia'!$C$2:$K$999,5)&amp;","&amp;VLOOKUP(A477,'Food Encyclopedia'!$C$2:$K$999,6)</f>
        <v>Spread, Cashew butter, NA, NA, fresh,Artisana Organics,Raw Cashew Butter,Beans, Peas, Legumes, Nuts, Seeds</v>
      </c>
      <c r="C477" s="8" t="str">
        <f>VLOOKUP(A477,'Food Encyclopedia'!$C$2:$K$999,6)</f>
        <v>Beans, Peas, Legumes, Nuts, Seeds</v>
      </c>
      <c r="D477" s="8" t="str">
        <f>VLOOKUP(A477,'Food Encyclopedia'!$C$2:$K$999,7)</f>
        <v>Fats</v>
      </c>
      <c r="E477" s="8">
        <f>VLOOKUP(A477,'Absolute Total Monosaccharide C'!$E$2:$T$999,3)</f>
        <v>0.136272</v>
      </c>
      <c r="F477" s="8">
        <f>VLOOKUP(A477,'Absolute Total Monosaccharide C'!$E$2:$T$999,4)</f>
        <v>0.006115</v>
      </c>
      <c r="G477" s="8">
        <f>VLOOKUP(A477,'Absolute Total Monosaccharide C'!$E$2:$T$999,5)</f>
        <v>0.010262</v>
      </c>
      <c r="H477" s="8">
        <f>VLOOKUP(A477,'Absolute Total Monosaccharide C'!$E$2:$T$999,6)</f>
        <v>0.006643</v>
      </c>
      <c r="I477" s="110">
        <f>VLOOKUP(A477,'Absolute Total Monosaccharide C'!$E$2:$T$999,7)</f>
        <v>0.006125</v>
      </c>
      <c r="J477" s="8">
        <f>VLOOKUP(A477,'Absolute Total Monosaccharide C'!$E$2:$T$999,8)</f>
        <v>0.000603</v>
      </c>
      <c r="K477" s="8">
        <f>VLOOKUP(A477,'Absolute Total Monosaccharide C'!$E$2:$T$999,9)</f>
        <v>0.000348</v>
      </c>
      <c r="L477" s="111">
        <f>VLOOKUP(A477,'Absolute Total Monosaccharide C'!$E$2:$T$999,10)</f>
        <v>0.0000408</v>
      </c>
      <c r="M477" s="8">
        <f>VLOOKUP(A477,'Absolute Total Monosaccharide C'!$E$2:$T$999,11)</f>
        <v>0.000644</v>
      </c>
      <c r="N477" s="8">
        <f>VLOOKUP(A477,'Absolute Total Monosaccharide C'!$E$2:$T$999,12)</f>
        <v>0</v>
      </c>
      <c r="O477" s="8">
        <f>VLOOKUP(A477,'Absolute Total Monosaccharide C'!$E$2:$T$999,13)</f>
        <v>0</v>
      </c>
      <c r="P477" s="8">
        <f>VLOOKUP(A477,'Absolute Total Monosaccharide C'!$E$2:$T$999,14)</f>
        <v>0.000442</v>
      </c>
      <c r="Q477" s="8">
        <f>VLOOKUP(A477,'Absolute Total Monosaccharide C'!$E$2:$T$999,15)</f>
        <v>0</v>
      </c>
      <c r="R477" s="8">
        <f>VLOOKUP(A477,'Absolute Total Monosaccharide C'!$E$2:$T$999,16)</f>
        <v>0.00046</v>
      </c>
      <c r="S477" s="110">
        <f>VLOOKUP(A477,'Absolute Total Monosaccharide C'!$E$2:$T$999,2)</f>
        <v>10.369</v>
      </c>
    </row>
    <row r="478">
      <c r="A478" s="2" t="s">
        <v>1301</v>
      </c>
      <c r="B478" s="8" t="str">
        <f>VLOOKUP(A478,'Food Encyclopedia'!$C$2:$K$999,3)&amp;","&amp;VLOOKUP(A478,'Food Encyclopedia'!$C$2:$K$999,4)&amp;","&amp;VLOOKUP(A478,'Food Encyclopedia'!$C$2:$K$999,5)&amp;","&amp;VLOOKUP(A478,'Food Encyclopedia'!$C$2:$K$999,6)</f>
        <v>Spread, Tahini, NA, NA, fresh,Once Again,Unsweetened Creamy Tahini,Beans, Peas, Legumes, Nuts, Seeds</v>
      </c>
      <c r="C478" s="8" t="str">
        <f>VLOOKUP(A478,'Food Encyclopedia'!$C$2:$K$999,6)</f>
        <v>Beans, Peas, Legumes, Nuts, Seeds</v>
      </c>
      <c r="D478" s="8" t="str">
        <f>VLOOKUP(A478,'Food Encyclopedia'!$C$2:$K$999,7)</f>
        <v>Fats</v>
      </c>
      <c r="E478" s="8">
        <f>VLOOKUP(A478,'Absolute Total Monosaccharide C'!$E$2:$T$999,3)</f>
        <v>0.005226</v>
      </c>
      <c r="F478" s="8">
        <f>VLOOKUP(A478,'Absolute Total Monosaccharide C'!$E$2:$T$999,4)</f>
        <v>0.002708</v>
      </c>
      <c r="G478" s="8">
        <f>VLOOKUP(A478,'Absolute Total Monosaccharide C'!$E$2:$T$999,5)</f>
        <v>0.000605</v>
      </c>
      <c r="H478" s="8">
        <f>VLOOKUP(A478,'Absolute Total Monosaccharide C'!$E$2:$T$999,6)</f>
        <v>0.002001</v>
      </c>
      <c r="I478" s="110">
        <f>VLOOKUP(A478,'Absolute Total Monosaccharide C'!$E$2:$T$999,7)</f>
        <v>0.011101</v>
      </c>
      <c r="J478" s="8">
        <f>VLOOKUP(A478,'Absolute Total Monosaccharide C'!$E$2:$T$999,8)</f>
        <v>0.000353</v>
      </c>
      <c r="K478" s="8">
        <f>VLOOKUP(A478,'Absolute Total Monosaccharide C'!$E$2:$T$999,9)</f>
        <v>0.000315</v>
      </c>
      <c r="L478" s="111">
        <f>VLOOKUP(A478,'Absolute Total Monosaccharide C'!$E$2:$T$999,10)</f>
        <v>0.0000421</v>
      </c>
      <c r="M478" s="8">
        <f>VLOOKUP(A478,'Absolute Total Monosaccharide C'!$E$2:$T$999,11)</f>
        <v>0.000399</v>
      </c>
      <c r="N478" s="8">
        <f>VLOOKUP(A478,'Absolute Total Monosaccharide C'!$E$2:$T$999,12)</f>
        <v>0</v>
      </c>
      <c r="O478" s="8">
        <f>VLOOKUP(A478,'Absolute Total Monosaccharide C'!$E$2:$T$999,13)</f>
        <v>0</v>
      </c>
      <c r="P478" s="8">
        <f>VLOOKUP(A478,'Absolute Total Monosaccharide C'!$E$2:$T$999,14)</f>
        <v>0.007046</v>
      </c>
      <c r="Q478" s="8">
        <f>VLOOKUP(A478,'Absolute Total Monosaccharide C'!$E$2:$T$999,15)</f>
        <v>0</v>
      </c>
      <c r="R478" s="8">
        <f>VLOOKUP(A478,'Absolute Total Monosaccharide C'!$E$2:$T$999,16)</f>
        <v>0.000323</v>
      </c>
      <c r="S478" s="110">
        <f>VLOOKUP(A478,'Absolute Total Monosaccharide C'!$E$2:$T$999,2)</f>
        <v>10.769</v>
      </c>
    </row>
    <row r="479">
      <c r="A479" s="2" t="s">
        <v>1304</v>
      </c>
      <c r="B479" s="8" t="str">
        <f>VLOOKUP(A479,'Food Encyclopedia'!$C$2:$K$999,3)&amp;","&amp;VLOOKUP(A479,'Food Encyclopedia'!$C$2:$K$999,4)&amp;","&amp;VLOOKUP(A479,'Food Encyclopedia'!$C$2:$K$999,5)&amp;","&amp;VLOOKUP(A479,'Food Encyclopedia'!$C$2:$K$999,6)</f>
        <v>Spread, Almond butter, NA, NA, fresh,MaraNatha,Natrual California Almond Butter,Beans, Peas, Legumes, Nuts, Seeds</v>
      </c>
      <c r="C479" s="8" t="str">
        <f>VLOOKUP(A479,'Food Encyclopedia'!$C$2:$K$999,6)</f>
        <v>Beans, Peas, Legumes, Nuts, Seeds</v>
      </c>
      <c r="D479" s="8" t="str">
        <f>VLOOKUP(A479,'Food Encyclopedia'!$C$2:$K$999,7)</f>
        <v>Fats</v>
      </c>
      <c r="E479" s="8">
        <f>VLOOKUP(A479,'Absolute Total Monosaccharide C'!$E$2:$T$999,3)</f>
        <v>0.040303</v>
      </c>
      <c r="F479" s="8">
        <f>VLOOKUP(A479,'Absolute Total Monosaccharide C'!$E$2:$T$999,4)</f>
        <v>0.004043</v>
      </c>
      <c r="G479" s="8">
        <f>VLOOKUP(A479,'Absolute Total Monosaccharide C'!$E$2:$T$999,5)</f>
        <v>0.009323</v>
      </c>
      <c r="H479" s="8">
        <f>VLOOKUP(A479,'Absolute Total Monosaccharide C'!$E$2:$T$999,6)</f>
        <v>0.003735</v>
      </c>
      <c r="I479" s="110">
        <f>VLOOKUP(A479,'Absolute Total Monosaccharide C'!$E$2:$T$999,7)</f>
        <v>0.033402</v>
      </c>
      <c r="J479" s="8">
        <f>VLOOKUP(A479,'Absolute Total Monosaccharide C'!$E$2:$T$999,8)</f>
        <v>0.001165</v>
      </c>
      <c r="K479" s="8">
        <f>VLOOKUP(A479,'Absolute Total Monosaccharide C'!$E$2:$T$999,9)</f>
        <v>0.000667</v>
      </c>
      <c r="L479" s="111">
        <f>VLOOKUP(A479,'Absolute Total Monosaccharide C'!$E$2:$T$999,10)</f>
        <v>0.0000432</v>
      </c>
      <c r="M479" s="8">
        <f>VLOOKUP(A479,'Absolute Total Monosaccharide C'!$E$2:$T$999,11)</f>
        <v>0.001298</v>
      </c>
      <c r="N479" s="8">
        <f>VLOOKUP(A479,'Absolute Total Monosaccharide C'!$E$2:$T$999,12)</f>
        <v>0</v>
      </c>
      <c r="O479" s="8">
        <f>VLOOKUP(A479,'Absolute Total Monosaccharide C'!$E$2:$T$999,13)</f>
        <v>0</v>
      </c>
      <c r="P479" s="8">
        <f>VLOOKUP(A479,'Absolute Total Monosaccharide C'!$E$2:$T$999,14)</f>
        <v>0.000482</v>
      </c>
      <c r="Q479" s="8">
        <f>VLOOKUP(A479,'Absolute Total Monosaccharide C'!$E$2:$T$999,15)</f>
        <v>0</v>
      </c>
      <c r="R479" s="8">
        <f>VLOOKUP(A479,'Absolute Total Monosaccharide C'!$E$2:$T$999,16)</f>
        <v>0.000327</v>
      </c>
      <c r="S479" s="110">
        <f>VLOOKUP(A479,'Absolute Total Monosaccharide C'!$E$2:$T$999,2)</f>
        <v>10.255</v>
      </c>
    </row>
    <row r="480">
      <c r="A480" s="2" t="s">
        <v>1307</v>
      </c>
      <c r="B480" s="8" t="str">
        <f>VLOOKUP(A480,'Food Encyclopedia'!$C$2:$K$999,3)&amp;","&amp;VLOOKUP(A480,'Food Encyclopedia'!$C$2:$K$999,4)&amp;","&amp;VLOOKUP(A480,'Food Encyclopedia'!$C$2:$K$999,5)&amp;","&amp;VLOOKUP(A480,'Food Encyclopedia'!$C$2:$K$999,6)</f>
        <v>Kamut, khorasan wheat, cereal, puffed,Arrowwhead Mills,Organic Puffed Kamut Cereal,Grain Products</v>
      </c>
      <c r="C480" s="8" t="str">
        <f>VLOOKUP(A480,'Food Encyclopedia'!$C$2:$K$999,6)</f>
        <v>Grain Products</v>
      </c>
      <c r="D480" s="8" t="str">
        <f>VLOOKUP(A480,'Food Encyclopedia'!$C$2:$K$999,7)</f>
        <v>Cereal</v>
      </c>
      <c r="E480" s="8">
        <f>VLOOKUP(A480,'Absolute Total Monosaccharide C'!$E$2:$T$999,3)</f>
        <v>0.588291</v>
      </c>
      <c r="F480" s="8">
        <f>VLOOKUP(A480,'Absolute Total Monosaccharide C'!$E$2:$T$999,4)</f>
        <v>0.002138</v>
      </c>
      <c r="G480" s="8">
        <f>VLOOKUP(A480,'Absolute Total Monosaccharide C'!$E$2:$T$999,5)</f>
        <v>0.00888</v>
      </c>
      <c r="H480" s="8">
        <f>VLOOKUP(A480,'Absolute Total Monosaccharide C'!$E$2:$T$999,6)</f>
        <v>0.015603</v>
      </c>
      <c r="I480" s="110">
        <f>VLOOKUP(A480,'Absolute Total Monosaccharide C'!$E$2:$T$999,7)</f>
        <v>0.014032</v>
      </c>
      <c r="J480" s="8">
        <f>VLOOKUP(A480,'Absolute Total Monosaccharide C'!$E$2:$T$999,8)</f>
        <v>0.000308</v>
      </c>
      <c r="K480" s="111">
        <f>VLOOKUP(A480,'Absolute Total Monosaccharide C'!$E$2:$T$999,9)</f>
        <v>0.0000361</v>
      </c>
      <c r="L480" s="111">
        <f>VLOOKUP(A480,'Absolute Total Monosaccharide C'!$E$2:$T$999,10)</f>
        <v>0.0000685</v>
      </c>
      <c r="M480" s="111">
        <f>VLOOKUP(A480,'Absolute Total Monosaccharide C'!$E$2:$T$999,11)</f>
        <v>0.0000879</v>
      </c>
      <c r="N480" s="8">
        <f>VLOOKUP(A480,'Absolute Total Monosaccharide C'!$E$2:$T$999,12)</f>
        <v>0</v>
      </c>
      <c r="O480" s="8">
        <f>VLOOKUP(A480,'Absolute Total Monosaccharide C'!$E$2:$T$999,13)</f>
        <v>0</v>
      </c>
      <c r="P480" s="8">
        <f>VLOOKUP(A480,'Absolute Total Monosaccharide C'!$E$2:$T$999,14)</f>
        <v>0.000839</v>
      </c>
      <c r="Q480" s="8">
        <f>VLOOKUP(A480,'Absolute Total Monosaccharide C'!$E$2:$T$999,15)</f>
        <v>0</v>
      </c>
      <c r="R480" s="8">
        <f>VLOOKUP(A480,'Absolute Total Monosaccharide C'!$E$2:$T$999,16)</f>
        <v>0.000366</v>
      </c>
      <c r="S480" s="110">
        <f>VLOOKUP(A480,'Absolute Total Monosaccharide C'!$E$2:$T$999,2)</f>
        <v>10.153</v>
      </c>
    </row>
    <row r="481">
      <c r="A481" s="2" t="s">
        <v>1310</v>
      </c>
      <c r="B481" s="8" t="str">
        <f>VLOOKUP(A481,'Food Encyclopedia'!$C$2:$K$999,3)&amp;","&amp;VLOOKUP(A481,'Food Encyclopedia'!$C$2:$K$999,4)&amp;","&amp;VLOOKUP(A481,'Food Encyclopedia'!$C$2:$K$999,5)&amp;","&amp;VLOOKUP(A481,'Food Encyclopedia'!$C$2:$K$999,6)</f>
        <v>Teff, NA, whole grain, dried,Bob's Red Mill,Grains-of-Discovery: Whole Grain Teff, gluten free, Non GMO,Grain Products</v>
      </c>
      <c r="C481" s="8" t="str">
        <f>VLOOKUP(A481,'Food Encyclopedia'!$C$2:$K$999,6)</f>
        <v>Grain Products</v>
      </c>
      <c r="D481" s="8" t="str">
        <f>VLOOKUP(A481,'Food Encyclopedia'!$C$2:$K$999,7)</f>
        <v>Grains</v>
      </c>
      <c r="E481" s="8" t="str">
        <f>VLOOKUP(A481,'Absolute Total Monosaccharide C'!$E$2:$T$999,3)</f>
        <v/>
      </c>
      <c r="F481" s="8" t="str">
        <f>VLOOKUP(A481,'Absolute Total Monosaccharide C'!$E$2:$T$999,4)</f>
        <v/>
      </c>
      <c r="G481" s="8" t="str">
        <f>VLOOKUP(A481,'Absolute Total Monosaccharide C'!$E$2:$T$999,5)</f>
        <v/>
      </c>
      <c r="H481" s="8" t="str">
        <f>VLOOKUP(A481,'Absolute Total Monosaccharide C'!$E$2:$T$999,6)</f>
        <v/>
      </c>
      <c r="I481" s="110" t="str">
        <f>VLOOKUP(A481,'Absolute Total Monosaccharide C'!$E$2:$T$999,7)</f>
        <v/>
      </c>
      <c r="J481" s="8" t="str">
        <f>VLOOKUP(A481,'Absolute Total Monosaccharide C'!$E$2:$T$999,8)</f>
        <v/>
      </c>
      <c r="K481" s="8" t="str">
        <f>VLOOKUP(A481,'Absolute Total Monosaccharide C'!$E$2:$T$999,9)</f>
        <v/>
      </c>
      <c r="L481" s="8" t="str">
        <f>VLOOKUP(A481,'Absolute Total Monosaccharide C'!$E$2:$T$999,10)</f>
        <v/>
      </c>
      <c r="M481" s="8" t="str">
        <f>VLOOKUP(A481,'Absolute Total Monosaccharide C'!$E$2:$T$999,11)</f>
        <v/>
      </c>
      <c r="N481" s="8" t="str">
        <f>VLOOKUP(A481,'Absolute Total Monosaccharide C'!$E$2:$T$999,12)</f>
        <v/>
      </c>
      <c r="O481" s="8" t="str">
        <f>VLOOKUP(A481,'Absolute Total Monosaccharide C'!$E$2:$T$999,13)</f>
        <v/>
      </c>
      <c r="P481" s="8" t="str">
        <f>VLOOKUP(A481,'Absolute Total Monosaccharide C'!$E$2:$T$999,14)</f>
        <v/>
      </c>
      <c r="Q481" s="8" t="str">
        <f>VLOOKUP(A481,'Absolute Total Monosaccharide C'!$E$2:$T$999,15)</f>
        <v/>
      </c>
      <c r="R481" s="8" t="str">
        <f>VLOOKUP(A481,'Absolute Total Monosaccharide C'!$E$2:$T$999,16)</f>
        <v/>
      </c>
      <c r="S481" s="110" t="str">
        <f>VLOOKUP(A481,'Absolute Total Monosaccharide C'!$E$2:$T$999,2)</f>
        <v/>
      </c>
    </row>
    <row r="482">
      <c r="A482" s="2" t="s">
        <v>1313</v>
      </c>
      <c r="B482" s="8" t="str">
        <f>VLOOKUP(A482,'Food Encyclopedia'!$C$2:$K$999,3)&amp;","&amp;VLOOKUP(A482,'Food Encyclopedia'!$C$2:$K$999,4)&amp;","&amp;VLOOKUP(A482,'Food Encyclopedia'!$C$2:$K$999,5)&amp;","&amp;VLOOKUP(A482,'Food Encyclopedia'!$C$2:$K$999,6)</f>
        <v>Bulgur, Red, whole grain, dried,Bob's Red Mill,Organic Whole Grain Tri-color Quinoa: The Traditional Grain of the Andes,Grain Products</v>
      </c>
      <c r="C482" s="8" t="str">
        <f>VLOOKUP(A482,'Food Encyclopedia'!$C$2:$K$999,6)</f>
        <v>Grain Products</v>
      </c>
      <c r="D482" s="8" t="str">
        <f>VLOOKUP(A482,'Food Encyclopedia'!$C$2:$K$999,7)</f>
        <v>Grains</v>
      </c>
      <c r="E482" s="8" t="str">
        <f>VLOOKUP(A482,'Absolute Total Monosaccharide C'!$E$2:$T$999,3)</f>
        <v/>
      </c>
      <c r="F482" s="8" t="str">
        <f>VLOOKUP(A482,'Absolute Total Monosaccharide C'!$E$2:$T$999,4)</f>
        <v/>
      </c>
      <c r="G482" s="8" t="str">
        <f>VLOOKUP(A482,'Absolute Total Monosaccharide C'!$E$2:$T$999,5)</f>
        <v/>
      </c>
      <c r="H482" s="8" t="str">
        <f>VLOOKUP(A482,'Absolute Total Monosaccharide C'!$E$2:$T$999,6)</f>
        <v/>
      </c>
      <c r="I482" s="110" t="str">
        <f>VLOOKUP(A482,'Absolute Total Monosaccharide C'!$E$2:$T$999,7)</f>
        <v/>
      </c>
      <c r="J482" s="8" t="str">
        <f>VLOOKUP(A482,'Absolute Total Monosaccharide C'!$E$2:$T$999,8)</f>
        <v/>
      </c>
      <c r="K482" s="8" t="str">
        <f>VLOOKUP(A482,'Absolute Total Monosaccharide C'!$E$2:$T$999,9)</f>
        <v/>
      </c>
      <c r="L482" s="8" t="str">
        <f>VLOOKUP(A482,'Absolute Total Monosaccharide C'!$E$2:$T$999,10)</f>
        <v/>
      </c>
      <c r="M482" s="8" t="str">
        <f>VLOOKUP(A482,'Absolute Total Monosaccharide C'!$E$2:$T$999,11)</f>
        <v/>
      </c>
      <c r="N482" s="8" t="str">
        <f>VLOOKUP(A482,'Absolute Total Monosaccharide C'!$E$2:$T$999,12)</f>
        <v/>
      </c>
      <c r="O482" s="8" t="str">
        <f>VLOOKUP(A482,'Absolute Total Monosaccharide C'!$E$2:$T$999,13)</f>
        <v/>
      </c>
      <c r="P482" s="8" t="str">
        <f>VLOOKUP(A482,'Absolute Total Monosaccharide C'!$E$2:$T$999,14)</f>
        <v/>
      </c>
      <c r="Q482" s="8" t="str">
        <f>VLOOKUP(A482,'Absolute Total Monosaccharide C'!$E$2:$T$999,15)</f>
        <v/>
      </c>
      <c r="R482" s="8" t="str">
        <f>VLOOKUP(A482,'Absolute Total Monosaccharide C'!$E$2:$T$999,16)</f>
        <v/>
      </c>
      <c r="S482" s="110" t="str">
        <f>VLOOKUP(A482,'Absolute Total Monosaccharide C'!$E$2:$T$999,2)</f>
        <v/>
      </c>
    </row>
    <row r="483">
      <c r="A483" s="2" t="s">
        <v>1315</v>
      </c>
      <c r="B483" s="8" t="str">
        <f>VLOOKUP(A483,'Food Encyclopedia'!$C$2:$K$999,3)&amp;","&amp;VLOOKUP(A483,'Food Encyclopedia'!$C$2:$K$999,4)&amp;","&amp;VLOOKUP(A483,'Food Encyclopedia'!$C$2:$K$999,5)&amp;","&amp;VLOOKUP(A483,'Food Encyclopedia'!$C$2:$K$999,6)</f>
        <v>Rice, brown, hot cereal, dried,Bob's Red Mill,Organic Creamy Brown Rice Hot Cereal ,Grain Products</v>
      </c>
      <c r="C483" s="8" t="str">
        <f>VLOOKUP(A483,'Food Encyclopedia'!$C$2:$K$999,6)</f>
        <v>Grain Products</v>
      </c>
      <c r="D483" s="8" t="str">
        <f>VLOOKUP(A483,'Food Encyclopedia'!$C$2:$K$999,7)</f>
        <v>Grains</v>
      </c>
      <c r="E483" s="8">
        <f>VLOOKUP(A483,'Absolute Total Monosaccharide C'!$E$2:$T$999,3)</f>
        <v>0.823489</v>
      </c>
      <c r="F483" s="8">
        <f>VLOOKUP(A483,'Absolute Total Monosaccharide C'!$E$2:$T$999,4)</f>
        <v>0.003856</v>
      </c>
      <c r="G483" s="8">
        <f>VLOOKUP(A483,'Absolute Total Monosaccharide C'!$E$2:$T$999,5)</f>
        <v>0.007942</v>
      </c>
      <c r="H483" s="8">
        <f>VLOOKUP(A483,'Absolute Total Monosaccharide C'!$E$2:$T$999,6)</f>
        <v>0.002864</v>
      </c>
      <c r="I483" s="110">
        <f>VLOOKUP(A483,'Absolute Total Monosaccharide C'!$E$2:$T$999,7)</f>
        <v>0.007508</v>
      </c>
      <c r="J483" s="8">
        <f>VLOOKUP(A483,'Absolute Total Monosaccharide C'!$E$2:$T$999,8)</f>
        <v>0.000279</v>
      </c>
      <c r="K483" s="111">
        <f>VLOOKUP(A483,'Absolute Total Monosaccharide C'!$E$2:$T$999,9)</f>
        <v>0.000052</v>
      </c>
      <c r="L483" s="111">
        <f>VLOOKUP(A483,'Absolute Total Monosaccharide C'!$E$2:$T$999,10)</f>
        <v>0.0000476</v>
      </c>
      <c r="M483" s="111">
        <f>VLOOKUP(A483,'Absolute Total Monosaccharide C'!$E$2:$T$999,11)</f>
        <v>0.0000831</v>
      </c>
      <c r="N483" s="8">
        <f>VLOOKUP(A483,'Absolute Total Monosaccharide C'!$E$2:$T$999,12)</f>
        <v>0</v>
      </c>
      <c r="O483" s="8">
        <f>VLOOKUP(A483,'Absolute Total Monosaccharide C'!$E$2:$T$999,13)</f>
        <v>0</v>
      </c>
      <c r="P483" s="8">
        <f>VLOOKUP(A483,'Absolute Total Monosaccharide C'!$E$2:$T$999,14)</f>
        <v>0.000817</v>
      </c>
      <c r="Q483" s="8">
        <f>VLOOKUP(A483,'Absolute Total Monosaccharide C'!$E$2:$T$999,15)</f>
        <v>0</v>
      </c>
      <c r="R483" s="8">
        <f>VLOOKUP(A483,'Absolute Total Monosaccharide C'!$E$2:$T$999,16)</f>
        <v>0.000391</v>
      </c>
      <c r="S483" s="110">
        <f>VLOOKUP(A483,'Absolute Total Monosaccharide C'!$E$2:$T$999,2)</f>
        <v>10.384</v>
      </c>
    </row>
    <row r="484">
      <c r="A484" s="2" t="s">
        <v>1318</v>
      </c>
      <c r="B484" s="8" t="str">
        <f>VLOOKUP(A484,'Food Encyclopedia'!$C$2:$K$999,3)&amp;","&amp;VLOOKUP(A484,'Food Encyclopedia'!$C$2:$K$999,4)&amp;","&amp;VLOOKUP(A484,'Food Encyclopedia'!$C$2:$K$999,5)&amp;","&amp;VLOOKUP(A484,'Food Encyclopedia'!$C$2:$K$999,6)</f>
        <v>Buckwheat, NA, whole grain, dried,Bob's Red Mill,Grains-of-Discovery: Organic Whole Grain Buckwheat, Gluten Free, Non GMO,Grain Products</v>
      </c>
      <c r="C484" s="8" t="str">
        <f>VLOOKUP(A484,'Food Encyclopedia'!$C$2:$K$999,6)</f>
        <v>Grain Products</v>
      </c>
      <c r="D484" s="8" t="str">
        <f>VLOOKUP(A484,'Food Encyclopedia'!$C$2:$K$999,7)</f>
        <v>Grains</v>
      </c>
      <c r="E484" s="8" t="str">
        <f>VLOOKUP(A484,'Absolute Total Monosaccharide C'!$E$2:$T$999,3)</f>
        <v/>
      </c>
      <c r="F484" s="8" t="str">
        <f>VLOOKUP(A484,'Absolute Total Monosaccharide C'!$E$2:$T$999,4)</f>
        <v/>
      </c>
      <c r="G484" s="8" t="str">
        <f>VLOOKUP(A484,'Absolute Total Monosaccharide C'!$E$2:$T$999,5)</f>
        <v/>
      </c>
      <c r="H484" s="8" t="str">
        <f>VLOOKUP(A484,'Absolute Total Monosaccharide C'!$E$2:$T$999,6)</f>
        <v/>
      </c>
      <c r="I484" s="110" t="str">
        <f>VLOOKUP(A484,'Absolute Total Monosaccharide C'!$E$2:$T$999,7)</f>
        <v/>
      </c>
      <c r="J484" s="8" t="str">
        <f>VLOOKUP(A484,'Absolute Total Monosaccharide C'!$E$2:$T$999,8)</f>
        <v/>
      </c>
      <c r="K484" s="8" t="str">
        <f>VLOOKUP(A484,'Absolute Total Monosaccharide C'!$E$2:$T$999,9)</f>
        <v/>
      </c>
      <c r="L484" s="8" t="str">
        <f>VLOOKUP(A484,'Absolute Total Monosaccharide C'!$E$2:$T$999,10)</f>
        <v/>
      </c>
      <c r="M484" s="8" t="str">
        <f>VLOOKUP(A484,'Absolute Total Monosaccharide C'!$E$2:$T$999,11)</f>
        <v/>
      </c>
      <c r="N484" s="8" t="str">
        <f>VLOOKUP(A484,'Absolute Total Monosaccharide C'!$E$2:$T$999,12)</f>
        <v/>
      </c>
      <c r="O484" s="8" t="str">
        <f>VLOOKUP(A484,'Absolute Total Monosaccharide C'!$E$2:$T$999,13)</f>
        <v/>
      </c>
      <c r="P484" s="8" t="str">
        <f>VLOOKUP(A484,'Absolute Total Monosaccharide C'!$E$2:$T$999,14)</f>
        <v/>
      </c>
      <c r="Q484" s="8" t="str">
        <f>VLOOKUP(A484,'Absolute Total Monosaccharide C'!$E$2:$T$999,15)</f>
        <v/>
      </c>
      <c r="R484" s="8" t="str">
        <f>VLOOKUP(A484,'Absolute Total Monosaccharide C'!$E$2:$T$999,16)</f>
        <v/>
      </c>
      <c r="S484" s="110" t="str">
        <f>VLOOKUP(A484,'Absolute Total Monosaccharide C'!$E$2:$T$999,2)</f>
        <v/>
      </c>
    </row>
    <row r="485">
      <c r="A485" s="2" t="s">
        <v>1321</v>
      </c>
      <c r="B485" s="8" t="str">
        <f>VLOOKUP(A485,'Food Encyclopedia'!$C$2:$K$999,3)&amp;","&amp;VLOOKUP(A485,'Food Encyclopedia'!$C$2:$K$999,4)&amp;","&amp;VLOOKUP(A485,'Food Encyclopedia'!$C$2:$K$999,5)&amp;","&amp;VLOOKUP(A485,'Food Encyclopedia'!$C$2:$K$999,6)</f>
        <v>Mung Bean, NA, whole, dried,Bob's Red Mill,HIger Fiber Mung Bean,Beans, Peas, Legumes, Nuts, Seeds</v>
      </c>
      <c r="C485" s="8" t="str">
        <f>VLOOKUP(A485,'Food Encyclopedia'!$C$2:$K$999,6)</f>
        <v>Beans, Peas, Legumes, Nuts, Seeds</v>
      </c>
      <c r="D485" s="8" t="str">
        <f>VLOOKUP(A485,'Food Encyclopedia'!$C$2:$K$999,7)</f>
        <v>Vegetable</v>
      </c>
      <c r="E485" s="8" t="str">
        <f>VLOOKUP(A485,'Absolute Total Monosaccharide C'!$E$2:$T$999,3)</f>
        <v/>
      </c>
      <c r="F485" s="8" t="str">
        <f>VLOOKUP(A485,'Absolute Total Monosaccharide C'!$E$2:$T$999,4)</f>
        <v/>
      </c>
      <c r="G485" s="8" t="str">
        <f>VLOOKUP(A485,'Absolute Total Monosaccharide C'!$E$2:$T$999,5)</f>
        <v/>
      </c>
      <c r="H485" s="8" t="str">
        <f>VLOOKUP(A485,'Absolute Total Monosaccharide C'!$E$2:$T$999,6)</f>
        <v/>
      </c>
      <c r="I485" s="110" t="str">
        <f>VLOOKUP(A485,'Absolute Total Monosaccharide C'!$E$2:$T$999,7)</f>
        <v/>
      </c>
      <c r="J485" s="8" t="str">
        <f>VLOOKUP(A485,'Absolute Total Monosaccharide C'!$E$2:$T$999,8)</f>
        <v/>
      </c>
      <c r="K485" s="8" t="str">
        <f>VLOOKUP(A485,'Absolute Total Monosaccharide C'!$E$2:$T$999,9)</f>
        <v/>
      </c>
      <c r="L485" s="8" t="str">
        <f>VLOOKUP(A485,'Absolute Total Monosaccharide C'!$E$2:$T$999,10)</f>
        <v/>
      </c>
      <c r="M485" s="8" t="str">
        <f>VLOOKUP(A485,'Absolute Total Monosaccharide C'!$E$2:$T$999,11)</f>
        <v/>
      </c>
      <c r="N485" s="8" t="str">
        <f>VLOOKUP(A485,'Absolute Total Monosaccharide C'!$E$2:$T$999,12)</f>
        <v/>
      </c>
      <c r="O485" s="8" t="str">
        <f>VLOOKUP(A485,'Absolute Total Monosaccharide C'!$E$2:$T$999,13)</f>
        <v/>
      </c>
      <c r="P485" s="8" t="str">
        <f>VLOOKUP(A485,'Absolute Total Monosaccharide C'!$E$2:$T$999,14)</f>
        <v/>
      </c>
      <c r="Q485" s="8" t="str">
        <f>VLOOKUP(A485,'Absolute Total Monosaccharide C'!$E$2:$T$999,15)</f>
        <v/>
      </c>
      <c r="R485" s="8" t="str">
        <f>VLOOKUP(A485,'Absolute Total Monosaccharide C'!$E$2:$T$999,16)</f>
        <v/>
      </c>
      <c r="S485" s="110" t="str">
        <f>VLOOKUP(A485,'Absolute Total Monosaccharide C'!$E$2:$T$999,2)</f>
        <v/>
      </c>
    </row>
    <row r="486">
      <c r="A486" s="2" t="s">
        <v>1324</v>
      </c>
      <c r="B486" s="8" t="str">
        <f>VLOOKUP(A486,'Food Encyclopedia'!$C$2:$K$999,3)&amp;","&amp;VLOOKUP(A486,'Food Encyclopedia'!$C$2:$K$999,4)&amp;","&amp;VLOOKUP(A486,'Food Encyclopedia'!$C$2:$K$999,5)&amp;","&amp;VLOOKUP(A486,'Food Encyclopedia'!$C$2:$K$999,6)</f>
        <v>Pea, green, whole, snack crisps,Harvest Snaps,Fresh-Picked Goodness Harvest Snaps:Green Pea Snack Crisps, The original, lightly salted,Beans, Peas, Legumes, Nuts, Seeds</v>
      </c>
      <c r="C486" s="8" t="str">
        <f>VLOOKUP(A486,'Food Encyclopedia'!$C$2:$K$999,6)</f>
        <v>Beans, Peas, Legumes, Nuts, Seeds</v>
      </c>
      <c r="D486" s="8" t="str">
        <f>VLOOKUP(A486,'Food Encyclopedia'!$C$2:$K$999,7)</f>
        <v>Snack</v>
      </c>
      <c r="E486" s="8">
        <f>VLOOKUP(A486,'Absolute Total Monosaccharide C'!$E$2:$T$999,3)</f>
        <v>0.609994</v>
      </c>
      <c r="F486" s="8">
        <f>VLOOKUP(A486,'Absolute Total Monosaccharide C'!$E$2:$T$999,4)</f>
        <v>0.048924</v>
      </c>
      <c r="G486" s="8">
        <f>VLOOKUP(A486,'Absolute Total Monosaccharide C'!$E$2:$T$999,5)</f>
        <v>0.001044</v>
      </c>
      <c r="H486" s="8">
        <f>VLOOKUP(A486,'Absolute Total Monosaccharide C'!$E$2:$T$999,6)</f>
        <v>0.003187</v>
      </c>
      <c r="I486" s="110">
        <f>VLOOKUP(A486,'Absolute Total Monosaccharide C'!$E$2:$T$999,7)</f>
        <v>0.031037</v>
      </c>
      <c r="J486" s="8">
        <f>VLOOKUP(A486,'Absolute Total Monosaccharide C'!$E$2:$T$999,8)</f>
        <v>0</v>
      </c>
      <c r="K486" s="8">
        <f>VLOOKUP(A486,'Absolute Total Monosaccharide C'!$E$2:$T$999,9)</f>
        <v>0.001747</v>
      </c>
      <c r="L486" s="8">
        <f>VLOOKUP(A486,'Absolute Total Monosaccharide C'!$E$2:$T$999,10)</f>
        <v>0</v>
      </c>
      <c r="M486" s="8">
        <f>VLOOKUP(A486,'Absolute Total Monosaccharide C'!$E$2:$T$999,11)</f>
        <v>0.006268</v>
      </c>
      <c r="N486" s="8">
        <f>VLOOKUP(A486,'Absolute Total Monosaccharide C'!$E$2:$T$999,12)</f>
        <v>0</v>
      </c>
      <c r="O486" s="8">
        <f>VLOOKUP(A486,'Absolute Total Monosaccharide C'!$E$2:$T$999,13)</f>
        <v>0</v>
      </c>
      <c r="P486" s="8">
        <f>VLOOKUP(A486,'Absolute Total Monosaccharide C'!$E$2:$T$999,14)</f>
        <v>0</v>
      </c>
      <c r="Q486" s="8">
        <f>VLOOKUP(A486,'Absolute Total Monosaccharide C'!$E$2:$T$999,15)</f>
        <v>0</v>
      </c>
      <c r="R486" s="8">
        <f>VLOOKUP(A486,'Absolute Total Monosaccharide C'!$E$2:$T$999,16)</f>
        <v>0.001248</v>
      </c>
      <c r="S486" s="110">
        <f>VLOOKUP(A486,'Absolute Total Monosaccharide C'!$E$2:$T$999,2)</f>
        <v>10.428</v>
      </c>
    </row>
    <row r="487">
      <c r="A487" s="2" t="s">
        <v>1328</v>
      </c>
      <c r="B487" s="8" t="str">
        <f>VLOOKUP(A487,'Food Encyclopedia'!$C$2:$K$999,3)&amp;","&amp;VLOOKUP(A487,'Food Encyclopedia'!$C$2:$K$999,4)&amp;","&amp;VLOOKUP(A487,'Food Encyclopedia'!$C$2:$K$999,5)&amp;","&amp;VLOOKUP(A487,'Food Encyclopedia'!$C$2:$K$999,6)</f>
        <v>Pepper, red, whole, freeze dried,Palates in Training Fresh Bellies,Pepperlicious: Roasted Red Peppers; sunflower oil, sea salt, for ages 12 months-100+ years,Vegetables</v>
      </c>
      <c r="C487" s="8" t="str">
        <f>VLOOKUP(A487,'Food Encyclopedia'!$C$2:$K$999,6)</f>
        <v>Vegetables</v>
      </c>
      <c r="D487" s="8" t="str">
        <f>VLOOKUP(A487,'Food Encyclopedia'!$C$2:$K$999,7)</f>
        <v>Snack</v>
      </c>
      <c r="E487" s="8">
        <f>VLOOKUP(A487,'Absolute Total Monosaccharide C'!$E$2:$T$999,3)</f>
        <v>0.23143</v>
      </c>
      <c r="F487" s="8">
        <f>VLOOKUP(A487,'Absolute Total Monosaccharide C'!$E$2:$T$999,4)</f>
        <v>0.006565</v>
      </c>
      <c r="G487" s="8">
        <f>VLOOKUP(A487,'Absolute Total Monosaccharide C'!$E$2:$T$999,5)</f>
        <v>0.051296</v>
      </c>
      <c r="H487" s="8">
        <f>VLOOKUP(A487,'Absolute Total Monosaccharide C'!$E$2:$T$999,6)</f>
        <v>0.00401</v>
      </c>
      <c r="I487" s="110">
        <f>VLOOKUP(A487,'Absolute Total Monosaccharide C'!$E$2:$T$999,7)</f>
        <v>0.005431</v>
      </c>
      <c r="J487" s="8">
        <f>VLOOKUP(A487,'Absolute Total Monosaccharide C'!$E$2:$T$999,8)</f>
        <v>0</v>
      </c>
      <c r="K487" s="8">
        <f>VLOOKUP(A487,'Absolute Total Monosaccharide C'!$E$2:$T$999,9)</f>
        <v>0.003798</v>
      </c>
      <c r="L487" s="8">
        <f>VLOOKUP(A487,'Absolute Total Monosaccharide C'!$E$2:$T$999,10)</f>
        <v>0</v>
      </c>
      <c r="M487" s="8">
        <f>VLOOKUP(A487,'Absolute Total Monosaccharide C'!$E$2:$T$999,11)</f>
        <v>0.031741</v>
      </c>
      <c r="N487" s="8">
        <f>VLOOKUP(A487,'Absolute Total Monosaccharide C'!$E$2:$T$999,12)</f>
        <v>0</v>
      </c>
      <c r="O487" s="8">
        <f>VLOOKUP(A487,'Absolute Total Monosaccharide C'!$E$2:$T$999,13)</f>
        <v>0</v>
      </c>
      <c r="P487" s="8">
        <f>VLOOKUP(A487,'Absolute Total Monosaccharide C'!$E$2:$T$999,14)</f>
        <v>0.001353</v>
      </c>
      <c r="Q487" s="8">
        <f>VLOOKUP(A487,'Absolute Total Monosaccharide C'!$E$2:$T$999,15)</f>
        <v>0</v>
      </c>
      <c r="R487" s="8">
        <f>VLOOKUP(A487,'Absolute Total Monosaccharide C'!$E$2:$T$999,16)</f>
        <v>0.000535</v>
      </c>
      <c r="S487" s="110">
        <f>VLOOKUP(A487,'Absolute Total Monosaccharide C'!$E$2:$T$999,2)</f>
        <v>10.024</v>
      </c>
    </row>
    <row r="488">
      <c r="A488" s="2" t="s">
        <v>1332</v>
      </c>
      <c r="B488" s="8" t="str">
        <f>VLOOKUP(A488,'Food Encyclopedia'!$C$2:$K$999,3)&amp;","&amp;VLOOKUP(A488,'Food Encyclopedia'!$C$2:$K$999,4)&amp;","&amp;VLOOKUP(A488,'Food Encyclopedia'!$C$2:$K$999,5)&amp;","&amp;VLOOKUP(A488,'Food Encyclopedia'!$C$2:$K$999,6)</f>
        <v>Mango, NA, flesh, freeze dried,Palates in Training Fresh Bellies,Two to Mango: Mango, Basil, for ages 12 months-100+ years,Fruits</v>
      </c>
      <c r="C488" s="8" t="str">
        <f>VLOOKUP(A488,'Food Encyclopedia'!$C$2:$K$999,6)</f>
        <v>Fruits</v>
      </c>
      <c r="D488" s="8" t="str">
        <f>VLOOKUP(A488,'Food Encyclopedia'!$C$2:$K$999,7)</f>
        <v>Snack</v>
      </c>
      <c r="E488" s="8">
        <f>VLOOKUP(A488,'Absolute Total Monosaccharide C'!$E$2:$T$999,3)</f>
        <v>0.49797</v>
      </c>
      <c r="F488" s="8">
        <f>VLOOKUP(A488,'Absolute Total Monosaccharide C'!$E$2:$T$999,4)</f>
        <v>0.008511</v>
      </c>
      <c r="G488" s="8">
        <f>VLOOKUP(A488,'Absolute Total Monosaccharide C'!$E$2:$T$999,5)</f>
        <v>0.028479</v>
      </c>
      <c r="H488" s="8">
        <f>VLOOKUP(A488,'Absolute Total Monosaccharide C'!$E$2:$T$999,6)</f>
        <v>0.004195</v>
      </c>
      <c r="I488" s="110">
        <f>VLOOKUP(A488,'Absolute Total Monosaccharide C'!$E$2:$T$999,7)</f>
        <v>0.01063</v>
      </c>
      <c r="J488" s="8">
        <f>VLOOKUP(A488,'Absolute Total Monosaccharide C'!$E$2:$T$999,8)</f>
        <v>0</v>
      </c>
      <c r="K488" s="8">
        <f>VLOOKUP(A488,'Absolute Total Monosaccharide C'!$E$2:$T$999,9)</f>
        <v>0.001063</v>
      </c>
      <c r="L488" s="8">
        <f>VLOOKUP(A488,'Absolute Total Monosaccharide C'!$E$2:$T$999,10)</f>
        <v>0</v>
      </c>
      <c r="M488" s="8">
        <f>VLOOKUP(A488,'Absolute Total Monosaccharide C'!$E$2:$T$999,11)</f>
        <v>0.011681</v>
      </c>
      <c r="N488" s="8">
        <f>VLOOKUP(A488,'Absolute Total Monosaccharide C'!$E$2:$T$999,12)</f>
        <v>0</v>
      </c>
      <c r="O488" s="8">
        <f>VLOOKUP(A488,'Absolute Total Monosaccharide C'!$E$2:$T$999,13)</f>
        <v>0</v>
      </c>
      <c r="P488" s="8">
        <f>VLOOKUP(A488,'Absolute Total Monosaccharide C'!$E$2:$T$999,14)</f>
        <v>0</v>
      </c>
      <c r="Q488" s="8">
        <f>VLOOKUP(A488,'Absolute Total Monosaccharide C'!$E$2:$T$999,15)</f>
        <v>0</v>
      </c>
      <c r="R488" s="8">
        <f>VLOOKUP(A488,'Absolute Total Monosaccharide C'!$E$2:$T$999,16)</f>
        <v>0.000445</v>
      </c>
      <c r="S488" s="110">
        <f>VLOOKUP(A488,'Absolute Total Monosaccharide C'!$E$2:$T$999,2)</f>
        <v>10.239</v>
      </c>
    </row>
    <row r="489">
      <c r="A489" s="2" t="s">
        <v>1335</v>
      </c>
      <c r="B489" s="8" t="str">
        <f>VLOOKUP(A489,'Food Encyclopedia'!$C$2:$K$999,3)&amp;","&amp;VLOOKUP(A489,'Food Encyclopedia'!$C$2:$K$999,4)&amp;","&amp;VLOOKUP(A489,'Food Encyclopedia'!$C$2:$K$999,5)&amp;","&amp;VLOOKUP(A489,'Food Encyclopedia'!$C$2:$K$999,6)</f>
        <v>Spread, almond butter, NA, NA, fresh,Barney,Barney Butter: almond butter, smooth,Beans, Peas, Legumes, Nuts, Seeds</v>
      </c>
      <c r="C489" s="8" t="str">
        <f>VLOOKUP(A489,'Food Encyclopedia'!$C$2:$K$999,6)</f>
        <v>Beans, Peas, Legumes, Nuts, Seeds</v>
      </c>
      <c r="D489" s="8" t="str">
        <f>VLOOKUP(A489,'Food Encyclopedia'!$C$2:$K$999,7)</f>
        <v>Fats</v>
      </c>
      <c r="E489" s="8">
        <f>VLOOKUP(A489,'Absolute Total Monosaccharide C'!$E$2:$T$999,3)</f>
        <v>0.031012</v>
      </c>
      <c r="F489" s="8">
        <f>VLOOKUP(A489,'Absolute Total Monosaccharide C'!$E$2:$T$999,4)</f>
        <v>0.004454</v>
      </c>
      <c r="G489" s="8">
        <f>VLOOKUP(A489,'Absolute Total Monosaccharide C'!$E$2:$T$999,5)</f>
        <v>0.008159</v>
      </c>
      <c r="H489" s="8">
        <f>VLOOKUP(A489,'Absolute Total Monosaccharide C'!$E$2:$T$999,6)</f>
        <v>0.003033</v>
      </c>
      <c r="I489" s="110">
        <f>VLOOKUP(A489,'Absolute Total Monosaccharide C'!$E$2:$T$999,7)</f>
        <v>0.028223</v>
      </c>
      <c r="J489" s="8">
        <f>VLOOKUP(A489,'Absolute Total Monosaccharide C'!$E$2:$T$999,8)</f>
        <v>0.001037</v>
      </c>
      <c r="K489" s="8">
        <f>VLOOKUP(A489,'Absolute Total Monosaccharide C'!$E$2:$T$999,9)</f>
        <v>0.00054</v>
      </c>
      <c r="L489" s="111">
        <f>VLOOKUP(A489,'Absolute Total Monosaccharide C'!$E$2:$T$999,10)</f>
        <v>0.0000356</v>
      </c>
      <c r="M489" s="8">
        <f>VLOOKUP(A489,'Absolute Total Monosaccharide C'!$E$2:$T$999,11)</f>
        <v>0.001015</v>
      </c>
      <c r="N489" s="8">
        <f>VLOOKUP(A489,'Absolute Total Monosaccharide C'!$E$2:$T$999,12)</f>
        <v>0</v>
      </c>
      <c r="O489" s="8">
        <f>VLOOKUP(A489,'Absolute Total Monosaccharide C'!$E$2:$T$999,13)</f>
        <v>0</v>
      </c>
      <c r="P489" s="8">
        <f>VLOOKUP(A489,'Absolute Total Monosaccharide C'!$E$2:$T$999,14)</f>
        <v>0.000553</v>
      </c>
      <c r="Q489" s="8">
        <f>VLOOKUP(A489,'Absolute Total Monosaccharide C'!$E$2:$T$999,15)</f>
        <v>0</v>
      </c>
      <c r="R489" s="8">
        <f>VLOOKUP(A489,'Absolute Total Monosaccharide C'!$E$2:$T$999,16)</f>
        <v>0.00034</v>
      </c>
      <c r="S489" s="110">
        <f>VLOOKUP(A489,'Absolute Total Monosaccharide C'!$E$2:$T$999,2)</f>
        <v>10.476</v>
      </c>
    </row>
    <row r="490">
      <c r="A490" s="2" t="s">
        <v>1339</v>
      </c>
      <c r="B490" s="8" t="str">
        <f>VLOOKUP(A490,'Food Encyclopedia'!$C$2:$K$999,3)&amp;","&amp;VLOOKUP(A490,'Food Encyclopedia'!$C$2:$K$999,4)&amp;","&amp;VLOOKUP(A490,'Food Encyclopedia'!$C$2:$K$999,5)&amp;","&amp;VLOOKUP(A490,'Food Encyclopedia'!$C$2:$K$999,6)</f>
        <v>Spread, almond butter, NA, NA, fresh,Artisana Organics,Artisana Organics: Raw Almond Butter,Beans, Peas, Legumes, Nuts, Seeds</v>
      </c>
      <c r="C490" s="8" t="str">
        <f>VLOOKUP(A490,'Food Encyclopedia'!$C$2:$K$999,6)</f>
        <v>Beans, Peas, Legumes, Nuts, Seeds</v>
      </c>
      <c r="D490" s="8" t="str">
        <f>VLOOKUP(A490,'Food Encyclopedia'!$C$2:$K$999,7)</f>
        <v>Fats</v>
      </c>
      <c r="E490" s="8">
        <f>VLOOKUP(A490,'Absolute Total Monosaccharide C'!$E$2:$T$999,3)</f>
        <v>0.016749</v>
      </c>
      <c r="F490" s="8">
        <f>VLOOKUP(A490,'Absolute Total Monosaccharide C'!$E$2:$T$999,4)</f>
        <v>0.004396</v>
      </c>
      <c r="G490" s="8">
        <f>VLOOKUP(A490,'Absolute Total Monosaccharide C'!$E$2:$T$999,5)</f>
        <v>0.003491</v>
      </c>
      <c r="H490" s="8">
        <f>VLOOKUP(A490,'Absolute Total Monosaccharide C'!$E$2:$T$999,6)</f>
        <v>0.003003</v>
      </c>
      <c r="I490" s="110">
        <f>VLOOKUP(A490,'Absolute Total Monosaccharide C'!$E$2:$T$999,7)</f>
        <v>0.023714</v>
      </c>
      <c r="J490" s="8">
        <f>VLOOKUP(A490,'Absolute Total Monosaccharide C'!$E$2:$T$999,8)</f>
        <v>0.001007</v>
      </c>
      <c r="K490" s="8">
        <f>VLOOKUP(A490,'Absolute Total Monosaccharide C'!$E$2:$T$999,9)</f>
        <v>0.00051</v>
      </c>
      <c r="L490" s="111">
        <f>VLOOKUP(A490,'Absolute Total Monosaccharide C'!$E$2:$T$999,10)</f>
        <v>0.0000479</v>
      </c>
      <c r="M490" s="8">
        <f>VLOOKUP(A490,'Absolute Total Monosaccharide C'!$E$2:$T$999,11)</f>
        <v>0.0009</v>
      </c>
      <c r="N490" s="8">
        <f>VLOOKUP(A490,'Absolute Total Monosaccharide C'!$E$2:$T$999,12)</f>
        <v>0</v>
      </c>
      <c r="O490" s="8">
        <f>VLOOKUP(A490,'Absolute Total Monosaccharide C'!$E$2:$T$999,13)</f>
        <v>0</v>
      </c>
      <c r="P490" s="8">
        <f>VLOOKUP(A490,'Absolute Total Monosaccharide C'!$E$2:$T$999,14)</f>
        <v>0.000563</v>
      </c>
      <c r="Q490" s="8">
        <f>VLOOKUP(A490,'Absolute Total Monosaccharide C'!$E$2:$T$999,15)</f>
        <v>0</v>
      </c>
      <c r="R490" s="8">
        <f>VLOOKUP(A490,'Absolute Total Monosaccharide C'!$E$2:$T$999,16)</f>
        <v>0.000336</v>
      </c>
      <c r="S490" s="110">
        <f>VLOOKUP(A490,'Absolute Total Monosaccharide C'!$E$2:$T$999,2)</f>
        <v>9.693</v>
      </c>
    </row>
    <row r="491">
      <c r="A491" s="2" t="s">
        <v>1341</v>
      </c>
      <c r="B491" s="8" t="str">
        <f>VLOOKUP(A491,'Food Encyclopedia'!$C$2:$K$999,3)&amp;","&amp;VLOOKUP(A491,'Food Encyclopedia'!$C$2:$K$999,4)&amp;","&amp;VLOOKUP(A491,'Food Encyclopedia'!$C$2:$K$999,5)&amp;","&amp;VLOOKUP(A491,'Food Encyclopedia'!$C$2:$K$999,6)</f>
        <v>Spread, Tahini, NA, NA, fresh,Kevala,Kevala: Organic Sesame Tahini: 100%  Organic Seasame Seeds,Beans, Peas, Legumes, Nuts, Seeds</v>
      </c>
      <c r="C491" s="8" t="str">
        <f>VLOOKUP(A491,'Food Encyclopedia'!$C$2:$K$999,6)</f>
        <v>Beans, Peas, Legumes, Nuts, Seeds</v>
      </c>
      <c r="D491" s="8" t="str">
        <f>VLOOKUP(A491,'Food Encyclopedia'!$C$2:$K$999,7)</f>
        <v>Fats</v>
      </c>
      <c r="E491" s="8">
        <f>VLOOKUP(A491,'Absolute Total Monosaccharide C'!$E$2:$T$999,3)</f>
        <v>0.014739</v>
      </c>
      <c r="F491" s="8">
        <f>VLOOKUP(A491,'Absolute Total Monosaccharide C'!$E$2:$T$999,4)</f>
        <v>0.007298</v>
      </c>
      <c r="G491" s="8">
        <f>VLOOKUP(A491,'Absolute Total Monosaccharide C'!$E$2:$T$999,5)</f>
        <v>0.002187</v>
      </c>
      <c r="H491" s="8">
        <f>VLOOKUP(A491,'Absolute Total Monosaccharide C'!$E$2:$T$999,6)</f>
        <v>0.001953</v>
      </c>
      <c r="I491" s="110">
        <f>VLOOKUP(A491,'Absolute Total Monosaccharide C'!$E$2:$T$999,7)</f>
        <v>0.013022</v>
      </c>
      <c r="J491" s="8">
        <f>VLOOKUP(A491,'Absolute Total Monosaccharide C'!$E$2:$T$999,8)</f>
        <v>0.000341</v>
      </c>
      <c r="K491" s="8">
        <f>VLOOKUP(A491,'Absolute Total Monosaccharide C'!$E$2:$T$999,9)</f>
        <v>0.000362</v>
      </c>
      <c r="L491" s="111">
        <f>VLOOKUP(A491,'Absolute Total Monosaccharide C'!$E$2:$T$999,10)</f>
        <v>0.0000327</v>
      </c>
      <c r="M491" s="8">
        <f>VLOOKUP(A491,'Absolute Total Monosaccharide C'!$E$2:$T$999,11)</f>
        <v>0.000418</v>
      </c>
      <c r="N491" s="8">
        <f>VLOOKUP(A491,'Absolute Total Monosaccharide C'!$E$2:$T$999,12)</f>
        <v>0</v>
      </c>
      <c r="O491" s="8">
        <f>VLOOKUP(A491,'Absolute Total Monosaccharide C'!$E$2:$T$999,13)</f>
        <v>0</v>
      </c>
      <c r="P491" s="8">
        <f>VLOOKUP(A491,'Absolute Total Monosaccharide C'!$E$2:$T$999,14)</f>
        <v>0.009383</v>
      </c>
      <c r="Q491" s="8">
        <f>VLOOKUP(A491,'Absolute Total Monosaccharide C'!$E$2:$T$999,15)</f>
        <v>0</v>
      </c>
      <c r="R491" s="8">
        <f>VLOOKUP(A491,'Absolute Total Monosaccharide C'!$E$2:$T$999,16)</f>
        <v>0.000436</v>
      </c>
      <c r="S491" s="110">
        <f>VLOOKUP(A491,'Absolute Total Monosaccharide C'!$E$2:$T$999,2)</f>
        <v>9.988</v>
      </c>
    </row>
    <row r="492">
      <c r="A492" s="2" t="s">
        <v>1344</v>
      </c>
      <c r="B492" s="8" t="str">
        <f>VLOOKUP(A492,'Food Encyclopedia'!$C$2:$K$999,3)&amp;","&amp;VLOOKUP(A492,'Food Encyclopedia'!$C$2:$K$999,4)&amp;","&amp;VLOOKUP(A492,'Food Encyclopedia'!$C$2:$K$999,5)&amp;","&amp;VLOOKUP(A492,'Food Encyclopedia'!$C$2:$K$999,6)</f>
        <v>Spread, Tahini, NA, NA, fresh,Artisana Organics,Artisana Organics: Raw Tahini, Sesame seed butter,Beans, Peas, Legumes, Nuts, Seeds</v>
      </c>
      <c r="C492" s="8" t="str">
        <f>VLOOKUP(A492,'Food Encyclopedia'!$C$2:$K$999,6)</f>
        <v>Beans, Peas, Legumes, Nuts, Seeds</v>
      </c>
      <c r="D492" s="8" t="str">
        <f>VLOOKUP(A492,'Food Encyclopedia'!$C$2:$K$999,7)</f>
        <v>Fats</v>
      </c>
      <c r="E492" s="8">
        <f>VLOOKUP(A492,'Absolute Total Monosaccharide C'!$E$2:$T$999,3)</f>
        <v>0.014997</v>
      </c>
      <c r="F492" s="8">
        <f>VLOOKUP(A492,'Absolute Total Monosaccharide C'!$E$2:$T$999,4)</f>
        <v>0.006607</v>
      </c>
      <c r="G492" s="8">
        <f>VLOOKUP(A492,'Absolute Total Monosaccharide C'!$E$2:$T$999,5)</f>
        <v>0.002388</v>
      </c>
      <c r="H492" s="8">
        <f>VLOOKUP(A492,'Absolute Total Monosaccharide C'!$E$2:$T$999,6)</f>
        <v>0.001934</v>
      </c>
      <c r="I492" s="110">
        <f>VLOOKUP(A492,'Absolute Total Monosaccharide C'!$E$2:$T$999,7)</f>
        <v>0.009662</v>
      </c>
      <c r="J492" s="8">
        <f>VLOOKUP(A492,'Absolute Total Monosaccharide C'!$E$2:$T$999,8)</f>
        <v>0.00028</v>
      </c>
      <c r="K492" s="8">
        <f>VLOOKUP(A492,'Absolute Total Monosaccharide C'!$E$2:$T$999,9)</f>
        <v>0.000315</v>
      </c>
      <c r="L492" s="111">
        <f>VLOOKUP(A492,'Absolute Total Monosaccharide C'!$E$2:$T$999,10)</f>
        <v>0.0000563</v>
      </c>
      <c r="M492" s="8">
        <f>VLOOKUP(A492,'Absolute Total Monosaccharide C'!$E$2:$T$999,11)</f>
        <v>0.00031</v>
      </c>
      <c r="N492" s="8">
        <f>VLOOKUP(A492,'Absolute Total Monosaccharide C'!$E$2:$T$999,12)</f>
        <v>0</v>
      </c>
      <c r="O492" s="8">
        <f>VLOOKUP(A492,'Absolute Total Monosaccharide C'!$E$2:$T$999,13)</f>
        <v>0</v>
      </c>
      <c r="P492" s="8">
        <f>VLOOKUP(A492,'Absolute Total Monosaccharide C'!$E$2:$T$999,14)</f>
        <v>0.007138</v>
      </c>
      <c r="Q492" s="8">
        <f>VLOOKUP(A492,'Absolute Total Monosaccharide C'!$E$2:$T$999,15)</f>
        <v>0</v>
      </c>
      <c r="R492" s="8">
        <f>VLOOKUP(A492,'Absolute Total Monosaccharide C'!$E$2:$T$999,16)</f>
        <v>0.000449</v>
      </c>
      <c r="S492" s="110">
        <f>VLOOKUP(A492,'Absolute Total Monosaccharide C'!$E$2:$T$999,2)</f>
        <v>9.801</v>
      </c>
    </row>
    <row r="493">
      <c r="A493" s="2" t="s">
        <v>1346</v>
      </c>
      <c r="B493" s="8" t="str">
        <f>VLOOKUP(A493,'Food Encyclopedia'!$C$2:$K$999,3)&amp;","&amp;VLOOKUP(A493,'Food Encyclopedia'!$C$2:$K$999,4)&amp;","&amp;VLOOKUP(A493,'Food Encyclopedia'!$C$2:$K$999,5)&amp;","&amp;VLOOKUP(A493,'Food Encyclopedia'!$C$2:$K$999,6)</f>
        <v>Spread, Almond butter, NA, NA, fresh,Once Again,Once Again: Unsweetened &amp; Roasted: creammy Almond Butter,Beans, Peas, Legumes, Nuts, Seeds</v>
      </c>
      <c r="C493" s="8" t="str">
        <f>VLOOKUP(A493,'Food Encyclopedia'!$C$2:$K$999,6)</f>
        <v>Beans, Peas, Legumes, Nuts, Seeds</v>
      </c>
      <c r="D493" s="8" t="str">
        <f>VLOOKUP(A493,'Food Encyclopedia'!$C$2:$K$999,7)</f>
        <v>Fats</v>
      </c>
      <c r="E493" s="8">
        <f>VLOOKUP(A493,'Absolute Total Monosaccharide C'!$E$2:$T$999,3)</f>
        <v>0.023086</v>
      </c>
      <c r="F493" s="8">
        <f>VLOOKUP(A493,'Absolute Total Monosaccharide C'!$E$2:$T$999,4)</f>
        <v>0.005405</v>
      </c>
      <c r="G493" s="8">
        <f>VLOOKUP(A493,'Absolute Total Monosaccharide C'!$E$2:$T$999,5)</f>
        <v>0.006406</v>
      </c>
      <c r="H493" s="8">
        <f>VLOOKUP(A493,'Absolute Total Monosaccharide C'!$E$2:$T$999,6)</f>
        <v>0.003831</v>
      </c>
      <c r="I493" s="110">
        <f>VLOOKUP(A493,'Absolute Total Monosaccharide C'!$E$2:$T$999,7)</f>
        <v>0.032113</v>
      </c>
      <c r="J493" s="8">
        <f>VLOOKUP(A493,'Absolute Total Monosaccharide C'!$E$2:$T$999,8)</f>
        <v>0.001176</v>
      </c>
      <c r="K493" s="8">
        <f>VLOOKUP(A493,'Absolute Total Monosaccharide C'!$E$2:$T$999,9)</f>
        <v>0.000641</v>
      </c>
      <c r="L493" s="111">
        <f>VLOOKUP(A493,'Absolute Total Monosaccharide C'!$E$2:$T$999,10)</f>
        <v>0.0000792</v>
      </c>
      <c r="M493" s="8">
        <f>VLOOKUP(A493,'Absolute Total Monosaccharide C'!$E$2:$T$999,11)</f>
        <v>0.001305</v>
      </c>
      <c r="N493" s="8">
        <f>VLOOKUP(A493,'Absolute Total Monosaccharide C'!$E$2:$T$999,12)</f>
        <v>0</v>
      </c>
      <c r="O493" s="8">
        <f>VLOOKUP(A493,'Absolute Total Monosaccharide C'!$E$2:$T$999,13)</f>
        <v>0</v>
      </c>
      <c r="P493" s="8">
        <f>VLOOKUP(A493,'Absolute Total Monosaccharide C'!$E$2:$T$999,14)</f>
        <v>0.000562</v>
      </c>
      <c r="Q493" s="8">
        <f>VLOOKUP(A493,'Absolute Total Monosaccharide C'!$E$2:$T$999,15)</f>
        <v>0</v>
      </c>
      <c r="R493" s="8">
        <f>VLOOKUP(A493,'Absolute Total Monosaccharide C'!$E$2:$T$999,16)</f>
        <v>0.000399</v>
      </c>
      <c r="S493" s="110">
        <f>VLOOKUP(A493,'Absolute Total Monosaccharide C'!$E$2:$T$999,2)</f>
        <v>9.651</v>
      </c>
    </row>
    <row r="494">
      <c r="A494" s="2" t="s">
        <v>1348</v>
      </c>
      <c r="B494" s="8" t="str">
        <f>VLOOKUP(A494,'Food Encyclopedia'!$C$2:$K$999,3)&amp;","&amp;VLOOKUP(A494,'Food Encyclopedia'!$C$2:$K$999,4)&amp;","&amp;VLOOKUP(A494,'Food Encyclopedia'!$C$2:$K$999,5)&amp;","&amp;VLOOKUP(A494,'Food Encyclopedia'!$C$2:$K$999,6)</f>
        <v>Spread, Cashew butter, NA, NA, fresh,Once Again,Once Again: Unsweetened: creammy Almond Butter,Beans, Peas, Legumes, Nuts, Seeds</v>
      </c>
      <c r="C494" s="8" t="str">
        <f>VLOOKUP(A494,'Food Encyclopedia'!$C$2:$K$999,6)</f>
        <v>Beans, Peas, Legumes, Nuts, Seeds</v>
      </c>
      <c r="D494" s="8" t="str">
        <f>VLOOKUP(A494,'Food Encyclopedia'!$C$2:$K$999,7)</f>
        <v>Fats</v>
      </c>
      <c r="E494" s="8">
        <f>VLOOKUP(A494,'Absolute Total Monosaccharide C'!$E$2:$T$999,3)</f>
        <v>0.124003</v>
      </c>
      <c r="F494" s="8">
        <f>VLOOKUP(A494,'Absolute Total Monosaccharide C'!$E$2:$T$999,4)</f>
        <v>0.004354</v>
      </c>
      <c r="G494" s="8">
        <f>VLOOKUP(A494,'Absolute Total Monosaccharide C'!$E$2:$T$999,5)</f>
        <v>0.008845</v>
      </c>
      <c r="H494" s="8">
        <f>VLOOKUP(A494,'Absolute Total Monosaccharide C'!$E$2:$T$999,6)</f>
        <v>0.001356</v>
      </c>
      <c r="I494" s="110">
        <f>VLOOKUP(A494,'Absolute Total Monosaccharide C'!$E$2:$T$999,7)</f>
        <v>0.007245</v>
      </c>
      <c r="J494" s="8">
        <f>VLOOKUP(A494,'Absolute Total Monosaccharide C'!$E$2:$T$999,8)</f>
        <v>0.000708</v>
      </c>
      <c r="K494" s="8">
        <f>VLOOKUP(A494,'Absolute Total Monosaccharide C'!$E$2:$T$999,9)</f>
        <v>0.000236</v>
      </c>
      <c r="L494" s="111">
        <f>VLOOKUP(A494,'Absolute Total Monosaccharide C'!$E$2:$T$999,10)</f>
        <v>0.0000397</v>
      </c>
      <c r="M494" s="8">
        <f>VLOOKUP(A494,'Absolute Total Monosaccharide C'!$E$2:$T$999,11)</f>
        <v>0.000563</v>
      </c>
      <c r="N494" s="8">
        <f>VLOOKUP(A494,'Absolute Total Monosaccharide C'!$E$2:$T$999,12)</f>
        <v>0</v>
      </c>
      <c r="O494" s="8">
        <f>VLOOKUP(A494,'Absolute Total Monosaccharide C'!$E$2:$T$999,13)</f>
        <v>0</v>
      </c>
      <c r="P494" s="8">
        <f>VLOOKUP(A494,'Absolute Total Monosaccharide C'!$E$2:$T$999,14)</f>
        <v>0.000376</v>
      </c>
      <c r="Q494" s="8">
        <f>VLOOKUP(A494,'Absolute Total Monosaccharide C'!$E$2:$T$999,15)</f>
        <v>0</v>
      </c>
      <c r="R494" s="8">
        <f>VLOOKUP(A494,'Absolute Total Monosaccharide C'!$E$2:$T$999,16)</f>
        <v>0.000437</v>
      </c>
      <c r="S494" s="110">
        <f>VLOOKUP(A494,'Absolute Total Monosaccharide C'!$E$2:$T$999,2)</f>
        <v>10.177</v>
      </c>
    </row>
    <row r="495">
      <c r="A495" s="2" t="s">
        <v>1350</v>
      </c>
      <c r="B495" s="8" t="str">
        <f>VLOOKUP(A495,'Food Encyclopedia'!$C$2:$K$999,3)&amp;","&amp;VLOOKUP(A495,'Food Encyclopedia'!$C$2:$K$999,4)&amp;","&amp;VLOOKUP(A495,'Food Encyclopedia'!$C$2:$K$999,5)&amp;","&amp;VLOOKUP(A495,'Food Encyclopedia'!$C$2:$K$999,6)</f>
        <v>Spread, Almond butter, NA, NA, fresh,Alive &amp; Organic,Alive &amp; Organic: Almond Butter ,Beans, Peas, Legumes, Nuts, Seeds</v>
      </c>
      <c r="C495" s="8" t="str">
        <f>VLOOKUP(A495,'Food Encyclopedia'!$C$2:$K$999,6)</f>
        <v>Beans, Peas, Legumes, Nuts, Seeds</v>
      </c>
      <c r="D495" s="8" t="str">
        <f>VLOOKUP(A495,'Food Encyclopedia'!$C$2:$K$999,7)</f>
        <v>Fats</v>
      </c>
      <c r="E495" s="8">
        <f>VLOOKUP(A495,'Absolute Total Monosaccharide C'!$E$2:$T$999,3)</f>
        <v>0.025883</v>
      </c>
      <c r="F495" s="8">
        <f>VLOOKUP(A495,'Absolute Total Monosaccharide C'!$E$2:$T$999,4)</f>
        <v>0.006858</v>
      </c>
      <c r="G495" s="8">
        <f>VLOOKUP(A495,'Absolute Total Monosaccharide C'!$E$2:$T$999,5)</f>
        <v>0.007809</v>
      </c>
      <c r="H495" s="8">
        <f>VLOOKUP(A495,'Absolute Total Monosaccharide C'!$E$2:$T$999,6)</f>
        <v>0.004136</v>
      </c>
      <c r="I495" s="110">
        <f>VLOOKUP(A495,'Absolute Total Monosaccharide C'!$E$2:$T$999,7)</f>
        <v>0.03181</v>
      </c>
      <c r="J495" s="8">
        <f>VLOOKUP(A495,'Absolute Total Monosaccharide C'!$E$2:$T$999,8)</f>
        <v>0.001145</v>
      </c>
      <c r="K495" s="8">
        <f>VLOOKUP(A495,'Absolute Total Monosaccharide C'!$E$2:$T$999,9)</f>
        <v>0.000595</v>
      </c>
      <c r="L495" s="111">
        <f>VLOOKUP(A495,'Absolute Total Monosaccharide C'!$E$2:$T$999,10)</f>
        <v>0.0000603</v>
      </c>
      <c r="M495" s="8">
        <f>VLOOKUP(A495,'Absolute Total Monosaccharide C'!$E$2:$T$999,11)</f>
        <v>0.001281</v>
      </c>
      <c r="N495" s="8">
        <f>VLOOKUP(A495,'Absolute Total Monosaccharide C'!$E$2:$T$999,12)</f>
        <v>0</v>
      </c>
      <c r="O495" s="8">
        <f>VLOOKUP(A495,'Absolute Total Monosaccharide C'!$E$2:$T$999,13)</f>
        <v>0</v>
      </c>
      <c r="P495" s="8">
        <f>VLOOKUP(A495,'Absolute Total Monosaccharide C'!$E$2:$T$999,14)</f>
        <v>0.000678</v>
      </c>
      <c r="Q495" s="8">
        <f>VLOOKUP(A495,'Absolute Total Monosaccharide C'!$E$2:$T$999,15)</f>
        <v>0</v>
      </c>
      <c r="R495" s="8">
        <f>VLOOKUP(A495,'Absolute Total Monosaccharide C'!$E$2:$T$999,16)</f>
        <v>0.000346</v>
      </c>
      <c r="S495" s="110">
        <f>VLOOKUP(A495,'Absolute Total Monosaccharide C'!$E$2:$T$999,2)</f>
        <v>10.185</v>
      </c>
    </row>
    <row r="496">
      <c r="A496" s="2" t="s">
        <v>1353</v>
      </c>
      <c r="B496" s="8" t="str">
        <f>VLOOKUP(A496,'Food Encyclopedia'!$C$2:$K$999,3)&amp;","&amp;VLOOKUP(A496,'Food Encyclopedia'!$C$2:$K$999,4)&amp;","&amp;VLOOKUP(A496,'Food Encyclopedia'!$C$2:$K$999,5)&amp;","&amp;VLOOKUP(A496,'Food Encyclopedia'!$C$2:$K$999,6)</f>
        <v>Spread, Tahini, black, NA, Fresh,Alive &amp; Organic,Alive &amp; Organic: Black Sesame Tahini,Beans, Peas, Legumes, Nuts, Seeds</v>
      </c>
      <c r="C496" s="8" t="str">
        <f>VLOOKUP(A496,'Food Encyclopedia'!$C$2:$K$999,6)</f>
        <v>Beans, Peas, Legumes, Nuts, Seeds</v>
      </c>
      <c r="D496" s="8" t="str">
        <f>VLOOKUP(A496,'Food Encyclopedia'!$C$2:$K$999,7)</f>
        <v>Fats</v>
      </c>
      <c r="E496" s="8">
        <f>VLOOKUP(A496,'Absolute Total Monosaccharide C'!$E$2:$T$999,3)</f>
        <v>0.012477</v>
      </c>
      <c r="F496" s="8">
        <f>VLOOKUP(A496,'Absolute Total Monosaccharide C'!$E$2:$T$999,4)</f>
        <v>0.007403</v>
      </c>
      <c r="G496" s="8">
        <f>VLOOKUP(A496,'Absolute Total Monosaccharide C'!$E$2:$T$999,5)</f>
        <v>0.002662</v>
      </c>
      <c r="H496" s="8">
        <f>VLOOKUP(A496,'Absolute Total Monosaccharide C'!$E$2:$T$999,6)</f>
        <v>0.002992</v>
      </c>
      <c r="I496" s="110">
        <f>VLOOKUP(A496,'Absolute Total Monosaccharide C'!$E$2:$T$999,7)</f>
        <v>0.010328</v>
      </c>
      <c r="J496" s="8">
        <f>VLOOKUP(A496,'Absolute Total Monosaccharide C'!$E$2:$T$999,8)</f>
        <v>0.000316</v>
      </c>
      <c r="K496" s="8">
        <f>VLOOKUP(A496,'Absolute Total Monosaccharide C'!$E$2:$T$999,9)</f>
        <v>0.000475</v>
      </c>
      <c r="L496" s="111">
        <f>VLOOKUP(A496,'Absolute Total Monosaccharide C'!$E$2:$T$999,10)</f>
        <v>0.0000641</v>
      </c>
      <c r="M496" s="8">
        <f>VLOOKUP(A496,'Absolute Total Monosaccharide C'!$E$2:$T$999,11)</f>
        <v>0.000428</v>
      </c>
      <c r="N496" s="8">
        <f>VLOOKUP(A496,'Absolute Total Monosaccharide C'!$E$2:$T$999,12)</f>
        <v>0</v>
      </c>
      <c r="O496" s="8">
        <f>VLOOKUP(A496,'Absolute Total Monosaccharide C'!$E$2:$T$999,13)</f>
        <v>0</v>
      </c>
      <c r="P496" s="8">
        <f>VLOOKUP(A496,'Absolute Total Monosaccharide C'!$E$2:$T$999,14)</f>
        <v>0.005841</v>
      </c>
      <c r="Q496" s="8">
        <f>VLOOKUP(A496,'Absolute Total Monosaccharide C'!$E$2:$T$999,15)</f>
        <v>0</v>
      </c>
      <c r="R496" s="8">
        <f>VLOOKUP(A496,'Absolute Total Monosaccharide C'!$E$2:$T$999,16)</f>
        <v>0.000426</v>
      </c>
      <c r="S496" s="110">
        <f>VLOOKUP(A496,'Absolute Total Monosaccharide C'!$E$2:$T$999,2)</f>
        <v>10.268</v>
      </c>
    </row>
    <row r="497">
      <c r="A497" s="2" t="s">
        <v>1356</v>
      </c>
      <c r="B497" s="8" t="str">
        <f>VLOOKUP(A497,'Food Encyclopedia'!$C$2:$K$999,3)&amp;","&amp;VLOOKUP(A497,'Food Encyclopedia'!$C$2:$K$999,4)&amp;","&amp;VLOOKUP(A497,'Food Encyclopedia'!$C$2:$K$999,5)&amp;","&amp;VLOOKUP(A497,'Food Encyclopedia'!$C$2:$K$999,6)</f>
        <v>Spread, peanut butter, NA, dark roasted, fresh,Santa Cruz Organics,Santa Cruz Organics: Creamy Dark Roasted Peanut Butter,Beans, Peas, Legumes, Nuts, Seeds</v>
      </c>
      <c r="C497" s="8" t="str">
        <f>VLOOKUP(A497,'Food Encyclopedia'!$C$2:$K$999,6)</f>
        <v>Beans, Peas, Legumes, Nuts, Seeds</v>
      </c>
      <c r="D497" s="8" t="str">
        <f>VLOOKUP(A497,'Food Encyclopedia'!$C$2:$K$999,7)</f>
        <v>Fats</v>
      </c>
      <c r="E497" s="8">
        <f>VLOOKUP(A497,'Absolute Total Monosaccharide C'!$E$2:$T$999,3)</f>
        <v>0.048467</v>
      </c>
      <c r="F497" s="8">
        <f>VLOOKUP(A497,'Absolute Total Monosaccharide C'!$E$2:$T$999,4)</f>
        <v>0.003824</v>
      </c>
      <c r="G497" s="8">
        <f>VLOOKUP(A497,'Absolute Total Monosaccharide C'!$E$2:$T$999,5)</f>
        <v>0.006065</v>
      </c>
      <c r="H497" s="8">
        <f>VLOOKUP(A497,'Absolute Total Monosaccharide C'!$E$2:$T$999,6)</f>
        <v>0.002168</v>
      </c>
      <c r="I497" s="110">
        <f>VLOOKUP(A497,'Absolute Total Monosaccharide C'!$E$2:$T$999,7)</f>
        <v>0.013913</v>
      </c>
      <c r="J497" s="8">
        <f>VLOOKUP(A497,'Absolute Total Monosaccharide C'!$E$2:$T$999,8)</f>
        <v>0.000705</v>
      </c>
      <c r="K497" s="8">
        <f>VLOOKUP(A497,'Absolute Total Monosaccharide C'!$E$2:$T$999,9)</f>
        <v>0.00033</v>
      </c>
      <c r="L497" s="111">
        <f>VLOOKUP(A497,'Absolute Total Monosaccharide C'!$E$2:$T$999,10)</f>
        <v>0.0000392</v>
      </c>
      <c r="M497" s="8">
        <f>VLOOKUP(A497,'Absolute Total Monosaccharide C'!$E$2:$T$999,11)</f>
        <v>0.000707</v>
      </c>
      <c r="N497" s="8">
        <f>VLOOKUP(A497,'Absolute Total Monosaccharide C'!$E$2:$T$999,12)</f>
        <v>0</v>
      </c>
      <c r="O497" s="8">
        <f>VLOOKUP(A497,'Absolute Total Monosaccharide C'!$E$2:$T$999,13)</f>
        <v>0</v>
      </c>
      <c r="P497" s="8">
        <f>VLOOKUP(A497,'Absolute Total Monosaccharide C'!$E$2:$T$999,14)</f>
        <v>0.000458</v>
      </c>
      <c r="Q497" s="8">
        <f>VLOOKUP(A497,'Absolute Total Monosaccharide C'!$E$2:$T$999,15)</f>
        <v>0</v>
      </c>
      <c r="R497" s="8">
        <f>VLOOKUP(A497,'Absolute Total Monosaccharide C'!$E$2:$T$999,16)</f>
        <v>0.000372</v>
      </c>
      <c r="S497" s="110">
        <f>VLOOKUP(A497,'Absolute Total Monosaccharide C'!$E$2:$T$999,2)</f>
        <v>10.883</v>
      </c>
    </row>
    <row r="498">
      <c r="A498" s="2" t="s">
        <v>1360</v>
      </c>
      <c r="B498" s="8" t="str">
        <f>VLOOKUP(A498,'Food Encyclopedia'!$C$2:$K$999,3)&amp;","&amp;VLOOKUP(A498,'Food Encyclopedia'!$C$2:$K$999,4)&amp;","&amp;VLOOKUP(A498,'Food Encyclopedia'!$C$2:$K$999,5)&amp;","&amp;VLOOKUP(A498,'Food Encyclopedia'!$C$2:$K$999,6)</f>
        <v>coconut beverage, NA, NA, fresh,Trader Joe's,Coconut Beverage, unsweetened,Beans, Peas, Legumes, Nuts, Seeds</v>
      </c>
      <c r="C498" s="8" t="str">
        <f>VLOOKUP(A498,'Food Encyclopedia'!$C$2:$K$999,6)</f>
        <v>Beans, Peas, Legumes, Nuts, Seeds</v>
      </c>
      <c r="D498" s="8" t="str">
        <f>VLOOKUP(A498,'Food Encyclopedia'!$C$2:$K$999,7)</f>
        <v>Dairy</v>
      </c>
      <c r="E498" s="8">
        <f>VLOOKUP(A498,'Absolute Total Monosaccharide C'!$E$2:$T$999,3)</f>
        <v>0.040173</v>
      </c>
      <c r="F498" s="8">
        <f>VLOOKUP(A498,'Absolute Total Monosaccharide C'!$E$2:$T$999,4)</f>
        <v>0.011069</v>
      </c>
      <c r="G498" s="8">
        <f>VLOOKUP(A498,'Absolute Total Monosaccharide C'!$E$2:$T$999,5)</f>
        <v>0.010933</v>
      </c>
      <c r="H498" s="8">
        <f>VLOOKUP(A498,'Absolute Total Monosaccharide C'!$E$2:$T$999,6)</f>
        <v>0.000147</v>
      </c>
      <c r="I498" s="110">
        <f>VLOOKUP(A498,'Absolute Total Monosaccharide C'!$E$2:$T$999,7)</f>
        <v>0.000816</v>
      </c>
      <c r="J498" s="8">
        <f>VLOOKUP(A498,'Absolute Total Monosaccharide C'!$E$2:$T$999,8)</f>
        <v>0.000393</v>
      </c>
      <c r="K498" s="8">
        <f>VLOOKUP(A498,'Absolute Total Monosaccharide C'!$E$2:$T$999,9)</f>
        <v>0.000429</v>
      </c>
      <c r="L498" s="8">
        <f>VLOOKUP(A498,'Absolute Total Monosaccharide C'!$E$2:$T$999,10)</f>
        <v>0.000109</v>
      </c>
      <c r="M498" s="111">
        <f>VLOOKUP(A498,'Absolute Total Monosaccharide C'!$E$2:$T$999,11)</f>
        <v>0.0000694</v>
      </c>
      <c r="N498" s="8">
        <f>VLOOKUP(A498,'Absolute Total Monosaccharide C'!$E$2:$T$999,12)</f>
        <v>0</v>
      </c>
      <c r="O498" s="8">
        <f>VLOOKUP(A498,'Absolute Total Monosaccharide C'!$E$2:$T$999,13)</f>
        <v>0</v>
      </c>
      <c r="P498" s="8">
        <f>VLOOKUP(A498,'Absolute Total Monosaccharide C'!$E$2:$T$999,14)</f>
        <v>0.00186</v>
      </c>
      <c r="Q498" s="8">
        <f>VLOOKUP(A498,'Absolute Total Monosaccharide C'!$E$2:$T$999,15)</f>
        <v>0</v>
      </c>
      <c r="R498" s="8">
        <f>VLOOKUP(A498,'Absolute Total Monosaccharide C'!$E$2:$T$999,16)</f>
        <v>0.000262</v>
      </c>
      <c r="S498" s="110">
        <f>VLOOKUP(A498,'Absolute Total Monosaccharide C'!$E$2:$T$999,2)</f>
        <v>10.37</v>
      </c>
    </row>
    <row r="499">
      <c r="A499" s="2" t="s">
        <v>1364</v>
      </c>
      <c r="B499" s="8" t="str">
        <f>VLOOKUP(A499,'Food Encyclopedia'!$C$2:$K$999,3)&amp;","&amp;VLOOKUP(A499,'Food Encyclopedia'!$C$2:$K$999,4)&amp;","&amp;VLOOKUP(A499,'Food Encyclopedia'!$C$2:$K$999,5)&amp;","&amp;VLOOKUP(A499,'Food Encyclopedia'!$C$2:$K$999,6)</f>
        <v>hemp beverage, NA, NA, fresh,Trader Joe's,Unsweetened Non-Dairy Hemp Beverage,Beans, Peas, Legumes, Nuts, Seeds</v>
      </c>
      <c r="C499" s="8" t="str">
        <f>VLOOKUP(A499,'Food Encyclopedia'!$C$2:$K$999,6)</f>
        <v>Beans, Peas, Legumes, Nuts, Seeds</v>
      </c>
      <c r="D499" s="8" t="str">
        <f>VLOOKUP(A499,'Food Encyclopedia'!$C$2:$K$999,7)</f>
        <v>Dairy</v>
      </c>
      <c r="E499" s="8">
        <f>VLOOKUP(A499,'Absolute Total Monosaccharide C'!$E$2:$T$999,3)</f>
        <v>0.017074</v>
      </c>
      <c r="F499" s="8">
        <f>VLOOKUP(A499,'Absolute Total Monosaccharide C'!$E$2:$T$999,4)</f>
        <v>0.007023</v>
      </c>
      <c r="G499" s="8">
        <f>VLOOKUP(A499,'Absolute Total Monosaccharide C'!$E$2:$T$999,5)</f>
        <v>0.003596</v>
      </c>
      <c r="H499" s="8">
        <f>VLOOKUP(A499,'Absolute Total Monosaccharide C'!$E$2:$T$999,6)</f>
        <v>0.000804</v>
      </c>
      <c r="I499" s="110">
        <f>VLOOKUP(A499,'Absolute Total Monosaccharide C'!$E$2:$T$999,7)</f>
        <v>0.007262</v>
      </c>
      <c r="J499" s="8">
        <f>VLOOKUP(A499,'Absolute Total Monosaccharide C'!$E$2:$T$999,8)</f>
        <v>0.001596</v>
      </c>
      <c r="K499" s="8">
        <f>VLOOKUP(A499,'Absolute Total Monosaccharide C'!$E$2:$T$999,9)</f>
        <v>0.000675</v>
      </c>
      <c r="L499" s="8">
        <f>VLOOKUP(A499,'Absolute Total Monosaccharide C'!$E$2:$T$999,10)</f>
        <v>0.000157</v>
      </c>
      <c r="M499" s="8">
        <f>VLOOKUP(A499,'Absolute Total Monosaccharide C'!$E$2:$T$999,11)</f>
        <v>0.000477</v>
      </c>
      <c r="N499" s="8">
        <f>VLOOKUP(A499,'Absolute Total Monosaccharide C'!$E$2:$T$999,12)</f>
        <v>0</v>
      </c>
      <c r="O499" s="8">
        <f>VLOOKUP(A499,'Absolute Total Monosaccharide C'!$E$2:$T$999,13)</f>
        <v>0</v>
      </c>
      <c r="P499" s="8">
        <f>VLOOKUP(A499,'Absolute Total Monosaccharide C'!$E$2:$T$999,14)</f>
        <v>0.00366</v>
      </c>
      <c r="Q499" s="8">
        <f>VLOOKUP(A499,'Absolute Total Monosaccharide C'!$E$2:$T$999,15)</f>
        <v>0</v>
      </c>
      <c r="R499" s="8">
        <f>VLOOKUP(A499,'Absolute Total Monosaccharide C'!$E$2:$T$999,16)</f>
        <v>0.000782</v>
      </c>
      <c r="S499" s="110">
        <f>VLOOKUP(A499,'Absolute Total Monosaccharide C'!$E$2:$T$999,2)</f>
        <v>10.466</v>
      </c>
    </row>
    <row r="500">
      <c r="A500" s="2" t="s">
        <v>1367</v>
      </c>
      <c r="B500" s="8" t="str">
        <f>VLOOKUP(A500,'Food Encyclopedia'!$C$2:$K$999,3)&amp;","&amp;VLOOKUP(A500,'Food Encyclopedia'!$C$2:$K$999,4)&amp;","&amp;VLOOKUP(A500,'Food Encyclopedia'!$C$2:$K$999,5)&amp;","&amp;VLOOKUP(A500,'Food Encyclopedia'!$C$2:$K$999,6)</f>
        <v>macadamia milk, NA, NA, fresh,Moo is Moot,Milkadamia Macadamia milk, unsweetened,Beans, Peas, Legumes, Nuts, Seeds</v>
      </c>
      <c r="C500" s="8" t="str">
        <f>VLOOKUP(A500,'Food Encyclopedia'!$C$2:$K$999,6)</f>
        <v>Beans, Peas, Legumes, Nuts, Seeds</v>
      </c>
      <c r="D500" s="8" t="str">
        <f>VLOOKUP(A500,'Food Encyclopedia'!$C$2:$K$999,7)</f>
        <v>Dairy</v>
      </c>
      <c r="E500" s="8">
        <f>VLOOKUP(A500,'Absolute Total Monosaccharide C'!$E$2:$T$999,3)</f>
        <v>0.014026</v>
      </c>
      <c r="F500" s="8">
        <f>VLOOKUP(A500,'Absolute Total Monosaccharide C'!$E$2:$T$999,4)</f>
        <v>0.005539</v>
      </c>
      <c r="G500" s="8">
        <f>VLOOKUP(A500,'Absolute Total Monosaccharide C'!$E$2:$T$999,5)</f>
        <v>0.002309</v>
      </c>
      <c r="H500" s="8">
        <f>VLOOKUP(A500,'Absolute Total Monosaccharide C'!$E$2:$T$999,6)</f>
        <v>0.001159</v>
      </c>
      <c r="I500" s="110">
        <f>VLOOKUP(A500,'Absolute Total Monosaccharide C'!$E$2:$T$999,7)</f>
        <v>0.010488</v>
      </c>
      <c r="J500" s="8">
        <f>VLOOKUP(A500,'Absolute Total Monosaccharide C'!$E$2:$T$999,8)</f>
        <v>0.0007</v>
      </c>
      <c r="K500" s="8">
        <f>VLOOKUP(A500,'Absolute Total Monosaccharide C'!$E$2:$T$999,9)</f>
        <v>0.000817</v>
      </c>
      <c r="L500" s="8">
        <f>VLOOKUP(A500,'Absolute Total Monosaccharide C'!$E$2:$T$999,10)</f>
        <v>0.000177</v>
      </c>
      <c r="M500" s="8">
        <f>VLOOKUP(A500,'Absolute Total Monosaccharide C'!$E$2:$T$999,11)</f>
        <v>0.000534</v>
      </c>
      <c r="N500" s="8">
        <f>VLOOKUP(A500,'Absolute Total Monosaccharide C'!$E$2:$T$999,12)</f>
        <v>0</v>
      </c>
      <c r="O500" s="8">
        <f>VLOOKUP(A500,'Absolute Total Monosaccharide C'!$E$2:$T$999,13)</f>
        <v>0</v>
      </c>
      <c r="P500" s="8">
        <f>VLOOKUP(A500,'Absolute Total Monosaccharide C'!$E$2:$T$999,14)</f>
        <v>0.013974</v>
      </c>
      <c r="Q500" s="8">
        <f>VLOOKUP(A500,'Absolute Total Monosaccharide C'!$E$2:$T$999,15)</f>
        <v>0</v>
      </c>
      <c r="R500" s="8">
        <f>VLOOKUP(A500,'Absolute Total Monosaccharide C'!$E$2:$T$999,16)</f>
        <v>0.000373</v>
      </c>
      <c r="S500" s="110">
        <f>VLOOKUP(A500,'Absolute Total Monosaccharide C'!$E$2:$T$999,2)</f>
        <v>10.587</v>
      </c>
    </row>
    <row r="501">
      <c r="A501" s="2" t="s">
        <v>1371</v>
      </c>
      <c r="B501" s="8" t="str">
        <f>VLOOKUP(A501,'Food Encyclopedia'!$C$2:$K$999,3)&amp;","&amp;VLOOKUP(A501,'Food Encyclopedia'!$C$2:$K$999,4)&amp;","&amp;VLOOKUP(A501,'Food Encyclopedia'!$C$2:$K$999,5)&amp;","&amp;VLOOKUP(A501,'Food Encyclopedia'!$C$2:$K$999,6)</f>
        <v>almond and cashew beverage with cocoa, NA, NA, fresh,Trader Joe's,Cocoa Almond Cashew Beverage,Beans, Peas, Legumes, Nuts, Seeds</v>
      </c>
      <c r="C501" s="8" t="str">
        <f>VLOOKUP(A501,'Food Encyclopedia'!$C$2:$K$999,6)</f>
        <v>Beans, Peas, Legumes, Nuts, Seeds</v>
      </c>
      <c r="D501" s="8" t="str">
        <f>VLOOKUP(A501,'Food Encyclopedia'!$C$2:$K$999,7)</f>
        <v>Dairy</v>
      </c>
      <c r="E501" s="8">
        <f>VLOOKUP(A501,'Absolute Total Monosaccharide C'!$E$2:$T$999,3)</f>
        <v>0.245708</v>
      </c>
      <c r="F501" s="8">
        <f>VLOOKUP(A501,'Absolute Total Monosaccharide C'!$E$2:$T$999,4)</f>
        <v>0.003246</v>
      </c>
      <c r="G501" s="8">
        <f>VLOOKUP(A501,'Absolute Total Monosaccharide C'!$E$2:$T$999,5)</f>
        <v>0.051069</v>
      </c>
      <c r="H501" s="8">
        <f>VLOOKUP(A501,'Absolute Total Monosaccharide C'!$E$2:$T$999,6)</f>
        <v>0.001424</v>
      </c>
      <c r="I501" s="110">
        <f>VLOOKUP(A501,'Absolute Total Monosaccharide C'!$E$2:$T$999,7)</f>
        <v>0.013745</v>
      </c>
      <c r="J501" s="8">
        <f>VLOOKUP(A501,'Absolute Total Monosaccharide C'!$E$2:$T$999,8)</f>
        <v>0.00123</v>
      </c>
      <c r="K501" s="8">
        <f>VLOOKUP(A501,'Absolute Total Monosaccharide C'!$E$2:$T$999,9)</f>
        <v>0.000538</v>
      </c>
      <c r="L501" s="111">
        <f>VLOOKUP(A501,'Absolute Total Monosaccharide C'!$E$2:$T$999,10)</f>
        <v>0.00006</v>
      </c>
      <c r="M501" s="8">
        <f>VLOOKUP(A501,'Absolute Total Monosaccharide C'!$E$2:$T$999,11)</f>
        <v>0.000682</v>
      </c>
      <c r="N501" s="8">
        <f>VLOOKUP(A501,'Absolute Total Monosaccharide C'!$E$2:$T$999,12)</f>
        <v>0</v>
      </c>
      <c r="O501" s="8">
        <f>VLOOKUP(A501,'Absolute Total Monosaccharide C'!$E$2:$T$999,13)</f>
        <v>0</v>
      </c>
      <c r="P501" s="8">
        <f>VLOOKUP(A501,'Absolute Total Monosaccharide C'!$E$2:$T$999,14)</f>
        <v>0.005956</v>
      </c>
      <c r="Q501" s="8">
        <f>VLOOKUP(A501,'Absolute Total Monosaccharide C'!$E$2:$T$999,15)</f>
        <v>0</v>
      </c>
      <c r="R501" s="8">
        <f>VLOOKUP(A501,'Absolute Total Monosaccharide C'!$E$2:$T$999,16)</f>
        <v>0.0003</v>
      </c>
      <c r="S501" s="110">
        <f>VLOOKUP(A501,'Absolute Total Monosaccharide C'!$E$2:$T$999,2)</f>
        <v>10.496</v>
      </c>
    </row>
    <row r="502">
      <c r="A502" s="2" t="s">
        <v>1374</v>
      </c>
      <c r="B502" s="8" t="str">
        <f>VLOOKUP(A502,'Food Encyclopedia'!$C$2:$K$999,3)&amp;","&amp;VLOOKUP(A502,'Food Encyclopedia'!$C$2:$K$999,4)&amp;","&amp;VLOOKUP(A502,'Food Encyclopedia'!$C$2:$K$999,5)&amp;","&amp;VLOOKUP(A502,'Food Encyclopedia'!$C$2:$K$999,6)</f>
        <v>almond, cashew and macadamia beverage, NA, NA, fresh,Trader Joe's,Unsweetened Almond, Cashew, and Macadamia Nut Beverage,Beans, Peas, Legumes, Nuts, Seeds</v>
      </c>
      <c r="C502" s="8" t="str">
        <f>VLOOKUP(A502,'Food Encyclopedia'!$C$2:$K$999,6)</f>
        <v>Beans, Peas, Legumes, Nuts, Seeds</v>
      </c>
      <c r="D502" s="8" t="str">
        <f>VLOOKUP(A502,'Food Encyclopedia'!$C$2:$K$999,7)</f>
        <v>Dairy</v>
      </c>
      <c r="E502" s="8">
        <f>VLOOKUP(A502,'Absolute Total Monosaccharide C'!$E$2:$T$999,3)</f>
        <v>0.04869</v>
      </c>
      <c r="F502" s="8">
        <f>VLOOKUP(A502,'Absolute Total Monosaccharide C'!$E$2:$T$999,4)</f>
        <v>0.008373</v>
      </c>
      <c r="G502" s="8">
        <f>VLOOKUP(A502,'Absolute Total Monosaccharide C'!$E$2:$T$999,5)</f>
        <v>0.004722</v>
      </c>
      <c r="H502" s="8">
        <f>VLOOKUP(A502,'Absolute Total Monosaccharide C'!$E$2:$T$999,6)</f>
        <v>0.001756</v>
      </c>
      <c r="I502" s="110">
        <f>VLOOKUP(A502,'Absolute Total Monosaccharide C'!$E$2:$T$999,7)</f>
        <v>0.015226</v>
      </c>
      <c r="J502" s="8">
        <f>VLOOKUP(A502,'Absolute Total Monosaccharide C'!$E$2:$T$999,8)</f>
        <v>0.000749</v>
      </c>
      <c r="K502" s="8">
        <f>VLOOKUP(A502,'Absolute Total Monosaccharide C'!$E$2:$T$999,9)</f>
        <v>0.000755</v>
      </c>
      <c r="L502" s="8">
        <f>VLOOKUP(A502,'Absolute Total Monosaccharide C'!$E$2:$T$999,10)</f>
        <v>0.000114</v>
      </c>
      <c r="M502" s="8">
        <f>VLOOKUP(A502,'Absolute Total Monosaccharide C'!$E$2:$T$999,11)</f>
        <v>0.000585</v>
      </c>
      <c r="N502" s="8">
        <f>VLOOKUP(A502,'Absolute Total Monosaccharide C'!$E$2:$T$999,12)</f>
        <v>0</v>
      </c>
      <c r="O502" s="8">
        <f>VLOOKUP(A502,'Absolute Total Monosaccharide C'!$E$2:$T$999,13)</f>
        <v>0</v>
      </c>
      <c r="P502" s="8">
        <f>VLOOKUP(A502,'Absolute Total Monosaccharide C'!$E$2:$T$999,14)</f>
        <v>0.012481</v>
      </c>
      <c r="Q502" s="8">
        <f>VLOOKUP(A502,'Absolute Total Monosaccharide C'!$E$2:$T$999,15)</f>
        <v>0</v>
      </c>
      <c r="R502" s="8">
        <f>VLOOKUP(A502,'Absolute Total Monosaccharide C'!$E$2:$T$999,16)</f>
        <v>0.000307</v>
      </c>
      <c r="S502" s="110">
        <f>VLOOKUP(A502,'Absolute Total Monosaccharide C'!$E$2:$T$999,2)</f>
        <v>10.683</v>
      </c>
    </row>
    <row r="503">
      <c r="A503" s="2" t="s">
        <v>1377</v>
      </c>
      <c r="B503" s="8" t="str">
        <f>VLOOKUP(A503,'Food Encyclopedia'!$C$2:$K$999,3)&amp;","&amp;VLOOKUP(A503,'Food Encyclopedia'!$C$2:$K$999,4)&amp;","&amp;VLOOKUP(A503,'Food Encyclopedia'!$C$2:$K$999,5)&amp;","&amp;VLOOKUP(A503,'Food Encyclopedia'!$C$2:$K$999,6)</f>
        <v>Pea-based milk, NA, NA, fresh,Ripple,Unsweetened original plant-based milk,Beans, Peas, Legumes, Nuts, Seeds</v>
      </c>
      <c r="C503" s="8" t="str">
        <f>VLOOKUP(A503,'Food Encyclopedia'!$C$2:$K$999,6)</f>
        <v>Beans, Peas, Legumes, Nuts, Seeds</v>
      </c>
      <c r="D503" s="8" t="str">
        <f>VLOOKUP(A503,'Food Encyclopedia'!$C$2:$K$999,7)</f>
        <v>Dairy</v>
      </c>
      <c r="E503" s="8">
        <f>VLOOKUP(A503,'Absolute Total Monosaccharide C'!$E$2:$T$999,3)</f>
        <v>0</v>
      </c>
      <c r="F503" s="8">
        <f>VLOOKUP(A503,'Absolute Total Monosaccharide C'!$E$2:$T$999,4)</f>
        <v>0.008517</v>
      </c>
      <c r="G503" s="8">
        <f>VLOOKUP(A503,'Absolute Total Monosaccharide C'!$E$2:$T$999,5)</f>
        <v>0.001269</v>
      </c>
      <c r="H503" s="8">
        <f>VLOOKUP(A503,'Absolute Total Monosaccharide C'!$E$2:$T$999,6)</f>
        <v>0.000376</v>
      </c>
      <c r="I503" s="110">
        <f>VLOOKUP(A503,'Absolute Total Monosaccharide C'!$E$2:$T$999,7)</f>
        <v>0.00311</v>
      </c>
      <c r="J503" s="8">
        <f>VLOOKUP(A503,'Absolute Total Monosaccharide C'!$E$2:$T$999,8)</f>
        <v>0</v>
      </c>
      <c r="K503" s="8">
        <f>VLOOKUP(A503,'Absolute Total Monosaccharide C'!$E$2:$T$999,9)</f>
        <v>0.000865</v>
      </c>
      <c r="L503" s="8">
        <f>VLOOKUP(A503,'Absolute Total Monosaccharide C'!$E$2:$T$999,10)</f>
        <v>0</v>
      </c>
      <c r="M503" s="8">
        <f>VLOOKUP(A503,'Absolute Total Monosaccharide C'!$E$2:$T$999,11)</f>
        <v>0.001698</v>
      </c>
      <c r="N503" s="8">
        <f>VLOOKUP(A503,'Absolute Total Monosaccharide C'!$E$2:$T$999,12)</f>
        <v>0</v>
      </c>
      <c r="O503" s="8">
        <f>VLOOKUP(A503,'Absolute Total Monosaccharide C'!$E$2:$T$999,13)</f>
        <v>0</v>
      </c>
      <c r="P503" s="8">
        <f>VLOOKUP(A503,'Absolute Total Monosaccharide C'!$E$2:$T$999,14)</f>
        <v>0.002704</v>
      </c>
      <c r="Q503" s="8">
        <f>VLOOKUP(A503,'Absolute Total Monosaccharide C'!$E$2:$T$999,15)</f>
        <v>0</v>
      </c>
      <c r="R503" s="8">
        <f>VLOOKUP(A503,'Absolute Total Monosaccharide C'!$E$2:$T$999,16)</f>
        <v>0.002767</v>
      </c>
      <c r="S503" s="110">
        <f>VLOOKUP(A503,'Absolute Total Monosaccharide C'!$E$2:$T$999,2)</f>
        <v>10.714</v>
      </c>
    </row>
    <row r="504">
      <c r="A504" s="2" t="s">
        <v>1381</v>
      </c>
      <c r="B504" s="8" t="str">
        <f>VLOOKUP(A504,'Food Encyclopedia'!$C$2:$K$999,3)&amp;","&amp;VLOOKUP(A504,'Food Encyclopedia'!$C$2:$K$999,4)&amp;","&amp;VLOOKUP(A504,'Food Encyclopedia'!$C$2:$K$999,5)&amp;","&amp;VLOOKUP(A504,'Food Encyclopedia'!$C$2:$K$999,6)</f>
        <v>Cereal, raisin bran, NA, fresh,Trader Joe's,Organic Cereal, Raisin Bran,Grain Products</v>
      </c>
      <c r="C504" s="8" t="str">
        <f>VLOOKUP(A504,'Food Encyclopedia'!$C$2:$K$999,6)</f>
        <v>Grain Products</v>
      </c>
      <c r="D504" s="8" t="str">
        <f>VLOOKUP(A504,'Food Encyclopedia'!$C$2:$K$999,7)</f>
        <v>Cereal</v>
      </c>
      <c r="E504" s="8">
        <f>VLOOKUP(A504,'Absolute Total Monosaccharide C'!$E$2:$T$999,3)</f>
        <v>0.462469</v>
      </c>
      <c r="F504" s="8">
        <f>VLOOKUP(A504,'Absolute Total Monosaccharide C'!$E$2:$T$999,4)</f>
        <v>0.002416</v>
      </c>
      <c r="G504" s="8">
        <f>VLOOKUP(A504,'Absolute Total Monosaccharide C'!$E$2:$T$999,5)</f>
        <v>0.01648</v>
      </c>
      <c r="H504" s="8">
        <f>VLOOKUP(A504,'Absolute Total Monosaccharide C'!$E$2:$T$999,6)</f>
        <v>0.016174</v>
      </c>
      <c r="I504" s="110">
        <f>VLOOKUP(A504,'Absolute Total Monosaccharide C'!$E$2:$T$999,7)</f>
        <v>0.018417</v>
      </c>
      <c r="J504" s="8">
        <f>VLOOKUP(A504,'Absolute Total Monosaccharide C'!$E$2:$T$999,8)</f>
        <v>0.000514</v>
      </c>
      <c r="K504" s="111">
        <f>VLOOKUP(A504,'Absolute Total Monosaccharide C'!$E$2:$T$999,9)</f>
        <v>0.000056</v>
      </c>
      <c r="L504" s="111">
        <f>VLOOKUP(A504,'Absolute Total Monosaccharide C'!$E$2:$T$999,10)</f>
        <v>0.0000634</v>
      </c>
      <c r="M504" s="8">
        <f>VLOOKUP(A504,'Absolute Total Monosaccharide C'!$E$2:$T$999,11)</f>
        <v>0</v>
      </c>
      <c r="N504" s="8">
        <f>VLOOKUP(A504,'Absolute Total Monosaccharide C'!$E$2:$T$999,12)</f>
        <v>0</v>
      </c>
      <c r="O504" s="8">
        <f>VLOOKUP(A504,'Absolute Total Monosaccharide C'!$E$2:$T$999,13)</f>
        <v>0</v>
      </c>
      <c r="P504" s="8">
        <f>VLOOKUP(A504,'Absolute Total Monosaccharide C'!$E$2:$T$999,14)</f>
        <v>0.000838</v>
      </c>
      <c r="Q504" s="8">
        <f>VLOOKUP(A504,'Absolute Total Monosaccharide C'!$E$2:$T$999,15)</f>
        <v>0</v>
      </c>
      <c r="R504" s="8">
        <f>VLOOKUP(A504,'Absolute Total Monosaccharide C'!$E$2:$T$999,16)</f>
        <v>0.000373</v>
      </c>
      <c r="S504" s="110">
        <f>VLOOKUP(A504,'Absolute Total Monosaccharide C'!$E$2:$T$999,2)</f>
        <v>9.875</v>
      </c>
    </row>
    <row r="505">
      <c r="A505" s="2" t="s">
        <v>1384</v>
      </c>
      <c r="B505" s="8" t="str">
        <f>VLOOKUP(A505,'Food Encyclopedia'!$C$2:$K$999,3)&amp;","&amp;VLOOKUP(A505,'Food Encyclopedia'!$C$2:$K$999,4)&amp;","&amp;VLOOKUP(A505,'Food Encyclopedia'!$C$2:$K$999,5)&amp;","&amp;VLOOKUP(A505,'Food Encyclopedia'!$C$2:$K$999,6)</f>
        <v>Cereal, crisp rice, NA, fresh,Trader Joe's,Organic Cereal, Crisp Rice,Grain Products</v>
      </c>
      <c r="C505" s="8" t="str">
        <f>VLOOKUP(A505,'Food Encyclopedia'!$C$2:$K$999,6)</f>
        <v>Grain Products</v>
      </c>
      <c r="D505" s="8" t="str">
        <f>VLOOKUP(A505,'Food Encyclopedia'!$C$2:$K$999,7)</f>
        <v>Cereal</v>
      </c>
      <c r="E505" s="8">
        <f>VLOOKUP(A505,'Absolute Total Monosaccharide C'!$E$2:$T$999,3)</f>
        <v>0.77174</v>
      </c>
      <c r="F505" s="8">
        <f>VLOOKUP(A505,'Absolute Total Monosaccharide C'!$E$2:$T$999,4)</f>
        <v>0.002823</v>
      </c>
      <c r="G505" s="8">
        <f>VLOOKUP(A505,'Absolute Total Monosaccharide C'!$E$2:$T$999,5)</f>
        <v>0.018439</v>
      </c>
      <c r="H505" s="8">
        <f>VLOOKUP(A505,'Absolute Total Monosaccharide C'!$E$2:$T$999,6)</f>
        <v>0.00053</v>
      </c>
      <c r="I505" s="110">
        <f>VLOOKUP(A505,'Absolute Total Monosaccharide C'!$E$2:$T$999,7)</f>
        <v>0.002765</v>
      </c>
      <c r="J505" s="8">
        <f>VLOOKUP(A505,'Absolute Total Monosaccharide C'!$E$2:$T$999,8)</f>
        <v>0.000343</v>
      </c>
      <c r="K505" s="111">
        <f>VLOOKUP(A505,'Absolute Total Monosaccharide C'!$E$2:$T$999,9)</f>
        <v>0.0000173</v>
      </c>
      <c r="L505" s="111">
        <f>VLOOKUP(A505,'Absolute Total Monosaccharide C'!$E$2:$T$999,10)</f>
        <v>0.0000402</v>
      </c>
      <c r="M505" s="8">
        <f>VLOOKUP(A505,'Absolute Total Monosaccharide C'!$E$2:$T$999,11)</f>
        <v>0</v>
      </c>
      <c r="N505" s="8">
        <f>VLOOKUP(A505,'Absolute Total Monosaccharide C'!$E$2:$T$999,12)</f>
        <v>0</v>
      </c>
      <c r="O505" s="8">
        <f>VLOOKUP(A505,'Absolute Total Monosaccharide C'!$E$2:$T$999,13)</f>
        <v>0</v>
      </c>
      <c r="P505" s="8">
        <f>VLOOKUP(A505,'Absolute Total Monosaccharide C'!$E$2:$T$999,14)</f>
        <v>0.000301</v>
      </c>
      <c r="Q505" s="8">
        <f>VLOOKUP(A505,'Absolute Total Monosaccharide C'!$E$2:$T$999,15)</f>
        <v>0</v>
      </c>
      <c r="R505" s="8">
        <f>VLOOKUP(A505,'Absolute Total Monosaccharide C'!$E$2:$T$999,16)</f>
        <v>0.000336</v>
      </c>
      <c r="S505" s="110">
        <f>VLOOKUP(A505,'Absolute Total Monosaccharide C'!$E$2:$T$999,2)</f>
        <v>10.518</v>
      </c>
    </row>
    <row r="506">
      <c r="A506" s="2" t="s">
        <v>1387</v>
      </c>
      <c r="B506" s="8" t="str">
        <f>VLOOKUP(A506,'Food Encyclopedia'!$C$2:$K$999,3)&amp;","&amp;VLOOKUP(A506,'Food Encyclopedia'!$C$2:$K$999,4)&amp;","&amp;VLOOKUP(A506,'Food Encyclopedia'!$C$2:$K$999,5)&amp;","&amp;VLOOKUP(A506,'Food Encyclopedia'!$C$2:$K$999,6)</f>
        <v>Cereal, oat crunch, NA, fresh,Barbara's,Original Morning Oat Crunch Cereal,Grain Products</v>
      </c>
      <c r="C506" s="8" t="str">
        <f>VLOOKUP(A506,'Food Encyclopedia'!$C$2:$K$999,6)</f>
        <v>Grain Products</v>
      </c>
      <c r="D506" s="8" t="str">
        <f>VLOOKUP(A506,'Food Encyclopedia'!$C$2:$K$999,7)</f>
        <v>Cereal</v>
      </c>
      <c r="E506" s="8">
        <f>VLOOKUP(A506,'Absolute Total Monosaccharide C'!$E$2:$T$999,3)</f>
        <v>0.642883</v>
      </c>
      <c r="F506" s="8">
        <f>VLOOKUP(A506,'Absolute Total Monosaccharide C'!$E$2:$T$999,4)</f>
        <v>0.004264</v>
      </c>
      <c r="G506" s="8">
        <f>VLOOKUP(A506,'Absolute Total Monosaccharide C'!$E$2:$T$999,5)</f>
        <v>0.029673</v>
      </c>
      <c r="H506" s="8">
        <f>VLOOKUP(A506,'Absolute Total Monosaccharide C'!$E$2:$T$999,6)</f>
        <v>0.007055</v>
      </c>
      <c r="I506" s="110">
        <f>VLOOKUP(A506,'Absolute Total Monosaccharide C'!$E$2:$T$999,7)</f>
        <v>0.016074</v>
      </c>
      <c r="J506" s="8">
        <f>VLOOKUP(A506,'Absolute Total Monosaccharide C'!$E$2:$T$999,8)</f>
        <v>0.000605</v>
      </c>
      <c r="K506" s="111">
        <f>VLOOKUP(A506,'Absolute Total Monosaccharide C'!$E$2:$T$999,9)</f>
        <v>0.0000868</v>
      </c>
      <c r="L506" s="111">
        <f>VLOOKUP(A506,'Absolute Total Monosaccharide C'!$E$2:$T$999,10)</f>
        <v>0.0000612</v>
      </c>
      <c r="M506" s="8">
        <f>VLOOKUP(A506,'Absolute Total Monosaccharide C'!$E$2:$T$999,11)</f>
        <v>0</v>
      </c>
      <c r="N506" s="8">
        <f>VLOOKUP(A506,'Absolute Total Monosaccharide C'!$E$2:$T$999,12)</f>
        <v>0</v>
      </c>
      <c r="O506" s="8">
        <f>VLOOKUP(A506,'Absolute Total Monosaccharide C'!$E$2:$T$999,13)</f>
        <v>0</v>
      </c>
      <c r="P506" s="8">
        <f>VLOOKUP(A506,'Absolute Total Monosaccharide C'!$E$2:$T$999,14)</f>
        <v>0.000957</v>
      </c>
      <c r="Q506" s="8">
        <f>VLOOKUP(A506,'Absolute Total Monosaccharide C'!$E$2:$T$999,15)</f>
        <v>0</v>
      </c>
      <c r="R506" s="8">
        <f>VLOOKUP(A506,'Absolute Total Monosaccharide C'!$E$2:$T$999,16)</f>
        <v>0.000498</v>
      </c>
      <c r="S506" s="110">
        <f>VLOOKUP(A506,'Absolute Total Monosaccharide C'!$E$2:$T$999,2)</f>
        <v>10.436</v>
      </c>
    </row>
    <row r="507">
      <c r="A507" s="2" t="s">
        <v>1391</v>
      </c>
      <c r="B507" s="8" t="str">
        <f>VLOOKUP(A507,'Food Encyclopedia'!$C$2:$K$999,3)&amp;","&amp;VLOOKUP(A507,'Food Encyclopedia'!$C$2:$K$999,4)&amp;","&amp;VLOOKUP(A507,'Food Encyclopedia'!$C$2:$K$999,5)&amp;","&amp;VLOOKUP(A507,'Food Encyclopedia'!$C$2:$K$999,6)</f>
        <v>Cereal, corn flakes, NA, fresh,Trader Joe's,Organic Cereal, Corn Flakes,Grain Products</v>
      </c>
      <c r="C507" s="8" t="str">
        <f>VLOOKUP(A507,'Food Encyclopedia'!$C$2:$K$999,6)</f>
        <v>Grain Products</v>
      </c>
      <c r="D507" s="8" t="str">
        <f>VLOOKUP(A507,'Food Encyclopedia'!$C$2:$K$999,7)</f>
        <v>Cereal</v>
      </c>
      <c r="E507" s="8">
        <f>VLOOKUP(A507,'Absolute Total Monosaccharide C'!$E$2:$T$999,3)</f>
        <v>0.727322</v>
      </c>
      <c r="F507" s="8">
        <f>VLOOKUP(A507,'Absolute Total Monosaccharide C'!$E$2:$T$999,4)</f>
        <v>0.002846</v>
      </c>
      <c r="G507" s="8">
        <f>VLOOKUP(A507,'Absolute Total Monosaccharide C'!$E$2:$T$999,5)</f>
        <v>0.011018</v>
      </c>
      <c r="H507" s="8">
        <f>VLOOKUP(A507,'Absolute Total Monosaccharide C'!$E$2:$T$999,6)</f>
        <v>0.001013</v>
      </c>
      <c r="I507" s="110">
        <f>VLOOKUP(A507,'Absolute Total Monosaccharide C'!$E$2:$T$999,7)</f>
        <v>0.00286</v>
      </c>
      <c r="J507" s="8">
        <f>VLOOKUP(A507,'Absolute Total Monosaccharide C'!$E$2:$T$999,8)</f>
        <v>0.000289</v>
      </c>
      <c r="K507" s="111">
        <f>VLOOKUP(A507,'Absolute Total Monosaccharide C'!$E$2:$T$999,9)</f>
        <v>0.0000259</v>
      </c>
      <c r="L507" s="111">
        <f>VLOOKUP(A507,'Absolute Total Monosaccharide C'!$E$2:$T$999,10)</f>
        <v>0.0000271</v>
      </c>
      <c r="M507" s="8">
        <f>VLOOKUP(A507,'Absolute Total Monosaccharide C'!$E$2:$T$999,11)</f>
        <v>0</v>
      </c>
      <c r="N507" s="8">
        <f>VLOOKUP(A507,'Absolute Total Monosaccharide C'!$E$2:$T$999,12)</f>
        <v>0</v>
      </c>
      <c r="O507" s="8">
        <f>VLOOKUP(A507,'Absolute Total Monosaccharide C'!$E$2:$T$999,13)</f>
        <v>0</v>
      </c>
      <c r="P507" s="8">
        <f>VLOOKUP(A507,'Absolute Total Monosaccharide C'!$E$2:$T$999,14)</f>
        <v>0.000432</v>
      </c>
      <c r="Q507" s="8">
        <f>VLOOKUP(A507,'Absolute Total Monosaccharide C'!$E$2:$T$999,15)</f>
        <v>0</v>
      </c>
      <c r="R507" s="8">
        <f>VLOOKUP(A507,'Absolute Total Monosaccharide C'!$E$2:$T$999,16)</f>
        <v>0.000197</v>
      </c>
      <c r="S507" s="110">
        <f>VLOOKUP(A507,'Absolute Total Monosaccharide C'!$E$2:$T$999,2)</f>
        <v>10.46</v>
      </c>
    </row>
    <row r="508">
      <c r="A508" s="2" t="s">
        <v>1394</v>
      </c>
      <c r="B508" s="8" t="str">
        <f>VLOOKUP(A508,'Food Encyclopedia'!$C$2:$K$999,3)&amp;","&amp;VLOOKUP(A508,'Food Encyclopedia'!$C$2:$K$999,4)&amp;","&amp;VLOOKUP(A508,'Food Encyclopedia'!$C$2:$K$999,5)&amp;","&amp;VLOOKUP(A508,'Food Encyclopedia'!$C$2:$K$999,6)</f>
        <v>Cereal, whole grain, NA, fresh,Trader Joe's,Organic High Fiber O's Whole Grain Goodness,Grain Products</v>
      </c>
      <c r="C508" s="8" t="str">
        <f>VLOOKUP(A508,'Food Encyclopedia'!$C$2:$K$999,6)</f>
        <v>Grain Products</v>
      </c>
      <c r="D508" s="8" t="str">
        <f>VLOOKUP(A508,'Food Encyclopedia'!$C$2:$K$999,7)</f>
        <v>Cereal</v>
      </c>
      <c r="E508" s="8">
        <f>VLOOKUP(A508,'Absolute Total Monosaccharide C'!$E$2:$T$999,3)</f>
        <v>0.496067</v>
      </c>
      <c r="F508" s="8">
        <f>VLOOKUP(A508,'Absolute Total Monosaccharide C'!$E$2:$T$999,4)</f>
        <v>0.003376</v>
      </c>
      <c r="G508" s="8">
        <f>VLOOKUP(A508,'Absolute Total Monosaccharide C'!$E$2:$T$999,5)</f>
        <v>0.034637</v>
      </c>
      <c r="H508" s="8">
        <f>VLOOKUP(A508,'Absolute Total Monosaccharide C'!$E$2:$T$999,6)</f>
        <v>0.011406</v>
      </c>
      <c r="I508" s="110">
        <f>VLOOKUP(A508,'Absolute Total Monosaccharide C'!$E$2:$T$999,7)</f>
        <v>0.020095</v>
      </c>
      <c r="J508" s="8">
        <f>VLOOKUP(A508,'Absolute Total Monosaccharide C'!$E$2:$T$999,8)</f>
        <v>0.000763</v>
      </c>
      <c r="K508" s="111">
        <f>VLOOKUP(A508,'Absolute Total Monosaccharide C'!$E$2:$T$999,9)</f>
        <v>0.0000335</v>
      </c>
      <c r="L508" s="111">
        <f>VLOOKUP(A508,'Absolute Total Monosaccharide C'!$E$2:$T$999,10)</f>
        <v>0.0000535</v>
      </c>
      <c r="M508" s="8">
        <f>VLOOKUP(A508,'Absolute Total Monosaccharide C'!$E$2:$T$999,11)</f>
        <v>0</v>
      </c>
      <c r="N508" s="8">
        <f>VLOOKUP(A508,'Absolute Total Monosaccharide C'!$E$2:$T$999,12)</f>
        <v>0</v>
      </c>
      <c r="O508" s="8">
        <f>VLOOKUP(A508,'Absolute Total Monosaccharide C'!$E$2:$T$999,13)</f>
        <v>0</v>
      </c>
      <c r="P508" s="8">
        <f>VLOOKUP(A508,'Absolute Total Monosaccharide C'!$E$2:$T$999,14)</f>
        <v>0.000572</v>
      </c>
      <c r="Q508" s="8">
        <f>VLOOKUP(A508,'Absolute Total Monosaccharide C'!$E$2:$T$999,15)</f>
        <v>0</v>
      </c>
      <c r="R508" s="8">
        <f>VLOOKUP(A508,'Absolute Total Monosaccharide C'!$E$2:$T$999,16)</f>
        <v>0.000336</v>
      </c>
      <c r="S508" s="110">
        <f>VLOOKUP(A508,'Absolute Total Monosaccharide C'!$E$2:$T$999,2)</f>
        <v>9.524</v>
      </c>
    </row>
    <row r="509">
      <c r="A509" s="2" t="s">
        <v>1397</v>
      </c>
      <c r="B509" s="8" t="str">
        <f>VLOOKUP(A509,'Food Encyclopedia'!$C$2:$K$999,3)&amp;","&amp;VLOOKUP(A509,'Food Encyclopedia'!$C$2:$K$999,4)&amp;","&amp;VLOOKUP(A509,'Food Encyclopedia'!$C$2:$K$999,5)&amp;","&amp;VLOOKUP(A509,'Food Encyclopedia'!$C$2:$K$999,6)</f>
        <v>Cereal, NA, NA, fresh,Barbara's,Original Puffins Cereal,Grain Products</v>
      </c>
      <c r="C509" s="8" t="str">
        <f>VLOOKUP(A509,'Food Encyclopedia'!$C$2:$K$999,6)</f>
        <v>Grain Products</v>
      </c>
      <c r="D509" s="8" t="str">
        <f>VLOOKUP(A509,'Food Encyclopedia'!$C$2:$K$999,7)</f>
        <v>Cereal</v>
      </c>
      <c r="E509" s="8">
        <f>VLOOKUP(A509,'Absolute Total Monosaccharide C'!$E$2:$T$999,3)</f>
        <v>0.522588</v>
      </c>
      <c r="F509" s="8">
        <f>VLOOKUP(A509,'Absolute Total Monosaccharide C'!$E$2:$T$999,4)</f>
        <v>0.002246</v>
      </c>
      <c r="G509" s="8">
        <f>VLOOKUP(A509,'Absolute Total Monosaccharide C'!$E$2:$T$999,5)</f>
        <v>0.024442</v>
      </c>
      <c r="H509" s="8">
        <f>VLOOKUP(A509,'Absolute Total Monosaccharide C'!$E$2:$T$999,6)</f>
        <v>0.011683</v>
      </c>
      <c r="I509" s="110">
        <f>VLOOKUP(A509,'Absolute Total Monosaccharide C'!$E$2:$T$999,7)</f>
        <v>0.008243</v>
      </c>
      <c r="J509" s="8">
        <f>VLOOKUP(A509,'Absolute Total Monosaccharide C'!$E$2:$T$999,8)</f>
        <v>0.00063</v>
      </c>
      <c r="K509" s="111">
        <f>VLOOKUP(A509,'Absolute Total Monosaccharide C'!$E$2:$T$999,9)</f>
        <v>0.0000602</v>
      </c>
      <c r="L509" s="111">
        <f>VLOOKUP(A509,'Absolute Total Monosaccharide C'!$E$2:$T$999,10)</f>
        <v>0.0000588</v>
      </c>
      <c r="M509" s="8">
        <f>VLOOKUP(A509,'Absolute Total Monosaccharide C'!$E$2:$T$999,11)</f>
        <v>0</v>
      </c>
      <c r="N509" s="8">
        <f>VLOOKUP(A509,'Absolute Total Monosaccharide C'!$E$2:$T$999,12)</f>
        <v>0</v>
      </c>
      <c r="O509" s="8">
        <f>VLOOKUP(A509,'Absolute Total Monosaccharide C'!$E$2:$T$999,13)</f>
        <v>0</v>
      </c>
      <c r="P509" s="8">
        <f>VLOOKUP(A509,'Absolute Total Monosaccharide C'!$E$2:$T$999,14)</f>
        <v>0.000807</v>
      </c>
      <c r="Q509" s="8">
        <f>VLOOKUP(A509,'Absolute Total Monosaccharide C'!$E$2:$T$999,15)</f>
        <v>0</v>
      </c>
      <c r="R509" s="8">
        <f>VLOOKUP(A509,'Absolute Total Monosaccharide C'!$E$2:$T$999,16)</f>
        <v>0.000301</v>
      </c>
      <c r="S509" s="110">
        <f>VLOOKUP(A509,'Absolute Total Monosaccharide C'!$E$2:$T$999,2)</f>
        <v>10.047</v>
      </c>
    </row>
    <row r="510">
      <c r="A510" s="2" t="s">
        <v>1400</v>
      </c>
      <c r="B510" s="8" t="str">
        <f>VLOOKUP(A510,'Food Encyclopedia'!$C$2:$K$999,3)&amp;","&amp;VLOOKUP(A510,'Food Encyclopedia'!$C$2:$K$999,4)&amp;","&amp;VLOOKUP(A510,'Food Encyclopedia'!$C$2:$K$999,5)&amp;","&amp;VLOOKUP(A510,'Food Encyclopedia'!$C$2:$K$999,6)</f>
        <v>Cereal, multi-grain, NA, fresh,Barbara's,Original Multigrain Spoonfuls Cereal,Grain Products</v>
      </c>
      <c r="C510" s="8" t="str">
        <f>VLOOKUP(A510,'Food Encyclopedia'!$C$2:$K$999,6)</f>
        <v>Grain Products</v>
      </c>
      <c r="D510" s="8" t="str">
        <f>VLOOKUP(A510,'Food Encyclopedia'!$C$2:$K$999,7)</f>
        <v>Cereal</v>
      </c>
      <c r="E510" s="8">
        <f>VLOOKUP(A510,'Absolute Total Monosaccharide C'!$E$2:$T$999,3)</f>
        <v>0.576174</v>
      </c>
      <c r="F510" s="8">
        <f>VLOOKUP(A510,'Absolute Total Monosaccharide C'!$E$2:$T$999,4)</f>
        <v>0.003287</v>
      </c>
      <c r="G510" s="8">
        <f>VLOOKUP(A510,'Absolute Total Monosaccharide C'!$E$2:$T$999,5)</f>
        <v>0.02427</v>
      </c>
      <c r="H510" s="8">
        <f>VLOOKUP(A510,'Absolute Total Monosaccharide C'!$E$2:$T$999,6)</f>
        <v>0.007921</v>
      </c>
      <c r="I510" s="110">
        <f>VLOOKUP(A510,'Absolute Total Monosaccharide C'!$E$2:$T$999,7)</f>
        <v>0.01191</v>
      </c>
      <c r="J510" s="8">
        <f>VLOOKUP(A510,'Absolute Total Monosaccharide C'!$E$2:$T$999,8)</f>
        <v>0.000462</v>
      </c>
      <c r="K510" s="111">
        <f>VLOOKUP(A510,'Absolute Total Monosaccharide C'!$E$2:$T$999,9)</f>
        <v>0.0000799</v>
      </c>
      <c r="L510" s="111">
        <f>VLOOKUP(A510,'Absolute Total Monosaccharide C'!$E$2:$T$999,10)</f>
        <v>0.0000645</v>
      </c>
      <c r="M510" s="8">
        <f>VLOOKUP(A510,'Absolute Total Monosaccharide C'!$E$2:$T$999,11)</f>
        <v>0</v>
      </c>
      <c r="N510" s="8">
        <f>VLOOKUP(A510,'Absolute Total Monosaccharide C'!$E$2:$T$999,12)</f>
        <v>0</v>
      </c>
      <c r="O510" s="8">
        <f>VLOOKUP(A510,'Absolute Total Monosaccharide C'!$E$2:$T$999,13)</f>
        <v>0</v>
      </c>
      <c r="P510" s="8">
        <f>VLOOKUP(A510,'Absolute Total Monosaccharide C'!$E$2:$T$999,14)</f>
        <v>0.00071</v>
      </c>
      <c r="Q510" s="8">
        <f>VLOOKUP(A510,'Absolute Total Monosaccharide C'!$E$2:$T$999,15)</f>
        <v>0</v>
      </c>
      <c r="R510" s="8">
        <f>VLOOKUP(A510,'Absolute Total Monosaccharide C'!$E$2:$T$999,16)</f>
        <v>0.00045</v>
      </c>
      <c r="S510" s="110">
        <f>VLOOKUP(A510,'Absolute Total Monosaccharide C'!$E$2:$T$999,2)</f>
        <v>9.656</v>
      </c>
    </row>
    <row r="511">
      <c r="A511" s="2" t="s">
        <v>1403</v>
      </c>
      <c r="B511" s="8" t="str">
        <f>VLOOKUP(A511,'Food Encyclopedia'!$C$2:$K$999,3)&amp;","&amp;VLOOKUP(A511,'Food Encyclopedia'!$C$2:$K$999,4)&amp;","&amp;VLOOKUP(A511,'Food Encyclopedia'!$C$2:$K$999,5)&amp;","&amp;VLOOKUP(A511,'Food Encyclopedia'!$C$2:$K$999,6)</f>
        <v>crackers, wheat, NA, fresh,Nabisco,100% whole grain Wheat Thins, original,Grain Products</v>
      </c>
      <c r="C511" s="8" t="str">
        <f>VLOOKUP(A511,'Food Encyclopedia'!$C$2:$K$999,6)</f>
        <v>Grain Products</v>
      </c>
      <c r="D511" s="8" t="str">
        <f>VLOOKUP(A511,'Food Encyclopedia'!$C$2:$K$999,7)</f>
        <v>Snack</v>
      </c>
      <c r="E511" s="8">
        <f>VLOOKUP(A511,'Absolute Total Monosaccharide C'!$E$2:$T$999,3)</f>
        <v>0.386498</v>
      </c>
      <c r="F511" s="8">
        <f>VLOOKUP(A511,'Absolute Total Monosaccharide C'!$E$2:$T$999,4)</f>
        <v>0.006181</v>
      </c>
      <c r="G511" s="8">
        <f>VLOOKUP(A511,'Absolute Total Monosaccharide C'!$E$2:$T$999,5)</f>
        <v>0.019133</v>
      </c>
      <c r="H511" s="8">
        <f>VLOOKUP(A511,'Absolute Total Monosaccharide C'!$E$2:$T$999,6)</f>
        <v>0.009358</v>
      </c>
      <c r="I511" s="110">
        <f>VLOOKUP(A511,'Absolute Total Monosaccharide C'!$E$2:$T$999,7)</f>
        <v>0.016947</v>
      </c>
      <c r="J511" s="8">
        <f>VLOOKUP(A511,'Absolute Total Monosaccharide C'!$E$2:$T$999,8)</f>
        <v>0.000587</v>
      </c>
      <c r="K511" s="111">
        <f>VLOOKUP(A511,'Absolute Total Monosaccharide C'!$E$2:$T$999,9)</f>
        <v>0.000034</v>
      </c>
      <c r="L511" s="111">
        <f>VLOOKUP(A511,'Absolute Total Monosaccharide C'!$E$2:$T$999,10)</f>
        <v>0.0000434</v>
      </c>
      <c r="M511" s="8">
        <f>VLOOKUP(A511,'Absolute Total Monosaccharide C'!$E$2:$T$999,11)</f>
        <v>0</v>
      </c>
      <c r="N511" s="8">
        <f>VLOOKUP(A511,'Absolute Total Monosaccharide C'!$E$2:$T$999,12)</f>
        <v>0</v>
      </c>
      <c r="O511" s="8">
        <f>VLOOKUP(A511,'Absolute Total Monosaccharide C'!$E$2:$T$999,13)</f>
        <v>0</v>
      </c>
      <c r="P511" s="8">
        <f>VLOOKUP(A511,'Absolute Total Monosaccharide C'!$E$2:$T$999,14)</f>
        <v>0.000689</v>
      </c>
      <c r="Q511" s="8">
        <f>VLOOKUP(A511,'Absolute Total Monosaccharide C'!$E$2:$T$999,15)</f>
        <v>0</v>
      </c>
      <c r="R511" s="8">
        <f>VLOOKUP(A511,'Absolute Total Monosaccharide C'!$E$2:$T$999,16)</f>
        <v>0.000288</v>
      </c>
      <c r="S511" s="110">
        <f>VLOOKUP(A511,'Absolute Total Monosaccharide C'!$E$2:$T$999,2)</f>
        <v>10.239</v>
      </c>
    </row>
    <row r="512">
      <c r="A512" s="2" t="s">
        <v>1407</v>
      </c>
      <c r="B512" s="8" t="str">
        <f>VLOOKUP(A512,'Food Encyclopedia'!$C$2:$K$999,3)&amp;","&amp;VLOOKUP(A512,'Food Encyclopedia'!$C$2:$K$999,4)&amp;","&amp;VLOOKUP(A512,'Food Encyclopedia'!$C$2:$K$999,5)&amp;","&amp;VLOOKUP(A512,'Food Encyclopedia'!$C$2:$K$999,6)</f>
        <v>crakers, multigrain, NA, fresh,Trader Joe's,Multigrain Crackers,Grain Products</v>
      </c>
      <c r="C512" s="8" t="str">
        <f>VLOOKUP(A512,'Food Encyclopedia'!$C$2:$K$999,6)</f>
        <v>Grain Products</v>
      </c>
      <c r="D512" s="8" t="str">
        <f>VLOOKUP(A512,'Food Encyclopedia'!$C$2:$K$999,7)</f>
        <v>Snack</v>
      </c>
      <c r="E512" s="8">
        <f>VLOOKUP(A512,'Absolute Total Monosaccharide C'!$E$2:$T$999,3)</f>
        <v>0.52549</v>
      </c>
      <c r="F512" s="8">
        <f>VLOOKUP(A512,'Absolute Total Monosaccharide C'!$E$2:$T$999,4)</f>
        <v>0.006899</v>
      </c>
      <c r="G512" s="8">
        <f>VLOOKUP(A512,'Absolute Total Monosaccharide C'!$E$2:$T$999,5)</f>
        <v>0.023848</v>
      </c>
      <c r="H512" s="8">
        <f>VLOOKUP(A512,'Absolute Total Monosaccharide C'!$E$2:$T$999,6)</f>
        <v>0.008242</v>
      </c>
      <c r="I512" s="110">
        <f>VLOOKUP(A512,'Absolute Total Monosaccharide C'!$E$2:$T$999,7)</f>
        <v>0.013158</v>
      </c>
      <c r="J512" s="8">
        <f>VLOOKUP(A512,'Absolute Total Monosaccharide C'!$E$2:$T$999,8)</f>
        <v>0.000768</v>
      </c>
      <c r="K512" s="111">
        <f>VLOOKUP(A512,'Absolute Total Monosaccharide C'!$E$2:$T$999,9)</f>
        <v>0.0000743</v>
      </c>
      <c r="L512" s="111">
        <f>VLOOKUP(A512,'Absolute Total Monosaccharide C'!$E$2:$T$999,10)</f>
        <v>0.0000448</v>
      </c>
      <c r="M512" s="8">
        <f>VLOOKUP(A512,'Absolute Total Monosaccharide C'!$E$2:$T$999,11)</f>
        <v>0</v>
      </c>
      <c r="N512" s="8">
        <f>VLOOKUP(A512,'Absolute Total Monosaccharide C'!$E$2:$T$999,12)</f>
        <v>0</v>
      </c>
      <c r="O512" s="8">
        <f>VLOOKUP(A512,'Absolute Total Monosaccharide C'!$E$2:$T$999,13)</f>
        <v>0</v>
      </c>
      <c r="P512" s="8">
        <f>VLOOKUP(A512,'Absolute Total Monosaccharide C'!$E$2:$T$999,14)</f>
        <v>0.001058</v>
      </c>
      <c r="Q512" s="8">
        <f>VLOOKUP(A512,'Absolute Total Monosaccharide C'!$E$2:$T$999,15)</f>
        <v>0</v>
      </c>
      <c r="R512" s="8">
        <f>VLOOKUP(A512,'Absolute Total Monosaccharide C'!$E$2:$T$999,16)</f>
        <v>0.000344</v>
      </c>
      <c r="S512" s="110">
        <f>VLOOKUP(A512,'Absolute Total Monosaccharide C'!$E$2:$T$999,2)</f>
        <v>9.914</v>
      </c>
    </row>
    <row r="513">
      <c r="A513" s="2" t="s">
        <v>1410</v>
      </c>
      <c r="B513" s="8" t="str">
        <f>VLOOKUP(A513,'Food Encyclopedia'!$C$2:$K$999,3)&amp;","&amp;VLOOKUP(A513,'Food Encyclopedia'!$C$2:$K$999,4)&amp;","&amp;VLOOKUP(A513,'Food Encyclopedia'!$C$2:$K$999,5)&amp;","&amp;VLOOKUP(A513,'Food Encyclopedia'!$C$2:$K$999,6)</f>
        <v>cereal, oatmeal, NA, fresh,Trader Joe's,Toasted Oatmeal Flakes Cereal,Grain Products</v>
      </c>
      <c r="C513" s="8" t="str">
        <f>VLOOKUP(A513,'Food Encyclopedia'!$C$2:$K$999,6)</f>
        <v>Grain Products</v>
      </c>
      <c r="D513" s="8" t="str">
        <f>VLOOKUP(A513,'Food Encyclopedia'!$C$2:$K$999,7)</f>
        <v>Cereal</v>
      </c>
      <c r="E513" s="8">
        <f>VLOOKUP(A513,'Absolute Total Monosaccharide C'!$E$2:$T$999,3)</f>
        <v>0.597298</v>
      </c>
      <c r="F513" s="8">
        <f>VLOOKUP(A513,'Absolute Total Monosaccharide C'!$E$2:$T$999,4)</f>
        <v>0.005271</v>
      </c>
      <c r="G513" s="8">
        <f>VLOOKUP(A513,'Absolute Total Monosaccharide C'!$E$2:$T$999,5)</f>
        <v>0.024854</v>
      </c>
      <c r="H513" s="8">
        <f>VLOOKUP(A513,'Absolute Total Monosaccharide C'!$E$2:$T$999,6)</f>
        <v>0.011474</v>
      </c>
      <c r="I513" s="110">
        <f>VLOOKUP(A513,'Absolute Total Monosaccharide C'!$E$2:$T$999,7)</f>
        <v>0.020649</v>
      </c>
      <c r="J513" s="8">
        <f>VLOOKUP(A513,'Absolute Total Monosaccharide C'!$E$2:$T$999,8)</f>
        <v>0.000631</v>
      </c>
      <c r="K513" s="111">
        <f>VLOOKUP(A513,'Absolute Total Monosaccharide C'!$E$2:$T$999,9)</f>
        <v>0.0000541</v>
      </c>
      <c r="L513" s="111">
        <f>VLOOKUP(A513,'Absolute Total Monosaccharide C'!$E$2:$T$999,10)</f>
        <v>0.0000696</v>
      </c>
      <c r="M513" s="8">
        <f>VLOOKUP(A513,'Absolute Total Monosaccharide C'!$E$2:$T$999,11)</f>
        <v>0</v>
      </c>
      <c r="N513" s="8">
        <f>VLOOKUP(A513,'Absolute Total Monosaccharide C'!$E$2:$T$999,12)</f>
        <v>0</v>
      </c>
      <c r="O513" s="8">
        <f>VLOOKUP(A513,'Absolute Total Monosaccharide C'!$E$2:$T$999,13)</f>
        <v>0</v>
      </c>
      <c r="P513" s="8">
        <f>VLOOKUP(A513,'Absolute Total Monosaccharide C'!$E$2:$T$999,14)</f>
        <v>0.000752</v>
      </c>
      <c r="Q513" s="8">
        <f>VLOOKUP(A513,'Absolute Total Monosaccharide C'!$E$2:$T$999,15)</f>
        <v>0</v>
      </c>
      <c r="R513" s="8">
        <f>VLOOKUP(A513,'Absolute Total Monosaccharide C'!$E$2:$T$999,16)</f>
        <v>0.000431</v>
      </c>
      <c r="S513" s="110">
        <f>VLOOKUP(A513,'Absolute Total Monosaccharide C'!$E$2:$T$999,2)</f>
        <v>9.508</v>
      </c>
    </row>
    <row r="514">
      <c r="A514" s="2" t="s">
        <v>1413</v>
      </c>
      <c r="B514" s="8" t="str">
        <f>VLOOKUP(A514,'Food Encyclopedia'!$C$2:$K$999,3)&amp;","&amp;VLOOKUP(A514,'Food Encyclopedia'!$C$2:$K$999,4)&amp;","&amp;VLOOKUP(A514,'Food Encyclopedia'!$C$2:$K$999,5)&amp;","&amp;VLOOKUP(A514,'Food Encyclopedia'!$C$2:$K$999,6)</f>
        <v>cereal, coconut almond chia, NA, fresh,Trader Joe's,Organic Coconut Almond Chia Cereal,Grain Products</v>
      </c>
      <c r="C514" s="8" t="str">
        <f>VLOOKUP(A514,'Food Encyclopedia'!$C$2:$K$999,6)</f>
        <v>Grain Products</v>
      </c>
      <c r="D514" s="8" t="str">
        <f>VLOOKUP(A514,'Food Encyclopedia'!$C$2:$K$999,7)</f>
        <v>Cereal</v>
      </c>
      <c r="E514" s="8">
        <f>VLOOKUP(A514,'Absolute Total Monosaccharide C'!$E$2:$T$999,3)</f>
        <v>0.587812</v>
      </c>
      <c r="F514" s="8">
        <f>VLOOKUP(A514,'Absolute Total Monosaccharide C'!$E$2:$T$999,4)</f>
        <v>0.002186</v>
      </c>
      <c r="G514" s="8">
        <f>VLOOKUP(A514,'Absolute Total Monosaccharide C'!$E$2:$T$999,5)</f>
        <v>0.014956</v>
      </c>
      <c r="H514" s="8">
        <f>VLOOKUP(A514,'Absolute Total Monosaccharide C'!$E$2:$T$999,6)</f>
        <v>0.007091</v>
      </c>
      <c r="I514" s="110">
        <f>VLOOKUP(A514,'Absolute Total Monosaccharide C'!$E$2:$T$999,7)</f>
        <v>0.015578</v>
      </c>
      <c r="J514" s="8">
        <f>VLOOKUP(A514,'Absolute Total Monosaccharide C'!$E$2:$T$999,8)</f>
        <v>0.000536</v>
      </c>
      <c r="K514" s="111">
        <f>VLOOKUP(A514,'Absolute Total Monosaccharide C'!$E$2:$T$999,9)</f>
        <v>0.0000404</v>
      </c>
      <c r="L514" s="111">
        <f>VLOOKUP(A514,'Absolute Total Monosaccharide C'!$E$2:$T$999,10)</f>
        <v>0.0000612</v>
      </c>
      <c r="M514" s="111">
        <f>VLOOKUP(A514,'Absolute Total Monosaccharide C'!$E$2:$T$999,11)</f>
        <v>0.0000542</v>
      </c>
      <c r="N514" s="8">
        <f>VLOOKUP(A514,'Absolute Total Monosaccharide C'!$E$2:$T$999,12)</f>
        <v>0</v>
      </c>
      <c r="O514" s="8">
        <f>VLOOKUP(A514,'Absolute Total Monosaccharide C'!$E$2:$T$999,13)</f>
        <v>0</v>
      </c>
      <c r="P514" s="8">
        <f>VLOOKUP(A514,'Absolute Total Monosaccharide C'!$E$2:$T$999,14)</f>
        <v>0.000845</v>
      </c>
      <c r="Q514" s="8">
        <f>VLOOKUP(A514,'Absolute Total Monosaccharide C'!$E$2:$T$999,15)</f>
        <v>0</v>
      </c>
      <c r="R514" s="8">
        <f>VLOOKUP(A514,'Absolute Total Monosaccharide C'!$E$2:$T$999,16)</f>
        <v>0.000371</v>
      </c>
      <c r="S514" s="110">
        <f>VLOOKUP(A514,'Absolute Total Monosaccharide C'!$E$2:$T$999,2)</f>
        <v>10.325</v>
      </c>
    </row>
    <row r="515">
      <c r="A515" s="2" t="s">
        <v>1416</v>
      </c>
      <c r="B515" s="8" t="str">
        <f>VLOOKUP(A515,'Food Encyclopedia'!$C$2:$K$999,3)&amp;","&amp;VLOOKUP(A515,'Food Encyclopedia'!$C$2:$K$999,4)&amp;","&amp;VLOOKUP(A515,'Food Encyclopedia'!$C$2:$K$999,5)&amp;","&amp;VLOOKUP(A515,'Food Encyclopedia'!$C$2:$K$999,6)</f>
        <v>crackers, wheat, NA, fresh,Organic Triscuit,Original, made with sea salt,Grain Products</v>
      </c>
      <c r="C515" s="8" t="str">
        <f>VLOOKUP(A515,'Food Encyclopedia'!$C$2:$K$999,6)</f>
        <v>Grain Products</v>
      </c>
      <c r="D515" s="8" t="str">
        <f>VLOOKUP(A515,'Food Encyclopedia'!$C$2:$K$999,7)</f>
        <v>Snack</v>
      </c>
      <c r="E515" s="8">
        <f>VLOOKUP(A515,'Absolute Total Monosaccharide C'!$E$2:$T$999,3)</f>
        <v>0.630694</v>
      </c>
      <c r="F515" s="8">
        <f>VLOOKUP(A515,'Absolute Total Monosaccharide C'!$E$2:$T$999,4)</f>
        <v>0.006734</v>
      </c>
      <c r="G515" s="8">
        <f>VLOOKUP(A515,'Absolute Total Monosaccharide C'!$E$2:$T$999,5)</f>
        <v>0.00935</v>
      </c>
      <c r="H515" s="8">
        <f>VLOOKUP(A515,'Absolute Total Monosaccharide C'!$E$2:$T$999,6)</f>
        <v>0.013224</v>
      </c>
      <c r="I515" s="110">
        <f>VLOOKUP(A515,'Absolute Total Monosaccharide C'!$E$2:$T$999,7)</f>
        <v>0.027162</v>
      </c>
      <c r="J515" s="8">
        <f>VLOOKUP(A515,'Absolute Total Monosaccharide C'!$E$2:$T$999,8)</f>
        <v>0.000305</v>
      </c>
      <c r="K515" s="111">
        <f>VLOOKUP(A515,'Absolute Total Monosaccharide C'!$E$2:$T$999,9)</f>
        <v>0.0000417</v>
      </c>
      <c r="L515" s="111">
        <f>VLOOKUP(A515,'Absolute Total Monosaccharide C'!$E$2:$T$999,10)</f>
        <v>0.0000669</v>
      </c>
      <c r="M515" s="111">
        <f>VLOOKUP(A515,'Absolute Total Monosaccharide C'!$E$2:$T$999,11)</f>
        <v>0.0000678</v>
      </c>
      <c r="N515" s="8">
        <f>VLOOKUP(A515,'Absolute Total Monosaccharide C'!$E$2:$T$999,12)</f>
        <v>0</v>
      </c>
      <c r="O515" s="8">
        <f>VLOOKUP(A515,'Absolute Total Monosaccharide C'!$E$2:$T$999,13)</f>
        <v>0</v>
      </c>
      <c r="P515" s="8">
        <f>VLOOKUP(A515,'Absolute Total Monosaccharide C'!$E$2:$T$999,14)</f>
        <v>0.001155</v>
      </c>
      <c r="Q515" s="8">
        <f>VLOOKUP(A515,'Absolute Total Monosaccharide C'!$E$2:$T$999,15)</f>
        <v>0</v>
      </c>
      <c r="R515" s="8">
        <f>VLOOKUP(A515,'Absolute Total Monosaccharide C'!$E$2:$T$999,16)</f>
        <v>0.000314</v>
      </c>
      <c r="S515" s="110">
        <f>VLOOKUP(A515,'Absolute Total Monosaccharide C'!$E$2:$T$999,2)</f>
        <v>10.12</v>
      </c>
    </row>
    <row r="516">
      <c r="A516" s="2" t="s">
        <v>1419</v>
      </c>
      <c r="B516" s="8" t="str">
        <f>VLOOKUP(A516,'Food Encyclopedia'!$C$2:$K$999,3)&amp;","&amp;VLOOKUP(A516,'Food Encyclopedia'!$C$2:$K$999,4)&amp;","&amp;VLOOKUP(A516,'Food Encyclopedia'!$C$2:$K$999,5)&amp;","&amp;VLOOKUP(A516,'Food Encyclopedia'!$C$2:$K$999,6)</f>
        <v>kale snacks, NA, NA, air-dried,Brad's,Crunchy Kale, original,Vegetables</v>
      </c>
      <c r="C516" s="8" t="str">
        <f>VLOOKUP(A516,'Food Encyclopedia'!$C$2:$K$999,6)</f>
        <v>Vegetables</v>
      </c>
      <c r="D516" s="8" t="str">
        <f>VLOOKUP(A516,'Food Encyclopedia'!$C$2:$K$999,7)</f>
        <v>Snack</v>
      </c>
      <c r="E516" s="8">
        <f>VLOOKUP(A516,'Absolute Total Monosaccharide C'!$E$2:$T$999,3)</f>
        <v>0.114701</v>
      </c>
      <c r="F516" s="8">
        <f>VLOOKUP(A516,'Absolute Total Monosaccharide C'!$E$2:$T$999,4)</f>
        <v>0.014336</v>
      </c>
      <c r="G516" s="8">
        <f>VLOOKUP(A516,'Absolute Total Monosaccharide C'!$E$2:$T$999,5)</f>
        <v>0</v>
      </c>
      <c r="H516" s="8">
        <f>VLOOKUP(A516,'Absolute Total Monosaccharide C'!$E$2:$T$999,6)</f>
        <v>0.005137</v>
      </c>
      <c r="I516" s="110">
        <f>VLOOKUP(A516,'Absolute Total Monosaccharide C'!$E$2:$T$999,7)</f>
        <v>0.015318</v>
      </c>
      <c r="J516" s="8">
        <f>VLOOKUP(A516,'Absolute Total Monosaccharide C'!$E$2:$T$999,8)</f>
        <v>0</v>
      </c>
      <c r="K516" s="8">
        <f>VLOOKUP(A516,'Absolute Total Monosaccharide C'!$E$2:$T$999,9)</f>
        <v>0.0027</v>
      </c>
      <c r="L516" s="8">
        <f>VLOOKUP(A516,'Absolute Total Monosaccharide C'!$E$2:$T$999,10)</f>
        <v>0</v>
      </c>
      <c r="M516" s="8">
        <f>VLOOKUP(A516,'Absolute Total Monosaccharide C'!$E$2:$T$999,11)</f>
        <v>0.017822</v>
      </c>
      <c r="N516" s="8">
        <f>VLOOKUP(A516,'Absolute Total Monosaccharide C'!$E$2:$T$999,12)</f>
        <v>0</v>
      </c>
      <c r="O516" s="8">
        <f>VLOOKUP(A516,'Absolute Total Monosaccharide C'!$E$2:$T$999,13)</f>
        <v>0</v>
      </c>
      <c r="P516" s="8">
        <f>VLOOKUP(A516,'Absolute Total Monosaccharide C'!$E$2:$T$999,14)</f>
        <v>0.003661</v>
      </c>
      <c r="Q516" s="8">
        <f>VLOOKUP(A516,'Absolute Total Monosaccharide C'!$E$2:$T$999,15)</f>
        <v>0</v>
      </c>
      <c r="R516" s="8">
        <f>VLOOKUP(A516,'Absolute Total Monosaccharide C'!$E$2:$T$999,16)</f>
        <v>0.000587</v>
      </c>
      <c r="S516" s="110">
        <f>VLOOKUP(A516,'Absolute Total Monosaccharide C'!$E$2:$T$999,2)</f>
        <v>10.427</v>
      </c>
    </row>
    <row r="517">
      <c r="A517" s="2" t="s">
        <v>1423</v>
      </c>
      <c r="B517" s="8" t="str">
        <f>VLOOKUP(A517,'Food Encyclopedia'!$C$2:$K$999,3)&amp;","&amp;VLOOKUP(A517,'Food Encyclopedia'!$C$2:$K$999,4)&amp;","&amp;VLOOKUP(A517,'Food Encyclopedia'!$C$2:$K$999,5)&amp;","&amp;VLOOKUP(A517,'Food Encyclopedia'!$C$2:$K$999,6)</f>
        <v>beet chips, NA, NA, dried,Rhythm,Organic Beet Chips Naked,Vegetables</v>
      </c>
      <c r="C517" s="8" t="str">
        <f>VLOOKUP(A517,'Food Encyclopedia'!$C$2:$K$999,6)</f>
        <v>Vegetables</v>
      </c>
      <c r="D517" s="8" t="str">
        <f>VLOOKUP(A517,'Food Encyclopedia'!$C$2:$K$999,7)</f>
        <v>Snack</v>
      </c>
      <c r="E517" s="8">
        <f>VLOOKUP(A517,'Absolute Total Monosaccharide C'!$E$2:$T$999,3)</f>
        <v>0.288152</v>
      </c>
      <c r="F517" s="8">
        <f>VLOOKUP(A517,'Absolute Total Monosaccharide C'!$E$2:$T$999,4)</f>
        <v>0.016912</v>
      </c>
      <c r="G517" s="8">
        <f>VLOOKUP(A517,'Absolute Total Monosaccharide C'!$E$2:$T$999,5)</f>
        <v>0.015492</v>
      </c>
      <c r="H517" s="8">
        <f>VLOOKUP(A517,'Absolute Total Monosaccharide C'!$E$2:$T$999,6)</f>
        <v>0.042561</v>
      </c>
      <c r="I517" s="110">
        <f>VLOOKUP(A517,'Absolute Total Monosaccharide C'!$E$2:$T$999,7)</f>
        <v>0.040205</v>
      </c>
      <c r="J517" s="8">
        <f>VLOOKUP(A517,'Absolute Total Monosaccharide C'!$E$2:$T$999,8)</f>
        <v>0</v>
      </c>
      <c r="K517" s="8">
        <f>VLOOKUP(A517,'Absolute Total Monosaccharide C'!$E$2:$T$999,9)</f>
        <v>0.003743</v>
      </c>
      <c r="L517" s="8">
        <f>VLOOKUP(A517,'Absolute Total Monosaccharide C'!$E$2:$T$999,10)</f>
        <v>0</v>
      </c>
      <c r="M517" s="8">
        <f>VLOOKUP(A517,'Absolute Total Monosaccharide C'!$E$2:$T$999,11)</f>
        <v>0.014206</v>
      </c>
      <c r="N517" s="8">
        <f>VLOOKUP(A517,'Absolute Total Monosaccharide C'!$E$2:$T$999,12)</f>
        <v>0</v>
      </c>
      <c r="O517" s="8">
        <f>VLOOKUP(A517,'Absolute Total Monosaccharide C'!$E$2:$T$999,13)</f>
        <v>0</v>
      </c>
      <c r="P517" s="8">
        <f>VLOOKUP(A517,'Absolute Total Monosaccharide C'!$E$2:$T$999,14)</f>
        <v>0.002977</v>
      </c>
      <c r="Q517" s="8">
        <f>VLOOKUP(A517,'Absolute Total Monosaccharide C'!$E$2:$T$999,15)</f>
        <v>0</v>
      </c>
      <c r="R517" s="8">
        <f>VLOOKUP(A517,'Absolute Total Monosaccharide C'!$E$2:$T$999,16)</f>
        <v>0.000793</v>
      </c>
      <c r="S517" s="110">
        <f>VLOOKUP(A517,'Absolute Total Monosaccharide C'!$E$2:$T$999,2)</f>
        <v>10.122</v>
      </c>
    </row>
    <row r="518">
      <c r="A518" s="2" t="s">
        <v>1427</v>
      </c>
      <c r="B518" s="8" t="str">
        <f>VLOOKUP(A518,'Food Encyclopedia'!$C$2:$K$999,3)&amp;","&amp;VLOOKUP(A518,'Food Encyclopedia'!$C$2:$K$999,4)&amp;","&amp;VLOOKUP(A518,'Food Encyclopedia'!$C$2:$K$999,5)&amp;","&amp;VLOOKUP(A518,'Food Encyclopedia'!$C$2:$K$999,6)</f>
        <v>carrot sticks, NA, NA, dried,Rhythm,Organic Carrot Sticks Naked,Vegetables</v>
      </c>
      <c r="C518" s="8" t="str">
        <f>VLOOKUP(A518,'Food Encyclopedia'!$C$2:$K$999,6)</f>
        <v>Vegetables</v>
      </c>
      <c r="D518" s="8" t="str">
        <f>VLOOKUP(A518,'Food Encyclopedia'!$C$2:$K$999,7)</f>
        <v>Snack</v>
      </c>
      <c r="E518" s="8">
        <f>VLOOKUP(A518,'Absolute Total Monosaccharide C'!$E$2:$T$999,3)</f>
        <v>0.242144</v>
      </c>
      <c r="F518" s="8">
        <f>VLOOKUP(A518,'Absolute Total Monosaccharide C'!$E$2:$T$999,4)</f>
        <v>0.056379</v>
      </c>
      <c r="G518" s="8">
        <f>VLOOKUP(A518,'Absolute Total Monosaccharide C'!$E$2:$T$999,5)</f>
        <v>0.003952</v>
      </c>
      <c r="H518" s="8">
        <f>VLOOKUP(A518,'Absolute Total Monosaccharide C'!$E$2:$T$999,6)</f>
        <v>0.001996</v>
      </c>
      <c r="I518" s="110">
        <f>VLOOKUP(A518,'Absolute Total Monosaccharide C'!$E$2:$T$999,7)</f>
        <v>0.023658</v>
      </c>
      <c r="J518" s="8">
        <f>VLOOKUP(A518,'Absolute Total Monosaccharide C'!$E$2:$T$999,8)</f>
        <v>0</v>
      </c>
      <c r="K518" s="8">
        <f>VLOOKUP(A518,'Absolute Total Monosaccharide C'!$E$2:$T$999,9)</f>
        <v>0.006122</v>
      </c>
      <c r="L518" s="8">
        <f>VLOOKUP(A518,'Absolute Total Monosaccharide C'!$E$2:$T$999,10)</f>
        <v>0</v>
      </c>
      <c r="M518" s="8">
        <f>VLOOKUP(A518,'Absolute Total Monosaccharide C'!$E$2:$T$999,11)</f>
        <v>0.050808</v>
      </c>
      <c r="N518" s="8">
        <f>VLOOKUP(A518,'Absolute Total Monosaccharide C'!$E$2:$T$999,12)</f>
        <v>0</v>
      </c>
      <c r="O518" s="8">
        <f>VLOOKUP(A518,'Absolute Total Monosaccharide C'!$E$2:$T$999,13)</f>
        <v>0</v>
      </c>
      <c r="P518" s="8">
        <f>VLOOKUP(A518,'Absolute Total Monosaccharide C'!$E$2:$T$999,14)</f>
        <v>0.005277</v>
      </c>
      <c r="Q518" s="8">
        <f>VLOOKUP(A518,'Absolute Total Monosaccharide C'!$E$2:$T$999,15)</f>
        <v>0</v>
      </c>
      <c r="R518" s="8">
        <f>VLOOKUP(A518,'Absolute Total Monosaccharide C'!$E$2:$T$999,16)</f>
        <v>0.000929</v>
      </c>
      <c r="S518" s="110">
        <f>VLOOKUP(A518,'Absolute Total Monosaccharide C'!$E$2:$T$999,2)</f>
        <v>10.081</v>
      </c>
    </row>
    <row r="519">
      <c r="A519" s="2" t="s">
        <v>1431</v>
      </c>
      <c r="B519" s="8" t="str">
        <f>VLOOKUP(A519,'Food Encyclopedia'!$C$2:$K$999,3)&amp;","&amp;VLOOKUP(A519,'Food Encyclopedia'!$C$2:$K$999,4)&amp;","&amp;VLOOKUP(A519,'Food Encyclopedia'!$C$2:$K$999,5)&amp;","&amp;VLOOKUP(A519,'Food Encyclopedia'!$C$2:$K$999,6)</f>
        <v>Pea snacks, NA, NA, dried,Peeled Snacks,Baked Pea Crisps, Organic, Sea salt,Beans, Peas, Legumes, Nuts, Seeds</v>
      </c>
      <c r="C519" s="8" t="str">
        <f>VLOOKUP(A519,'Food Encyclopedia'!$C$2:$K$999,6)</f>
        <v>Beans, Peas, Legumes, Nuts, Seeds</v>
      </c>
      <c r="D519" s="8" t="str">
        <f>VLOOKUP(A519,'Food Encyclopedia'!$C$2:$K$999,7)</f>
        <v>Snack</v>
      </c>
      <c r="E519" s="8">
        <f>VLOOKUP(A519,'Absolute Total Monosaccharide C'!$E$2:$T$999,3)</f>
        <v>0.556712</v>
      </c>
      <c r="F519" s="8">
        <f>VLOOKUP(A519,'Absolute Total Monosaccharide C'!$E$2:$T$999,4)</f>
        <v>0.028022</v>
      </c>
      <c r="G519" s="8">
        <f>VLOOKUP(A519,'Absolute Total Monosaccharide C'!$E$2:$T$999,5)</f>
        <v>0</v>
      </c>
      <c r="H519" s="8">
        <f>VLOOKUP(A519,'Absolute Total Monosaccharide C'!$E$2:$T$999,6)</f>
        <v>0.02001</v>
      </c>
      <c r="I519" s="110">
        <f>VLOOKUP(A519,'Absolute Total Monosaccharide C'!$E$2:$T$999,7)</f>
        <v>0.029958</v>
      </c>
      <c r="J519" s="8">
        <f>VLOOKUP(A519,'Absolute Total Monosaccharide C'!$E$2:$T$999,8)</f>
        <v>0</v>
      </c>
      <c r="K519" s="8">
        <f>VLOOKUP(A519,'Absolute Total Monosaccharide C'!$E$2:$T$999,9)</f>
        <v>0.002423</v>
      </c>
      <c r="L519" s="8">
        <f>VLOOKUP(A519,'Absolute Total Monosaccharide C'!$E$2:$T$999,10)</f>
        <v>0</v>
      </c>
      <c r="M519" s="8">
        <f>VLOOKUP(A519,'Absolute Total Monosaccharide C'!$E$2:$T$999,11)</f>
        <v>0.011618</v>
      </c>
      <c r="N519" s="8">
        <f>VLOOKUP(A519,'Absolute Total Monosaccharide C'!$E$2:$T$999,12)</f>
        <v>0</v>
      </c>
      <c r="O519" s="8">
        <f>VLOOKUP(A519,'Absolute Total Monosaccharide C'!$E$2:$T$999,13)</f>
        <v>0</v>
      </c>
      <c r="P519" s="8">
        <f>VLOOKUP(A519,'Absolute Total Monosaccharide C'!$E$2:$T$999,14)</f>
        <v>0.000808</v>
      </c>
      <c r="Q519" s="8">
        <f>VLOOKUP(A519,'Absolute Total Monosaccharide C'!$E$2:$T$999,15)</f>
        <v>0</v>
      </c>
      <c r="R519" s="8">
        <f>VLOOKUP(A519,'Absolute Total Monosaccharide C'!$E$2:$T$999,16)</f>
        <v>0.000987</v>
      </c>
      <c r="S519" s="110">
        <f>VLOOKUP(A519,'Absolute Total Monosaccharide C'!$E$2:$T$999,2)</f>
        <v>9.522</v>
      </c>
    </row>
    <row r="520">
      <c r="A520" s="2" t="s">
        <v>1435</v>
      </c>
      <c r="B520" s="8" t="str">
        <f>VLOOKUP(A520,'Food Encyclopedia'!$C$2:$K$999,3)&amp;","&amp;VLOOKUP(A520,'Food Encyclopedia'!$C$2:$K$999,4)&amp;","&amp;VLOOKUP(A520,'Food Encyclopedia'!$C$2:$K$999,5)&amp;","&amp;VLOOKUP(A520,'Food Encyclopedia'!$C$2:$K$999,6)</f>
        <v>cauliflower snacks, NA, NA, fresh,Trader Joe's,Cauliflower Crisps Snack, with cauliflower, brown rice, coconut milk, seeds &amp; seasonings,Vegetables</v>
      </c>
      <c r="C520" s="8" t="str">
        <f>VLOOKUP(A520,'Food Encyclopedia'!$C$2:$K$999,6)</f>
        <v>Vegetables</v>
      </c>
      <c r="D520" s="8" t="str">
        <f>VLOOKUP(A520,'Food Encyclopedia'!$C$2:$K$999,7)</f>
        <v>Snack</v>
      </c>
      <c r="E520" s="8">
        <f>VLOOKUP(A520,'Absolute Total Monosaccharide C'!$E$2:$T$999,3)</f>
        <v>0.4236</v>
      </c>
      <c r="F520" s="8">
        <f>VLOOKUP(A520,'Absolute Total Monosaccharide C'!$E$2:$T$999,4)</f>
        <v>0.006461</v>
      </c>
      <c r="G520" s="8">
        <f>VLOOKUP(A520,'Absolute Total Monosaccharide C'!$E$2:$T$999,5)</f>
        <v>0</v>
      </c>
      <c r="H520" s="8">
        <f>VLOOKUP(A520,'Absolute Total Monosaccharide C'!$E$2:$T$999,6)</f>
        <v>0.0025</v>
      </c>
      <c r="I520" s="110">
        <f>VLOOKUP(A520,'Absolute Total Monosaccharide C'!$E$2:$T$999,7)</f>
        <v>0.007465</v>
      </c>
      <c r="J520" s="8">
        <f>VLOOKUP(A520,'Absolute Total Monosaccharide C'!$E$2:$T$999,8)</f>
        <v>0</v>
      </c>
      <c r="K520" s="8">
        <f>VLOOKUP(A520,'Absolute Total Monosaccharide C'!$E$2:$T$999,9)</f>
        <v>0.000874</v>
      </c>
      <c r="L520" s="8">
        <f>VLOOKUP(A520,'Absolute Total Monosaccharide C'!$E$2:$T$999,10)</f>
        <v>0</v>
      </c>
      <c r="M520" s="8">
        <f>VLOOKUP(A520,'Absolute Total Monosaccharide C'!$E$2:$T$999,11)</f>
        <v>0.003261</v>
      </c>
      <c r="N520" s="8">
        <f>VLOOKUP(A520,'Absolute Total Monosaccharide C'!$E$2:$T$999,12)</f>
        <v>0</v>
      </c>
      <c r="O520" s="8">
        <f>VLOOKUP(A520,'Absolute Total Monosaccharide C'!$E$2:$T$999,13)</f>
        <v>0</v>
      </c>
      <c r="P520" s="8">
        <f>VLOOKUP(A520,'Absolute Total Monosaccharide C'!$E$2:$T$999,14)</f>
        <v>0.003319</v>
      </c>
      <c r="Q520" s="8">
        <f>VLOOKUP(A520,'Absolute Total Monosaccharide C'!$E$2:$T$999,15)</f>
        <v>0</v>
      </c>
      <c r="R520" s="8">
        <f>VLOOKUP(A520,'Absolute Total Monosaccharide C'!$E$2:$T$999,16)</f>
        <v>0.000475</v>
      </c>
      <c r="S520" s="110">
        <f>VLOOKUP(A520,'Absolute Total Monosaccharide C'!$E$2:$T$999,2)</f>
        <v>9.691</v>
      </c>
    </row>
    <row r="521">
      <c r="A521" s="2" t="s">
        <v>1438</v>
      </c>
      <c r="B521" s="8" t="str">
        <f>VLOOKUP(A521,'Food Encyclopedia'!$C$2:$K$999,3)&amp;","&amp;VLOOKUP(A521,'Food Encyclopedia'!$C$2:$K$999,4)&amp;","&amp;VLOOKUP(A521,'Food Encyclopedia'!$C$2:$K$999,5)&amp;","&amp;VLOOKUP(A521,'Food Encyclopedia'!$C$2:$K$999,6)</f>
        <v>hemp seeds, NA, NA,fresh,Trader Joe's,Shelled Hemp Seeds,Beans, Peas, Legumes, Nuts, Seeds</v>
      </c>
      <c r="C521" s="8" t="str">
        <f>VLOOKUP(A521,'Food Encyclopedia'!$C$2:$K$999,6)</f>
        <v>Beans, Peas, Legumes, Nuts, Seeds</v>
      </c>
      <c r="D521" s="8" t="str">
        <f>VLOOKUP(A521,'Food Encyclopedia'!$C$2:$K$999,7)</f>
        <v>Nuts/Seeds</v>
      </c>
      <c r="E521" s="8">
        <f>VLOOKUP(A521,'Absolute Total Monosaccharide C'!$E$2:$T$999,3)</f>
        <v>0.011639</v>
      </c>
      <c r="F521" s="8">
        <f>VLOOKUP(A521,'Absolute Total Monosaccharide C'!$E$2:$T$999,4)</f>
        <v>0.006542</v>
      </c>
      <c r="G521" s="8">
        <f>VLOOKUP(A521,'Absolute Total Monosaccharide C'!$E$2:$T$999,5)</f>
        <v>0</v>
      </c>
      <c r="H521" s="8">
        <f>VLOOKUP(A521,'Absolute Total Monosaccharide C'!$E$2:$T$999,6)</f>
        <v>0.001382</v>
      </c>
      <c r="I521" s="110">
        <f>VLOOKUP(A521,'Absolute Total Monosaccharide C'!$E$2:$T$999,7)</f>
        <v>0.006668</v>
      </c>
      <c r="J521" s="8">
        <f>VLOOKUP(A521,'Absolute Total Monosaccharide C'!$E$2:$T$999,8)</f>
        <v>0</v>
      </c>
      <c r="K521" s="8">
        <f>VLOOKUP(A521,'Absolute Total Monosaccharide C'!$E$2:$T$999,9)</f>
        <v>0.001042</v>
      </c>
      <c r="L521" s="8">
        <f>VLOOKUP(A521,'Absolute Total Monosaccharide C'!$E$2:$T$999,10)</f>
        <v>0</v>
      </c>
      <c r="M521" s="8">
        <f>VLOOKUP(A521,'Absolute Total Monosaccharide C'!$E$2:$T$999,11)</f>
        <v>0.002492</v>
      </c>
      <c r="N521" s="8">
        <f>VLOOKUP(A521,'Absolute Total Monosaccharide C'!$E$2:$T$999,12)</f>
        <v>0</v>
      </c>
      <c r="O521" s="8">
        <f>VLOOKUP(A521,'Absolute Total Monosaccharide C'!$E$2:$T$999,13)</f>
        <v>0</v>
      </c>
      <c r="P521" s="8">
        <f>VLOOKUP(A521,'Absolute Total Monosaccharide C'!$E$2:$T$999,14)</f>
        <v>0</v>
      </c>
      <c r="Q521" s="8">
        <f>VLOOKUP(A521,'Absolute Total Monosaccharide C'!$E$2:$T$999,15)</f>
        <v>0</v>
      </c>
      <c r="R521" s="8">
        <f>VLOOKUP(A521,'Absolute Total Monosaccharide C'!$E$2:$T$999,16)</f>
        <v>0.001037</v>
      </c>
      <c r="S521" s="110">
        <f>VLOOKUP(A521,'Absolute Total Monosaccharide C'!$E$2:$T$999,2)</f>
        <v>10.352</v>
      </c>
    </row>
    <row r="522">
      <c r="A522" s="2" t="s">
        <v>1441</v>
      </c>
      <c r="B522" s="8" t="str">
        <f>VLOOKUP(A522,'Food Encyclopedia'!$C$2:$K$999,3)&amp;","&amp;VLOOKUP(A522,'Food Encyclopedia'!$C$2:$K$999,4)&amp;","&amp;VLOOKUP(A522,'Food Encyclopedia'!$C$2:$K$999,5)&amp;","&amp;VLOOKUP(A522,'Food Encyclopedia'!$C$2:$K$999,6)</f>
        <v>pita chips, NA, NA, fresh,Trader Joe's,Multigrain Pita Chips with Sesame Seeds,Grain Products</v>
      </c>
      <c r="C522" s="8" t="str">
        <f>VLOOKUP(A522,'Food Encyclopedia'!$C$2:$K$999,6)</f>
        <v>Grain Products</v>
      </c>
      <c r="D522" s="8" t="str">
        <f>VLOOKUP(A522,'Food Encyclopedia'!$C$2:$K$999,7)</f>
        <v>Snack</v>
      </c>
      <c r="E522" s="8">
        <f>VLOOKUP(A522,'Absolute Total Monosaccharide C'!$E$2:$T$999,3)</f>
        <v>0.487227</v>
      </c>
      <c r="F522" s="8">
        <f>VLOOKUP(A522,'Absolute Total Monosaccharide C'!$E$2:$T$999,4)</f>
        <v>0.002347</v>
      </c>
      <c r="G522" s="8">
        <f>VLOOKUP(A522,'Absolute Total Monosaccharide C'!$E$2:$T$999,5)</f>
        <v>0.007834</v>
      </c>
      <c r="H522" s="8">
        <f>VLOOKUP(A522,'Absolute Total Monosaccharide C'!$E$2:$T$999,6)</f>
        <v>0.010552</v>
      </c>
      <c r="I522" s="110">
        <f>VLOOKUP(A522,'Absolute Total Monosaccharide C'!$E$2:$T$999,7)</f>
        <v>0.010018</v>
      </c>
      <c r="J522" s="8">
        <f>VLOOKUP(A522,'Absolute Total Monosaccharide C'!$E$2:$T$999,8)</f>
        <v>0.000376</v>
      </c>
      <c r="K522" s="111">
        <f>VLOOKUP(A522,'Absolute Total Monosaccharide C'!$E$2:$T$999,9)</f>
        <v>0.0000773</v>
      </c>
      <c r="L522" s="111">
        <f>VLOOKUP(A522,'Absolute Total Monosaccharide C'!$E$2:$T$999,10)</f>
        <v>0.0000504</v>
      </c>
      <c r="M522" s="8">
        <f>VLOOKUP(A522,'Absolute Total Monosaccharide C'!$E$2:$T$999,11)</f>
        <v>0.000112</v>
      </c>
      <c r="N522" s="8">
        <f>VLOOKUP(A522,'Absolute Total Monosaccharide C'!$E$2:$T$999,12)</f>
        <v>0</v>
      </c>
      <c r="O522" s="8">
        <f>VLOOKUP(A522,'Absolute Total Monosaccharide C'!$E$2:$T$999,13)</f>
        <v>0</v>
      </c>
      <c r="P522" s="8">
        <f>VLOOKUP(A522,'Absolute Total Monosaccharide C'!$E$2:$T$999,14)</f>
        <v>0.001137</v>
      </c>
      <c r="Q522" s="8">
        <f>VLOOKUP(A522,'Absolute Total Monosaccharide C'!$E$2:$T$999,15)</f>
        <v>0</v>
      </c>
      <c r="R522" s="8">
        <f>VLOOKUP(A522,'Absolute Total Monosaccharide C'!$E$2:$T$999,16)</f>
        <v>0.000336</v>
      </c>
      <c r="S522" s="110">
        <f>VLOOKUP(A522,'Absolute Total Monosaccharide C'!$E$2:$T$999,2)</f>
        <v>10.158</v>
      </c>
    </row>
    <row r="523">
      <c r="A523" s="2" t="s">
        <v>1444</v>
      </c>
      <c r="B523" s="8" t="str">
        <f>VLOOKUP(A523,'Food Encyclopedia'!$C$2:$K$999,3)&amp;","&amp;VLOOKUP(A523,'Food Encyclopedia'!$C$2:$K$999,4)&amp;","&amp;VLOOKUP(A523,'Food Encyclopedia'!$C$2:$K$999,5)&amp;","&amp;VLOOKUP(A523,'Food Encyclopedia'!$C$2:$K$999,6)</f>
        <v>plantain crisps, NA, NA, dried,Trader Joe's,Plantain Crisps, crispy plantain slices,Fruits</v>
      </c>
      <c r="C523" s="8" t="str">
        <f>VLOOKUP(A523,'Food Encyclopedia'!$C$2:$K$999,6)</f>
        <v>Fruits</v>
      </c>
      <c r="D523" s="8" t="str">
        <f>VLOOKUP(A523,'Food Encyclopedia'!$C$2:$K$999,7)</f>
        <v>Snack</v>
      </c>
      <c r="E523" s="8">
        <f>VLOOKUP(A523,'Absolute Total Monosaccharide C'!$E$2:$T$999,3)</f>
        <v>0.55793</v>
      </c>
      <c r="F523" s="8">
        <f>VLOOKUP(A523,'Absolute Total Monosaccharide C'!$E$2:$T$999,4)</f>
        <v>0.001637</v>
      </c>
      <c r="G523" s="8">
        <f>VLOOKUP(A523,'Absolute Total Monosaccharide C'!$E$2:$T$999,5)</f>
        <v>0.010745</v>
      </c>
      <c r="H523" s="8">
        <f>VLOOKUP(A523,'Absolute Total Monosaccharide C'!$E$2:$T$999,6)</f>
        <v>0.000993</v>
      </c>
      <c r="I523" s="110">
        <f>VLOOKUP(A523,'Absolute Total Monosaccharide C'!$E$2:$T$999,7)</f>
        <v>0.003227</v>
      </c>
      <c r="J523" s="8">
        <f>VLOOKUP(A523,'Absolute Total Monosaccharide C'!$E$2:$T$999,8)</f>
        <v>0.000854</v>
      </c>
      <c r="K523" s="111">
        <f>VLOOKUP(A523,'Absolute Total Monosaccharide C'!$E$2:$T$999,9)</f>
        <v>0.0000438</v>
      </c>
      <c r="L523" s="111">
        <f>VLOOKUP(A523,'Absolute Total Monosaccharide C'!$E$2:$T$999,10)</f>
        <v>0.0000625</v>
      </c>
      <c r="M523" s="8">
        <f>VLOOKUP(A523,'Absolute Total Monosaccharide C'!$E$2:$T$999,11)</f>
        <v>0.00059</v>
      </c>
      <c r="N523" s="8">
        <f>VLOOKUP(A523,'Absolute Total Monosaccharide C'!$E$2:$T$999,12)</f>
        <v>0</v>
      </c>
      <c r="O523" s="8">
        <f>VLOOKUP(A523,'Absolute Total Monosaccharide C'!$E$2:$T$999,13)</f>
        <v>0</v>
      </c>
      <c r="P523" s="8">
        <f>VLOOKUP(A523,'Absolute Total Monosaccharide C'!$E$2:$T$999,14)</f>
        <v>0.001336</v>
      </c>
      <c r="Q523" s="8">
        <f>VLOOKUP(A523,'Absolute Total Monosaccharide C'!$E$2:$T$999,15)</f>
        <v>0</v>
      </c>
      <c r="R523" s="8">
        <f>VLOOKUP(A523,'Absolute Total Monosaccharide C'!$E$2:$T$999,16)</f>
        <v>0.000242</v>
      </c>
      <c r="S523" s="110">
        <f>VLOOKUP(A523,'Absolute Total Monosaccharide C'!$E$2:$T$999,2)</f>
        <v>9.965</v>
      </c>
    </row>
    <row r="524">
      <c r="A524" s="2" t="s">
        <v>1447</v>
      </c>
      <c r="B524" s="8" t="str">
        <f>VLOOKUP(A524,'Food Encyclopedia'!$C$2:$K$999,3)&amp;","&amp;VLOOKUP(A524,'Food Encyclopedia'!$C$2:$K$999,4)&amp;","&amp;VLOOKUP(A524,'Food Encyclopedia'!$C$2:$K$999,5)&amp;","&amp;VLOOKUP(A524,'Food Encyclopedia'!$C$2:$K$999,6)</f>
        <v>dried mango, NA, NA, dried,Mariani,Philippine mango,Fruits</v>
      </c>
      <c r="C524" s="8" t="str">
        <f>VLOOKUP(A524,'Food Encyclopedia'!$C$2:$K$999,6)</f>
        <v>Fruits</v>
      </c>
      <c r="D524" s="8" t="str">
        <f>VLOOKUP(A524,'Food Encyclopedia'!$C$2:$K$999,7)</f>
        <v>Snack</v>
      </c>
      <c r="E524" s="8">
        <f>VLOOKUP(A524,'Absolute Total Monosaccharide C'!$E$2:$T$999,3)</f>
        <v>0.403503</v>
      </c>
      <c r="F524" s="8">
        <f>VLOOKUP(A524,'Absolute Total Monosaccharide C'!$E$2:$T$999,4)</f>
        <v>0.004662</v>
      </c>
      <c r="G524" s="8">
        <f>VLOOKUP(A524,'Absolute Total Monosaccharide C'!$E$2:$T$999,5)</f>
        <v>0.051898</v>
      </c>
      <c r="H524" s="8">
        <f>VLOOKUP(A524,'Absolute Total Monosaccharide C'!$E$2:$T$999,6)</f>
        <v>0.00231</v>
      </c>
      <c r="I524" s="110">
        <f>VLOOKUP(A524,'Absolute Total Monosaccharide C'!$E$2:$T$999,7)</f>
        <v>0.006853</v>
      </c>
      <c r="J524" s="8">
        <f>VLOOKUP(A524,'Absolute Total Monosaccharide C'!$E$2:$T$999,8)</f>
        <v>0</v>
      </c>
      <c r="K524" s="8">
        <f>VLOOKUP(A524,'Absolute Total Monosaccharide C'!$E$2:$T$999,9)</f>
        <v>0.000767</v>
      </c>
      <c r="L524" s="8">
        <f>VLOOKUP(A524,'Absolute Total Monosaccharide C'!$E$2:$T$999,10)</f>
        <v>0</v>
      </c>
      <c r="M524" s="8">
        <f>VLOOKUP(A524,'Absolute Total Monosaccharide C'!$E$2:$T$999,11)</f>
        <v>0.006684</v>
      </c>
      <c r="N524" s="8">
        <f>VLOOKUP(A524,'Absolute Total Monosaccharide C'!$E$2:$T$999,12)</f>
        <v>0</v>
      </c>
      <c r="O524" s="8">
        <f>VLOOKUP(A524,'Absolute Total Monosaccharide C'!$E$2:$T$999,13)</f>
        <v>0</v>
      </c>
      <c r="P524" s="8">
        <f>VLOOKUP(A524,'Absolute Total Monosaccharide C'!$E$2:$T$999,14)</f>
        <v>0.001566</v>
      </c>
      <c r="Q524" s="8">
        <f>VLOOKUP(A524,'Absolute Total Monosaccharide C'!$E$2:$T$999,15)</f>
        <v>0</v>
      </c>
      <c r="R524" s="8">
        <f>VLOOKUP(A524,'Absolute Total Monosaccharide C'!$E$2:$T$999,16)</f>
        <v>0.000343</v>
      </c>
      <c r="S524" s="110">
        <f>VLOOKUP(A524,'Absolute Total Monosaccharide C'!$E$2:$T$999,2)</f>
        <v>10.494</v>
      </c>
    </row>
    <row r="525">
      <c r="A525" s="2" t="s">
        <v>1451</v>
      </c>
      <c r="B525" s="8" t="str">
        <f>VLOOKUP(A525,'Food Encyclopedia'!$C$2:$K$999,3)&amp;","&amp;VLOOKUP(A525,'Food Encyclopedia'!$C$2:$K$999,4)&amp;","&amp;VLOOKUP(A525,'Food Encyclopedia'!$C$2:$K$999,5)&amp;","&amp;VLOOKUP(A525,'Food Encyclopedia'!$C$2:$K$999,6)</f>
        <v>dried mango, NA, NA, dried,Mariani,Mango,Fruits</v>
      </c>
      <c r="C525" s="8" t="str">
        <f>VLOOKUP(A525,'Food Encyclopedia'!$C$2:$K$999,6)</f>
        <v>Fruits</v>
      </c>
      <c r="D525" s="8" t="str">
        <f>VLOOKUP(A525,'Food Encyclopedia'!$C$2:$K$999,7)</f>
        <v>Snack</v>
      </c>
      <c r="E525" s="8">
        <f>VLOOKUP(A525,'Absolute Total Monosaccharide C'!$E$2:$T$999,3)</f>
        <v>0.453414</v>
      </c>
      <c r="F525" s="8">
        <f>VLOOKUP(A525,'Absolute Total Monosaccharide C'!$E$2:$T$999,4)</f>
        <v>0.004954</v>
      </c>
      <c r="G525" s="8">
        <f>VLOOKUP(A525,'Absolute Total Monosaccharide C'!$E$2:$T$999,5)</f>
        <v>0.050049</v>
      </c>
      <c r="H525" s="8">
        <f>VLOOKUP(A525,'Absolute Total Monosaccharide C'!$E$2:$T$999,6)</f>
        <v>0.001677</v>
      </c>
      <c r="I525" s="110">
        <f>VLOOKUP(A525,'Absolute Total Monosaccharide C'!$E$2:$T$999,7)</f>
        <v>0.003732</v>
      </c>
      <c r="J525" s="8">
        <f>VLOOKUP(A525,'Absolute Total Monosaccharide C'!$E$2:$T$999,8)</f>
        <v>0</v>
      </c>
      <c r="K525" s="8">
        <f>VLOOKUP(A525,'Absolute Total Monosaccharide C'!$E$2:$T$999,9)</f>
        <v>0.000394</v>
      </c>
      <c r="L525" s="8">
        <f>VLOOKUP(A525,'Absolute Total Monosaccharide C'!$E$2:$T$999,10)</f>
        <v>0</v>
      </c>
      <c r="M525" s="8">
        <f>VLOOKUP(A525,'Absolute Total Monosaccharide C'!$E$2:$T$999,11)</f>
        <v>0.008301</v>
      </c>
      <c r="N525" s="8">
        <f>VLOOKUP(A525,'Absolute Total Monosaccharide C'!$E$2:$T$999,12)</f>
        <v>0</v>
      </c>
      <c r="O525" s="8">
        <f>VLOOKUP(A525,'Absolute Total Monosaccharide C'!$E$2:$T$999,13)</f>
        <v>0</v>
      </c>
      <c r="P525" s="8">
        <f>VLOOKUP(A525,'Absolute Total Monosaccharide C'!$E$2:$T$999,14)</f>
        <v>0</v>
      </c>
      <c r="Q525" s="8">
        <f>VLOOKUP(A525,'Absolute Total Monosaccharide C'!$E$2:$T$999,15)</f>
        <v>0</v>
      </c>
      <c r="R525" s="8">
        <f>VLOOKUP(A525,'Absolute Total Monosaccharide C'!$E$2:$T$999,16)</f>
        <v>0.000308</v>
      </c>
      <c r="S525" s="110">
        <f>VLOOKUP(A525,'Absolute Total Monosaccharide C'!$E$2:$T$999,2)</f>
        <v>10.825</v>
      </c>
    </row>
    <row r="526">
      <c r="A526" s="2" t="s">
        <v>1453</v>
      </c>
      <c r="B526" s="8" t="str">
        <f>VLOOKUP(A526,'Food Encyclopedia'!$C$2:$K$999,3)&amp;","&amp;VLOOKUP(A526,'Food Encyclopedia'!$C$2:$K$999,4)&amp;","&amp;VLOOKUP(A526,'Food Encyclopedia'!$C$2:$K$999,5)&amp;","&amp;VLOOKUP(A526,'Food Encyclopedia'!$C$2:$K$999,6)</f>
        <v>dried apricots, NA, NA, dried,Trader Joe's,Sun-Dried Apricots,Fruits</v>
      </c>
      <c r="C526" s="8" t="str">
        <f>VLOOKUP(A526,'Food Encyclopedia'!$C$2:$K$999,6)</f>
        <v>Fruits</v>
      </c>
      <c r="D526" s="8" t="str">
        <f>VLOOKUP(A526,'Food Encyclopedia'!$C$2:$K$999,7)</f>
        <v>Snack</v>
      </c>
      <c r="E526" s="8">
        <f>VLOOKUP(A526,'Absolute Total Monosaccharide C'!$E$2:$T$999,3)</f>
        <v>0.208704</v>
      </c>
      <c r="F526" s="8">
        <f>VLOOKUP(A526,'Absolute Total Monosaccharide C'!$E$2:$T$999,4)</f>
        <v>0.011358</v>
      </c>
      <c r="G526" s="8">
        <f>VLOOKUP(A526,'Absolute Total Monosaccharide C'!$E$2:$T$999,5)</f>
        <v>0.023507</v>
      </c>
      <c r="H526" s="8">
        <f>VLOOKUP(A526,'Absolute Total Monosaccharide C'!$E$2:$T$999,6)</f>
        <v>0.007463</v>
      </c>
      <c r="I526" s="110">
        <f>VLOOKUP(A526,'Absolute Total Monosaccharide C'!$E$2:$T$999,7)</f>
        <v>0.01602</v>
      </c>
      <c r="J526" s="8">
        <f>VLOOKUP(A526,'Absolute Total Monosaccharide C'!$E$2:$T$999,8)</f>
        <v>0</v>
      </c>
      <c r="K526" s="8">
        <f>VLOOKUP(A526,'Absolute Total Monosaccharide C'!$E$2:$T$999,9)</f>
        <v>0.002599</v>
      </c>
      <c r="L526" s="8">
        <f>VLOOKUP(A526,'Absolute Total Monosaccharide C'!$E$2:$T$999,10)</f>
        <v>0</v>
      </c>
      <c r="M526" s="8">
        <f>VLOOKUP(A526,'Absolute Total Monosaccharide C'!$E$2:$T$999,11)</f>
        <v>0.018706</v>
      </c>
      <c r="N526" s="8">
        <f>VLOOKUP(A526,'Absolute Total Monosaccharide C'!$E$2:$T$999,12)</f>
        <v>0</v>
      </c>
      <c r="O526" s="8">
        <f>VLOOKUP(A526,'Absolute Total Monosaccharide C'!$E$2:$T$999,13)</f>
        <v>0</v>
      </c>
      <c r="P526" s="8">
        <f>VLOOKUP(A526,'Absolute Total Monosaccharide C'!$E$2:$T$999,14)</f>
        <v>0.000688</v>
      </c>
      <c r="Q526" s="8">
        <f>VLOOKUP(A526,'Absolute Total Monosaccharide C'!$E$2:$T$999,15)</f>
        <v>0</v>
      </c>
      <c r="R526" s="8">
        <f>VLOOKUP(A526,'Absolute Total Monosaccharide C'!$E$2:$T$999,16)</f>
        <v>0.000497</v>
      </c>
      <c r="S526" s="110">
        <f>VLOOKUP(A526,'Absolute Total Monosaccharide C'!$E$2:$T$999,2)</f>
        <v>9.709</v>
      </c>
    </row>
    <row r="527">
      <c r="A527" s="2" t="s">
        <v>1456</v>
      </c>
      <c r="B527" s="8" t="str">
        <f>VLOOKUP(A527,'Food Encyclopedia'!$C$2:$K$999,3)&amp;","&amp;VLOOKUP(A527,'Food Encyclopedia'!$C$2:$K$999,4)&amp;","&amp;VLOOKUP(A527,'Food Encyclopedia'!$C$2:$K$999,5)&amp;","&amp;VLOOKUP(A527,'Food Encyclopedia'!$C$2:$K$999,6)</f>
        <v>raspberry, NA, NA, freeze-dried,Trader Joe's,Freeze-dried raspberries, unsweetened and unsulfured,Fruits</v>
      </c>
      <c r="C527" s="8" t="str">
        <f>VLOOKUP(A527,'Food Encyclopedia'!$C$2:$K$999,6)</f>
        <v>Fruits</v>
      </c>
      <c r="D527" s="8" t="str">
        <f>VLOOKUP(A527,'Food Encyclopedia'!$C$2:$K$999,7)</f>
        <v>Snack</v>
      </c>
      <c r="E527" s="8">
        <f>VLOOKUP(A527,'Absolute Total Monosaccharide C'!$E$2:$T$999,3)</f>
        <v>0.1739</v>
      </c>
      <c r="F527" s="8">
        <f>VLOOKUP(A527,'Absolute Total Monosaccharide C'!$E$2:$T$999,4)</f>
        <v>0.01239</v>
      </c>
      <c r="G527" s="8">
        <f>VLOOKUP(A527,'Absolute Total Monosaccharide C'!$E$2:$T$999,5)</f>
        <v>0.041559</v>
      </c>
      <c r="H527" s="8">
        <f>VLOOKUP(A527,'Absolute Total Monosaccharide C'!$E$2:$T$999,6)</f>
        <v>0.033288</v>
      </c>
      <c r="I527" s="110">
        <f>VLOOKUP(A527,'Absolute Total Monosaccharide C'!$E$2:$T$999,7)</f>
        <v>0.016152</v>
      </c>
      <c r="J527" s="8">
        <f>VLOOKUP(A527,'Absolute Total Monosaccharide C'!$E$2:$T$999,8)</f>
        <v>0</v>
      </c>
      <c r="K527" s="8">
        <f>VLOOKUP(A527,'Absolute Total Monosaccharide C'!$E$2:$T$999,9)</f>
        <v>0.003052</v>
      </c>
      <c r="L527" s="8">
        <f>VLOOKUP(A527,'Absolute Total Monosaccharide C'!$E$2:$T$999,10)</f>
        <v>0</v>
      </c>
      <c r="M527" s="8">
        <f>VLOOKUP(A527,'Absolute Total Monosaccharide C'!$E$2:$T$999,11)</f>
        <v>0.015521</v>
      </c>
      <c r="N527" s="8">
        <f>VLOOKUP(A527,'Absolute Total Monosaccharide C'!$E$2:$T$999,12)</f>
        <v>0</v>
      </c>
      <c r="O527" s="8">
        <f>VLOOKUP(A527,'Absolute Total Monosaccharide C'!$E$2:$T$999,13)</f>
        <v>0</v>
      </c>
      <c r="P527" s="8">
        <f>VLOOKUP(A527,'Absolute Total Monosaccharide C'!$E$2:$T$999,14)</f>
        <v>0.001913</v>
      </c>
      <c r="Q527" s="8">
        <f>VLOOKUP(A527,'Absolute Total Monosaccharide C'!$E$2:$T$999,15)</f>
        <v>0</v>
      </c>
      <c r="R527" s="8">
        <f>VLOOKUP(A527,'Absolute Total Monosaccharide C'!$E$2:$T$999,16)</f>
        <v>0.000486</v>
      </c>
      <c r="S527" s="110">
        <f>VLOOKUP(A527,'Absolute Total Monosaccharide C'!$E$2:$T$999,2)</f>
        <v>10.027</v>
      </c>
    </row>
    <row r="528">
      <c r="A528" s="2" t="s">
        <v>1459</v>
      </c>
      <c r="B528" s="8" t="str">
        <f>VLOOKUP(A528,'Food Encyclopedia'!$C$2:$K$999,3)&amp;","&amp;VLOOKUP(A528,'Food Encyclopedia'!$C$2:$K$999,4)&amp;","&amp;VLOOKUP(A528,'Food Encyclopedia'!$C$2:$K$999,5)&amp;","&amp;VLOOKUP(A528,'Food Encyclopedia'!$C$2:$K$999,6)</f>
        <v>banana chips, NA, NA, dried,Trader Joe's,Banana chips,Fruits</v>
      </c>
      <c r="C528" s="8" t="str">
        <f>VLOOKUP(A528,'Food Encyclopedia'!$C$2:$K$999,6)</f>
        <v>Fruits</v>
      </c>
      <c r="D528" s="8" t="str">
        <f>VLOOKUP(A528,'Food Encyclopedia'!$C$2:$K$999,7)</f>
        <v>Snack</v>
      </c>
      <c r="E528" s="8">
        <f>VLOOKUP(A528,'Absolute Total Monosaccharide C'!$E$2:$T$999,3)</f>
        <v>0.614054</v>
      </c>
      <c r="F528" s="8">
        <f>VLOOKUP(A528,'Absolute Total Monosaccharide C'!$E$2:$T$999,4)</f>
        <v>0</v>
      </c>
      <c r="G528" s="8">
        <f>VLOOKUP(A528,'Absolute Total Monosaccharide C'!$E$2:$T$999,5)</f>
        <v>0.022462</v>
      </c>
      <c r="H528" s="8">
        <f>VLOOKUP(A528,'Absolute Total Monosaccharide C'!$E$2:$T$999,6)</f>
        <v>0.001632</v>
      </c>
      <c r="I528" s="110">
        <f>VLOOKUP(A528,'Absolute Total Monosaccharide C'!$E$2:$T$999,7)</f>
        <v>0.003229</v>
      </c>
      <c r="J528" s="8">
        <f>VLOOKUP(A528,'Absolute Total Monosaccharide C'!$E$2:$T$999,8)</f>
        <v>0</v>
      </c>
      <c r="K528" s="8">
        <f>VLOOKUP(A528,'Absolute Total Monosaccharide C'!$E$2:$T$999,9)</f>
        <v>0.00015</v>
      </c>
      <c r="L528" s="8">
        <f>VLOOKUP(A528,'Absolute Total Monosaccharide C'!$E$2:$T$999,10)</f>
        <v>0</v>
      </c>
      <c r="M528" s="8">
        <f>VLOOKUP(A528,'Absolute Total Monosaccharide C'!$E$2:$T$999,11)</f>
        <v>0.006952</v>
      </c>
      <c r="N528" s="8">
        <f>VLOOKUP(A528,'Absolute Total Monosaccharide C'!$E$2:$T$999,12)</f>
        <v>0</v>
      </c>
      <c r="O528" s="8">
        <f>VLOOKUP(A528,'Absolute Total Monosaccharide C'!$E$2:$T$999,13)</f>
        <v>0</v>
      </c>
      <c r="P528" s="8">
        <f>VLOOKUP(A528,'Absolute Total Monosaccharide C'!$E$2:$T$999,14)</f>
        <v>0.003189</v>
      </c>
      <c r="Q528" s="8">
        <f>VLOOKUP(A528,'Absolute Total Monosaccharide C'!$E$2:$T$999,15)</f>
        <v>0</v>
      </c>
      <c r="R528" s="8">
        <f>VLOOKUP(A528,'Absolute Total Monosaccharide C'!$E$2:$T$999,16)</f>
        <v>0.000397</v>
      </c>
      <c r="S528" s="110">
        <f>VLOOKUP(A528,'Absolute Total Monosaccharide C'!$E$2:$T$999,2)</f>
        <v>10.546</v>
      </c>
    </row>
    <row r="529">
      <c r="A529" s="2" t="s">
        <v>1462</v>
      </c>
      <c r="B529" s="8" t="str">
        <f>VLOOKUP(A529,'Food Encyclopedia'!$C$2:$K$999,3)&amp;","&amp;VLOOKUP(A529,'Food Encyclopedia'!$C$2:$K$999,4)&amp;","&amp;VLOOKUP(A529,'Food Encyclopedia'!$C$2:$K$999,5)&amp;","&amp;VLOOKUP(A529,'Food Encyclopedia'!$C$2:$K$999,6)</f>
        <v>strawberry, NA, NA, freeze-dried,Trader Joe's,Freeze-dried strawberries, unsweetened and unsulfured,Fruits</v>
      </c>
      <c r="C529" s="8" t="str">
        <f>VLOOKUP(A529,'Food Encyclopedia'!$C$2:$K$999,6)</f>
        <v>Fruits</v>
      </c>
      <c r="D529" s="8" t="str">
        <f>VLOOKUP(A529,'Food Encyclopedia'!$C$2:$K$999,7)</f>
        <v>Snack</v>
      </c>
      <c r="E529" s="8">
        <f>VLOOKUP(A529,'Absolute Total Monosaccharide C'!$E$2:$T$999,3)</f>
        <v>0.335769</v>
      </c>
      <c r="F529" s="8">
        <f>VLOOKUP(A529,'Absolute Total Monosaccharide C'!$E$2:$T$999,4)</f>
        <v>0.018985</v>
      </c>
      <c r="G529" s="8">
        <f>VLOOKUP(A529,'Absolute Total Monosaccharide C'!$E$2:$T$999,5)</f>
        <v>0.050891</v>
      </c>
      <c r="H529" s="8">
        <f>VLOOKUP(A529,'Absolute Total Monosaccharide C'!$E$2:$T$999,6)</f>
        <v>0.007422</v>
      </c>
      <c r="I529" s="110">
        <f>VLOOKUP(A529,'Absolute Total Monosaccharide C'!$E$2:$T$999,7)</f>
        <v>0.00893</v>
      </c>
      <c r="J529" s="8">
        <f>VLOOKUP(A529,'Absolute Total Monosaccharide C'!$E$2:$T$999,8)</f>
        <v>0</v>
      </c>
      <c r="K529" s="8">
        <f>VLOOKUP(A529,'Absolute Total Monosaccharide C'!$E$2:$T$999,9)</f>
        <v>0.001369</v>
      </c>
      <c r="L529" s="8">
        <f>VLOOKUP(A529,'Absolute Total Monosaccharide C'!$E$2:$T$999,10)</f>
        <v>0</v>
      </c>
      <c r="M529" s="8">
        <f>VLOOKUP(A529,'Absolute Total Monosaccharide C'!$E$2:$T$999,11)</f>
        <v>0.019738</v>
      </c>
      <c r="N529" s="8">
        <f>VLOOKUP(A529,'Absolute Total Monosaccharide C'!$E$2:$T$999,12)</f>
        <v>0</v>
      </c>
      <c r="O529" s="8">
        <f>VLOOKUP(A529,'Absolute Total Monosaccharide C'!$E$2:$T$999,13)</f>
        <v>0</v>
      </c>
      <c r="P529" s="8">
        <f>VLOOKUP(A529,'Absolute Total Monosaccharide C'!$E$2:$T$999,14)</f>
        <v>0.000215</v>
      </c>
      <c r="Q529" s="8">
        <f>VLOOKUP(A529,'Absolute Total Monosaccharide C'!$E$2:$T$999,15)</f>
        <v>0</v>
      </c>
      <c r="R529" s="8">
        <f>VLOOKUP(A529,'Absolute Total Monosaccharide C'!$E$2:$T$999,16)</f>
        <v>0.000722</v>
      </c>
      <c r="S529" s="110">
        <f>VLOOKUP(A529,'Absolute Total Monosaccharide C'!$E$2:$T$999,2)</f>
        <v>10.17</v>
      </c>
    </row>
    <row r="530">
      <c r="A530" s="2" t="s">
        <v>1465</v>
      </c>
      <c r="B530" s="8" t="str">
        <f>VLOOKUP(A530,'Food Encyclopedia'!$C$2:$K$999,3)&amp;","&amp;VLOOKUP(A530,'Food Encyclopedia'!$C$2:$K$999,4)&amp;","&amp;VLOOKUP(A530,'Food Encyclopedia'!$C$2:$K$999,5)&amp;","&amp;VLOOKUP(A530,'Food Encyclopedia'!$C$2:$K$999,6)</f>
        <v>apple rings, NA, NA, freeze-dried,Trader Joe's,Dried Fruit, Unsulfured &amp; unsweetened New Zealand Sweet Apple Rings, selected from Braeburn, Royal Gala, Fuji and Pink Lady,Fruits</v>
      </c>
      <c r="C530" s="8" t="str">
        <f>VLOOKUP(A530,'Food Encyclopedia'!$C$2:$K$999,6)</f>
        <v>Fruits</v>
      </c>
      <c r="D530" s="8" t="str">
        <f>VLOOKUP(A530,'Food Encyclopedia'!$C$2:$K$999,7)</f>
        <v>Snack</v>
      </c>
      <c r="E530" s="8">
        <f>VLOOKUP(A530,'Absolute Total Monosaccharide C'!$E$2:$T$999,3)</f>
        <v>0.285248</v>
      </c>
      <c r="F530" s="8">
        <f>VLOOKUP(A530,'Absolute Total Monosaccharide C'!$E$2:$T$999,4)</f>
        <v>0.023919</v>
      </c>
      <c r="G530" s="8">
        <f>VLOOKUP(A530,'Absolute Total Monosaccharide C'!$E$2:$T$999,5)</f>
        <v>0.04016</v>
      </c>
      <c r="H530" s="8">
        <f>VLOOKUP(A530,'Absolute Total Monosaccharide C'!$E$2:$T$999,6)</f>
        <v>0.00941</v>
      </c>
      <c r="I530" s="110">
        <f>VLOOKUP(A530,'Absolute Total Monosaccharide C'!$E$2:$T$999,7)</f>
        <v>0.024528</v>
      </c>
      <c r="J530" s="8">
        <f>VLOOKUP(A530,'Absolute Total Monosaccharide C'!$E$2:$T$999,8)</f>
        <v>0</v>
      </c>
      <c r="K530" s="8">
        <f>VLOOKUP(A530,'Absolute Total Monosaccharide C'!$E$2:$T$999,9)</f>
        <v>0.002109</v>
      </c>
      <c r="L530" s="8">
        <f>VLOOKUP(A530,'Absolute Total Monosaccharide C'!$E$2:$T$999,10)</f>
        <v>0</v>
      </c>
      <c r="M530" s="8">
        <f>VLOOKUP(A530,'Absolute Total Monosaccharide C'!$E$2:$T$999,11)</f>
        <v>0.017899</v>
      </c>
      <c r="N530" s="8">
        <f>VLOOKUP(A530,'Absolute Total Monosaccharide C'!$E$2:$T$999,12)</f>
        <v>0</v>
      </c>
      <c r="O530" s="8">
        <f>VLOOKUP(A530,'Absolute Total Monosaccharide C'!$E$2:$T$999,13)</f>
        <v>0</v>
      </c>
      <c r="P530" s="8">
        <f>VLOOKUP(A530,'Absolute Total Monosaccharide C'!$E$2:$T$999,14)</f>
        <v>0.003311</v>
      </c>
      <c r="Q530" s="8">
        <f>VLOOKUP(A530,'Absolute Total Monosaccharide C'!$E$2:$T$999,15)</f>
        <v>0</v>
      </c>
      <c r="R530" s="8">
        <f>VLOOKUP(A530,'Absolute Total Monosaccharide C'!$E$2:$T$999,16)</f>
        <v>0.000276</v>
      </c>
      <c r="S530" s="110">
        <f>VLOOKUP(A530,'Absolute Total Monosaccharide C'!$E$2:$T$999,2)</f>
        <v>10.078</v>
      </c>
    </row>
    <row r="531">
      <c r="A531" s="2" t="s">
        <v>1468</v>
      </c>
      <c r="B531" s="8" t="str">
        <f>VLOOKUP(A531,'Food Encyclopedia'!$C$2:$K$999,3)&amp;","&amp;VLOOKUP(A531,'Food Encyclopedia'!$C$2:$K$999,4)&amp;","&amp;VLOOKUP(A531,'Food Encyclopedia'!$C$2:$K$999,5)&amp;","&amp;VLOOKUP(A531,'Food Encyclopedia'!$C$2:$K$999,6)</f>
        <v>mandarins, NA, NA, freeze-dried,Trader Joe's,Dried Fruit, Soft and Juicy Mandarins,Fruits</v>
      </c>
      <c r="C531" s="8" t="str">
        <f>VLOOKUP(A531,'Food Encyclopedia'!$C$2:$K$999,6)</f>
        <v>Fruits</v>
      </c>
      <c r="D531" s="8" t="str">
        <f>VLOOKUP(A531,'Food Encyclopedia'!$C$2:$K$999,7)</f>
        <v>Snack</v>
      </c>
      <c r="E531" s="8">
        <f>VLOOKUP(A531,'Absolute Total Monosaccharide C'!$E$2:$T$999,3)</f>
        <v>0.423106</v>
      </c>
      <c r="F531" s="8">
        <f>VLOOKUP(A531,'Absolute Total Monosaccharide C'!$E$2:$T$999,4)</f>
        <v>0.010142</v>
      </c>
      <c r="G531" s="8">
        <f>VLOOKUP(A531,'Absolute Total Monosaccharide C'!$E$2:$T$999,5)</f>
        <v>0.024668</v>
      </c>
      <c r="H531" s="8">
        <f>VLOOKUP(A531,'Absolute Total Monosaccharide C'!$E$2:$T$999,6)</f>
        <v>0.00106</v>
      </c>
      <c r="I531" s="110">
        <f>VLOOKUP(A531,'Absolute Total Monosaccharide C'!$E$2:$T$999,7)</f>
        <v>0.008778</v>
      </c>
      <c r="J531" s="8">
        <f>VLOOKUP(A531,'Absolute Total Monosaccharide C'!$E$2:$T$999,8)</f>
        <v>0</v>
      </c>
      <c r="K531" s="8">
        <f>VLOOKUP(A531,'Absolute Total Monosaccharide C'!$E$2:$T$999,9)</f>
        <v>0.002874</v>
      </c>
      <c r="L531" s="8">
        <f>VLOOKUP(A531,'Absolute Total Monosaccharide C'!$E$2:$T$999,10)</f>
        <v>0</v>
      </c>
      <c r="M531" s="8">
        <f>VLOOKUP(A531,'Absolute Total Monosaccharide C'!$E$2:$T$999,11)</f>
        <v>0.011766</v>
      </c>
      <c r="N531" s="8">
        <f>VLOOKUP(A531,'Absolute Total Monosaccharide C'!$E$2:$T$999,12)</f>
        <v>0</v>
      </c>
      <c r="O531" s="8">
        <f>VLOOKUP(A531,'Absolute Total Monosaccharide C'!$E$2:$T$999,13)</f>
        <v>0</v>
      </c>
      <c r="P531" s="8">
        <f>VLOOKUP(A531,'Absolute Total Monosaccharide C'!$E$2:$T$999,14)</f>
        <v>0.001307</v>
      </c>
      <c r="Q531" s="8">
        <f>VLOOKUP(A531,'Absolute Total Monosaccharide C'!$E$2:$T$999,15)</f>
        <v>0</v>
      </c>
      <c r="R531" s="8">
        <f>VLOOKUP(A531,'Absolute Total Monosaccharide C'!$E$2:$T$999,16)</f>
        <v>0.000167</v>
      </c>
      <c r="S531" s="110">
        <f>VLOOKUP(A531,'Absolute Total Monosaccharide C'!$E$2:$T$999,2)</f>
        <v>10.435</v>
      </c>
    </row>
    <row r="532">
      <c r="A532" s="2" t="s">
        <v>1471</v>
      </c>
      <c r="B532" s="8" t="str">
        <f>VLOOKUP(A532,'Food Encyclopedia'!$C$2:$K$999,3)&amp;","&amp;VLOOKUP(A532,'Food Encyclopedia'!$C$2:$K$999,4)&amp;","&amp;VLOOKUP(A532,'Food Encyclopedia'!$C$2:$K$999,5)&amp;","&amp;VLOOKUP(A532,'Food Encyclopedia'!$C$2:$K$999,6)</f>
        <v>pineapple rings, NA, NA, freeze-dried,Trader Joe's,Dried Fruit, Unsulfured &amp; unsweetened Dried Pineapple Rings,Fruits</v>
      </c>
      <c r="C532" s="8" t="str">
        <f>VLOOKUP(A532,'Food Encyclopedia'!$C$2:$K$999,6)</f>
        <v>Fruits</v>
      </c>
      <c r="D532" s="8" t="str">
        <f>VLOOKUP(A532,'Food Encyclopedia'!$C$2:$K$999,7)</f>
        <v>Snack</v>
      </c>
      <c r="E532" s="8">
        <f>VLOOKUP(A532,'Absolute Total Monosaccharide C'!$E$2:$T$999,3)</f>
        <v>0.342084</v>
      </c>
      <c r="F532" s="8">
        <f>VLOOKUP(A532,'Absolute Total Monosaccharide C'!$E$2:$T$999,4)</f>
        <v>0.011858</v>
      </c>
      <c r="G532" s="8">
        <f>VLOOKUP(A532,'Absolute Total Monosaccharide C'!$E$2:$T$999,5)</f>
        <v>0.01402</v>
      </c>
      <c r="H532" s="8">
        <f>VLOOKUP(A532,'Absolute Total Monosaccharide C'!$E$2:$T$999,6)</f>
        <v>0.014324</v>
      </c>
      <c r="I532" s="110">
        <f>VLOOKUP(A532,'Absolute Total Monosaccharide C'!$E$2:$T$999,7)</f>
        <v>0.010257</v>
      </c>
      <c r="J532" s="8">
        <f>VLOOKUP(A532,'Absolute Total Monosaccharide C'!$E$2:$T$999,8)</f>
        <v>0</v>
      </c>
      <c r="K532" s="8">
        <f>VLOOKUP(A532,'Absolute Total Monosaccharide C'!$E$2:$T$999,9)</f>
        <v>0.00028</v>
      </c>
      <c r="L532" s="8">
        <f>VLOOKUP(A532,'Absolute Total Monosaccharide C'!$E$2:$T$999,10)</f>
        <v>0</v>
      </c>
      <c r="M532" s="8">
        <f>VLOOKUP(A532,'Absolute Total Monosaccharide C'!$E$2:$T$999,11)</f>
        <v>0.00296</v>
      </c>
      <c r="N532" s="8">
        <f>VLOOKUP(A532,'Absolute Total Monosaccharide C'!$E$2:$T$999,12)</f>
        <v>0</v>
      </c>
      <c r="O532" s="8">
        <f>VLOOKUP(A532,'Absolute Total Monosaccharide C'!$E$2:$T$999,13)</f>
        <v>0</v>
      </c>
      <c r="P532" s="8">
        <f>VLOOKUP(A532,'Absolute Total Monosaccharide C'!$E$2:$T$999,14)</f>
        <v>0.006786</v>
      </c>
      <c r="Q532" s="8">
        <f>VLOOKUP(A532,'Absolute Total Monosaccharide C'!$E$2:$T$999,15)</f>
        <v>0</v>
      </c>
      <c r="R532" s="8">
        <f>VLOOKUP(A532,'Absolute Total Monosaccharide C'!$E$2:$T$999,16)</f>
        <v>0.00037</v>
      </c>
      <c r="S532" s="110">
        <f>VLOOKUP(A532,'Absolute Total Monosaccharide C'!$E$2:$T$999,2)</f>
        <v>9.886</v>
      </c>
    </row>
    <row r="533">
      <c r="A533" s="2" t="s">
        <v>1474</v>
      </c>
      <c r="B533" s="8" t="str">
        <f>VLOOKUP(A533,'Food Encyclopedia'!$C$2:$K$999,3)&amp;","&amp;VLOOKUP(A533,'Food Encyclopedia'!$C$2:$K$999,4)&amp;","&amp;VLOOKUP(A533,'Food Encyclopedia'!$C$2:$K$999,5)&amp;","&amp;VLOOKUP(A533,'Food Encyclopedia'!$C$2:$K$999,6)</f>
        <v>coconut strips, NA, NA, dried,Trader Joe's,Dried Fruit, Coconut Strips, lightly sweetened,Fruits</v>
      </c>
      <c r="C533" s="8" t="str">
        <f>VLOOKUP(A533,'Food Encyclopedia'!$C$2:$K$999,6)</f>
        <v>Fruits</v>
      </c>
      <c r="D533" s="8" t="str">
        <f>VLOOKUP(A533,'Food Encyclopedia'!$C$2:$K$999,7)</f>
        <v>Snack</v>
      </c>
      <c r="E533" s="8">
        <f>VLOOKUP(A533,'Absolute Total Monosaccharide C'!$E$2:$T$999,3)</f>
        <v>0.343762</v>
      </c>
      <c r="F533" s="8">
        <f>VLOOKUP(A533,'Absolute Total Monosaccharide C'!$E$2:$T$999,4)</f>
        <v>0.011252</v>
      </c>
      <c r="G533" s="8">
        <f>VLOOKUP(A533,'Absolute Total Monosaccharide C'!$E$2:$T$999,5)</f>
        <v>0.011302</v>
      </c>
      <c r="H533" s="8">
        <f>VLOOKUP(A533,'Absolute Total Monosaccharide C'!$E$2:$T$999,6)</f>
        <v>0</v>
      </c>
      <c r="I533" s="110">
        <f>VLOOKUP(A533,'Absolute Total Monosaccharide C'!$E$2:$T$999,7)</f>
        <v>0.001839</v>
      </c>
      <c r="J533" s="8">
        <f>VLOOKUP(A533,'Absolute Total Monosaccharide C'!$E$2:$T$999,8)</f>
        <v>0</v>
      </c>
      <c r="K533" s="8">
        <f>VLOOKUP(A533,'Absolute Total Monosaccharide C'!$E$2:$T$999,9)</f>
        <v>0.00039</v>
      </c>
      <c r="L533" s="8">
        <f>VLOOKUP(A533,'Absolute Total Monosaccharide C'!$E$2:$T$999,10)</f>
        <v>0</v>
      </c>
      <c r="M533" s="8">
        <f>VLOOKUP(A533,'Absolute Total Monosaccharide C'!$E$2:$T$999,11)</f>
        <v>0.000771</v>
      </c>
      <c r="N533" s="8">
        <f>VLOOKUP(A533,'Absolute Total Monosaccharide C'!$E$2:$T$999,12)</f>
        <v>0</v>
      </c>
      <c r="O533" s="8">
        <f>VLOOKUP(A533,'Absolute Total Monosaccharide C'!$E$2:$T$999,13)</f>
        <v>0</v>
      </c>
      <c r="P533" s="8">
        <f>VLOOKUP(A533,'Absolute Total Monosaccharide C'!$E$2:$T$999,14)</f>
        <v>0.027415</v>
      </c>
      <c r="Q533" s="8">
        <f>VLOOKUP(A533,'Absolute Total Monosaccharide C'!$E$2:$T$999,15)</f>
        <v>0</v>
      </c>
      <c r="R533" s="8">
        <f>VLOOKUP(A533,'Absolute Total Monosaccharide C'!$E$2:$T$999,16)</f>
        <v>0.000116</v>
      </c>
      <c r="S533" s="110">
        <f>VLOOKUP(A533,'Absolute Total Monosaccharide C'!$E$2:$T$999,2)</f>
        <v>10.087</v>
      </c>
    </row>
    <row r="534">
      <c r="A534" s="2" t="s">
        <v>1477</v>
      </c>
      <c r="B534" s="8" t="str">
        <f>VLOOKUP(A534,'Food Encyclopedia'!$C$2:$K$999,3)&amp;","&amp;VLOOKUP(A534,'Food Encyclopedia'!$C$2:$K$999,4)&amp;","&amp;VLOOKUP(A534,'Food Encyclopedia'!$C$2:$K$999,5)&amp;","&amp;VLOOKUP(A534,'Food Encyclopedia'!$C$2:$K$999,6)</f>
        <v>orange slices, NA, NA, dried,Trader Joe's,Dried Fruit, sweetened dried orange slices,Fruits</v>
      </c>
      <c r="C534" s="8" t="str">
        <f>VLOOKUP(A534,'Food Encyclopedia'!$C$2:$K$999,6)</f>
        <v>Fruits</v>
      </c>
      <c r="D534" s="8" t="str">
        <f>VLOOKUP(A534,'Food Encyclopedia'!$C$2:$K$999,7)</f>
        <v>Snack</v>
      </c>
      <c r="E534" s="8">
        <f>VLOOKUP(A534,'Absolute Total Monosaccharide C'!$E$2:$T$999,3)</f>
        <v>0.502834</v>
      </c>
      <c r="F534" s="8">
        <f>VLOOKUP(A534,'Absolute Total Monosaccharide C'!$E$2:$T$999,4)</f>
        <v>0.00727</v>
      </c>
      <c r="G534" s="8">
        <f>VLOOKUP(A534,'Absolute Total Monosaccharide C'!$E$2:$T$999,5)</f>
        <v>0.027921</v>
      </c>
      <c r="H534" s="8">
        <f>VLOOKUP(A534,'Absolute Total Monosaccharide C'!$E$2:$T$999,6)</f>
        <v>0.00086</v>
      </c>
      <c r="I534" s="110">
        <f>VLOOKUP(A534,'Absolute Total Monosaccharide C'!$E$2:$T$999,7)</f>
        <v>0.00425</v>
      </c>
      <c r="J534" s="8">
        <f>VLOOKUP(A534,'Absolute Total Monosaccharide C'!$E$2:$T$999,8)</f>
        <v>0</v>
      </c>
      <c r="K534" s="8">
        <f>VLOOKUP(A534,'Absolute Total Monosaccharide C'!$E$2:$T$999,9)</f>
        <v>0.00149</v>
      </c>
      <c r="L534" s="8">
        <f>VLOOKUP(A534,'Absolute Total Monosaccharide C'!$E$2:$T$999,10)</f>
        <v>0</v>
      </c>
      <c r="M534" s="8">
        <f>VLOOKUP(A534,'Absolute Total Monosaccharide C'!$E$2:$T$999,11)</f>
        <v>0.006463</v>
      </c>
      <c r="N534" s="8">
        <f>VLOOKUP(A534,'Absolute Total Monosaccharide C'!$E$2:$T$999,12)</f>
        <v>0</v>
      </c>
      <c r="O534" s="8">
        <f>VLOOKUP(A534,'Absolute Total Monosaccharide C'!$E$2:$T$999,13)</f>
        <v>0</v>
      </c>
      <c r="P534" s="8">
        <f>VLOOKUP(A534,'Absolute Total Monosaccharide C'!$E$2:$T$999,14)</f>
        <v>0.002826</v>
      </c>
      <c r="Q534" s="8">
        <f>VLOOKUP(A534,'Absolute Total Monosaccharide C'!$E$2:$T$999,15)</f>
        <v>0</v>
      </c>
      <c r="R534" s="8">
        <f>VLOOKUP(A534,'Absolute Total Monosaccharide C'!$E$2:$T$999,16)</f>
        <v>0.000104</v>
      </c>
      <c r="S534" s="110">
        <f>VLOOKUP(A534,'Absolute Total Monosaccharide C'!$E$2:$T$999,2)</f>
        <v>9.795</v>
      </c>
    </row>
    <row r="535">
      <c r="A535" s="2" t="s">
        <v>1480</v>
      </c>
      <c r="B535" s="8" t="str">
        <f>VLOOKUP(A535,'Food Encyclopedia'!$C$2:$K$999,3)&amp;","&amp;VLOOKUP(A535,'Food Encyclopedia'!$C$2:$K$999,4)&amp;","&amp;VLOOKUP(A535,'Food Encyclopedia'!$C$2:$K$999,5)&amp;","&amp;VLOOKUP(A535,'Food Encyclopedia'!$C$2:$K$999,6)</f>
        <v>coconut chips, NA, NA, dried,Trader Joe's,Organic unsweetened coconut chips,Fruits</v>
      </c>
      <c r="C535" s="8" t="str">
        <f>VLOOKUP(A535,'Food Encyclopedia'!$C$2:$K$999,6)</f>
        <v>Fruits</v>
      </c>
      <c r="D535" s="8" t="str">
        <f>VLOOKUP(A535,'Food Encyclopedia'!$C$2:$K$999,7)</f>
        <v>Snack</v>
      </c>
      <c r="E535" s="8">
        <f>VLOOKUP(A535,'Absolute Total Monosaccharide C'!$E$2:$T$999,3)</f>
        <v>0.035392</v>
      </c>
      <c r="F535" s="8">
        <f>VLOOKUP(A535,'Absolute Total Monosaccharide C'!$E$2:$T$999,4)</f>
        <v>0.01315</v>
      </c>
      <c r="G535" s="8">
        <f>VLOOKUP(A535,'Absolute Total Monosaccharide C'!$E$2:$T$999,5)</f>
        <v>0.000628</v>
      </c>
      <c r="H535" s="8">
        <f>VLOOKUP(A535,'Absolute Total Monosaccharide C'!$E$2:$T$999,6)</f>
        <v>0</v>
      </c>
      <c r="I535" s="110">
        <f>VLOOKUP(A535,'Absolute Total Monosaccharide C'!$E$2:$T$999,7)</f>
        <v>0.003848</v>
      </c>
      <c r="J535" s="8">
        <f>VLOOKUP(A535,'Absolute Total Monosaccharide C'!$E$2:$T$999,8)</f>
        <v>0</v>
      </c>
      <c r="K535" s="8">
        <f>VLOOKUP(A535,'Absolute Total Monosaccharide C'!$E$2:$T$999,9)</f>
        <v>0.000554</v>
      </c>
      <c r="L535" s="8">
        <f>VLOOKUP(A535,'Absolute Total Monosaccharide C'!$E$2:$T$999,10)</f>
        <v>0</v>
      </c>
      <c r="M535" s="8">
        <f>VLOOKUP(A535,'Absolute Total Monosaccharide C'!$E$2:$T$999,11)</f>
        <v>0.001443</v>
      </c>
      <c r="N535" s="8">
        <f>VLOOKUP(A535,'Absolute Total Monosaccharide C'!$E$2:$T$999,12)</f>
        <v>0</v>
      </c>
      <c r="O535" s="8">
        <f>VLOOKUP(A535,'Absolute Total Monosaccharide C'!$E$2:$T$999,13)</f>
        <v>0</v>
      </c>
      <c r="P535" s="8">
        <f>VLOOKUP(A535,'Absolute Total Monosaccharide C'!$E$2:$T$999,14)</f>
        <v>0.075986</v>
      </c>
      <c r="Q535" s="8">
        <f>VLOOKUP(A535,'Absolute Total Monosaccharide C'!$E$2:$T$999,15)</f>
        <v>0</v>
      </c>
      <c r="R535" s="8">
        <f>VLOOKUP(A535,'Absolute Total Monosaccharide C'!$E$2:$T$999,16)</f>
        <v>0.000131</v>
      </c>
      <c r="S535" s="110">
        <f>VLOOKUP(A535,'Absolute Total Monosaccharide C'!$E$2:$T$999,2)</f>
        <v>10.177</v>
      </c>
    </row>
    <row r="536">
      <c r="A536" s="2" t="s">
        <v>1483</v>
      </c>
      <c r="B536" s="8" t="str">
        <f>VLOOKUP(A536,'Food Encyclopedia'!$C$2:$K$999,3)&amp;","&amp;VLOOKUP(A536,'Food Encyclopedia'!$C$2:$K$999,4)&amp;","&amp;VLOOKUP(A536,'Food Encyclopedia'!$C$2:$K$999,5)&amp;","&amp;VLOOKUP(A536,'Food Encyclopedia'!$C$2:$K$999,6)</f>
        <v>watermelon, NA, NA, dried,Trader Joe's,Organic Watermelon Jerky,Fruits</v>
      </c>
      <c r="C536" s="8" t="str">
        <f>VLOOKUP(A536,'Food Encyclopedia'!$C$2:$K$999,6)</f>
        <v>Fruits</v>
      </c>
      <c r="D536" s="8" t="str">
        <f>VLOOKUP(A536,'Food Encyclopedia'!$C$2:$K$999,7)</f>
        <v>Snack</v>
      </c>
      <c r="E536" s="8">
        <f>VLOOKUP(A536,'Absolute Total Monosaccharide C'!$E$2:$T$999,3)</f>
        <v>0.301261</v>
      </c>
      <c r="F536" s="8">
        <f>VLOOKUP(A536,'Absolute Total Monosaccharide C'!$E$2:$T$999,4)</f>
        <v>0.005648</v>
      </c>
      <c r="G536" s="8">
        <f>VLOOKUP(A536,'Absolute Total Monosaccharide C'!$E$2:$T$999,5)</f>
        <v>0.074825</v>
      </c>
      <c r="H536" s="8">
        <f>VLOOKUP(A536,'Absolute Total Monosaccharide C'!$E$2:$T$999,6)</f>
        <v>0.003649</v>
      </c>
      <c r="I536" s="110">
        <f>VLOOKUP(A536,'Absolute Total Monosaccharide C'!$E$2:$T$999,7)</f>
        <v>0.004734</v>
      </c>
      <c r="J536" s="8">
        <f>VLOOKUP(A536,'Absolute Total Monosaccharide C'!$E$2:$T$999,8)</f>
        <v>0</v>
      </c>
      <c r="K536" s="8">
        <f>VLOOKUP(A536,'Absolute Total Monosaccharide C'!$E$2:$T$999,9)</f>
        <v>0.000673</v>
      </c>
      <c r="L536" s="8">
        <f>VLOOKUP(A536,'Absolute Total Monosaccharide C'!$E$2:$T$999,10)</f>
        <v>0</v>
      </c>
      <c r="M536" s="8">
        <f>VLOOKUP(A536,'Absolute Total Monosaccharide C'!$E$2:$T$999,11)</f>
        <v>0.008941</v>
      </c>
      <c r="N536" s="8">
        <f>VLOOKUP(A536,'Absolute Total Monosaccharide C'!$E$2:$T$999,12)</f>
        <v>0</v>
      </c>
      <c r="O536" s="8">
        <f>VLOOKUP(A536,'Absolute Total Monosaccharide C'!$E$2:$T$999,13)</f>
        <v>0</v>
      </c>
      <c r="P536" s="8">
        <f>VLOOKUP(A536,'Absolute Total Monosaccharide C'!$E$2:$T$999,14)</f>
        <v>0.004737</v>
      </c>
      <c r="Q536" s="8">
        <f>VLOOKUP(A536,'Absolute Total Monosaccharide C'!$E$2:$T$999,15)</f>
        <v>0</v>
      </c>
      <c r="R536" s="8">
        <f>VLOOKUP(A536,'Absolute Total Monosaccharide C'!$E$2:$T$999,16)</f>
        <v>0.000465</v>
      </c>
      <c r="S536" s="110">
        <f>VLOOKUP(A536,'Absolute Total Monosaccharide C'!$E$2:$T$999,2)</f>
        <v>9.944</v>
      </c>
    </row>
    <row r="537">
      <c r="A537" s="2" t="s">
        <v>1486</v>
      </c>
      <c r="B537" s="8" t="str">
        <f>VLOOKUP(A537,'Food Encyclopedia'!$C$2:$K$999,3)&amp;","&amp;VLOOKUP(A537,'Food Encyclopedia'!$C$2:$K$999,4)&amp;","&amp;VLOOKUP(A537,'Food Encyclopedia'!$C$2:$K$999,5)&amp;","&amp;VLOOKUP(A537,'Food Encyclopedia'!$C$2:$K$999,6)</f>
        <v>crackers, NA, NA, fresh,Trader Joe's,Original Savory Thin Crackers,Grain Products</v>
      </c>
      <c r="C537" s="8" t="str">
        <f>VLOOKUP(A537,'Food Encyclopedia'!$C$2:$K$999,6)</f>
        <v>Grain Products</v>
      </c>
      <c r="D537" s="8" t="str">
        <f>VLOOKUP(A537,'Food Encyclopedia'!$C$2:$K$999,7)</f>
        <v>Snack</v>
      </c>
      <c r="E537" s="8">
        <f>VLOOKUP(A537,'Absolute Total Monosaccharide C'!$E$2:$T$999,3)</f>
        <v>0.671565</v>
      </c>
      <c r="F537" s="8">
        <f>VLOOKUP(A537,'Absolute Total Monosaccharide C'!$E$2:$T$999,4)</f>
        <v>0.002436</v>
      </c>
      <c r="G537" s="8">
        <f>VLOOKUP(A537,'Absolute Total Monosaccharide C'!$E$2:$T$999,5)</f>
        <v>0.007792</v>
      </c>
      <c r="H537" s="8">
        <f>VLOOKUP(A537,'Absolute Total Monosaccharide C'!$E$2:$T$999,6)</f>
        <v>0.001355</v>
      </c>
      <c r="I537" s="110">
        <f>VLOOKUP(A537,'Absolute Total Monosaccharide C'!$E$2:$T$999,7)</f>
        <v>0.00837</v>
      </c>
      <c r="J537" s="8">
        <f>VLOOKUP(A537,'Absolute Total Monosaccharide C'!$E$2:$T$999,8)</f>
        <v>0.000425</v>
      </c>
      <c r="K537" s="8">
        <f>VLOOKUP(A537,'Absolute Total Monosaccharide C'!$E$2:$T$999,9)</f>
        <v>0.000182</v>
      </c>
      <c r="L537" s="111">
        <f>VLOOKUP(A537,'Absolute Total Monosaccharide C'!$E$2:$T$999,10)</f>
        <v>0.0000253</v>
      </c>
      <c r="M537" s="8">
        <f>VLOOKUP(A537,'Absolute Total Monosaccharide C'!$E$2:$T$999,11)</f>
        <v>0</v>
      </c>
      <c r="N537" s="8">
        <f>VLOOKUP(A537,'Absolute Total Monosaccharide C'!$E$2:$T$999,12)</f>
        <v>0</v>
      </c>
      <c r="O537" s="8">
        <f>VLOOKUP(A537,'Absolute Total Monosaccharide C'!$E$2:$T$999,13)</f>
        <v>0</v>
      </c>
      <c r="P537" s="8">
        <f>VLOOKUP(A537,'Absolute Total Monosaccharide C'!$E$2:$T$999,14)</f>
        <v>0.005314</v>
      </c>
      <c r="Q537" s="8">
        <f>VLOOKUP(A537,'Absolute Total Monosaccharide C'!$E$2:$T$999,15)</f>
        <v>0</v>
      </c>
      <c r="R537" s="8">
        <f>VLOOKUP(A537,'Absolute Total Monosaccharide C'!$E$2:$T$999,16)</f>
        <v>0.000416</v>
      </c>
      <c r="S537" s="110">
        <f>VLOOKUP(A537,'Absolute Total Monosaccharide C'!$E$2:$T$999,2)</f>
        <v>9.573</v>
      </c>
    </row>
    <row r="538">
      <c r="A538" s="2" t="s">
        <v>1489</v>
      </c>
      <c r="B538" s="8" t="str">
        <f>VLOOKUP(A538,'Food Encyclopedia'!$C$2:$K$999,3)&amp;","&amp;VLOOKUP(A538,'Food Encyclopedia'!$C$2:$K$999,4)&amp;","&amp;VLOOKUP(A538,'Food Encyclopedia'!$C$2:$K$999,5)&amp;","&amp;VLOOKUP(A538,'Food Encyclopedia'!$C$2:$K$999,6)</f>
        <v>cheesy crackers, NA, NA, fresh,Trader Joe's,Bite Size Sharp Cheddar Cheesy Crackers,Milk and Milk Products</v>
      </c>
      <c r="C538" s="8" t="str">
        <f>VLOOKUP(A538,'Food Encyclopedia'!$C$2:$K$999,6)</f>
        <v>Milk and Milk Products</v>
      </c>
      <c r="D538" s="8" t="str">
        <f>VLOOKUP(A538,'Food Encyclopedia'!$C$2:$K$999,7)</f>
        <v>Snack</v>
      </c>
      <c r="E538" s="8">
        <f>VLOOKUP(A538,'Absolute Total Monosaccharide C'!$E$2:$T$999,3)</f>
        <v>0.391707</v>
      </c>
      <c r="F538" s="8">
        <f>VLOOKUP(A538,'Absolute Total Monosaccharide C'!$E$2:$T$999,4)</f>
        <v>0.003321</v>
      </c>
      <c r="G538" s="8">
        <f>VLOOKUP(A538,'Absolute Total Monosaccharide C'!$E$2:$T$999,5)</f>
        <v>0.004983</v>
      </c>
      <c r="H538" s="8">
        <f>VLOOKUP(A538,'Absolute Total Monosaccharide C'!$E$2:$T$999,6)</f>
        <v>0.00327</v>
      </c>
      <c r="I538" s="110">
        <f>VLOOKUP(A538,'Absolute Total Monosaccharide C'!$E$2:$T$999,7)</f>
        <v>0.007046</v>
      </c>
      <c r="J538" s="8">
        <f>VLOOKUP(A538,'Absolute Total Monosaccharide C'!$E$2:$T$999,8)</f>
        <v>0.000557</v>
      </c>
      <c r="K538" s="111">
        <f>VLOOKUP(A538,'Absolute Total Monosaccharide C'!$E$2:$T$999,9)</f>
        <v>0.0000504</v>
      </c>
      <c r="L538" s="111">
        <f>VLOOKUP(A538,'Absolute Total Monosaccharide C'!$E$2:$T$999,10)</f>
        <v>0.000021</v>
      </c>
      <c r="M538" s="8">
        <f>VLOOKUP(A538,'Absolute Total Monosaccharide C'!$E$2:$T$999,11)</f>
        <v>0</v>
      </c>
      <c r="N538" s="8">
        <f>VLOOKUP(A538,'Absolute Total Monosaccharide C'!$E$2:$T$999,12)</f>
        <v>0</v>
      </c>
      <c r="O538" s="8">
        <f>VLOOKUP(A538,'Absolute Total Monosaccharide C'!$E$2:$T$999,13)</f>
        <v>0</v>
      </c>
      <c r="P538" s="8">
        <f>VLOOKUP(A538,'Absolute Total Monosaccharide C'!$E$2:$T$999,14)</f>
        <v>0.000484</v>
      </c>
      <c r="Q538" s="8">
        <f>VLOOKUP(A538,'Absolute Total Monosaccharide C'!$E$2:$T$999,15)</f>
        <v>0</v>
      </c>
      <c r="R538" s="8">
        <f>VLOOKUP(A538,'Absolute Total Monosaccharide C'!$E$2:$T$999,16)</f>
        <v>0.000231</v>
      </c>
      <c r="S538" s="110">
        <f>VLOOKUP(A538,'Absolute Total Monosaccharide C'!$E$2:$T$999,2)</f>
        <v>10.304</v>
      </c>
    </row>
    <row r="539">
      <c r="A539" s="2" t="s">
        <v>1492</v>
      </c>
      <c r="B539" s="8" t="str">
        <f>VLOOKUP(A539,'Food Encyclopedia'!$C$2:$K$999,3)&amp;","&amp;VLOOKUP(A539,'Food Encyclopedia'!$C$2:$K$999,4)&amp;","&amp;VLOOKUP(A539,'Food Encyclopedia'!$C$2:$K$999,5)&amp;","&amp;VLOOKUP(A539,'Food Encyclopedia'!$C$2:$K$999,6)</f>
        <v>roasted seaweed, NA, NA, fresh,Trader Joe's,Roasted Seaweed with sea salt,Vegetables</v>
      </c>
      <c r="C539" s="8" t="str">
        <f>VLOOKUP(A539,'Food Encyclopedia'!$C$2:$K$999,6)</f>
        <v>Vegetables</v>
      </c>
      <c r="D539" s="8" t="str">
        <f>VLOOKUP(A539,'Food Encyclopedia'!$C$2:$K$999,7)</f>
        <v>Snack</v>
      </c>
      <c r="E539" s="8">
        <f>VLOOKUP(A539,'Absolute Total Monosaccharide C'!$E$2:$T$999,3)</f>
        <v>0.001938</v>
      </c>
      <c r="F539" s="8">
        <f>VLOOKUP(A539,'Absolute Total Monosaccharide C'!$E$2:$T$999,4)</f>
        <v>0.076812</v>
      </c>
      <c r="G539" s="8">
        <f>VLOOKUP(A539,'Absolute Total Monosaccharide C'!$E$2:$T$999,5)</f>
        <v>0.000633</v>
      </c>
      <c r="H539" s="8">
        <f>VLOOKUP(A539,'Absolute Total Monosaccharide C'!$E$2:$T$999,6)</f>
        <v>0.003182</v>
      </c>
      <c r="I539" s="110">
        <f>VLOOKUP(A539,'Absolute Total Monosaccharide C'!$E$2:$T$999,7)</f>
        <v>0.000149</v>
      </c>
      <c r="J539" s="8">
        <f>VLOOKUP(A539,'Absolute Total Monosaccharide C'!$E$2:$T$999,8)</f>
        <v>0.000683</v>
      </c>
      <c r="K539" s="8">
        <f>VLOOKUP(A539,'Absolute Total Monosaccharide C'!$E$2:$T$999,9)</f>
        <v>0</v>
      </c>
      <c r="L539" s="111">
        <f>VLOOKUP(A539,'Absolute Total Monosaccharide C'!$E$2:$T$999,10)</f>
        <v>0.0000575</v>
      </c>
      <c r="M539" s="8">
        <f>VLOOKUP(A539,'Absolute Total Monosaccharide C'!$E$2:$T$999,11)</f>
        <v>0</v>
      </c>
      <c r="N539" s="8">
        <f>VLOOKUP(A539,'Absolute Total Monosaccharide C'!$E$2:$T$999,12)</f>
        <v>0</v>
      </c>
      <c r="O539" s="8">
        <f>VLOOKUP(A539,'Absolute Total Monosaccharide C'!$E$2:$T$999,13)</f>
        <v>0</v>
      </c>
      <c r="P539" s="8">
        <f>VLOOKUP(A539,'Absolute Total Monosaccharide C'!$E$2:$T$999,14)</f>
        <v>0.007537</v>
      </c>
      <c r="Q539" s="8">
        <f>VLOOKUP(A539,'Absolute Total Monosaccharide C'!$E$2:$T$999,15)</f>
        <v>0</v>
      </c>
      <c r="R539" s="8">
        <f>VLOOKUP(A539,'Absolute Total Monosaccharide C'!$E$2:$T$999,16)</f>
        <v>0.001787</v>
      </c>
      <c r="S539" s="110">
        <f>VLOOKUP(A539,'Absolute Total Monosaccharide C'!$E$2:$T$999,2)</f>
        <v>9.959</v>
      </c>
    </row>
    <row r="540">
      <c r="A540" s="2" t="s">
        <v>1495</v>
      </c>
      <c r="B540" s="8" t="str">
        <f>VLOOKUP(A540,'Food Encyclopedia'!$C$2:$K$999,3)&amp;","&amp;VLOOKUP(A540,'Food Encyclopedia'!$C$2:$K$999,4)&amp;","&amp;VLOOKUP(A540,'Food Encyclopedia'!$C$2:$K$999,5)&amp;","&amp;VLOOKUP(A540,'Food Encyclopedia'!$C$2:$K$999,6)</f>
        <v>cookies, almond, NA, fresh,Trader Joe's,Almond Windmill Cookies, topped with crunchy almonds,Grain Products</v>
      </c>
      <c r="C540" s="8" t="str">
        <f>VLOOKUP(A540,'Food Encyclopedia'!$C$2:$K$999,6)</f>
        <v>Grain Products</v>
      </c>
      <c r="D540" s="8" t="str">
        <f>VLOOKUP(A540,'Food Encyclopedia'!$C$2:$K$999,7)</f>
        <v>Snack</v>
      </c>
      <c r="E540" s="8">
        <f>VLOOKUP(A540,'Absolute Total Monosaccharide C'!$E$2:$T$999,3)</f>
        <v>0.515819</v>
      </c>
      <c r="F540" s="8">
        <f>VLOOKUP(A540,'Absolute Total Monosaccharide C'!$E$2:$T$999,4)</f>
        <v>0.004766</v>
      </c>
      <c r="G540" s="8">
        <f>VLOOKUP(A540,'Absolute Total Monosaccharide C'!$E$2:$T$999,5)</f>
        <v>0.025189</v>
      </c>
      <c r="H540" s="8">
        <f>VLOOKUP(A540,'Absolute Total Monosaccharide C'!$E$2:$T$999,6)</f>
        <v>0.003943</v>
      </c>
      <c r="I540" s="110">
        <f>VLOOKUP(A540,'Absolute Total Monosaccharide C'!$E$2:$T$999,7)</f>
        <v>0.008334</v>
      </c>
      <c r="J540" s="8">
        <f>VLOOKUP(A540,'Absolute Total Monosaccharide C'!$E$2:$T$999,8)</f>
        <v>0.000842</v>
      </c>
      <c r="K540" s="111">
        <f>VLOOKUP(A540,'Absolute Total Monosaccharide C'!$E$2:$T$999,9)</f>
        <v>0.0000898</v>
      </c>
      <c r="L540" s="111">
        <f>VLOOKUP(A540,'Absolute Total Monosaccharide C'!$E$2:$T$999,10)</f>
        <v>0.0000289</v>
      </c>
      <c r="M540" s="8">
        <f>VLOOKUP(A540,'Absolute Total Monosaccharide C'!$E$2:$T$999,11)</f>
        <v>0</v>
      </c>
      <c r="N540" s="8">
        <f>VLOOKUP(A540,'Absolute Total Monosaccharide C'!$E$2:$T$999,12)</f>
        <v>0</v>
      </c>
      <c r="O540" s="8">
        <f>VLOOKUP(A540,'Absolute Total Monosaccharide C'!$E$2:$T$999,13)</f>
        <v>0</v>
      </c>
      <c r="P540" s="8">
        <f>VLOOKUP(A540,'Absolute Total Monosaccharide C'!$E$2:$T$999,14)</f>
        <v>0.000772</v>
      </c>
      <c r="Q540" s="8">
        <f>VLOOKUP(A540,'Absolute Total Monosaccharide C'!$E$2:$T$999,15)</f>
        <v>0</v>
      </c>
      <c r="R540" s="8">
        <f>VLOOKUP(A540,'Absolute Total Monosaccharide C'!$E$2:$T$999,16)</f>
        <v>0.000258</v>
      </c>
      <c r="S540" s="110">
        <f>VLOOKUP(A540,'Absolute Total Monosaccharide C'!$E$2:$T$999,2)</f>
        <v>9.966</v>
      </c>
    </row>
    <row r="541">
      <c r="A541" s="2" t="s">
        <v>1498</v>
      </c>
      <c r="B541" s="8" t="str">
        <f>VLOOKUP(A541,'Food Encyclopedia'!$C$2:$K$999,3)&amp;","&amp;VLOOKUP(A541,'Food Encyclopedia'!$C$2:$K$999,4)&amp;","&amp;VLOOKUP(A541,'Food Encyclopedia'!$C$2:$K$999,5)&amp;","&amp;VLOOKUP(A541,'Food Encyclopedia'!$C$2:$K$999,6)</f>
        <v>crackers, NA, NA, fresh,Trader Joe's,Organic Animal Crackers,Grain Products</v>
      </c>
      <c r="C541" s="8" t="str">
        <f>VLOOKUP(A541,'Food Encyclopedia'!$C$2:$K$999,6)</f>
        <v>Grain Products</v>
      </c>
      <c r="D541" s="8" t="str">
        <f>VLOOKUP(A541,'Food Encyclopedia'!$C$2:$K$999,7)</f>
        <v>Snack</v>
      </c>
      <c r="E541" s="8">
        <f>VLOOKUP(A541,'Absolute Total Monosaccharide C'!$E$2:$T$999,3)</f>
        <v>0.627449</v>
      </c>
      <c r="F541" s="8">
        <f>VLOOKUP(A541,'Absolute Total Monosaccharide C'!$E$2:$T$999,4)</f>
        <v>0.002199</v>
      </c>
      <c r="G541" s="8">
        <f>VLOOKUP(A541,'Absolute Total Monosaccharide C'!$E$2:$T$999,5)</f>
        <v>0.023519</v>
      </c>
      <c r="H541" s="8">
        <f>VLOOKUP(A541,'Absolute Total Monosaccharide C'!$E$2:$T$999,6)</f>
        <v>0.004327</v>
      </c>
      <c r="I541" s="110">
        <f>VLOOKUP(A541,'Absolute Total Monosaccharide C'!$E$2:$T$999,7)</f>
        <v>0.00585</v>
      </c>
      <c r="J541" s="8">
        <f>VLOOKUP(A541,'Absolute Total Monosaccharide C'!$E$2:$T$999,8)</f>
        <v>0.000773</v>
      </c>
      <c r="K541" s="111">
        <f>VLOOKUP(A541,'Absolute Total Monosaccharide C'!$E$2:$T$999,9)</f>
        <v>0.0000168</v>
      </c>
      <c r="L541" s="111">
        <f>VLOOKUP(A541,'Absolute Total Monosaccharide C'!$E$2:$T$999,10)</f>
        <v>0.000045</v>
      </c>
      <c r="M541" s="8">
        <f>VLOOKUP(A541,'Absolute Total Monosaccharide C'!$E$2:$T$999,11)</f>
        <v>0</v>
      </c>
      <c r="N541" s="8">
        <f>VLOOKUP(A541,'Absolute Total Monosaccharide C'!$E$2:$T$999,12)</f>
        <v>0</v>
      </c>
      <c r="O541" s="8">
        <f>VLOOKUP(A541,'Absolute Total Monosaccharide C'!$E$2:$T$999,13)</f>
        <v>0</v>
      </c>
      <c r="P541" s="8">
        <f>VLOOKUP(A541,'Absolute Total Monosaccharide C'!$E$2:$T$999,14)</f>
        <v>0.001296</v>
      </c>
      <c r="Q541" s="8">
        <f>VLOOKUP(A541,'Absolute Total Monosaccharide C'!$E$2:$T$999,15)</f>
        <v>0</v>
      </c>
      <c r="R541" s="8">
        <f>VLOOKUP(A541,'Absolute Total Monosaccharide C'!$E$2:$T$999,16)</f>
        <v>0.000268</v>
      </c>
      <c r="S541" s="110">
        <f>VLOOKUP(A541,'Absolute Total Monosaccharide C'!$E$2:$T$999,2)</f>
        <v>10.371</v>
      </c>
    </row>
    <row r="542">
      <c r="A542" s="2" t="s">
        <v>1500</v>
      </c>
      <c r="B542" s="8" t="str">
        <f>VLOOKUP(A542,'Food Encyclopedia'!$C$2:$K$999,3)&amp;","&amp;VLOOKUP(A542,'Food Encyclopedia'!$C$2:$K$999,4)&amp;","&amp;VLOOKUP(A542,'Food Encyclopedia'!$C$2:$K$999,5)&amp;","&amp;VLOOKUP(A542,'Food Encyclopedia'!$C$2:$K$999,6)</f>
        <v>cookie, chocolate chip, NA, fresh,Trader Joe's,Chocolate Chip Cookie Dunkers,Grain Products</v>
      </c>
      <c r="C542" s="8" t="str">
        <f>VLOOKUP(A542,'Food Encyclopedia'!$C$2:$K$999,6)</f>
        <v>Grain Products</v>
      </c>
      <c r="D542" s="8" t="str">
        <f>VLOOKUP(A542,'Food Encyclopedia'!$C$2:$K$999,7)</f>
        <v>Snack</v>
      </c>
      <c r="E542" s="8">
        <f>VLOOKUP(A542,'Absolute Total Monosaccharide C'!$E$2:$T$999,3)</f>
        <v>0.458817</v>
      </c>
      <c r="F542" s="8">
        <f>VLOOKUP(A542,'Absolute Total Monosaccharide C'!$E$2:$T$999,4)</f>
        <v>0.001416</v>
      </c>
      <c r="G542" s="8">
        <f>VLOOKUP(A542,'Absolute Total Monosaccharide C'!$E$2:$T$999,5)</f>
        <v>0.033797</v>
      </c>
      <c r="H542" s="8">
        <f>VLOOKUP(A542,'Absolute Total Monosaccharide C'!$E$2:$T$999,6)</f>
        <v>0.003155</v>
      </c>
      <c r="I542" s="110">
        <f>VLOOKUP(A542,'Absolute Total Monosaccharide C'!$E$2:$T$999,7)</f>
        <v>0.004972</v>
      </c>
      <c r="J542" s="8">
        <f>VLOOKUP(A542,'Absolute Total Monosaccharide C'!$E$2:$T$999,8)</f>
        <v>0.0007</v>
      </c>
      <c r="K542" s="111">
        <f>VLOOKUP(A542,'Absolute Total Monosaccharide C'!$E$2:$T$999,9)</f>
        <v>0.0000425</v>
      </c>
      <c r="L542" s="111">
        <f>VLOOKUP(A542,'Absolute Total Monosaccharide C'!$E$2:$T$999,10)</f>
        <v>0.0000333</v>
      </c>
      <c r="M542" s="8">
        <f>VLOOKUP(A542,'Absolute Total Monosaccharide C'!$E$2:$T$999,11)</f>
        <v>0</v>
      </c>
      <c r="N542" s="8">
        <f>VLOOKUP(A542,'Absolute Total Monosaccharide C'!$E$2:$T$999,12)</f>
        <v>0</v>
      </c>
      <c r="O542" s="8">
        <f>VLOOKUP(A542,'Absolute Total Monosaccharide C'!$E$2:$T$999,13)</f>
        <v>0</v>
      </c>
      <c r="P542" s="8">
        <f>VLOOKUP(A542,'Absolute Total Monosaccharide C'!$E$2:$T$999,14)</f>
        <v>0.002416</v>
      </c>
      <c r="Q542" s="8">
        <f>VLOOKUP(A542,'Absolute Total Monosaccharide C'!$E$2:$T$999,15)</f>
        <v>0</v>
      </c>
      <c r="R542" s="8">
        <f>VLOOKUP(A542,'Absolute Total Monosaccharide C'!$E$2:$T$999,16)</f>
        <v>0.000233</v>
      </c>
      <c r="S542" s="110">
        <f>VLOOKUP(A542,'Absolute Total Monosaccharide C'!$E$2:$T$999,2)</f>
        <v>9.845</v>
      </c>
    </row>
    <row r="543">
      <c r="A543" s="2" t="s">
        <v>1503</v>
      </c>
      <c r="B543" s="8" t="str">
        <f>VLOOKUP(A543,'Food Encyclopedia'!$C$2:$K$999,3)&amp;","&amp;VLOOKUP(A543,'Food Encyclopedia'!$C$2:$K$999,4)&amp;","&amp;VLOOKUP(A543,'Food Encyclopedia'!$C$2:$K$999,5)&amp;","&amp;VLOOKUP(A543,'Food Encyclopedia'!$C$2:$K$999,6)</f>
        <v>crackers, NA, NA, fresh,Trader Joe's,Honey Graham Cracker,Grain Products</v>
      </c>
      <c r="C543" s="8" t="str">
        <f>VLOOKUP(A543,'Food Encyclopedia'!$C$2:$K$999,6)</f>
        <v>Grain Products</v>
      </c>
      <c r="D543" s="8" t="str">
        <f>VLOOKUP(A543,'Food Encyclopedia'!$C$2:$K$999,7)</f>
        <v>Snack</v>
      </c>
      <c r="E543" s="8">
        <f>VLOOKUP(A543,'Absolute Total Monosaccharide C'!$E$2:$T$999,3)</f>
        <v>0.529822</v>
      </c>
      <c r="F543" s="8">
        <f>VLOOKUP(A543,'Absolute Total Monosaccharide C'!$E$2:$T$999,4)</f>
        <v>0.007283</v>
      </c>
      <c r="G543" s="8">
        <f>VLOOKUP(A543,'Absolute Total Monosaccharide C'!$E$2:$T$999,5)</f>
        <v>0.028372</v>
      </c>
      <c r="H543" s="8">
        <f>VLOOKUP(A543,'Absolute Total Monosaccharide C'!$E$2:$T$999,6)</f>
        <v>0.008637</v>
      </c>
      <c r="I543" s="110">
        <f>VLOOKUP(A543,'Absolute Total Monosaccharide C'!$E$2:$T$999,7)</f>
        <v>0.010899</v>
      </c>
      <c r="J543" s="8">
        <f>VLOOKUP(A543,'Absolute Total Monosaccharide C'!$E$2:$T$999,8)</f>
        <v>0.000638</v>
      </c>
      <c r="K543" s="111">
        <f>VLOOKUP(A543,'Absolute Total Monosaccharide C'!$E$2:$T$999,9)</f>
        <v>0.0000313</v>
      </c>
      <c r="L543" s="111">
        <f>VLOOKUP(A543,'Absolute Total Monosaccharide C'!$E$2:$T$999,10)</f>
        <v>0.0000469</v>
      </c>
      <c r="M543" s="8">
        <f>VLOOKUP(A543,'Absolute Total Monosaccharide C'!$E$2:$T$999,11)</f>
        <v>0</v>
      </c>
      <c r="N543" s="8">
        <f>VLOOKUP(A543,'Absolute Total Monosaccharide C'!$E$2:$T$999,12)</f>
        <v>0</v>
      </c>
      <c r="O543" s="8">
        <f>VLOOKUP(A543,'Absolute Total Monosaccharide C'!$E$2:$T$999,13)</f>
        <v>0</v>
      </c>
      <c r="P543" s="8">
        <f>VLOOKUP(A543,'Absolute Total Monosaccharide C'!$E$2:$T$999,14)</f>
        <v>0.001557</v>
      </c>
      <c r="Q543" s="8">
        <f>VLOOKUP(A543,'Absolute Total Monosaccharide C'!$E$2:$T$999,15)</f>
        <v>0</v>
      </c>
      <c r="R543" s="8">
        <f>VLOOKUP(A543,'Absolute Total Monosaccharide C'!$E$2:$T$999,16)</f>
        <v>0.000253</v>
      </c>
      <c r="S543" s="110">
        <f>VLOOKUP(A543,'Absolute Total Monosaccharide C'!$E$2:$T$999,2)</f>
        <v>9.768</v>
      </c>
    </row>
    <row r="544">
      <c r="A544" s="2" t="s">
        <v>1505</v>
      </c>
      <c r="B544" s="8" t="str">
        <f>VLOOKUP(A544,'Food Encyclopedia'!$C$2:$K$999,3)&amp;","&amp;VLOOKUP(A544,'Food Encyclopedia'!$C$2:$K$999,4)&amp;","&amp;VLOOKUP(A544,'Food Encyclopedia'!$C$2:$K$999,5)&amp;","&amp;VLOOKUP(A544,'Food Encyclopedia'!$C$2:$K$999,6)</f>
        <v>crackers, NA, NA, fresh,Trader Joe's,Golden Rounds Crackers,Grain Products</v>
      </c>
      <c r="C544" s="8" t="str">
        <f>VLOOKUP(A544,'Food Encyclopedia'!$C$2:$K$999,6)</f>
        <v>Grain Products</v>
      </c>
      <c r="D544" s="8" t="str">
        <f>VLOOKUP(A544,'Food Encyclopedia'!$C$2:$K$999,7)</f>
        <v>Snack</v>
      </c>
      <c r="E544" s="8">
        <f>VLOOKUP(A544,'Absolute Total Monosaccharide C'!$E$2:$T$999,3)</f>
        <v>0.513103</v>
      </c>
      <c r="F544" s="8">
        <f>VLOOKUP(A544,'Absolute Total Monosaccharide C'!$E$2:$T$999,4)</f>
        <v>0.007926</v>
      </c>
      <c r="G544" s="8">
        <f>VLOOKUP(A544,'Absolute Total Monosaccharide C'!$E$2:$T$999,5)</f>
        <v>0.011072</v>
      </c>
      <c r="H544" s="8">
        <f>VLOOKUP(A544,'Absolute Total Monosaccharide C'!$E$2:$T$999,6)</f>
        <v>0.004076</v>
      </c>
      <c r="I544" s="110">
        <f>VLOOKUP(A544,'Absolute Total Monosaccharide C'!$E$2:$T$999,7)</f>
        <v>0.006425</v>
      </c>
      <c r="J544" s="8">
        <f>VLOOKUP(A544,'Absolute Total Monosaccharide C'!$E$2:$T$999,8)</f>
        <v>0.000422</v>
      </c>
      <c r="K544" s="111">
        <f>VLOOKUP(A544,'Absolute Total Monosaccharide C'!$E$2:$T$999,9)</f>
        <v>0.0000153</v>
      </c>
      <c r="L544" s="111">
        <f>VLOOKUP(A544,'Absolute Total Monosaccharide C'!$E$2:$T$999,10)</f>
        <v>0.0000237</v>
      </c>
      <c r="M544" s="8">
        <f>VLOOKUP(A544,'Absolute Total Monosaccharide C'!$E$2:$T$999,11)</f>
        <v>0</v>
      </c>
      <c r="N544" s="8">
        <f>VLOOKUP(A544,'Absolute Total Monosaccharide C'!$E$2:$T$999,12)</f>
        <v>0</v>
      </c>
      <c r="O544" s="8">
        <f>VLOOKUP(A544,'Absolute Total Monosaccharide C'!$E$2:$T$999,13)</f>
        <v>0</v>
      </c>
      <c r="P544" s="8">
        <f>VLOOKUP(A544,'Absolute Total Monosaccharide C'!$E$2:$T$999,14)</f>
        <v>0.000961</v>
      </c>
      <c r="Q544" s="8">
        <f>VLOOKUP(A544,'Absolute Total Monosaccharide C'!$E$2:$T$999,15)</f>
        <v>0</v>
      </c>
      <c r="R544" s="8">
        <f>VLOOKUP(A544,'Absolute Total Monosaccharide C'!$E$2:$T$999,16)</f>
        <v>0.000244</v>
      </c>
      <c r="S544" s="110">
        <f>VLOOKUP(A544,'Absolute Total Monosaccharide C'!$E$2:$T$999,2)</f>
        <v>9.673</v>
      </c>
    </row>
    <row r="545">
      <c r="A545" s="2" t="s">
        <v>1507</v>
      </c>
      <c r="B545" s="8" t="str">
        <f>VLOOKUP(A545,'Food Encyclopedia'!$C$2:$K$999,3)&amp;","&amp;VLOOKUP(A545,'Food Encyclopedia'!$C$2:$K$999,4)&amp;","&amp;VLOOKUP(A545,'Food Encyclopedia'!$C$2:$K$999,5)&amp;","&amp;VLOOKUP(A545,'Food Encyclopedia'!$C$2:$K$999,6)</f>
        <v>crackers, cheese, NA, fresh,Trader Joe's,Organic Mini Cheese Sandwich Crackers,Grain Products</v>
      </c>
      <c r="C545" s="8" t="str">
        <f>VLOOKUP(A545,'Food Encyclopedia'!$C$2:$K$999,6)</f>
        <v>Grain Products</v>
      </c>
      <c r="D545" s="8" t="str">
        <f>VLOOKUP(A545,'Food Encyclopedia'!$C$2:$K$999,7)</f>
        <v>Snack</v>
      </c>
      <c r="E545" s="8">
        <f>VLOOKUP(A545,'Absolute Total Monosaccharide C'!$E$2:$T$999,3)</f>
        <v>0.54241</v>
      </c>
      <c r="F545" s="8">
        <f>VLOOKUP(A545,'Absolute Total Monosaccharide C'!$E$2:$T$999,4)</f>
        <v>0.014696</v>
      </c>
      <c r="G545" s="8">
        <f>VLOOKUP(A545,'Absolute Total Monosaccharide C'!$E$2:$T$999,5)</f>
        <v>0.012233</v>
      </c>
      <c r="H545" s="8">
        <f>VLOOKUP(A545,'Absolute Total Monosaccharide C'!$E$2:$T$999,6)</f>
        <v>0.003354</v>
      </c>
      <c r="I545" s="110">
        <f>VLOOKUP(A545,'Absolute Total Monosaccharide C'!$E$2:$T$999,7)</f>
        <v>0.004475</v>
      </c>
      <c r="J545" s="8">
        <f>VLOOKUP(A545,'Absolute Total Monosaccharide C'!$E$2:$T$999,8)</f>
        <v>0.000383</v>
      </c>
      <c r="K545" s="111">
        <f>VLOOKUP(A545,'Absolute Total Monosaccharide C'!$E$2:$T$999,9)</f>
        <v>0.0000151</v>
      </c>
      <c r="L545" s="111">
        <f>VLOOKUP(A545,'Absolute Total Monosaccharide C'!$E$2:$T$999,10)</f>
        <v>0.0000243</v>
      </c>
      <c r="M545" s="8">
        <f>VLOOKUP(A545,'Absolute Total Monosaccharide C'!$E$2:$T$999,11)</f>
        <v>0</v>
      </c>
      <c r="N545" s="8">
        <f>VLOOKUP(A545,'Absolute Total Monosaccharide C'!$E$2:$T$999,12)</f>
        <v>0</v>
      </c>
      <c r="O545" s="8">
        <f>VLOOKUP(A545,'Absolute Total Monosaccharide C'!$E$2:$T$999,13)</f>
        <v>0</v>
      </c>
      <c r="P545" s="8">
        <f>VLOOKUP(A545,'Absolute Total Monosaccharide C'!$E$2:$T$999,14)</f>
        <v>0.000834</v>
      </c>
      <c r="Q545" s="8">
        <f>VLOOKUP(A545,'Absolute Total Monosaccharide C'!$E$2:$T$999,15)</f>
        <v>0</v>
      </c>
      <c r="R545" s="8">
        <f>VLOOKUP(A545,'Absolute Total Monosaccharide C'!$E$2:$T$999,16)</f>
        <v>0.000223</v>
      </c>
      <c r="S545" s="110">
        <f>VLOOKUP(A545,'Absolute Total Monosaccharide C'!$E$2:$T$999,2)</f>
        <v>10.884</v>
      </c>
    </row>
    <row r="546">
      <c r="A546" s="2" t="s">
        <v>1510</v>
      </c>
      <c r="B546" s="8" t="str">
        <f>VLOOKUP(A546,'Food Encyclopedia'!$C$2:$K$999,3)&amp;","&amp;VLOOKUP(A546,'Food Encyclopedia'!$C$2:$K$999,4)&amp;","&amp;VLOOKUP(A546,'Food Encyclopedia'!$C$2:$K$999,5)&amp;","&amp;VLOOKUP(A546,'Food Encyclopedia'!$C$2:$K$999,6)</f>
        <v>crackers, peanut butter, NA, fresh,Trader Joe's,Organic Mini Peanut Butter Sandwich Crackers,Grain Products</v>
      </c>
      <c r="C546" s="8" t="str">
        <f>VLOOKUP(A546,'Food Encyclopedia'!$C$2:$K$999,6)</f>
        <v>Grain Products</v>
      </c>
      <c r="D546" s="8" t="str">
        <f>VLOOKUP(A546,'Food Encyclopedia'!$C$2:$K$999,7)</f>
        <v>Snack</v>
      </c>
      <c r="E546" s="8">
        <f>VLOOKUP(A546,'Absolute Total Monosaccharide C'!$E$2:$T$999,3)</f>
        <v>0.506098</v>
      </c>
      <c r="F546" s="8">
        <f>VLOOKUP(A546,'Absolute Total Monosaccharide C'!$E$2:$T$999,4)</f>
        <v>0.00649</v>
      </c>
      <c r="G546" s="8">
        <f>VLOOKUP(A546,'Absolute Total Monosaccharide C'!$E$2:$T$999,5)</f>
        <v>0.014972</v>
      </c>
      <c r="H546" s="8">
        <f>VLOOKUP(A546,'Absolute Total Monosaccharide C'!$E$2:$T$999,6)</f>
        <v>0.003227</v>
      </c>
      <c r="I546" s="110">
        <f>VLOOKUP(A546,'Absolute Total Monosaccharide C'!$E$2:$T$999,7)</f>
        <v>0.006945</v>
      </c>
      <c r="J546" s="8">
        <f>VLOOKUP(A546,'Absolute Total Monosaccharide C'!$E$2:$T$999,8)</f>
        <v>0.000754</v>
      </c>
      <c r="K546" s="111">
        <f>VLOOKUP(A546,'Absolute Total Monosaccharide C'!$E$2:$T$999,9)</f>
        <v>0.0000498</v>
      </c>
      <c r="L546" s="111">
        <f>VLOOKUP(A546,'Absolute Total Monosaccharide C'!$E$2:$T$999,10)</f>
        <v>0.0000156</v>
      </c>
      <c r="M546" s="111">
        <f>VLOOKUP(A546,'Absolute Total Monosaccharide C'!$E$2:$T$999,11)</f>
        <v>0.0000899</v>
      </c>
      <c r="N546" s="8">
        <f>VLOOKUP(A546,'Absolute Total Monosaccharide C'!$E$2:$T$999,12)</f>
        <v>0</v>
      </c>
      <c r="O546" s="8">
        <f>VLOOKUP(A546,'Absolute Total Monosaccharide C'!$E$2:$T$999,13)</f>
        <v>0</v>
      </c>
      <c r="P546" s="8">
        <f>VLOOKUP(A546,'Absolute Total Monosaccharide C'!$E$2:$T$999,14)</f>
        <v>0.000721</v>
      </c>
      <c r="Q546" s="8">
        <f>VLOOKUP(A546,'Absolute Total Monosaccharide C'!$E$2:$T$999,15)</f>
        <v>0</v>
      </c>
      <c r="R546" s="8">
        <f>VLOOKUP(A546,'Absolute Total Monosaccharide C'!$E$2:$T$999,16)</f>
        <v>0.00025</v>
      </c>
      <c r="S546" s="110">
        <f>VLOOKUP(A546,'Absolute Total Monosaccharide C'!$E$2:$T$999,2)</f>
        <v>9.689</v>
      </c>
    </row>
    <row r="547">
      <c r="A547" s="2" t="s">
        <v>1513</v>
      </c>
      <c r="B547" s="8" t="str">
        <f>VLOOKUP(A547,'Food Encyclopedia'!$C$2:$K$999,3)&amp;","&amp;VLOOKUP(A547,'Food Encyclopedia'!$C$2:$K$999,4)&amp;","&amp;VLOOKUP(A547,'Food Encyclopedia'!$C$2:$K$999,5)&amp;","&amp;VLOOKUP(A547,'Food Encyclopedia'!$C$2:$K$999,6)</f>
        <v>crackers, flaxseed, NA, fresh,The Organic Pantry Co,Flaxseed crackers, sunflower, fennel and nigella seed,Beans, Peas, Legumes, Nuts, Seeds</v>
      </c>
      <c r="C547" s="8" t="str">
        <f>VLOOKUP(A547,'Food Encyclopedia'!$C$2:$K$999,6)</f>
        <v>Beans, Peas, Legumes, Nuts, Seeds</v>
      </c>
      <c r="D547" s="8" t="str">
        <f>VLOOKUP(A547,'Food Encyclopedia'!$C$2:$K$999,7)</f>
        <v>Snack</v>
      </c>
      <c r="E547" s="8">
        <f>VLOOKUP(A547,'Absolute Total Monosaccharide C'!$E$2:$T$999,3)</f>
        <v>0.204836</v>
      </c>
      <c r="F547" s="8">
        <f>VLOOKUP(A547,'Absolute Total Monosaccharide C'!$E$2:$T$999,4)</f>
        <v>0.010772</v>
      </c>
      <c r="G547" s="8">
        <f>VLOOKUP(A547,'Absolute Total Monosaccharide C'!$E$2:$T$999,5)</f>
        <v>0.004668</v>
      </c>
      <c r="H547" s="8">
        <f>VLOOKUP(A547,'Absolute Total Monosaccharide C'!$E$2:$T$999,6)</f>
        <v>0.007113</v>
      </c>
      <c r="I547" s="110">
        <f>VLOOKUP(A547,'Absolute Total Monosaccharide C'!$E$2:$T$999,7)</f>
        <v>0.022173</v>
      </c>
      <c r="J547" s="8">
        <f>VLOOKUP(A547,'Absolute Total Monosaccharide C'!$E$2:$T$999,8)</f>
        <v>0.001814</v>
      </c>
      <c r="K547" s="8">
        <f>VLOOKUP(A547,'Absolute Total Monosaccharide C'!$E$2:$T$999,9)</f>
        <v>0.001489</v>
      </c>
      <c r="L547" s="8">
        <f>VLOOKUP(A547,'Absolute Total Monosaccharide C'!$E$2:$T$999,10)</f>
        <v>0.000115</v>
      </c>
      <c r="M547" s="8">
        <f>VLOOKUP(A547,'Absolute Total Monosaccharide C'!$E$2:$T$999,11)</f>
        <v>0.00231</v>
      </c>
      <c r="N547" s="8">
        <f>VLOOKUP(A547,'Absolute Total Monosaccharide C'!$E$2:$T$999,12)</f>
        <v>0</v>
      </c>
      <c r="O547" s="8">
        <f>VLOOKUP(A547,'Absolute Total Monosaccharide C'!$E$2:$T$999,13)</f>
        <v>0</v>
      </c>
      <c r="P547" s="8">
        <f>VLOOKUP(A547,'Absolute Total Monosaccharide C'!$E$2:$T$999,14)</f>
        <v>0.004108</v>
      </c>
      <c r="Q547" s="8">
        <f>VLOOKUP(A547,'Absolute Total Monosaccharide C'!$E$2:$T$999,15)</f>
        <v>0</v>
      </c>
      <c r="R547" s="8">
        <f>VLOOKUP(A547,'Absolute Total Monosaccharide C'!$E$2:$T$999,16)</f>
        <v>0.000646</v>
      </c>
      <c r="S547" s="110">
        <f>VLOOKUP(A547,'Absolute Total Monosaccharide C'!$E$2:$T$999,2)</f>
        <v>9.845</v>
      </c>
    </row>
    <row r="548">
      <c r="A548" s="2" t="s">
        <v>1518</v>
      </c>
      <c r="B548" s="8" t="str">
        <f>VLOOKUP(A548,'Food Encyclopedia'!$C$2:$K$999,3)&amp;","&amp;VLOOKUP(A548,'Food Encyclopedia'!$C$2:$K$999,4)&amp;","&amp;VLOOKUP(A548,'Food Encyclopedia'!$C$2:$K$999,5)&amp;","&amp;VLOOKUP(A548,'Food Encyclopedia'!$C$2:$K$999,6)</f>
        <v>corn puff, NA, NA, fresh,Trader Joe's,White Cheddar Corn Puffs,Grain Products</v>
      </c>
      <c r="C548" s="8" t="str">
        <f>VLOOKUP(A548,'Food Encyclopedia'!$C$2:$K$999,6)</f>
        <v>Grain Products</v>
      </c>
      <c r="D548" s="8" t="str">
        <f>VLOOKUP(A548,'Food Encyclopedia'!$C$2:$K$999,7)</f>
        <v>Snack</v>
      </c>
      <c r="E548" s="8">
        <f>VLOOKUP(A548,'Absolute Total Monosaccharide C'!$E$2:$T$999,3)</f>
        <v>0.572745</v>
      </c>
      <c r="F548" s="8">
        <f>VLOOKUP(A548,'Absolute Total Monosaccharide C'!$E$2:$T$999,4)</f>
        <v>0.02043</v>
      </c>
      <c r="G548" s="8">
        <f>VLOOKUP(A548,'Absolute Total Monosaccharide C'!$E$2:$T$999,5)</f>
        <v>0.008073</v>
      </c>
      <c r="H548" s="8">
        <f>VLOOKUP(A548,'Absolute Total Monosaccharide C'!$E$2:$T$999,6)</f>
        <v>0.002125</v>
      </c>
      <c r="I548" s="110">
        <f>VLOOKUP(A548,'Absolute Total Monosaccharide C'!$E$2:$T$999,7)</f>
        <v>0.006274</v>
      </c>
      <c r="J548" s="8">
        <f>VLOOKUP(A548,'Absolute Total Monosaccharide C'!$E$2:$T$999,8)</f>
        <v>0.000488</v>
      </c>
      <c r="K548" s="111">
        <f>VLOOKUP(A548,'Absolute Total Monosaccharide C'!$E$2:$T$999,9)</f>
        <v>0.0000518</v>
      </c>
      <c r="L548" s="111">
        <f>VLOOKUP(A548,'Absolute Total Monosaccharide C'!$E$2:$T$999,10)</f>
        <v>0.0000684</v>
      </c>
      <c r="M548" s="8">
        <f>VLOOKUP(A548,'Absolute Total Monosaccharide C'!$E$2:$T$999,11)</f>
        <v>0.000108</v>
      </c>
      <c r="N548" s="8">
        <f>VLOOKUP(A548,'Absolute Total Monosaccharide C'!$E$2:$T$999,12)</f>
        <v>0</v>
      </c>
      <c r="O548" s="8">
        <f>VLOOKUP(A548,'Absolute Total Monosaccharide C'!$E$2:$T$999,13)</f>
        <v>0</v>
      </c>
      <c r="P548" s="8">
        <f>VLOOKUP(A548,'Absolute Total Monosaccharide C'!$E$2:$T$999,14)</f>
        <v>0.000425</v>
      </c>
      <c r="Q548" s="8">
        <f>VLOOKUP(A548,'Absolute Total Monosaccharide C'!$E$2:$T$999,15)</f>
        <v>0</v>
      </c>
      <c r="R548" s="8">
        <f>VLOOKUP(A548,'Absolute Total Monosaccharide C'!$E$2:$T$999,16)</f>
        <v>0.000344</v>
      </c>
      <c r="S548" s="110">
        <f>VLOOKUP(A548,'Absolute Total Monosaccharide C'!$E$2:$T$999,2)</f>
        <v>9.969</v>
      </c>
    </row>
    <row r="549">
      <c r="A549" s="2" t="s">
        <v>1521</v>
      </c>
      <c r="B549" s="8" t="str">
        <f>VLOOKUP(A549,'Food Encyclopedia'!$C$2:$K$999,3)&amp;","&amp;VLOOKUP(A549,'Food Encyclopedia'!$C$2:$K$999,4)&amp;","&amp;VLOOKUP(A549,'Food Encyclopedia'!$C$2:$K$999,5)&amp;","&amp;VLOOKUP(A549,'Food Encyclopedia'!$C$2:$K$999,6)</f>
        <v>vegetable chip, NA, NA, fresh,Trader Joe's,Veggie Sticks, puffed potato snacks flavored with spinach and tomato,Vegetables</v>
      </c>
      <c r="C549" s="8" t="str">
        <f>VLOOKUP(A549,'Food Encyclopedia'!$C$2:$K$999,6)</f>
        <v>Vegetables</v>
      </c>
      <c r="D549" s="8" t="str">
        <f>VLOOKUP(A549,'Food Encyclopedia'!$C$2:$K$999,7)</f>
        <v>Snack</v>
      </c>
      <c r="E549" s="8">
        <f>VLOOKUP(A549,'Absolute Total Monosaccharide C'!$E$2:$T$999,3)</f>
        <v>0.602857</v>
      </c>
      <c r="F549" s="8">
        <f>VLOOKUP(A549,'Absolute Total Monosaccharide C'!$E$2:$T$999,4)</f>
        <v>0.008306</v>
      </c>
      <c r="G549" s="8">
        <f>VLOOKUP(A549,'Absolute Total Monosaccharide C'!$E$2:$T$999,5)</f>
        <v>0.006547</v>
      </c>
      <c r="H549" s="8">
        <f>VLOOKUP(A549,'Absolute Total Monosaccharide C'!$E$2:$T$999,6)</f>
        <v>0.00028</v>
      </c>
      <c r="I549" s="110">
        <f>VLOOKUP(A549,'Absolute Total Monosaccharide C'!$E$2:$T$999,7)</f>
        <v>0.003418</v>
      </c>
      <c r="J549" s="8">
        <f>VLOOKUP(A549,'Absolute Total Monosaccharide C'!$E$2:$T$999,8)</f>
        <v>0.001096</v>
      </c>
      <c r="K549" s="8">
        <f>VLOOKUP(A549,'Absolute Total Monosaccharide C'!$E$2:$T$999,9)</f>
        <v>0.000194</v>
      </c>
      <c r="L549" s="8">
        <f>VLOOKUP(A549,'Absolute Total Monosaccharide C'!$E$2:$T$999,10)</f>
        <v>0</v>
      </c>
      <c r="M549" s="8">
        <f>VLOOKUP(A549,'Absolute Total Monosaccharide C'!$E$2:$T$999,11)</f>
        <v>0.000533</v>
      </c>
      <c r="N549" s="8">
        <f>VLOOKUP(A549,'Absolute Total Monosaccharide C'!$E$2:$T$999,12)</f>
        <v>0</v>
      </c>
      <c r="O549" s="8">
        <f>VLOOKUP(A549,'Absolute Total Monosaccharide C'!$E$2:$T$999,13)</f>
        <v>0</v>
      </c>
      <c r="P549" s="8">
        <f>VLOOKUP(A549,'Absolute Total Monosaccharide C'!$E$2:$T$999,14)</f>
        <v>0.000316</v>
      </c>
      <c r="Q549" s="8">
        <f>VLOOKUP(A549,'Absolute Total Monosaccharide C'!$E$2:$T$999,15)</f>
        <v>0</v>
      </c>
      <c r="R549" s="8">
        <f>VLOOKUP(A549,'Absolute Total Monosaccharide C'!$E$2:$T$999,16)</f>
        <v>0.000242</v>
      </c>
      <c r="S549" s="110">
        <f>VLOOKUP(A549,'Absolute Total Monosaccharide C'!$E$2:$T$999,2)</f>
        <v>10.153</v>
      </c>
    </row>
    <row r="550">
      <c r="A550" s="2" t="s">
        <v>1524</v>
      </c>
      <c r="B550" s="8" t="str">
        <f>VLOOKUP(A550,'Food Encyclopedia'!$C$2:$K$999,3)&amp;","&amp;VLOOKUP(A550,'Food Encyclopedia'!$C$2:$K$999,4)&amp;","&amp;VLOOKUP(A550,'Food Encyclopedia'!$C$2:$K$999,5)&amp;","&amp;VLOOKUP(A550,'Food Encyclopedia'!$C$2:$K$999,6)</f>
        <v>bean chips, NA, NA, fresh,Beanoriginal From The Farm,Beanitos, sea salt bean chips,Beans, Peas, Legumes, Nuts, Seeds</v>
      </c>
      <c r="C550" s="8" t="str">
        <f>VLOOKUP(A550,'Food Encyclopedia'!$C$2:$K$999,6)</f>
        <v>Beans, Peas, Legumes, Nuts, Seeds</v>
      </c>
      <c r="D550" s="8" t="str">
        <f>VLOOKUP(A550,'Food Encyclopedia'!$C$2:$K$999,7)</f>
        <v>Snack</v>
      </c>
      <c r="E550" s="8">
        <f>VLOOKUP(A550,'Absolute Total Monosaccharide C'!$E$2:$T$999,3)</f>
        <v>0.414977</v>
      </c>
      <c r="F550" s="8">
        <f>VLOOKUP(A550,'Absolute Total Monosaccharide C'!$E$2:$T$999,4)</f>
        <v>0.016545</v>
      </c>
      <c r="G550" s="8">
        <f>VLOOKUP(A550,'Absolute Total Monosaccharide C'!$E$2:$T$999,5)</f>
        <v>0.006397</v>
      </c>
      <c r="H550" s="8">
        <f>VLOOKUP(A550,'Absolute Total Monosaccharide C'!$E$2:$T$999,6)</f>
        <v>0.005873</v>
      </c>
      <c r="I550" s="110">
        <f>VLOOKUP(A550,'Absolute Total Monosaccharide C'!$E$2:$T$999,7)</f>
        <v>0.050456</v>
      </c>
      <c r="J550" s="8">
        <f>VLOOKUP(A550,'Absolute Total Monosaccharide C'!$E$2:$T$999,8)</f>
        <v>0.002489</v>
      </c>
      <c r="K550" s="8">
        <f>VLOOKUP(A550,'Absolute Total Monosaccharide C'!$E$2:$T$999,9)</f>
        <v>0.000538</v>
      </c>
      <c r="L550" s="8">
        <f>VLOOKUP(A550,'Absolute Total Monosaccharide C'!$E$2:$T$999,10)</f>
        <v>0.000514</v>
      </c>
      <c r="M550" s="8">
        <f>VLOOKUP(A550,'Absolute Total Monosaccharide C'!$E$2:$T$999,11)</f>
        <v>0.001463</v>
      </c>
      <c r="N550" s="8">
        <f>VLOOKUP(A550,'Absolute Total Monosaccharide C'!$E$2:$T$999,12)</f>
        <v>0</v>
      </c>
      <c r="O550" s="8">
        <f>VLOOKUP(A550,'Absolute Total Monosaccharide C'!$E$2:$T$999,13)</f>
        <v>0</v>
      </c>
      <c r="P550" s="8">
        <f>VLOOKUP(A550,'Absolute Total Monosaccharide C'!$E$2:$T$999,14)</f>
        <v>0.00214</v>
      </c>
      <c r="Q550" s="8">
        <f>VLOOKUP(A550,'Absolute Total Monosaccharide C'!$E$2:$T$999,15)</f>
        <v>0</v>
      </c>
      <c r="R550" s="8">
        <f>VLOOKUP(A550,'Absolute Total Monosaccharide C'!$E$2:$T$999,16)</f>
        <v>0.000555</v>
      </c>
      <c r="S550" s="110">
        <f>VLOOKUP(A550,'Absolute Total Monosaccharide C'!$E$2:$T$999,2)</f>
        <v>9.95</v>
      </c>
    </row>
    <row r="551">
      <c r="A551" s="2" t="s">
        <v>1528</v>
      </c>
      <c r="B551" s="8" t="str">
        <f>VLOOKUP(A551,'Food Encyclopedia'!$C$2:$K$999,3)&amp;","&amp;VLOOKUP(A551,'Food Encyclopedia'!$C$2:$K$999,4)&amp;","&amp;VLOOKUP(A551,'Food Encyclopedia'!$C$2:$K$999,5)&amp;","&amp;VLOOKUP(A551,'Food Encyclopedia'!$C$2:$K$999,6)</f>
        <v>popcorn, NA, NA, fresh,Trader Joe's,buttery popcorn,Grain Products</v>
      </c>
      <c r="C551" s="8" t="str">
        <f>VLOOKUP(A551,'Food Encyclopedia'!$C$2:$K$999,6)</f>
        <v>Grain Products</v>
      </c>
      <c r="D551" s="8" t="str">
        <f>VLOOKUP(A551,'Food Encyclopedia'!$C$2:$K$999,7)</f>
        <v>Snack</v>
      </c>
      <c r="E551" s="8">
        <f>VLOOKUP(A551,'Absolute Total Monosaccharide C'!$E$2:$T$999,3)</f>
        <v>0.550127</v>
      </c>
      <c r="F551" s="8">
        <f>VLOOKUP(A551,'Absolute Total Monosaccharide C'!$E$2:$T$999,4)</f>
        <v>0.002473</v>
      </c>
      <c r="G551" s="8">
        <f>VLOOKUP(A551,'Absolute Total Monosaccharide C'!$E$2:$T$999,5)</f>
        <v>0.005781</v>
      </c>
      <c r="H551" s="8">
        <f>VLOOKUP(A551,'Absolute Total Monosaccharide C'!$E$2:$T$999,6)</f>
        <v>0.004406</v>
      </c>
      <c r="I551" s="110">
        <f>VLOOKUP(A551,'Absolute Total Monosaccharide C'!$E$2:$T$999,7)</f>
        <v>0.008626</v>
      </c>
      <c r="J551" s="8">
        <f>VLOOKUP(A551,'Absolute Total Monosaccharide C'!$E$2:$T$999,8)</f>
        <v>0.000293</v>
      </c>
      <c r="K551" s="111">
        <f>VLOOKUP(A551,'Absolute Total Monosaccharide C'!$E$2:$T$999,9)</f>
        <v>0.0000512</v>
      </c>
      <c r="L551" s="111">
        <f>VLOOKUP(A551,'Absolute Total Monosaccharide C'!$E$2:$T$999,10)</f>
        <v>0.0000867</v>
      </c>
      <c r="M551" s="8">
        <f>VLOOKUP(A551,'Absolute Total Monosaccharide C'!$E$2:$T$999,11)</f>
        <v>0.00012</v>
      </c>
      <c r="N551" s="8">
        <f>VLOOKUP(A551,'Absolute Total Monosaccharide C'!$E$2:$T$999,12)</f>
        <v>0</v>
      </c>
      <c r="O551" s="8">
        <f>VLOOKUP(A551,'Absolute Total Monosaccharide C'!$E$2:$T$999,13)</f>
        <v>0</v>
      </c>
      <c r="P551" s="8">
        <f>VLOOKUP(A551,'Absolute Total Monosaccharide C'!$E$2:$T$999,14)</f>
        <v>0.000359</v>
      </c>
      <c r="Q551" s="8">
        <f>VLOOKUP(A551,'Absolute Total Monosaccharide C'!$E$2:$T$999,15)</f>
        <v>0</v>
      </c>
      <c r="R551" s="8">
        <f>VLOOKUP(A551,'Absolute Total Monosaccharide C'!$E$2:$T$999,16)</f>
        <v>0.000292</v>
      </c>
      <c r="S551" s="110">
        <f>VLOOKUP(A551,'Absolute Total Monosaccharide C'!$E$2:$T$999,2)</f>
        <v>9.913</v>
      </c>
    </row>
    <row r="552">
      <c r="A552" s="2" t="s">
        <v>1531</v>
      </c>
      <c r="B552" s="8" t="str">
        <f>VLOOKUP(A552,'Food Encyclopedia'!$C$2:$K$999,3)&amp;","&amp;VLOOKUP(A552,'Food Encyclopedia'!$C$2:$K$999,4)&amp;","&amp;VLOOKUP(A552,'Food Encyclopedia'!$C$2:$K$999,5)&amp;","&amp;VLOOKUP(A552,'Food Encyclopedia'!$C$2:$K$999,6)</f>
        <v>peanut, NA, NA, fresh,Trader Joe's,Roasted and Unsalted Peanuts,Beans, Peas, Legumes, Nuts, Seeds</v>
      </c>
      <c r="C552" s="8" t="str">
        <f>VLOOKUP(A552,'Food Encyclopedia'!$C$2:$K$999,6)</f>
        <v>Beans, Peas, Legumes, Nuts, Seeds</v>
      </c>
      <c r="D552" s="8" t="str">
        <f>VLOOKUP(A552,'Food Encyclopedia'!$C$2:$K$999,7)</f>
        <v>Nuts/Seeds</v>
      </c>
      <c r="E552" s="8">
        <f>VLOOKUP(A552,'Absolute Total Monosaccharide C'!$E$2:$T$999,3)</f>
        <v>0.049787</v>
      </c>
      <c r="F552" s="8">
        <f>VLOOKUP(A552,'Absolute Total Monosaccharide C'!$E$2:$T$999,4)</f>
        <v>0.0048</v>
      </c>
      <c r="G552" s="8">
        <f>VLOOKUP(A552,'Absolute Total Monosaccharide C'!$E$2:$T$999,5)</f>
        <v>0.005415</v>
      </c>
      <c r="H552" s="8">
        <f>VLOOKUP(A552,'Absolute Total Monosaccharide C'!$E$2:$T$999,6)</f>
        <v>0.003072</v>
      </c>
      <c r="I552" s="110">
        <f>VLOOKUP(A552,'Absolute Total Monosaccharide C'!$E$2:$T$999,7)</f>
        <v>0.023391</v>
      </c>
      <c r="J552" s="8">
        <f>VLOOKUP(A552,'Absolute Total Monosaccharide C'!$E$2:$T$999,8)</f>
        <v>0.00106</v>
      </c>
      <c r="K552" s="8">
        <f>VLOOKUP(A552,'Absolute Total Monosaccharide C'!$E$2:$T$999,9)</f>
        <v>0.000526</v>
      </c>
      <c r="L552" s="8">
        <f>VLOOKUP(A552,'Absolute Total Monosaccharide C'!$E$2:$T$999,10)</f>
        <v>0</v>
      </c>
      <c r="M552" s="8">
        <f>VLOOKUP(A552,'Absolute Total Monosaccharide C'!$E$2:$T$999,11)</f>
        <v>0.000983</v>
      </c>
      <c r="N552" s="8">
        <f>VLOOKUP(A552,'Absolute Total Monosaccharide C'!$E$2:$T$999,12)</f>
        <v>0</v>
      </c>
      <c r="O552" s="8">
        <f>VLOOKUP(A552,'Absolute Total Monosaccharide C'!$E$2:$T$999,13)</f>
        <v>0</v>
      </c>
      <c r="P552" s="8">
        <f>VLOOKUP(A552,'Absolute Total Monosaccharide C'!$E$2:$T$999,14)</f>
        <v>0.000718</v>
      </c>
      <c r="Q552" s="8">
        <f>VLOOKUP(A552,'Absolute Total Monosaccharide C'!$E$2:$T$999,15)</f>
        <v>0</v>
      </c>
      <c r="R552" s="8">
        <f>VLOOKUP(A552,'Absolute Total Monosaccharide C'!$E$2:$T$999,16)</f>
        <v>0.000443</v>
      </c>
      <c r="S552" s="110">
        <f>VLOOKUP(A552,'Absolute Total Monosaccharide C'!$E$2:$T$999,2)</f>
        <v>10.912</v>
      </c>
    </row>
    <row r="553">
      <c r="A553" s="2" t="s">
        <v>1534</v>
      </c>
      <c r="B553" s="8" t="str">
        <f>VLOOKUP(A553,'Food Encyclopedia'!$C$2:$K$999,3)&amp;","&amp;VLOOKUP(A553,'Food Encyclopedia'!$C$2:$K$999,4)&amp;","&amp;VLOOKUP(A553,'Food Encyclopedia'!$C$2:$K$999,5)&amp;","&amp;VLOOKUP(A553,'Food Encyclopedia'!$C$2:$K$999,6)</f>
        <v>cashew, NA, NA, fresh,Trader Joe's,raw whole cashews,Beans, Peas, Legumes, Nuts, Seeds</v>
      </c>
      <c r="C553" s="8" t="str">
        <f>VLOOKUP(A553,'Food Encyclopedia'!$C$2:$K$999,6)</f>
        <v>Beans, Peas, Legumes, Nuts, Seeds</v>
      </c>
      <c r="D553" s="8" t="str">
        <f>VLOOKUP(A553,'Food Encyclopedia'!$C$2:$K$999,7)</f>
        <v>Nuts/Seeds</v>
      </c>
      <c r="E553" s="8">
        <f>VLOOKUP(A553,'Absolute Total Monosaccharide C'!$E$2:$T$999,3)</f>
        <v>0.118189</v>
      </c>
      <c r="F553" s="8">
        <f>VLOOKUP(A553,'Absolute Total Monosaccharide C'!$E$2:$T$999,4)</f>
        <v>0.007607</v>
      </c>
      <c r="G553" s="8">
        <f>VLOOKUP(A553,'Absolute Total Monosaccharide C'!$E$2:$T$999,5)</f>
        <v>0.008233</v>
      </c>
      <c r="H553" s="8">
        <f>VLOOKUP(A553,'Absolute Total Monosaccharide C'!$E$2:$T$999,6)</f>
        <v>0.00109</v>
      </c>
      <c r="I553" s="110">
        <f>VLOOKUP(A553,'Absolute Total Monosaccharide C'!$E$2:$T$999,7)</f>
        <v>0.006731</v>
      </c>
      <c r="J553" s="8">
        <f>VLOOKUP(A553,'Absolute Total Monosaccharide C'!$E$2:$T$999,8)</f>
        <v>0.000437</v>
      </c>
      <c r="K553" s="8">
        <f>VLOOKUP(A553,'Absolute Total Monosaccharide C'!$E$2:$T$999,9)</f>
        <v>0.000195</v>
      </c>
      <c r="L553" s="8">
        <f>VLOOKUP(A553,'Absolute Total Monosaccharide C'!$E$2:$T$999,10)</f>
        <v>0</v>
      </c>
      <c r="M553" s="8">
        <f>VLOOKUP(A553,'Absolute Total Monosaccharide C'!$E$2:$T$999,11)</f>
        <v>0.000386</v>
      </c>
      <c r="N553" s="8">
        <f>VLOOKUP(A553,'Absolute Total Monosaccharide C'!$E$2:$T$999,12)</f>
        <v>0</v>
      </c>
      <c r="O553" s="8">
        <f>VLOOKUP(A553,'Absolute Total Monosaccharide C'!$E$2:$T$999,13)</f>
        <v>0</v>
      </c>
      <c r="P553" s="8">
        <f>VLOOKUP(A553,'Absolute Total Monosaccharide C'!$E$2:$T$999,14)</f>
        <v>0.000254</v>
      </c>
      <c r="Q553" s="8">
        <f>VLOOKUP(A553,'Absolute Total Monosaccharide C'!$E$2:$T$999,15)</f>
        <v>0</v>
      </c>
      <c r="R553" s="8">
        <f>VLOOKUP(A553,'Absolute Total Monosaccharide C'!$E$2:$T$999,16)</f>
        <v>0.000421</v>
      </c>
      <c r="S553" s="110">
        <f>VLOOKUP(A553,'Absolute Total Monosaccharide C'!$E$2:$T$999,2)</f>
        <v>9.987</v>
      </c>
    </row>
    <row r="554">
      <c r="A554" s="2" t="s">
        <v>1537</v>
      </c>
      <c r="B554" s="8" t="str">
        <f>VLOOKUP(A554,'Food Encyclopedia'!$C$2:$K$999,3)&amp;","&amp;VLOOKUP(A554,'Food Encyclopedia'!$C$2:$K$999,4)&amp;","&amp;VLOOKUP(A554,'Food Encyclopedia'!$C$2:$K$999,5)&amp;","&amp;VLOOKUP(A554,'Food Encyclopedia'!$C$2:$K$999,6)</f>
        <v>pistachio, NA, NA, fresh,Trader Joe's,Raw Pistachio Nutmeats. halves &amp; pieces,Beans, Peas, Legumes, Nuts, Seeds</v>
      </c>
      <c r="C554" s="8" t="str">
        <f>VLOOKUP(A554,'Food Encyclopedia'!$C$2:$K$999,6)</f>
        <v>Beans, Peas, Legumes, Nuts, Seeds</v>
      </c>
      <c r="D554" s="8" t="str">
        <f>VLOOKUP(A554,'Food Encyclopedia'!$C$2:$K$999,7)</f>
        <v>Nuts/Seeds</v>
      </c>
      <c r="E554" s="8">
        <f>VLOOKUP(A554,'Absolute Total Monosaccharide C'!$E$2:$T$999,3)</f>
        <v>0.043676</v>
      </c>
      <c r="F554" s="8">
        <f>VLOOKUP(A554,'Absolute Total Monosaccharide C'!$E$2:$T$999,4)</f>
        <v>0.013237</v>
      </c>
      <c r="G554" s="8">
        <f>VLOOKUP(A554,'Absolute Total Monosaccharide C'!$E$2:$T$999,5)</f>
        <v>0.009517</v>
      </c>
      <c r="H554" s="8">
        <f>VLOOKUP(A554,'Absolute Total Monosaccharide C'!$E$2:$T$999,6)</f>
        <v>0.001752</v>
      </c>
      <c r="I554" s="110">
        <f>VLOOKUP(A554,'Absolute Total Monosaccharide C'!$E$2:$T$999,7)</f>
        <v>0.020158</v>
      </c>
      <c r="J554" s="8">
        <f>VLOOKUP(A554,'Absolute Total Monosaccharide C'!$E$2:$T$999,8)</f>
        <v>0.001037</v>
      </c>
      <c r="K554" s="8">
        <f>VLOOKUP(A554,'Absolute Total Monosaccharide C'!$E$2:$T$999,9)</f>
        <v>0.000523</v>
      </c>
      <c r="L554" s="111">
        <f>VLOOKUP(A554,'Absolute Total Monosaccharide C'!$E$2:$T$999,10)</f>
        <v>0.0000646</v>
      </c>
      <c r="M554" s="8">
        <f>VLOOKUP(A554,'Absolute Total Monosaccharide C'!$E$2:$T$999,11)</f>
        <v>0.000873</v>
      </c>
      <c r="N554" s="8">
        <f>VLOOKUP(A554,'Absolute Total Monosaccharide C'!$E$2:$T$999,12)</f>
        <v>0</v>
      </c>
      <c r="O554" s="8">
        <f>VLOOKUP(A554,'Absolute Total Monosaccharide C'!$E$2:$T$999,13)</f>
        <v>0</v>
      </c>
      <c r="P554" s="8">
        <f>VLOOKUP(A554,'Absolute Total Monosaccharide C'!$E$2:$T$999,14)</f>
        <v>0.000653</v>
      </c>
      <c r="Q554" s="8">
        <f>VLOOKUP(A554,'Absolute Total Monosaccharide C'!$E$2:$T$999,15)</f>
        <v>0</v>
      </c>
      <c r="R554" s="8">
        <f>VLOOKUP(A554,'Absolute Total Monosaccharide C'!$E$2:$T$999,16)</f>
        <v>0.000526</v>
      </c>
      <c r="S554" s="110">
        <f>VLOOKUP(A554,'Absolute Total Monosaccharide C'!$E$2:$T$999,2)</f>
        <v>10.267</v>
      </c>
    </row>
    <row r="555">
      <c r="A555" s="2" t="s">
        <v>1540</v>
      </c>
      <c r="B555" s="8" t="str">
        <f>VLOOKUP(A555,'Food Encyclopedia'!$C$2:$K$999,3)&amp;","&amp;VLOOKUP(A555,'Food Encyclopedia'!$C$2:$K$999,4)&amp;","&amp;VLOOKUP(A555,'Food Encyclopedia'!$C$2:$K$999,5)&amp;","&amp;VLOOKUP(A555,'Food Encyclopedia'!$C$2:$K$999,6)</f>
        <v>peanuts, NA, NA, fresh,Sunfood Superfoods,Raw Organic Jungle Peanuts,Beans, Peas, Legumes, Nuts, Seeds</v>
      </c>
      <c r="C555" s="8" t="str">
        <f>VLOOKUP(A555,'Food Encyclopedia'!$C$2:$K$999,6)</f>
        <v>Beans, Peas, Legumes, Nuts, Seeds</v>
      </c>
      <c r="D555" s="8" t="str">
        <f>VLOOKUP(A555,'Food Encyclopedia'!$C$2:$K$999,7)</f>
        <v>Nuts/Seeds</v>
      </c>
      <c r="E555" s="8">
        <f>VLOOKUP(A555,'Absolute Total Monosaccharide C'!$E$2:$T$999,3)</f>
        <v>0.051425</v>
      </c>
      <c r="F555" s="8">
        <f>VLOOKUP(A555,'Absolute Total Monosaccharide C'!$E$2:$T$999,4)</f>
        <v>0.004982</v>
      </c>
      <c r="G555" s="8">
        <f>VLOOKUP(A555,'Absolute Total Monosaccharide C'!$E$2:$T$999,5)</f>
        <v>0.006044</v>
      </c>
      <c r="H555" s="8">
        <f>VLOOKUP(A555,'Absolute Total Monosaccharide C'!$E$2:$T$999,6)</f>
        <v>0.00262</v>
      </c>
      <c r="I555" s="110">
        <f>VLOOKUP(A555,'Absolute Total Monosaccharide C'!$E$2:$T$999,7)</f>
        <v>0.018391</v>
      </c>
      <c r="J555" s="8">
        <f>VLOOKUP(A555,'Absolute Total Monosaccharide C'!$E$2:$T$999,8)</f>
        <v>0.001056</v>
      </c>
      <c r="K555" s="8">
        <f>VLOOKUP(A555,'Absolute Total Monosaccharide C'!$E$2:$T$999,9)</f>
        <v>0.000341</v>
      </c>
      <c r="L555" s="111">
        <f>VLOOKUP(A555,'Absolute Total Monosaccharide C'!$E$2:$T$999,10)</f>
        <v>0.0000393</v>
      </c>
      <c r="M555" s="8">
        <f>VLOOKUP(A555,'Absolute Total Monosaccharide C'!$E$2:$T$999,11)</f>
        <v>0.000661</v>
      </c>
      <c r="N555" s="8">
        <f>VLOOKUP(A555,'Absolute Total Monosaccharide C'!$E$2:$T$999,12)</f>
        <v>0</v>
      </c>
      <c r="O555" s="8">
        <f>VLOOKUP(A555,'Absolute Total Monosaccharide C'!$E$2:$T$999,13)</f>
        <v>0</v>
      </c>
      <c r="P555" s="8">
        <f>VLOOKUP(A555,'Absolute Total Monosaccharide C'!$E$2:$T$999,14)</f>
        <v>0.000647</v>
      </c>
      <c r="Q555" s="8">
        <f>VLOOKUP(A555,'Absolute Total Monosaccharide C'!$E$2:$T$999,15)</f>
        <v>0</v>
      </c>
      <c r="R555" s="8">
        <f>VLOOKUP(A555,'Absolute Total Monosaccharide C'!$E$2:$T$999,16)</f>
        <v>0.000349</v>
      </c>
      <c r="S555" s="110">
        <f>VLOOKUP(A555,'Absolute Total Monosaccharide C'!$E$2:$T$999,2)</f>
        <v>10.651</v>
      </c>
    </row>
    <row r="556">
      <c r="A556" s="2" t="s">
        <v>1544</v>
      </c>
      <c r="B556" s="8" t="str">
        <f>VLOOKUP(A556,'Food Encyclopedia'!$C$2:$K$999,3)&amp;","&amp;VLOOKUP(A556,'Food Encyclopedia'!$C$2:$K$999,4)&amp;","&amp;VLOOKUP(A556,'Food Encyclopedia'!$C$2:$K$999,5)&amp;","&amp;VLOOKUP(A556,'Food Encyclopedia'!$C$2:$K$999,6)</f>
        <v>macadamia, NA, NA, fresh,Sunfood Superfoods,Raw Organic Macadamia Nuts,Beans, Peas, Legumes, Nuts, Seeds</v>
      </c>
      <c r="C556" s="8" t="str">
        <f>VLOOKUP(A556,'Food Encyclopedia'!$C$2:$K$999,6)</f>
        <v>Beans, Peas, Legumes, Nuts, Seeds</v>
      </c>
      <c r="D556" s="8" t="str">
        <f>VLOOKUP(A556,'Food Encyclopedia'!$C$2:$K$999,7)</f>
        <v>Nuts/Seeds</v>
      </c>
      <c r="E556" s="8">
        <f>VLOOKUP(A556,'Absolute Total Monosaccharide C'!$E$2:$T$999,3)</f>
        <v>0.042035</v>
      </c>
      <c r="F556" s="8">
        <f>VLOOKUP(A556,'Absolute Total Monosaccharide C'!$E$2:$T$999,4)</f>
        <v>0.002638</v>
      </c>
      <c r="G556" s="8">
        <f>VLOOKUP(A556,'Absolute Total Monosaccharide C'!$E$2:$T$999,5)</f>
        <v>0.009667</v>
      </c>
      <c r="H556" s="8">
        <f>VLOOKUP(A556,'Absolute Total Monosaccharide C'!$E$2:$T$999,6)</f>
        <v>0.002308</v>
      </c>
      <c r="I556" s="110">
        <f>VLOOKUP(A556,'Absolute Total Monosaccharide C'!$E$2:$T$999,7)</f>
        <v>0.015146</v>
      </c>
      <c r="J556" s="8">
        <f>VLOOKUP(A556,'Absolute Total Monosaccharide C'!$E$2:$T$999,8)</f>
        <v>0.001039</v>
      </c>
      <c r="K556" s="8">
        <f>VLOOKUP(A556,'Absolute Total Monosaccharide C'!$E$2:$T$999,9)</f>
        <v>0.000398</v>
      </c>
      <c r="L556" s="8">
        <f>VLOOKUP(A556,'Absolute Total Monosaccharide C'!$E$2:$T$999,10)</f>
        <v>0</v>
      </c>
      <c r="M556" s="8">
        <f>VLOOKUP(A556,'Absolute Total Monosaccharide C'!$E$2:$T$999,11)</f>
        <v>0.000732</v>
      </c>
      <c r="N556" s="8">
        <f>VLOOKUP(A556,'Absolute Total Monosaccharide C'!$E$2:$T$999,12)</f>
        <v>0</v>
      </c>
      <c r="O556" s="8">
        <f>VLOOKUP(A556,'Absolute Total Monosaccharide C'!$E$2:$T$999,13)</f>
        <v>0</v>
      </c>
      <c r="P556" s="8">
        <f>VLOOKUP(A556,'Absolute Total Monosaccharide C'!$E$2:$T$999,14)</f>
        <v>0.000557</v>
      </c>
      <c r="Q556" s="8">
        <f>VLOOKUP(A556,'Absolute Total Monosaccharide C'!$E$2:$T$999,15)</f>
        <v>0</v>
      </c>
      <c r="R556" s="8">
        <f>VLOOKUP(A556,'Absolute Total Monosaccharide C'!$E$2:$T$999,16)</f>
        <v>0.000352</v>
      </c>
      <c r="S556" s="110">
        <f>VLOOKUP(A556,'Absolute Total Monosaccharide C'!$E$2:$T$999,2)</f>
        <v>9.663</v>
      </c>
    </row>
    <row r="557">
      <c r="A557" s="2" t="s">
        <v>1547</v>
      </c>
      <c r="B557" s="8" t="str">
        <f>VLOOKUP(A557,'Food Encyclopedia'!$C$2:$K$999,3)&amp;","&amp;VLOOKUP(A557,'Food Encyclopedia'!$C$2:$K$999,4)&amp;","&amp;VLOOKUP(A557,'Food Encyclopedia'!$C$2:$K$999,5)&amp;","&amp;VLOOKUP(A557,'Food Encyclopedia'!$C$2:$K$999,6)</f>
        <v>apricot, NA, seeds, fresh,Sunfood Superfoods,Raw organic sweet apricot kernels,Beans, Peas, Legumes, Nuts, Seeds</v>
      </c>
      <c r="C557" s="8" t="str">
        <f>VLOOKUP(A557,'Food Encyclopedia'!$C$2:$K$999,6)</f>
        <v>Beans, Peas, Legumes, Nuts, Seeds</v>
      </c>
      <c r="D557" s="8" t="str">
        <f>VLOOKUP(A557,'Food Encyclopedia'!$C$2:$K$999,7)</f>
        <v>Nuts/Seeds</v>
      </c>
      <c r="E557" s="8">
        <f>VLOOKUP(A557,'Absolute Total Monosaccharide C'!$E$2:$T$999,3)</f>
        <v>0.031442</v>
      </c>
      <c r="F557" s="8">
        <f>VLOOKUP(A557,'Absolute Total Monosaccharide C'!$E$2:$T$999,4)</f>
        <v>0.005646</v>
      </c>
      <c r="G557" s="8">
        <f>VLOOKUP(A557,'Absolute Total Monosaccharide C'!$E$2:$T$999,5)</f>
        <v>0.009241</v>
      </c>
      <c r="H557" s="8">
        <f>VLOOKUP(A557,'Absolute Total Monosaccharide C'!$E$2:$T$999,6)</f>
        <v>0.004806</v>
      </c>
      <c r="I557" s="110">
        <f>VLOOKUP(A557,'Absolute Total Monosaccharide C'!$E$2:$T$999,7)</f>
        <v>0.0432</v>
      </c>
      <c r="J557" s="8">
        <f>VLOOKUP(A557,'Absolute Total Monosaccharide C'!$E$2:$T$999,8)</f>
        <v>0.001687</v>
      </c>
      <c r="K557" s="8">
        <f>VLOOKUP(A557,'Absolute Total Monosaccharide C'!$E$2:$T$999,9)</f>
        <v>0.001078</v>
      </c>
      <c r="L557" s="111">
        <f>VLOOKUP(A557,'Absolute Total Monosaccharide C'!$E$2:$T$999,10)</f>
        <v>0.0000578</v>
      </c>
      <c r="M557" s="8">
        <f>VLOOKUP(A557,'Absolute Total Monosaccharide C'!$E$2:$T$999,11)</f>
        <v>0.001897</v>
      </c>
      <c r="N557" s="8">
        <f>VLOOKUP(A557,'Absolute Total Monosaccharide C'!$E$2:$T$999,12)</f>
        <v>0</v>
      </c>
      <c r="O557" s="8">
        <f>VLOOKUP(A557,'Absolute Total Monosaccharide C'!$E$2:$T$999,13)</f>
        <v>0</v>
      </c>
      <c r="P557" s="8">
        <f>VLOOKUP(A557,'Absolute Total Monosaccharide C'!$E$2:$T$999,14)</f>
        <v>0.001247</v>
      </c>
      <c r="Q557" s="8">
        <f>VLOOKUP(A557,'Absolute Total Monosaccharide C'!$E$2:$T$999,15)</f>
        <v>0</v>
      </c>
      <c r="R557" s="8">
        <f>VLOOKUP(A557,'Absolute Total Monosaccharide C'!$E$2:$T$999,16)</f>
        <v>0.00036</v>
      </c>
      <c r="S557" s="110">
        <f>VLOOKUP(A557,'Absolute Total Monosaccharide C'!$E$2:$T$999,2)</f>
        <v>11.062</v>
      </c>
    </row>
    <row r="558">
      <c r="A558" s="2" t="s">
        <v>1550</v>
      </c>
      <c r="B558" s="8" t="str">
        <f>VLOOKUP(A558,'Food Encyclopedia'!$C$2:$K$999,3)&amp;","&amp;VLOOKUP(A558,'Food Encyclopedia'!$C$2:$K$999,4)&amp;","&amp;VLOOKUP(A558,'Food Encyclopedia'!$C$2:$K$999,5)&amp;","&amp;VLOOKUP(A558,'Food Encyclopedia'!$C$2:$K$999,6)</f>
        <v>brazil nuts, NA, NA, fresh,Sunfood Superfoods,Raw organic Brazil nuts,Beans, Peas, Legumes, Nuts, Seeds</v>
      </c>
      <c r="C558" s="8" t="str">
        <f>VLOOKUP(A558,'Food Encyclopedia'!$C$2:$K$999,6)</f>
        <v>Beans, Peas, Legumes, Nuts, Seeds</v>
      </c>
      <c r="D558" s="8" t="str">
        <f>VLOOKUP(A558,'Food Encyclopedia'!$C$2:$K$999,7)</f>
        <v>Nuts/Seeds</v>
      </c>
      <c r="E558" s="8">
        <f>VLOOKUP(A558,'Absolute Total Monosaccharide C'!$E$2:$T$999,3)</f>
        <v>0.011746</v>
      </c>
      <c r="F558" s="8">
        <f>VLOOKUP(A558,'Absolute Total Monosaccharide C'!$E$2:$T$999,4)</f>
        <v>0.002951</v>
      </c>
      <c r="G558" s="8">
        <f>VLOOKUP(A558,'Absolute Total Monosaccharide C'!$E$2:$T$999,5)</f>
        <v>0.003018</v>
      </c>
      <c r="H558" s="8">
        <f>VLOOKUP(A558,'Absolute Total Monosaccharide C'!$E$2:$T$999,6)</f>
        <v>0.001593</v>
      </c>
      <c r="I558" s="110">
        <f>VLOOKUP(A558,'Absolute Total Monosaccharide C'!$E$2:$T$999,7)</f>
        <v>0.007326</v>
      </c>
      <c r="J558" s="8">
        <f>VLOOKUP(A558,'Absolute Total Monosaccharide C'!$E$2:$T$999,8)</f>
        <v>0.000749</v>
      </c>
      <c r="K558" s="8">
        <f>VLOOKUP(A558,'Absolute Total Monosaccharide C'!$E$2:$T$999,9)</f>
        <v>0.000283</v>
      </c>
      <c r="L558" s="111">
        <f>VLOOKUP(A558,'Absolute Total Monosaccharide C'!$E$2:$T$999,10)</f>
        <v>0.0000269</v>
      </c>
      <c r="M558" s="8">
        <f>VLOOKUP(A558,'Absolute Total Monosaccharide C'!$E$2:$T$999,11)</f>
        <v>0.000369</v>
      </c>
      <c r="N558" s="8">
        <f>VLOOKUP(A558,'Absolute Total Monosaccharide C'!$E$2:$T$999,12)</f>
        <v>0</v>
      </c>
      <c r="O558" s="8">
        <f>VLOOKUP(A558,'Absolute Total Monosaccharide C'!$E$2:$T$999,13)</f>
        <v>0</v>
      </c>
      <c r="P558" s="8">
        <f>VLOOKUP(A558,'Absolute Total Monosaccharide C'!$E$2:$T$999,14)</f>
        <v>0.000476</v>
      </c>
      <c r="Q558" s="8">
        <f>VLOOKUP(A558,'Absolute Total Monosaccharide C'!$E$2:$T$999,15)</f>
        <v>0</v>
      </c>
      <c r="R558" s="8">
        <f>VLOOKUP(A558,'Absolute Total Monosaccharide C'!$E$2:$T$999,16)</f>
        <v>0.000224</v>
      </c>
      <c r="S558" s="110">
        <f>VLOOKUP(A558,'Absolute Total Monosaccharide C'!$E$2:$T$999,2)</f>
        <v>10.294</v>
      </c>
    </row>
    <row r="559">
      <c r="A559" s="2" t="s">
        <v>1553</v>
      </c>
      <c r="B559" s="8" t="str">
        <f>VLOOKUP(A559,'Food Encyclopedia'!$C$2:$K$999,3)&amp;","&amp;VLOOKUP(A559,'Food Encyclopedia'!$C$2:$K$999,4)&amp;","&amp;VLOOKUP(A559,'Food Encyclopedia'!$C$2:$K$999,5)&amp;","&amp;VLOOKUP(A559,'Food Encyclopedia'!$C$2:$K$999,6)</f>
        <v>pistachio, NA, NA, fresh,Fiddyment Farms,California Pistachios, lightly salted,Beans, Peas, Legumes, Nuts, Seeds</v>
      </c>
      <c r="C559" s="8" t="str">
        <f>VLOOKUP(A559,'Food Encyclopedia'!$C$2:$K$999,6)</f>
        <v>Beans, Peas, Legumes, Nuts, Seeds</v>
      </c>
      <c r="D559" s="8" t="str">
        <f>VLOOKUP(A559,'Food Encyclopedia'!$C$2:$K$999,7)</f>
        <v>Nuts/Seeds</v>
      </c>
      <c r="E559" s="8">
        <f>VLOOKUP(A559,'Absolute Total Monosaccharide C'!$E$2:$T$999,3)</f>
        <v>0.038599</v>
      </c>
      <c r="F559" s="8">
        <f>VLOOKUP(A559,'Absolute Total Monosaccharide C'!$E$2:$T$999,4)</f>
        <v>0.012871</v>
      </c>
      <c r="G559" s="8">
        <f>VLOOKUP(A559,'Absolute Total Monosaccharide C'!$E$2:$T$999,5)</f>
        <v>0.006842</v>
      </c>
      <c r="H559" s="8">
        <f>VLOOKUP(A559,'Absolute Total Monosaccharide C'!$E$2:$T$999,6)</f>
        <v>0.001811</v>
      </c>
      <c r="I559" s="110">
        <f>VLOOKUP(A559,'Absolute Total Monosaccharide C'!$E$2:$T$999,7)</f>
        <v>0.021753</v>
      </c>
      <c r="J559" s="8">
        <f>VLOOKUP(A559,'Absolute Total Monosaccharide C'!$E$2:$T$999,8)</f>
        <v>0.001052</v>
      </c>
      <c r="K559" s="8">
        <f>VLOOKUP(A559,'Absolute Total Monosaccharide C'!$E$2:$T$999,9)</f>
        <v>0.000601</v>
      </c>
      <c r="L559" s="111">
        <f>VLOOKUP(A559,'Absolute Total Monosaccharide C'!$E$2:$T$999,10)</f>
        <v>0.0000473</v>
      </c>
      <c r="M559" s="8">
        <f>VLOOKUP(A559,'Absolute Total Monosaccharide C'!$E$2:$T$999,11)</f>
        <v>0.001066</v>
      </c>
      <c r="N559" s="8">
        <f>VLOOKUP(A559,'Absolute Total Monosaccharide C'!$E$2:$T$999,12)</f>
        <v>0</v>
      </c>
      <c r="O559" s="8">
        <f>VLOOKUP(A559,'Absolute Total Monosaccharide C'!$E$2:$T$999,13)</f>
        <v>0</v>
      </c>
      <c r="P559" s="8">
        <f>VLOOKUP(A559,'Absolute Total Monosaccharide C'!$E$2:$T$999,14)</f>
        <v>0.000539</v>
      </c>
      <c r="Q559" s="8">
        <f>VLOOKUP(A559,'Absolute Total Monosaccharide C'!$E$2:$T$999,15)</f>
        <v>0</v>
      </c>
      <c r="R559" s="8">
        <f>VLOOKUP(A559,'Absolute Total Monosaccharide C'!$E$2:$T$999,16)</f>
        <v>0.000548</v>
      </c>
      <c r="S559" s="110">
        <f>VLOOKUP(A559,'Absolute Total Monosaccharide C'!$E$2:$T$999,2)</f>
        <v>10.524</v>
      </c>
    </row>
    <row r="560">
      <c r="A560" s="2" t="s">
        <v>1556</v>
      </c>
      <c r="B560" s="8" t="str">
        <f>VLOOKUP(A560,'Food Encyclopedia'!$C$2:$K$999,3)&amp;","&amp;VLOOKUP(A560,'Food Encyclopedia'!$C$2:$K$999,4)&amp;","&amp;VLOOKUP(A560,'Food Encyclopedia'!$C$2:$K$999,5)&amp;","&amp;VLOOKUP(A560,'Food Encyclopedia'!$C$2:$K$999,6)</f>
        <v>pine nut, NA, NA, fresh,Nuggets foods,,Beans, Peas, Legumes, Nuts, Seeds</v>
      </c>
      <c r="C560" s="8" t="str">
        <f>VLOOKUP(A560,'Food Encyclopedia'!$C$2:$K$999,6)</f>
        <v>Beans, Peas, Legumes, Nuts, Seeds</v>
      </c>
      <c r="D560" s="8" t="str">
        <f>VLOOKUP(A560,'Food Encyclopedia'!$C$2:$K$999,7)</f>
        <v>Nuts/Seeds</v>
      </c>
      <c r="E560" s="8">
        <f>VLOOKUP(A560,'Absolute Total Monosaccharide C'!$E$2:$T$999,3)</f>
        <v>0.05455</v>
      </c>
      <c r="F560" s="8">
        <f>VLOOKUP(A560,'Absolute Total Monosaccharide C'!$E$2:$T$999,4)</f>
        <v>0.0049</v>
      </c>
      <c r="G560" s="8">
        <f>VLOOKUP(A560,'Absolute Total Monosaccharide C'!$E$2:$T$999,5)</f>
        <v>0.00621</v>
      </c>
      <c r="H560" s="8">
        <f>VLOOKUP(A560,'Absolute Total Monosaccharide C'!$E$2:$T$999,6)</f>
        <v>0.001595</v>
      </c>
      <c r="I560" s="110">
        <f>VLOOKUP(A560,'Absolute Total Monosaccharide C'!$E$2:$T$999,7)</f>
        <v>0.012329</v>
      </c>
      <c r="J560" s="8">
        <f>VLOOKUP(A560,'Absolute Total Monosaccharide C'!$E$2:$T$999,8)</f>
        <v>0.000874</v>
      </c>
      <c r="K560" s="8">
        <f>VLOOKUP(A560,'Absolute Total Monosaccharide C'!$E$2:$T$999,9)</f>
        <v>0.000297</v>
      </c>
      <c r="L560" s="111">
        <f>VLOOKUP(A560,'Absolute Total Monosaccharide C'!$E$2:$T$999,10)</f>
        <v>0.0000514</v>
      </c>
      <c r="M560" s="8">
        <f>VLOOKUP(A560,'Absolute Total Monosaccharide C'!$E$2:$T$999,11)</f>
        <v>0.000429</v>
      </c>
      <c r="N560" s="8">
        <f>VLOOKUP(A560,'Absolute Total Monosaccharide C'!$E$2:$T$999,12)</f>
        <v>0</v>
      </c>
      <c r="O560" s="8">
        <f>VLOOKUP(A560,'Absolute Total Monosaccharide C'!$E$2:$T$999,13)</f>
        <v>0</v>
      </c>
      <c r="P560" s="8">
        <f>VLOOKUP(A560,'Absolute Total Monosaccharide C'!$E$2:$T$999,14)</f>
        <v>0.00037</v>
      </c>
      <c r="Q560" s="8">
        <f>VLOOKUP(A560,'Absolute Total Monosaccharide C'!$E$2:$T$999,15)</f>
        <v>0</v>
      </c>
      <c r="R560" s="8">
        <f>VLOOKUP(A560,'Absolute Total Monosaccharide C'!$E$2:$T$999,16)</f>
        <v>0.000411</v>
      </c>
      <c r="S560" s="110">
        <f>VLOOKUP(A560,'Absolute Total Monosaccharide C'!$E$2:$T$999,2)</f>
        <v>9.592</v>
      </c>
    </row>
    <row r="561">
      <c r="A561" s="2" t="s">
        <v>1559</v>
      </c>
      <c r="B561" s="8" t="str">
        <f>VLOOKUP(A561,'Food Encyclopedia'!$C$2:$K$999,3)&amp;","&amp;VLOOKUP(A561,'Food Encyclopedia'!$C$2:$K$999,4)&amp;","&amp;VLOOKUP(A561,'Food Encyclopedia'!$C$2:$K$999,5)&amp;","&amp;VLOOKUP(A561,'Food Encyclopedia'!$C$2:$K$999,6)</f>
        <v>pecan, NA, NA, fresh,Nuggets foods,,Beans, Peas, Legumes, Nuts, Seeds</v>
      </c>
      <c r="C561" s="8" t="str">
        <f>VLOOKUP(A561,'Food Encyclopedia'!$C$2:$K$999,6)</f>
        <v>Beans, Peas, Legumes, Nuts, Seeds</v>
      </c>
      <c r="D561" s="8" t="str">
        <f>VLOOKUP(A561,'Food Encyclopedia'!$C$2:$K$999,7)</f>
        <v>Nuts/Seeds</v>
      </c>
      <c r="E561" s="8">
        <f>VLOOKUP(A561,'Absolute Total Monosaccharide C'!$E$2:$T$999,3)</f>
        <v>0.022116</v>
      </c>
      <c r="F561" s="8">
        <f>VLOOKUP(A561,'Absolute Total Monosaccharide C'!$E$2:$T$999,4)</f>
        <v>0.003754</v>
      </c>
      <c r="G561" s="8">
        <f>VLOOKUP(A561,'Absolute Total Monosaccharide C'!$E$2:$T$999,5)</f>
        <v>0.004453</v>
      </c>
      <c r="H561" s="8">
        <f>VLOOKUP(A561,'Absolute Total Monosaccharide C'!$E$2:$T$999,6)</f>
        <v>0.002434</v>
      </c>
      <c r="I561" s="110">
        <f>VLOOKUP(A561,'Absolute Total Monosaccharide C'!$E$2:$T$999,7)</f>
        <v>0.007719</v>
      </c>
      <c r="J561" s="8">
        <f>VLOOKUP(A561,'Absolute Total Monosaccharide C'!$E$2:$T$999,8)</f>
        <v>0.00086</v>
      </c>
      <c r="K561" s="8">
        <f>VLOOKUP(A561,'Absolute Total Monosaccharide C'!$E$2:$T$999,9)</f>
        <v>0.00042</v>
      </c>
      <c r="L561" s="111">
        <f>VLOOKUP(A561,'Absolute Total Monosaccharide C'!$E$2:$T$999,10)</f>
        <v>0.0000467</v>
      </c>
      <c r="M561" s="8">
        <f>VLOOKUP(A561,'Absolute Total Monosaccharide C'!$E$2:$T$999,11)</f>
        <v>0.000688</v>
      </c>
      <c r="N561" s="8">
        <f>VLOOKUP(A561,'Absolute Total Monosaccharide C'!$E$2:$T$999,12)</f>
        <v>0</v>
      </c>
      <c r="O561" s="8">
        <f>VLOOKUP(A561,'Absolute Total Monosaccharide C'!$E$2:$T$999,13)</f>
        <v>0</v>
      </c>
      <c r="P561" s="8">
        <f>VLOOKUP(A561,'Absolute Total Monosaccharide C'!$E$2:$T$999,14)</f>
        <v>0.0004</v>
      </c>
      <c r="Q561" s="8">
        <f>VLOOKUP(A561,'Absolute Total Monosaccharide C'!$E$2:$T$999,15)</f>
        <v>0</v>
      </c>
      <c r="R561" s="8">
        <f>VLOOKUP(A561,'Absolute Total Monosaccharide C'!$E$2:$T$999,16)</f>
        <v>0.000325</v>
      </c>
      <c r="S561" s="110">
        <f>VLOOKUP(A561,'Absolute Total Monosaccharide C'!$E$2:$T$999,2)</f>
        <v>10.588</v>
      </c>
    </row>
    <row r="562">
      <c r="A562" s="2" t="s">
        <v>1561</v>
      </c>
      <c r="B562" s="8" t="str">
        <f>VLOOKUP(A562,'Food Encyclopedia'!$C$2:$K$999,3)&amp;","&amp;VLOOKUP(A562,'Food Encyclopedia'!$C$2:$K$999,4)&amp;","&amp;VLOOKUP(A562,'Food Encyclopedia'!$C$2:$K$999,5)&amp;","&amp;VLOOKUP(A562,'Food Encyclopedia'!$C$2:$K$999,6)</f>
        <v>sunflower , NA, seed, hulled,Nuggets foods,,Beans, Peas, Legumes, Nuts, Seeds</v>
      </c>
      <c r="C562" s="8" t="str">
        <f>VLOOKUP(A562,'Food Encyclopedia'!$C$2:$K$999,6)</f>
        <v>Beans, Peas, Legumes, Nuts, Seeds</v>
      </c>
      <c r="D562" s="8" t="str">
        <f>VLOOKUP(A562,'Food Encyclopedia'!$C$2:$K$999,7)</f>
        <v>Nuts/Seeds</v>
      </c>
      <c r="E562" s="8">
        <f>VLOOKUP(A562,'Absolute Total Monosaccharide C'!$E$2:$T$999,3)</f>
        <v>0.014951</v>
      </c>
      <c r="F562" s="8">
        <f>VLOOKUP(A562,'Absolute Total Monosaccharide C'!$E$2:$T$999,4)</f>
        <v>0.006676</v>
      </c>
      <c r="G562" s="8">
        <f>VLOOKUP(A562,'Absolute Total Monosaccharide C'!$E$2:$T$999,5)</f>
        <v>0.003564</v>
      </c>
      <c r="H562" s="8">
        <f>VLOOKUP(A562,'Absolute Total Monosaccharide C'!$E$2:$T$999,6)</f>
        <v>0.002713</v>
      </c>
      <c r="I562" s="110">
        <f>VLOOKUP(A562,'Absolute Total Monosaccharide C'!$E$2:$T$999,7)</f>
        <v>0.022718</v>
      </c>
      <c r="J562" s="8">
        <f>VLOOKUP(A562,'Absolute Total Monosaccharide C'!$E$2:$T$999,8)</f>
        <v>0.000852</v>
      </c>
      <c r="K562" s="8">
        <f>VLOOKUP(A562,'Absolute Total Monosaccharide C'!$E$2:$T$999,9)</f>
        <v>0.000468</v>
      </c>
      <c r="L562" s="111">
        <f>VLOOKUP(A562,'Absolute Total Monosaccharide C'!$E$2:$T$999,10)</f>
        <v>0.0000561</v>
      </c>
      <c r="M562" s="8">
        <f>VLOOKUP(A562,'Absolute Total Monosaccharide C'!$E$2:$T$999,11)</f>
        <v>0.00081</v>
      </c>
      <c r="N562" s="8">
        <f>VLOOKUP(A562,'Absolute Total Monosaccharide C'!$E$2:$T$999,12)</f>
        <v>0</v>
      </c>
      <c r="O562" s="8">
        <f>VLOOKUP(A562,'Absolute Total Monosaccharide C'!$E$2:$T$999,13)</f>
        <v>0</v>
      </c>
      <c r="P562" s="8">
        <f>VLOOKUP(A562,'Absolute Total Monosaccharide C'!$E$2:$T$999,14)</f>
        <v>0.001828</v>
      </c>
      <c r="Q562" s="8">
        <f>VLOOKUP(A562,'Absolute Total Monosaccharide C'!$E$2:$T$999,15)</f>
        <v>0</v>
      </c>
      <c r="R562" s="8">
        <f>VLOOKUP(A562,'Absolute Total Monosaccharide C'!$E$2:$T$999,16)</f>
        <v>0.000569</v>
      </c>
      <c r="S562" s="110">
        <f>VLOOKUP(A562,'Absolute Total Monosaccharide C'!$E$2:$T$999,2)</f>
        <v>9.753</v>
      </c>
    </row>
    <row r="563">
      <c r="A563" s="2" t="s">
        <v>1563</v>
      </c>
      <c r="B563" s="8" t="str">
        <f>VLOOKUP(A563,'Food Encyclopedia'!$C$2:$K$999,3)&amp;","&amp;VLOOKUP(A563,'Food Encyclopedia'!$C$2:$K$999,4)&amp;","&amp;VLOOKUP(A563,'Food Encyclopedia'!$C$2:$K$999,5)&amp;","&amp;VLOOKUP(A563,'Food Encyclopedia'!$C$2:$K$999,6)</f>
        <v>pumpkin, NA, seeds, fresh,Nuggets foods,Organic Raw Pumpkin Seeds,Beans, Peas, Legumes, Nuts, Seeds</v>
      </c>
      <c r="C563" s="8" t="str">
        <f>VLOOKUP(A563,'Food Encyclopedia'!$C$2:$K$999,6)</f>
        <v>Beans, Peas, Legumes, Nuts, Seeds</v>
      </c>
      <c r="D563" s="8" t="str">
        <f>VLOOKUP(A563,'Food Encyclopedia'!$C$2:$K$999,7)</f>
        <v>Nuts/Seeds</v>
      </c>
      <c r="E563" s="8">
        <f>VLOOKUP(A563,'Absolute Total Monosaccharide C'!$E$2:$T$999,3)</f>
        <v>0.013916</v>
      </c>
      <c r="F563" s="8">
        <f>VLOOKUP(A563,'Absolute Total Monosaccharide C'!$E$2:$T$999,4)</f>
        <v>0.006597</v>
      </c>
      <c r="G563" s="8">
        <f>VLOOKUP(A563,'Absolute Total Monosaccharide C'!$E$2:$T$999,5)</f>
        <v>0.002112</v>
      </c>
      <c r="H563" s="8">
        <f>VLOOKUP(A563,'Absolute Total Monosaccharide C'!$E$2:$T$999,6)</f>
        <v>0.006915</v>
      </c>
      <c r="I563" s="110">
        <f>VLOOKUP(A563,'Absolute Total Monosaccharide C'!$E$2:$T$999,7)</f>
        <v>0.006466</v>
      </c>
      <c r="J563" s="8">
        <f>VLOOKUP(A563,'Absolute Total Monosaccharide C'!$E$2:$T$999,8)</f>
        <v>0.000605</v>
      </c>
      <c r="K563" s="8">
        <f>VLOOKUP(A563,'Absolute Total Monosaccharide C'!$E$2:$T$999,9)</f>
        <v>0.000321</v>
      </c>
      <c r="L563" s="111">
        <f>VLOOKUP(A563,'Absolute Total Monosaccharide C'!$E$2:$T$999,10)</f>
        <v>0.0000163</v>
      </c>
      <c r="M563" s="8">
        <f>VLOOKUP(A563,'Absolute Total Monosaccharide C'!$E$2:$T$999,11)</f>
        <v>0.000627</v>
      </c>
      <c r="N563" s="8">
        <f>VLOOKUP(A563,'Absolute Total Monosaccharide C'!$E$2:$T$999,12)</f>
        <v>0</v>
      </c>
      <c r="O563" s="8">
        <f>VLOOKUP(A563,'Absolute Total Monosaccharide C'!$E$2:$T$999,13)</f>
        <v>0</v>
      </c>
      <c r="P563" s="8">
        <f>VLOOKUP(A563,'Absolute Total Monosaccharide C'!$E$2:$T$999,14)</f>
        <v>0.000233</v>
      </c>
      <c r="Q563" s="8">
        <f>VLOOKUP(A563,'Absolute Total Monosaccharide C'!$E$2:$T$999,15)</f>
        <v>0</v>
      </c>
      <c r="R563" s="8">
        <f>VLOOKUP(A563,'Absolute Total Monosaccharide C'!$E$2:$T$999,16)</f>
        <v>0.000451</v>
      </c>
      <c r="S563" s="110">
        <f>VLOOKUP(A563,'Absolute Total Monosaccharide C'!$E$2:$T$999,2)</f>
        <v>10.393</v>
      </c>
    </row>
    <row r="564">
      <c r="A564" s="2" t="s">
        <v>1566</v>
      </c>
      <c r="B564" s="8" t="str">
        <f>VLOOKUP(A564,'Food Encyclopedia'!$C$2:$K$999,3)&amp;","&amp;VLOOKUP(A564,'Food Encyclopedia'!$C$2:$K$999,4)&amp;","&amp;VLOOKUP(A564,'Food Encyclopedia'!$C$2:$K$999,5)&amp;","&amp;VLOOKUP(A564,'Food Encyclopedia'!$C$2:$K$999,6)</f>
        <v>soup, black bean vegetable, NA, canned,Amy's Organic Soups,,Beans, Peas, Legumes, Nuts, Seeds</v>
      </c>
      <c r="C564" s="8" t="str">
        <f>VLOOKUP(A564,'Food Encyclopedia'!$C$2:$K$999,6)</f>
        <v>Beans, Peas, Legumes, Nuts, Seeds</v>
      </c>
      <c r="D564" s="8" t="str">
        <f>VLOOKUP(A564,'Food Encyclopedia'!$C$2:$K$999,7)</f>
        <v>Soup</v>
      </c>
      <c r="E564" s="8">
        <f>VLOOKUP(A564,'Absolute Total Monosaccharide C'!$E$2:$T$999,3)</f>
        <v>0.531416</v>
      </c>
      <c r="F564" s="8">
        <f>VLOOKUP(A564,'Absolute Total Monosaccharide C'!$E$2:$T$999,4)</f>
        <v>0.040823</v>
      </c>
      <c r="G564" s="8">
        <f>VLOOKUP(A564,'Absolute Total Monosaccharide C'!$E$2:$T$999,5)</f>
        <v>0.020253</v>
      </c>
      <c r="H564" s="8">
        <f>VLOOKUP(A564,'Absolute Total Monosaccharide C'!$E$2:$T$999,6)</f>
        <v>0.014967</v>
      </c>
      <c r="I564" s="110">
        <f>VLOOKUP(A564,'Absolute Total Monosaccharide C'!$E$2:$T$999,7)</f>
        <v>0.042208</v>
      </c>
      <c r="J564" s="8">
        <f>VLOOKUP(A564,'Absolute Total Monosaccharide C'!$E$2:$T$999,8)</f>
        <v>0</v>
      </c>
      <c r="K564" s="8">
        <f>VLOOKUP(A564,'Absolute Total Monosaccharide C'!$E$2:$T$999,9)</f>
        <v>0.002086</v>
      </c>
      <c r="L564" s="8">
        <f>VLOOKUP(A564,'Absolute Total Monosaccharide C'!$E$2:$T$999,10)</f>
        <v>0</v>
      </c>
      <c r="M564" s="8">
        <f>VLOOKUP(A564,'Absolute Total Monosaccharide C'!$E$2:$T$999,11)</f>
        <v>0.012204</v>
      </c>
      <c r="N564" s="8">
        <f>VLOOKUP(A564,'Absolute Total Monosaccharide C'!$E$2:$T$999,12)</f>
        <v>0</v>
      </c>
      <c r="O564" s="8">
        <f>VLOOKUP(A564,'Absolute Total Monosaccharide C'!$E$2:$T$999,13)</f>
        <v>0</v>
      </c>
      <c r="P564" s="8">
        <f>VLOOKUP(A564,'Absolute Total Monosaccharide C'!$E$2:$T$999,14)</f>
        <v>0.004971</v>
      </c>
      <c r="Q564" s="8">
        <f>VLOOKUP(A564,'Absolute Total Monosaccharide C'!$E$2:$T$999,15)</f>
        <v>0</v>
      </c>
      <c r="R564" s="8">
        <f>VLOOKUP(A564,'Absolute Total Monosaccharide C'!$E$2:$T$999,16)</f>
        <v>0.001033</v>
      </c>
      <c r="S564" s="110">
        <f>VLOOKUP(A564,'Absolute Total Monosaccharide C'!$E$2:$T$999,2)</f>
        <v>9.776</v>
      </c>
    </row>
    <row r="565">
      <c r="A565" s="2" t="s">
        <v>1569</v>
      </c>
      <c r="B565" s="8" t="str">
        <f>VLOOKUP(A565,'Food Encyclopedia'!$C$2:$K$999,3)&amp;","&amp;VLOOKUP(A565,'Food Encyclopedia'!$C$2:$K$999,4)&amp;","&amp;VLOOKUP(A565,'Food Encyclopedia'!$C$2:$K$999,5)&amp;","&amp;VLOOKUP(A565,'Food Encyclopedia'!$C$2:$K$999,6)</f>
        <v>soup, minestrone, NA, canned,Amy's Organic Soups,,Vegetables</v>
      </c>
      <c r="C565" s="8" t="str">
        <f>VLOOKUP(A565,'Food Encyclopedia'!$C$2:$K$999,6)</f>
        <v>Vegetables</v>
      </c>
      <c r="D565" s="8" t="str">
        <f>VLOOKUP(A565,'Food Encyclopedia'!$C$2:$K$999,7)</f>
        <v>Soup</v>
      </c>
      <c r="E565" s="8">
        <f>VLOOKUP(A565,'Absolute Total Monosaccharide C'!$E$2:$T$999,3)</f>
        <v>0.514282</v>
      </c>
      <c r="F565" s="8">
        <f>VLOOKUP(A565,'Absolute Total Monosaccharide C'!$E$2:$T$999,4)</f>
        <v>0.024288</v>
      </c>
      <c r="G565" s="8">
        <f>VLOOKUP(A565,'Absolute Total Monosaccharide C'!$E$2:$T$999,5)</f>
        <v>0.013637</v>
      </c>
      <c r="H565" s="8">
        <f>VLOOKUP(A565,'Absolute Total Monosaccharide C'!$E$2:$T$999,6)</f>
        <v>0.006964</v>
      </c>
      <c r="I565" s="110">
        <f>VLOOKUP(A565,'Absolute Total Monosaccharide C'!$E$2:$T$999,7)</f>
        <v>0.013293</v>
      </c>
      <c r="J565" s="8">
        <f>VLOOKUP(A565,'Absolute Total Monosaccharide C'!$E$2:$T$999,8)</f>
        <v>0</v>
      </c>
      <c r="K565" s="8">
        <f>VLOOKUP(A565,'Absolute Total Monosaccharide C'!$E$2:$T$999,9)</f>
        <v>0.001624</v>
      </c>
      <c r="L565" s="8">
        <f>VLOOKUP(A565,'Absolute Total Monosaccharide C'!$E$2:$T$999,10)</f>
        <v>0</v>
      </c>
      <c r="M565" s="8">
        <f>VLOOKUP(A565,'Absolute Total Monosaccharide C'!$E$2:$T$999,11)</f>
        <v>0.012799</v>
      </c>
      <c r="N565" s="8">
        <f>VLOOKUP(A565,'Absolute Total Monosaccharide C'!$E$2:$T$999,12)</f>
        <v>0</v>
      </c>
      <c r="O565" s="8">
        <f>VLOOKUP(A565,'Absolute Total Monosaccharide C'!$E$2:$T$999,13)</f>
        <v>0</v>
      </c>
      <c r="P565" s="8">
        <f>VLOOKUP(A565,'Absolute Total Monosaccharide C'!$E$2:$T$999,14)</f>
        <v>0.001443</v>
      </c>
      <c r="Q565" s="8">
        <f>VLOOKUP(A565,'Absolute Total Monosaccharide C'!$E$2:$T$999,15)</f>
        <v>0</v>
      </c>
      <c r="R565" s="8">
        <f>VLOOKUP(A565,'Absolute Total Monosaccharide C'!$E$2:$T$999,16)</f>
        <v>0.001142</v>
      </c>
      <c r="S565" s="110">
        <f>VLOOKUP(A565,'Absolute Total Monosaccharide C'!$E$2:$T$999,2)</f>
        <v>9.586</v>
      </c>
    </row>
    <row r="566">
      <c r="A566" s="2" t="s">
        <v>1571</v>
      </c>
      <c r="B566" s="8" t="str">
        <f>VLOOKUP(A566,'Food Encyclopedia'!$C$2:$K$999,3)&amp;","&amp;VLOOKUP(A566,'Food Encyclopedia'!$C$2:$K$999,4)&amp;","&amp;VLOOKUP(A566,'Food Encyclopedia'!$C$2:$K$999,5)&amp;","&amp;VLOOKUP(A566,'Food Encyclopedia'!$C$2:$K$999,6)</f>
        <v>soup, quinoa,kale,red lentil, NA, canned,Amy's Organic Soups,,Vegetables</v>
      </c>
      <c r="C566" s="8" t="str">
        <f>VLOOKUP(A566,'Food Encyclopedia'!$C$2:$K$999,6)</f>
        <v>Vegetables</v>
      </c>
      <c r="D566" s="8" t="str">
        <f>VLOOKUP(A566,'Food Encyclopedia'!$C$2:$K$999,7)</f>
        <v>Soup</v>
      </c>
      <c r="E566" s="8">
        <f>VLOOKUP(A566,'Absolute Total Monosaccharide C'!$E$2:$T$999,3)</f>
        <v>0.471493</v>
      </c>
      <c r="F566" s="8">
        <f>VLOOKUP(A566,'Absolute Total Monosaccharide C'!$E$2:$T$999,4)</f>
        <v>0.024386</v>
      </c>
      <c r="G566" s="8">
        <f>VLOOKUP(A566,'Absolute Total Monosaccharide C'!$E$2:$T$999,5)</f>
        <v>0.017829</v>
      </c>
      <c r="H566" s="8">
        <f>VLOOKUP(A566,'Absolute Total Monosaccharide C'!$E$2:$T$999,6)</f>
        <v>0.004347</v>
      </c>
      <c r="I566" s="110">
        <f>VLOOKUP(A566,'Absolute Total Monosaccharide C'!$E$2:$T$999,7)</f>
        <v>0.015371</v>
      </c>
      <c r="J566" s="8">
        <f>VLOOKUP(A566,'Absolute Total Monosaccharide C'!$E$2:$T$999,8)</f>
        <v>0</v>
      </c>
      <c r="K566" s="8">
        <f>VLOOKUP(A566,'Absolute Total Monosaccharide C'!$E$2:$T$999,9)</f>
        <v>0.00246</v>
      </c>
      <c r="L566" s="8">
        <f>VLOOKUP(A566,'Absolute Total Monosaccharide C'!$E$2:$T$999,10)</f>
        <v>0</v>
      </c>
      <c r="M566" s="8">
        <f>VLOOKUP(A566,'Absolute Total Monosaccharide C'!$E$2:$T$999,11)</f>
        <v>0.016751</v>
      </c>
      <c r="N566" s="8">
        <f>VLOOKUP(A566,'Absolute Total Monosaccharide C'!$E$2:$T$999,12)</f>
        <v>0</v>
      </c>
      <c r="O566" s="8">
        <f>VLOOKUP(A566,'Absolute Total Monosaccharide C'!$E$2:$T$999,13)</f>
        <v>0</v>
      </c>
      <c r="P566" s="8">
        <f>VLOOKUP(A566,'Absolute Total Monosaccharide C'!$E$2:$T$999,14)</f>
        <v>0.001701</v>
      </c>
      <c r="Q566" s="8">
        <f>VLOOKUP(A566,'Absolute Total Monosaccharide C'!$E$2:$T$999,15)</f>
        <v>0</v>
      </c>
      <c r="R566" s="8">
        <f>VLOOKUP(A566,'Absolute Total Monosaccharide C'!$E$2:$T$999,16)</f>
        <v>0.001675</v>
      </c>
      <c r="S566" s="110">
        <f>VLOOKUP(A566,'Absolute Total Monosaccharide C'!$E$2:$T$999,2)</f>
        <v>10.288</v>
      </c>
    </row>
    <row r="567">
      <c r="A567" s="2" t="s">
        <v>1573</v>
      </c>
      <c r="B567" s="8" t="str">
        <f>VLOOKUP(A567,'Food Encyclopedia'!$C$2:$K$999,3)&amp;","&amp;VLOOKUP(A567,'Food Encyclopedia'!$C$2:$K$999,4)&amp;","&amp;VLOOKUP(A567,'Food Encyclopedia'!$C$2:$K$999,5)&amp;","&amp;VLOOKUP(A567,'Food Encyclopedia'!$C$2:$K$999,6)</f>
        <v>soup, split pea, NA, canned,Amy's Organic Soups,,Beans, Peas, Legumes, Nuts, Seeds</v>
      </c>
      <c r="C567" s="8" t="str">
        <f>VLOOKUP(A567,'Food Encyclopedia'!$C$2:$K$999,6)</f>
        <v>Beans, Peas, Legumes, Nuts, Seeds</v>
      </c>
      <c r="D567" s="8" t="str">
        <f>VLOOKUP(A567,'Food Encyclopedia'!$C$2:$K$999,7)</f>
        <v>Soup</v>
      </c>
      <c r="E567" s="8">
        <f>VLOOKUP(A567,'Absolute Total Monosaccharide C'!$E$2:$T$999,3)</f>
        <v>0.528045</v>
      </c>
      <c r="F567" s="8">
        <f>VLOOKUP(A567,'Absolute Total Monosaccharide C'!$E$2:$T$999,4)</f>
        <v>0.042322</v>
      </c>
      <c r="G567" s="8">
        <f>VLOOKUP(A567,'Absolute Total Monosaccharide C'!$E$2:$T$999,5)</f>
        <v>0.014601</v>
      </c>
      <c r="H567" s="8">
        <f>VLOOKUP(A567,'Absolute Total Monosaccharide C'!$E$2:$T$999,6)</f>
        <v>0.002555</v>
      </c>
      <c r="I567" s="110">
        <f>VLOOKUP(A567,'Absolute Total Monosaccharide C'!$E$2:$T$999,7)</f>
        <v>0.032705</v>
      </c>
      <c r="J567" s="8">
        <f>VLOOKUP(A567,'Absolute Total Monosaccharide C'!$E$2:$T$999,8)</f>
        <v>0</v>
      </c>
      <c r="K567" s="8">
        <f>VLOOKUP(A567,'Absolute Total Monosaccharide C'!$E$2:$T$999,9)</f>
        <v>0.001619</v>
      </c>
      <c r="L567" s="8">
        <f>VLOOKUP(A567,'Absolute Total Monosaccharide C'!$E$2:$T$999,10)</f>
        <v>0</v>
      </c>
      <c r="M567" s="8">
        <f>VLOOKUP(A567,'Absolute Total Monosaccharide C'!$E$2:$T$999,11)</f>
        <v>0.01005</v>
      </c>
      <c r="N567" s="8">
        <f>VLOOKUP(A567,'Absolute Total Monosaccharide C'!$E$2:$T$999,12)</f>
        <v>0</v>
      </c>
      <c r="O567" s="8">
        <f>VLOOKUP(A567,'Absolute Total Monosaccharide C'!$E$2:$T$999,13)</f>
        <v>0</v>
      </c>
      <c r="P567" s="111">
        <f>VLOOKUP(A567,'Absolute Total Monosaccharide C'!$E$2:$T$999,14)</f>
        <v>0.0000347</v>
      </c>
      <c r="Q567" s="8">
        <f>VLOOKUP(A567,'Absolute Total Monosaccharide C'!$E$2:$T$999,15)</f>
        <v>0</v>
      </c>
      <c r="R567" s="8">
        <f>VLOOKUP(A567,'Absolute Total Monosaccharide C'!$E$2:$T$999,16)</f>
        <v>0.001606</v>
      </c>
      <c r="S567" s="110">
        <f>VLOOKUP(A567,'Absolute Total Monosaccharide C'!$E$2:$T$999,2)</f>
        <v>9.9</v>
      </c>
    </row>
    <row r="568">
      <c r="A568" s="2" t="s">
        <v>1575</v>
      </c>
      <c r="B568" s="8" t="str">
        <f>VLOOKUP(A568,'Food Encyclopedia'!$C$2:$K$999,3)&amp;","&amp;VLOOKUP(A568,'Food Encyclopedia'!$C$2:$K$999,4)&amp;","&amp;VLOOKUP(A568,'Food Encyclopedia'!$C$2:$K$999,5)&amp;","&amp;VLOOKUP(A568,'Food Encyclopedia'!$C$2:$K$999,6)</f>
        <v>soup, vegetable, NA, canned,Amy's Organic Soups,French Country Vegetable,Vegetables</v>
      </c>
      <c r="C568" s="8" t="str">
        <f>VLOOKUP(A568,'Food Encyclopedia'!$C$2:$K$999,6)</f>
        <v>Vegetables</v>
      </c>
      <c r="D568" s="8" t="str">
        <f>VLOOKUP(A568,'Food Encyclopedia'!$C$2:$K$999,7)</f>
        <v>Soup</v>
      </c>
      <c r="E568" s="8">
        <f>VLOOKUP(A568,'Absolute Total Monosaccharide C'!$E$2:$T$999,3)</f>
        <v>0.493519</v>
      </c>
      <c r="F568" s="8">
        <f>VLOOKUP(A568,'Absolute Total Monosaccharide C'!$E$2:$T$999,4)</f>
        <v>0.018107</v>
      </c>
      <c r="G568" s="8">
        <f>VLOOKUP(A568,'Absolute Total Monosaccharide C'!$E$2:$T$999,5)</f>
        <v>0.005088</v>
      </c>
      <c r="H568" s="8">
        <f>VLOOKUP(A568,'Absolute Total Monosaccharide C'!$E$2:$T$999,6)</f>
        <v>0.007358</v>
      </c>
      <c r="I568" s="110">
        <f>VLOOKUP(A568,'Absolute Total Monosaccharide C'!$E$2:$T$999,7)</f>
        <v>0.022253</v>
      </c>
      <c r="J568" s="8">
        <f>VLOOKUP(A568,'Absolute Total Monosaccharide C'!$E$2:$T$999,8)</f>
        <v>0</v>
      </c>
      <c r="K568" s="8">
        <f>VLOOKUP(A568,'Absolute Total Monosaccharide C'!$E$2:$T$999,9)</f>
        <v>0.00145</v>
      </c>
      <c r="L568" s="8">
        <f>VLOOKUP(A568,'Absolute Total Monosaccharide C'!$E$2:$T$999,10)</f>
        <v>0</v>
      </c>
      <c r="M568" s="8">
        <f>VLOOKUP(A568,'Absolute Total Monosaccharide C'!$E$2:$T$999,11)</f>
        <v>0.012063</v>
      </c>
      <c r="N568" s="8">
        <f>VLOOKUP(A568,'Absolute Total Monosaccharide C'!$E$2:$T$999,12)</f>
        <v>0</v>
      </c>
      <c r="O568" s="8">
        <f>VLOOKUP(A568,'Absolute Total Monosaccharide C'!$E$2:$T$999,13)</f>
        <v>0</v>
      </c>
      <c r="P568" s="8">
        <f>VLOOKUP(A568,'Absolute Total Monosaccharide C'!$E$2:$T$999,14)</f>
        <v>0.003563</v>
      </c>
      <c r="Q568" s="8">
        <f>VLOOKUP(A568,'Absolute Total Monosaccharide C'!$E$2:$T$999,15)</f>
        <v>0</v>
      </c>
      <c r="R568" s="8">
        <f>VLOOKUP(A568,'Absolute Total Monosaccharide C'!$E$2:$T$999,16)</f>
        <v>0.001031</v>
      </c>
      <c r="S568" s="110">
        <f>VLOOKUP(A568,'Absolute Total Monosaccharide C'!$E$2:$T$999,2)</f>
        <v>10.123</v>
      </c>
    </row>
    <row r="569">
      <c r="A569" s="2" t="s">
        <v>1578</v>
      </c>
      <c r="B569" s="8" t="str">
        <f>VLOOKUP(A569,'Food Encyclopedia'!$C$2:$K$999,3)&amp;","&amp;VLOOKUP(A569,'Food Encyclopedia'!$C$2:$K$999,4)&amp;","&amp;VLOOKUP(A569,'Food Encyclopedia'!$C$2:$K$999,5)&amp;","&amp;VLOOKUP(A569,'Food Encyclopedia'!$C$2:$K$999,6)</f>
        <v>bread, multigrain, NA, fresh,Trader Joe's,Sprouted Wheat Multigrain Bread, made with organic sprouted wheat berried, rye flakes &amp; flaxseed,Grain Products</v>
      </c>
      <c r="C569" s="8" t="str">
        <f>VLOOKUP(A569,'Food Encyclopedia'!$C$2:$K$999,6)</f>
        <v>Grain Products</v>
      </c>
      <c r="D569" s="8" t="str">
        <f>VLOOKUP(A569,'Food Encyclopedia'!$C$2:$K$999,7)</f>
        <v>Bread</v>
      </c>
      <c r="E569" s="8">
        <f>VLOOKUP(A569,'Absolute Total Monosaccharide C'!$E$2:$T$999,3)</f>
        <v>0.522965</v>
      </c>
      <c r="F569" s="8">
        <f>VLOOKUP(A569,'Absolute Total Monosaccharide C'!$E$2:$T$999,4)</f>
        <v>0</v>
      </c>
      <c r="G569" s="8">
        <f>VLOOKUP(A569,'Absolute Total Monosaccharide C'!$E$2:$T$999,5)</f>
        <v>0.010821</v>
      </c>
      <c r="H569" s="8">
        <f>VLOOKUP(A569,'Absolute Total Monosaccharide C'!$E$2:$T$999,6)</f>
        <v>0.01066</v>
      </c>
      <c r="I569" s="110">
        <f>VLOOKUP(A569,'Absolute Total Monosaccharide C'!$E$2:$T$999,7)</f>
        <v>0.027598</v>
      </c>
      <c r="J569" s="8">
        <f>VLOOKUP(A569,'Absolute Total Monosaccharide C'!$E$2:$T$999,8)</f>
        <v>0.000439</v>
      </c>
      <c r="K569" s="111">
        <f>VLOOKUP(A569,'Absolute Total Monosaccharide C'!$E$2:$T$999,9)</f>
        <v>0.0000786</v>
      </c>
      <c r="L569" s="111">
        <f>VLOOKUP(A569,'Absolute Total Monosaccharide C'!$E$2:$T$999,10)</f>
        <v>0.0000561</v>
      </c>
      <c r="M569" s="8">
        <f>VLOOKUP(A569,'Absolute Total Monosaccharide C'!$E$2:$T$999,11)</f>
        <v>0.000122</v>
      </c>
      <c r="N569" s="8">
        <f>VLOOKUP(A569,'Absolute Total Monosaccharide C'!$E$2:$T$999,12)</f>
        <v>0</v>
      </c>
      <c r="O569" s="8">
        <f>VLOOKUP(A569,'Absolute Total Monosaccharide C'!$E$2:$T$999,13)</f>
        <v>0</v>
      </c>
      <c r="P569" s="8">
        <f>VLOOKUP(A569,'Absolute Total Monosaccharide C'!$E$2:$T$999,14)</f>
        <v>0.001909</v>
      </c>
      <c r="Q569" s="8">
        <f>VLOOKUP(A569,'Absolute Total Monosaccharide C'!$E$2:$T$999,15)</f>
        <v>0</v>
      </c>
      <c r="R569" s="8">
        <f>VLOOKUP(A569,'Absolute Total Monosaccharide C'!$E$2:$T$999,16)</f>
        <v>0.0005</v>
      </c>
      <c r="S569" s="110">
        <f>VLOOKUP(A569,'Absolute Total Monosaccharide C'!$E$2:$T$999,2)</f>
        <v>10.359</v>
      </c>
    </row>
    <row r="570">
      <c r="A570" s="2" t="s">
        <v>1581</v>
      </c>
      <c r="B570" s="8" t="str">
        <f>VLOOKUP(A570,'Food Encyclopedia'!$C$2:$K$999,3)&amp;","&amp;VLOOKUP(A570,'Food Encyclopedia'!$C$2:$K$999,4)&amp;","&amp;VLOOKUP(A570,'Food Encyclopedia'!$C$2:$K$999,5)&amp;","&amp;VLOOKUP(A570,'Food Encyclopedia'!$C$2:$K$999,6)</f>
        <v>bread, sprouted wheat, NA, fresh,Silver Hills,Sprouted Power, The Big 16,Grain Products</v>
      </c>
      <c r="C570" s="8" t="str">
        <f>VLOOKUP(A570,'Food Encyclopedia'!$C$2:$K$999,6)</f>
        <v>Grain Products</v>
      </c>
      <c r="D570" s="8" t="str">
        <f>VLOOKUP(A570,'Food Encyclopedia'!$C$2:$K$999,7)</f>
        <v>Bread</v>
      </c>
      <c r="E570" s="8">
        <f>VLOOKUP(A570,'Absolute Total Monosaccharide C'!$E$2:$T$999,3)</f>
        <v>0.504104</v>
      </c>
      <c r="F570" s="8">
        <f>VLOOKUP(A570,'Absolute Total Monosaccharide C'!$E$2:$T$999,4)</f>
        <v>0</v>
      </c>
      <c r="G570" s="8">
        <f>VLOOKUP(A570,'Absolute Total Monosaccharide C'!$E$2:$T$999,5)</f>
        <v>0.011151</v>
      </c>
      <c r="H570" s="8">
        <f>VLOOKUP(A570,'Absolute Total Monosaccharide C'!$E$2:$T$999,6)</f>
        <v>0.013508</v>
      </c>
      <c r="I570" s="110">
        <f>VLOOKUP(A570,'Absolute Total Monosaccharide C'!$E$2:$T$999,7)</f>
        <v>0.026188</v>
      </c>
      <c r="J570" s="8">
        <f>VLOOKUP(A570,'Absolute Total Monosaccharide C'!$E$2:$T$999,8)</f>
        <v>0.000479</v>
      </c>
      <c r="K570" s="111">
        <f>VLOOKUP(A570,'Absolute Total Monosaccharide C'!$E$2:$T$999,9)</f>
        <v>0.0000646</v>
      </c>
      <c r="L570" s="111">
        <f>VLOOKUP(A570,'Absolute Total Monosaccharide C'!$E$2:$T$999,10)</f>
        <v>0.000058</v>
      </c>
      <c r="M570" s="8">
        <f>VLOOKUP(A570,'Absolute Total Monosaccharide C'!$E$2:$T$999,11)</f>
        <v>0.000147</v>
      </c>
      <c r="N570" s="8">
        <f>VLOOKUP(A570,'Absolute Total Monosaccharide C'!$E$2:$T$999,12)</f>
        <v>0</v>
      </c>
      <c r="O570" s="8">
        <f>VLOOKUP(A570,'Absolute Total Monosaccharide C'!$E$2:$T$999,13)</f>
        <v>0</v>
      </c>
      <c r="P570" s="8">
        <f>VLOOKUP(A570,'Absolute Total Monosaccharide C'!$E$2:$T$999,14)</f>
        <v>0.0019</v>
      </c>
      <c r="Q570" s="8">
        <f>VLOOKUP(A570,'Absolute Total Monosaccharide C'!$E$2:$T$999,15)</f>
        <v>0</v>
      </c>
      <c r="R570" s="8">
        <f>VLOOKUP(A570,'Absolute Total Monosaccharide C'!$E$2:$T$999,16)</f>
        <v>0.000448</v>
      </c>
      <c r="S570" s="110">
        <f>VLOOKUP(A570,'Absolute Total Monosaccharide C'!$E$2:$T$999,2)</f>
        <v>10.353</v>
      </c>
    </row>
    <row r="571">
      <c r="A571" s="2" t="s">
        <v>1585</v>
      </c>
      <c r="B571" s="8" t="str">
        <f>VLOOKUP(A571,'Food Encyclopedia'!$C$2:$K$999,3)&amp;","&amp;VLOOKUP(A571,'Food Encyclopedia'!$C$2:$K$999,4)&amp;","&amp;VLOOKUP(A571,'Food Encyclopedia'!$C$2:$K$999,5)&amp;","&amp;VLOOKUP(A571,'Food Encyclopedia'!$C$2:$K$999,6)</f>
        <v>bread, sprouted wheat, NA, fresh,Alvarado St. Bakery,Whole Wheat Bread,Grain Products</v>
      </c>
      <c r="C571" s="8" t="str">
        <f>VLOOKUP(A571,'Food Encyclopedia'!$C$2:$K$999,6)</f>
        <v>Grain Products</v>
      </c>
      <c r="D571" s="8" t="str">
        <f>VLOOKUP(A571,'Food Encyclopedia'!$C$2:$K$999,7)</f>
        <v>Bread</v>
      </c>
      <c r="E571" s="8" t="str">
        <f>VLOOKUP(A571,'Absolute Total Monosaccharide C'!$E$2:$T$999,3)</f>
        <v/>
      </c>
      <c r="F571" s="8" t="str">
        <f>VLOOKUP(A571,'Absolute Total Monosaccharide C'!$E$2:$T$999,4)</f>
        <v/>
      </c>
      <c r="G571" s="8" t="str">
        <f>VLOOKUP(A571,'Absolute Total Monosaccharide C'!$E$2:$T$999,5)</f>
        <v/>
      </c>
      <c r="H571" s="8" t="str">
        <f>VLOOKUP(A571,'Absolute Total Monosaccharide C'!$E$2:$T$999,6)</f>
        <v/>
      </c>
      <c r="I571" s="110" t="str">
        <f>VLOOKUP(A571,'Absolute Total Monosaccharide C'!$E$2:$T$999,7)</f>
        <v/>
      </c>
      <c r="J571" s="8" t="str">
        <f>VLOOKUP(A571,'Absolute Total Monosaccharide C'!$E$2:$T$999,8)</f>
        <v/>
      </c>
      <c r="K571" s="8" t="str">
        <f>VLOOKUP(A571,'Absolute Total Monosaccharide C'!$E$2:$T$999,9)</f>
        <v/>
      </c>
      <c r="L571" s="8" t="str">
        <f>VLOOKUP(A571,'Absolute Total Monosaccharide C'!$E$2:$T$999,10)</f>
        <v/>
      </c>
      <c r="M571" s="8" t="str">
        <f>VLOOKUP(A571,'Absolute Total Monosaccharide C'!$E$2:$T$999,11)</f>
        <v/>
      </c>
      <c r="N571" s="8" t="str">
        <f>VLOOKUP(A571,'Absolute Total Monosaccharide C'!$E$2:$T$999,12)</f>
        <v/>
      </c>
      <c r="O571" s="8" t="str">
        <f>VLOOKUP(A571,'Absolute Total Monosaccharide C'!$E$2:$T$999,13)</f>
        <v/>
      </c>
      <c r="P571" s="8" t="str">
        <f>VLOOKUP(A571,'Absolute Total Monosaccharide C'!$E$2:$T$999,14)</f>
        <v/>
      </c>
      <c r="Q571" s="8" t="str">
        <f>VLOOKUP(A571,'Absolute Total Monosaccharide C'!$E$2:$T$999,15)</f>
        <v/>
      </c>
      <c r="R571" s="8" t="str">
        <f>VLOOKUP(A571,'Absolute Total Monosaccharide C'!$E$2:$T$999,16)</f>
        <v/>
      </c>
      <c r="S571" s="110" t="str">
        <f>VLOOKUP(A571,'Absolute Total Monosaccharide C'!$E$2:$T$999,2)</f>
        <v/>
      </c>
    </row>
    <row r="572">
      <c r="A572" s="2" t="s">
        <v>1588</v>
      </c>
      <c r="B572" s="8" t="str">
        <f>VLOOKUP(A572,'Food Encyclopedia'!$C$2:$K$999,3)&amp;","&amp;VLOOKUP(A572,'Food Encyclopedia'!$C$2:$K$999,4)&amp;","&amp;VLOOKUP(A572,'Food Encyclopedia'!$C$2:$K$999,5)&amp;","&amp;VLOOKUP(A572,'Food Encyclopedia'!$C$2:$K$999,6)</f>
        <v>bread, buckwheat molasses, NA, fresh,Happy Campers,,Grain Products</v>
      </c>
      <c r="C572" s="8" t="str">
        <f>VLOOKUP(A572,'Food Encyclopedia'!$C$2:$K$999,6)</f>
        <v>Grain Products</v>
      </c>
      <c r="D572" s="8" t="str">
        <f>VLOOKUP(A572,'Food Encyclopedia'!$C$2:$K$999,7)</f>
        <v>Bread</v>
      </c>
      <c r="E572" s="8">
        <f>VLOOKUP(A572,'Absolute Total Monosaccharide C'!$E$2:$T$999,3)</f>
        <v>0.493665</v>
      </c>
      <c r="F572" s="8">
        <f>VLOOKUP(A572,'Absolute Total Monosaccharide C'!$E$2:$T$999,4)</f>
        <v>0</v>
      </c>
      <c r="G572" s="8">
        <f>VLOOKUP(A572,'Absolute Total Monosaccharide C'!$E$2:$T$999,5)</f>
        <v>0.008053</v>
      </c>
      <c r="H572" s="8">
        <f>VLOOKUP(A572,'Absolute Total Monosaccharide C'!$E$2:$T$999,6)</f>
        <v>0.006808</v>
      </c>
      <c r="I572" s="110">
        <f>VLOOKUP(A572,'Absolute Total Monosaccharide C'!$E$2:$T$999,7)</f>
        <v>0.022938</v>
      </c>
      <c r="J572" s="8">
        <f>VLOOKUP(A572,'Absolute Total Monosaccharide C'!$E$2:$T$999,8)</f>
        <v>0.000763</v>
      </c>
      <c r="K572" s="8">
        <f>VLOOKUP(A572,'Absolute Total Monosaccharide C'!$E$2:$T$999,9)</f>
        <v>0.000584</v>
      </c>
      <c r="L572" s="8">
        <f>VLOOKUP(A572,'Absolute Total Monosaccharide C'!$E$2:$T$999,10)</f>
        <v>0.000453</v>
      </c>
      <c r="M572" s="8">
        <f>VLOOKUP(A572,'Absolute Total Monosaccharide C'!$E$2:$T$999,11)</f>
        <v>0.000451</v>
      </c>
      <c r="N572" s="8">
        <f>VLOOKUP(A572,'Absolute Total Monosaccharide C'!$E$2:$T$999,12)</f>
        <v>0</v>
      </c>
      <c r="O572" s="8">
        <f>VLOOKUP(A572,'Absolute Total Monosaccharide C'!$E$2:$T$999,13)</f>
        <v>0</v>
      </c>
      <c r="P572" s="8">
        <f>VLOOKUP(A572,'Absolute Total Monosaccharide C'!$E$2:$T$999,14)</f>
        <v>0.005597</v>
      </c>
      <c r="Q572" s="8">
        <f>VLOOKUP(A572,'Absolute Total Monosaccharide C'!$E$2:$T$999,15)</f>
        <v>0</v>
      </c>
      <c r="R572" s="8">
        <f>VLOOKUP(A572,'Absolute Total Monosaccharide C'!$E$2:$T$999,16)</f>
        <v>0.000491</v>
      </c>
      <c r="S572" s="110">
        <f>VLOOKUP(A572,'Absolute Total Monosaccharide C'!$E$2:$T$999,2)</f>
        <v>9.886</v>
      </c>
    </row>
    <row r="573">
      <c r="A573" s="2" t="s">
        <v>1591</v>
      </c>
      <c r="B573" s="8" t="str">
        <f>VLOOKUP(A573,'Food Encyclopedia'!$C$2:$K$999,3)&amp;","&amp;VLOOKUP(A573,'Food Encyclopedia'!$C$2:$K$999,4)&amp;","&amp;VLOOKUP(A573,'Food Encyclopedia'!$C$2:$K$999,5)&amp;","&amp;VLOOKUP(A573,'Food Encyclopedia'!$C$2:$K$999,6)</f>
        <v>bread, millet and chia, NA, fresh,Udis,Ancient Grain, Millet and Chia Bread,Grain Products</v>
      </c>
      <c r="C573" s="8" t="str">
        <f>VLOOKUP(A573,'Food Encyclopedia'!$C$2:$K$999,6)</f>
        <v>Grain Products</v>
      </c>
      <c r="D573" s="8" t="str">
        <f>VLOOKUP(A573,'Food Encyclopedia'!$C$2:$K$999,7)</f>
        <v>Bread</v>
      </c>
      <c r="E573" s="8">
        <f>VLOOKUP(A573,'Absolute Total Monosaccharide C'!$E$2:$T$999,3)</f>
        <v>0.452413</v>
      </c>
      <c r="F573" s="8">
        <f>VLOOKUP(A573,'Absolute Total Monosaccharide C'!$E$2:$T$999,4)</f>
        <v>0</v>
      </c>
      <c r="G573" s="8">
        <f>VLOOKUP(A573,'Absolute Total Monosaccharide C'!$E$2:$T$999,5)</f>
        <v>0.012871</v>
      </c>
      <c r="H573" s="8">
        <f>VLOOKUP(A573,'Absolute Total Monosaccharide C'!$E$2:$T$999,6)</f>
        <v>0.004053</v>
      </c>
      <c r="I573" s="110">
        <f>VLOOKUP(A573,'Absolute Total Monosaccharide C'!$E$2:$T$999,7)</f>
        <v>0.01042</v>
      </c>
      <c r="J573" s="8">
        <f>VLOOKUP(A573,'Absolute Total Monosaccharide C'!$E$2:$T$999,8)</f>
        <v>0.000643</v>
      </c>
      <c r="K573" s="8">
        <f>VLOOKUP(A573,'Absolute Total Monosaccharide C'!$E$2:$T$999,9)</f>
        <v>0.000231</v>
      </c>
      <c r="L573" s="111">
        <f>VLOOKUP(A573,'Absolute Total Monosaccharide C'!$E$2:$T$999,10)</f>
        <v>0.0000724</v>
      </c>
      <c r="M573" s="8">
        <f>VLOOKUP(A573,'Absolute Total Monosaccharide C'!$E$2:$T$999,11)</f>
        <v>0.000349</v>
      </c>
      <c r="N573" s="8">
        <f>VLOOKUP(A573,'Absolute Total Monosaccharide C'!$E$2:$T$999,12)</f>
        <v>0</v>
      </c>
      <c r="O573" s="8">
        <f>VLOOKUP(A573,'Absolute Total Monosaccharide C'!$E$2:$T$999,13)</f>
        <v>0</v>
      </c>
      <c r="P573" s="8">
        <f>VLOOKUP(A573,'Absolute Total Monosaccharide C'!$E$2:$T$999,14)</f>
        <v>0.00279</v>
      </c>
      <c r="Q573" s="8">
        <f>VLOOKUP(A573,'Absolute Total Monosaccharide C'!$E$2:$T$999,15)</f>
        <v>0</v>
      </c>
      <c r="R573" s="8">
        <f>VLOOKUP(A573,'Absolute Total Monosaccharide C'!$E$2:$T$999,16)</f>
        <v>0.000417</v>
      </c>
      <c r="S573" s="110">
        <f>VLOOKUP(A573,'Absolute Total Monosaccharide C'!$E$2:$T$999,2)</f>
        <v>9.91</v>
      </c>
    </row>
    <row r="574">
      <c r="A574" s="2" t="s">
        <v>1595</v>
      </c>
      <c r="B574" s="8" t="str">
        <f>VLOOKUP(A574,'Food Encyclopedia'!$C$2:$K$999,3)&amp;","&amp;VLOOKUP(A574,'Food Encyclopedia'!$C$2:$K$999,4)&amp;","&amp;VLOOKUP(A574,'Food Encyclopedia'!$C$2:$K$999,5)&amp;","&amp;VLOOKUP(A574,'Food Encyclopedia'!$C$2:$K$999,6)</f>
        <v>bread, sprouted grains, NA, fresh,Food for Life,7 Sprouted Grains, Sprouted Grain Bread,Grain Products</v>
      </c>
      <c r="C574" s="8" t="str">
        <f>VLOOKUP(A574,'Food Encyclopedia'!$C$2:$K$999,6)</f>
        <v>Grain Products</v>
      </c>
      <c r="D574" s="8" t="str">
        <f>VLOOKUP(A574,'Food Encyclopedia'!$C$2:$K$999,7)</f>
        <v>Bread</v>
      </c>
      <c r="E574" s="8">
        <f>VLOOKUP(A574,'Absolute Total Monosaccharide C'!$E$2:$T$999,3)</f>
        <v>0.522813</v>
      </c>
      <c r="F574" s="8">
        <f>VLOOKUP(A574,'Absolute Total Monosaccharide C'!$E$2:$T$999,4)</f>
        <v>0</v>
      </c>
      <c r="G574" s="8">
        <f>VLOOKUP(A574,'Absolute Total Monosaccharide C'!$E$2:$T$999,5)</f>
        <v>0.012976</v>
      </c>
      <c r="H574" s="8">
        <f>VLOOKUP(A574,'Absolute Total Monosaccharide C'!$E$2:$T$999,6)</f>
        <v>0.013228</v>
      </c>
      <c r="I574" s="110">
        <f>VLOOKUP(A574,'Absolute Total Monosaccharide C'!$E$2:$T$999,7)</f>
        <v>0.022742</v>
      </c>
      <c r="J574" s="8">
        <f>VLOOKUP(A574,'Absolute Total Monosaccharide C'!$E$2:$T$999,8)</f>
        <v>0.000485</v>
      </c>
      <c r="K574" s="111">
        <f>VLOOKUP(A574,'Absolute Total Monosaccharide C'!$E$2:$T$999,9)</f>
        <v>0.000079</v>
      </c>
      <c r="L574" s="111">
        <f>VLOOKUP(A574,'Absolute Total Monosaccharide C'!$E$2:$T$999,10)</f>
        <v>0.0000463</v>
      </c>
      <c r="M574" s="111">
        <f>VLOOKUP(A574,'Absolute Total Monosaccharide C'!$E$2:$T$999,11)</f>
        <v>0.0000917</v>
      </c>
      <c r="N574" s="8">
        <f>VLOOKUP(A574,'Absolute Total Monosaccharide C'!$E$2:$T$999,12)</f>
        <v>0</v>
      </c>
      <c r="O574" s="8">
        <f>VLOOKUP(A574,'Absolute Total Monosaccharide C'!$E$2:$T$999,13)</f>
        <v>0</v>
      </c>
      <c r="P574" s="8">
        <f>VLOOKUP(A574,'Absolute Total Monosaccharide C'!$E$2:$T$999,14)</f>
        <v>0.002429</v>
      </c>
      <c r="Q574" s="8">
        <f>VLOOKUP(A574,'Absolute Total Monosaccharide C'!$E$2:$T$999,15)</f>
        <v>0</v>
      </c>
      <c r="R574" s="8">
        <f>VLOOKUP(A574,'Absolute Total Monosaccharide C'!$E$2:$T$999,16)</f>
        <v>0.000497</v>
      </c>
      <c r="S574" s="110">
        <f>VLOOKUP(A574,'Absolute Total Monosaccharide C'!$E$2:$T$999,2)</f>
        <v>10.475</v>
      </c>
    </row>
    <row r="575">
      <c r="A575" s="2" t="s">
        <v>1599</v>
      </c>
      <c r="B575" s="8" t="str">
        <f>VLOOKUP(A575,'Food Encyclopedia'!$C$2:$K$999,3)&amp;","&amp;VLOOKUP(A575,'Food Encyclopedia'!$C$2:$K$999,4)&amp;","&amp;VLOOKUP(A575,'Food Encyclopedia'!$C$2:$K$999,5)&amp;","&amp;VLOOKUP(A575,'Food Encyclopedia'!$C$2:$K$999,6)</f>
        <v>bread, whole grain, NA, fresh,Artisan Bakers,Organic 23 Grains and Seeds,Grain Products</v>
      </c>
      <c r="C575" s="8" t="str">
        <f>VLOOKUP(A575,'Food Encyclopedia'!$C$2:$K$999,6)</f>
        <v>Grain Products</v>
      </c>
      <c r="D575" s="8" t="str">
        <f>VLOOKUP(A575,'Food Encyclopedia'!$C$2:$K$999,7)</f>
        <v>Bread</v>
      </c>
      <c r="E575" s="8">
        <f>VLOOKUP(A575,'Absolute Total Monosaccharide C'!$E$2:$T$999,3)</f>
        <v>0.4747</v>
      </c>
      <c r="F575" s="8">
        <f>VLOOKUP(A575,'Absolute Total Monosaccharide C'!$E$2:$T$999,4)</f>
        <v>0</v>
      </c>
      <c r="G575" s="8">
        <f>VLOOKUP(A575,'Absolute Total Monosaccharide C'!$E$2:$T$999,5)</f>
        <v>0.005436</v>
      </c>
      <c r="H575" s="8">
        <f>VLOOKUP(A575,'Absolute Total Monosaccharide C'!$E$2:$T$999,6)</f>
        <v>0.008054</v>
      </c>
      <c r="I575" s="110">
        <f>VLOOKUP(A575,'Absolute Total Monosaccharide C'!$E$2:$T$999,7)</f>
        <v>0.015473</v>
      </c>
      <c r="J575" s="8">
        <f>VLOOKUP(A575,'Absolute Total Monosaccharide C'!$E$2:$T$999,8)</f>
        <v>0.000662</v>
      </c>
      <c r="K575" s="111">
        <f>VLOOKUP(A575,'Absolute Total Monosaccharide C'!$E$2:$T$999,9)</f>
        <v>0.0000703</v>
      </c>
      <c r="L575" s="111">
        <f>VLOOKUP(A575,'Absolute Total Monosaccharide C'!$E$2:$T$999,10)</f>
        <v>0.0000614</v>
      </c>
      <c r="M575" s="111">
        <f>VLOOKUP(A575,'Absolute Total Monosaccharide C'!$E$2:$T$999,11)</f>
        <v>0.0000969</v>
      </c>
      <c r="N575" s="8">
        <f>VLOOKUP(A575,'Absolute Total Monosaccharide C'!$E$2:$T$999,12)</f>
        <v>0</v>
      </c>
      <c r="O575" s="8">
        <f>VLOOKUP(A575,'Absolute Total Monosaccharide C'!$E$2:$T$999,13)</f>
        <v>0</v>
      </c>
      <c r="P575" s="8">
        <f>VLOOKUP(A575,'Absolute Total Monosaccharide C'!$E$2:$T$999,14)</f>
        <v>0.002107</v>
      </c>
      <c r="Q575" s="8">
        <f>VLOOKUP(A575,'Absolute Total Monosaccharide C'!$E$2:$T$999,15)</f>
        <v>0</v>
      </c>
      <c r="R575" s="8">
        <f>VLOOKUP(A575,'Absolute Total Monosaccharide C'!$E$2:$T$999,16)</f>
        <v>0.000486</v>
      </c>
      <c r="S575" s="110">
        <f>VLOOKUP(A575,'Absolute Total Monosaccharide C'!$E$2:$T$999,2)</f>
        <v>10.056</v>
      </c>
    </row>
    <row r="576">
      <c r="A576" s="2" t="s">
        <v>1603</v>
      </c>
      <c r="B576" s="8" t="str">
        <f>VLOOKUP(A576,'Food Encyclopedia'!$C$2:$K$999,3)&amp;","&amp;VLOOKUP(A576,'Food Encyclopedia'!$C$2:$K$999,4)&amp;","&amp;VLOOKUP(A576,'Food Encyclopedia'!$C$2:$K$999,5)&amp;","&amp;VLOOKUP(A576,'Food Encyclopedia'!$C$2:$K$999,6)</f>
        <v>bread, flax, NA, fresh,Food for Life,Flourless Sprouted Grain Bread, Ezekiel 4:9 Flax,Grain Products</v>
      </c>
      <c r="C576" s="8" t="str">
        <f>VLOOKUP(A576,'Food Encyclopedia'!$C$2:$K$999,6)</f>
        <v>Grain Products</v>
      </c>
      <c r="D576" s="8" t="str">
        <f>VLOOKUP(A576,'Food Encyclopedia'!$C$2:$K$999,7)</f>
        <v>Bread</v>
      </c>
      <c r="E576" s="8">
        <f>VLOOKUP(A576,'Absolute Total Monosaccharide C'!$E$2:$T$999,3)</f>
        <v>0.381246</v>
      </c>
      <c r="F576" s="8">
        <f>VLOOKUP(A576,'Absolute Total Monosaccharide C'!$E$2:$T$999,4)</f>
        <v>0</v>
      </c>
      <c r="G576" s="8">
        <f>VLOOKUP(A576,'Absolute Total Monosaccharide C'!$E$2:$T$999,5)</f>
        <v>0.005188</v>
      </c>
      <c r="H576" s="8">
        <f>VLOOKUP(A576,'Absolute Total Monosaccharide C'!$E$2:$T$999,6)</f>
        <v>0.008716</v>
      </c>
      <c r="I576" s="110">
        <f>VLOOKUP(A576,'Absolute Total Monosaccharide C'!$E$2:$T$999,7)</f>
        <v>0.019916</v>
      </c>
      <c r="J576" s="8">
        <f>VLOOKUP(A576,'Absolute Total Monosaccharide C'!$E$2:$T$999,8)</f>
        <v>0.000923</v>
      </c>
      <c r="K576" s="8">
        <f>VLOOKUP(A576,'Absolute Total Monosaccharide C'!$E$2:$T$999,9)</f>
        <v>0.000363</v>
      </c>
      <c r="L576" s="111">
        <f>VLOOKUP(A576,'Absolute Total Monosaccharide C'!$E$2:$T$999,10)</f>
        <v>0.000027</v>
      </c>
      <c r="M576" s="8">
        <f>VLOOKUP(A576,'Absolute Total Monosaccharide C'!$E$2:$T$999,11)</f>
        <v>0.000423</v>
      </c>
      <c r="N576" s="8">
        <f>VLOOKUP(A576,'Absolute Total Monosaccharide C'!$E$2:$T$999,12)</f>
        <v>0</v>
      </c>
      <c r="O576" s="8">
        <f>VLOOKUP(A576,'Absolute Total Monosaccharide C'!$E$2:$T$999,13)</f>
        <v>0</v>
      </c>
      <c r="P576" s="8">
        <f>VLOOKUP(A576,'Absolute Total Monosaccharide C'!$E$2:$T$999,14)</f>
        <v>0.001229</v>
      </c>
      <c r="Q576" s="8">
        <f>VLOOKUP(A576,'Absolute Total Monosaccharide C'!$E$2:$T$999,15)</f>
        <v>0</v>
      </c>
      <c r="R576" s="8">
        <f>VLOOKUP(A576,'Absolute Total Monosaccharide C'!$E$2:$T$999,16)</f>
        <v>0.000464</v>
      </c>
      <c r="S576" s="110">
        <f>VLOOKUP(A576,'Absolute Total Monosaccharide C'!$E$2:$T$999,2)</f>
        <v>10.162</v>
      </c>
    </row>
    <row r="577">
      <c r="A577" s="2" t="s">
        <v>1606</v>
      </c>
      <c r="B577" s="8" t="str">
        <f>VLOOKUP(A577,'Food Encyclopedia'!$C$2:$K$999,3)&amp;","&amp;VLOOKUP(A577,'Food Encyclopedia'!$C$2:$K$999,4)&amp;","&amp;VLOOKUP(A577,'Food Encyclopedia'!$C$2:$K$999,5)&amp;","&amp;VLOOKUP(A577,'Food Encyclopedia'!$C$2:$K$999,6)</f>
        <v>bread, multigrain, NA, fresh,Alvarado St. Bakery,Multigrain bread,Grain Products</v>
      </c>
      <c r="C577" s="8" t="str">
        <f>VLOOKUP(A577,'Food Encyclopedia'!$C$2:$K$999,6)</f>
        <v>Grain Products</v>
      </c>
      <c r="D577" s="8" t="str">
        <f>VLOOKUP(A577,'Food Encyclopedia'!$C$2:$K$999,7)</f>
        <v>Bread</v>
      </c>
      <c r="E577" s="8">
        <f>VLOOKUP(A577,'Absolute Total Monosaccharide C'!$E$2:$T$999,3)</f>
        <v>0.495396</v>
      </c>
      <c r="F577" s="8">
        <f>VLOOKUP(A577,'Absolute Total Monosaccharide C'!$E$2:$T$999,4)</f>
        <v>0</v>
      </c>
      <c r="G577" s="8">
        <f>VLOOKUP(A577,'Absolute Total Monosaccharide C'!$E$2:$T$999,5)</f>
        <v>0.008725</v>
      </c>
      <c r="H577" s="8">
        <f>VLOOKUP(A577,'Absolute Total Monosaccharide C'!$E$2:$T$999,6)</f>
        <v>0.010556</v>
      </c>
      <c r="I577" s="110">
        <f>VLOOKUP(A577,'Absolute Total Monosaccharide C'!$E$2:$T$999,7)</f>
        <v>0.023618</v>
      </c>
      <c r="J577" s="8">
        <f>VLOOKUP(A577,'Absolute Total Monosaccharide C'!$E$2:$T$999,8)</f>
        <v>0.000485</v>
      </c>
      <c r="K577" s="111">
        <f>VLOOKUP(A577,'Absolute Total Monosaccharide C'!$E$2:$T$999,9)</f>
        <v>0.0000765</v>
      </c>
      <c r="L577" s="111">
        <f>VLOOKUP(A577,'Absolute Total Monosaccharide C'!$E$2:$T$999,10)</f>
        <v>0.0000681</v>
      </c>
      <c r="M577" s="111">
        <f>VLOOKUP(A577,'Absolute Total Monosaccharide C'!$E$2:$T$999,11)</f>
        <v>0.0000614</v>
      </c>
      <c r="N577" s="8">
        <f>VLOOKUP(A577,'Absolute Total Monosaccharide C'!$E$2:$T$999,12)</f>
        <v>0</v>
      </c>
      <c r="O577" s="8">
        <f>VLOOKUP(A577,'Absolute Total Monosaccharide C'!$E$2:$T$999,13)</f>
        <v>0</v>
      </c>
      <c r="P577" s="8">
        <f>VLOOKUP(A577,'Absolute Total Monosaccharide C'!$E$2:$T$999,14)</f>
        <v>0.001869</v>
      </c>
      <c r="Q577" s="8">
        <f>VLOOKUP(A577,'Absolute Total Monosaccharide C'!$E$2:$T$999,15)</f>
        <v>0</v>
      </c>
      <c r="R577" s="8">
        <f>VLOOKUP(A577,'Absolute Total Monosaccharide C'!$E$2:$T$999,16)</f>
        <v>0.000464</v>
      </c>
      <c r="S577" s="110">
        <f>VLOOKUP(A577,'Absolute Total Monosaccharide C'!$E$2:$T$999,2)</f>
        <v>10.401</v>
      </c>
    </row>
    <row r="578">
      <c r="A578" s="2" t="s">
        <v>1608</v>
      </c>
      <c r="B578" s="8" t="str">
        <f>VLOOKUP(A578,'Food Encyclopedia'!$C$2:$K$999,3)&amp;","&amp;VLOOKUP(A578,'Food Encyclopedia'!$C$2:$K$999,4)&amp;","&amp;VLOOKUP(A578,'Food Encyclopedia'!$C$2:$K$999,5)&amp;","&amp;VLOOKUP(A578,'Food Encyclopedia'!$C$2:$K$999,6)</f>
        <v>bread, whole grain, NA, fresh,Happy Campers,Hemp Hemp Hooray!,Grain Products</v>
      </c>
      <c r="C578" s="8" t="str">
        <f>VLOOKUP(A578,'Food Encyclopedia'!$C$2:$K$999,6)</f>
        <v>Grain Products</v>
      </c>
      <c r="D578" s="8" t="str">
        <f>VLOOKUP(A578,'Food Encyclopedia'!$C$2:$K$999,7)</f>
        <v>Bread</v>
      </c>
      <c r="E578" s="8">
        <f>VLOOKUP(A578,'Absolute Total Monosaccharide C'!$E$2:$T$999,3)</f>
        <v>0.5579</v>
      </c>
      <c r="F578" s="8">
        <f>VLOOKUP(A578,'Absolute Total Monosaccharide C'!$E$2:$T$999,4)</f>
        <v>0.004573</v>
      </c>
      <c r="G578" s="8">
        <f>VLOOKUP(A578,'Absolute Total Monosaccharide C'!$E$2:$T$999,5)</f>
        <v>0.003993</v>
      </c>
      <c r="H578" s="8">
        <f>VLOOKUP(A578,'Absolute Total Monosaccharide C'!$E$2:$T$999,6)</f>
        <v>0.005841</v>
      </c>
      <c r="I578" s="110">
        <f>VLOOKUP(A578,'Absolute Total Monosaccharide C'!$E$2:$T$999,7)</f>
        <v>0.017469</v>
      </c>
      <c r="J578" s="8">
        <f>VLOOKUP(A578,'Absolute Total Monosaccharide C'!$E$2:$T$999,8)</f>
        <v>0.000547</v>
      </c>
      <c r="K578" s="8">
        <f>VLOOKUP(A578,'Absolute Total Monosaccharide C'!$E$2:$T$999,9)</f>
        <v>0.000618</v>
      </c>
      <c r="L578" s="8">
        <f>VLOOKUP(A578,'Absolute Total Monosaccharide C'!$E$2:$T$999,10)</f>
        <v>0.000581</v>
      </c>
      <c r="M578" s="8">
        <f>VLOOKUP(A578,'Absolute Total Monosaccharide C'!$E$2:$T$999,11)</f>
        <v>0.00034</v>
      </c>
      <c r="N578" s="8">
        <f>VLOOKUP(A578,'Absolute Total Monosaccharide C'!$E$2:$T$999,12)</f>
        <v>0</v>
      </c>
      <c r="O578" s="8">
        <f>VLOOKUP(A578,'Absolute Total Monosaccharide C'!$E$2:$T$999,13)</f>
        <v>0</v>
      </c>
      <c r="P578" s="8">
        <f>VLOOKUP(A578,'Absolute Total Monosaccharide C'!$E$2:$T$999,14)</f>
        <v>0.005696</v>
      </c>
      <c r="Q578" s="8">
        <f>VLOOKUP(A578,'Absolute Total Monosaccharide C'!$E$2:$T$999,15)</f>
        <v>0</v>
      </c>
      <c r="R578" s="8">
        <f>VLOOKUP(A578,'Absolute Total Monosaccharide C'!$E$2:$T$999,16)</f>
        <v>0.000552</v>
      </c>
      <c r="S578" s="110">
        <f>VLOOKUP(A578,'Absolute Total Monosaccharide C'!$E$2:$T$999,2)</f>
        <v>10.28</v>
      </c>
    </row>
    <row r="579">
      <c r="A579" s="2" t="s">
        <v>1610</v>
      </c>
      <c r="B579" s="8" t="str">
        <f>VLOOKUP(A579,'Food Encyclopedia'!$C$2:$K$999,3)&amp;","&amp;VLOOKUP(A579,'Food Encyclopedia'!$C$2:$K$999,4)&amp;","&amp;VLOOKUP(A579,'Food Encyclopedia'!$C$2:$K$999,5)&amp;","&amp;VLOOKUP(A579,'Food Encyclopedia'!$C$2:$K$999,6)</f>
        <v>bread, sesame, NA, fresh,Food for Life,Flourless Sprouted Grain Bread, Ezekiel 4:9 Sesame,Grain Products</v>
      </c>
      <c r="C579" s="8" t="str">
        <f>VLOOKUP(A579,'Food Encyclopedia'!$C$2:$K$999,6)</f>
        <v>Grain Products</v>
      </c>
      <c r="D579" s="8" t="str">
        <f>VLOOKUP(A579,'Food Encyclopedia'!$C$2:$K$999,7)</f>
        <v>Bread</v>
      </c>
      <c r="E579" s="8">
        <f>VLOOKUP(A579,'Absolute Total Monosaccharide C'!$E$2:$T$999,3)</f>
        <v>0.452861</v>
      </c>
      <c r="F579" s="8">
        <f>VLOOKUP(A579,'Absolute Total Monosaccharide C'!$E$2:$T$999,4)</f>
        <v>0.00916</v>
      </c>
      <c r="G579" s="8">
        <f>VLOOKUP(A579,'Absolute Total Monosaccharide C'!$E$2:$T$999,5)</f>
        <v>0.003461</v>
      </c>
      <c r="H579" s="8">
        <f>VLOOKUP(A579,'Absolute Total Monosaccharide C'!$E$2:$T$999,6)</f>
        <v>0.013968</v>
      </c>
      <c r="I579" s="110">
        <f>VLOOKUP(A579,'Absolute Total Monosaccharide C'!$E$2:$T$999,7)</f>
        <v>0.031503</v>
      </c>
      <c r="J579" s="8">
        <f>VLOOKUP(A579,'Absolute Total Monosaccharide C'!$E$2:$T$999,8)</f>
        <v>0.000299</v>
      </c>
      <c r="K579" s="8">
        <f>VLOOKUP(A579,'Absolute Total Monosaccharide C'!$E$2:$T$999,9)</f>
        <v>0.0001</v>
      </c>
      <c r="L579" s="8">
        <f>VLOOKUP(A579,'Absolute Total Monosaccharide C'!$E$2:$T$999,10)</f>
        <v>0.000113</v>
      </c>
      <c r="M579" s="8">
        <f>VLOOKUP(A579,'Absolute Total Monosaccharide C'!$E$2:$T$999,11)</f>
        <v>0.000163</v>
      </c>
      <c r="N579" s="8">
        <f>VLOOKUP(A579,'Absolute Total Monosaccharide C'!$E$2:$T$999,12)</f>
        <v>0</v>
      </c>
      <c r="O579" s="8">
        <f>VLOOKUP(A579,'Absolute Total Monosaccharide C'!$E$2:$T$999,13)</f>
        <v>0</v>
      </c>
      <c r="P579" s="8">
        <f>VLOOKUP(A579,'Absolute Total Monosaccharide C'!$E$2:$T$999,14)</f>
        <v>0.001762</v>
      </c>
      <c r="Q579" s="8">
        <f>VLOOKUP(A579,'Absolute Total Monosaccharide C'!$E$2:$T$999,15)</f>
        <v>0</v>
      </c>
      <c r="R579" s="8">
        <f>VLOOKUP(A579,'Absolute Total Monosaccharide C'!$E$2:$T$999,16)</f>
        <v>0.000556</v>
      </c>
      <c r="S579" s="110">
        <f>VLOOKUP(A579,'Absolute Total Monosaccharide C'!$E$2:$T$999,2)</f>
        <v>9.953</v>
      </c>
    </row>
    <row r="580">
      <c r="A580" s="2" t="s">
        <v>1613</v>
      </c>
      <c r="B580" s="8" t="str">
        <f>VLOOKUP(A580,'Food Encyclopedia'!$C$2:$K$999,3)&amp;","&amp;VLOOKUP(A580,'Food Encyclopedia'!$C$2:$K$999,4)&amp;","&amp;VLOOKUP(A580,'Food Encyclopedia'!$C$2:$K$999,5)&amp;","&amp;VLOOKUP(A580,'Food Encyclopedia'!$C$2:$K$999,6)</f>
        <v>bread, flax, NA, fresh,Udis,Ancient Grain, Omega Flax and Fiber Bread,Grain Products</v>
      </c>
      <c r="C580" s="8" t="str">
        <f>VLOOKUP(A580,'Food Encyclopedia'!$C$2:$K$999,6)</f>
        <v>Grain Products</v>
      </c>
      <c r="D580" s="8" t="str">
        <f>VLOOKUP(A580,'Food Encyclopedia'!$C$2:$K$999,7)</f>
        <v>Bread</v>
      </c>
      <c r="E580" s="8">
        <f>VLOOKUP(A580,'Absolute Total Monosaccharide C'!$E$2:$T$999,3)</f>
        <v>0.466937</v>
      </c>
      <c r="F580" s="8">
        <f>VLOOKUP(A580,'Absolute Total Monosaccharide C'!$E$2:$T$999,4)</f>
        <v>0.007214</v>
      </c>
      <c r="G580" s="8">
        <f>VLOOKUP(A580,'Absolute Total Monosaccharide C'!$E$2:$T$999,5)</f>
        <v>0.007803</v>
      </c>
      <c r="H580" s="8">
        <f>VLOOKUP(A580,'Absolute Total Monosaccharide C'!$E$2:$T$999,6)</f>
        <v>0.002317</v>
      </c>
      <c r="I580" s="110">
        <f>VLOOKUP(A580,'Absolute Total Monosaccharide C'!$E$2:$T$999,7)</f>
        <v>0.007679</v>
      </c>
      <c r="J580" s="8">
        <f>VLOOKUP(A580,'Absolute Total Monosaccharide C'!$E$2:$T$999,8)</f>
        <v>0.001155</v>
      </c>
      <c r="K580" s="8">
        <f>VLOOKUP(A580,'Absolute Total Monosaccharide C'!$E$2:$T$999,9)</f>
        <v>0.00047</v>
      </c>
      <c r="L580" s="8">
        <f>VLOOKUP(A580,'Absolute Total Monosaccharide C'!$E$2:$T$999,10)</f>
        <v>0.000119</v>
      </c>
      <c r="M580" s="8">
        <f>VLOOKUP(A580,'Absolute Total Monosaccharide C'!$E$2:$T$999,11)</f>
        <v>0.000733</v>
      </c>
      <c r="N580" s="8">
        <f>VLOOKUP(A580,'Absolute Total Monosaccharide C'!$E$2:$T$999,12)</f>
        <v>0</v>
      </c>
      <c r="O580" s="8">
        <f>VLOOKUP(A580,'Absolute Total Monosaccharide C'!$E$2:$T$999,13)</f>
        <v>0</v>
      </c>
      <c r="P580" s="8">
        <f>VLOOKUP(A580,'Absolute Total Monosaccharide C'!$E$2:$T$999,14)</f>
        <v>0.003943</v>
      </c>
      <c r="Q580" s="8">
        <f>VLOOKUP(A580,'Absolute Total Monosaccharide C'!$E$2:$T$999,15)</f>
        <v>0</v>
      </c>
      <c r="R580" s="8">
        <f>VLOOKUP(A580,'Absolute Total Monosaccharide C'!$E$2:$T$999,16)</f>
        <v>0.000382</v>
      </c>
      <c r="S580" s="110">
        <f>VLOOKUP(A580,'Absolute Total Monosaccharide C'!$E$2:$T$999,2)</f>
        <v>10.421</v>
      </c>
    </row>
    <row r="581">
      <c r="A581" s="2" t="s">
        <v>1615</v>
      </c>
      <c r="B581" s="8" t="str">
        <f>VLOOKUP(A581,'Food Encyclopedia'!$C$2:$K$999,3)&amp;","&amp;VLOOKUP(A581,'Food Encyclopedia'!$C$2:$K$999,4)&amp;","&amp;VLOOKUP(A581,'Food Encyclopedia'!$C$2:$K$999,5)&amp;","&amp;VLOOKUP(A581,'Food Encyclopedia'!$C$2:$K$999,6)</f>
        <v>bread, brown rice, NA, fresh,Food for Life,Gluten-free Bread, Brown rice,Grain Products</v>
      </c>
      <c r="C581" s="8" t="str">
        <f>VLOOKUP(A581,'Food Encyclopedia'!$C$2:$K$999,6)</f>
        <v>Grain Products</v>
      </c>
      <c r="D581" s="8" t="str">
        <f>VLOOKUP(A581,'Food Encyclopedia'!$C$2:$K$999,7)</f>
        <v>Bread</v>
      </c>
      <c r="E581" s="8">
        <f>VLOOKUP(A581,'Absolute Total Monosaccharide C'!$E$2:$T$999,3)</f>
        <v>0.808307</v>
      </c>
      <c r="F581" s="8">
        <f>VLOOKUP(A581,'Absolute Total Monosaccharide C'!$E$2:$T$999,4)</f>
        <v>0.009881</v>
      </c>
      <c r="G581" s="8">
        <f>VLOOKUP(A581,'Absolute Total Monosaccharide C'!$E$2:$T$999,5)</f>
        <v>0.001025</v>
      </c>
      <c r="H581" s="8">
        <f>VLOOKUP(A581,'Absolute Total Monosaccharide C'!$E$2:$T$999,6)</f>
        <v>0.003306</v>
      </c>
      <c r="I581" s="110">
        <f>VLOOKUP(A581,'Absolute Total Monosaccharide C'!$E$2:$T$999,7)</f>
        <v>0.007437</v>
      </c>
      <c r="J581" s="8">
        <f>VLOOKUP(A581,'Absolute Total Monosaccharide C'!$E$2:$T$999,8)</f>
        <v>0.002476</v>
      </c>
      <c r="K581" s="8">
        <f>VLOOKUP(A581,'Absolute Total Monosaccharide C'!$E$2:$T$999,9)</f>
        <v>0.000164</v>
      </c>
      <c r="L581" s="8">
        <f>VLOOKUP(A581,'Absolute Total Monosaccharide C'!$E$2:$T$999,10)</f>
        <v>0.000331</v>
      </c>
      <c r="M581" s="8">
        <f>VLOOKUP(A581,'Absolute Total Monosaccharide C'!$E$2:$T$999,11)</f>
        <v>0.000357</v>
      </c>
      <c r="N581" s="8">
        <f>VLOOKUP(A581,'Absolute Total Monosaccharide C'!$E$2:$T$999,12)</f>
        <v>0</v>
      </c>
      <c r="O581" s="8">
        <f>VLOOKUP(A581,'Absolute Total Monosaccharide C'!$E$2:$T$999,13)</f>
        <v>0</v>
      </c>
      <c r="P581" s="8">
        <f>VLOOKUP(A581,'Absolute Total Monosaccharide C'!$E$2:$T$999,14)</f>
        <v>0.004189</v>
      </c>
      <c r="Q581" s="8">
        <f>VLOOKUP(A581,'Absolute Total Monosaccharide C'!$E$2:$T$999,15)</f>
        <v>0</v>
      </c>
      <c r="R581" s="8">
        <f>VLOOKUP(A581,'Absolute Total Monosaccharide C'!$E$2:$T$999,16)</f>
        <v>0.000426</v>
      </c>
      <c r="S581" s="110">
        <f>VLOOKUP(A581,'Absolute Total Monosaccharide C'!$E$2:$T$999,2)</f>
        <v>9.944</v>
      </c>
    </row>
    <row r="582">
      <c r="A582" s="2" t="s">
        <v>1618</v>
      </c>
      <c r="B582" s="8" t="str">
        <f>VLOOKUP(A582,'Food Encyclopedia'!$C$2:$K$999,3)&amp;","&amp;VLOOKUP(A582,'Food Encyclopedia'!$C$2:$K$999,4)&amp;","&amp;VLOOKUP(A582,'Food Encyclopedia'!$C$2:$K$999,5)&amp;","&amp;VLOOKUP(A582,'Food Encyclopedia'!$C$2:$K$999,6)</f>
        <v>cherry, NA, whole, frozen,Woodstock,Organic Dark Sweet Cherries,Fruits</v>
      </c>
      <c r="C582" s="8" t="str">
        <f>VLOOKUP(A582,'Food Encyclopedia'!$C$2:$K$999,6)</f>
        <v>Fruits</v>
      </c>
      <c r="D582" s="8" t="str">
        <f>VLOOKUP(A582,'Food Encyclopedia'!$C$2:$K$999,7)</f>
        <v>Fruit</v>
      </c>
      <c r="E582" s="8">
        <f>VLOOKUP(A582,'Absolute Total Monosaccharide C'!$E$2:$T$999,3)</f>
        <v>0.327292</v>
      </c>
      <c r="F582" s="8">
        <f>VLOOKUP(A582,'Absolute Total Monosaccharide C'!$E$2:$T$999,4)</f>
        <v>0.010877</v>
      </c>
      <c r="G582" s="8">
        <f>VLOOKUP(A582,'Absolute Total Monosaccharide C'!$E$2:$T$999,5)</f>
        <v>0.017945</v>
      </c>
      <c r="H582" s="8">
        <f>VLOOKUP(A582,'Absolute Total Monosaccharide C'!$E$2:$T$999,6)</f>
        <v>0.00339</v>
      </c>
      <c r="I582" s="110">
        <f>VLOOKUP(A582,'Absolute Total Monosaccharide C'!$E$2:$T$999,7)</f>
        <v>0.019763</v>
      </c>
      <c r="J582" s="8">
        <f>VLOOKUP(A582,'Absolute Total Monosaccharide C'!$E$2:$T$999,8)</f>
        <v>0</v>
      </c>
      <c r="K582" s="8">
        <f>VLOOKUP(A582,'Absolute Total Monosaccharide C'!$E$2:$T$999,9)</f>
        <v>0.004838</v>
      </c>
      <c r="L582" s="8">
        <f>VLOOKUP(A582,'Absolute Total Monosaccharide C'!$E$2:$T$999,10)</f>
        <v>0</v>
      </c>
      <c r="M582" s="8">
        <f>VLOOKUP(A582,'Absolute Total Monosaccharide C'!$E$2:$T$999,11)</f>
        <v>0.019541</v>
      </c>
      <c r="N582" s="8">
        <f>VLOOKUP(A582,'Absolute Total Monosaccharide C'!$E$2:$T$999,12)</f>
        <v>0</v>
      </c>
      <c r="O582" s="8">
        <f>VLOOKUP(A582,'Absolute Total Monosaccharide C'!$E$2:$T$999,13)</f>
        <v>0</v>
      </c>
      <c r="P582" s="8">
        <f>VLOOKUP(A582,'Absolute Total Monosaccharide C'!$E$2:$T$999,14)</f>
        <v>0.002658</v>
      </c>
      <c r="Q582" s="8">
        <f>VLOOKUP(A582,'Absolute Total Monosaccharide C'!$E$2:$T$999,15)</f>
        <v>0</v>
      </c>
      <c r="R582" s="8">
        <f>VLOOKUP(A582,'Absolute Total Monosaccharide C'!$E$2:$T$999,16)</f>
        <v>0.000379</v>
      </c>
      <c r="S582" s="110">
        <f>VLOOKUP(A582,'Absolute Total Monosaccharide C'!$E$2:$T$999,2)</f>
        <v>9.854</v>
      </c>
    </row>
    <row r="583">
      <c r="A583" s="2" t="s">
        <v>1622</v>
      </c>
      <c r="B583" s="8" t="str">
        <f>VLOOKUP(A583,'Food Encyclopedia'!$C$2:$K$999,3)&amp;","&amp;VLOOKUP(A583,'Food Encyclopedia'!$C$2:$K$999,4)&amp;","&amp;VLOOKUP(A583,'Food Encyclopedia'!$C$2:$K$999,5)&amp;","&amp;VLOOKUP(A583,'Food Encyclopedia'!$C$2:$K$999,6)</f>
        <v>mango, NA, flesh, frozen,Woodstock,Organic Diced Mangoes,Fruits</v>
      </c>
      <c r="C583" s="8" t="str">
        <f>VLOOKUP(A583,'Food Encyclopedia'!$C$2:$K$999,6)</f>
        <v>Fruits</v>
      </c>
      <c r="D583" s="8" t="str">
        <f>VLOOKUP(A583,'Food Encyclopedia'!$C$2:$K$999,7)</f>
        <v>Fruit</v>
      </c>
      <c r="E583" s="8">
        <f>VLOOKUP(A583,'Absolute Total Monosaccharide C'!$E$2:$T$999,3)</f>
        <v>0.506117</v>
      </c>
      <c r="F583" s="8">
        <f>VLOOKUP(A583,'Absolute Total Monosaccharide C'!$E$2:$T$999,4)</f>
        <v>0.007318</v>
      </c>
      <c r="G583" s="8">
        <f>VLOOKUP(A583,'Absolute Total Monosaccharide C'!$E$2:$T$999,5)</f>
        <v>0.014982</v>
      </c>
      <c r="H583" s="8">
        <f>VLOOKUP(A583,'Absolute Total Monosaccharide C'!$E$2:$T$999,6)</f>
        <v>0.004124</v>
      </c>
      <c r="I583" s="110">
        <f>VLOOKUP(A583,'Absolute Total Monosaccharide C'!$E$2:$T$999,7)</f>
        <v>0.009214</v>
      </c>
      <c r="J583" s="8">
        <f>VLOOKUP(A583,'Absolute Total Monosaccharide C'!$E$2:$T$999,8)</f>
        <v>0</v>
      </c>
      <c r="K583" s="8">
        <f>VLOOKUP(A583,'Absolute Total Monosaccharide C'!$E$2:$T$999,9)</f>
        <v>0.001125</v>
      </c>
      <c r="L583" s="8">
        <f>VLOOKUP(A583,'Absolute Total Monosaccharide C'!$E$2:$T$999,10)</f>
        <v>0</v>
      </c>
      <c r="M583" s="8">
        <f>VLOOKUP(A583,'Absolute Total Monosaccharide C'!$E$2:$T$999,11)</f>
        <v>0.01295</v>
      </c>
      <c r="N583" s="8">
        <f>VLOOKUP(A583,'Absolute Total Monosaccharide C'!$E$2:$T$999,12)</f>
        <v>0</v>
      </c>
      <c r="O583" s="8">
        <f>VLOOKUP(A583,'Absolute Total Monosaccharide C'!$E$2:$T$999,13)</f>
        <v>0</v>
      </c>
      <c r="P583" s="8">
        <f>VLOOKUP(A583,'Absolute Total Monosaccharide C'!$E$2:$T$999,14)</f>
        <v>0.001769</v>
      </c>
      <c r="Q583" s="8">
        <f>VLOOKUP(A583,'Absolute Total Monosaccharide C'!$E$2:$T$999,15)</f>
        <v>0</v>
      </c>
      <c r="R583" s="8">
        <f>VLOOKUP(A583,'Absolute Total Monosaccharide C'!$E$2:$T$999,16)</f>
        <v>0.000323</v>
      </c>
      <c r="S583" s="110">
        <f>VLOOKUP(A583,'Absolute Total Monosaccharide C'!$E$2:$T$999,2)</f>
        <v>10.004</v>
      </c>
    </row>
    <row r="584">
      <c r="A584" s="2" t="s">
        <v>1625</v>
      </c>
      <c r="B584" s="8" t="str">
        <f>VLOOKUP(A584,'Food Encyclopedia'!$C$2:$K$999,3)&amp;","&amp;VLOOKUP(A584,'Food Encyclopedia'!$C$2:$K$999,4)&amp;","&amp;VLOOKUP(A584,'Food Encyclopedia'!$C$2:$K$999,5)&amp;","&amp;VLOOKUP(A584,'Food Encyclopedia'!$C$2:$K$999,6)</f>
        <v>peach, NA, flesh, frozen,Woodstock,Organic Peach Slices,Fruits</v>
      </c>
      <c r="C584" s="8" t="str">
        <f>VLOOKUP(A584,'Food Encyclopedia'!$C$2:$K$999,6)</f>
        <v>Fruits</v>
      </c>
      <c r="D584" s="8" t="str">
        <f>VLOOKUP(A584,'Food Encyclopedia'!$C$2:$K$999,7)</f>
        <v>Fruit</v>
      </c>
      <c r="E584" s="8">
        <f>VLOOKUP(A584,'Absolute Total Monosaccharide C'!$E$2:$T$999,3)</f>
        <v>0.324</v>
      </c>
      <c r="F584" s="8">
        <f>VLOOKUP(A584,'Absolute Total Monosaccharide C'!$E$2:$T$999,4)</f>
        <v>0.013668</v>
      </c>
      <c r="G584" s="8">
        <f>VLOOKUP(A584,'Absolute Total Monosaccharide C'!$E$2:$T$999,5)</f>
        <v>0.013987</v>
      </c>
      <c r="H584" s="8">
        <f>VLOOKUP(A584,'Absolute Total Monosaccharide C'!$E$2:$T$999,6)</f>
        <v>0.008679</v>
      </c>
      <c r="I584" s="110">
        <f>VLOOKUP(A584,'Absolute Total Monosaccharide C'!$E$2:$T$999,7)</f>
        <v>0.020882</v>
      </c>
      <c r="J584" s="8">
        <f>VLOOKUP(A584,'Absolute Total Monosaccharide C'!$E$2:$T$999,8)</f>
        <v>0</v>
      </c>
      <c r="K584" s="8">
        <f>VLOOKUP(A584,'Absolute Total Monosaccharide C'!$E$2:$T$999,9)</f>
        <v>0.002225</v>
      </c>
      <c r="L584" s="8">
        <f>VLOOKUP(A584,'Absolute Total Monosaccharide C'!$E$2:$T$999,10)</f>
        <v>0</v>
      </c>
      <c r="M584" s="8">
        <f>VLOOKUP(A584,'Absolute Total Monosaccharide C'!$E$2:$T$999,11)</f>
        <v>0.027705</v>
      </c>
      <c r="N584" s="8">
        <f>VLOOKUP(A584,'Absolute Total Monosaccharide C'!$E$2:$T$999,12)</f>
        <v>0</v>
      </c>
      <c r="O584" s="8">
        <f>VLOOKUP(A584,'Absolute Total Monosaccharide C'!$E$2:$T$999,13)</f>
        <v>0</v>
      </c>
      <c r="P584" s="8">
        <f>VLOOKUP(A584,'Absolute Total Monosaccharide C'!$E$2:$T$999,14)</f>
        <v>0.002134</v>
      </c>
      <c r="Q584" s="8">
        <f>VLOOKUP(A584,'Absolute Total Monosaccharide C'!$E$2:$T$999,15)</f>
        <v>0</v>
      </c>
      <c r="R584" s="8">
        <f>VLOOKUP(A584,'Absolute Total Monosaccharide C'!$E$2:$T$999,16)</f>
        <v>0.000453</v>
      </c>
      <c r="S584" s="110">
        <f>VLOOKUP(A584,'Absolute Total Monosaccharide C'!$E$2:$T$999,2)</f>
        <v>10.337</v>
      </c>
    </row>
    <row r="585">
      <c r="A585" s="2" t="s">
        <v>1628</v>
      </c>
      <c r="B585" s="8" t="str">
        <f>VLOOKUP(A585,'Food Encyclopedia'!$C$2:$K$999,3)&amp;","&amp;VLOOKUP(A585,'Food Encyclopedia'!$C$2:$K$999,4)&amp;","&amp;VLOOKUP(A585,'Food Encyclopedia'!$C$2:$K$999,5)&amp;","&amp;VLOOKUP(A585,'Food Encyclopedia'!$C$2:$K$999,6)</f>
        <v>blueberry, NA, whole, frozen,Woodstock,Organic Wild Blueberries,Fruits</v>
      </c>
      <c r="C585" s="8" t="str">
        <f>VLOOKUP(A585,'Food Encyclopedia'!$C$2:$K$999,6)</f>
        <v>Fruits</v>
      </c>
      <c r="D585" s="8" t="str">
        <f>VLOOKUP(A585,'Food Encyclopedia'!$C$2:$K$999,7)</f>
        <v>Fruit</v>
      </c>
      <c r="E585" s="8">
        <f>VLOOKUP(A585,'Absolute Total Monosaccharide C'!$E$2:$T$999,3)</f>
        <v>0.28847</v>
      </c>
      <c r="F585" s="8">
        <f>VLOOKUP(A585,'Absolute Total Monosaccharide C'!$E$2:$T$999,4)</f>
        <v>0.015655</v>
      </c>
      <c r="G585" s="8">
        <f>VLOOKUP(A585,'Absolute Total Monosaccharide C'!$E$2:$T$999,5)</f>
        <v>0.008339</v>
      </c>
      <c r="H585" s="8">
        <f>VLOOKUP(A585,'Absolute Total Monosaccharide C'!$E$2:$T$999,6)</f>
        <v>0.014436</v>
      </c>
      <c r="I585" s="110">
        <f>VLOOKUP(A585,'Absolute Total Monosaccharide C'!$E$2:$T$999,7)</f>
        <v>0.009993</v>
      </c>
      <c r="J585" s="8">
        <f>VLOOKUP(A585,'Absolute Total Monosaccharide C'!$E$2:$T$999,8)</f>
        <v>0</v>
      </c>
      <c r="K585" s="8">
        <f>VLOOKUP(A585,'Absolute Total Monosaccharide C'!$E$2:$T$999,9)</f>
        <v>0.001657</v>
      </c>
      <c r="L585" s="8">
        <f>VLOOKUP(A585,'Absolute Total Monosaccharide C'!$E$2:$T$999,10)</f>
        <v>0</v>
      </c>
      <c r="M585" s="8">
        <f>VLOOKUP(A585,'Absolute Total Monosaccharide C'!$E$2:$T$999,11)</f>
        <v>0.01607</v>
      </c>
      <c r="N585" s="8">
        <f>VLOOKUP(A585,'Absolute Total Monosaccharide C'!$E$2:$T$999,12)</f>
        <v>0</v>
      </c>
      <c r="O585" s="8">
        <f>VLOOKUP(A585,'Absolute Total Monosaccharide C'!$E$2:$T$999,13)</f>
        <v>0</v>
      </c>
      <c r="P585" s="8">
        <f>VLOOKUP(A585,'Absolute Total Monosaccharide C'!$E$2:$T$999,14)</f>
        <v>0.001546</v>
      </c>
      <c r="Q585" s="8">
        <f>VLOOKUP(A585,'Absolute Total Monosaccharide C'!$E$2:$T$999,15)</f>
        <v>0</v>
      </c>
      <c r="R585" s="8">
        <f>VLOOKUP(A585,'Absolute Total Monosaccharide C'!$E$2:$T$999,16)</f>
        <v>0.000305</v>
      </c>
      <c r="S585" s="110">
        <f>VLOOKUP(A585,'Absolute Total Monosaccharide C'!$E$2:$T$999,2)</f>
        <v>9.786</v>
      </c>
    </row>
    <row r="586">
      <c r="A586" s="2" t="s">
        <v>1631</v>
      </c>
      <c r="B586" s="8" t="str">
        <f>VLOOKUP(A586,'Food Encyclopedia'!$C$2:$K$999,3)&amp;","&amp;VLOOKUP(A586,'Food Encyclopedia'!$C$2:$K$999,4)&amp;","&amp;VLOOKUP(A586,'Food Encyclopedia'!$C$2:$K$999,5)&amp;","&amp;VLOOKUP(A586,'Food Encyclopedia'!$C$2:$K$999,6)</f>
        <v>pineapple, NA, flesh, frozen,Woodstock,Organic Chunks of Pineapple,Fruits</v>
      </c>
      <c r="C586" s="8" t="str">
        <f>VLOOKUP(A586,'Food Encyclopedia'!$C$2:$K$999,6)</f>
        <v>Fruits</v>
      </c>
      <c r="D586" s="8" t="str">
        <f>VLOOKUP(A586,'Food Encyclopedia'!$C$2:$K$999,7)</f>
        <v>Fruit</v>
      </c>
      <c r="E586" s="8">
        <f>VLOOKUP(A586,'Absolute Total Monosaccharide C'!$E$2:$T$999,3)</f>
        <v>0.440188</v>
      </c>
      <c r="F586" s="8">
        <f>VLOOKUP(A586,'Absolute Total Monosaccharide C'!$E$2:$T$999,4)</f>
        <v>0.013499</v>
      </c>
      <c r="G586" s="8">
        <f>VLOOKUP(A586,'Absolute Total Monosaccharide C'!$E$2:$T$999,5)</f>
        <v>0.01882</v>
      </c>
      <c r="H586" s="8">
        <f>VLOOKUP(A586,'Absolute Total Monosaccharide C'!$E$2:$T$999,6)</f>
        <v>0.013716</v>
      </c>
      <c r="I586" s="110">
        <f>VLOOKUP(A586,'Absolute Total Monosaccharide C'!$E$2:$T$999,7)</f>
        <v>0.010017</v>
      </c>
      <c r="J586" s="8">
        <f>VLOOKUP(A586,'Absolute Total Monosaccharide C'!$E$2:$T$999,8)</f>
        <v>0</v>
      </c>
      <c r="K586" s="8">
        <f>VLOOKUP(A586,'Absolute Total Monosaccharide C'!$E$2:$T$999,9)</f>
        <v>0.000389</v>
      </c>
      <c r="L586" s="8">
        <f>VLOOKUP(A586,'Absolute Total Monosaccharide C'!$E$2:$T$999,10)</f>
        <v>0</v>
      </c>
      <c r="M586" s="8">
        <f>VLOOKUP(A586,'Absolute Total Monosaccharide C'!$E$2:$T$999,11)</f>
        <v>0.00197</v>
      </c>
      <c r="N586" s="8">
        <f>VLOOKUP(A586,'Absolute Total Monosaccharide C'!$E$2:$T$999,12)</f>
        <v>0</v>
      </c>
      <c r="O586" s="8">
        <f>VLOOKUP(A586,'Absolute Total Monosaccharide C'!$E$2:$T$999,13)</f>
        <v>0</v>
      </c>
      <c r="P586" s="8">
        <f>VLOOKUP(A586,'Absolute Total Monosaccharide C'!$E$2:$T$999,14)</f>
        <v>0.003475</v>
      </c>
      <c r="Q586" s="8">
        <f>VLOOKUP(A586,'Absolute Total Monosaccharide C'!$E$2:$T$999,15)</f>
        <v>0</v>
      </c>
      <c r="R586" s="8">
        <f>VLOOKUP(A586,'Absolute Total Monosaccharide C'!$E$2:$T$999,16)</f>
        <v>0.000322</v>
      </c>
      <c r="S586" s="110">
        <f>VLOOKUP(A586,'Absolute Total Monosaccharide C'!$E$2:$T$999,2)</f>
        <v>10.354</v>
      </c>
    </row>
    <row r="587">
      <c r="A587" s="2" t="s">
        <v>1634</v>
      </c>
      <c r="B587" s="8" t="str">
        <f>VLOOKUP(A587,'Food Encyclopedia'!$C$2:$K$999,3)&amp;","&amp;VLOOKUP(A587,'Food Encyclopedia'!$C$2:$K$999,4)&amp;","&amp;VLOOKUP(A587,'Food Encyclopedia'!$C$2:$K$999,5)&amp;","&amp;VLOOKUP(A587,'Food Encyclopedia'!$C$2:$K$999,6)</f>
        <v>strawberry, NA, whole, frozen,Woodstock,Organic Whole Strawberries,Fruits</v>
      </c>
      <c r="C587" s="8" t="str">
        <f>VLOOKUP(A587,'Food Encyclopedia'!$C$2:$K$999,6)</f>
        <v>Fruits</v>
      </c>
      <c r="D587" s="8" t="str">
        <f>VLOOKUP(A587,'Food Encyclopedia'!$C$2:$K$999,7)</f>
        <v>Fruit</v>
      </c>
      <c r="E587" s="8">
        <f>VLOOKUP(A587,'Absolute Total Monosaccharide C'!$E$2:$T$999,3)</f>
        <v>0.273602</v>
      </c>
      <c r="F587" s="8">
        <f>VLOOKUP(A587,'Absolute Total Monosaccharide C'!$E$2:$T$999,4)</f>
        <v>0.006558</v>
      </c>
      <c r="G587" s="8">
        <f>VLOOKUP(A587,'Absolute Total Monosaccharide C'!$E$2:$T$999,5)</f>
        <v>0.012102</v>
      </c>
      <c r="H587" s="8">
        <f>VLOOKUP(A587,'Absolute Total Monosaccharide C'!$E$2:$T$999,6)</f>
        <v>0.013472</v>
      </c>
      <c r="I587" s="110">
        <f>VLOOKUP(A587,'Absolute Total Monosaccharide C'!$E$2:$T$999,7)</f>
        <v>0.00555</v>
      </c>
      <c r="J587" s="8">
        <f>VLOOKUP(A587,'Absolute Total Monosaccharide C'!$E$2:$T$999,8)</f>
        <v>0</v>
      </c>
      <c r="K587" s="8">
        <f>VLOOKUP(A587,'Absolute Total Monosaccharide C'!$E$2:$T$999,9)</f>
        <v>0.002641</v>
      </c>
      <c r="L587" s="8">
        <f>VLOOKUP(A587,'Absolute Total Monosaccharide C'!$E$2:$T$999,10)</f>
        <v>0</v>
      </c>
      <c r="M587" s="8">
        <f>VLOOKUP(A587,'Absolute Total Monosaccharide C'!$E$2:$T$999,11)</f>
        <v>0.025771</v>
      </c>
      <c r="N587" s="8">
        <f>VLOOKUP(A587,'Absolute Total Monosaccharide C'!$E$2:$T$999,12)</f>
        <v>0</v>
      </c>
      <c r="O587" s="8">
        <f>VLOOKUP(A587,'Absolute Total Monosaccharide C'!$E$2:$T$999,13)</f>
        <v>0</v>
      </c>
      <c r="P587" s="8">
        <f>VLOOKUP(A587,'Absolute Total Monosaccharide C'!$E$2:$T$999,14)</f>
        <v>0.001852</v>
      </c>
      <c r="Q587" s="8">
        <f>VLOOKUP(A587,'Absolute Total Monosaccharide C'!$E$2:$T$999,15)</f>
        <v>0</v>
      </c>
      <c r="R587" s="8">
        <f>VLOOKUP(A587,'Absolute Total Monosaccharide C'!$E$2:$T$999,16)</f>
        <v>0.000925</v>
      </c>
      <c r="S587" s="110">
        <f>VLOOKUP(A587,'Absolute Total Monosaccharide C'!$E$2:$T$999,2)</f>
        <v>9.626</v>
      </c>
    </row>
    <row r="588">
      <c r="A588" s="2" t="s">
        <v>1637</v>
      </c>
      <c r="B588" s="8" t="str">
        <f>VLOOKUP(A588,'Food Encyclopedia'!$C$2:$K$999,3)&amp;","&amp;VLOOKUP(A588,'Food Encyclopedia'!$C$2:$K$999,4)&amp;","&amp;VLOOKUP(A588,'Food Encyclopedia'!$C$2:$K$999,5)&amp;","&amp;VLOOKUP(A588,'Food Encyclopedia'!$C$2:$K$999,6)</f>
        <v>raspberry, NA, whole, frozen,Trader Joe's,,Fruits</v>
      </c>
      <c r="C588" s="8" t="str">
        <f>VLOOKUP(A588,'Food Encyclopedia'!$C$2:$K$999,6)</f>
        <v>Fruits</v>
      </c>
      <c r="D588" s="8" t="str">
        <f>VLOOKUP(A588,'Food Encyclopedia'!$C$2:$K$999,7)</f>
        <v>Fruit</v>
      </c>
      <c r="E588" s="8">
        <f>VLOOKUP(A588,'Absolute Total Monosaccharide C'!$E$2:$T$999,3)</f>
        <v>0.170368</v>
      </c>
      <c r="F588" s="8">
        <f>VLOOKUP(A588,'Absolute Total Monosaccharide C'!$E$2:$T$999,4)</f>
        <v>0.012944</v>
      </c>
      <c r="G588" s="8">
        <f>VLOOKUP(A588,'Absolute Total Monosaccharide C'!$E$2:$T$999,5)</f>
        <v>0.009513</v>
      </c>
      <c r="H588" s="8">
        <f>VLOOKUP(A588,'Absolute Total Monosaccharide C'!$E$2:$T$999,6)</f>
        <v>0.009956</v>
      </c>
      <c r="I588" s="110">
        <f>VLOOKUP(A588,'Absolute Total Monosaccharide C'!$E$2:$T$999,7)</f>
        <v>0.010441</v>
      </c>
      <c r="J588" s="8">
        <f>VLOOKUP(A588,'Absolute Total Monosaccharide C'!$E$2:$T$999,8)</f>
        <v>0</v>
      </c>
      <c r="K588" s="8">
        <f>VLOOKUP(A588,'Absolute Total Monosaccharide C'!$E$2:$T$999,9)</f>
        <v>0.001948</v>
      </c>
      <c r="L588" s="8">
        <f>VLOOKUP(A588,'Absolute Total Monosaccharide C'!$E$2:$T$999,10)</f>
        <v>0</v>
      </c>
      <c r="M588" s="8">
        <f>VLOOKUP(A588,'Absolute Total Monosaccharide C'!$E$2:$T$999,11)</f>
        <v>0.018796</v>
      </c>
      <c r="N588" s="8">
        <f>VLOOKUP(A588,'Absolute Total Monosaccharide C'!$E$2:$T$999,12)</f>
        <v>0</v>
      </c>
      <c r="O588" s="8">
        <f>VLOOKUP(A588,'Absolute Total Monosaccharide C'!$E$2:$T$999,13)</f>
        <v>0</v>
      </c>
      <c r="P588" s="8">
        <f>VLOOKUP(A588,'Absolute Total Monosaccharide C'!$E$2:$T$999,14)</f>
        <v>0.001307</v>
      </c>
      <c r="Q588" s="8">
        <f>VLOOKUP(A588,'Absolute Total Monosaccharide C'!$E$2:$T$999,15)</f>
        <v>0</v>
      </c>
      <c r="R588" s="8">
        <f>VLOOKUP(A588,'Absolute Total Monosaccharide C'!$E$2:$T$999,16)</f>
        <v>0.000474</v>
      </c>
      <c r="S588" s="110">
        <f>VLOOKUP(A588,'Absolute Total Monosaccharide C'!$E$2:$T$999,2)</f>
        <v>10.426</v>
      </c>
    </row>
    <row r="589">
      <c r="A589" s="2" t="s">
        <v>1639</v>
      </c>
      <c r="B589" s="8" t="str">
        <f>VLOOKUP(A589,'Food Encyclopedia'!$C$2:$K$999,3)&amp;","&amp;VLOOKUP(A589,'Food Encyclopedia'!$C$2:$K$999,4)&amp;","&amp;VLOOKUP(A589,'Food Encyclopedia'!$C$2:$K$999,5)&amp;","&amp;VLOOKUP(A589,'Food Encyclopedia'!$C$2:$K$999,6)</f>
        <v>cauliflower, NA, NA, frozen,Green Giant,Riced Veggies, Cauliflower,Vegetables</v>
      </c>
      <c r="C589" s="8" t="str">
        <f>VLOOKUP(A589,'Food Encyclopedia'!$C$2:$K$999,6)</f>
        <v>Vegetables</v>
      </c>
      <c r="D589" s="8" t="str">
        <f>VLOOKUP(A589,'Food Encyclopedia'!$C$2:$K$999,7)</f>
        <v>Vegetable</v>
      </c>
      <c r="E589" s="8">
        <f>VLOOKUP(A589,'Absolute Total Monosaccharide C'!$E$2:$T$999,3)</f>
        <v>0.193976</v>
      </c>
      <c r="F589" s="8">
        <f>VLOOKUP(A589,'Absolute Total Monosaccharide C'!$E$2:$T$999,4)</f>
        <v>0.043232</v>
      </c>
      <c r="G589" s="8">
        <f>VLOOKUP(A589,'Absolute Total Monosaccharide C'!$E$2:$T$999,5)</f>
        <v>0.035909</v>
      </c>
      <c r="H589" s="8">
        <f>VLOOKUP(A589,'Absolute Total Monosaccharide C'!$E$2:$T$999,6)</f>
        <v>0.016172</v>
      </c>
      <c r="I589" s="110">
        <f>VLOOKUP(A589,'Absolute Total Monosaccharide C'!$E$2:$T$999,7)</f>
        <v>0.048452</v>
      </c>
      <c r="J589" s="8">
        <f>VLOOKUP(A589,'Absolute Total Monosaccharide C'!$E$2:$T$999,8)</f>
        <v>0</v>
      </c>
      <c r="K589" s="8">
        <f>VLOOKUP(A589,'Absolute Total Monosaccharide C'!$E$2:$T$999,9)</f>
        <v>0.00729</v>
      </c>
      <c r="L589" s="8">
        <f>VLOOKUP(A589,'Absolute Total Monosaccharide C'!$E$2:$T$999,10)</f>
        <v>0</v>
      </c>
      <c r="M589" s="8">
        <f>VLOOKUP(A589,'Absolute Total Monosaccharide C'!$E$2:$T$999,11)</f>
        <v>0.047853</v>
      </c>
      <c r="N589" s="8">
        <f>VLOOKUP(A589,'Absolute Total Monosaccharide C'!$E$2:$T$999,12)</f>
        <v>0</v>
      </c>
      <c r="O589" s="8">
        <f>VLOOKUP(A589,'Absolute Total Monosaccharide C'!$E$2:$T$999,13)</f>
        <v>0</v>
      </c>
      <c r="P589" s="8">
        <f>VLOOKUP(A589,'Absolute Total Monosaccharide C'!$E$2:$T$999,14)</f>
        <v>0.0073</v>
      </c>
      <c r="Q589" s="8">
        <f>VLOOKUP(A589,'Absolute Total Monosaccharide C'!$E$2:$T$999,15)</f>
        <v>0</v>
      </c>
      <c r="R589" s="8">
        <f>VLOOKUP(A589,'Absolute Total Monosaccharide C'!$E$2:$T$999,16)</f>
        <v>0.00285</v>
      </c>
      <c r="S589" s="110">
        <f>VLOOKUP(A589,'Absolute Total Monosaccharide C'!$E$2:$T$999,2)</f>
        <v>10.105</v>
      </c>
    </row>
    <row r="590">
      <c r="A590" s="2" t="s">
        <v>1644</v>
      </c>
      <c r="B590" s="8" t="str">
        <f>VLOOKUP(A590,'Food Encyclopedia'!$C$2:$K$999,3)&amp;","&amp;VLOOKUP(A590,'Food Encyclopedia'!$C$2:$K$999,4)&amp;","&amp;VLOOKUP(A590,'Food Encyclopedia'!$C$2:$K$999,5)&amp;","&amp;VLOOKUP(A590,'Food Encyclopedia'!$C$2:$K$999,6)</f>
        <v>falafel, NA, NA, frozen,Trader Joe's,Fully-Cooked Falafel,Beans, Peas, Legumes, Nuts, Seeds</v>
      </c>
      <c r="C590" s="8" t="str">
        <f>VLOOKUP(A590,'Food Encyclopedia'!$C$2:$K$999,6)</f>
        <v>Beans, Peas, Legumes, Nuts, Seeds</v>
      </c>
      <c r="D590" s="8" t="str">
        <f>VLOOKUP(A590,'Food Encyclopedia'!$C$2:$K$999,7)</f>
        <v>Vegetable</v>
      </c>
      <c r="E590" s="8">
        <f>VLOOKUP(A590,'Absolute Total Monosaccharide C'!$E$2:$T$999,3)</f>
        <v>0.392167</v>
      </c>
      <c r="F590" s="8">
        <f>VLOOKUP(A590,'Absolute Total Monosaccharide C'!$E$2:$T$999,4)</f>
        <v>0.047134</v>
      </c>
      <c r="G590" s="8">
        <f>VLOOKUP(A590,'Absolute Total Monosaccharide C'!$E$2:$T$999,5)</f>
        <v>0.00652</v>
      </c>
      <c r="H590" s="8">
        <f>VLOOKUP(A590,'Absolute Total Monosaccharide C'!$E$2:$T$999,6)</f>
        <v>0.004068</v>
      </c>
      <c r="I590" s="110">
        <f>VLOOKUP(A590,'Absolute Total Monosaccharide C'!$E$2:$T$999,7)</f>
        <v>0.037541</v>
      </c>
      <c r="J590" s="8">
        <f>VLOOKUP(A590,'Absolute Total Monosaccharide C'!$E$2:$T$999,8)</f>
        <v>0</v>
      </c>
      <c r="K590" s="8">
        <f>VLOOKUP(A590,'Absolute Total Monosaccharide C'!$E$2:$T$999,9)</f>
        <v>0.002259</v>
      </c>
      <c r="L590" s="8">
        <f>VLOOKUP(A590,'Absolute Total Monosaccharide C'!$E$2:$T$999,10)</f>
        <v>0</v>
      </c>
      <c r="M590" s="8">
        <f>VLOOKUP(A590,'Absolute Total Monosaccharide C'!$E$2:$T$999,11)</f>
        <v>0.00839</v>
      </c>
      <c r="N590" s="8">
        <f>VLOOKUP(A590,'Absolute Total Monosaccharide C'!$E$2:$T$999,12)</f>
        <v>0</v>
      </c>
      <c r="O590" s="8">
        <f>VLOOKUP(A590,'Absolute Total Monosaccharide C'!$E$2:$T$999,13)</f>
        <v>0</v>
      </c>
      <c r="P590" s="8">
        <f>VLOOKUP(A590,'Absolute Total Monosaccharide C'!$E$2:$T$999,14)</f>
        <v>0.001705</v>
      </c>
      <c r="Q590" s="8">
        <f>VLOOKUP(A590,'Absolute Total Monosaccharide C'!$E$2:$T$999,15)</f>
        <v>0</v>
      </c>
      <c r="R590" s="8">
        <f>VLOOKUP(A590,'Absolute Total Monosaccharide C'!$E$2:$T$999,16)</f>
        <v>0.001023</v>
      </c>
      <c r="S590" s="110">
        <f>VLOOKUP(A590,'Absolute Total Monosaccharide C'!$E$2:$T$999,2)</f>
        <v>9.833</v>
      </c>
    </row>
    <row r="591">
      <c r="A591" s="2" t="s">
        <v>1647</v>
      </c>
      <c r="B591" s="8" t="str">
        <f>VLOOKUP(A591,'Food Encyclopedia'!$C$2:$K$999,3)&amp;","&amp;VLOOKUP(A591,'Food Encyclopedia'!$C$2:$K$999,4)&amp;","&amp;VLOOKUP(A591,'Food Encyclopedia'!$C$2:$K$999,5)&amp;","&amp;VLOOKUP(A591,'Food Encyclopedia'!$C$2:$K$999,6)</f>
        <v>sweet pea, NA, NA, frozen,Birds Eye,Steamfresh Sweet Peas,Beans, Peas, Legumes, Nuts, Seeds</v>
      </c>
      <c r="C591" s="8" t="str">
        <f>VLOOKUP(A591,'Food Encyclopedia'!$C$2:$K$999,6)</f>
        <v>Beans, Peas, Legumes, Nuts, Seeds</v>
      </c>
      <c r="D591" s="8" t="str">
        <f>VLOOKUP(A591,'Food Encyclopedia'!$C$2:$K$999,7)</f>
        <v>Vegetable</v>
      </c>
      <c r="E591" s="8">
        <f>VLOOKUP(A591,'Absolute Total Monosaccharide C'!$E$2:$T$999,3)</f>
        <v>0.2666</v>
      </c>
      <c r="F591" s="8">
        <f>VLOOKUP(A591,'Absolute Total Monosaccharide C'!$E$2:$T$999,4)</f>
        <v>0.020784</v>
      </c>
      <c r="G591" s="8">
        <f>VLOOKUP(A591,'Absolute Total Monosaccharide C'!$E$2:$T$999,5)</f>
        <v>0.011828</v>
      </c>
      <c r="H591" s="8">
        <f>VLOOKUP(A591,'Absolute Total Monosaccharide C'!$E$2:$T$999,6)</f>
        <v>0.004982</v>
      </c>
      <c r="I591" s="110">
        <f>VLOOKUP(A591,'Absolute Total Monosaccharide C'!$E$2:$T$999,7)</f>
        <v>0.029558</v>
      </c>
      <c r="J591" s="8">
        <f>VLOOKUP(A591,'Absolute Total Monosaccharide C'!$E$2:$T$999,8)</f>
        <v>0</v>
      </c>
      <c r="K591" s="8">
        <f>VLOOKUP(A591,'Absolute Total Monosaccharide C'!$E$2:$T$999,9)</f>
        <v>0.001605</v>
      </c>
      <c r="L591" s="8">
        <f>VLOOKUP(A591,'Absolute Total Monosaccharide C'!$E$2:$T$999,10)</f>
        <v>0</v>
      </c>
      <c r="M591" s="8">
        <f>VLOOKUP(A591,'Absolute Total Monosaccharide C'!$E$2:$T$999,11)</f>
        <v>0.00725</v>
      </c>
      <c r="N591" s="8">
        <f>VLOOKUP(A591,'Absolute Total Monosaccharide C'!$E$2:$T$999,12)</f>
        <v>0</v>
      </c>
      <c r="O591" s="8">
        <f>VLOOKUP(A591,'Absolute Total Monosaccharide C'!$E$2:$T$999,13)</f>
        <v>0</v>
      </c>
      <c r="P591" s="8">
        <f>VLOOKUP(A591,'Absolute Total Monosaccharide C'!$E$2:$T$999,14)</f>
        <v>0</v>
      </c>
      <c r="Q591" s="8">
        <f>VLOOKUP(A591,'Absolute Total Monosaccharide C'!$E$2:$T$999,15)</f>
        <v>0</v>
      </c>
      <c r="R591" s="8">
        <f>VLOOKUP(A591,'Absolute Total Monosaccharide C'!$E$2:$T$999,16)</f>
        <v>0.002079</v>
      </c>
      <c r="S591" s="110">
        <f>VLOOKUP(A591,'Absolute Total Monosaccharide C'!$E$2:$T$999,2)</f>
        <v>10.438</v>
      </c>
    </row>
    <row r="592">
      <c r="A592" s="2" t="s">
        <v>1651</v>
      </c>
      <c r="B592" s="8" t="str">
        <f>VLOOKUP(A592,'Food Encyclopedia'!$C$2:$K$999,3)&amp;","&amp;VLOOKUP(A592,'Food Encyclopedia'!$C$2:$K$999,4)&amp;","&amp;VLOOKUP(A592,'Food Encyclopedia'!$C$2:$K$999,5)&amp;","&amp;VLOOKUP(A592,'Food Encyclopedia'!$C$2:$K$999,6)</f>
        <v>corn, NA, NA, frozen,Trader Joe's,Organic Super Sweet Cut Corn,Vegetables</v>
      </c>
      <c r="C592" s="8" t="str">
        <f>VLOOKUP(A592,'Food Encyclopedia'!$C$2:$K$999,6)</f>
        <v>Vegetables</v>
      </c>
      <c r="D592" s="8" t="str">
        <f>VLOOKUP(A592,'Food Encyclopedia'!$C$2:$K$999,7)</f>
        <v>Vegetable</v>
      </c>
      <c r="E592" s="8">
        <f>VLOOKUP(A592,'Absolute Total Monosaccharide C'!$E$2:$T$999,3)</f>
        <v>0.371527</v>
      </c>
      <c r="F592" s="8">
        <f>VLOOKUP(A592,'Absolute Total Monosaccharide C'!$E$2:$T$999,4)</f>
        <v>0.011146</v>
      </c>
      <c r="G592" s="8">
        <f>VLOOKUP(A592,'Absolute Total Monosaccharide C'!$E$2:$T$999,5)</f>
        <v>0.038796</v>
      </c>
      <c r="H592" s="8">
        <f>VLOOKUP(A592,'Absolute Total Monosaccharide C'!$E$2:$T$999,6)</f>
        <v>0.009373</v>
      </c>
      <c r="I592" s="110">
        <f>VLOOKUP(A592,'Absolute Total Monosaccharide C'!$E$2:$T$999,7)</f>
        <v>0.010729</v>
      </c>
      <c r="J592" s="8">
        <f>VLOOKUP(A592,'Absolute Total Monosaccharide C'!$E$2:$T$999,8)</f>
        <v>0</v>
      </c>
      <c r="K592" s="8">
        <f>VLOOKUP(A592,'Absolute Total Monosaccharide C'!$E$2:$T$999,9)</f>
        <v>0.000217</v>
      </c>
      <c r="L592" s="8">
        <f>VLOOKUP(A592,'Absolute Total Monosaccharide C'!$E$2:$T$999,10)</f>
        <v>0</v>
      </c>
      <c r="M592" s="8">
        <f>VLOOKUP(A592,'Absolute Total Monosaccharide C'!$E$2:$T$999,11)</f>
        <v>0.001207</v>
      </c>
      <c r="N592" s="8">
        <f>VLOOKUP(A592,'Absolute Total Monosaccharide C'!$E$2:$T$999,12)</f>
        <v>0</v>
      </c>
      <c r="O592" s="8">
        <f>VLOOKUP(A592,'Absolute Total Monosaccharide C'!$E$2:$T$999,13)</f>
        <v>0</v>
      </c>
      <c r="P592" s="8">
        <f>VLOOKUP(A592,'Absolute Total Monosaccharide C'!$E$2:$T$999,14)</f>
        <v>0</v>
      </c>
      <c r="Q592" s="8">
        <f>VLOOKUP(A592,'Absolute Total Monosaccharide C'!$E$2:$T$999,15)</f>
        <v>0</v>
      </c>
      <c r="R592" s="8">
        <f>VLOOKUP(A592,'Absolute Total Monosaccharide C'!$E$2:$T$999,16)</f>
        <v>0.000947</v>
      </c>
      <c r="S592" s="110">
        <f>VLOOKUP(A592,'Absolute Total Monosaccharide C'!$E$2:$T$999,2)</f>
        <v>10.286</v>
      </c>
    </row>
    <row r="593">
      <c r="A593" s="2" t="s">
        <v>1654</v>
      </c>
      <c r="B593" s="8" t="str">
        <f>VLOOKUP(A593,'Food Encyclopedia'!$C$2:$K$999,3)&amp;","&amp;VLOOKUP(A593,'Food Encyclopedia'!$C$2:$K$999,4)&amp;","&amp;VLOOKUP(A593,'Food Encyclopedia'!$C$2:$K$999,5)&amp;","&amp;VLOOKUP(A593,'Food Encyclopedia'!$C$2:$K$999,6)</f>
        <v>spinach, NA, leaves, frozen,Woodstock,Organic Cut Spinach,Vegetables</v>
      </c>
      <c r="C593" s="8" t="str">
        <f>VLOOKUP(A593,'Food Encyclopedia'!$C$2:$K$999,6)</f>
        <v>Vegetables</v>
      </c>
      <c r="D593" s="8" t="str">
        <f>VLOOKUP(A593,'Food Encyclopedia'!$C$2:$K$999,7)</f>
        <v>Vegetable</v>
      </c>
      <c r="E593" s="8">
        <f>VLOOKUP(A593,'Absolute Total Monosaccharide C'!$E$2:$T$999,3)</f>
        <v>0.032886</v>
      </c>
      <c r="F593" s="8">
        <f>VLOOKUP(A593,'Absolute Total Monosaccharide C'!$E$2:$T$999,4)</f>
        <v>0.027332</v>
      </c>
      <c r="G593" s="8">
        <f>VLOOKUP(A593,'Absolute Total Monosaccharide C'!$E$2:$T$999,5)</f>
        <v>0.01462</v>
      </c>
      <c r="H593" s="8">
        <f>VLOOKUP(A593,'Absolute Total Monosaccharide C'!$E$2:$T$999,6)</f>
        <v>0.008119</v>
      </c>
      <c r="I593" s="110">
        <f>VLOOKUP(A593,'Absolute Total Monosaccharide C'!$E$2:$T$999,7)</f>
        <v>0.037884</v>
      </c>
      <c r="J593" s="8">
        <f>VLOOKUP(A593,'Absolute Total Monosaccharide C'!$E$2:$T$999,8)</f>
        <v>0</v>
      </c>
      <c r="K593" s="8">
        <f>VLOOKUP(A593,'Absolute Total Monosaccharide C'!$E$2:$T$999,9)</f>
        <v>0.009039</v>
      </c>
      <c r="L593" s="8">
        <f>VLOOKUP(A593,'Absolute Total Monosaccharide C'!$E$2:$T$999,10)</f>
        <v>0</v>
      </c>
      <c r="M593" s="8">
        <f>VLOOKUP(A593,'Absolute Total Monosaccharide C'!$E$2:$T$999,11)</f>
        <v>0.034827</v>
      </c>
      <c r="N593" s="8">
        <f>VLOOKUP(A593,'Absolute Total Monosaccharide C'!$E$2:$T$999,12)</f>
        <v>0</v>
      </c>
      <c r="O593" s="8">
        <f>VLOOKUP(A593,'Absolute Total Monosaccharide C'!$E$2:$T$999,13)</f>
        <v>0</v>
      </c>
      <c r="P593" s="8">
        <f>VLOOKUP(A593,'Absolute Total Monosaccharide C'!$E$2:$T$999,14)</f>
        <v>0.001401</v>
      </c>
      <c r="Q593" s="8">
        <f>VLOOKUP(A593,'Absolute Total Monosaccharide C'!$E$2:$T$999,15)</f>
        <v>0</v>
      </c>
      <c r="R593" s="8">
        <f>VLOOKUP(A593,'Absolute Total Monosaccharide C'!$E$2:$T$999,16)</f>
        <v>0.002344</v>
      </c>
      <c r="S593" s="110">
        <f>VLOOKUP(A593,'Absolute Total Monosaccharide C'!$E$2:$T$999,2)</f>
        <v>9.882</v>
      </c>
    </row>
    <row r="594">
      <c r="A594" s="2" t="s">
        <v>1657</v>
      </c>
      <c r="B594" s="8" t="str">
        <f>VLOOKUP(A594,'Food Encyclopedia'!$C$2:$K$999,3)&amp;","&amp;VLOOKUP(A594,'Food Encyclopedia'!$C$2:$K$999,4)&amp;","&amp;VLOOKUP(A594,'Food Encyclopedia'!$C$2:$K$999,5)&amp;","&amp;VLOOKUP(A594,'Food Encyclopedia'!$C$2:$K$999,6)</f>
        <v>okra, NA, whole, frozen,Woodstock,Non-GMO Sliced Okra,Vegetables</v>
      </c>
      <c r="C594" s="8" t="str">
        <f>VLOOKUP(A594,'Food Encyclopedia'!$C$2:$K$999,6)</f>
        <v>Vegetables</v>
      </c>
      <c r="D594" s="8" t="str">
        <f>VLOOKUP(A594,'Food Encyclopedia'!$C$2:$K$999,7)</f>
        <v>Vegetable</v>
      </c>
      <c r="E594" s="8">
        <f>VLOOKUP(A594,'Absolute Total Monosaccharide C'!$E$2:$T$999,3)</f>
        <v>0.131559</v>
      </c>
      <c r="F594" s="8">
        <f>VLOOKUP(A594,'Absolute Total Monosaccharide C'!$E$2:$T$999,4)</f>
        <v>0.020037</v>
      </c>
      <c r="G594" s="8">
        <f>VLOOKUP(A594,'Absolute Total Monosaccharide C'!$E$2:$T$999,5)</f>
        <v>0.020694</v>
      </c>
      <c r="H594" s="8">
        <f>VLOOKUP(A594,'Absolute Total Monosaccharide C'!$E$2:$T$999,6)</f>
        <v>0.013767</v>
      </c>
      <c r="I594" s="110">
        <f>VLOOKUP(A594,'Absolute Total Monosaccharide C'!$E$2:$T$999,7)</f>
        <v>0.013005</v>
      </c>
      <c r="J594" s="8">
        <f>VLOOKUP(A594,'Absolute Total Monosaccharide C'!$E$2:$T$999,8)</f>
        <v>0</v>
      </c>
      <c r="K594" s="8">
        <f>VLOOKUP(A594,'Absolute Total Monosaccharide C'!$E$2:$T$999,9)</f>
        <v>0.008676</v>
      </c>
      <c r="L594" s="8">
        <f>VLOOKUP(A594,'Absolute Total Monosaccharide C'!$E$2:$T$999,10)</f>
        <v>0</v>
      </c>
      <c r="M594" s="8">
        <f>VLOOKUP(A594,'Absolute Total Monosaccharide C'!$E$2:$T$999,11)</f>
        <v>0.04948</v>
      </c>
      <c r="N594" s="8">
        <f>VLOOKUP(A594,'Absolute Total Monosaccharide C'!$E$2:$T$999,12)</f>
        <v>0</v>
      </c>
      <c r="O594" s="8">
        <f>VLOOKUP(A594,'Absolute Total Monosaccharide C'!$E$2:$T$999,13)</f>
        <v>0</v>
      </c>
      <c r="P594" s="8">
        <f>VLOOKUP(A594,'Absolute Total Monosaccharide C'!$E$2:$T$999,14)</f>
        <v>0.002534</v>
      </c>
      <c r="Q594" s="8">
        <f>VLOOKUP(A594,'Absolute Total Monosaccharide C'!$E$2:$T$999,15)</f>
        <v>0</v>
      </c>
      <c r="R594" s="8">
        <f>VLOOKUP(A594,'Absolute Total Monosaccharide C'!$E$2:$T$999,16)</f>
        <v>0.002134</v>
      </c>
      <c r="S594" s="110">
        <f>VLOOKUP(A594,'Absolute Total Monosaccharide C'!$E$2:$T$999,2)</f>
        <v>9.918</v>
      </c>
    </row>
    <row r="595">
      <c r="A595" s="2" t="s">
        <v>1660</v>
      </c>
      <c r="B595" s="8" t="str">
        <f>VLOOKUP(A595,'Food Encyclopedia'!$C$2:$K$999,3)&amp;","&amp;VLOOKUP(A595,'Food Encyclopedia'!$C$2:$K$999,4)&amp;","&amp;VLOOKUP(A595,'Food Encyclopedia'!$C$2:$K$999,5)&amp;","&amp;VLOOKUP(A595,'Food Encyclopedia'!$C$2:$K$999,6)</f>
        <v>kale, NA, whole, frozen,Woodstock,Non-GMO Chopped Kale,Vegetables</v>
      </c>
      <c r="C595" s="8" t="str">
        <f>VLOOKUP(A595,'Food Encyclopedia'!$C$2:$K$999,6)</f>
        <v>Vegetables</v>
      </c>
      <c r="D595" s="8" t="str">
        <f>VLOOKUP(A595,'Food Encyclopedia'!$C$2:$K$999,7)</f>
        <v>Vegetable</v>
      </c>
      <c r="E595" s="8">
        <f>VLOOKUP(A595,'Absolute Total Monosaccharide C'!$E$2:$T$999,3)</f>
        <v>0.106978</v>
      </c>
      <c r="F595" s="8">
        <f>VLOOKUP(A595,'Absolute Total Monosaccharide C'!$E$2:$T$999,4)</f>
        <v>0.031313</v>
      </c>
      <c r="G595" s="8">
        <f>VLOOKUP(A595,'Absolute Total Monosaccharide C'!$E$2:$T$999,5)</f>
        <v>0.009194</v>
      </c>
      <c r="H595" s="8">
        <f>VLOOKUP(A595,'Absolute Total Monosaccharide C'!$E$2:$T$999,6)</f>
        <v>0.012423</v>
      </c>
      <c r="I595" s="110">
        <f>VLOOKUP(A595,'Absolute Total Monosaccharide C'!$E$2:$T$999,7)</f>
        <v>0.022362</v>
      </c>
      <c r="J595" s="8">
        <f>VLOOKUP(A595,'Absolute Total Monosaccharide C'!$E$2:$T$999,8)</f>
        <v>0</v>
      </c>
      <c r="K595" s="8">
        <f>VLOOKUP(A595,'Absolute Total Monosaccharide C'!$E$2:$T$999,9)</f>
        <v>0.00716</v>
      </c>
      <c r="L595" s="8">
        <f>VLOOKUP(A595,'Absolute Total Monosaccharide C'!$E$2:$T$999,10)</f>
        <v>0</v>
      </c>
      <c r="M595" s="8">
        <f>VLOOKUP(A595,'Absolute Total Monosaccharide C'!$E$2:$T$999,11)</f>
        <v>0.056822</v>
      </c>
      <c r="N595" s="8">
        <f>VLOOKUP(A595,'Absolute Total Monosaccharide C'!$E$2:$T$999,12)</f>
        <v>0</v>
      </c>
      <c r="O595" s="8">
        <f>VLOOKUP(A595,'Absolute Total Monosaccharide C'!$E$2:$T$999,13)</f>
        <v>0</v>
      </c>
      <c r="P595" s="8">
        <f>VLOOKUP(A595,'Absolute Total Monosaccharide C'!$E$2:$T$999,14)</f>
        <v>0.001488</v>
      </c>
      <c r="Q595" s="8">
        <f>VLOOKUP(A595,'Absolute Total Monosaccharide C'!$E$2:$T$999,15)</f>
        <v>0</v>
      </c>
      <c r="R595" s="8">
        <f>VLOOKUP(A595,'Absolute Total Monosaccharide C'!$E$2:$T$999,16)</f>
        <v>0.002905</v>
      </c>
      <c r="S595" s="110">
        <f>VLOOKUP(A595,'Absolute Total Monosaccharide C'!$E$2:$T$999,2)</f>
        <v>9.644</v>
      </c>
    </row>
    <row r="596">
      <c r="A596" s="2" t="s">
        <v>1663</v>
      </c>
      <c r="B596" s="8" t="str">
        <f>VLOOKUP(A596,'Food Encyclopedia'!$C$2:$K$999,3)&amp;","&amp;VLOOKUP(A596,'Food Encyclopedia'!$C$2:$K$999,4)&amp;","&amp;VLOOKUP(A596,'Food Encyclopedia'!$C$2:$K$999,5)&amp;","&amp;VLOOKUP(A596,'Food Encyclopedia'!$C$2:$K$999,6)</f>
        <v>soybeans, Edamame, NA, frozen,Trader Joe's,Shelled Edamame, fully-cooked Shelled soybeans,Beans, Peas, Legumes, Nuts, Seeds</v>
      </c>
      <c r="C596" s="8" t="str">
        <f>VLOOKUP(A596,'Food Encyclopedia'!$C$2:$K$999,6)</f>
        <v>Beans, Peas, Legumes, Nuts, Seeds</v>
      </c>
      <c r="D596" s="8" t="str">
        <f>VLOOKUP(A596,'Food Encyclopedia'!$C$2:$K$999,7)</f>
        <v>Vegetable</v>
      </c>
      <c r="E596" s="8">
        <f>VLOOKUP(A596,'Absolute Total Monosaccharide C'!$E$2:$T$999,3)</f>
        <v>0.129025</v>
      </c>
      <c r="F596" s="8">
        <f>VLOOKUP(A596,'Absolute Total Monosaccharide C'!$E$2:$T$999,4)</f>
        <v>0.042409</v>
      </c>
      <c r="G596" s="8">
        <f>VLOOKUP(A596,'Absolute Total Monosaccharide C'!$E$2:$T$999,5)</f>
        <v>0.008234</v>
      </c>
      <c r="H596" s="8">
        <f>VLOOKUP(A596,'Absolute Total Monosaccharide C'!$E$2:$T$999,6)</f>
        <v>0.00497</v>
      </c>
      <c r="I596" s="110">
        <f>VLOOKUP(A596,'Absolute Total Monosaccharide C'!$E$2:$T$999,7)</f>
        <v>0.018911</v>
      </c>
      <c r="J596" s="8">
        <f>VLOOKUP(A596,'Absolute Total Monosaccharide C'!$E$2:$T$999,8)</f>
        <v>0</v>
      </c>
      <c r="K596" s="8">
        <f>VLOOKUP(A596,'Absolute Total Monosaccharide C'!$E$2:$T$999,9)</f>
        <v>0.002898</v>
      </c>
      <c r="L596" s="8">
        <f>VLOOKUP(A596,'Absolute Total Monosaccharide C'!$E$2:$T$999,10)</f>
        <v>0</v>
      </c>
      <c r="M596" s="8">
        <f>VLOOKUP(A596,'Absolute Total Monosaccharide C'!$E$2:$T$999,11)</f>
        <v>0.007916</v>
      </c>
      <c r="N596" s="8">
        <f>VLOOKUP(A596,'Absolute Total Monosaccharide C'!$E$2:$T$999,12)</f>
        <v>0</v>
      </c>
      <c r="O596" s="8">
        <f>VLOOKUP(A596,'Absolute Total Monosaccharide C'!$E$2:$T$999,13)</f>
        <v>0</v>
      </c>
      <c r="P596" s="8">
        <f>VLOOKUP(A596,'Absolute Total Monosaccharide C'!$E$2:$T$999,14)</f>
        <v>0.005542</v>
      </c>
      <c r="Q596" s="8">
        <f>VLOOKUP(A596,'Absolute Total Monosaccharide C'!$E$2:$T$999,15)</f>
        <v>0</v>
      </c>
      <c r="R596" s="8">
        <f>VLOOKUP(A596,'Absolute Total Monosaccharide C'!$E$2:$T$999,16)</f>
        <v>0.001724</v>
      </c>
      <c r="S596" s="110">
        <f>VLOOKUP(A596,'Absolute Total Monosaccharide C'!$E$2:$T$999,2)</f>
        <v>9.867</v>
      </c>
    </row>
    <row r="597">
      <c r="A597" s="2" t="s">
        <v>1666</v>
      </c>
      <c r="B597" s="8" t="str">
        <f>VLOOKUP(A597,'Food Encyclopedia'!$C$2:$K$999,3)&amp;","&amp;VLOOKUP(A597,'Food Encyclopedia'!$C$2:$K$999,4)&amp;","&amp;VLOOKUP(A597,'Food Encyclopedia'!$C$2:$K$999,5)&amp;","&amp;VLOOKUP(A597,'Food Encyclopedia'!$C$2:$K$999,6)</f>
        <v>green beans, NA, whole, frozen,Cascadian Farm,Premium Organic Cut Green Beans,Vegetables</v>
      </c>
      <c r="C597" s="8" t="str">
        <f>VLOOKUP(A597,'Food Encyclopedia'!$C$2:$K$999,6)</f>
        <v>Vegetables</v>
      </c>
      <c r="D597" s="8" t="str">
        <f>VLOOKUP(A597,'Food Encyclopedia'!$C$2:$K$999,7)</f>
        <v>Vegetable</v>
      </c>
      <c r="E597" s="8">
        <f>VLOOKUP(A597,'Absolute Total Monosaccharide C'!$E$2:$T$999,3)</f>
        <v>0.211627</v>
      </c>
      <c r="F597" s="8">
        <f>VLOOKUP(A597,'Absolute Total Monosaccharide C'!$E$2:$T$999,4)</f>
        <v>0.055021</v>
      </c>
      <c r="G597" s="8">
        <f>VLOOKUP(A597,'Absolute Total Monosaccharide C'!$E$2:$T$999,5)</f>
        <v>0.017318</v>
      </c>
      <c r="H597" s="8">
        <f>VLOOKUP(A597,'Absolute Total Monosaccharide C'!$E$2:$T$999,6)</f>
        <v>0.012269</v>
      </c>
      <c r="I597" s="110">
        <f>VLOOKUP(A597,'Absolute Total Monosaccharide C'!$E$2:$T$999,7)</f>
        <v>0.018545</v>
      </c>
      <c r="J597" s="8">
        <f>VLOOKUP(A597,'Absolute Total Monosaccharide C'!$E$2:$T$999,8)</f>
        <v>0</v>
      </c>
      <c r="K597" s="8">
        <f>VLOOKUP(A597,'Absolute Total Monosaccharide C'!$E$2:$T$999,9)</f>
        <v>0.00488</v>
      </c>
      <c r="L597" s="8">
        <f>VLOOKUP(A597,'Absolute Total Monosaccharide C'!$E$2:$T$999,10)</f>
        <v>0</v>
      </c>
      <c r="M597" s="8">
        <f>VLOOKUP(A597,'Absolute Total Monosaccharide C'!$E$2:$T$999,11)</f>
        <v>0.063188</v>
      </c>
      <c r="N597" s="8">
        <f>VLOOKUP(A597,'Absolute Total Monosaccharide C'!$E$2:$T$999,12)</f>
        <v>0</v>
      </c>
      <c r="O597" s="8">
        <f>VLOOKUP(A597,'Absolute Total Monosaccharide C'!$E$2:$T$999,13)</f>
        <v>0</v>
      </c>
      <c r="P597" s="8">
        <f>VLOOKUP(A597,'Absolute Total Monosaccharide C'!$E$2:$T$999,14)</f>
        <v>0.006383</v>
      </c>
      <c r="Q597" s="8">
        <f>VLOOKUP(A597,'Absolute Total Monosaccharide C'!$E$2:$T$999,15)</f>
        <v>0</v>
      </c>
      <c r="R597" s="8">
        <f>VLOOKUP(A597,'Absolute Total Monosaccharide C'!$E$2:$T$999,16)</f>
        <v>0.001877</v>
      </c>
      <c r="S597" s="110">
        <f>VLOOKUP(A597,'Absolute Total Monosaccharide C'!$E$2:$T$999,2)</f>
        <v>10.407</v>
      </c>
    </row>
    <row r="598">
      <c r="A598" s="2" t="s">
        <v>1670</v>
      </c>
      <c r="B598" s="8" t="str">
        <f>VLOOKUP(A598,'Food Encyclopedia'!$C$2:$K$999,3)&amp;","&amp;VLOOKUP(A598,'Food Encyclopedia'!$C$2:$K$999,4)&amp;","&amp;VLOOKUP(A598,'Food Encyclopedia'!$C$2:$K$999,5)&amp;","&amp;VLOOKUP(A598,'Food Encyclopedia'!$C$2:$K$999,6)</f>
        <v>brussel sprout, NA, whole, frozen,Trader Joe's,True Belgian Brussels Sprouts,Vegetables</v>
      </c>
      <c r="C598" s="8" t="str">
        <f>VLOOKUP(A598,'Food Encyclopedia'!$C$2:$K$999,6)</f>
        <v>Vegetables</v>
      </c>
      <c r="D598" s="8" t="str">
        <f>VLOOKUP(A598,'Food Encyclopedia'!$C$2:$K$999,7)</f>
        <v>Vegetable</v>
      </c>
      <c r="E598" s="8">
        <f>VLOOKUP(A598,'Absolute Total Monosaccharide C'!$E$2:$T$999,3)</f>
        <v>0.196936</v>
      </c>
      <c r="F598" s="8">
        <f>VLOOKUP(A598,'Absolute Total Monosaccharide C'!$E$2:$T$999,4)</f>
        <v>0.056449</v>
      </c>
      <c r="G598" s="8">
        <f>VLOOKUP(A598,'Absolute Total Monosaccharide C'!$E$2:$T$999,5)</f>
        <v>0.014544</v>
      </c>
      <c r="H598" s="8">
        <f>VLOOKUP(A598,'Absolute Total Monosaccharide C'!$E$2:$T$999,6)</f>
        <v>0.009641</v>
      </c>
      <c r="I598" s="110">
        <f>VLOOKUP(A598,'Absolute Total Monosaccharide C'!$E$2:$T$999,7)</f>
        <v>0.066353</v>
      </c>
      <c r="J598" s="8">
        <f>VLOOKUP(A598,'Absolute Total Monosaccharide C'!$E$2:$T$999,8)</f>
        <v>0</v>
      </c>
      <c r="K598" s="8">
        <f>VLOOKUP(A598,'Absolute Total Monosaccharide C'!$E$2:$T$999,9)</f>
        <v>0.008007</v>
      </c>
      <c r="L598" s="8">
        <f>VLOOKUP(A598,'Absolute Total Monosaccharide C'!$E$2:$T$999,10)</f>
        <v>0</v>
      </c>
      <c r="M598" s="8">
        <f>VLOOKUP(A598,'Absolute Total Monosaccharide C'!$E$2:$T$999,11)</f>
        <v>0.045896</v>
      </c>
      <c r="N598" s="8">
        <f>VLOOKUP(A598,'Absolute Total Monosaccharide C'!$E$2:$T$999,12)</f>
        <v>0</v>
      </c>
      <c r="O598" s="8">
        <f>VLOOKUP(A598,'Absolute Total Monosaccharide C'!$E$2:$T$999,13)</f>
        <v>0</v>
      </c>
      <c r="P598" s="8">
        <f>VLOOKUP(A598,'Absolute Total Monosaccharide C'!$E$2:$T$999,14)</f>
        <v>0.004739</v>
      </c>
      <c r="Q598" s="8">
        <f>VLOOKUP(A598,'Absolute Total Monosaccharide C'!$E$2:$T$999,15)</f>
        <v>0</v>
      </c>
      <c r="R598" s="8">
        <f>VLOOKUP(A598,'Absolute Total Monosaccharide C'!$E$2:$T$999,16)</f>
        <v>0.003925</v>
      </c>
      <c r="S598" s="110">
        <f>VLOOKUP(A598,'Absolute Total Monosaccharide C'!$E$2:$T$999,2)</f>
        <v>9.731</v>
      </c>
    </row>
    <row r="599">
      <c r="A599" s="2" t="s">
        <v>1673</v>
      </c>
      <c r="B599" s="8" t="str">
        <f>VLOOKUP(A599,'Food Encyclopedia'!$C$2:$K$999,3)&amp;","&amp;VLOOKUP(A599,'Food Encyclopedia'!$C$2:$K$999,4)&amp;","&amp;VLOOKUP(A599,'Food Encyclopedia'!$C$2:$K$999,5)&amp;","&amp;VLOOKUP(A599,'Food Encyclopedia'!$C$2:$K$999,6)</f>
        <v>broccoli, NA, florets, frozen,Trader Joe's,Broccoli Florets,Vegetables</v>
      </c>
      <c r="C599" s="8" t="str">
        <f>VLOOKUP(A599,'Food Encyclopedia'!$C$2:$K$999,6)</f>
        <v>Vegetables</v>
      </c>
      <c r="D599" s="8" t="str">
        <f>VLOOKUP(A599,'Food Encyclopedia'!$C$2:$K$999,7)</f>
        <v>Vegetable</v>
      </c>
      <c r="E599" s="8">
        <f>VLOOKUP(A599,'Absolute Total Monosaccharide C'!$E$2:$T$999,3)</f>
        <v>0.092176</v>
      </c>
      <c r="F599" s="8">
        <f>VLOOKUP(A599,'Absolute Total Monosaccharide C'!$E$2:$T$999,4)</f>
        <v>0.047201</v>
      </c>
      <c r="G599" s="8">
        <f>VLOOKUP(A599,'Absolute Total Monosaccharide C'!$E$2:$T$999,5)</f>
        <v>0.012234</v>
      </c>
      <c r="H599" s="8">
        <f>VLOOKUP(A599,'Absolute Total Monosaccharide C'!$E$2:$T$999,6)</f>
        <v>0.015405</v>
      </c>
      <c r="I599" s="110">
        <f>VLOOKUP(A599,'Absolute Total Monosaccharide C'!$E$2:$T$999,7)</f>
        <v>0.058001</v>
      </c>
      <c r="J599" s="8">
        <f>VLOOKUP(A599,'Absolute Total Monosaccharide C'!$E$2:$T$999,8)</f>
        <v>0</v>
      </c>
      <c r="K599" s="8">
        <f>VLOOKUP(A599,'Absolute Total Monosaccharide C'!$E$2:$T$999,9)</f>
        <v>0.007518</v>
      </c>
      <c r="L599" s="8">
        <f>VLOOKUP(A599,'Absolute Total Monosaccharide C'!$E$2:$T$999,10)</f>
        <v>0</v>
      </c>
      <c r="M599" s="8">
        <f>VLOOKUP(A599,'Absolute Total Monosaccharide C'!$E$2:$T$999,11)</f>
        <v>0.045136</v>
      </c>
      <c r="N599" s="8">
        <f>VLOOKUP(A599,'Absolute Total Monosaccharide C'!$E$2:$T$999,12)</f>
        <v>0</v>
      </c>
      <c r="O599" s="8">
        <f>VLOOKUP(A599,'Absolute Total Monosaccharide C'!$E$2:$T$999,13)</f>
        <v>0</v>
      </c>
      <c r="P599" s="8">
        <f>VLOOKUP(A599,'Absolute Total Monosaccharide C'!$E$2:$T$999,14)</f>
        <v>0.002933</v>
      </c>
      <c r="Q599" s="8">
        <f>VLOOKUP(A599,'Absolute Total Monosaccharide C'!$E$2:$T$999,15)</f>
        <v>0</v>
      </c>
      <c r="R599" s="8">
        <f>VLOOKUP(A599,'Absolute Total Monosaccharide C'!$E$2:$T$999,16)</f>
        <v>0.00498</v>
      </c>
      <c r="S599" s="110">
        <f>VLOOKUP(A599,'Absolute Total Monosaccharide C'!$E$2:$T$999,2)</f>
        <v>10.326</v>
      </c>
    </row>
    <row r="600">
      <c r="A600" s="2" t="s">
        <v>1676</v>
      </c>
      <c r="B600" s="8" t="str">
        <f>VLOOKUP(A600,'Food Encyclopedia'!$C$2:$K$999,3)&amp;","&amp;VLOOKUP(A600,'Food Encyclopedia'!$C$2:$K$999,4)&amp;","&amp;VLOOKUP(A600,'Food Encyclopedia'!$C$2:$K$999,5)&amp;","&amp;VLOOKUP(A600,'Food Encyclopedia'!$C$2:$K$999,6)</f>
        <v>dragonfruit, NA, flesh and seeds, fresh,NA,,Fruits</v>
      </c>
      <c r="C600" s="8" t="str">
        <f>VLOOKUP(A600,'Food Encyclopedia'!$C$2:$K$999,6)</f>
        <v>Fruits</v>
      </c>
      <c r="D600" s="8" t="str">
        <f>VLOOKUP(A600,'Food Encyclopedia'!$C$2:$K$999,7)</f>
        <v>Fruit</v>
      </c>
      <c r="E600" s="8">
        <f>VLOOKUP(A600,'Absolute Total Monosaccharide C'!$E$2:$T$999,3)</f>
        <v>0.136485</v>
      </c>
      <c r="F600" s="8">
        <f>VLOOKUP(A600,'Absolute Total Monosaccharide C'!$E$2:$T$999,4)</f>
        <v>0.019251</v>
      </c>
      <c r="G600" s="8">
        <f>VLOOKUP(A600,'Absolute Total Monosaccharide C'!$E$2:$T$999,5)</f>
        <v>0.029855</v>
      </c>
      <c r="H600" s="8">
        <f>VLOOKUP(A600,'Absolute Total Monosaccharide C'!$E$2:$T$999,6)</f>
        <v>0.029946</v>
      </c>
      <c r="I600" s="110">
        <f>VLOOKUP(A600,'Absolute Total Monosaccharide C'!$E$2:$T$999,7)</f>
        <v>0.028075</v>
      </c>
      <c r="J600" s="8">
        <f>VLOOKUP(A600,'Absolute Total Monosaccharide C'!$E$2:$T$999,8)</f>
        <v>0</v>
      </c>
      <c r="K600" s="8">
        <f>VLOOKUP(A600,'Absolute Total Monosaccharide C'!$E$2:$T$999,9)</f>
        <v>0.002676</v>
      </c>
      <c r="L600" s="8">
        <f>VLOOKUP(A600,'Absolute Total Monosaccharide C'!$E$2:$T$999,10)</f>
        <v>0</v>
      </c>
      <c r="M600" s="8">
        <f>VLOOKUP(A600,'Absolute Total Monosaccharide C'!$E$2:$T$999,11)</f>
        <v>0.004722</v>
      </c>
      <c r="N600" s="8">
        <f>VLOOKUP(A600,'Absolute Total Monosaccharide C'!$E$2:$T$999,12)</f>
        <v>0</v>
      </c>
      <c r="O600" s="8">
        <f>VLOOKUP(A600,'Absolute Total Monosaccharide C'!$E$2:$T$999,13)</f>
        <v>0</v>
      </c>
      <c r="P600" s="8">
        <f>VLOOKUP(A600,'Absolute Total Monosaccharide C'!$E$2:$T$999,14)</f>
        <v>0</v>
      </c>
      <c r="Q600" s="8">
        <f>VLOOKUP(A600,'Absolute Total Monosaccharide C'!$E$2:$T$999,15)</f>
        <v>0</v>
      </c>
      <c r="R600" s="8">
        <f>VLOOKUP(A600,'Absolute Total Monosaccharide C'!$E$2:$T$999,16)</f>
        <v>0.000363</v>
      </c>
      <c r="S600" s="110">
        <f>VLOOKUP(A600,'Absolute Total Monosaccharide C'!$E$2:$T$999,2)</f>
        <v>10.467</v>
      </c>
    </row>
    <row r="601">
      <c r="A601" s="2" t="s">
        <v>1678</v>
      </c>
      <c r="B601" s="8" t="str">
        <f>VLOOKUP(A601,'Food Encyclopedia'!$C$2:$K$999,3)&amp;","&amp;VLOOKUP(A601,'Food Encyclopedia'!$C$2:$K$999,4)&amp;","&amp;VLOOKUP(A601,'Food Encyclopedia'!$C$2:$K$999,5)&amp;","&amp;VLOOKUP(A601,'Food Encyclopedia'!$C$2:$K$999,6)</f>
        <v>pomegranate, NA, seeds, fresh,Pom Wonderful,,Fruits</v>
      </c>
      <c r="C601" s="8" t="str">
        <f>VLOOKUP(A601,'Food Encyclopedia'!$C$2:$K$999,6)</f>
        <v>Fruits</v>
      </c>
      <c r="D601" s="8" t="str">
        <f>VLOOKUP(A601,'Food Encyclopedia'!$C$2:$K$999,7)</f>
        <v>Fruit</v>
      </c>
      <c r="E601" s="8">
        <f>VLOOKUP(A601,'Absolute Total Monosaccharide C'!$E$2:$T$999,3)</f>
        <v>0.354321</v>
      </c>
      <c r="F601" s="8">
        <f>VLOOKUP(A601,'Absolute Total Monosaccharide C'!$E$2:$T$999,4)</f>
        <v>0.009023</v>
      </c>
      <c r="G601" s="8">
        <f>VLOOKUP(A601,'Absolute Total Monosaccharide C'!$E$2:$T$999,5)</f>
        <v>0.04689</v>
      </c>
      <c r="H601" s="8">
        <f>VLOOKUP(A601,'Absolute Total Monosaccharide C'!$E$2:$T$999,6)</f>
        <v>0.001725</v>
      </c>
      <c r="I601" s="110">
        <f>VLOOKUP(A601,'Absolute Total Monosaccharide C'!$E$2:$T$999,7)</f>
        <v>0.009436</v>
      </c>
      <c r="J601" s="8">
        <f>VLOOKUP(A601,'Absolute Total Monosaccharide C'!$E$2:$T$999,8)</f>
        <v>0</v>
      </c>
      <c r="K601" s="8">
        <f>VLOOKUP(A601,'Absolute Total Monosaccharide C'!$E$2:$T$999,9)</f>
        <v>0.001518</v>
      </c>
      <c r="L601" s="8">
        <f>VLOOKUP(A601,'Absolute Total Monosaccharide C'!$E$2:$T$999,10)</f>
        <v>0</v>
      </c>
      <c r="M601" s="8">
        <f>VLOOKUP(A601,'Absolute Total Monosaccharide C'!$E$2:$T$999,11)</f>
        <v>0.010604</v>
      </c>
      <c r="N601" s="8">
        <f>VLOOKUP(A601,'Absolute Total Monosaccharide C'!$E$2:$T$999,12)</f>
        <v>0</v>
      </c>
      <c r="O601" s="8">
        <f>VLOOKUP(A601,'Absolute Total Monosaccharide C'!$E$2:$T$999,13)</f>
        <v>0</v>
      </c>
      <c r="P601" s="8">
        <f>VLOOKUP(A601,'Absolute Total Monosaccharide C'!$E$2:$T$999,14)</f>
        <v>0</v>
      </c>
      <c r="Q601" s="8">
        <f>VLOOKUP(A601,'Absolute Total Monosaccharide C'!$E$2:$T$999,15)</f>
        <v>0</v>
      </c>
      <c r="R601" s="8">
        <f>VLOOKUP(A601,'Absolute Total Monosaccharide C'!$E$2:$T$999,16)</f>
        <v>0.000228</v>
      </c>
      <c r="S601" s="110">
        <f>VLOOKUP(A601,'Absolute Total Monosaccharide C'!$E$2:$T$999,2)</f>
        <v>10.27</v>
      </c>
    </row>
    <row r="602">
      <c r="A602" s="2" t="s">
        <v>1681</v>
      </c>
      <c r="B602" s="8" t="str">
        <f>VLOOKUP(A602,'Food Encyclopedia'!$C$2:$K$999,3)&amp;","&amp;VLOOKUP(A602,'Food Encyclopedia'!$C$2:$K$999,4)&amp;","&amp;VLOOKUP(A602,'Food Encyclopedia'!$C$2:$K$999,5)&amp;","&amp;VLOOKUP(A602,'Food Encyclopedia'!$C$2:$K$999,6)</f>
        <v>burger patty, black bean, NA, frozen,Hilary's,Fiesta Black Bean Veggie Burgers,Beans, Peas, Legumes, Nuts, Seeds</v>
      </c>
      <c r="C602" s="8" t="str">
        <f>VLOOKUP(A602,'Food Encyclopedia'!$C$2:$K$999,6)</f>
        <v>Beans, Peas, Legumes, Nuts, Seeds</v>
      </c>
      <c r="D602" s="8" t="str">
        <f>VLOOKUP(A602,'Food Encyclopedia'!$C$2:$K$999,7)</f>
        <v>Plant-based Meat</v>
      </c>
      <c r="E602" s="8">
        <f>VLOOKUP(A602,'Absolute Total Monosaccharide C'!$E$2:$T$999,3)</f>
        <v>0.26512</v>
      </c>
      <c r="F602" s="8">
        <f>VLOOKUP(A602,'Absolute Total Monosaccharide C'!$E$2:$T$999,4)</f>
        <v>0.018489</v>
      </c>
      <c r="G602" s="8">
        <f>VLOOKUP(A602,'Absolute Total Monosaccharide C'!$E$2:$T$999,5)</f>
        <v>0.021757</v>
      </c>
      <c r="H602" s="8">
        <f>VLOOKUP(A602,'Absolute Total Monosaccharide C'!$E$2:$T$999,6)</f>
        <v>0.005479</v>
      </c>
      <c r="I602" s="110">
        <f>VLOOKUP(A602,'Absolute Total Monosaccharide C'!$E$2:$T$999,7)</f>
        <v>0.023076</v>
      </c>
      <c r="J602" s="8">
        <f>VLOOKUP(A602,'Absolute Total Monosaccharide C'!$E$2:$T$999,8)</f>
        <v>0</v>
      </c>
      <c r="K602" s="8">
        <f>VLOOKUP(A602,'Absolute Total Monosaccharide C'!$E$2:$T$999,9)</f>
        <v>0.0016</v>
      </c>
      <c r="L602" s="8">
        <f>VLOOKUP(A602,'Absolute Total Monosaccharide C'!$E$2:$T$999,10)</f>
        <v>0</v>
      </c>
      <c r="M602" s="8">
        <f>VLOOKUP(A602,'Absolute Total Monosaccharide C'!$E$2:$T$999,11)</f>
        <v>0.007773</v>
      </c>
      <c r="N602" s="8">
        <f>VLOOKUP(A602,'Absolute Total Monosaccharide C'!$E$2:$T$999,12)</f>
        <v>0</v>
      </c>
      <c r="O602" s="8">
        <f>VLOOKUP(A602,'Absolute Total Monosaccharide C'!$E$2:$T$999,13)</f>
        <v>0</v>
      </c>
      <c r="P602" s="8">
        <f>VLOOKUP(A602,'Absolute Total Monosaccharide C'!$E$2:$T$999,14)</f>
        <v>0</v>
      </c>
      <c r="Q602" s="8">
        <f>VLOOKUP(A602,'Absolute Total Monosaccharide C'!$E$2:$T$999,15)</f>
        <v>0</v>
      </c>
      <c r="R602" s="8">
        <f>VLOOKUP(A602,'Absolute Total Monosaccharide C'!$E$2:$T$999,16)</f>
        <v>0.000667</v>
      </c>
      <c r="S602" s="110">
        <f>VLOOKUP(A602,'Absolute Total Monosaccharide C'!$E$2:$T$999,2)</f>
        <v>9.875</v>
      </c>
    </row>
    <row r="603">
      <c r="A603" s="2" t="s">
        <v>1686</v>
      </c>
      <c r="B603" s="8" t="str">
        <f>VLOOKUP(A603,'Food Encyclopedia'!$C$2:$K$999,3)&amp;","&amp;VLOOKUP(A603,'Food Encyclopedia'!$C$2:$K$999,4)&amp;","&amp;VLOOKUP(A603,'Food Encyclopedia'!$C$2:$K$999,5)&amp;","&amp;VLOOKUP(A603,'Food Encyclopedia'!$C$2:$K$999,6)</f>
        <v>burger patty, pea protein, NA, frozen,Trader Joe's,Hi-Protein Veggie Burger,Beans, Peas, Legumes, Nuts, Seeds</v>
      </c>
      <c r="C603" s="8" t="str">
        <f>VLOOKUP(A603,'Food Encyclopedia'!$C$2:$K$999,6)</f>
        <v>Beans, Peas, Legumes, Nuts, Seeds</v>
      </c>
      <c r="D603" s="8" t="str">
        <f>VLOOKUP(A603,'Food Encyclopedia'!$C$2:$K$999,7)</f>
        <v>Plant-based Meat</v>
      </c>
      <c r="E603" s="8">
        <f>VLOOKUP(A603,'Absolute Total Monosaccharide C'!$E$2:$T$999,3)</f>
        <v>0.112263</v>
      </c>
      <c r="F603" s="8">
        <f>VLOOKUP(A603,'Absolute Total Monosaccharide C'!$E$2:$T$999,4)</f>
        <v>0.010249</v>
      </c>
      <c r="G603" s="8">
        <f>VLOOKUP(A603,'Absolute Total Monosaccharide C'!$E$2:$T$999,5)</f>
        <v>0.01327</v>
      </c>
      <c r="H603" s="8">
        <f>VLOOKUP(A603,'Absolute Total Monosaccharide C'!$E$2:$T$999,6)</f>
        <v>0.00202</v>
      </c>
      <c r="I603" s="110">
        <f>VLOOKUP(A603,'Absolute Total Monosaccharide C'!$E$2:$T$999,7)</f>
        <v>0.009261</v>
      </c>
      <c r="J603" s="8">
        <f>VLOOKUP(A603,'Absolute Total Monosaccharide C'!$E$2:$T$999,8)</f>
        <v>0</v>
      </c>
      <c r="K603" s="8">
        <f>VLOOKUP(A603,'Absolute Total Monosaccharide C'!$E$2:$T$999,9)</f>
        <v>0.000315</v>
      </c>
      <c r="L603" s="8">
        <f>VLOOKUP(A603,'Absolute Total Monosaccharide C'!$E$2:$T$999,10)</f>
        <v>0</v>
      </c>
      <c r="M603" s="8">
        <f>VLOOKUP(A603,'Absolute Total Monosaccharide C'!$E$2:$T$999,11)</f>
        <v>0.001761</v>
      </c>
      <c r="N603" s="8">
        <f>VLOOKUP(A603,'Absolute Total Monosaccharide C'!$E$2:$T$999,12)</f>
        <v>0</v>
      </c>
      <c r="O603" s="8">
        <f>VLOOKUP(A603,'Absolute Total Monosaccharide C'!$E$2:$T$999,13)</f>
        <v>0</v>
      </c>
      <c r="P603" s="8">
        <f>VLOOKUP(A603,'Absolute Total Monosaccharide C'!$E$2:$T$999,14)</f>
        <v>0</v>
      </c>
      <c r="Q603" s="8">
        <f>VLOOKUP(A603,'Absolute Total Monosaccharide C'!$E$2:$T$999,15)</f>
        <v>0</v>
      </c>
      <c r="R603" s="8">
        <f>VLOOKUP(A603,'Absolute Total Monosaccharide C'!$E$2:$T$999,16)</f>
        <v>0.00104</v>
      </c>
      <c r="S603" s="110">
        <f>VLOOKUP(A603,'Absolute Total Monosaccharide C'!$E$2:$T$999,2)</f>
        <v>10.519</v>
      </c>
    </row>
    <row r="604">
      <c r="A604" s="2" t="s">
        <v>1689</v>
      </c>
      <c r="B604" s="8" t="str">
        <f>VLOOKUP(A604,'Food Encyclopedia'!$C$2:$K$999,3)&amp;","&amp;VLOOKUP(A604,'Food Encyclopedia'!$C$2:$K$999,4)&amp;","&amp;VLOOKUP(A604,'Food Encyclopedia'!$C$2:$K$999,5)&amp;","&amp;VLOOKUP(A604,'Food Encyclopedia'!$C$2:$K$999,6)</f>
        <v>burger patty, cauliflower, NA, frozen,Hilary's,Grain-Free Super Cauliflower Veggie Burgers,Beans, Peas, Legumes, Nuts, Seeds</v>
      </c>
      <c r="C604" s="8" t="str">
        <f>VLOOKUP(A604,'Food Encyclopedia'!$C$2:$K$999,6)</f>
        <v>Beans, Peas, Legumes, Nuts, Seeds</v>
      </c>
      <c r="D604" s="8" t="str">
        <f>VLOOKUP(A604,'Food Encyclopedia'!$C$2:$K$999,7)</f>
        <v>Plant-based Meat</v>
      </c>
      <c r="E604" s="8">
        <f>VLOOKUP(A604,'Absolute Total Monosaccharide C'!$E$2:$T$999,3)</f>
        <v>0.110508</v>
      </c>
      <c r="F604" s="8">
        <f>VLOOKUP(A604,'Absolute Total Monosaccharide C'!$E$2:$T$999,4)</f>
        <v>0.021156</v>
      </c>
      <c r="G604" s="8">
        <f>VLOOKUP(A604,'Absolute Total Monosaccharide C'!$E$2:$T$999,5)</f>
        <v>0.01473</v>
      </c>
      <c r="H604" s="8">
        <f>VLOOKUP(A604,'Absolute Total Monosaccharide C'!$E$2:$T$999,6)</f>
        <v>0.003156</v>
      </c>
      <c r="I604" s="110">
        <f>VLOOKUP(A604,'Absolute Total Monosaccharide C'!$E$2:$T$999,7)</f>
        <v>0.012338</v>
      </c>
      <c r="J604" s="8">
        <f>VLOOKUP(A604,'Absolute Total Monosaccharide C'!$E$2:$T$999,8)</f>
        <v>0</v>
      </c>
      <c r="K604" s="8">
        <f>VLOOKUP(A604,'Absolute Total Monosaccharide C'!$E$2:$T$999,9)</f>
        <v>0.001038</v>
      </c>
      <c r="L604" s="8">
        <f>VLOOKUP(A604,'Absolute Total Monosaccharide C'!$E$2:$T$999,10)</f>
        <v>0</v>
      </c>
      <c r="M604" s="8">
        <f>VLOOKUP(A604,'Absolute Total Monosaccharide C'!$E$2:$T$999,11)</f>
        <v>0.00547</v>
      </c>
      <c r="N604" s="8">
        <f>VLOOKUP(A604,'Absolute Total Monosaccharide C'!$E$2:$T$999,12)</f>
        <v>0</v>
      </c>
      <c r="O604" s="8">
        <f>VLOOKUP(A604,'Absolute Total Monosaccharide C'!$E$2:$T$999,13)</f>
        <v>0</v>
      </c>
      <c r="P604" s="8">
        <f>VLOOKUP(A604,'Absolute Total Monosaccharide C'!$E$2:$T$999,14)</f>
        <v>0</v>
      </c>
      <c r="Q604" s="8">
        <f>VLOOKUP(A604,'Absolute Total Monosaccharide C'!$E$2:$T$999,15)</f>
        <v>0</v>
      </c>
      <c r="R604" s="8">
        <f>VLOOKUP(A604,'Absolute Total Monosaccharide C'!$E$2:$T$999,16)</f>
        <v>0.000783</v>
      </c>
      <c r="S604" s="110">
        <f>VLOOKUP(A604,'Absolute Total Monosaccharide C'!$E$2:$T$999,2)</f>
        <v>9.716</v>
      </c>
    </row>
    <row r="605">
      <c r="A605" s="2" t="s">
        <v>1692</v>
      </c>
      <c r="B605" s="8" t="str">
        <f>VLOOKUP(A605,'Food Encyclopedia'!$C$2:$K$999,3)&amp;","&amp;VLOOKUP(A605,'Food Encyclopedia'!$C$2:$K$999,4)&amp;","&amp;VLOOKUP(A605,'Food Encyclopedia'!$C$2:$K$999,5)&amp;","&amp;VLOOKUP(A605,'Food Encyclopedia'!$C$2:$K$999,6)</f>
        <v>burger patty, mixed seeds, NA, frozen,Good Seed,All-American Hempseed Burgers, crafted with super seeds, sprouted lentil, beet roor, coriander &amp; fresh basil,Grain Products</v>
      </c>
      <c r="C605" s="8" t="str">
        <f>VLOOKUP(A605,'Food Encyclopedia'!$C$2:$K$999,6)</f>
        <v>Grain Products</v>
      </c>
      <c r="D605" s="8" t="str">
        <f>VLOOKUP(A605,'Food Encyclopedia'!$C$2:$K$999,7)</f>
        <v>Plant-based Meat</v>
      </c>
      <c r="E605" s="8">
        <f>VLOOKUP(A605,'Absolute Total Monosaccharide C'!$E$2:$T$999,3)</f>
        <v>0.156414</v>
      </c>
      <c r="F605" s="8">
        <f>VLOOKUP(A605,'Absolute Total Monosaccharide C'!$E$2:$T$999,4)</f>
        <v>0.006452</v>
      </c>
      <c r="G605" s="8">
        <f>VLOOKUP(A605,'Absolute Total Monosaccharide C'!$E$2:$T$999,5)</f>
        <v>0.00779</v>
      </c>
      <c r="H605" s="8">
        <f>VLOOKUP(A605,'Absolute Total Monosaccharide C'!$E$2:$T$999,6)</f>
        <v>0.002178</v>
      </c>
      <c r="I605" s="110">
        <f>VLOOKUP(A605,'Absolute Total Monosaccharide C'!$E$2:$T$999,7)</f>
        <v>0.005141</v>
      </c>
      <c r="J605" s="8">
        <f>VLOOKUP(A605,'Absolute Total Monosaccharide C'!$E$2:$T$999,8)</f>
        <v>0</v>
      </c>
      <c r="K605" s="8">
        <f>VLOOKUP(A605,'Absolute Total Monosaccharide C'!$E$2:$T$999,9)</f>
        <v>0.00066</v>
      </c>
      <c r="L605" s="8">
        <f>VLOOKUP(A605,'Absolute Total Monosaccharide C'!$E$2:$T$999,10)</f>
        <v>0</v>
      </c>
      <c r="M605" s="8">
        <f>VLOOKUP(A605,'Absolute Total Monosaccharide C'!$E$2:$T$999,11)</f>
        <v>0.002715</v>
      </c>
      <c r="N605" s="8">
        <f>VLOOKUP(A605,'Absolute Total Monosaccharide C'!$E$2:$T$999,12)</f>
        <v>0</v>
      </c>
      <c r="O605" s="8">
        <f>VLOOKUP(A605,'Absolute Total Monosaccharide C'!$E$2:$T$999,13)</f>
        <v>0</v>
      </c>
      <c r="P605" s="8">
        <f>VLOOKUP(A605,'Absolute Total Monosaccharide C'!$E$2:$T$999,14)</f>
        <v>0</v>
      </c>
      <c r="Q605" s="8">
        <f>VLOOKUP(A605,'Absolute Total Monosaccharide C'!$E$2:$T$999,15)</f>
        <v>0</v>
      </c>
      <c r="R605" s="8">
        <f>VLOOKUP(A605,'Absolute Total Monosaccharide C'!$E$2:$T$999,16)</f>
        <v>0.000368</v>
      </c>
      <c r="S605" s="110">
        <f>VLOOKUP(A605,'Absolute Total Monosaccharide C'!$E$2:$T$999,2)</f>
        <v>10.476</v>
      </c>
    </row>
    <row r="606">
      <c r="A606" s="2" t="s">
        <v>1696</v>
      </c>
      <c r="B606" s="8" t="str">
        <f>VLOOKUP(A606,'Food Encyclopedia'!$C$2:$K$999,3)&amp;","&amp;VLOOKUP(A606,'Food Encyclopedia'!$C$2:$K$999,4)&amp;","&amp;VLOOKUP(A606,'Food Encyclopedia'!$C$2:$K$999,5)&amp;","&amp;VLOOKUP(A606,'Food Encyclopedia'!$C$2:$K$999,6)</f>
        <v>burger patty, kale and quinoa, NA, frozen,Strong Roots,Kale &amp; Quinoa Burger,Vegetables</v>
      </c>
      <c r="C606" s="8" t="str">
        <f>VLOOKUP(A606,'Food Encyclopedia'!$C$2:$K$999,6)</f>
        <v>Vegetables</v>
      </c>
      <c r="D606" s="8" t="str">
        <f>VLOOKUP(A606,'Food Encyclopedia'!$C$2:$K$999,7)</f>
        <v>Plant-based Meat</v>
      </c>
      <c r="E606" s="8">
        <f>VLOOKUP(A606,'Absolute Total Monosaccharide C'!$E$2:$T$999,3)</f>
        <v>0.34541</v>
      </c>
      <c r="F606" s="8">
        <f>VLOOKUP(A606,'Absolute Total Monosaccharide C'!$E$2:$T$999,4)</f>
        <v>0.007431</v>
      </c>
      <c r="G606" s="8">
        <f>VLOOKUP(A606,'Absolute Total Monosaccharide C'!$E$2:$T$999,5)</f>
        <v>0.002267</v>
      </c>
      <c r="H606" s="8">
        <f>VLOOKUP(A606,'Absolute Total Monosaccharide C'!$E$2:$T$999,6)</f>
        <v>0.002717</v>
      </c>
      <c r="I606" s="110">
        <f>VLOOKUP(A606,'Absolute Total Monosaccharide C'!$E$2:$T$999,7)</f>
        <v>0.004702</v>
      </c>
      <c r="J606" s="8">
        <f>VLOOKUP(A606,'Absolute Total Monosaccharide C'!$E$2:$T$999,8)</f>
        <v>0</v>
      </c>
      <c r="K606" s="8">
        <f>VLOOKUP(A606,'Absolute Total Monosaccharide C'!$E$2:$T$999,9)</f>
        <v>0.00044</v>
      </c>
      <c r="L606" s="8">
        <f>VLOOKUP(A606,'Absolute Total Monosaccharide C'!$E$2:$T$999,10)</f>
        <v>0</v>
      </c>
      <c r="M606" s="8">
        <f>VLOOKUP(A606,'Absolute Total Monosaccharide C'!$E$2:$T$999,11)</f>
        <v>0.004336</v>
      </c>
      <c r="N606" s="8">
        <f>VLOOKUP(A606,'Absolute Total Monosaccharide C'!$E$2:$T$999,12)</f>
        <v>0</v>
      </c>
      <c r="O606" s="8">
        <f>VLOOKUP(A606,'Absolute Total Monosaccharide C'!$E$2:$T$999,13)</f>
        <v>0</v>
      </c>
      <c r="P606" s="8">
        <f>VLOOKUP(A606,'Absolute Total Monosaccharide C'!$E$2:$T$999,14)</f>
        <v>0</v>
      </c>
      <c r="Q606" s="8">
        <f>VLOOKUP(A606,'Absolute Total Monosaccharide C'!$E$2:$T$999,15)</f>
        <v>0</v>
      </c>
      <c r="R606" s="8">
        <f>VLOOKUP(A606,'Absolute Total Monosaccharide C'!$E$2:$T$999,16)</f>
        <v>0.000407</v>
      </c>
      <c r="S606" s="110">
        <f>VLOOKUP(A606,'Absolute Total Monosaccharide C'!$E$2:$T$999,2)</f>
        <v>9.901</v>
      </c>
    </row>
    <row r="607">
      <c r="A607" s="2" t="s">
        <v>1700</v>
      </c>
      <c r="B607" s="8" t="str">
        <f>VLOOKUP(A607,'Food Encyclopedia'!$C$2:$K$999,3)&amp;","&amp;VLOOKUP(A607,'Food Encyclopedia'!$C$2:$K$999,4)&amp;","&amp;VLOOKUP(A607,'Food Encyclopedia'!$C$2:$K$999,5)&amp;","&amp;VLOOKUP(A607,'Food Encyclopedia'!$C$2:$K$999,6)</f>
        <v>burger patty, beet and bean, NA, frozen,Strong Roots,Beetroot and Bean Burger,Beans, Peas, Legumes, Nuts, Seeds</v>
      </c>
      <c r="C607" s="8" t="str">
        <f>VLOOKUP(A607,'Food Encyclopedia'!$C$2:$K$999,6)</f>
        <v>Beans, Peas, Legumes, Nuts, Seeds</v>
      </c>
      <c r="D607" s="8" t="str">
        <f>VLOOKUP(A607,'Food Encyclopedia'!$C$2:$K$999,7)</f>
        <v>Plant-based Meat</v>
      </c>
      <c r="E607" s="8">
        <f>VLOOKUP(A607,'Absolute Total Monosaccharide C'!$E$2:$T$999,3)</f>
        <v>0.250344</v>
      </c>
      <c r="F607" s="8">
        <f>VLOOKUP(A607,'Absolute Total Monosaccharide C'!$E$2:$T$999,4)</f>
        <v>0.011824</v>
      </c>
      <c r="G607" s="8">
        <f>VLOOKUP(A607,'Absolute Total Monosaccharide C'!$E$2:$T$999,5)</f>
        <v>0.003672</v>
      </c>
      <c r="H607" s="8">
        <f>VLOOKUP(A607,'Absolute Total Monosaccharide C'!$E$2:$T$999,6)</f>
        <v>0.003328</v>
      </c>
      <c r="I607" s="110">
        <f>VLOOKUP(A607,'Absolute Total Monosaccharide C'!$E$2:$T$999,7)</f>
        <v>0.01153</v>
      </c>
      <c r="J607" s="8">
        <f>VLOOKUP(A607,'Absolute Total Monosaccharide C'!$E$2:$T$999,8)</f>
        <v>0</v>
      </c>
      <c r="K607" s="8">
        <f>VLOOKUP(A607,'Absolute Total Monosaccharide C'!$E$2:$T$999,9)</f>
        <v>0.000776</v>
      </c>
      <c r="L607" s="8">
        <f>VLOOKUP(A607,'Absolute Total Monosaccharide C'!$E$2:$T$999,10)</f>
        <v>0</v>
      </c>
      <c r="M607" s="8">
        <f>VLOOKUP(A607,'Absolute Total Monosaccharide C'!$E$2:$T$999,11)</f>
        <v>0.005145</v>
      </c>
      <c r="N607" s="8">
        <f>VLOOKUP(A607,'Absolute Total Monosaccharide C'!$E$2:$T$999,12)</f>
        <v>0</v>
      </c>
      <c r="O607" s="8">
        <f>VLOOKUP(A607,'Absolute Total Monosaccharide C'!$E$2:$T$999,13)</f>
        <v>0</v>
      </c>
      <c r="P607" s="8">
        <f>VLOOKUP(A607,'Absolute Total Monosaccharide C'!$E$2:$T$999,14)</f>
        <v>0</v>
      </c>
      <c r="Q607" s="8">
        <f>VLOOKUP(A607,'Absolute Total Monosaccharide C'!$E$2:$T$999,15)</f>
        <v>0</v>
      </c>
      <c r="R607" s="8">
        <f>VLOOKUP(A607,'Absolute Total Monosaccharide C'!$E$2:$T$999,16)</f>
        <v>0.000294</v>
      </c>
      <c r="S607" s="110">
        <f>VLOOKUP(A607,'Absolute Total Monosaccharide C'!$E$2:$T$999,2)</f>
        <v>10.537</v>
      </c>
    </row>
    <row r="608">
      <c r="A608" s="2" t="s">
        <v>1703</v>
      </c>
      <c r="B608" s="8" t="str">
        <f>VLOOKUP(A608,'Food Encyclopedia'!$C$2:$K$999,3)&amp;","&amp;VLOOKUP(A608,'Food Encyclopedia'!$C$2:$K$999,4)&amp;","&amp;VLOOKUP(A608,'Food Encyclopedia'!$C$2:$K$999,5)&amp;","&amp;VLOOKUP(A608,'Food Encyclopedia'!$C$2:$K$999,6)</f>
        <v>burger patty, pumpkin and spinach, NA, frozen,Strong Roots,Pumpkin and Spinach Burger,Grain Products</v>
      </c>
      <c r="C608" s="8" t="str">
        <f>VLOOKUP(A608,'Food Encyclopedia'!$C$2:$K$999,6)</f>
        <v>Grain Products</v>
      </c>
      <c r="D608" s="8" t="str">
        <f>VLOOKUP(A608,'Food Encyclopedia'!$C$2:$K$999,7)</f>
        <v>Plant-based Meat</v>
      </c>
      <c r="E608" s="8">
        <f>VLOOKUP(A608,'Absolute Total Monosaccharide C'!$E$2:$T$999,3)</f>
        <v>0.311074</v>
      </c>
      <c r="F608" s="8">
        <f>VLOOKUP(A608,'Absolute Total Monosaccharide C'!$E$2:$T$999,4)</f>
        <v>0.011153</v>
      </c>
      <c r="G608" s="8">
        <f>VLOOKUP(A608,'Absolute Total Monosaccharide C'!$E$2:$T$999,5)</f>
        <v>0.002537</v>
      </c>
      <c r="H608" s="8">
        <f>VLOOKUP(A608,'Absolute Total Monosaccharide C'!$E$2:$T$999,6)</f>
        <v>0.00312</v>
      </c>
      <c r="I608" s="110">
        <f>VLOOKUP(A608,'Absolute Total Monosaccharide C'!$E$2:$T$999,7)</f>
        <v>0.004968</v>
      </c>
      <c r="J608" s="8">
        <f>VLOOKUP(A608,'Absolute Total Monosaccharide C'!$E$2:$T$999,8)</f>
        <v>0</v>
      </c>
      <c r="K608" s="8">
        <f>VLOOKUP(A608,'Absolute Total Monosaccharide C'!$E$2:$T$999,9)</f>
        <v>0.00064</v>
      </c>
      <c r="L608" s="8">
        <f>VLOOKUP(A608,'Absolute Total Monosaccharide C'!$E$2:$T$999,10)</f>
        <v>0</v>
      </c>
      <c r="M608" s="8">
        <f>VLOOKUP(A608,'Absolute Total Monosaccharide C'!$E$2:$T$999,11)</f>
        <v>0.006158</v>
      </c>
      <c r="N608" s="8">
        <f>VLOOKUP(A608,'Absolute Total Monosaccharide C'!$E$2:$T$999,12)</f>
        <v>0</v>
      </c>
      <c r="O608" s="8">
        <f>VLOOKUP(A608,'Absolute Total Monosaccharide C'!$E$2:$T$999,13)</f>
        <v>0</v>
      </c>
      <c r="P608" s="8">
        <f>VLOOKUP(A608,'Absolute Total Monosaccharide C'!$E$2:$T$999,14)</f>
        <v>0</v>
      </c>
      <c r="Q608" s="8">
        <f>VLOOKUP(A608,'Absolute Total Monosaccharide C'!$E$2:$T$999,15)</f>
        <v>0</v>
      </c>
      <c r="R608" s="8">
        <f>VLOOKUP(A608,'Absolute Total Monosaccharide C'!$E$2:$T$999,16)</f>
        <v>0.000467</v>
      </c>
      <c r="S608" s="110">
        <f>VLOOKUP(A608,'Absolute Total Monosaccharide C'!$E$2:$T$999,2)</f>
        <v>9.772</v>
      </c>
    </row>
    <row r="609">
      <c r="A609" s="2" t="s">
        <v>1706</v>
      </c>
      <c r="B609" s="8" t="str">
        <f>VLOOKUP(A609,'Food Encyclopedia'!$C$2:$K$999,3)&amp;","&amp;VLOOKUP(A609,'Food Encyclopedia'!$C$2:$K$999,4)&amp;","&amp;VLOOKUP(A609,'Food Encyclopedia'!$C$2:$K$999,5)&amp;","&amp;VLOOKUP(A609,'Food Encyclopedia'!$C$2:$K$999,6)</f>
        <v>burger patty, mixed vegetables, NA, frozen,Dr. Praeger's,California Veggie Burgers,Vegetables</v>
      </c>
      <c r="C609" s="8" t="str">
        <f>VLOOKUP(A609,'Food Encyclopedia'!$C$2:$K$999,6)</f>
        <v>Vegetables</v>
      </c>
      <c r="D609" s="8" t="str">
        <f>VLOOKUP(A609,'Food Encyclopedia'!$C$2:$K$999,7)</f>
        <v>Plant-based Meat</v>
      </c>
      <c r="E609" s="8">
        <f>VLOOKUP(A609,'Absolute Total Monosaccharide C'!$E$2:$T$999,3)</f>
        <v>0.261695</v>
      </c>
      <c r="F609" s="8">
        <f>VLOOKUP(A609,'Absolute Total Monosaccharide C'!$E$2:$T$999,4)</f>
        <v>0.023553</v>
      </c>
      <c r="G609" s="8">
        <f>VLOOKUP(A609,'Absolute Total Monosaccharide C'!$E$2:$T$999,5)</f>
        <v>0.004675</v>
      </c>
      <c r="H609" s="8">
        <f>VLOOKUP(A609,'Absolute Total Monosaccharide C'!$E$2:$T$999,6)</f>
        <v>0.004919</v>
      </c>
      <c r="I609" s="110">
        <f>VLOOKUP(A609,'Absolute Total Monosaccharide C'!$E$2:$T$999,7)</f>
        <v>0.008081</v>
      </c>
      <c r="J609" s="8">
        <f>VLOOKUP(A609,'Absolute Total Monosaccharide C'!$E$2:$T$999,8)</f>
        <v>0</v>
      </c>
      <c r="K609" s="8">
        <f>VLOOKUP(A609,'Absolute Total Monosaccharide C'!$E$2:$T$999,9)</f>
        <v>0.001026</v>
      </c>
      <c r="L609" s="8">
        <f>VLOOKUP(A609,'Absolute Total Monosaccharide C'!$E$2:$T$999,10)</f>
        <v>0</v>
      </c>
      <c r="M609" s="8">
        <f>VLOOKUP(A609,'Absolute Total Monosaccharide C'!$E$2:$T$999,11)</f>
        <v>0.006528</v>
      </c>
      <c r="N609" s="8">
        <f>VLOOKUP(A609,'Absolute Total Monosaccharide C'!$E$2:$T$999,12)</f>
        <v>0</v>
      </c>
      <c r="O609" s="8">
        <f>VLOOKUP(A609,'Absolute Total Monosaccharide C'!$E$2:$T$999,13)</f>
        <v>0</v>
      </c>
      <c r="P609" s="8">
        <f>VLOOKUP(A609,'Absolute Total Monosaccharide C'!$E$2:$T$999,14)</f>
        <v>0</v>
      </c>
      <c r="Q609" s="8">
        <f>VLOOKUP(A609,'Absolute Total Monosaccharide C'!$E$2:$T$999,15)</f>
        <v>0</v>
      </c>
      <c r="R609" s="8">
        <f>VLOOKUP(A609,'Absolute Total Monosaccharide C'!$E$2:$T$999,16)</f>
        <v>0.000595</v>
      </c>
      <c r="S609" s="110">
        <f>VLOOKUP(A609,'Absolute Total Monosaccharide C'!$E$2:$T$999,2)</f>
        <v>9.867</v>
      </c>
    </row>
    <row r="610">
      <c r="A610" s="2" t="s">
        <v>1710</v>
      </c>
      <c r="B610" s="8" t="str">
        <f>VLOOKUP(A610,'Food Encyclopedia'!$C$2:$K$999,3)&amp;","&amp;VLOOKUP(A610,'Food Encyclopedia'!$C$2:$K$999,4)&amp;","&amp;VLOOKUP(A610,'Food Encyclopedia'!$C$2:$K$999,5)&amp;","&amp;VLOOKUP(A610,'Food Encyclopedia'!$C$2:$K$999,6)</f>
        <v>burger patty, bean and corn, NA, frozen,Dr. Praeger's,Quinoa Cowboy Veggie Burgers with black beans and roasted corn,Grain Products</v>
      </c>
      <c r="C610" s="8" t="str">
        <f>VLOOKUP(A610,'Food Encyclopedia'!$C$2:$K$999,6)</f>
        <v>Grain Products</v>
      </c>
      <c r="D610" s="8" t="str">
        <f>VLOOKUP(A610,'Food Encyclopedia'!$C$2:$K$999,7)</f>
        <v>Plant-based Meat</v>
      </c>
      <c r="E610" s="8">
        <f>VLOOKUP(A610,'Absolute Total Monosaccharide C'!$E$2:$T$999,3)</f>
        <v>0.197729</v>
      </c>
      <c r="F610" s="8">
        <f>VLOOKUP(A610,'Absolute Total Monosaccharide C'!$E$2:$T$999,4)</f>
        <v>0.006429</v>
      </c>
      <c r="G610" s="8">
        <f>VLOOKUP(A610,'Absolute Total Monosaccharide C'!$E$2:$T$999,5)</f>
        <v>0.002662</v>
      </c>
      <c r="H610" s="8">
        <f>VLOOKUP(A610,'Absolute Total Monosaccharide C'!$E$2:$T$999,6)</f>
        <v>0.002813</v>
      </c>
      <c r="I610" s="110">
        <f>VLOOKUP(A610,'Absolute Total Monosaccharide C'!$E$2:$T$999,7)</f>
        <v>0.009741</v>
      </c>
      <c r="J610" s="8">
        <f>VLOOKUP(A610,'Absolute Total Monosaccharide C'!$E$2:$T$999,8)</f>
        <v>0</v>
      </c>
      <c r="K610" s="8">
        <f>VLOOKUP(A610,'Absolute Total Monosaccharide C'!$E$2:$T$999,9)</f>
        <v>0.000836</v>
      </c>
      <c r="L610" s="8">
        <f>VLOOKUP(A610,'Absolute Total Monosaccharide C'!$E$2:$T$999,10)</f>
        <v>0</v>
      </c>
      <c r="M610" s="8">
        <f>VLOOKUP(A610,'Absolute Total Monosaccharide C'!$E$2:$T$999,11)</f>
        <v>0.004145</v>
      </c>
      <c r="N610" s="8">
        <f>VLOOKUP(A610,'Absolute Total Monosaccharide C'!$E$2:$T$999,12)</f>
        <v>0</v>
      </c>
      <c r="O610" s="8">
        <f>VLOOKUP(A610,'Absolute Total Monosaccharide C'!$E$2:$T$999,13)</f>
        <v>0</v>
      </c>
      <c r="P610" s="8">
        <f>VLOOKUP(A610,'Absolute Total Monosaccharide C'!$E$2:$T$999,14)</f>
        <v>0</v>
      </c>
      <c r="Q610" s="8">
        <f>VLOOKUP(A610,'Absolute Total Monosaccharide C'!$E$2:$T$999,15)</f>
        <v>0</v>
      </c>
      <c r="R610" s="8">
        <f>VLOOKUP(A610,'Absolute Total Monosaccharide C'!$E$2:$T$999,16)</f>
        <v>0.00027</v>
      </c>
      <c r="S610" s="110">
        <f>VLOOKUP(A610,'Absolute Total Monosaccharide C'!$E$2:$T$999,2)</f>
        <v>11.385</v>
      </c>
    </row>
    <row r="611">
      <c r="A611" s="2" t="s">
        <v>1713</v>
      </c>
      <c r="B611" s="8" t="str">
        <f>VLOOKUP(A611,'Food Encyclopedia'!$C$2:$K$999,3)&amp;","&amp;VLOOKUP(A611,'Food Encyclopedia'!$C$2:$K$999,4)&amp;","&amp;VLOOKUP(A611,'Food Encyclopedia'!$C$2:$K$999,5)&amp;","&amp;VLOOKUP(A611,'Food Encyclopedia'!$C$2:$K$999,6)</f>
        <v>burger patty, wheat gluten, NA, frozen,Sweet Earth,Traditional Seitan Strips,Grain Products</v>
      </c>
      <c r="C611" s="8" t="str">
        <f>VLOOKUP(A611,'Food Encyclopedia'!$C$2:$K$999,6)</f>
        <v>Grain Products</v>
      </c>
      <c r="D611" s="8" t="str">
        <f>VLOOKUP(A611,'Food Encyclopedia'!$C$2:$K$999,7)</f>
        <v>Plant-based Meat</v>
      </c>
      <c r="E611" s="8">
        <f>VLOOKUP(A611,'Absolute Total Monosaccharide C'!$E$2:$T$999,3)</f>
        <v>0.08034</v>
      </c>
      <c r="F611" s="8">
        <f>VLOOKUP(A611,'Absolute Total Monosaccharide C'!$E$2:$T$999,4)</f>
        <v>0.002261</v>
      </c>
      <c r="G611" s="8">
        <f>VLOOKUP(A611,'Absolute Total Monosaccharide C'!$E$2:$T$999,5)</f>
        <v>0.005095</v>
      </c>
      <c r="H611" s="8">
        <f>VLOOKUP(A611,'Absolute Total Monosaccharide C'!$E$2:$T$999,6)</f>
        <v>0.002707</v>
      </c>
      <c r="I611" s="110">
        <f>VLOOKUP(A611,'Absolute Total Monosaccharide C'!$E$2:$T$999,7)</f>
        <v>0.002034</v>
      </c>
      <c r="J611" s="8">
        <f>VLOOKUP(A611,'Absolute Total Monosaccharide C'!$E$2:$T$999,8)</f>
        <v>0</v>
      </c>
      <c r="K611" s="111">
        <f>VLOOKUP(A611,'Absolute Total Monosaccharide C'!$E$2:$T$999,9)</f>
        <v>0.00000992</v>
      </c>
      <c r="L611" s="8">
        <f>VLOOKUP(A611,'Absolute Total Monosaccharide C'!$E$2:$T$999,10)</f>
        <v>0</v>
      </c>
      <c r="M611" s="8">
        <f>VLOOKUP(A611,'Absolute Total Monosaccharide C'!$E$2:$T$999,11)</f>
        <v>0.000174</v>
      </c>
      <c r="N611" s="8">
        <f>VLOOKUP(A611,'Absolute Total Monosaccharide C'!$E$2:$T$999,12)</f>
        <v>0</v>
      </c>
      <c r="O611" s="8">
        <f>VLOOKUP(A611,'Absolute Total Monosaccharide C'!$E$2:$T$999,13)</f>
        <v>0</v>
      </c>
      <c r="P611" s="8">
        <f>VLOOKUP(A611,'Absolute Total Monosaccharide C'!$E$2:$T$999,14)</f>
        <v>0</v>
      </c>
      <c r="Q611" s="8">
        <f>VLOOKUP(A611,'Absolute Total Monosaccharide C'!$E$2:$T$999,15)</f>
        <v>0</v>
      </c>
      <c r="R611" s="8">
        <f>VLOOKUP(A611,'Absolute Total Monosaccharide C'!$E$2:$T$999,16)</f>
        <v>0.000273</v>
      </c>
      <c r="S611" s="110">
        <f>VLOOKUP(A611,'Absolute Total Monosaccharide C'!$E$2:$T$999,2)</f>
        <v>10.35</v>
      </c>
    </row>
    <row r="612">
      <c r="A612" s="2" t="s">
        <v>1717</v>
      </c>
      <c r="B612" s="8" t="str">
        <f>VLOOKUP(A612,'Food Encyclopedia'!$C$2:$K$999,3)&amp;","&amp;VLOOKUP(A612,'Food Encyclopedia'!$C$2:$K$999,4)&amp;","&amp;VLOOKUP(A612,'Food Encyclopedia'!$C$2:$K$999,5)&amp;","&amp;VLOOKUP(A612,'Food Encyclopedia'!$C$2:$K$999,6)</f>
        <v>ground non-meat, NA, NA, frozen,Quorn,Meatless Grounds (mycoprotein),Vegetables</v>
      </c>
      <c r="C612" s="8" t="str">
        <f>VLOOKUP(A612,'Food Encyclopedia'!$C$2:$K$999,6)</f>
        <v>Vegetables</v>
      </c>
      <c r="D612" s="8" t="str">
        <f>VLOOKUP(A612,'Food Encyclopedia'!$C$2:$K$999,7)</f>
        <v>Plant-based Meat</v>
      </c>
      <c r="E612" s="8">
        <f>VLOOKUP(A612,'Absolute Total Monosaccharide C'!$E$2:$T$999,3)</f>
        <v>0.088839</v>
      </c>
      <c r="F612" s="8">
        <f>VLOOKUP(A612,'Absolute Total Monosaccharide C'!$E$2:$T$999,4)</f>
        <v>0.005628</v>
      </c>
      <c r="G612" s="8">
        <f>VLOOKUP(A612,'Absolute Total Monosaccharide C'!$E$2:$T$999,5)</f>
        <v>0.002294</v>
      </c>
      <c r="H612" s="8">
        <f>VLOOKUP(A612,'Absolute Total Monosaccharide C'!$E$2:$T$999,6)</f>
        <v>0.00016</v>
      </c>
      <c r="I612" s="110">
        <f>VLOOKUP(A612,'Absolute Total Monosaccharide C'!$E$2:$T$999,7)</f>
        <v>0.000197</v>
      </c>
      <c r="J612" s="8">
        <f>VLOOKUP(A612,'Absolute Total Monosaccharide C'!$E$2:$T$999,8)</f>
        <v>0</v>
      </c>
      <c r="K612" s="8">
        <f>VLOOKUP(A612,'Absolute Total Monosaccharide C'!$E$2:$T$999,9)</f>
        <v>0</v>
      </c>
      <c r="L612" s="8">
        <f>VLOOKUP(A612,'Absolute Total Monosaccharide C'!$E$2:$T$999,10)</f>
        <v>0.001362</v>
      </c>
      <c r="M612" s="8">
        <f>VLOOKUP(A612,'Absolute Total Monosaccharide C'!$E$2:$T$999,11)</f>
        <v>0</v>
      </c>
      <c r="N612" s="8">
        <f>VLOOKUP(A612,'Absolute Total Monosaccharide C'!$E$2:$T$999,12)</f>
        <v>0</v>
      </c>
      <c r="O612" s="8">
        <f>VLOOKUP(A612,'Absolute Total Monosaccharide C'!$E$2:$T$999,13)</f>
        <v>0</v>
      </c>
      <c r="P612" s="8">
        <f>VLOOKUP(A612,'Absolute Total Monosaccharide C'!$E$2:$T$999,14)</f>
        <v>0.01599</v>
      </c>
      <c r="Q612" s="8">
        <f>VLOOKUP(A612,'Absolute Total Monosaccharide C'!$E$2:$T$999,15)</f>
        <v>0</v>
      </c>
      <c r="R612" s="8">
        <f>VLOOKUP(A612,'Absolute Total Monosaccharide C'!$E$2:$T$999,16)</f>
        <v>0.001749</v>
      </c>
      <c r="S612" s="110">
        <f>VLOOKUP(A612,'Absolute Total Monosaccharide C'!$E$2:$T$999,2)</f>
        <v>9.857</v>
      </c>
    </row>
    <row r="613">
      <c r="A613" s="2" t="s">
        <v>1721</v>
      </c>
      <c r="B613" s="8" t="str">
        <f>VLOOKUP(A613,'Food Encyclopedia'!$C$2:$K$999,3)&amp;","&amp;VLOOKUP(A613,'Food Encyclopedia'!$C$2:$K$999,4)&amp;","&amp;VLOOKUP(A613,'Food Encyclopedia'!$C$2:$K$999,5)&amp;","&amp;VLOOKUP(A613,'Food Encyclopedia'!$C$2:$K$999,6)</f>
        <v>non-meat tenders, NA, NA, frozen [to be processed],Gardein,Seven Grain Crispy Tenders,Grain Products</v>
      </c>
      <c r="C613" s="8" t="str">
        <f>VLOOKUP(A613,'Food Encyclopedia'!$C$2:$K$999,6)</f>
        <v>Grain Products</v>
      </c>
      <c r="D613" s="8" t="str">
        <f>VLOOKUP(A613,'Food Encyclopedia'!$C$2:$K$999,7)</f>
        <v>Plant-based Meat</v>
      </c>
      <c r="E613" s="8" t="str">
        <f>VLOOKUP(A613,'Absolute Total Monosaccharide C'!$E$2:$T$999,3)</f>
        <v/>
      </c>
      <c r="F613" s="8" t="str">
        <f>VLOOKUP(A613,'Absolute Total Monosaccharide C'!$E$2:$T$999,4)</f>
        <v/>
      </c>
      <c r="G613" s="8" t="str">
        <f>VLOOKUP(A613,'Absolute Total Monosaccharide C'!$E$2:$T$999,5)</f>
        <v/>
      </c>
      <c r="H613" s="8" t="str">
        <f>VLOOKUP(A613,'Absolute Total Monosaccharide C'!$E$2:$T$999,6)</f>
        <v/>
      </c>
      <c r="I613" s="110" t="str">
        <f>VLOOKUP(A613,'Absolute Total Monosaccharide C'!$E$2:$T$999,7)</f>
        <v/>
      </c>
      <c r="J613" s="8" t="str">
        <f>VLOOKUP(A613,'Absolute Total Monosaccharide C'!$E$2:$T$999,8)</f>
        <v/>
      </c>
      <c r="K613" s="8" t="str">
        <f>VLOOKUP(A613,'Absolute Total Monosaccharide C'!$E$2:$T$999,9)</f>
        <v/>
      </c>
      <c r="L613" s="8" t="str">
        <f>VLOOKUP(A613,'Absolute Total Monosaccharide C'!$E$2:$T$999,10)</f>
        <v/>
      </c>
      <c r="M613" s="8" t="str">
        <f>VLOOKUP(A613,'Absolute Total Monosaccharide C'!$E$2:$T$999,11)</f>
        <v/>
      </c>
      <c r="N613" s="8" t="str">
        <f>VLOOKUP(A613,'Absolute Total Monosaccharide C'!$E$2:$T$999,12)</f>
        <v/>
      </c>
      <c r="O613" s="8" t="str">
        <f>VLOOKUP(A613,'Absolute Total Monosaccharide C'!$E$2:$T$999,13)</f>
        <v/>
      </c>
      <c r="P613" s="8" t="str">
        <f>VLOOKUP(A613,'Absolute Total Monosaccharide C'!$E$2:$T$999,14)</f>
        <v/>
      </c>
      <c r="Q613" s="8" t="str">
        <f>VLOOKUP(A613,'Absolute Total Monosaccharide C'!$E$2:$T$999,15)</f>
        <v/>
      </c>
      <c r="R613" s="8" t="str">
        <f>VLOOKUP(A613,'Absolute Total Monosaccharide C'!$E$2:$T$999,16)</f>
        <v/>
      </c>
      <c r="S613" s="110" t="str">
        <f>VLOOKUP(A613,'Absolute Total Monosaccharide C'!$E$2:$T$999,2)</f>
        <v/>
      </c>
    </row>
    <row r="614">
      <c r="A614" s="2" t="s">
        <v>1725</v>
      </c>
      <c r="B614" s="8" t="str">
        <f>VLOOKUP(A614,'Food Encyclopedia'!$C$2:$K$999,3)&amp;","&amp;VLOOKUP(A614,'Food Encyclopedia'!$C$2:$K$999,4)&amp;","&amp;VLOOKUP(A614,'Food Encyclopedia'!$C$2:$K$999,5)&amp;","&amp;VLOOKUP(A614,'Food Encyclopedia'!$C$2:$K$999,6)</f>
        <v>burger patty, whole grain millet sweet potato &amp; leafy greens, NA, frozen,Hilary's,Organic World's Best Veggie Burgers,Grain Products</v>
      </c>
      <c r="C614" s="8" t="str">
        <f>VLOOKUP(A614,'Food Encyclopedia'!$C$2:$K$999,6)</f>
        <v>Grain Products</v>
      </c>
      <c r="D614" s="8" t="str">
        <f>VLOOKUP(A614,'Food Encyclopedia'!$C$2:$K$999,7)</f>
        <v>Plant-based Meat</v>
      </c>
      <c r="E614" s="8">
        <f>VLOOKUP(A614,'Absolute Total Monosaccharide C'!$E$2:$T$999,3)</f>
        <v>0.195421</v>
      </c>
      <c r="F614" s="8">
        <f>VLOOKUP(A614,'Absolute Total Monosaccharide C'!$E$2:$T$999,4)</f>
        <v>0.003898</v>
      </c>
      <c r="G614" s="8">
        <f>VLOOKUP(A614,'Absolute Total Monosaccharide C'!$E$2:$T$999,5)</f>
        <v>0.003312</v>
      </c>
      <c r="H614" s="8">
        <f>VLOOKUP(A614,'Absolute Total Monosaccharide C'!$E$2:$T$999,6)</f>
        <v>0.001791</v>
      </c>
      <c r="I614" s="110">
        <f>VLOOKUP(A614,'Absolute Total Monosaccharide C'!$E$2:$T$999,7)</f>
        <v>0.00218</v>
      </c>
      <c r="J614" s="8">
        <f>VLOOKUP(A614,'Absolute Total Monosaccharide C'!$E$2:$T$999,8)</f>
        <v>0</v>
      </c>
      <c r="K614" s="8">
        <f>VLOOKUP(A614,'Absolute Total Monosaccharide C'!$E$2:$T$999,9)</f>
        <v>0.000438</v>
      </c>
      <c r="L614" s="8">
        <f>VLOOKUP(A614,'Absolute Total Monosaccharide C'!$E$2:$T$999,10)</f>
        <v>0</v>
      </c>
      <c r="M614" s="8">
        <f>VLOOKUP(A614,'Absolute Total Monosaccharide C'!$E$2:$T$999,11)</f>
        <v>0.001448</v>
      </c>
      <c r="N614" s="8">
        <f>VLOOKUP(A614,'Absolute Total Monosaccharide C'!$E$2:$T$999,12)</f>
        <v>0</v>
      </c>
      <c r="O614" s="8">
        <f>VLOOKUP(A614,'Absolute Total Monosaccharide C'!$E$2:$T$999,13)</f>
        <v>0</v>
      </c>
      <c r="P614" s="8">
        <f>VLOOKUP(A614,'Absolute Total Monosaccharide C'!$E$2:$T$999,14)</f>
        <v>0</v>
      </c>
      <c r="Q614" s="8">
        <f>VLOOKUP(A614,'Absolute Total Monosaccharide C'!$E$2:$T$999,15)</f>
        <v>0</v>
      </c>
      <c r="R614" s="8">
        <f>VLOOKUP(A614,'Absolute Total Monosaccharide C'!$E$2:$T$999,16)</f>
        <v>0.000163</v>
      </c>
      <c r="S614" s="110">
        <f>VLOOKUP(A614,'Absolute Total Monosaccharide C'!$E$2:$T$999,2)</f>
        <v>10.414</v>
      </c>
    </row>
    <row r="615">
      <c r="A615" s="2" t="s">
        <v>1728</v>
      </c>
      <c r="B615" s="8" t="str">
        <f>VLOOKUP(A615,'Food Encyclopedia'!$C$2:$K$999,3)&amp;","&amp;VLOOKUP(A615,'Food Encyclopedia'!$C$2:$K$999,4)&amp;","&amp;VLOOKUP(A615,'Food Encyclopedia'!$C$2:$K$999,5)&amp;","&amp;VLOOKUP(A615,'Food Encyclopedia'!$C$2:$K$999,6)</f>
        <v>burger patty, NA, NA, frozen,The Alpha Party,Plant based, meatless sausage,Beans, Peas, Legumes, Nuts, Seeds</v>
      </c>
      <c r="C615" s="8" t="str">
        <f>VLOOKUP(A615,'Food Encyclopedia'!$C$2:$K$999,6)</f>
        <v>Beans, Peas, Legumes, Nuts, Seeds</v>
      </c>
      <c r="D615" s="8" t="str">
        <f>VLOOKUP(A615,'Food Encyclopedia'!$C$2:$K$999,7)</f>
        <v>Plant-based Meat</v>
      </c>
      <c r="E615" s="8">
        <f>VLOOKUP(A615,'Absolute Total Monosaccharide C'!$E$2:$T$999,3)</f>
        <v>0.044381</v>
      </c>
      <c r="F615" s="8">
        <f>VLOOKUP(A615,'Absolute Total Monosaccharide C'!$E$2:$T$999,4)</f>
        <v>0.023461</v>
      </c>
      <c r="G615" s="8">
        <f>VLOOKUP(A615,'Absolute Total Monosaccharide C'!$E$2:$T$999,5)</f>
        <v>0.011825</v>
      </c>
      <c r="H615" s="8">
        <f>VLOOKUP(A615,'Absolute Total Monosaccharide C'!$E$2:$T$999,6)</f>
        <v>0.003367</v>
      </c>
      <c r="I615" s="110">
        <f>VLOOKUP(A615,'Absolute Total Monosaccharide C'!$E$2:$T$999,7)</f>
        <v>0.008369</v>
      </c>
      <c r="J615" s="8">
        <f>VLOOKUP(A615,'Absolute Total Monosaccharide C'!$E$2:$T$999,8)</f>
        <v>0</v>
      </c>
      <c r="K615" s="8">
        <f>VLOOKUP(A615,'Absolute Total Monosaccharide C'!$E$2:$T$999,9)</f>
        <v>0.00101</v>
      </c>
      <c r="L615" s="8">
        <f>VLOOKUP(A615,'Absolute Total Monosaccharide C'!$E$2:$T$999,10)</f>
        <v>0</v>
      </c>
      <c r="M615" s="8">
        <f>VLOOKUP(A615,'Absolute Total Monosaccharide C'!$E$2:$T$999,11)</f>
        <v>0.002747</v>
      </c>
      <c r="N615" s="8">
        <f>VLOOKUP(A615,'Absolute Total Monosaccharide C'!$E$2:$T$999,12)</f>
        <v>0</v>
      </c>
      <c r="O615" s="8">
        <f>VLOOKUP(A615,'Absolute Total Monosaccharide C'!$E$2:$T$999,13)</f>
        <v>0</v>
      </c>
      <c r="P615" s="8">
        <f>VLOOKUP(A615,'Absolute Total Monosaccharide C'!$E$2:$T$999,14)</f>
        <v>0</v>
      </c>
      <c r="Q615" s="8">
        <f>VLOOKUP(A615,'Absolute Total Monosaccharide C'!$E$2:$T$999,15)</f>
        <v>0</v>
      </c>
      <c r="R615" s="8">
        <f>VLOOKUP(A615,'Absolute Total Monosaccharide C'!$E$2:$T$999,16)</f>
        <v>0.001498</v>
      </c>
      <c r="S615" s="110">
        <f>VLOOKUP(A615,'Absolute Total Monosaccharide C'!$E$2:$T$999,2)</f>
        <v>10.065</v>
      </c>
    </row>
    <row r="616">
      <c r="A616" s="2" t="s">
        <v>1732</v>
      </c>
      <c r="B616" s="8" t="str">
        <f>VLOOKUP(A616,'Food Encyclopedia'!$C$2:$K$999,3)&amp;","&amp;VLOOKUP(A616,'Food Encyclopedia'!$C$2:$K$999,4)&amp;","&amp;VLOOKUP(A616,'Food Encyclopedia'!$C$2:$K$999,5)&amp;","&amp;VLOOKUP(A616,'Food Encyclopedia'!$C$2:$K$999,6)</f>
        <v>ground non-meat, NA, NA, frozen  ,Beyond Meat,Beyond Beef: plant-based ground,Beans, Peas, Legumes, Nuts, Seeds</v>
      </c>
      <c r="C616" s="8" t="str">
        <f>VLOOKUP(A616,'Food Encyclopedia'!$C$2:$K$999,6)</f>
        <v>Beans, Peas, Legumes, Nuts, Seeds</v>
      </c>
      <c r="D616" s="8" t="str">
        <f>VLOOKUP(A616,'Food Encyclopedia'!$C$2:$K$999,7)</f>
        <v>Plant-based Meat</v>
      </c>
      <c r="E616" s="8">
        <f>VLOOKUP(A616,'Absolute Total Monosaccharide C'!$E$2:$T$999,3)</f>
        <v>0.045964</v>
      </c>
      <c r="F616" s="8">
        <f>VLOOKUP(A616,'Absolute Total Monosaccharide C'!$E$2:$T$999,4)</f>
        <v>0.004685</v>
      </c>
      <c r="G616" s="8">
        <f>VLOOKUP(A616,'Absolute Total Monosaccharide C'!$E$2:$T$999,5)</f>
        <v>0</v>
      </c>
      <c r="H616" s="8">
        <f>VLOOKUP(A616,'Absolute Total Monosaccharide C'!$E$2:$T$999,6)</f>
        <v>0.000442</v>
      </c>
      <c r="I616" s="110">
        <f>VLOOKUP(A616,'Absolute Total Monosaccharide C'!$E$2:$T$999,7)</f>
        <v>0.002966</v>
      </c>
      <c r="J616" s="8">
        <f>VLOOKUP(A616,'Absolute Total Monosaccharide C'!$E$2:$T$999,8)</f>
        <v>0.000736</v>
      </c>
      <c r="K616" s="8">
        <f>VLOOKUP(A616,'Absolute Total Monosaccharide C'!$E$2:$T$999,9)</f>
        <v>0.00025</v>
      </c>
      <c r="L616" s="111">
        <f>VLOOKUP(A616,'Absolute Total Monosaccharide C'!$E$2:$T$999,10)</f>
        <v>0.0000491</v>
      </c>
      <c r="M616" s="8">
        <f>VLOOKUP(A616,'Absolute Total Monosaccharide C'!$E$2:$T$999,11)</f>
        <v>0.000572</v>
      </c>
      <c r="N616" s="8">
        <f>VLOOKUP(A616,'Absolute Total Monosaccharide C'!$E$2:$T$999,12)</f>
        <v>0</v>
      </c>
      <c r="O616" s="8">
        <f>VLOOKUP(A616,'Absolute Total Monosaccharide C'!$E$2:$T$999,13)</f>
        <v>0</v>
      </c>
      <c r="P616" s="8">
        <f>VLOOKUP(A616,'Absolute Total Monosaccharide C'!$E$2:$T$999,14)</f>
        <v>0.000437</v>
      </c>
      <c r="Q616" s="8">
        <f>VLOOKUP(A616,'Absolute Total Monosaccharide C'!$E$2:$T$999,15)</f>
        <v>0</v>
      </c>
      <c r="R616" s="8">
        <f>VLOOKUP(A616,'Absolute Total Monosaccharide C'!$E$2:$T$999,16)</f>
        <v>0.000925</v>
      </c>
      <c r="S616" s="110">
        <f>VLOOKUP(A616,'Absolute Total Monosaccharide C'!$E$2:$T$999,2)</f>
        <v>10.88</v>
      </c>
    </row>
    <row r="617">
      <c r="A617" s="2" t="s">
        <v>1736</v>
      </c>
      <c r="B617" s="8" t="str">
        <f>VLOOKUP(A617,'Food Encyclopedia'!$C$2:$K$999,3)&amp;","&amp;VLOOKUP(A617,'Food Encyclopedia'!$C$2:$K$999,4)&amp;","&amp;VLOOKUP(A617,'Food Encyclopedia'!$C$2:$K$999,5)&amp;","&amp;VLOOKUP(A617,'Food Encyclopedia'!$C$2:$K$999,6)</f>
        <v>burger patty, quinoa and barley, NA, frozen,Sweet Earth,Veggie Burger: made with organic quinoa &amp; barley,Beans, Peas, Legumes, Nuts, Seeds</v>
      </c>
      <c r="C617" s="8" t="str">
        <f>VLOOKUP(A617,'Food Encyclopedia'!$C$2:$K$999,6)</f>
        <v>Beans, Peas, Legumes, Nuts, Seeds</v>
      </c>
      <c r="D617" s="8" t="str">
        <f>VLOOKUP(A617,'Food Encyclopedia'!$C$2:$K$999,7)</f>
        <v>Plant-based Meat</v>
      </c>
      <c r="E617" s="8">
        <f>VLOOKUP(A617,'Absolute Total Monosaccharide C'!$E$2:$T$999,3)</f>
        <v>0.27162</v>
      </c>
      <c r="F617" s="8">
        <f>VLOOKUP(A617,'Absolute Total Monosaccharide C'!$E$2:$T$999,4)</f>
        <v>0.010183</v>
      </c>
      <c r="G617" s="8">
        <f>VLOOKUP(A617,'Absolute Total Monosaccharide C'!$E$2:$T$999,5)</f>
        <v>0.019912</v>
      </c>
      <c r="H617" s="8">
        <f>VLOOKUP(A617,'Absolute Total Monosaccharide C'!$E$2:$T$999,6)</f>
        <v>0.005912</v>
      </c>
      <c r="I617" s="110">
        <f>VLOOKUP(A617,'Absolute Total Monosaccharide C'!$E$2:$T$999,7)</f>
        <v>0.011422</v>
      </c>
      <c r="J617" s="8">
        <f>VLOOKUP(A617,'Absolute Total Monosaccharide C'!$E$2:$T$999,8)</f>
        <v>0</v>
      </c>
      <c r="K617" s="8">
        <f>VLOOKUP(A617,'Absolute Total Monosaccharide C'!$E$2:$T$999,9)</f>
        <v>0.000761</v>
      </c>
      <c r="L617" s="8">
        <f>VLOOKUP(A617,'Absolute Total Monosaccharide C'!$E$2:$T$999,10)</f>
        <v>0</v>
      </c>
      <c r="M617" s="8">
        <f>VLOOKUP(A617,'Absolute Total Monosaccharide C'!$E$2:$T$999,11)</f>
        <v>0.004968</v>
      </c>
      <c r="N617" s="8">
        <f>VLOOKUP(A617,'Absolute Total Monosaccharide C'!$E$2:$T$999,12)</f>
        <v>0</v>
      </c>
      <c r="O617" s="8">
        <f>VLOOKUP(A617,'Absolute Total Monosaccharide C'!$E$2:$T$999,13)</f>
        <v>0</v>
      </c>
      <c r="P617" s="8">
        <f>VLOOKUP(A617,'Absolute Total Monosaccharide C'!$E$2:$T$999,14)</f>
        <v>0</v>
      </c>
      <c r="Q617" s="8">
        <f>VLOOKUP(A617,'Absolute Total Monosaccharide C'!$E$2:$T$999,15)</f>
        <v>0</v>
      </c>
      <c r="R617" s="8">
        <f>VLOOKUP(A617,'Absolute Total Monosaccharide C'!$E$2:$T$999,16)</f>
        <v>0.00082</v>
      </c>
      <c r="S617" s="110">
        <f>VLOOKUP(A617,'Absolute Total Monosaccharide C'!$E$2:$T$999,2)</f>
        <v>10.327</v>
      </c>
    </row>
    <row r="618">
      <c r="A618" s="2" t="s">
        <v>1739</v>
      </c>
      <c r="B618" s="8" t="str">
        <f>VLOOKUP(A618,'Food Encyclopedia'!$C$2:$K$999,3)&amp;","&amp;VLOOKUP(A618,'Food Encyclopedia'!$C$2:$K$999,4)&amp;","&amp;VLOOKUP(A618,'Food Encyclopedia'!$C$2:$K$999,5)&amp;","&amp;VLOOKUP(A618,'Food Encyclopedia'!$C$2:$K$999,6)</f>
        <v>bread, sprouted wheat, NA, fresh,Trader Joe's,Sprouted Wheat, California style bread: made with organic sprouted wheat , nillet &amp; sprouted corn,Grain Products</v>
      </c>
      <c r="C618" s="8" t="str">
        <f>VLOOKUP(A618,'Food Encyclopedia'!$C$2:$K$999,6)</f>
        <v>Grain Products</v>
      </c>
      <c r="D618" s="8" t="str">
        <f>VLOOKUP(A618,'Food Encyclopedia'!$C$2:$K$999,7)</f>
        <v>Bread</v>
      </c>
      <c r="E618" s="8">
        <f>VLOOKUP(A618,'Absolute Total Monosaccharide C'!$E$2:$T$999,3)</f>
        <v>0.502907</v>
      </c>
      <c r="F618" s="8">
        <f>VLOOKUP(A618,'Absolute Total Monosaccharide C'!$E$2:$T$999,4)</f>
        <v>0.003004</v>
      </c>
      <c r="G618" s="8">
        <f>VLOOKUP(A618,'Absolute Total Monosaccharide C'!$E$2:$T$999,5)</f>
        <v>0.004738</v>
      </c>
      <c r="H618" s="8">
        <f>VLOOKUP(A618,'Absolute Total Monosaccharide C'!$E$2:$T$999,6)</f>
        <v>0.013536</v>
      </c>
      <c r="I618" s="110">
        <f>VLOOKUP(A618,'Absolute Total Monosaccharide C'!$E$2:$T$999,7)</f>
        <v>0.033286</v>
      </c>
      <c r="J618" s="8">
        <f>VLOOKUP(A618,'Absolute Total Monosaccharide C'!$E$2:$T$999,8)</f>
        <v>0.000344</v>
      </c>
      <c r="K618" s="111">
        <f>VLOOKUP(A618,'Absolute Total Monosaccharide C'!$E$2:$T$999,9)</f>
        <v>0.0000598</v>
      </c>
      <c r="L618" s="111">
        <f>VLOOKUP(A618,'Absolute Total Monosaccharide C'!$E$2:$T$999,10)</f>
        <v>0.0000825</v>
      </c>
      <c r="M618" s="111">
        <f>VLOOKUP(A618,'Absolute Total Monosaccharide C'!$E$2:$T$999,11)</f>
        <v>0.0000735</v>
      </c>
      <c r="N618" s="8">
        <f>VLOOKUP(A618,'Absolute Total Monosaccharide C'!$E$2:$T$999,12)</f>
        <v>0</v>
      </c>
      <c r="O618" s="8">
        <f>VLOOKUP(A618,'Absolute Total Monosaccharide C'!$E$2:$T$999,13)</f>
        <v>0</v>
      </c>
      <c r="P618" s="8">
        <f>VLOOKUP(A618,'Absolute Total Monosaccharide C'!$E$2:$T$999,14)</f>
        <v>0.001969</v>
      </c>
      <c r="Q618" s="8">
        <f>VLOOKUP(A618,'Absolute Total Monosaccharide C'!$E$2:$T$999,15)</f>
        <v>0</v>
      </c>
      <c r="R618" s="8">
        <f>VLOOKUP(A618,'Absolute Total Monosaccharide C'!$E$2:$T$999,16)</f>
        <v>0.000549</v>
      </c>
      <c r="S618" s="110">
        <f>VLOOKUP(A618,'Absolute Total Monosaccharide C'!$E$2:$T$999,2)</f>
        <v>10.576</v>
      </c>
    </row>
    <row r="619">
      <c r="A619" s="2" t="s">
        <v>1741</v>
      </c>
      <c r="B619" s="8" t="str">
        <f>VLOOKUP(A619,'Food Encyclopedia'!$C$2:$K$999,3)&amp;","&amp;VLOOKUP(A619,'Food Encyclopedia'!$C$2:$K$999,4)&amp;","&amp;VLOOKUP(A619,'Food Encyclopedia'!$C$2:$K$999,5)&amp;","&amp;VLOOKUP(A619,'Food Encyclopedia'!$C$2:$K$999,6)</f>
        <v>Persimmon, Fuyu, flesh. fresh,NA,N/A,Fruits</v>
      </c>
      <c r="C619" s="8" t="str">
        <f>VLOOKUP(A619,'Food Encyclopedia'!$C$2:$K$999,6)</f>
        <v>Fruits</v>
      </c>
      <c r="D619" s="8" t="str">
        <f>VLOOKUP(A619,'Food Encyclopedia'!$C$2:$K$999,7)</f>
        <v>Fruit</v>
      </c>
      <c r="E619" s="8">
        <f>VLOOKUP(A619,'Absolute Total Monosaccharide C'!$E$2:$T$999,3)</f>
        <v>0.294275</v>
      </c>
      <c r="F619" s="8">
        <f>VLOOKUP(A619,'Absolute Total Monosaccharide C'!$E$2:$T$999,4)</f>
        <v>0.006824</v>
      </c>
      <c r="G619" s="8">
        <f>VLOOKUP(A619,'Absolute Total Monosaccharide C'!$E$2:$T$999,5)</f>
        <v>0.008476</v>
      </c>
      <c r="H619" s="8">
        <f>VLOOKUP(A619,'Absolute Total Monosaccharide C'!$E$2:$T$999,6)</f>
        <v>0.004234</v>
      </c>
      <c r="I619" s="110">
        <f>VLOOKUP(A619,'Absolute Total Monosaccharide C'!$E$2:$T$999,7)</f>
        <v>0.004583</v>
      </c>
      <c r="J619" s="8">
        <f>VLOOKUP(A619,'Absolute Total Monosaccharide C'!$E$2:$T$999,8)</f>
        <v>0.005615</v>
      </c>
      <c r="K619" s="8">
        <f>VLOOKUP(A619,'Absolute Total Monosaccharide C'!$E$2:$T$999,9)</f>
        <v>0.000983</v>
      </c>
      <c r="L619" s="8">
        <f>VLOOKUP(A619,'Absolute Total Monosaccharide C'!$E$2:$T$999,10)</f>
        <v>0.000107</v>
      </c>
      <c r="M619" s="8">
        <f>VLOOKUP(A619,'Absolute Total Monosaccharide C'!$E$2:$T$999,11)</f>
        <v>0.01027</v>
      </c>
      <c r="N619" s="8">
        <f>VLOOKUP(A619,'Absolute Total Monosaccharide C'!$E$2:$T$999,12)</f>
        <v>0</v>
      </c>
      <c r="O619" s="8">
        <f>VLOOKUP(A619,'Absolute Total Monosaccharide C'!$E$2:$T$999,13)</f>
        <v>0</v>
      </c>
      <c r="P619" s="8">
        <f>VLOOKUP(A619,'Absolute Total Monosaccharide C'!$E$2:$T$999,14)</f>
        <v>0.000636</v>
      </c>
      <c r="Q619" s="8">
        <f>VLOOKUP(A619,'Absolute Total Monosaccharide C'!$E$2:$T$999,15)</f>
        <v>0</v>
      </c>
      <c r="R619" s="8">
        <f>VLOOKUP(A619,'Absolute Total Monosaccharide C'!$E$2:$T$999,16)</f>
        <v>0.000114</v>
      </c>
      <c r="S619" s="110">
        <f>VLOOKUP(A619,'Absolute Total Monosaccharide C'!$E$2:$T$999,2)</f>
        <v>9.573</v>
      </c>
    </row>
    <row r="620">
      <c r="A620" s="2" t="s">
        <v>1744</v>
      </c>
      <c r="B620" s="8" t="str">
        <f>VLOOKUP(A620,'Food Encyclopedia'!$C$2:$K$999,3)&amp;","&amp;VLOOKUP(A620,'Food Encyclopedia'!$C$2:$K$999,4)&amp;","&amp;VLOOKUP(A620,'Food Encyclopedia'!$C$2:$K$999,5)&amp;","&amp;VLOOKUP(A620,'Food Encyclopedia'!$C$2:$K$999,6)</f>
        <v>Smoothies blend, NA, NA, refrigerated,Naked,Power Machine: apples (1 1/2), guavas (1 1/3), mango (1/2), orange (1/2), peach (1/2), strawberries (5),Fruits</v>
      </c>
      <c r="C620" s="8" t="str">
        <f>VLOOKUP(A620,'Food Encyclopedia'!$C$2:$K$999,6)</f>
        <v>Fruits</v>
      </c>
      <c r="D620" s="8" t="str">
        <f>VLOOKUP(A620,'Food Encyclopedia'!$C$2:$K$999,7)</f>
        <v>Beverage</v>
      </c>
      <c r="E620" s="8">
        <f>VLOOKUP(A620,'Absolute Total Monosaccharide C'!$E$2:$T$999,3)</f>
        <v>0.210583</v>
      </c>
      <c r="F620" s="8">
        <f>VLOOKUP(A620,'Absolute Total Monosaccharide C'!$E$2:$T$999,4)</f>
        <v>0.005298</v>
      </c>
      <c r="G620" s="8">
        <f>VLOOKUP(A620,'Absolute Total Monosaccharide C'!$E$2:$T$999,5)</f>
        <v>0.010256</v>
      </c>
      <c r="H620" s="8">
        <f>VLOOKUP(A620,'Absolute Total Monosaccharide C'!$E$2:$T$999,6)</f>
        <v>0.00697</v>
      </c>
      <c r="I620" s="110">
        <f>VLOOKUP(A620,'Absolute Total Monosaccharide C'!$E$2:$T$999,7)</f>
        <v>0.009654</v>
      </c>
      <c r="J620" s="8">
        <f>VLOOKUP(A620,'Absolute Total Monosaccharide C'!$E$2:$T$999,8)</f>
        <v>0.004809</v>
      </c>
      <c r="K620" s="8">
        <f>VLOOKUP(A620,'Absolute Total Monosaccharide C'!$E$2:$T$999,9)</f>
        <v>0.001044</v>
      </c>
      <c r="L620" s="8">
        <f>VLOOKUP(A620,'Absolute Total Monosaccharide C'!$E$2:$T$999,10)</f>
        <v>0.000193</v>
      </c>
      <c r="M620" s="8">
        <f>VLOOKUP(A620,'Absolute Total Monosaccharide C'!$E$2:$T$999,11)</f>
        <v>0.009627</v>
      </c>
      <c r="N620" s="8">
        <f>VLOOKUP(A620,'Absolute Total Monosaccharide C'!$E$2:$T$999,12)</f>
        <v>0</v>
      </c>
      <c r="O620" s="8">
        <f>VLOOKUP(A620,'Absolute Total Monosaccharide C'!$E$2:$T$999,13)</f>
        <v>0</v>
      </c>
      <c r="P620" s="8">
        <f>VLOOKUP(A620,'Absolute Total Monosaccharide C'!$E$2:$T$999,14)</f>
        <v>0.000985</v>
      </c>
      <c r="Q620" s="8">
        <f>VLOOKUP(A620,'Absolute Total Monosaccharide C'!$E$2:$T$999,15)</f>
        <v>0</v>
      </c>
      <c r="R620" s="8">
        <f>VLOOKUP(A620,'Absolute Total Monosaccharide C'!$E$2:$T$999,16)</f>
        <v>0.00019</v>
      </c>
      <c r="S620" s="110">
        <f>VLOOKUP(A620,'Absolute Total Monosaccharide C'!$E$2:$T$999,2)</f>
        <v>10.454</v>
      </c>
    </row>
    <row r="621">
      <c r="A621" s="2" t="s">
        <v>1749</v>
      </c>
      <c r="B621" s="8" t="str">
        <f>VLOOKUP(A621,'Food Encyclopedia'!$C$2:$K$999,3)&amp;","&amp;VLOOKUP(A621,'Food Encyclopedia'!$C$2:$K$999,4)&amp;","&amp;VLOOKUP(A621,'Food Encyclopedia'!$C$2:$K$999,5)&amp;","&amp;VLOOKUP(A621,'Food Encyclopedia'!$C$2:$K$999,6)</f>
        <v>Smoothies blend, NA, NA, refrigerated,Naked,Green Machine: apples (2 3/4), mango (1/12), pineapple (1/12), banana (1/2), kiwi (1/3), spirulina (1335 mg), alfalfa (409 mg), broccoli (102 mg), spinach (102 mg), bareley grass (76 mg), wheatgrass (76 mg), ginger (51 mg), parsley (51 mg), kale (51 mg), garlic (51 mg),Fruits</v>
      </c>
      <c r="C621" s="8" t="str">
        <f>VLOOKUP(A621,'Food Encyclopedia'!$C$2:$K$999,6)</f>
        <v>Fruits</v>
      </c>
      <c r="D621" s="8" t="str">
        <f>VLOOKUP(A621,'Food Encyclopedia'!$C$2:$K$999,7)</f>
        <v>Beverage</v>
      </c>
      <c r="E621" s="8">
        <f>VLOOKUP(A621,'Absolute Total Monosaccharide C'!$E$2:$T$999,3)</f>
        <v>0.263663</v>
      </c>
      <c r="F621" s="8">
        <f>VLOOKUP(A621,'Absolute Total Monosaccharide C'!$E$2:$T$999,4)</f>
        <v>0.005842</v>
      </c>
      <c r="G621" s="8">
        <f>VLOOKUP(A621,'Absolute Total Monosaccharide C'!$E$2:$T$999,5)</f>
        <v>0.019546</v>
      </c>
      <c r="H621" s="8">
        <f>VLOOKUP(A621,'Absolute Total Monosaccharide C'!$E$2:$T$999,6)</f>
        <v>0.001945</v>
      </c>
      <c r="I621" s="110">
        <f>VLOOKUP(A621,'Absolute Total Monosaccharide C'!$E$2:$T$999,7)</f>
        <v>0.005345</v>
      </c>
      <c r="J621" s="8">
        <f>VLOOKUP(A621,'Absolute Total Monosaccharide C'!$E$2:$T$999,8)</f>
        <v>0.001991</v>
      </c>
      <c r="K621" s="8">
        <f>VLOOKUP(A621,'Absolute Total Monosaccharide C'!$E$2:$T$999,9)</f>
        <v>0.000456</v>
      </c>
      <c r="L621" s="111">
        <f>VLOOKUP(A621,'Absolute Total Monosaccharide C'!$E$2:$T$999,10)</f>
        <v>0.0000435</v>
      </c>
      <c r="M621" s="8">
        <f>VLOOKUP(A621,'Absolute Total Monosaccharide C'!$E$2:$T$999,11)</f>
        <v>0.007624</v>
      </c>
      <c r="N621" s="8">
        <f>VLOOKUP(A621,'Absolute Total Monosaccharide C'!$E$2:$T$999,12)</f>
        <v>0</v>
      </c>
      <c r="O621" s="8">
        <f>VLOOKUP(A621,'Absolute Total Monosaccharide C'!$E$2:$T$999,13)</f>
        <v>0</v>
      </c>
      <c r="P621" s="8">
        <f>VLOOKUP(A621,'Absolute Total Monosaccharide C'!$E$2:$T$999,14)</f>
        <v>0.000646</v>
      </c>
      <c r="Q621" s="8">
        <f>VLOOKUP(A621,'Absolute Total Monosaccharide C'!$E$2:$T$999,15)</f>
        <v>0</v>
      </c>
      <c r="R621" s="8">
        <f>VLOOKUP(A621,'Absolute Total Monosaccharide C'!$E$2:$T$999,16)</f>
        <v>0.000234</v>
      </c>
      <c r="S621" s="110">
        <f>VLOOKUP(A621,'Absolute Total Monosaccharide C'!$E$2:$T$999,2)</f>
        <v>9.986</v>
      </c>
    </row>
    <row r="622">
      <c r="A622" s="2" t="s">
        <v>1751</v>
      </c>
      <c r="B622" s="8" t="str">
        <f>VLOOKUP(A622,'Food Encyclopedia'!$C$2:$K$999,3)&amp;","&amp;VLOOKUP(A622,'Food Encyclopedia'!$C$2:$K$999,4)&amp;","&amp;VLOOKUP(A622,'Food Encyclopedia'!$C$2:$K$999,5)&amp;","&amp;VLOOKUP(A622,'Food Encyclopedia'!$C$2:$K$999,6)</f>
        <v>Smoothies blend, NA, NA, refrigerated,Naked,Oragne Carrot: orange (1), carrots (2 1/3), mango (1/2), apples (1 1/2), banana, lemon, potassium (840 mg), vitamin C (90 mg), Vitamin A (850 mcg),Fruits</v>
      </c>
      <c r="C622" s="8" t="str">
        <f>VLOOKUP(A622,'Food Encyclopedia'!$C$2:$K$999,6)</f>
        <v>Fruits</v>
      </c>
      <c r="D622" s="8" t="str">
        <f>VLOOKUP(A622,'Food Encyclopedia'!$C$2:$K$999,7)</f>
        <v>Beverage</v>
      </c>
      <c r="E622" s="8">
        <f>VLOOKUP(A622,'Absolute Total Monosaccharide C'!$E$2:$T$999,3)</f>
        <v>0.25257</v>
      </c>
      <c r="F622" s="8">
        <f>VLOOKUP(A622,'Absolute Total Monosaccharide C'!$E$2:$T$999,4)</f>
        <v>0.008519</v>
      </c>
      <c r="G622" s="8">
        <f>VLOOKUP(A622,'Absolute Total Monosaccharide C'!$E$2:$T$999,5)</f>
        <v>0.014458</v>
      </c>
      <c r="H622" s="8">
        <f>VLOOKUP(A622,'Absolute Total Monosaccharide C'!$E$2:$T$999,6)</f>
        <v>0.001789</v>
      </c>
      <c r="I622" s="110">
        <f>VLOOKUP(A622,'Absolute Total Monosaccharide C'!$E$2:$T$999,7)</f>
        <v>0.006062</v>
      </c>
      <c r="J622" s="8">
        <f>VLOOKUP(A622,'Absolute Total Monosaccharide C'!$E$2:$T$999,8)</f>
        <v>0.003982</v>
      </c>
      <c r="K622" s="8">
        <f>VLOOKUP(A622,'Absolute Total Monosaccharide C'!$E$2:$T$999,9)</f>
        <v>0.000657</v>
      </c>
      <c r="L622" s="111">
        <f>VLOOKUP(A622,'Absolute Total Monosaccharide C'!$E$2:$T$999,10)</f>
        <v>0.000067</v>
      </c>
      <c r="M622" s="8">
        <f>VLOOKUP(A622,'Absolute Total Monosaccharide C'!$E$2:$T$999,11)</f>
        <v>0.005944</v>
      </c>
      <c r="N622" s="8">
        <f>VLOOKUP(A622,'Absolute Total Monosaccharide C'!$E$2:$T$999,12)</f>
        <v>0</v>
      </c>
      <c r="O622" s="8">
        <f>VLOOKUP(A622,'Absolute Total Monosaccharide C'!$E$2:$T$999,13)</f>
        <v>0</v>
      </c>
      <c r="P622" s="8">
        <f>VLOOKUP(A622,'Absolute Total Monosaccharide C'!$E$2:$T$999,14)</f>
        <v>0.001539</v>
      </c>
      <c r="Q622" s="8">
        <f>VLOOKUP(A622,'Absolute Total Monosaccharide C'!$E$2:$T$999,15)</f>
        <v>0</v>
      </c>
      <c r="R622" s="8">
        <f>VLOOKUP(A622,'Absolute Total Monosaccharide C'!$E$2:$T$999,16)</f>
        <v>0.000246</v>
      </c>
      <c r="S622" s="110">
        <f>VLOOKUP(A622,'Absolute Total Monosaccharide C'!$E$2:$T$999,2)</f>
        <v>9.812</v>
      </c>
    </row>
    <row r="623">
      <c r="A623" s="2" t="s">
        <v>1753</v>
      </c>
      <c r="B623" s="8" t="str">
        <f>VLOOKUP(A623,'Food Encyclopedia'!$C$2:$K$999,3)&amp;","&amp;VLOOKUP(A623,'Food Encyclopedia'!$C$2:$K$999,4)&amp;","&amp;VLOOKUP(A623,'Food Encyclopedia'!$C$2:$K$999,5)&amp;","&amp;VLOOKUP(A623,'Food Encyclopedia'!$C$2:$K$999,6)</f>
        <v>Smoothies blend, NA, NA, refrigerated,Naked,Plant Protein Blueberry Banana: apples (3 1/2), banana (1), blueberries (52), blackberries (5 1/2), carrot (1/4),Fruits</v>
      </c>
      <c r="C623" s="8" t="str">
        <f>VLOOKUP(A623,'Food Encyclopedia'!$C$2:$K$999,6)</f>
        <v>Fruits</v>
      </c>
      <c r="D623" s="8" t="str">
        <f>VLOOKUP(A623,'Food Encyclopedia'!$C$2:$K$999,7)</f>
        <v>Beverage</v>
      </c>
      <c r="E623" s="8">
        <f>VLOOKUP(A623,'Absolute Total Monosaccharide C'!$E$2:$T$999,3)</f>
        <v>0.196562</v>
      </c>
      <c r="F623" s="8">
        <f>VLOOKUP(A623,'Absolute Total Monosaccharide C'!$E$2:$T$999,4)</f>
        <v>0.005187</v>
      </c>
      <c r="G623" s="8">
        <f>VLOOKUP(A623,'Absolute Total Monosaccharide C'!$E$2:$T$999,5)</f>
        <v>0.006315</v>
      </c>
      <c r="H623" s="8">
        <f>VLOOKUP(A623,'Absolute Total Monosaccharide C'!$E$2:$T$999,6)</f>
        <v>0.002878</v>
      </c>
      <c r="I623" s="110">
        <f>VLOOKUP(A623,'Absolute Total Monosaccharide C'!$E$2:$T$999,7)</f>
        <v>0.002701</v>
      </c>
      <c r="J623" s="8">
        <f>VLOOKUP(A623,'Absolute Total Monosaccharide C'!$E$2:$T$999,8)</f>
        <v>0.003267</v>
      </c>
      <c r="K623" s="8">
        <f>VLOOKUP(A623,'Absolute Total Monosaccharide C'!$E$2:$T$999,9)</f>
        <v>0.000498</v>
      </c>
      <c r="L623" s="111">
        <f>VLOOKUP(A623,'Absolute Total Monosaccharide C'!$E$2:$T$999,10)</f>
        <v>0.0000934</v>
      </c>
      <c r="M623" s="8">
        <f>VLOOKUP(A623,'Absolute Total Monosaccharide C'!$E$2:$T$999,11)</f>
        <v>0.003158</v>
      </c>
      <c r="N623" s="8">
        <f>VLOOKUP(A623,'Absolute Total Monosaccharide C'!$E$2:$T$999,12)</f>
        <v>0</v>
      </c>
      <c r="O623" s="8">
        <f>VLOOKUP(A623,'Absolute Total Monosaccharide C'!$E$2:$T$999,13)</f>
        <v>0</v>
      </c>
      <c r="P623" s="8">
        <f>VLOOKUP(A623,'Absolute Total Monosaccharide C'!$E$2:$T$999,14)</f>
        <v>0.001176</v>
      </c>
      <c r="Q623" s="8">
        <f>VLOOKUP(A623,'Absolute Total Monosaccharide C'!$E$2:$T$999,15)</f>
        <v>0</v>
      </c>
      <c r="R623" s="8">
        <f>VLOOKUP(A623,'Absolute Total Monosaccharide C'!$E$2:$T$999,16)</f>
        <v>0.000507</v>
      </c>
      <c r="S623" s="110">
        <f>VLOOKUP(A623,'Absolute Total Monosaccharide C'!$E$2:$T$999,2)</f>
        <v>9.793</v>
      </c>
    </row>
    <row r="624">
      <c r="A624" s="2" t="s">
        <v>1755</v>
      </c>
      <c r="B624" s="8" t="str">
        <f>VLOOKUP(A624,'Food Encyclopedia'!$C$2:$K$999,3)&amp;","&amp;VLOOKUP(A624,'Food Encyclopedia'!$C$2:$K$999,4)&amp;","&amp;VLOOKUP(A624,'Food Encyclopedia'!$C$2:$K$999,5)&amp;","&amp;VLOOKUP(A624,'Food Encyclopedia'!$C$2:$K$999,6)</f>
        <v>Smoothies blend, NA, NA, refrigerated,Naked,Orange Mango: oranges (1 3/4), apples (1 3/4), mango (1/2), banana, Vitamin C (27 mg),Fruits</v>
      </c>
      <c r="C624" s="8" t="str">
        <f>VLOOKUP(A624,'Food Encyclopedia'!$C$2:$K$999,6)</f>
        <v>Fruits</v>
      </c>
      <c r="D624" s="8" t="str">
        <f>VLOOKUP(A624,'Food Encyclopedia'!$C$2:$K$999,7)</f>
        <v>Beverage</v>
      </c>
      <c r="E624" s="8">
        <f>VLOOKUP(A624,'Absolute Total Monosaccharide C'!$E$2:$T$999,3)</f>
        <v>0.234221</v>
      </c>
      <c r="F624" s="8">
        <f>VLOOKUP(A624,'Absolute Total Monosaccharide C'!$E$2:$T$999,4)</f>
        <v>0.00623</v>
      </c>
      <c r="G624" s="8">
        <f>VLOOKUP(A624,'Absolute Total Monosaccharide C'!$E$2:$T$999,5)</f>
        <v>0.008869</v>
      </c>
      <c r="H624" s="8">
        <f>VLOOKUP(A624,'Absolute Total Monosaccharide C'!$E$2:$T$999,6)</f>
        <v>0.002337</v>
      </c>
      <c r="I624" s="110">
        <f>VLOOKUP(A624,'Absolute Total Monosaccharide C'!$E$2:$T$999,7)</f>
        <v>0.005132</v>
      </c>
      <c r="J624" s="8">
        <f>VLOOKUP(A624,'Absolute Total Monosaccharide C'!$E$2:$T$999,8)</f>
        <v>0.003492</v>
      </c>
      <c r="K624" s="8">
        <f>VLOOKUP(A624,'Absolute Total Monosaccharide C'!$E$2:$T$999,9)</f>
        <v>0.000955</v>
      </c>
      <c r="L624" s="111">
        <f>VLOOKUP(A624,'Absolute Total Monosaccharide C'!$E$2:$T$999,10)</f>
        <v>0.0000455</v>
      </c>
      <c r="M624" s="8">
        <f>VLOOKUP(A624,'Absolute Total Monosaccharide C'!$E$2:$T$999,11)</f>
        <v>0.005672</v>
      </c>
      <c r="N624" s="8">
        <f>VLOOKUP(A624,'Absolute Total Monosaccharide C'!$E$2:$T$999,12)</f>
        <v>0</v>
      </c>
      <c r="O624" s="8">
        <f>VLOOKUP(A624,'Absolute Total Monosaccharide C'!$E$2:$T$999,13)</f>
        <v>0</v>
      </c>
      <c r="P624" s="8">
        <f>VLOOKUP(A624,'Absolute Total Monosaccharide C'!$E$2:$T$999,14)</f>
        <v>0.000229</v>
      </c>
      <c r="Q624" s="8">
        <f>VLOOKUP(A624,'Absolute Total Monosaccharide C'!$E$2:$T$999,15)</f>
        <v>0</v>
      </c>
      <c r="R624" s="8">
        <f>VLOOKUP(A624,'Absolute Total Monosaccharide C'!$E$2:$T$999,16)</f>
        <v>0.000117</v>
      </c>
      <c r="S624" s="110">
        <f>VLOOKUP(A624,'Absolute Total Monosaccharide C'!$E$2:$T$999,2)</f>
        <v>10.367</v>
      </c>
    </row>
    <row r="625">
      <c r="A625" s="2" t="s">
        <v>1757</v>
      </c>
      <c r="B625" s="8" t="str">
        <f>VLOOKUP(A625,'Food Encyclopedia'!$C$2:$K$999,3)&amp;","&amp;VLOOKUP(A625,'Food Encyclopedia'!$C$2:$K$999,4)&amp;","&amp;VLOOKUP(A625,'Food Encyclopedia'!$C$2:$K$999,5)&amp;","&amp;VLOOKUP(A625,'Food Encyclopedia'!$C$2:$K$999,6)</f>
        <v>Smoothies blend, NA, NA, refrigerated,Naked,Pina Colada: pinapple (1/3), apple (3/4), banana (3/4), orange (1/5), Lemon (hint) ,Fruits</v>
      </c>
      <c r="C625" s="8" t="str">
        <f>VLOOKUP(A625,'Food Encyclopedia'!$C$2:$K$999,6)</f>
        <v>Fruits</v>
      </c>
      <c r="D625" s="8" t="str">
        <f>VLOOKUP(A625,'Food Encyclopedia'!$C$2:$K$999,7)</f>
        <v>Beverage</v>
      </c>
      <c r="E625" s="8">
        <f>VLOOKUP(A625,'Absolute Total Monosaccharide C'!$E$2:$T$999,3)</f>
        <v>0.281447</v>
      </c>
      <c r="F625" s="8">
        <f>VLOOKUP(A625,'Absolute Total Monosaccharide C'!$E$2:$T$999,4)</f>
        <v>0.005954</v>
      </c>
      <c r="G625" s="8">
        <f>VLOOKUP(A625,'Absolute Total Monosaccharide C'!$E$2:$T$999,5)</f>
        <v>0.013299</v>
      </c>
      <c r="H625" s="8">
        <f>VLOOKUP(A625,'Absolute Total Monosaccharide C'!$E$2:$T$999,6)</f>
        <v>0.001379</v>
      </c>
      <c r="I625" s="110">
        <f>VLOOKUP(A625,'Absolute Total Monosaccharide C'!$E$2:$T$999,7)</f>
        <v>0.002744</v>
      </c>
      <c r="J625" s="8">
        <f>VLOOKUP(A625,'Absolute Total Monosaccharide C'!$E$2:$T$999,8)</f>
        <v>0.003288</v>
      </c>
      <c r="K625" s="8">
        <f>VLOOKUP(A625,'Absolute Total Monosaccharide C'!$E$2:$T$999,9)</f>
        <v>0.000171</v>
      </c>
      <c r="L625" s="111">
        <f>VLOOKUP(A625,'Absolute Total Monosaccharide C'!$E$2:$T$999,10)</f>
        <v>0.00000161</v>
      </c>
      <c r="M625" s="8">
        <f>VLOOKUP(A625,'Absolute Total Monosaccharide C'!$E$2:$T$999,11)</f>
        <v>0.003026</v>
      </c>
      <c r="N625" s="8">
        <f>VLOOKUP(A625,'Absolute Total Monosaccharide C'!$E$2:$T$999,12)</f>
        <v>0</v>
      </c>
      <c r="O625" s="8">
        <f>VLOOKUP(A625,'Absolute Total Monosaccharide C'!$E$2:$T$999,13)</f>
        <v>0</v>
      </c>
      <c r="P625" s="8">
        <f>VLOOKUP(A625,'Absolute Total Monosaccharide C'!$E$2:$T$999,14)</f>
        <v>0.002065</v>
      </c>
      <c r="Q625" s="8">
        <f>VLOOKUP(A625,'Absolute Total Monosaccharide C'!$E$2:$T$999,15)</f>
        <v>0</v>
      </c>
      <c r="R625" s="111">
        <f>VLOOKUP(A625,'Absolute Total Monosaccharide C'!$E$2:$T$999,16)</f>
        <v>0.0000326</v>
      </c>
      <c r="S625" s="110">
        <f>VLOOKUP(A625,'Absolute Total Monosaccharide C'!$E$2:$T$999,2)</f>
        <v>9.911</v>
      </c>
    </row>
    <row r="626">
      <c r="A626" s="2" t="s">
        <v>1759</v>
      </c>
      <c r="B626" s="8" t="str">
        <f>VLOOKUP(A626,'Food Encyclopedia'!$C$2:$K$999,3)&amp;","&amp;VLOOKUP(A626,'Food Encyclopedia'!$C$2:$K$999,4)&amp;","&amp;VLOOKUP(A626,'Food Encyclopedia'!$C$2:$K$999,5)&amp;","&amp;VLOOKUP(A626,'Food Encyclopedia'!$C$2:$K$999,6)</f>
        <v>Smoothies blend, NA, NA, refrigerated,Naked,Red Machine: apples(1 3/4), strawberries (11), orange (2/3), banana (1/2), raspberries (13), red grapes (7), pomegranate (1/4), cranberries (3), chokeberries and elderberries (hint),Fruits</v>
      </c>
      <c r="C626" s="8" t="str">
        <f>VLOOKUP(A626,'Food Encyclopedia'!$C$2:$K$999,6)</f>
        <v>Fruits</v>
      </c>
      <c r="D626" s="8" t="str">
        <f>VLOOKUP(A626,'Food Encyclopedia'!$C$2:$K$999,7)</f>
        <v>Beverage</v>
      </c>
      <c r="E626" s="8">
        <f>VLOOKUP(A626,'Absolute Total Monosaccharide C'!$E$2:$T$999,3)</f>
        <v>0.225592</v>
      </c>
      <c r="F626" s="8">
        <f>VLOOKUP(A626,'Absolute Total Monosaccharide C'!$E$2:$T$999,4)</f>
        <v>0.00851</v>
      </c>
      <c r="G626" s="8">
        <f>VLOOKUP(A626,'Absolute Total Monosaccharide C'!$E$2:$T$999,5)</f>
        <v>0.034359</v>
      </c>
      <c r="H626" s="8">
        <f>VLOOKUP(A626,'Absolute Total Monosaccharide C'!$E$2:$T$999,6)</f>
        <v>0.005898</v>
      </c>
      <c r="I626" s="110">
        <f>VLOOKUP(A626,'Absolute Total Monosaccharide C'!$E$2:$T$999,7)</f>
        <v>0.004734</v>
      </c>
      <c r="J626" s="8">
        <f>VLOOKUP(A626,'Absolute Total Monosaccharide C'!$E$2:$T$999,8)</f>
        <v>0</v>
      </c>
      <c r="K626" s="8">
        <f>VLOOKUP(A626,'Absolute Total Monosaccharide C'!$E$2:$T$999,9)</f>
        <v>0.00131</v>
      </c>
      <c r="L626" s="8">
        <f>VLOOKUP(A626,'Absolute Total Monosaccharide C'!$E$2:$T$999,10)</f>
        <v>0</v>
      </c>
      <c r="M626" s="8">
        <f>VLOOKUP(A626,'Absolute Total Monosaccharide C'!$E$2:$T$999,11)</f>
        <v>0.007787</v>
      </c>
      <c r="N626" s="8">
        <f>VLOOKUP(A626,'Absolute Total Monosaccharide C'!$E$2:$T$999,12)</f>
        <v>0</v>
      </c>
      <c r="O626" s="8">
        <f>VLOOKUP(A626,'Absolute Total Monosaccharide C'!$E$2:$T$999,13)</f>
        <v>0</v>
      </c>
      <c r="P626" s="8">
        <f>VLOOKUP(A626,'Absolute Total Monosaccharide C'!$E$2:$T$999,14)</f>
        <v>0</v>
      </c>
      <c r="Q626" s="8">
        <f>VLOOKUP(A626,'Absolute Total Monosaccharide C'!$E$2:$T$999,15)</f>
        <v>0</v>
      </c>
      <c r="R626" s="111">
        <f>VLOOKUP(A626,'Absolute Total Monosaccharide C'!$E$2:$T$999,16)</f>
        <v>0.0000864</v>
      </c>
      <c r="S626" s="110">
        <f>VLOOKUP(A626,'Absolute Total Monosaccharide C'!$E$2:$T$999,2)</f>
        <v>10.465</v>
      </c>
    </row>
    <row r="627">
      <c r="A627" s="2" t="s">
        <v>1761</v>
      </c>
      <c r="B627" s="8" t="str">
        <f>VLOOKUP(A627,'Food Encyclopedia'!$C$2:$K$999,3)&amp;","&amp;VLOOKUP(A627,'Food Encyclopedia'!$C$2:$K$999,4)&amp;","&amp;VLOOKUP(A627,'Food Encyclopedia'!$C$2:$K$999,5)&amp;","&amp;VLOOKUP(A627,'Food Encyclopedia'!$C$2:$K$999,6)</f>
        <v>Smoothies blend, NA, NA, refrigerated,Naked,Mighty Mango: mangoes (1 1/4), apples (1 1/3), orange (1/2), banana (1/3), lemon,Fruits</v>
      </c>
      <c r="C627" s="8" t="str">
        <f>VLOOKUP(A627,'Food Encyclopedia'!$C$2:$K$999,6)</f>
        <v>Fruits</v>
      </c>
      <c r="D627" s="8" t="str">
        <f>VLOOKUP(A627,'Food Encyclopedia'!$C$2:$K$999,7)</f>
        <v>Beverage</v>
      </c>
      <c r="E627" s="8">
        <f>VLOOKUP(A627,'Absolute Total Monosaccharide C'!$E$2:$T$999,3)</f>
        <v>0.231854</v>
      </c>
      <c r="F627" s="8">
        <f>VLOOKUP(A627,'Absolute Total Monosaccharide C'!$E$2:$T$999,4)</f>
        <v>0.003006</v>
      </c>
      <c r="G627" s="8">
        <f>VLOOKUP(A627,'Absolute Total Monosaccharide C'!$E$2:$T$999,5)</f>
        <v>0.055771</v>
      </c>
      <c r="H627" s="8">
        <f>VLOOKUP(A627,'Absolute Total Monosaccharide C'!$E$2:$T$999,6)</f>
        <v>0.002721</v>
      </c>
      <c r="I627" s="110">
        <f>VLOOKUP(A627,'Absolute Total Monosaccharide C'!$E$2:$T$999,7)</f>
        <v>0.007561</v>
      </c>
      <c r="J627" s="8">
        <f>VLOOKUP(A627,'Absolute Total Monosaccharide C'!$E$2:$T$999,8)</f>
        <v>0</v>
      </c>
      <c r="K627" s="8">
        <f>VLOOKUP(A627,'Absolute Total Monosaccharide C'!$E$2:$T$999,9)</f>
        <v>0.0009</v>
      </c>
      <c r="L627" s="8">
        <f>VLOOKUP(A627,'Absolute Total Monosaccharide C'!$E$2:$T$999,10)</f>
        <v>0</v>
      </c>
      <c r="M627" s="8">
        <f>VLOOKUP(A627,'Absolute Total Monosaccharide C'!$E$2:$T$999,11)</f>
        <v>0.013106</v>
      </c>
      <c r="N627" s="8">
        <f>VLOOKUP(A627,'Absolute Total Monosaccharide C'!$E$2:$T$999,12)</f>
        <v>0</v>
      </c>
      <c r="O627" s="8">
        <f>VLOOKUP(A627,'Absolute Total Monosaccharide C'!$E$2:$T$999,13)</f>
        <v>0</v>
      </c>
      <c r="P627" s="8">
        <f>VLOOKUP(A627,'Absolute Total Monosaccharide C'!$E$2:$T$999,14)</f>
        <v>0</v>
      </c>
      <c r="Q627" s="8">
        <f>VLOOKUP(A627,'Absolute Total Monosaccharide C'!$E$2:$T$999,15)</f>
        <v>0</v>
      </c>
      <c r="R627" s="8">
        <f>VLOOKUP(A627,'Absolute Total Monosaccharide C'!$E$2:$T$999,16)</f>
        <v>0.000166</v>
      </c>
      <c r="S627" s="110">
        <f>VLOOKUP(A627,'Absolute Total Monosaccharide C'!$E$2:$T$999,2)</f>
        <v>10.296</v>
      </c>
    </row>
    <row r="628">
      <c r="A628" s="2" t="s">
        <v>1763</v>
      </c>
      <c r="B628" s="8" t="str">
        <f>VLOOKUP(A628,'Food Encyclopedia'!$C$2:$K$999,3)&amp;","&amp;VLOOKUP(A628,'Food Encyclopedia'!$C$2:$K$999,4)&amp;","&amp;VLOOKUP(A628,'Food Encyclopedia'!$C$2:$K$999,5)&amp;","&amp;VLOOKUP(A628,'Food Encyclopedia'!$C$2:$K$999,6)</f>
        <v>Smoothies blend, NA, NA, refrigerated,Naked,Tropical Guava: orange (1), guavas (2), pineapple (1/8), grapes (16), kiwi (1/2), banana (1/4), apple. chokeberry, elderberry,Fruits</v>
      </c>
      <c r="C628" s="8" t="str">
        <f>VLOOKUP(A628,'Food Encyclopedia'!$C$2:$K$999,6)</f>
        <v>Fruits</v>
      </c>
      <c r="D628" s="8" t="str">
        <f>VLOOKUP(A628,'Food Encyclopedia'!$C$2:$K$999,7)</f>
        <v>Beverage</v>
      </c>
      <c r="E628" s="8">
        <f>VLOOKUP(A628,'Absolute Total Monosaccharide C'!$E$2:$T$999,3)</f>
        <v>0.26414</v>
      </c>
      <c r="F628" s="8">
        <f>VLOOKUP(A628,'Absolute Total Monosaccharide C'!$E$2:$T$999,4)</f>
        <v>0.008696</v>
      </c>
      <c r="G628" s="8">
        <f>VLOOKUP(A628,'Absolute Total Monosaccharide C'!$E$2:$T$999,5)</f>
        <v>0.014142</v>
      </c>
      <c r="H628" s="8">
        <f>VLOOKUP(A628,'Absolute Total Monosaccharide C'!$E$2:$T$999,6)</f>
        <v>0.004194</v>
      </c>
      <c r="I628" s="110">
        <f>VLOOKUP(A628,'Absolute Total Monosaccharide C'!$E$2:$T$999,7)</f>
        <v>0.005106</v>
      </c>
      <c r="J628" s="8">
        <f>VLOOKUP(A628,'Absolute Total Monosaccharide C'!$E$2:$T$999,8)</f>
        <v>0.001845</v>
      </c>
      <c r="K628" s="8">
        <f>VLOOKUP(A628,'Absolute Total Monosaccharide C'!$E$2:$T$999,9)</f>
        <v>0.000615</v>
      </c>
      <c r="L628" s="111">
        <f>VLOOKUP(A628,'Absolute Total Monosaccharide C'!$E$2:$T$999,10)</f>
        <v>0.0000648</v>
      </c>
      <c r="M628" s="8">
        <f>VLOOKUP(A628,'Absolute Total Monosaccharide C'!$E$2:$T$999,11)</f>
        <v>0.005359</v>
      </c>
      <c r="N628" s="8">
        <f>VLOOKUP(A628,'Absolute Total Monosaccharide C'!$E$2:$T$999,12)</f>
        <v>0</v>
      </c>
      <c r="O628" s="8">
        <f>VLOOKUP(A628,'Absolute Total Monosaccharide C'!$E$2:$T$999,13)</f>
        <v>0</v>
      </c>
      <c r="P628" s="8">
        <f>VLOOKUP(A628,'Absolute Total Monosaccharide C'!$E$2:$T$999,14)</f>
        <v>0.001021</v>
      </c>
      <c r="Q628" s="8">
        <f>VLOOKUP(A628,'Absolute Total Monosaccharide C'!$E$2:$T$999,15)</f>
        <v>0</v>
      </c>
      <c r="R628" s="8">
        <f>VLOOKUP(A628,'Absolute Total Monosaccharide C'!$E$2:$T$999,16)</f>
        <v>0.000119</v>
      </c>
      <c r="S628" s="110">
        <f>VLOOKUP(A628,'Absolute Total Monosaccharide C'!$E$2:$T$999,2)</f>
        <v>9.94</v>
      </c>
    </row>
    <row r="629">
      <c r="A629" s="2" t="s">
        <v>1765</v>
      </c>
      <c r="B629" s="8" t="str">
        <f>VLOOKUP(A629,'Food Encyclopedia'!$C$2:$K$999,3)&amp;","&amp;VLOOKUP(A629,'Food Encyclopedia'!$C$2:$K$999,4)&amp;","&amp;VLOOKUP(A629,'Food Encyclopedia'!$C$2:$K$999,5)&amp;","&amp;VLOOKUP(A629,'Food Encyclopedia'!$C$2:$K$999,6)</f>
        <v>Smoothies blend, NA, NA, refrigerated,Naked,Kale Blazer: oranges (1 3/4), kale leaves (5 3/4), apple (3/4), cucumber (1/8), spinach leaves (15), celery stalk (1/2), ginger, lemon,Fruits</v>
      </c>
      <c r="C629" s="8" t="str">
        <f>VLOOKUP(A629,'Food Encyclopedia'!$C$2:$K$999,6)</f>
        <v>Fruits</v>
      </c>
      <c r="D629" s="8" t="str">
        <f>VLOOKUP(A629,'Food Encyclopedia'!$C$2:$K$999,7)</f>
        <v>Beverage</v>
      </c>
      <c r="E629" s="8">
        <f>VLOOKUP(A629,'Absolute Total Monosaccharide C'!$E$2:$T$999,3)</f>
        <v>0.318223</v>
      </c>
      <c r="F629" s="8">
        <f>VLOOKUP(A629,'Absolute Total Monosaccharide C'!$E$2:$T$999,4)</f>
        <v>0.015777</v>
      </c>
      <c r="G629" s="8">
        <f>VLOOKUP(A629,'Absolute Total Monosaccharide C'!$E$2:$T$999,5)</f>
        <v>0.096119</v>
      </c>
      <c r="H629" s="8">
        <f>VLOOKUP(A629,'Absolute Total Monosaccharide C'!$E$2:$T$999,6)</f>
        <v>0.003374</v>
      </c>
      <c r="I629" s="110">
        <f>VLOOKUP(A629,'Absolute Total Monosaccharide C'!$E$2:$T$999,7)</f>
        <v>0.008431</v>
      </c>
      <c r="J629" s="8">
        <f>VLOOKUP(A629,'Absolute Total Monosaccharide C'!$E$2:$T$999,8)</f>
        <v>0</v>
      </c>
      <c r="K629" s="8">
        <f>VLOOKUP(A629,'Absolute Total Monosaccharide C'!$E$2:$T$999,9)</f>
        <v>0.002609</v>
      </c>
      <c r="L629" s="8">
        <f>VLOOKUP(A629,'Absolute Total Monosaccharide C'!$E$2:$T$999,10)</f>
        <v>0</v>
      </c>
      <c r="M629" s="8">
        <f>VLOOKUP(A629,'Absolute Total Monosaccharide C'!$E$2:$T$999,11)</f>
        <v>0.013184</v>
      </c>
      <c r="N629" s="8">
        <f>VLOOKUP(A629,'Absolute Total Monosaccharide C'!$E$2:$T$999,12)</f>
        <v>0</v>
      </c>
      <c r="O629" s="8">
        <f>VLOOKUP(A629,'Absolute Total Monosaccharide C'!$E$2:$T$999,13)</f>
        <v>0</v>
      </c>
      <c r="P629" s="8">
        <f>VLOOKUP(A629,'Absolute Total Monosaccharide C'!$E$2:$T$999,14)</f>
        <v>0.000998</v>
      </c>
      <c r="Q629" s="8">
        <f>VLOOKUP(A629,'Absolute Total Monosaccharide C'!$E$2:$T$999,15)</f>
        <v>0</v>
      </c>
      <c r="R629" s="8">
        <f>VLOOKUP(A629,'Absolute Total Monosaccharide C'!$E$2:$T$999,16)</f>
        <v>0.000549</v>
      </c>
      <c r="S629" s="110">
        <f>VLOOKUP(A629,'Absolute Total Monosaccharide C'!$E$2:$T$999,2)</f>
        <v>9.884</v>
      </c>
    </row>
    <row r="630">
      <c r="A630" s="2" t="s">
        <v>1767</v>
      </c>
      <c r="B630" s="8" t="str">
        <f>VLOOKUP(A630,'Food Encyclopedia'!$C$2:$K$999,3)&amp;","&amp;VLOOKUP(A630,'Food Encyclopedia'!$C$2:$K$999,4)&amp;","&amp;VLOOKUP(A630,'Food Encyclopedia'!$C$2:$K$999,5)&amp;","&amp;VLOOKUP(A630,'Food Encyclopedia'!$C$2:$K$999,6)</f>
        <v>Smoothies blend, NA, NA, refrigerated,Naked,Plant Protein Peach Mango: apples (3 1/2), mango (2/5), peach (1/3), pinapple (hint), banana (2/5),Fruits</v>
      </c>
      <c r="C630" s="8" t="str">
        <f>VLOOKUP(A630,'Food Encyclopedia'!$C$2:$K$999,6)</f>
        <v>Fruits</v>
      </c>
      <c r="D630" s="8" t="str">
        <f>VLOOKUP(A630,'Food Encyclopedia'!$C$2:$K$999,7)</f>
        <v>Beverage</v>
      </c>
      <c r="E630" s="8">
        <f>VLOOKUP(A630,'Absolute Total Monosaccharide C'!$E$2:$T$999,3)</f>
        <v>0.255032</v>
      </c>
      <c r="F630" s="8">
        <f>VLOOKUP(A630,'Absolute Total Monosaccharide C'!$E$2:$T$999,4)</f>
        <v>0.011276</v>
      </c>
      <c r="G630" s="8">
        <f>VLOOKUP(A630,'Absolute Total Monosaccharide C'!$E$2:$T$999,5)</f>
        <v>0.084132</v>
      </c>
      <c r="H630" s="8">
        <f>VLOOKUP(A630,'Absolute Total Monosaccharide C'!$E$2:$T$999,6)</f>
        <v>0.00288</v>
      </c>
      <c r="I630" s="110">
        <f>VLOOKUP(A630,'Absolute Total Monosaccharide C'!$E$2:$T$999,7)</f>
        <v>0.00638</v>
      </c>
      <c r="J630" s="8">
        <f>VLOOKUP(A630,'Absolute Total Monosaccharide C'!$E$2:$T$999,8)</f>
        <v>0</v>
      </c>
      <c r="K630" s="8">
        <f>VLOOKUP(A630,'Absolute Total Monosaccharide C'!$E$2:$T$999,9)</f>
        <v>0.000727</v>
      </c>
      <c r="L630" s="8">
        <f>VLOOKUP(A630,'Absolute Total Monosaccharide C'!$E$2:$T$999,10)</f>
        <v>0</v>
      </c>
      <c r="M630" s="8">
        <f>VLOOKUP(A630,'Absolute Total Monosaccharide C'!$E$2:$T$999,11)</f>
        <v>0.006384</v>
      </c>
      <c r="N630" s="8">
        <f>VLOOKUP(A630,'Absolute Total Monosaccharide C'!$E$2:$T$999,12)</f>
        <v>0</v>
      </c>
      <c r="O630" s="8">
        <f>VLOOKUP(A630,'Absolute Total Monosaccharide C'!$E$2:$T$999,13)</f>
        <v>0</v>
      </c>
      <c r="P630" s="8">
        <f>VLOOKUP(A630,'Absolute Total Monosaccharide C'!$E$2:$T$999,14)</f>
        <v>0.001024</v>
      </c>
      <c r="Q630" s="8">
        <f>VLOOKUP(A630,'Absolute Total Monosaccharide C'!$E$2:$T$999,15)</f>
        <v>0</v>
      </c>
      <c r="R630" s="8">
        <f>VLOOKUP(A630,'Absolute Total Monosaccharide C'!$E$2:$T$999,16)</f>
        <v>0.001043</v>
      </c>
      <c r="S630" s="110">
        <f>VLOOKUP(A630,'Absolute Total Monosaccharide C'!$E$2:$T$999,2)</f>
        <v>9.978</v>
      </c>
    </row>
    <row r="631">
      <c r="A631" s="2" t="s">
        <v>1769</v>
      </c>
      <c r="B631" s="8" t="str">
        <f>VLOOKUP(A631,'Food Encyclopedia'!$C$2:$K$999,3)&amp;","&amp;VLOOKUP(A631,'Food Encyclopedia'!$C$2:$K$999,4)&amp;","&amp;VLOOKUP(A631,'Food Encyclopedia'!$C$2:$K$999,5)&amp;","&amp;VLOOKUP(A631,'Food Encyclopedia'!$C$2:$K$999,6)</f>
        <v>Smoothies blend, NA, NA, refrigerated,Naked,Blue Machine: apples (3 1/3), banana (1), blueberries (27), blackberries (3), carrot, vitamin C (114 mg), vitamin E (40 mg), vitamin B3 (38 mg), vitamin B6 (3.8 mg), vitamin B12 (11.4 mcg),Fruits</v>
      </c>
      <c r="C631" s="8" t="str">
        <f>VLOOKUP(A631,'Food Encyclopedia'!$C$2:$K$999,6)</f>
        <v>Fruits</v>
      </c>
      <c r="D631" s="8" t="str">
        <f>VLOOKUP(A631,'Food Encyclopedia'!$C$2:$K$999,7)</f>
        <v>Beverage</v>
      </c>
      <c r="E631" s="8">
        <f>VLOOKUP(A631,'Absolute Total Monosaccharide C'!$E$2:$T$999,3)</f>
        <v>0.296239</v>
      </c>
      <c r="F631" s="8">
        <f>VLOOKUP(A631,'Absolute Total Monosaccharide C'!$E$2:$T$999,4)</f>
        <v>0.004573</v>
      </c>
      <c r="G631" s="8">
        <f>VLOOKUP(A631,'Absolute Total Monosaccharide C'!$E$2:$T$999,5)</f>
        <v>0.065922</v>
      </c>
      <c r="H631" s="8">
        <f>VLOOKUP(A631,'Absolute Total Monosaccharide C'!$E$2:$T$999,6)</f>
        <v>0.003326</v>
      </c>
      <c r="I631" s="110">
        <f>VLOOKUP(A631,'Absolute Total Monosaccharide C'!$E$2:$T$999,7)</f>
        <v>0.002399</v>
      </c>
      <c r="J631" s="8">
        <f>VLOOKUP(A631,'Absolute Total Monosaccharide C'!$E$2:$T$999,8)</f>
        <v>0</v>
      </c>
      <c r="K631" s="8">
        <f>VLOOKUP(A631,'Absolute Total Monosaccharide C'!$E$2:$T$999,9)</f>
        <v>0.000413</v>
      </c>
      <c r="L631" s="8">
        <f>VLOOKUP(A631,'Absolute Total Monosaccharide C'!$E$2:$T$999,10)</f>
        <v>0</v>
      </c>
      <c r="M631" s="8">
        <f>VLOOKUP(A631,'Absolute Total Monosaccharide C'!$E$2:$T$999,11)</f>
        <v>0.010324</v>
      </c>
      <c r="N631" s="8">
        <f>VLOOKUP(A631,'Absolute Total Monosaccharide C'!$E$2:$T$999,12)</f>
        <v>0</v>
      </c>
      <c r="O631" s="8">
        <f>VLOOKUP(A631,'Absolute Total Monosaccharide C'!$E$2:$T$999,13)</f>
        <v>0</v>
      </c>
      <c r="P631" s="8">
        <f>VLOOKUP(A631,'Absolute Total Monosaccharide C'!$E$2:$T$999,14)</f>
        <v>0</v>
      </c>
      <c r="Q631" s="8">
        <f>VLOOKUP(A631,'Absolute Total Monosaccharide C'!$E$2:$T$999,15)</f>
        <v>0</v>
      </c>
      <c r="R631" s="8">
        <f>VLOOKUP(A631,'Absolute Total Monosaccharide C'!$E$2:$T$999,16)</f>
        <v>0.000209</v>
      </c>
      <c r="S631" s="110">
        <f>VLOOKUP(A631,'Absolute Total Monosaccharide C'!$E$2:$T$999,2)</f>
        <v>10.139</v>
      </c>
    </row>
    <row r="632">
      <c r="A632" s="2" t="s">
        <v>1771</v>
      </c>
      <c r="B632" s="8" t="str">
        <f>VLOOKUP(A632,'Food Encyclopedia'!$C$2:$K$999,3)&amp;","&amp;VLOOKUP(A632,'Food Encyclopedia'!$C$2:$K$999,4)&amp;","&amp;VLOOKUP(A632,'Food Encyclopedia'!$C$2:$K$999,5)&amp;","&amp;VLOOKUP(A632,'Food Encyclopedia'!$C$2:$K$999,6)</f>
        <v>Smoothies blend, NA, NA, refrigerated,Naked,Berry Veggie: purple carrot (1 3/4), red beet (1/2), Chick peas (55), sweet cherries (10), apple )1/2), sweet potato (1/10), banana (1/3), lemon (1/4), plum (1/10), strawberry (1),Vegetables</v>
      </c>
      <c r="C632" s="8" t="str">
        <f>VLOOKUP(A632,'Food Encyclopedia'!$C$2:$K$999,6)</f>
        <v>Vegetables</v>
      </c>
      <c r="D632" s="8" t="str">
        <f>VLOOKUP(A632,'Food Encyclopedia'!$C$2:$K$999,7)</f>
        <v>Beverage</v>
      </c>
      <c r="E632" s="8">
        <f>VLOOKUP(A632,'Absolute Total Monosaccharide C'!$E$2:$T$999,3)</f>
        <v>0.313231</v>
      </c>
      <c r="F632" s="8">
        <f>VLOOKUP(A632,'Absolute Total Monosaccharide C'!$E$2:$T$999,4)</f>
        <v>0.022058</v>
      </c>
      <c r="G632" s="8">
        <f>VLOOKUP(A632,'Absolute Total Monosaccharide C'!$E$2:$T$999,5)</f>
        <v>0.038326</v>
      </c>
      <c r="H632" s="8">
        <f>VLOOKUP(A632,'Absolute Total Monosaccharide C'!$E$2:$T$999,6)</f>
        <v>0.002031</v>
      </c>
      <c r="I632" s="110">
        <f>VLOOKUP(A632,'Absolute Total Monosaccharide C'!$E$2:$T$999,7)</f>
        <v>0.010532</v>
      </c>
      <c r="J632" s="8">
        <f>VLOOKUP(A632,'Absolute Total Monosaccharide C'!$E$2:$T$999,8)</f>
        <v>0</v>
      </c>
      <c r="K632" s="8">
        <f>VLOOKUP(A632,'Absolute Total Monosaccharide C'!$E$2:$T$999,9)</f>
        <v>0.001805</v>
      </c>
      <c r="L632" s="8">
        <f>VLOOKUP(A632,'Absolute Total Monosaccharide C'!$E$2:$T$999,10)</f>
        <v>0</v>
      </c>
      <c r="M632" s="8">
        <f>VLOOKUP(A632,'Absolute Total Monosaccharide C'!$E$2:$T$999,11)</f>
        <v>0.012429</v>
      </c>
      <c r="N632" s="8">
        <f>VLOOKUP(A632,'Absolute Total Monosaccharide C'!$E$2:$T$999,12)</f>
        <v>0</v>
      </c>
      <c r="O632" s="8">
        <f>VLOOKUP(A632,'Absolute Total Monosaccharide C'!$E$2:$T$999,13)</f>
        <v>0</v>
      </c>
      <c r="P632" s="8">
        <f>VLOOKUP(A632,'Absolute Total Monosaccharide C'!$E$2:$T$999,14)</f>
        <v>0</v>
      </c>
      <c r="Q632" s="8">
        <f>VLOOKUP(A632,'Absolute Total Monosaccharide C'!$E$2:$T$999,15)</f>
        <v>0</v>
      </c>
      <c r="R632" s="8">
        <f>VLOOKUP(A632,'Absolute Total Monosaccharide C'!$E$2:$T$999,16)</f>
        <v>0.000262</v>
      </c>
      <c r="S632" s="110">
        <f>VLOOKUP(A632,'Absolute Total Monosaccharide C'!$E$2:$T$999,2)</f>
        <v>10.443</v>
      </c>
    </row>
    <row r="633">
      <c r="A633" s="2" t="s">
        <v>1773</v>
      </c>
      <c r="B633" s="8" t="str">
        <f>VLOOKUP(A633,'Food Encyclopedia'!$C$2:$K$999,3)&amp;","&amp;VLOOKUP(A633,'Food Encyclopedia'!$C$2:$K$999,4)&amp;","&amp;VLOOKUP(A633,'Food Encyclopedia'!$C$2:$K$999,5)&amp;","&amp;VLOOKUP(A633,'Food Encyclopedia'!$C$2:$K$999,6)</f>
        <v>Smoothies blend, NA, NA, refrigerated,Naked,Rainbow Machine: apples (2 1/4), mango(1/4), banana (1/2), kiwi (1/2), blueberries (46), blackberries (6), red beet (1/5),Fruits</v>
      </c>
      <c r="C633" s="8" t="str">
        <f>VLOOKUP(A633,'Food Encyclopedia'!$C$2:$K$999,6)</f>
        <v>Fruits</v>
      </c>
      <c r="D633" s="8" t="str">
        <f>VLOOKUP(A633,'Food Encyclopedia'!$C$2:$K$999,7)</f>
        <v>Beverage</v>
      </c>
      <c r="E633" s="8">
        <f>VLOOKUP(A633,'Absolute Total Monosaccharide C'!$E$2:$T$999,3)</f>
        <v>0.271437</v>
      </c>
      <c r="F633" s="8">
        <f>VLOOKUP(A633,'Absolute Total Monosaccharide C'!$E$2:$T$999,4)</f>
        <v>0.012599</v>
      </c>
      <c r="G633" s="8">
        <f>VLOOKUP(A633,'Absolute Total Monosaccharide C'!$E$2:$T$999,5)</f>
        <v>0.052235</v>
      </c>
      <c r="H633" s="8">
        <f>VLOOKUP(A633,'Absolute Total Monosaccharide C'!$E$2:$T$999,6)</f>
        <v>0.004884</v>
      </c>
      <c r="I633" s="110">
        <f>VLOOKUP(A633,'Absolute Total Monosaccharide C'!$E$2:$T$999,7)</f>
        <v>0.005448</v>
      </c>
      <c r="J633" s="8">
        <f>VLOOKUP(A633,'Absolute Total Monosaccharide C'!$E$2:$T$999,8)</f>
        <v>0</v>
      </c>
      <c r="K633" s="8">
        <f>VLOOKUP(A633,'Absolute Total Monosaccharide C'!$E$2:$T$999,9)</f>
        <v>0.000776</v>
      </c>
      <c r="L633" s="8">
        <f>VLOOKUP(A633,'Absolute Total Monosaccharide C'!$E$2:$T$999,10)</f>
        <v>0</v>
      </c>
      <c r="M633" s="8">
        <f>VLOOKUP(A633,'Absolute Total Monosaccharide C'!$E$2:$T$999,11)</f>
        <v>0.013011</v>
      </c>
      <c r="N633" s="8">
        <f>VLOOKUP(A633,'Absolute Total Monosaccharide C'!$E$2:$T$999,12)</f>
        <v>0</v>
      </c>
      <c r="O633" s="8">
        <f>VLOOKUP(A633,'Absolute Total Monosaccharide C'!$E$2:$T$999,13)</f>
        <v>0</v>
      </c>
      <c r="P633" s="8">
        <f>VLOOKUP(A633,'Absolute Total Monosaccharide C'!$E$2:$T$999,14)</f>
        <v>0</v>
      </c>
      <c r="Q633" s="8">
        <f>VLOOKUP(A633,'Absolute Total Monosaccharide C'!$E$2:$T$999,15)</f>
        <v>0</v>
      </c>
      <c r="R633" s="8">
        <f>VLOOKUP(A633,'Absolute Total Monosaccharide C'!$E$2:$T$999,16)</f>
        <v>0.000103</v>
      </c>
      <c r="S633" s="110">
        <f>VLOOKUP(A633,'Absolute Total Monosaccharide C'!$E$2:$T$999,2)</f>
        <v>10.378</v>
      </c>
    </row>
    <row r="634">
      <c r="A634" s="2" t="s">
        <v>1775</v>
      </c>
      <c r="B634" s="8" t="str">
        <f>VLOOKUP(A634,'Food Encyclopedia'!$C$2:$K$999,3)&amp;","&amp;VLOOKUP(A634,'Food Encyclopedia'!$C$2:$K$999,4)&amp;","&amp;VLOOKUP(A634,'Food Encyclopedia'!$C$2:$K$999,5)&amp;","&amp;VLOOKUP(A634,'Food Encyclopedia'!$C$2:$K$999,6)</f>
        <v>Smoothies blend, NA, NA, refrigerated,Naked,Strawberry Banana: strawberries (22), apples (1 3/4), bananas (1 1/3), orange, vitamin C (36 mg), potassium (870 mg),Fruits</v>
      </c>
      <c r="C634" s="8" t="str">
        <f>VLOOKUP(A634,'Food Encyclopedia'!$C$2:$K$999,6)</f>
        <v>Fruits</v>
      </c>
      <c r="D634" s="8" t="str">
        <f>VLOOKUP(A634,'Food Encyclopedia'!$C$2:$K$999,7)</f>
        <v>Beverage</v>
      </c>
      <c r="E634" s="8">
        <f>VLOOKUP(A634,'Absolute Total Monosaccharide C'!$E$2:$T$999,3)</f>
        <v>0.335027</v>
      </c>
      <c r="F634" s="8">
        <f>VLOOKUP(A634,'Absolute Total Monosaccharide C'!$E$2:$T$999,4)</f>
        <v>0.007039</v>
      </c>
      <c r="G634" s="8">
        <f>VLOOKUP(A634,'Absolute Total Monosaccharide C'!$E$2:$T$999,5)</f>
        <v>0.049482</v>
      </c>
      <c r="H634" s="8">
        <f>VLOOKUP(A634,'Absolute Total Monosaccharide C'!$E$2:$T$999,6)</f>
        <v>0.005008</v>
      </c>
      <c r="I634" s="110">
        <f>VLOOKUP(A634,'Absolute Total Monosaccharide C'!$E$2:$T$999,7)</f>
        <v>0.002912</v>
      </c>
      <c r="J634" s="8">
        <f>VLOOKUP(A634,'Absolute Total Monosaccharide C'!$E$2:$T$999,8)</f>
        <v>0</v>
      </c>
      <c r="K634" s="8">
        <f>VLOOKUP(A634,'Absolute Total Monosaccharide C'!$E$2:$T$999,9)</f>
        <v>0.000837</v>
      </c>
      <c r="L634" s="8">
        <f>VLOOKUP(A634,'Absolute Total Monosaccharide C'!$E$2:$T$999,10)</f>
        <v>0</v>
      </c>
      <c r="M634" s="8">
        <f>VLOOKUP(A634,'Absolute Total Monosaccharide C'!$E$2:$T$999,11)</f>
        <v>0.014788</v>
      </c>
      <c r="N634" s="8">
        <f>VLOOKUP(A634,'Absolute Total Monosaccharide C'!$E$2:$T$999,12)</f>
        <v>0</v>
      </c>
      <c r="O634" s="8">
        <f>VLOOKUP(A634,'Absolute Total Monosaccharide C'!$E$2:$T$999,13)</f>
        <v>0</v>
      </c>
      <c r="P634" s="8">
        <f>VLOOKUP(A634,'Absolute Total Monosaccharide C'!$E$2:$T$999,14)</f>
        <v>0</v>
      </c>
      <c r="Q634" s="8">
        <f>VLOOKUP(A634,'Absolute Total Monosaccharide C'!$E$2:$T$999,15)</f>
        <v>0</v>
      </c>
      <c r="R634" s="8">
        <f>VLOOKUP(A634,'Absolute Total Monosaccharide C'!$E$2:$T$999,16)</f>
        <v>0.000327</v>
      </c>
      <c r="S634" s="110">
        <f>VLOOKUP(A634,'Absolute Total Monosaccharide C'!$E$2:$T$999,2)</f>
        <v>9.662</v>
      </c>
    </row>
    <row r="635">
      <c r="A635" s="2" t="s">
        <v>1777</v>
      </c>
      <c r="B635" s="8" t="str">
        <f>VLOOKUP(A635,'Food Encyclopedia'!$C$2:$K$999,3)&amp;","&amp;VLOOKUP(A635,'Food Encyclopedia'!$C$2:$K$999,4)&amp;","&amp;VLOOKUP(A635,'Food Encyclopedia'!$C$2:$K$999,5)&amp;","&amp;VLOOKUP(A635,'Food Encyclopedia'!$C$2:$K$999,6)</f>
        <v>,,,</v>
      </c>
      <c r="C635" s="8" t="str">
        <f>VLOOKUP(A635,'Food Encyclopedia'!$C$2:$K$999,6)</f>
        <v/>
      </c>
      <c r="D635" s="8" t="str">
        <f>VLOOKUP(A635,'Food Encyclopedia'!$C$2:$K$999,7)</f>
        <v/>
      </c>
      <c r="E635" s="8">
        <f>VLOOKUP(A635,'Absolute Total Monosaccharide C'!$E$2:$T$999,3)</f>
        <v>0</v>
      </c>
      <c r="F635" s="8">
        <f>VLOOKUP(A635,'Absolute Total Monosaccharide C'!$E$2:$T$999,4)</f>
        <v>0.043422</v>
      </c>
      <c r="G635" s="8">
        <f>VLOOKUP(A635,'Absolute Total Monosaccharide C'!$E$2:$T$999,5)</f>
        <v>0.003693</v>
      </c>
      <c r="H635" s="8">
        <f>VLOOKUP(A635,'Absolute Total Monosaccharide C'!$E$2:$T$999,6)</f>
        <v>0.006001</v>
      </c>
      <c r="I635" s="110">
        <f>VLOOKUP(A635,'Absolute Total Monosaccharide C'!$E$2:$T$999,7)</f>
        <v>0.018244</v>
      </c>
      <c r="J635" s="8">
        <f>VLOOKUP(A635,'Absolute Total Monosaccharide C'!$E$2:$T$999,8)</f>
        <v>0</v>
      </c>
      <c r="K635" s="8">
        <f>VLOOKUP(A635,'Absolute Total Monosaccharide C'!$E$2:$T$999,9)</f>
        <v>0.002434</v>
      </c>
      <c r="L635" s="8">
        <f>VLOOKUP(A635,'Absolute Total Monosaccharide C'!$E$2:$T$999,10)</f>
        <v>0.000393</v>
      </c>
      <c r="M635" s="8">
        <f>VLOOKUP(A635,'Absolute Total Monosaccharide C'!$E$2:$T$999,11)</f>
        <v>0.005536</v>
      </c>
      <c r="N635" s="8">
        <f>VLOOKUP(A635,'Absolute Total Monosaccharide C'!$E$2:$T$999,12)</f>
        <v>0</v>
      </c>
      <c r="O635" s="8">
        <f>VLOOKUP(A635,'Absolute Total Monosaccharide C'!$E$2:$T$999,13)</f>
        <v>0</v>
      </c>
      <c r="P635" s="8">
        <f>VLOOKUP(A635,'Absolute Total Monosaccharide C'!$E$2:$T$999,14)</f>
        <v>0.004086</v>
      </c>
      <c r="Q635" s="8">
        <f>VLOOKUP(A635,'Absolute Total Monosaccharide C'!$E$2:$T$999,15)</f>
        <v>0</v>
      </c>
      <c r="R635" s="8">
        <f>VLOOKUP(A635,'Absolute Total Monosaccharide C'!$E$2:$T$999,16)</f>
        <v>0.001837</v>
      </c>
      <c r="S635" s="110">
        <f>VLOOKUP(A635,'Absolute Total Monosaccharide C'!$E$2:$T$999,2)</f>
        <v>9.989</v>
      </c>
    </row>
    <row r="636">
      <c r="A636" s="2" t="s">
        <v>1778</v>
      </c>
      <c r="B636" s="8" t="str">
        <f>VLOOKUP(A636,'Food Encyclopedia'!$C$2:$K$999,3)&amp;","&amp;VLOOKUP(A636,'Food Encyclopedia'!$C$2:$K$999,4)&amp;","&amp;VLOOKUP(A636,'Food Encyclopedia'!$C$2:$K$999,5)&amp;","&amp;VLOOKUP(A636,'Food Encyclopedia'!$C$2:$K$999,6)</f>
        <v>,,,</v>
      </c>
      <c r="C636" s="8" t="str">
        <f>VLOOKUP(A636,'Food Encyclopedia'!$C$2:$K$999,6)</f>
        <v/>
      </c>
      <c r="D636" s="8" t="str">
        <f>VLOOKUP(A636,'Food Encyclopedia'!$C$2:$K$999,7)</f>
        <v/>
      </c>
      <c r="E636" s="8">
        <f>VLOOKUP(A636,'Absolute Total Monosaccharide C'!$E$2:$T$999,3)</f>
        <v>0.007572</v>
      </c>
      <c r="F636" s="8">
        <f>VLOOKUP(A636,'Absolute Total Monosaccharide C'!$E$2:$T$999,4)</f>
        <v>0.062918</v>
      </c>
      <c r="G636" s="8">
        <f>VLOOKUP(A636,'Absolute Total Monosaccharide C'!$E$2:$T$999,5)</f>
        <v>0.004817</v>
      </c>
      <c r="H636" s="8">
        <f>VLOOKUP(A636,'Absolute Total Monosaccharide C'!$E$2:$T$999,6)</f>
        <v>0.009347</v>
      </c>
      <c r="I636" s="110">
        <f>VLOOKUP(A636,'Absolute Total Monosaccharide C'!$E$2:$T$999,7)</f>
        <v>0.026716</v>
      </c>
      <c r="J636" s="8">
        <f>VLOOKUP(A636,'Absolute Total Monosaccharide C'!$E$2:$T$999,8)</f>
        <v>0</v>
      </c>
      <c r="K636" s="8">
        <f>VLOOKUP(A636,'Absolute Total Monosaccharide C'!$E$2:$T$999,9)</f>
        <v>0.003862</v>
      </c>
      <c r="L636" s="8">
        <f>VLOOKUP(A636,'Absolute Total Monosaccharide C'!$E$2:$T$999,10)</f>
        <v>0.000814</v>
      </c>
      <c r="M636" s="8">
        <f>VLOOKUP(A636,'Absolute Total Monosaccharide C'!$E$2:$T$999,11)</f>
        <v>0.009129</v>
      </c>
      <c r="N636" s="8">
        <f>VLOOKUP(A636,'Absolute Total Monosaccharide C'!$E$2:$T$999,12)</f>
        <v>0</v>
      </c>
      <c r="O636" s="8">
        <f>VLOOKUP(A636,'Absolute Total Monosaccharide C'!$E$2:$T$999,13)</f>
        <v>0</v>
      </c>
      <c r="P636" s="8">
        <f>VLOOKUP(A636,'Absolute Total Monosaccharide C'!$E$2:$T$999,14)</f>
        <v>0.012263</v>
      </c>
      <c r="Q636" s="8">
        <f>VLOOKUP(A636,'Absolute Total Monosaccharide C'!$E$2:$T$999,15)</f>
        <v>0</v>
      </c>
      <c r="R636" s="8">
        <f>VLOOKUP(A636,'Absolute Total Monosaccharide C'!$E$2:$T$999,16)</f>
        <v>0.003026</v>
      </c>
      <c r="S636" s="110">
        <f>VLOOKUP(A636,'Absolute Total Monosaccharide C'!$E$2:$T$999,2)</f>
        <v>9.845</v>
      </c>
    </row>
    <row r="637">
      <c r="A637" s="2" t="s">
        <v>1779</v>
      </c>
      <c r="B637" s="8" t="str">
        <f>VLOOKUP(A637,'Food Encyclopedia'!$C$2:$K$999,3)&amp;","&amp;VLOOKUP(A637,'Food Encyclopedia'!$C$2:$K$999,4)&amp;","&amp;VLOOKUP(A637,'Food Encyclopedia'!$C$2:$K$999,5)&amp;","&amp;VLOOKUP(A637,'Food Encyclopedia'!$C$2:$K$999,6)</f>
        <v>Soup, chicken Noodle Soup, NA, carton,Pacific Foods,,Vegetables</v>
      </c>
      <c r="C637" s="8" t="str">
        <f>VLOOKUP(A637,'Food Encyclopedia'!$C$2:$K$999,6)</f>
        <v>Vegetables</v>
      </c>
      <c r="D637" s="8" t="str">
        <f>VLOOKUP(A637,'Food Encyclopedia'!$C$2:$K$999,7)</f>
        <v>Soup</v>
      </c>
      <c r="E637" s="8">
        <f>VLOOKUP(A637,'Absolute Total Monosaccharide C'!$E$2:$T$999,3)</f>
        <v>0.171355</v>
      </c>
      <c r="F637" s="8">
        <f>VLOOKUP(A637,'Absolute Total Monosaccharide C'!$E$2:$T$999,4)</f>
        <v>0.009789</v>
      </c>
      <c r="G637" s="8">
        <f>VLOOKUP(A637,'Absolute Total Monosaccharide C'!$E$2:$T$999,5)</f>
        <v>0.001874</v>
      </c>
      <c r="H637" s="8">
        <f>VLOOKUP(A637,'Absolute Total Monosaccharide C'!$E$2:$T$999,6)</f>
        <v>0.001509</v>
      </c>
      <c r="I637" s="110">
        <f>VLOOKUP(A637,'Absolute Total Monosaccharide C'!$E$2:$T$999,7)</f>
        <v>0.004737</v>
      </c>
      <c r="J637" s="8">
        <f>VLOOKUP(A637,'Absolute Total Monosaccharide C'!$E$2:$T$999,8)</f>
        <v>0.000734</v>
      </c>
      <c r="K637" s="8">
        <f>VLOOKUP(A637,'Absolute Total Monosaccharide C'!$E$2:$T$999,9)</f>
        <v>0.000596</v>
      </c>
      <c r="L637" s="8">
        <f>VLOOKUP(A637,'Absolute Total Monosaccharide C'!$E$2:$T$999,10)</f>
        <v>0.000201</v>
      </c>
      <c r="M637" s="8">
        <f>VLOOKUP(A637,'Absolute Total Monosaccharide C'!$E$2:$T$999,11)</f>
        <v>0.003363</v>
      </c>
      <c r="N637" s="8">
        <f>VLOOKUP(A637,'Absolute Total Monosaccharide C'!$E$2:$T$999,12)</f>
        <v>0</v>
      </c>
      <c r="O637" s="8">
        <f>VLOOKUP(A637,'Absolute Total Monosaccharide C'!$E$2:$T$999,13)</f>
        <v>0</v>
      </c>
      <c r="P637" s="8">
        <f>VLOOKUP(A637,'Absolute Total Monosaccharide C'!$E$2:$T$999,14)</f>
        <v>0.001329</v>
      </c>
      <c r="Q637" s="8">
        <f>VLOOKUP(A637,'Absolute Total Monosaccharide C'!$E$2:$T$999,15)</f>
        <v>0</v>
      </c>
      <c r="R637" s="8">
        <f>VLOOKUP(A637,'Absolute Total Monosaccharide C'!$E$2:$T$999,16)</f>
        <v>0.000856</v>
      </c>
      <c r="S637" s="110">
        <f>VLOOKUP(A637,'Absolute Total Monosaccharide C'!$E$2:$T$999,2)</f>
        <v>9.827</v>
      </c>
    </row>
    <row r="638">
      <c r="A638" s="2" t="s">
        <v>1783</v>
      </c>
      <c r="B638" s="8" t="str">
        <f>VLOOKUP(A638,'Food Encyclopedia'!$C$2:$K$999,3)&amp;","&amp;VLOOKUP(A638,'Food Encyclopedia'!$C$2:$K$999,4)&amp;","&amp;VLOOKUP(A638,'Food Encyclopedia'!$C$2:$K$999,5)&amp;","&amp;VLOOKUP(A638,'Food Encyclopedia'!$C$2:$K$999,6)</f>
        <v>Soup, butternut squah soup, NA, carton,Pacific Foods,,Vegetables</v>
      </c>
      <c r="C638" s="8" t="str">
        <f>VLOOKUP(A638,'Food Encyclopedia'!$C$2:$K$999,6)</f>
        <v>Vegetables</v>
      </c>
      <c r="D638" s="8" t="str">
        <f>VLOOKUP(A638,'Food Encyclopedia'!$C$2:$K$999,7)</f>
        <v>Soup</v>
      </c>
      <c r="E638" s="8">
        <f>VLOOKUP(A638,'Absolute Total Monosaccharide C'!$E$2:$T$999,3)</f>
        <v>0.300914</v>
      </c>
      <c r="F638" s="8">
        <f>VLOOKUP(A638,'Absolute Total Monosaccharide C'!$E$2:$T$999,4)</f>
        <v>0.015447</v>
      </c>
      <c r="G638" s="8">
        <f>VLOOKUP(A638,'Absolute Total Monosaccharide C'!$E$2:$T$999,5)</f>
        <v>0.010183</v>
      </c>
      <c r="H638" s="8">
        <f>VLOOKUP(A638,'Absolute Total Monosaccharide C'!$E$2:$T$999,6)</f>
        <v>0.003228</v>
      </c>
      <c r="I638" s="110">
        <f>VLOOKUP(A638,'Absolute Total Monosaccharide C'!$E$2:$T$999,7)</f>
        <v>0.003862</v>
      </c>
      <c r="J638" s="8">
        <f>VLOOKUP(A638,'Absolute Total Monosaccharide C'!$E$2:$T$999,8)</f>
        <v>0.002588</v>
      </c>
      <c r="K638" s="8">
        <f>VLOOKUP(A638,'Absolute Total Monosaccharide C'!$E$2:$T$999,9)</f>
        <v>0.001228</v>
      </c>
      <c r="L638" s="8">
        <f>VLOOKUP(A638,'Absolute Total Monosaccharide C'!$E$2:$T$999,10)</f>
        <v>0.000122</v>
      </c>
      <c r="M638" s="8">
        <f>VLOOKUP(A638,'Absolute Total Monosaccharide C'!$E$2:$T$999,11)</f>
        <v>0.011098</v>
      </c>
      <c r="N638" s="8">
        <f>VLOOKUP(A638,'Absolute Total Monosaccharide C'!$E$2:$T$999,12)</f>
        <v>0</v>
      </c>
      <c r="O638" s="8">
        <f>VLOOKUP(A638,'Absolute Total Monosaccharide C'!$E$2:$T$999,13)</f>
        <v>0</v>
      </c>
      <c r="P638" s="8">
        <f>VLOOKUP(A638,'Absolute Total Monosaccharide C'!$E$2:$T$999,14)</f>
        <v>0.004593</v>
      </c>
      <c r="Q638" s="8">
        <f>VLOOKUP(A638,'Absolute Total Monosaccharide C'!$E$2:$T$999,15)</f>
        <v>0</v>
      </c>
      <c r="R638" s="8">
        <f>VLOOKUP(A638,'Absolute Total Monosaccharide C'!$E$2:$T$999,16)</f>
        <v>0.000452</v>
      </c>
      <c r="S638" s="110">
        <f>VLOOKUP(A638,'Absolute Total Monosaccharide C'!$E$2:$T$999,2)</f>
        <v>9.579</v>
      </c>
    </row>
    <row r="639">
      <c r="A639" s="2" t="s">
        <v>1785</v>
      </c>
      <c r="B639" s="8" t="str">
        <f>VLOOKUP(A639,'Food Encyclopedia'!$C$2:$K$999,3)&amp;","&amp;VLOOKUP(A639,'Food Encyclopedia'!$C$2:$K$999,4)&amp;","&amp;VLOOKUP(A639,'Food Encyclopedia'!$C$2:$K$999,5)&amp;","&amp;VLOOKUP(A639,'Food Encyclopedia'!$C$2:$K$999,6)</f>
        <v>Soup, Chicken &amp; wild rice, NA, carton,Pacific Foods,,Vegetables</v>
      </c>
      <c r="C639" s="8" t="str">
        <f>VLOOKUP(A639,'Food Encyclopedia'!$C$2:$K$999,6)</f>
        <v>Vegetables</v>
      </c>
      <c r="D639" s="8" t="str">
        <f>VLOOKUP(A639,'Food Encyclopedia'!$C$2:$K$999,7)</f>
        <v>Soup</v>
      </c>
      <c r="E639" s="8">
        <f>VLOOKUP(A639,'Absolute Total Monosaccharide C'!$E$2:$T$999,3)</f>
        <v>0.535243</v>
      </c>
      <c r="F639" s="8">
        <f>VLOOKUP(A639,'Absolute Total Monosaccharide C'!$E$2:$T$999,4)</f>
        <v>0.011825</v>
      </c>
      <c r="G639" s="8">
        <f>VLOOKUP(A639,'Absolute Total Monosaccharide C'!$E$2:$T$999,5)</f>
        <v>0.006389</v>
      </c>
      <c r="H639" s="8">
        <f>VLOOKUP(A639,'Absolute Total Monosaccharide C'!$E$2:$T$999,6)</f>
        <v>0.006468</v>
      </c>
      <c r="I639" s="110">
        <f>VLOOKUP(A639,'Absolute Total Monosaccharide C'!$E$2:$T$999,7)</f>
        <v>0.007066</v>
      </c>
      <c r="J639" s="8">
        <f>VLOOKUP(A639,'Absolute Total Monosaccharide C'!$E$2:$T$999,8)</f>
        <v>0.000689</v>
      </c>
      <c r="K639" s="8">
        <f>VLOOKUP(A639,'Absolute Total Monosaccharide C'!$E$2:$T$999,9)</f>
        <v>0.000624</v>
      </c>
      <c r="L639" s="8">
        <f>VLOOKUP(A639,'Absolute Total Monosaccharide C'!$E$2:$T$999,10)</f>
        <v>0.000194</v>
      </c>
      <c r="M639" s="8">
        <f>VLOOKUP(A639,'Absolute Total Monosaccharide C'!$E$2:$T$999,11)</f>
        <v>0.005082</v>
      </c>
      <c r="N639" s="8">
        <f>VLOOKUP(A639,'Absolute Total Monosaccharide C'!$E$2:$T$999,12)</f>
        <v>0</v>
      </c>
      <c r="O639" s="8">
        <f>VLOOKUP(A639,'Absolute Total Monosaccharide C'!$E$2:$T$999,13)</f>
        <v>0</v>
      </c>
      <c r="P639" s="8">
        <f>VLOOKUP(A639,'Absolute Total Monosaccharide C'!$E$2:$T$999,14)</f>
        <v>0.00153</v>
      </c>
      <c r="Q639" s="8">
        <f>VLOOKUP(A639,'Absolute Total Monosaccharide C'!$E$2:$T$999,15)</f>
        <v>0</v>
      </c>
      <c r="R639" s="8">
        <f>VLOOKUP(A639,'Absolute Total Monosaccharide C'!$E$2:$T$999,16)</f>
        <v>0.000589</v>
      </c>
      <c r="S639" s="110">
        <f>VLOOKUP(A639,'Absolute Total Monosaccharide C'!$E$2:$T$999,2)</f>
        <v>10.413</v>
      </c>
    </row>
    <row r="640">
      <c r="A640" s="2" t="s">
        <v>1787</v>
      </c>
      <c r="B640" s="8" t="str">
        <f>VLOOKUP(A640,'Food Encyclopedia'!$C$2:$K$999,3)&amp;","&amp;VLOOKUP(A640,'Food Encyclopedia'!$C$2:$K$999,4)&amp;","&amp;VLOOKUP(A640,'Food Encyclopedia'!$C$2:$K$999,5)&amp;","&amp;VLOOKUP(A640,'Food Encyclopedia'!$C$2:$K$999,6)</f>
        <v>Soup, Roasted Red Pepper Tomato soup, NA, carton,Pacific Foods,,Vegetables</v>
      </c>
      <c r="C640" s="8" t="str">
        <f>VLOOKUP(A640,'Food Encyclopedia'!$C$2:$K$999,6)</f>
        <v>Vegetables</v>
      </c>
      <c r="D640" s="8" t="str">
        <f>VLOOKUP(A640,'Food Encyclopedia'!$C$2:$K$999,7)</f>
        <v>Soup</v>
      </c>
      <c r="E640" s="8">
        <f>VLOOKUP(A640,'Absolute Total Monosaccharide C'!$E$2:$T$999,3)</f>
        <v>0.172136</v>
      </c>
      <c r="F640" s="8">
        <f>VLOOKUP(A640,'Absolute Total Monosaccharide C'!$E$2:$T$999,4)</f>
        <v>0.058874</v>
      </c>
      <c r="G640" s="8">
        <f>VLOOKUP(A640,'Absolute Total Monosaccharide C'!$E$2:$T$999,5)</f>
        <v>0.002966</v>
      </c>
      <c r="H640" s="8">
        <f>VLOOKUP(A640,'Absolute Total Monosaccharide C'!$E$2:$T$999,6)</f>
        <v>0.001841</v>
      </c>
      <c r="I640" s="110">
        <f>VLOOKUP(A640,'Absolute Total Monosaccharide C'!$E$2:$T$999,7)</f>
        <v>0.001895</v>
      </c>
      <c r="J640" s="8">
        <f>VLOOKUP(A640,'Absolute Total Monosaccharide C'!$E$2:$T$999,8)</f>
        <v>0.0012</v>
      </c>
      <c r="K640" s="8">
        <f>VLOOKUP(A640,'Absolute Total Monosaccharide C'!$E$2:$T$999,9)</f>
        <v>0.000794</v>
      </c>
      <c r="L640" s="8">
        <f>VLOOKUP(A640,'Absolute Total Monosaccharide C'!$E$2:$T$999,10)</f>
        <v>0.000108</v>
      </c>
      <c r="M640" s="8">
        <f>VLOOKUP(A640,'Absolute Total Monosaccharide C'!$E$2:$T$999,11)</f>
        <v>0.006946</v>
      </c>
      <c r="N640" s="8">
        <f>VLOOKUP(A640,'Absolute Total Monosaccharide C'!$E$2:$T$999,12)</f>
        <v>0</v>
      </c>
      <c r="O640" s="8">
        <f>VLOOKUP(A640,'Absolute Total Monosaccharide C'!$E$2:$T$999,13)</f>
        <v>0</v>
      </c>
      <c r="P640" s="8">
        <f>VLOOKUP(A640,'Absolute Total Monosaccharide C'!$E$2:$T$999,14)</f>
        <v>0.001844</v>
      </c>
      <c r="Q640" s="8">
        <f>VLOOKUP(A640,'Absolute Total Monosaccharide C'!$E$2:$T$999,15)</f>
        <v>0</v>
      </c>
      <c r="R640" s="8">
        <f>VLOOKUP(A640,'Absolute Total Monosaccharide C'!$E$2:$T$999,16)</f>
        <v>0.00061</v>
      </c>
      <c r="S640" s="110">
        <f>VLOOKUP(A640,'Absolute Total Monosaccharide C'!$E$2:$T$999,2)</f>
        <v>10.355</v>
      </c>
    </row>
    <row r="641">
      <c r="A641" s="2" t="s">
        <v>1789</v>
      </c>
      <c r="B641" s="8" t="str">
        <f>VLOOKUP(A641,'Food Encyclopedia'!$C$2:$K$999,3)&amp;","&amp;VLOOKUP(A641,'Food Encyclopedia'!$C$2:$K$999,4)&amp;","&amp;VLOOKUP(A641,'Food Encyclopedia'!$C$2:$K$999,5)&amp;","&amp;VLOOKUP(A641,'Food Encyclopedia'!$C$2:$K$999,6)</f>
        <v>Soup, Hearty Tomato Bisque, NA, carton,Pacific Foods,,Vegetables</v>
      </c>
      <c r="C641" s="8" t="str">
        <f>VLOOKUP(A641,'Food Encyclopedia'!$C$2:$K$999,6)</f>
        <v>Vegetables</v>
      </c>
      <c r="D641" s="8" t="str">
        <f>VLOOKUP(A641,'Food Encyclopedia'!$C$2:$K$999,7)</f>
        <v>Soup</v>
      </c>
      <c r="E641" s="8">
        <f>VLOOKUP(A641,'Absolute Total Monosaccharide C'!$E$2:$T$999,3)</f>
        <v>0.292481</v>
      </c>
      <c r="F641" s="8">
        <f>VLOOKUP(A641,'Absolute Total Monosaccharide C'!$E$2:$T$999,4)</f>
        <v>0.015973</v>
      </c>
      <c r="G641" s="8">
        <f>VLOOKUP(A641,'Absolute Total Monosaccharide C'!$E$2:$T$999,5)</f>
        <v>0.00538</v>
      </c>
      <c r="H641" s="8">
        <f>VLOOKUP(A641,'Absolute Total Monosaccharide C'!$E$2:$T$999,6)</f>
        <v>0.005847</v>
      </c>
      <c r="I641" s="110">
        <f>VLOOKUP(A641,'Absolute Total Monosaccharide C'!$E$2:$T$999,7)</f>
        <v>0.004956</v>
      </c>
      <c r="J641" s="8">
        <f>VLOOKUP(A641,'Absolute Total Monosaccharide C'!$E$2:$T$999,8)</f>
        <v>0.001188</v>
      </c>
      <c r="K641" s="8">
        <f>VLOOKUP(A641,'Absolute Total Monosaccharide C'!$E$2:$T$999,9)</f>
        <v>0.000812</v>
      </c>
      <c r="L641" s="111">
        <f>VLOOKUP(A641,'Absolute Total Monosaccharide C'!$E$2:$T$999,10)</f>
        <v>0.0000149</v>
      </c>
      <c r="M641" s="8">
        <f>VLOOKUP(A641,'Absolute Total Monosaccharide C'!$E$2:$T$999,11)</f>
        <v>0.0081</v>
      </c>
      <c r="N641" s="8">
        <f>VLOOKUP(A641,'Absolute Total Monosaccharide C'!$E$2:$T$999,12)</f>
        <v>0</v>
      </c>
      <c r="O641" s="8">
        <f>VLOOKUP(A641,'Absolute Total Monosaccharide C'!$E$2:$T$999,13)</f>
        <v>0</v>
      </c>
      <c r="P641" s="8">
        <f>VLOOKUP(A641,'Absolute Total Monosaccharide C'!$E$2:$T$999,14)</f>
        <v>0.003262</v>
      </c>
      <c r="Q641" s="8">
        <f>VLOOKUP(A641,'Absolute Total Monosaccharide C'!$E$2:$T$999,15)</f>
        <v>0</v>
      </c>
      <c r="R641" s="8">
        <f>VLOOKUP(A641,'Absolute Total Monosaccharide C'!$E$2:$T$999,16)</f>
        <v>0.000348</v>
      </c>
      <c r="S641" s="110">
        <f>VLOOKUP(A641,'Absolute Total Monosaccharide C'!$E$2:$T$999,2)</f>
        <v>9.86</v>
      </c>
    </row>
    <row r="642">
      <c r="A642" s="2" t="s">
        <v>1791</v>
      </c>
      <c r="B642" s="8" t="str">
        <f>VLOOKUP(A642,'Food Encyclopedia'!$C$2:$K$999,3)&amp;","&amp;VLOOKUP(A642,'Food Encyclopedia'!$C$2:$K$999,4)&amp;","&amp;VLOOKUP(A642,'Food Encyclopedia'!$C$2:$K$999,5)&amp;","&amp;VLOOKUP(A642,'Food Encyclopedia'!$C$2:$K$999,6)</f>
        <v>Soup, Roasted Red Pepper Tomato Bisque, NA, carton,Pacific Foods,,Vegetables</v>
      </c>
      <c r="C642" s="8" t="str">
        <f>VLOOKUP(A642,'Food Encyclopedia'!$C$2:$K$999,6)</f>
        <v>Vegetables</v>
      </c>
      <c r="D642" s="8" t="str">
        <f>VLOOKUP(A642,'Food Encyclopedia'!$C$2:$K$999,7)</f>
        <v>Soup</v>
      </c>
      <c r="E642" s="8">
        <f>VLOOKUP(A642,'Absolute Total Monosaccharide C'!$E$2:$T$999,3)</f>
        <v>0.181147</v>
      </c>
      <c r="F642" s="8">
        <f>VLOOKUP(A642,'Absolute Total Monosaccharide C'!$E$2:$T$999,4)</f>
        <v>0.013547</v>
      </c>
      <c r="G642" s="8">
        <f>VLOOKUP(A642,'Absolute Total Monosaccharide C'!$E$2:$T$999,5)</f>
        <v>0.007598</v>
      </c>
      <c r="H642" s="8">
        <f>VLOOKUP(A642,'Absolute Total Monosaccharide C'!$E$2:$T$999,6)</f>
        <v>0.00161</v>
      </c>
      <c r="I642" s="110">
        <f>VLOOKUP(A642,'Absolute Total Monosaccharide C'!$E$2:$T$999,7)</f>
        <v>0.001974</v>
      </c>
      <c r="J642" s="8">
        <f>VLOOKUP(A642,'Absolute Total Monosaccharide C'!$E$2:$T$999,8)</f>
        <v>0.00056</v>
      </c>
      <c r="K642" s="8">
        <f>VLOOKUP(A642,'Absolute Total Monosaccharide C'!$E$2:$T$999,9)</f>
        <v>0.000811</v>
      </c>
      <c r="L642" s="111">
        <f>VLOOKUP(A642,'Absolute Total Monosaccharide C'!$E$2:$T$999,10)</f>
        <v>0.0000685</v>
      </c>
      <c r="M642" s="8">
        <f>VLOOKUP(A642,'Absolute Total Monosaccharide C'!$E$2:$T$999,11)</f>
        <v>0.009791</v>
      </c>
      <c r="N642" s="8">
        <f>VLOOKUP(A642,'Absolute Total Monosaccharide C'!$E$2:$T$999,12)</f>
        <v>0</v>
      </c>
      <c r="O642" s="8">
        <f>VLOOKUP(A642,'Absolute Total Monosaccharide C'!$E$2:$T$999,13)</f>
        <v>0</v>
      </c>
      <c r="P642" s="8">
        <f>VLOOKUP(A642,'Absolute Total Monosaccharide C'!$E$2:$T$999,14)</f>
        <v>0.001535</v>
      </c>
      <c r="Q642" s="8">
        <f>VLOOKUP(A642,'Absolute Total Monosaccharide C'!$E$2:$T$999,15)</f>
        <v>0</v>
      </c>
      <c r="R642" s="8">
        <f>VLOOKUP(A642,'Absolute Total Monosaccharide C'!$E$2:$T$999,16)</f>
        <v>0.000372</v>
      </c>
      <c r="S642" s="110">
        <f>VLOOKUP(A642,'Absolute Total Monosaccharide C'!$E$2:$T$999,2)</f>
        <v>9.976</v>
      </c>
    </row>
    <row r="643">
      <c r="A643" s="2" t="s">
        <v>1793</v>
      </c>
      <c r="B643" s="8" t="str">
        <f>VLOOKUP(A643,'Food Encyclopedia'!$C$2:$K$999,3)&amp;","&amp;VLOOKUP(A643,'Food Encyclopedia'!$C$2:$K$999,4)&amp;","&amp;VLOOKUP(A643,'Food Encyclopedia'!$C$2:$K$999,5)&amp;","&amp;VLOOKUP(A643,'Food Encyclopedia'!$C$2:$K$999,6)</f>
        <v>Soup, Thai Sweet Potato soup, NA, carton,Pacific Foods,,Vegetables</v>
      </c>
      <c r="C643" s="8" t="str">
        <f>VLOOKUP(A643,'Food Encyclopedia'!$C$2:$K$999,6)</f>
        <v>Vegetables</v>
      </c>
      <c r="D643" s="8" t="str">
        <f>VLOOKUP(A643,'Food Encyclopedia'!$C$2:$K$999,7)</f>
        <v>Soup</v>
      </c>
      <c r="E643" s="8">
        <f>VLOOKUP(A643,'Absolute Total Monosaccharide C'!$E$2:$T$999,3)</f>
        <v>0.219254</v>
      </c>
      <c r="F643" s="8">
        <f>VLOOKUP(A643,'Absolute Total Monosaccharide C'!$E$2:$T$999,4)</f>
        <v>0.016317</v>
      </c>
      <c r="G643" s="8">
        <f>VLOOKUP(A643,'Absolute Total Monosaccharide C'!$E$2:$T$999,5)</f>
        <v>0.005766</v>
      </c>
      <c r="H643" s="8">
        <f>VLOOKUP(A643,'Absolute Total Monosaccharide C'!$E$2:$T$999,6)</f>
        <v>0.002166</v>
      </c>
      <c r="I643" s="110">
        <f>VLOOKUP(A643,'Absolute Total Monosaccharide C'!$E$2:$T$999,7)</f>
        <v>0.006349</v>
      </c>
      <c r="J643" s="8">
        <f>VLOOKUP(A643,'Absolute Total Monosaccharide C'!$E$2:$T$999,8)</f>
        <v>0.000436</v>
      </c>
      <c r="K643" s="8">
        <f>VLOOKUP(A643,'Absolute Total Monosaccharide C'!$E$2:$T$999,9)</f>
        <v>0.001182</v>
      </c>
      <c r="L643" s="111">
        <f>VLOOKUP(A643,'Absolute Total Monosaccharide C'!$E$2:$T$999,10)</f>
        <v>0.0000303</v>
      </c>
      <c r="M643" s="8">
        <f>VLOOKUP(A643,'Absolute Total Monosaccharide C'!$E$2:$T$999,11)</f>
        <v>0.010701</v>
      </c>
      <c r="N643" s="8">
        <f>VLOOKUP(A643,'Absolute Total Monosaccharide C'!$E$2:$T$999,12)</f>
        <v>0</v>
      </c>
      <c r="O643" s="8">
        <f>VLOOKUP(A643,'Absolute Total Monosaccharide C'!$E$2:$T$999,13)</f>
        <v>0</v>
      </c>
      <c r="P643" s="8">
        <f>VLOOKUP(A643,'Absolute Total Monosaccharide C'!$E$2:$T$999,14)</f>
        <v>0.009475</v>
      </c>
      <c r="Q643" s="8">
        <f>VLOOKUP(A643,'Absolute Total Monosaccharide C'!$E$2:$T$999,15)</f>
        <v>0</v>
      </c>
      <c r="R643" s="8">
        <f>VLOOKUP(A643,'Absolute Total Monosaccharide C'!$E$2:$T$999,16)</f>
        <v>0.000217</v>
      </c>
      <c r="S643" s="110">
        <f>VLOOKUP(A643,'Absolute Total Monosaccharide C'!$E$2:$T$999,2)</f>
        <v>10.033</v>
      </c>
    </row>
    <row r="644">
      <c r="A644" s="2" t="s">
        <v>1795</v>
      </c>
      <c r="B644" s="8" t="str">
        <f>VLOOKUP(A644,'Food Encyclopedia'!$C$2:$K$999,3)&amp;","&amp;VLOOKUP(A644,'Food Encyclopedia'!$C$2:$K$999,4)&amp;","&amp;VLOOKUP(A644,'Food Encyclopedia'!$C$2:$K$999,5)&amp;","&amp;VLOOKUP(A644,'Food Encyclopedia'!$C$2:$K$999,6)</f>
        <v>Soup, Creamy cashew carrot ginger soup, NA, carton,Pacific Foods,,Vegetables</v>
      </c>
      <c r="C644" s="8" t="str">
        <f>VLOOKUP(A644,'Food Encyclopedia'!$C$2:$K$999,6)</f>
        <v>Vegetables</v>
      </c>
      <c r="D644" s="8" t="str">
        <f>VLOOKUP(A644,'Food Encyclopedia'!$C$2:$K$999,7)</f>
        <v>Soup</v>
      </c>
      <c r="E644" s="8">
        <f>VLOOKUP(A644,'Absolute Total Monosaccharide C'!$E$2:$T$999,3)</f>
        <v>0.243398</v>
      </c>
      <c r="F644" s="8">
        <f>VLOOKUP(A644,'Absolute Total Monosaccharide C'!$E$2:$T$999,4)</f>
        <v>0.017395</v>
      </c>
      <c r="G644" s="8">
        <f>VLOOKUP(A644,'Absolute Total Monosaccharide C'!$E$2:$T$999,5)</f>
        <v>0.00111</v>
      </c>
      <c r="H644" s="8">
        <f>VLOOKUP(A644,'Absolute Total Monosaccharide C'!$E$2:$T$999,6)</f>
        <v>0.002692</v>
      </c>
      <c r="I644" s="110">
        <f>VLOOKUP(A644,'Absolute Total Monosaccharide C'!$E$2:$T$999,7)</f>
        <v>0.007408</v>
      </c>
      <c r="J644" s="8">
        <f>VLOOKUP(A644,'Absolute Total Monosaccharide C'!$E$2:$T$999,8)</f>
        <v>0.000955</v>
      </c>
      <c r="K644" s="8">
        <f>VLOOKUP(A644,'Absolute Total Monosaccharide C'!$E$2:$T$999,9)</f>
        <v>0.001395</v>
      </c>
      <c r="L644" s="111">
        <f>VLOOKUP(A644,'Absolute Total Monosaccharide C'!$E$2:$T$999,10)</f>
        <v>0.0000416</v>
      </c>
      <c r="M644" s="8">
        <f>VLOOKUP(A644,'Absolute Total Monosaccharide C'!$E$2:$T$999,11)</f>
        <v>0.009038</v>
      </c>
      <c r="N644" s="8">
        <f>VLOOKUP(A644,'Absolute Total Monosaccharide C'!$E$2:$T$999,12)</f>
        <v>0</v>
      </c>
      <c r="O644" s="8">
        <f>VLOOKUP(A644,'Absolute Total Monosaccharide C'!$E$2:$T$999,13)</f>
        <v>0</v>
      </c>
      <c r="P644" s="8">
        <f>VLOOKUP(A644,'Absolute Total Monosaccharide C'!$E$2:$T$999,14)</f>
        <v>0.012573</v>
      </c>
      <c r="Q644" s="8">
        <f>VLOOKUP(A644,'Absolute Total Monosaccharide C'!$E$2:$T$999,15)</f>
        <v>0</v>
      </c>
      <c r="R644" s="8">
        <f>VLOOKUP(A644,'Absolute Total Monosaccharide C'!$E$2:$T$999,16)</f>
        <v>0.000191</v>
      </c>
      <c r="S644" s="110">
        <f>VLOOKUP(A644,'Absolute Total Monosaccharide C'!$E$2:$T$999,2)</f>
        <v>10.117</v>
      </c>
    </row>
    <row r="645">
      <c r="A645" s="2" t="s">
        <v>1797</v>
      </c>
      <c r="B645" s="8" t="str">
        <f>VLOOKUP(A645,'Food Encyclopedia'!$C$2:$K$999,3)&amp;","&amp;VLOOKUP(A645,'Food Encyclopedia'!$C$2:$K$999,4)&amp;","&amp;VLOOKUP(A645,'Food Encyclopedia'!$C$2:$K$999,5)&amp;","&amp;VLOOKUP(A645,'Food Encyclopedia'!$C$2:$K$999,6)</f>
        <v>Soup, Southwest style chicken tortilla soup, NA, carton,Pacific Foods,,Meat, Poultry, Fish, and Mixtures</v>
      </c>
      <c r="C645" s="8" t="str">
        <f>VLOOKUP(A645,'Food Encyclopedia'!$C$2:$K$999,6)</f>
        <v>Meat, Poultry, Fish, and Mixtures</v>
      </c>
      <c r="D645" s="8" t="str">
        <f>VLOOKUP(A645,'Food Encyclopedia'!$C$2:$K$999,7)</f>
        <v>Soup</v>
      </c>
      <c r="E645" s="8">
        <f>VLOOKUP(A645,'Absolute Total Monosaccharide C'!$E$2:$T$999,3)</f>
        <v>0.295184</v>
      </c>
      <c r="F645" s="8">
        <f>VLOOKUP(A645,'Absolute Total Monosaccharide C'!$E$2:$T$999,4)</f>
        <v>0.012367</v>
      </c>
      <c r="G645" s="8">
        <f>VLOOKUP(A645,'Absolute Total Monosaccharide C'!$E$2:$T$999,5)</f>
        <v>0</v>
      </c>
      <c r="H645" s="8">
        <f>VLOOKUP(A645,'Absolute Total Monosaccharide C'!$E$2:$T$999,6)</f>
        <v>0.005261</v>
      </c>
      <c r="I645" s="110">
        <f>VLOOKUP(A645,'Absolute Total Monosaccharide C'!$E$2:$T$999,7)</f>
        <v>0.01343</v>
      </c>
      <c r="J645" s="8">
        <f>VLOOKUP(A645,'Absolute Total Monosaccharide C'!$E$2:$T$999,8)</f>
        <v>0.001388</v>
      </c>
      <c r="K645" s="8">
        <f>VLOOKUP(A645,'Absolute Total Monosaccharide C'!$E$2:$T$999,9)</f>
        <v>0.000968</v>
      </c>
      <c r="L645" s="8">
        <f>VLOOKUP(A645,'Absolute Total Monosaccharide C'!$E$2:$T$999,10)</f>
        <v>0.00033</v>
      </c>
      <c r="M645" s="8">
        <f>VLOOKUP(A645,'Absolute Total Monosaccharide C'!$E$2:$T$999,11)</f>
        <v>0.005924</v>
      </c>
      <c r="N645" s="8">
        <f>VLOOKUP(A645,'Absolute Total Monosaccharide C'!$E$2:$T$999,12)</f>
        <v>0</v>
      </c>
      <c r="O645" s="8">
        <f>VLOOKUP(A645,'Absolute Total Monosaccharide C'!$E$2:$T$999,13)</f>
        <v>0</v>
      </c>
      <c r="P645" s="8">
        <f>VLOOKUP(A645,'Absolute Total Monosaccharide C'!$E$2:$T$999,14)</f>
        <v>0.004895</v>
      </c>
      <c r="Q645" s="8">
        <f>VLOOKUP(A645,'Absolute Total Monosaccharide C'!$E$2:$T$999,15)</f>
        <v>0</v>
      </c>
      <c r="R645" s="8">
        <f>VLOOKUP(A645,'Absolute Total Monosaccharide C'!$E$2:$T$999,16)</f>
        <v>0.000819</v>
      </c>
      <c r="S645" s="110">
        <f>VLOOKUP(A645,'Absolute Total Monosaccharide C'!$E$2:$T$999,2)</f>
        <v>10.145</v>
      </c>
    </row>
    <row r="646">
      <c r="A646" s="2" t="s">
        <v>1799</v>
      </c>
      <c r="B646" s="8" t="str">
        <f>VLOOKUP(A646,'Food Encyclopedia'!$C$2:$K$999,3)&amp;","&amp;VLOOKUP(A646,'Food Encyclopedia'!$C$2:$K$999,4)&amp;","&amp;VLOOKUP(A646,'Food Encyclopedia'!$C$2:$K$999,5)&amp;","&amp;VLOOKUP(A646,'Food Encyclopedia'!$C$2:$K$999,6)</f>
        <v>Soup, Poblano pepper and corn chowder, NA, carton,Pacific Foods,,Vegetables</v>
      </c>
      <c r="C646" s="8" t="str">
        <f>VLOOKUP(A646,'Food Encyclopedia'!$C$2:$K$999,6)</f>
        <v>Vegetables</v>
      </c>
      <c r="D646" s="8" t="str">
        <f>VLOOKUP(A646,'Food Encyclopedia'!$C$2:$K$999,7)</f>
        <v>Soup</v>
      </c>
      <c r="E646" s="8">
        <f>VLOOKUP(A646,'Absolute Total Monosaccharide C'!$E$2:$T$999,3)</f>
        <v>0.358556</v>
      </c>
      <c r="F646" s="8">
        <f>VLOOKUP(A646,'Absolute Total Monosaccharide C'!$E$2:$T$999,4)</f>
        <v>0.017817</v>
      </c>
      <c r="G646" s="8">
        <f>VLOOKUP(A646,'Absolute Total Monosaccharide C'!$E$2:$T$999,5)</f>
        <v>0</v>
      </c>
      <c r="H646" s="8">
        <f>VLOOKUP(A646,'Absolute Total Monosaccharide C'!$E$2:$T$999,6)</f>
        <v>0.003969</v>
      </c>
      <c r="I646" s="110">
        <f>VLOOKUP(A646,'Absolute Total Monosaccharide C'!$E$2:$T$999,7)</f>
        <v>0.006927</v>
      </c>
      <c r="J646" s="8">
        <f>VLOOKUP(A646,'Absolute Total Monosaccharide C'!$E$2:$T$999,8)</f>
        <v>0.000429</v>
      </c>
      <c r="K646" s="8">
        <f>VLOOKUP(A646,'Absolute Total Monosaccharide C'!$E$2:$T$999,9)</f>
        <v>0.000439</v>
      </c>
      <c r="L646" s="111">
        <f>VLOOKUP(A646,'Absolute Total Monosaccharide C'!$E$2:$T$999,10)</f>
        <v>0.0000171</v>
      </c>
      <c r="M646" s="8">
        <f>VLOOKUP(A646,'Absolute Total Monosaccharide C'!$E$2:$T$999,11)</f>
        <v>0.002294</v>
      </c>
      <c r="N646" s="8">
        <f>VLOOKUP(A646,'Absolute Total Monosaccharide C'!$E$2:$T$999,12)</f>
        <v>0</v>
      </c>
      <c r="O646" s="8">
        <f>VLOOKUP(A646,'Absolute Total Monosaccharide C'!$E$2:$T$999,13)</f>
        <v>0</v>
      </c>
      <c r="P646" s="8">
        <f>VLOOKUP(A646,'Absolute Total Monosaccharide C'!$E$2:$T$999,14)</f>
        <v>0.000634</v>
      </c>
      <c r="Q646" s="8">
        <f>VLOOKUP(A646,'Absolute Total Monosaccharide C'!$E$2:$T$999,15)</f>
        <v>0</v>
      </c>
      <c r="R646" s="8">
        <f>VLOOKUP(A646,'Absolute Total Monosaccharide C'!$E$2:$T$999,16)</f>
        <v>0.000252</v>
      </c>
      <c r="S646" s="110">
        <f>VLOOKUP(A646,'Absolute Total Monosaccharide C'!$E$2:$T$999,2)</f>
        <v>10.069</v>
      </c>
    </row>
    <row r="647">
      <c r="A647" s="2" t="s">
        <v>1801</v>
      </c>
      <c r="B647" s="8" t="str">
        <f>VLOOKUP(A647,'Food Encyclopedia'!$C$2:$K$999,3)&amp;","&amp;VLOOKUP(A647,'Food Encyclopedia'!$C$2:$K$999,4)&amp;","&amp;VLOOKUP(A647,'Food Encyclopedia'!$C$2:$K$999,5)&amp;","&amp;VLOOKUP(A647,'Food Encyclopedia'!$C$2:$K$999,6)</f>
        <v>Soup, Creamy tomato basil soup, NA, carton,Pacific Foods,,Beans, Peas, Legumes, Nuts, Seeds</v>
      </c>
      <c r="C647" s="8" t="str">
        <f>VLOOKUP(A647,'Food Encyclopedia'!$C$2:$K$999,6)</f>
        <v>Beans, Peas, Legumes, Nuts, Seeds</v>
      </c>
      <c r="D647" s="8" t="str">
        <f>VLOOKUP(A647,'Food Encyclopedia'!$C$2:$K$999,7)</f>
        <v>Soup</v>
      </c>
      <c r="E647" s="8" t="str">
        <f>VLOOKUP(A647,'Absolute Total Monosaccharide C'!$E$2:$T$999,3)</f>
        <v/>
      </c>
      <c r="F647" s="8" t="str">
        <f>VLOOKUP(A647,'Absolute Total Monosaccharide C'!$E$2:$T$999,4)</f>
        <v/>
      </c>
      <c r="G647" s="8" t="str">
        <f>VLOOKUP(A647,'Absolute Total Monosaccharide C'!$E$2:$T$999,5)</f>
        <v/>
      </c>
      <c r="H647" s="8" t="str">
        <f>VLOOKUP(A647,'Absolute Total Monosaccharide C'!$E$2:$T$999,6)</f>
        <v/>
      </c>
      <c r="I647" s="110" t="str">
        <f>VLOOKUP(A647,'Absolute Total Monosaccharide C'!$E$2:$T$999,7)</f>
        <v/>
      </c>
      <c r="J647" s="8" t="str">
        <f>VLOOKUP(A647,'Absolute Total Monosaccharide C'!$E$2:$T$999,8)</f>
        <v/>
      </c>
      <c r="K647" s="8" t="str">
        <f>VLOOKUP(A647,'Absolute Total Monosaccharide C'!$E$2:$T$999,9)</f>
        <v/>
      </c>
      <c r="L647" s="8" t="str">
        <f>VLOOKUP(A647,'Absolute Total Monosaccharide C'!$E$2:$T$999,10)</f>
        <v/>
      </c>
      <c r="M647" s="8" t="str">
        <f>VLOOKUP(A647,'Absolute Total Monosaccharide C'!$E$2:$T$999,11)</f>
        <v/>
      </c>
      <c r="N647" s="8" t="str">
        <f>VLOOKUP(A647,'Absolute Total Monosaccharide C'!$E$2:$T$999,12)</f>
        <v/>
      </c>
      <c r="O647" s="8" t="str">
        <f>VLOOKUP(A647,'Absolute Total Monosaccharide C'!$E$2:$T$999,13)</f>
        <v/>
      </c>
      <c r="P647" s="8" t="str">
        <f>VLOOKUP(A647,'Absolute Total Monosaccharide C'!$E$2:$T$999,14)</f>
        <v/>
      </c>
      <c r="Q647" s="8" t="str">
        <f>VLOOKUP(A647,'Absolute Total Monosaccharide C'!$E$2:$T$999,15)</f>
        <v/>
      </c>
      <c r="R647" s="8" t="str">
        <f>VLOOKUP(A647,'Absolute Total Monosaccharide C'!$E$2:$T$999,16)</f>
        <v/>
      </c>
      <c r="S647" s="110">
        <f>VLOOKUP(A647,'Absolute Total Monosaccharide C'!$E$2:$T$999,2)</f>
        <v>10.209</v>
      </c>
    </row>
    <row r="648">
      <c r="A648" s="2" t="s">
        <v>1803</v>
      </c>
      <c r="B648" s="8" t="str">
        <f>VLOOKUP(A648,'Food Encyclopedia'!$C$2:$K$999,3)&amp;","&amp;VLOOKUP(A648,'Food Encyclopedia'!$C$2:$K$999,4)&amp;","&amp;VLOOKUP(A648,'Food Encyclopedia'!$C$2:$K$999,5)&amp;","&amp;VLOOKUP(A648,'Food Encyclopedia'!$C$2:$K$999,6)</f>
        <v>Soup, Creamy tomato soup, NA, carton,Pacific Foods,,Milk and Milk Products</v>
      </c>
      <c r="C648" s="8" t="str">
        <f>VLOOKUP(A648,'Food Encyclopedia'!$C$2:$K$999,6)</f>
        <v>Milk and Milk Products</v>
      </c>
      <c r="D648" s="8" t="str">
        <f>VLOOKUP(A648,'Food Encyclopedia'!$C$2:$K$999,7)</f>
        <v>Soup</v>
      </c>
      <c r="E648" s="8">
        <f>VLOOKUP(A648,'Absolute Total Monosaccharide C'!$E$2:$T$999,3)</f>
        <v>0.251713</v>
      </c>
      <c r="F648" s="8">
        <f>VLOOKUP(A648,'Absolute Total Monosaccharide C'!$E$2:$T$999,4)</f>
        <v>0.076485</v>
      </c>
      <c r="G648" s="8">
        <f>VLOOKUP(A648,'Absolute Total Monosaccharide C'!$E$2:$T$999,5)</f>
        <v>0.004755</v>
      </c>
      <c r="H648" s="8">
        <f>VLOOKUP(A648,'Absolute Total Monosaccharide C'!$E$2:$T$999,6)</f>
        <v>0.001546</v>
      </c>
      <c r="I648" s="110">
        <f>VLOOKUP(A648,'Absolute Total Monosaccharide C'!$E$2:$T$999,7)</f>
        <v>0.002599</v>
      </c>
      <c r="J648" s="8">
        <f>VLOOKUP(A648,'Absolute Total Monosaccharide C'!$E$2:$T$999,8)</f>
        <v>0.001961</v>
      </c>
      <c r="K648" s="8">
        <f>VLOOKUP(A648,'Absolute Total Monosaccharide C'!$E$2:$T$999,9)</f>
        <v>0.000836</v>
      </c>
      <c r="L648" s="111">
        <f>VLOOKUP(A648,'Absolute Total Monosaccharide C'!$E$2:$T$999,10)</f>
        <v>0.0000563</v>
      </c>
      <c r="M648" s="8">
        <f>VLOOKUP(A648,'Absolute Total Monosaccharide C'!$E$2:$T$999,11)</f>
        <v>0.00815</v>
      </c>
      <c r="N648" s="8">
        <f>VLOOKUP(A648,'Absolute Total Monosaccharide C'!$E$2:$T$999,12)</f>
        <v>0</v>
      </c>
      <c r="O648" s="8">
        <f>VLOOKUP(A648,'Absolute Total Monosaccharide C'!$E$2:$T$999,13)</f>
        <v>0</v>
      </c>
      <c r="P648" s="8">
        <f>VLOOKUP(A648,'Absolute Total Monosaccharide C'!$E$2:$T$999,14)</f>
        <v>0.003803</v>
      </c>
      <c r="Q648" s="8">
        <f>VLOOKUP(A648,'Absolute Total Monosaccharide C'!$E$2:$T$999,15)</f>
        <v>0</v>
      </c>
      <c r="R648" s="8">
        <f>VLOOKUP(A648,'Absolute Total Monosaccharide C'!$E$2:$T$999,16)</f>
        <v>0.000466</v>
      </c>
      <c r="S648" s="110">
        <f>VLOOKUP(A648,'Absolute Total Monosaccharide C'!$E$2:$T$999,2)</f>
        <v>10.276</v>
      </c>
    </row>
    <row r="649">
      <c r="A649" s="2" t="s">
        <v>1805</v>
      </c>
      <c r="B649" s="8" t="str">
        <f>VLOOKUP(A649,'Food Encyclopedia'!$C$2:$K$999,3)&amp;","&amp;VLOOKUP(A649,'Food Encyclopedia'!$C$2:$K$999,4)&amp;","&amp;VLOOKUP(A649,'Food Encyclopedia'!$C$2:$K$999,5)&amp;","&amp;VLOOKUP(A649,'Food Encyclopedia'!$C$2:$K$999,6)</f>
        <v>Soup, Chicken noodle soup, NA, carton,Pacific Foods,,Vegetables</v>
      </c>
      <c r="C649" s="8" t="str">
        <f>VLOOKUP(A649,'Food Encyclopedia'!$C$2:$K$999,6)</f>
        <v>Vegetables</v>
      </c>
      <c r="D649" s="8" t="str">
        <f>VLOOKUP(A649,'Food Encyclopedia'!$C$2:$K$999,7)</f>
        <v>Soup</v>
      </c>
      <c r="E649" s="8">
        <f>VLOOKUP(A649,'Absolute Total Monosaccharide C'!$E$2:$T$999,3)</f>
        <v>0.427649</v>
      </c>
      <c r="F649" s="8">
        <f>VLOOKUP(A649,'Absolute Total Monosaccharide C'!$E$2:$T$999,4)</f>
        <v>0.009139</v>
      </c>
      <c r="G649" s="8">
        <f>VLOOKUP(A649,'Absolute Total Monosaccharide C'!$E$2:$T$999,5)</f>
        <v>0.002997</v>
      </c>
      <c r="H649" s="8">
        <f>VLOOKUP(A649,'Absolute Total Monosaccharide C'!$E$2:$T$999,6)</f>
        <v>0.004091</v>
      </c>
      <c r="I649" s="110">
        <f>VLOOKUP(A649,'Absolute Total Monosaccharide C'!$E$2:$T$999,7)</f>
        <v>0.007336</v>
      </c>
      <c r="J649" s="8">
        <f>VLOOKUP(A649,'Absolute Total Monosaccharide C'!$E$2:$T$999,8)</f>
        <v>0.000445</v>
      </c>
      <c r="K649" s="8">
        <f>VLOOKUP(A649,'Absolute Total Monosaccharide C'!$E$2:$T$999,9)</f>
        <v>0.000464</v>
      </c>
      <c r="L649" s="111">
        <f>VLOOKUP(A649,'Absolute Total Monosaccharide C'!$E$2:$T$999,10)</f>
        <v>0.0000446</v>
      </c>
      <c r="M649" s="8">
        <f>VLOOKUP(A649,'Absolute Total Monosaccharide C'!$E$2:$T$999,11)</f>
        <v>0.003084</v>
      </c>
      <c r="N649" s="8">
        <f>VLOOKUP(A649,'Absolute Total Monosaccharide C'!$E$2:$T$999,12)</f>
        <v>0</v>
      </c>
      <c r="O649" s="8">
        <f>VLOOKUP(A649,'Absolute Total Monosaccharide C'!$E$2:$T$999,13)</f>
        <v>0</v>
      </c>
      <c r="P649" s="8">
        <f>VLOOKUP(A649,'Absolute Total Monosaccharide C'!$E$2:$T$999,14)</f>
        <v>0.001275</v>
      </c>
      <c r="Q649" s="8">
        <f>VLOOKUP(A649,'Absolute Total Monosaccharide C'!$E$2:$T$999,15)</f>
        <v>0</v>
      </c>
      <c r="R649" s="8">
        <f>VLOOKUP(A649,'Absolute Total Monosaccharide C'!$E$2:$T$999,16)</f>
        <v>0.000496</v>
      </c>
      <c r="S649" s="110">
        <f>VLOOKUP(A649,'Absolute Total Monosaccharide C'!$E$2:$T$999,2)</f>
        <v>10.049</v>
      </c>
    </row>
    <row r="650">
      <c r="A650" s="2" t="s">
        <v>1807</v>
      </c>
      <c r="B650" s="8" t="str">
        <f>VLOOKUP(A650,'Food Encyclopedia'!$C$2:$K$999,3)&amp;","&amp;VLOOKUP(A650,'Food Encyclopedia'!$C$2:$K$999,4)&amp;","&amp;VLOOKUP(A650,'Food Encyclopedia'!$C$2:$K$999,5)&amp;","&amp;VLOOKUP(A650,'Food Encyclopedia'!$C$2:$K$999,6)</f>
        <v>Soup, Vegetable lentil &amp; roasted red pepper soup, NA, carton,Pacific Foods,,Vegetables</v>
      </c>
      <c r="C650" s="8" t="str">
        <f>VLOOKUP(A650,'Food Encyclopedia'!$C$2:$K$999,6)</f>
        <v>Vegetables</v>
      </c>
      <c r="D650" s="8" t="str">
        <f>VLOOKUP(A650,'Food Encyclopedia'!$C$2:$K$999,7)</f>
        <v>Soup</v>
      </c>
      <c r="E650" s="8">
        <f>VLOOKUP(A650,'Absolute Total Monosaccharide C'!$E$2:$T$999,3)</f>
        <v>0.400037</v>
      </c>
      <c r="F650" s="8">
        <f>VLOOKUP(A650,'Absolute Total Monosaccharide C'!$E$2:$T$999,4)</f>
        <v>0.033571</v>
      </c>
      <c r="G650" s="8">
        <f>VLOOKUP(A650,'Absolute Total Monosaccharide C'!$E$2:$T$999,5)</f>
        <v>0.005898</v>
      </c>
      <c r="H650" s="8">
        <f>VLOOKUP(A650,'Absolute Total Monosaccharide C'!$E$2:$T$999,6)</f>
        <v>0.006447</v>
      </c>
      <c r="I650" s="110">
        <f>VLOOKUP(A650,'Absolute Total Monosaccharide C'!$E$2:$T$999,7)</f>
        <v>0.027787</v>
      </c>
      <c r="J650" s="8">
        <f>VLOOKUP(A650,'Absolute Total Monosaccharide C'!$E$2:$T$999,8)</f>
        <v>0.001428</v>
      </c>
      <c r="K650" s="8">
        <f>VLOOKUP(A650,'Absolute Total Monosaccharide C'!$E$2:$T$999,9)</f>
        <v>0.001698</v>
      </c>
      <c r="L650" s="8">
        <f>VLOOKUP(A650,'Absolute Total Monosaccharide C'!$E$2:$T$999,10)</f>
        <v>0.000116</v>
      </c>
      <c r="M650" s="8">
        <f>VLOOKUP(A650,'Absolute Total Monosaccharide C'!$E$2:$T$999,11)</f>
        <v>0.008235</v>
      </c>
      <c r="N650" s="8">
        <f>VLOOKUP(A650,'Absolute Total Monosaccharide C'!$E$2:$T$999,12)</f>
        <v>0</v>
      </c>
      <c r="O650" s="8">
        <f>VLOOKUP(A650,'Absolute Total Monosaccharide C'!$E$2:$T$999,13)</f>
        <v>0</v>
      </c>
      <c r="P650" s="8">
        <f>VLOOKUP(A650,'Absolute Total Monosaccharide C'!$E$2:$T$999,14)</f>
        <v>0.004565</v>
      </c>
      <c r="Q650" s="8">
        <f>VLOOKUP(A650,'Absolute Total Monosaccharide C'!$E$2:$T$999,15)</f>
        <v>0</v>
      </c>
      <c r="R650" s="8">
        <f>VLOOKUP(A650,'Absolute Total Monosaccharide C'!$E$2:$T$999,16)</f>
        <v>0.00061</v>
      </c>
      <c r="S650" s="110">
        <f>VLOOKUP(A650,'Absolute Total Monosaccharide C'!$E$2:$T$999,2)</f>
        <v>10.372</v>
      </c>
    </row>
    <row r="651">
      <c r="A651" s="2" t="s">
        <v>1809</v>
      </c>
      <c r="B651" s="8" t="str">
        <f>VLOOKUP(A651,'Food Encyclopedia'!$C$2:$K$999,3)&amp;","&amp;VLOOKUP(A651,'Food Encyclopedia'!$C$2:$K$999,4)&amp;","&amp;VLOOKUP(A651,'Food Encyclopedia'!$C$2:$K$999,5)&amp;","&amp;VLOOKUP(A651,'Food Encyclopedia'!$C$2:$K$999,6)</f>
        <v>Soup, Cream of mushroom, NA, can,Pacific Foods,,Vegetables</v>
      </c>
      <c r="C651" s="8" t="str">
        <f>VLOOKUP(A651,'Food Encyclopedia'!$C$2:$K$999,6)</f>
        <v>Vegetables</v>
      </c>
      <c r="D651" s="8" t="str">
        <f>VLOOKUP(A651,'Food Encyclopedia'!$C$2:$K$999,7)</f>
        <v>Soup</v>
      </c>
      <c r="E651" s="8">
        <f>VLOOKUP(A651,'Absolute Total Monosaccharide C'!$E$2:$T$999,3)</f>
        <v>0.736101</v>
      </c>
      <c r="F651" s="8">
        <f>VLOOKUP(A651,'Absolute Total Monosaccharide C'!$E$2:$T$999,4)</f>
        <v>0.018737</v>
      </c>
      <c r="G651" s="8">
        <f>VLOOKUP(A651,'Absolute Total Monosaccharide C'!$E$2:$T$999,5)</f>
        <v>0.009194</v>
      </c>
      <c r="H651" s="8">
        <f>VLOOKUP(A651,'Absolute Total Monosaccharide C'!$E$2:$T$999,6)</f>
        <v>0.000455</v>
      </c>
      <c r="I651" s="110">
        <f>VLOOKUP(A651,'Absolute Total Monosaccharide C'!$E$2:$T$999,7)</f>
        <v>0.002804</v>
      </c>
      <c r="J651" s="8">
        <f>VLOOKUP(A651,'Absolute Total Monosaccharide C'!$E$2:$T$999,8)</f>
        <v>0.000395</v>
      </c>
      <c r="K651" s="8">
        <f>VLOOKUP(A651,'Absolute Total Monosaccharide C'!$E$2:$T$999,9)</f>
        <v>0.000161</v>
      </c>
      <c r="L651" s="8">
        <f>VLOOKUP(A651,'Absolute Total Monosaccharide C'!$E$2:$T$999,10)</f>
        <v>0.000263</v>
      </c>
      <c r="M651" s="8">
        <f>VLOOKUP(A651,'Absolute Total Monosaccharide C'!$E$2:$T$999,11)</f>
        <v>0.000394</v>
      </c>
      <c r="N651" s="8">
        <f>VLOOKUP(A651,'Absolute Total Monosaccharide C'!$E$2:$T$999,12)</f>
        <v>0</v>
      </c>
      <c r="O651" s="8">
        <f>VLOOKUP(A651,'Absolute Total Monosaccharide C'!$E$2:$T$999,13)</f>
        <v>0</v>
      </c>
      <c r="P651" s="8">
        <f>VLOOKUP(A651,'Absolute Total Monosaccharide C'!$E$2:$T$999,14)</f>
        <v>0.002579</v>
      </c>
      <c r="Q651" s="8">
        <f>VLOOKUP(A651,'Absolute Total Monosaccharide C'!$E$2:$T$999,15)</f>
        <v>0</v>
      </c>
      <c r="R651" s="8">
        <f>VLOOKUP(A651,'Absolute Total Monosaccharide C'!$E$2:$T$999,16)</f>
        <v>0.000268</v>
      </c>
      <c r="S651" s="110">
        <f>VLOOKUP(A651,'Absolute Total Monosaccharide C'!$E$2:$T$999,2)</f>
        <v>10.144</v>
      </c>
    </row>
    <row r="652">
      <c r="A652" s="2" t="s">
        <v>1811</v>
      </c>
      <c r="B652" s="8" t="str">
        <f>VLOOKUP(A652,'Food Encyclopedia'!$C$2:$K$999,3)&amp;","&amp;VLOOKUP(A652,'Food Encyclopedia'!$C$2:$K$999,4)&amp;","&amp;VLOOKUP(A652,'Food Encyclopedia'!$C$2:$K$999,5)&amp;","&amp;VLOOKUP(A652,'Food Encyclopedia'!$C$2:$K$999,6)</f>
        <v>Soup, Cream of chicken, NA, can,Pacific Foods,,Meat, Poultry, Fish, and Mixtures</v>
      </c>
      <c r="C652" s="8" t="str">
        <f>VLOOKUP(A652,'Food Encyclopedia'!$C$2:$K$999,6)</f>
        <v>Meat, Poultry, Fish, and Mixtures</v>
      </c>
      <c r="D652" s="8" t="str">
        <f>VLOOKUP(A652,'Food Encyclopedia'!$C$2:$K$999,7)</f>
        <v>Soup</v>
      </c>
      <c r="E652" s="8">
        <f>VLOOKUP(A652,'Absolute Total Monosaccharide C'!$E$2:$T$999,3)</f>
        <v>0.505808</v>
      </c>
      <c r="F652" s="8">
        <f>VLOOKUP(A652,'Absolute Total Monosaccharide C'!$E$2:$T$999,4)</f>
        <v>0.010889</v>
      </c>
      <c r="G652" s="8">
        <f>VLOOKUP(A652,'Absolute Total Monosaccharide C'!$E$2:$T$999,5)</f>
        <v>0.002901</v>
      </c>
      <c r="H652" s="8">
        <f>VLOOKUP(A652,'Absolute Total Monosaccharide C'!$E$2:$T$999,6)</f>
        <v>0.000327</v>
      </c>
      <c r="I652" s="110">
        <f>VLOOKUP(A652,'Absolute Total Monosaccharide C'!$E$2:$T$999,7)</f>
        <v>0.001466</v>
      </c>
      <c r="J652" s="111">
        <f>VLOOKUP(A652,'Absolute Total Monosaccharide C'!$E$2:$T$999,8)</f>
        <v>0.0000827</v>
      </c>
      <c r="K652" s="111">
        <f>VLOOKUP(A652,'Absolute Total Monosaccharide C'!$E$2:$T$999,9)</f>
        <v>0.0000434</v>
      </c>
      <c r="L652" s="111">
        <f>VLOOKUP(A652,'Absolute Total Monosaccharide C'!$E$2:$T$999,10)</f>
        <v>0.0000607</v>
      </c>
      <c r="M652" s="111">
        <f>VLOOKUP(A652,'Absolute Total Monosaccharide C'!$E$2:$T$999,11)</f>
        <v>0.0000918</v>
      </c>
      <c r="N652" s="8">
        <f>VLOOKUP(A652,'Absolute Total Monosaccharide C'!$E$2:$T$999,12)</f>
        <v>0</v>
      </c>
      <c r="O652" s="8">
        <f>VLOOKUP(A652,'Absolute Total Monosaccharide C'!$E$2:$T$999,13)</f>
        <v>0</v>
      </c>
      <c r="P652" s="8">
        <f>VLOOKUP(A652,'Absolute Total Monosaccharide C'!$E$2:$T$999,14)</f>
        <v>0.000419</v>
      </c>
      <c r="Q652" s="8">
        <f>VLOOKUP(A652,'Absolute Total Monosaccharide C'!$E$2:$T$999,15)</f>
        <v>0</v>
      </c>
      <c r="R652" s="8">
        <f>VLOOKUP(A652,'Absolute Total Monosaccharide C'!$E$2:$T$999,16)</f>
        <v>0.000472</v>
      </c>
      <c r="S652" s="110">
        <f>VLOOKUP(A652,'Absolute Total Monosaccharide C'!$E$2:$T$999,2)</f>
        <v>9.771</v>
      </c>
    </row>
    <row r="653">
      <c r="A653" s="2" t="s">
        <v>1813</v>
      </c>
      <c r="B653" s="8" t="str">
        <f>VLOOKUP(A653,'Food Encyclopedia'!$C$2:$K$999,3)&amp;","&amp;VLOOKUP(A653,'Food Encyclopedia'!$C$2:$K$999,4)&amp;","&amp;VLOOKUP(A653,'Food Encyclopedia'!$C$2:$K$999,5)&amp;","&amp;VLOOKUP(A653,'Food Encyclopedia'!$C$2:$K$999,6)</f>
        <v>Soup, tomato creamy soup, NA, carton,Imagine,,Vegetables</v>
      </c>
      <c r="C653" s="8" t="str">
        <f>VLOOKUP(A653,'Food Encyclopedia'!$C$2:$K$999,6)</f>
        <v>Vegetables</v>
      </c>
      <c r="D653" s="8" t="str">
        <f>VLOOKUP(A653,'Food Encyclopedia'!$C$2:$K$999,7)</f>
        <v>Soup</v>
      </c>
      <c r="E653" s="8">
        <f>VLOOKUP(A653,'Absolute Total Monosaccharide C'!$E$2:$T$999,3)</f>
        <v>0.344587</v>
      </c>
      <c r="F653" s="8">
        <f>VLOOKUP(A653,'Absolute Total Monosaccharide C'!$E$2:$T$999,4)</f>
        <v>0.016331</v>
      </c>
      <c r="G653" s="8">
        <f>VLOOKUP(A653,'Absolute Total Monosaccharide C'!$E$2:$T$999,5)</f>
        <v>0.014635</v>
      </c>
      <c r="H653" s="8">
        <f>VLOOKUP(A653,'Absolute Total Monosaccharide C'!$E$2:$T$999,6)</f>
        <v>0.002199</v>
      </c>
      <c r="I653" s="110">
        <f>VLOOKUP(A653,'Absolute Total Monosaccharide C'!$E$2:$T$999,7)</f>
        <v>0.004669</v>
      </c>
      <c r="J653" s="8">
        <f>VLOOKUP(A653,'Absolute Total Monosaccharide C'!$E$2:$T$999,8)</f>
        <v>0.000363</v>
      </c>
      <c r="K653" s="8">
        <f>VLOOKUP(A653,'Absolute Total Monosaccharide C'!$E$2:$T$999,9)</f>
        <v>0.001218</v>
      </c>
      <c r="L653" s="111">
        <f>VLOOKUP(A653,'Absolute Total Monosaccharide C'!$E$2:$T$999,10)</f>
        <v>0.0000219</v>
      </c>
      <c r="M653" s="8">
        <f>VLOOKUP(A653,'Absolute Total Monosaccharide C'!$E$2:$T$999,11)</f>
        <v>0.015784</v>
      </c>
      <c r="N653" s="8">
        <f>VLOOKUP(A653,'Absolute Total Monosaccharide C'!$E$2:$T$999,12)</f>
        <v>0</v>
      </c>
      <c r="O653" s="8">
        <f>VLOOKUP(A653,'Absolute Total Monosaccharide C'!$E$2:$T$999,13)</f>
        <v>0</v>
      </c>
      <c r="P653" s="8">
        <f>VLOOKUP(A653,'Absolute Total Monosaccharide C'!$E$2:$T$999,14)</f>
        <v>0.004786</v>
      </c>
      <c r="Q653" s="8">
        <f>VLOOKUP(A653,'Absolute Total Monosaccharide C'!$E$2:$T$999,15)</f>
        <v>0</v>
      </c>
      <c r="R653" s="8">
        <f>VLOOKUP(A653,'Absolute Total Monosaccharide C'!$E$2:$T$999,16)</f>
        <v>0.000573</v>
      </c>
      <c r="S653" s="110">
        <f>VLOOKUP(A653,'Absolute Total Monosaccharide C'!$E$2:$T$999,2)</f>
        <v>9.812</v>
      </c>
    </row>
    <row r="654">
      <c r="A654" s="2" t="s">
        <v>1816</v>
      </c>
      <c r="B654" s="8" t="str">
        <f>VLOOKUP(A654,'Food Encyclopedia'!$C$2:$K$999,3)&amp;","&amp;VLOOKUP(A654,'Food Encyclopedia'!$C$2:$K$999,4)&amp;","&amp;VLOOKUP(A654,'Food Encyclopedia'!$C$2:$K$999,5)&amp;","&amp;VLOOKUP(A654,'Food Encyclopedia'!$C$2:$K$999,6)</f>
        <v>Soup, portobello mushroom creamy soup, NA, carton,Imagine,,Vegetables</v>
      </c>
      <c r="C654" s="8" t="str">
        <f>VLOOKUP(A654,'Food Encyclopedia'!$C$2:$K$999,6)</f>
        <v>Vegetables</v>
      </c>
      <c r="D654" s="8" t="str">
        <f>VLOOKUP(A654,'Food Encyclopedia'!$C$2:$K$999,7)</f>
        <v>Soup</v>
      </c>
      <c r="E654" s="8">
        <f>VLOOKUP(A654,'Absolute Total Monosaccharide C'!$E$2:$T$999,3)</f>
        <v>0.430561</v>
      </c>
      <c r="F654" s="8">
        <f>VLOOKUP(A654,'Absolute Total Monosaccharide C'!$E$2:$T$999,4)</f>
        <v>0.013926</v>
      </c>
      <c r="G654" s="8">
        <f>VLOOKUP(A654,'Absolute Total Monosaccharide C'!$E$2:$T$999,5)</f>
        <v>0.006815</v>
      </c>
      <c r="H654" s="8">
        <f>VLOOKUP(A654,'Absolute Total Monosaccharide C'!$E$2:$T$999,6)</f>
        <v>0.000941</v>
      </c>
      <c r="I654" s="110">
        <f>VLOOKUP(A654,'Absolute Total Monosaccharide C'!$E$2:$T$999,7)</f>
        <v>0.002815</v>
      </c>
      <c r="J654" s="8">
        <f>VLOOKUP(A654,'Absolute Total Monosaccharide C'!$E$2:$T$999,8)</f>
        <v>0.000694</v>
      </c>
      <c r="K654" s="8">
        <f>VLOOKUP(A654,'Absolute Total Monosaccharide C'!$E$2:$T$999,9)</f>
        <v>0.000451</v>
      </c>
      <c r="L654" s="111">
        <f>VLOOKUP(A654,'Absolute Total Monosaccharide C'!$E$2:$T$999,10)</f>
        <v>0.0000443</v>
      </c>
      <c r="M654" s="8">
        <f>VLOOKUP(A654,'Absolute Total Monosaccharide C'!$E$2:$T$999,11)</f>
        <v>0.004667</v>
      </c>
      <c r="N654" s="8">
        <f>VLOOKUP(A654,'Absolute Total Monosaccharide C'!$E$2:$T$999,12)</f>
        <v>0</v>
      </c>
      <c r="O654" s="8">
        <f>VLOOKUP(A654,'Absolute Total Monosaccharide C'!$E$2:$T$999,13)</f>
        <v>0</v>
      </c>
      <c r="P654" s="8">
        <f>VLOOKUP(A654,'Absolute Total Monosaccharide C'!$E$2:$T$999,14)</f>
        <v>0.000544</v>
      </c>
      <c r="Q654" s="8">
        <f>VLOOKUP(A654,'Absolute Total Monosaccharide C'!$E$2:$T$999,15)</f>
        <v>0</v>
      </c>
      <c r="R654" s="8">
        <f>VLOOKUP(A654,'Absolute Total Monosaccharide C'!$E$2:$T$999,16)</f>
        <v>0.000375</v>
      </c>
      <c r="S654" s="110">
        <f>VLOOKUP(A654,'Absolute Total Monosaccharide C'!$E$2:$T$999,2)</f>
        <v>10.182</v>
      </c>
    </row>
    <row r="655">
      <c r="A655" s="2" t="s">
        <v>1819</v>
      </c>
      <c r="B655" s="8" t="str">
        <f>VLOOKUP(A655,'Food Encyclopedia'!$C$2:$K$999,3)&amp;","&amp;VLOOKUP(A655,'Food Encyclopedia'!$C$2:$K$999,4)&amp;","&amp;VLOOKUP(A655,'Food Encyclopedia'!$C$2:$K$999,5)&amp;","&amp;VLOOKUP(A655,'Food Encyclopedia'!$C$2:$K$999,6)</f>
        <v>Soup, Garden tomato creamy soup, NA, carton,Imagine,,Vegetables</v>
      </c>
      <c r="C655" s="8" t="str">
        <f>VLOOKUP(A655,'Food Encyclopedia'!$C$2:$K$999,6)</f>
        <v>Vegetables</v>
      </c>
      <c r="D655" s="8" t="str">
        <f>VLOOKUP(A655,'Food Encyclopedia'!$C$2:$K$999,7)</f>
        <v>Soup</v>
      </c>
      <c r="E655" s="8">
        <f>VLOOKUP(A655,'Absolute Total Monosaccharide C'!$E$2:$T$999,3)</f>
        <v>0.301507</v>
      </c>
      <c r="F655" s="8">
        <f>VLOOKUP(A655,'Absolute Total Monosaccharide C'!$E$2:$T$999,4)</f>
        <v>0.01426</v>
      </c>
      <c r="G655" s="8">
        <f>VLOOKUP(A655,'Absolute Total Monosaccharide C'!$E$2:$T$999,5)</f>
        <v>0.007726</v>
      </c>
      <c r="H655" s="8">
        <f>VLOOKUP(A655,'Absolute Total Monosaccharide C'!$E$2:$T$999,6)</f>
        <v>0.001854</v>
      </c>
      <c r="I655" s="110">
        <f>VLOOKUP(A655,'Absolute Total Monosaccharide C'!$E$2:$T$999,7)</f>
        <v>0.004593</v>
      </c>
      <c r="J655" s="8">
        <f>VLOOKUP(A655,'Absolute Total Monosaccharide C'!$E$2:$T$999,8)</f>
        <v>0.000402</v>
      </c>
      <c r="K655" s="8">
        <f>VLOOKUP(A655,'Absolute Total Monosaccharide C'!$E$2:$T$999,9)</f>
        <v>0.001191</v>
      </c>
      <c r="L655" s="111">
        <f>VLOOKUP(A655,'Absolute Total Monosaccharide C'!$E$2:$T$999,10)</f>
        <v>0.000091</v>
      </c>
      <c r="M655" s="8">
        <f>VLOOKUP(A655,'Absolute Total Monosaccharide C'!$E$2:$T$999,11)</f>
        <v>0.01644</v>
      </c>
      <c r="N655" s="8">
        <f>VLOOKUP(A655,'Absolute Total Monosaccharide C'!$E$2:$T$999,12)</f>
        <v>0</v>
      </c>
      <c r="O655" s="8">
        <f>VLOOKUP(A655,'Absolute Total Monosaccharide C'!$E$2:$T$999,13)</f>
        <v>0</v>
      </c>
      <c r="P655" s="8">
        <f>VLOOKUP(A655,'Absolute Total Monosaccharide C'!$E$2:$T$999,14)</f>
        <v>0.002395</v>
      </c>
      <c r="Q655" s="8">
        <f>VLOOKUP(A655,'Absolute Total Monosaccharide C'!$E$2:$T$999,15)</f>
        <v>0</v>
      </c>
      <c r="R655" s="8">
        <f>VLOOKUP(A655,'Absolute Total Monosaccharide C'!$E$2:$T$999,16)</f>
        <v>0.000458</v>
      </c>
      <c r="S655" s="110">
        <f>VLOOKUP(A655,'Absolute Total Monosaccharide C'!$E$2:$T$999,2)</f>
        <v>10.335</v>
      </c>
    </row>
    <row r="656">
      <c r="A656" s="2" t="s">
        <v>1821</v>
      </c>
      <c r="B656" s="8" t="str">
        <f>VLOOKUP(A656,'Food Encyclopedia'!$C$2:$K$999,3)&amp;","&amp;VLOOKUP(A656,'Food Encyclopedia'!$C$2:$K$999,4)&amp;","&amp;VLOOKUP(A656,'Food Encyclopedia'!$C$2:$K$999,5)&amp;","&amp;VLOOKUP(A656,'Food Encyclopedia'!$C$2:$K$999,6)</f>
        <v>Soup, Butternut squash creamy soup, NA, carton,Imagine,,Vegetables</v>
      </c>
      <c r="C656" s="8" t="str">
        <f>VLOOKUP(A656,'Food Encyclopedia'!$C$2:$K$999,6)</f>
        <v>Vegetables</v>
      </c>
      <c r="D656" s="8" t="str">
        <f>VLOOKUP(A656,'Food Encyclopedia'!$C$2:$K$999,7)</f>
        <v>Soup</v>
      </c>
      <c r="E656" s="8">
        <f>VLOOKUP(A656,'Absolute Total Monosaccharide C'!$E$2:$T$999,3)</f>
        <v>0.347648</v>
      </c>
      <c r="F656" s="8">
        <f>VLOOKUP(A656,'Absolute Total Monosaccharide C'!$E$2:$T$999,4)</f>
        <v>0.015717</v>
      </c>
      <c r="G656" s="8">
        <f>VLOOKUP(A656,'Absolute Total Monosaccharide C'!$E$2:$T$999,5)</f>
        <v>0.005094</v>
      </c>
      <c r="H656" s="8">
        <f>VLOOKUP(A656,'Absolute Total Monosaccharide C'!$E$2:$T$999,6)</f>
        <v>0.001504</v>
      </c>
      <c r="I656" s="110">
        <f>VLOOKUP(A656,'Absolute Total Monosaccharide C'!$E$2:$T$999,7)</f>
        <v>0.003805</v>
      </c>
      <c r="J656" s="8">
        <f>VLOOKUP(A656,'Absolute Total Monosaccharide C'!$E$2:$T$999,8)</f>
        <v>0.000932</v>
      </c>
      <c r="K656" s="8">
        <f>VLOOKUP(A656,'Absolute Total Monosaccharide C'!$E$2:$T$999,9)</f>
        <v>0.001517</v>
      </c>
      <c r="L656" s="111">
        <f>VLOOKUP(A656,'Absolute Total Monosaccharide C'!$E$2:$T$999,10)</f>
        <v>0.0000687</v>
      </c>
      <c r="M656" s="8">
        <f>VLOOKUP(A656,'Absolute Total Monosaccharide C'!$E$2:$T$999,11)</f>
        <v>0.015313</v>
      </c>
      <c r="N656" s="8">
        <f>VLOOKUP(A656,'Absolute Total Monosaccharide C'!$E$2:$T$999,12)</f>
        <v>0</v>
      </c>
      <c r="O656" s="8">
        <f>VLOOKUP(A656,'Absolute Total Monosaccharide C'!$E$2:$T$999,13)</f>
        <v>0</v>
      </c>
      <c r="P656" s="8">
        <f>VLOOKUP(A656,'Absolute Total Monosaccharide C'!$E$2:$T$999,14)</f>
        <v>0.001547</v>
      </c>
      <c r="Q656" s="8">
        <f>VLOOKUP(A656,'Absolute Total Monosaccharide C'!$E$2:$T$999,15)</f>
        <v>0</v>
      </c>
      <c r="R656" s="8">
        <f>VLOOKUP(A656,'Absolute Total Monosaccharide C'!$E$2:$T$999,16)</f>
        <v>0.000357</v>
      </c>
      <c r="S656" s="110">
        <f>VLOOKUP(A656,'Absolute Total Monosaccharide C'!$E$2:$T$999,2)</f>
        <v>10.358</v>
      </c>
    </row>
    <row r="657">
      <c r="A657" s="2" t="s">
        <v>1823</v>
      </c>
      <c r="B657" s="8" t="str">
        <f>VLOOKUP(A657,'Food Encyclopedia'!$C$2:$K$999,3)&amp;","&amp;VLOOKUP(A657,'Food Encyclopedia'!$C$2:$K$999,4)&amp;","&amp;VLOOKUP(A657,'Food Encyclopedia'!$C$2:$K$999,5)&amp;","&amp;VLOOKUP(A657,'Food Encyclopedia'!$C$2:$K$999,6)</f>
        <v>Soup, Butternut squash creamy soup (light in sodium), NA, carton,Imagine,,Vegetables</v>
      </c>
      <c r="C657" s="8" t="str">
        <f>VLOOKUP(A657,'Food Encyclopedia'!$C$2:$K$999,6)</f>
        <v>Vegetables</v>
      </c>
      <c r="D657" s="8" t="str">
        <f>VLOOKUP(A657,'Food Encyclopedia'!$C$2:$K$999,7)</f>
        <v>Soup</v>
      </c>
      <c r="E657" s="8">
        <f>VLOOKUP(A657,'Absolute Total Monosaccharide C'!$E$2:$T$999,3)</f>
        <v>0.286036</v>
      </c>
      <c r="F657" s="8">
        <f>VLOOKUP(A657,'Absolute Total Monosaccharide C'!$E$2:$T$999,4)</f>
        <v>0.014879</v>
      </c>
      <c r="G657" s="8">
        <f>VLOOKUP(A657,'Absolute Total Monosaccharide C'!$E$2:$T$999,5)</f>
        <v>0.001383</v>
      </c>
      <c r="H657" s="8">
        <f>VLOOKUP(A657,'Absolute Total Monosaccharide C'!$E$2:$T$999,6)</f>
        <v>0.003262</v>
      </c>
      <c r="I657" s="110">
        <f>VLOOKUP(A657,'Absolute Total Monosaccharide C'!$E$2:$T$999,7)</f>
        <v>0.003693</v>
      </c>
      <c r="J657" s="8">
        <f>VLOOKUP(A657,'Absolute Total Monosaccharide C'!$E$2:$T$999,8)</f>
        <v>0.001215</v>
      </c>
      <c r="K657" s="8">
        <f>VLOOKUP(A657,'Absolute Total Monosaccharide C'!$E$2:$T$999,9)</f>
        <v>0.001748</v>
      </c>
      <c r="L657" s="111">
        <f>VLOOKUP(A657,'Absolute Total Monosaccharide C'!$E$2:$T$999,10)</f>
        <v>0.0000551</v>
      </c>
      <c r="M657" s="8">
        <f>VLOOKUP(A657,'Absolute Total Monosaccharide C'!$E$2:$T$999,11)</f>
        <v>0.012105</v>
      </c>
      <c r="N657" s="8">
        <f>VLOOKUP(A657,'Absolute Total Monosaccharide C'!$E$2:$T$999,12)</f>
        <v>0</v>
      </c>
      <c r="O657" s="8">
        <f>VLOOKUP(A657,'Absolute Total Monosaccharide C'!$E$2:$T$999,13)</f>
        <v>0</v>
      </c>
      <c r="P657" s="8">
        <f>VLOOKUP(A657,'Absolute Total Monosaccharide C'!$E$2:$T$999,14)</f>
        <v>0.004249</v>
      </c>
      <c r="Q657" s="8">
        <f>VLOOKUP(A657,'Absolute Total Monosaccharide C'!$E$2:$T$999,15)</f>
        <v>0</v>
      </c>
      <c r="R657" s="8">
        <f>VLOOKUP(A657,'Absolute Total Monosaccharide C'!$E$2:$T$999,16)</f>
        <v>0.000299</v>
      </c>
      <c r="S657" s="110">
        <f>VLOOKUP(A657,'Absolute Total Monosaccharide C'!$E$2:$T$999,2)</f>
        <v>10.279</v>
      </c>
    </row>
    <row r="658">
      <c r="A658" s="2" t="s">
        <v>1825</v>
      </c>
      <c r="B658" s="8" t="str">
        <f>VLOOKUP(A658,'Food Encyclopedia'!$C$2:$K$999,3)&amp;","&amp;VLOOKUP(A658,'Food Encyclopedia'!$C$2:$K$999,4)&amp;","&amp;VLOOKUP(A658,'Food Encyclopedia'!$C$2:$K$999,5)&amp;","&amp;VLOOKUP(A658,'Food Encyclopedia'!$C$2:$K$999,6)</f>
        <v>Soup, tomato basil creamy soup, NA, carton,Imagine,,Vegetables</v>
      </c>
      <c r="C658" s="8" t="str">
        <f>VLOOKUP(A658,'Food Encyclopedia'!$C$2:$K$999,6)</f>
        <v>Vegetables</v>
      </c>
      <c r="D658" s="8" t="str">
        <f>VLOOKUP(A658,'Food Encyclopedia'!$C$2:$K$999,7)</f>
        <v>Soup</v>
      </c>
      <c r="E658" s="8">
        <f>VLOOKUP(A658,'Absolute Total Monosaccharide C'!$E$2:$T$999,3)</f>
        <v>0.301174</v>
      </c>
      <c r="F658" s="8">
        <f>VLOOKUP(A658,'Absolute Total Monosaccharide C'!$E$2:$T$999,4)</f>
        <v>0.012661</v>
      </c>
      <c r="G658" s="8">
        <f>VLOOKUP(A658,'Absolute Total Monosaccharide C'!$E$2:$T$999,5)</f>
        <v>0.003484</v>
      </c>
      <c r="H658" s="8">
        <f>VLOOKUP(A658,'Absolute Total Monosaccharide C'!$E$2:$T$999,6)</f>
        <v>0.00262</v>
      </c>
      <c r="I658" s="110">
        <f>VLOOKUP(A658,'Absolute Total Monosaccharide C'!$E$2:$T$999,7)</f>
        <v>0.004149</v>
      </c>
      <c r="J658" s="8">
        <f>VLOOKUP(A658,'Absolute Total Monosaccharide C'!$E$2:$T$999,8)</f>
        <v>0.001047</v>
      </c>
      <c r="K658" s="8">
        <f>VLOOKUP(A658,'Absolute Total Monosaccharide C'!$E$2:$T$999,9)</f>
        <v>0.001418</v>
      </c>
      <c r="L658" s="111">
        <f>VLOOKUP(A658,'Absolute Total Monosaccharide C'!$E$2:$T$999,10)</f>
        <v>0.0000783</v>
      </c>
      <c r="M658" s="8">
        <f>VLOOKUP(A658,'Absolute Total Monosaccharide C'!$E$2:$T$999,11)</f>
        <v>0.015272</v>
      </c>
      <c r="N658" s="8">
        <f>VLOOKUP(A658,'Absolute Total Monosaccharide C'!$E$2:$T$999,12)</f>
        <v>0</v>
      </c>
      <c r="O658" s="8">
        <f>VLOOKUP(A658,'Absolute Total Monosaccharide C'!$E$2:$T$999,13)</f>
        <v>0</v>
      </c>
      <c r="P658" s="8">
        <f>VLOOKUP(A658,'Absolute Total Monosaccharide C'!$E$2:$T$999,14)</f>
        <v>0.002921</v>
      </c>
      <c r="Q658" s="8">
        <f>VLOOKUP(A658,'Absolute Total Monosaccharide C'!$E$2:$T$999,15)</f>
        <v>0</v>
      </c>
      <c r="R658" s="8">
        <f>VLOOKUP(A658,'Absolute Total Monosaccharide C'!$E$2:$T$999,16)</f>
        <v>0.000301</v>
      </c>
      <c r="S658" s="110">
        <f>VLOOKUP(A658,'Absolute Total Monosaccharide C'!$E$2:$T$999,2)</f>
        <v>10.29</v>
      </c>
    </row>
    <row r="659">
      <c r="A659" s="2" t="s">
        <v>1827</v>
      </c>
      <c r="B659" s="8" t="str">
        <f>VLOOKUP(A659,'Food Encyclopedia'!$C$2:$K$999,3)&amp;","&amp;VLOOKUP(A659,'Food Encyclopedia'!$C$2:$K$999,4)&amp;","&amp;VLOOKUP(A659,'Food Encyclopedia'!$C$2:$K$999,5)&amp;","&amp;VLOOKUP(A659,'Food Encyclopedia'!$C$2:$K$999,6)</f>
        <v>Soup, Potato leak creamy soup, NA, carton,Imagine,,Vegetables</v>
      </c>
      <c r="C659" s="8" t="str">
        <f>VLOOKUP(A659,'Food Encyclopedia'!$C$2:$K$999,6)</f>
        <v>Vegetables</v>
      </c>
      <c r="D659" s="8" t="str">
        <f>VLOOKUP(A659,'Food Encyclopedia'!$C$2:$K$999,7)</f>
        <v>Soup</v>
      </c>
      <c r="E659" s="8">
        <f>VLOOKUP(A659,'Absolute Total Monosaccharide C'!$E$2:$T$999,3)</f>
        <v>0.451341</v>
      </c>
      <c r="F659" s="8">
        <f>VLOOKUP(A659,'Absolute Total Monosaccharide C'!$E$2:$T$999,4)</f>
        <v>0.018354</v>
      </c>
      <c r="G659" s="111">
        <f>VLOOKUP(A659,'Absolute Total Monosaccharide C'!$E$2:$T$999,5)</f>
        <v>0.00000574</v>
      </c>
      <c r="H659" s="8">
        <f>VLOOKUP(A659,'Absolute Total Monosaccharide C'!$E$2:$T$999,6)</f>
        <v>0.000687</v>
      </c>
      <c r="I659" s="110">
        <f>VLOOKUP(A659,'Absolute Total Monosaccharide C'!$E$2:$T$999,7)</f>
        <v>0.003356</v>
      </c>
      <c r="J659" s="8">
        <f>VLOOKUP(A659,'Absolute Total Monosaccharide C'!$E$2:$T$999,8)</f>
        <v>0.000799</v>
      </c>
      <c r="K659" s="8">
        <f>VLOOKUP(A659,'Absolute Total Monosaccharide C'!$E$2:$T$999,9)</f>
        <v>0.000583</v>
      </c>
      <c r="L659" s="8">
        <f>VLOOKUP(A659,'Absolute Total Monosaccharide C'!$E$2:$T$999,10)</f>
        <v>0.000103</v>
      </c>
      <c r="M659" s="8">
        <f>VLOOKUP(A659,'Absolute Total Monosaccharide C'!$E$2:$T$999,11)</f>
        <v>0.005786</v>
      </c>
      <c r="N659" s="8">
        <f>VLOOKUP(A659,'Absolute Total Monosaccharide C'!$E$2:$T$999,12)</f>
        <v>0</v>
      </c>
      <c r="O659" s="8">
        <f>VLOOKUP(A659,'Absolute Total Monosaccharide C'!$E$2:$T$999,13)</f>
        <v>0</v>
      </c>
      <c r="P659" s="8">
        <f>VLOOKUP(A659,'Absolute Total Monosaccharide C'!$E$2:$T$999,14)</f>
        <v>0</v>
      </c>
      <c r="Q659" s="8">
        <f>VLOOKUP(A659,'Absolute Total Monosaccharide C'!$E$2:$T$999,15)</f>
        <v>0</v>
      </c>
      <c r="R659" s="8">
        <f>VLOOKUP(A659,'Absolute Total Monosaccharide C'!$E$2:$T$999,16)</f>
        <v>0.000281</v>
      </c>
      <c r="S659" s="110">
        <f>VLOOKUP(A659,'Absolute Total Monosaccharide C'!$E$2:$T$999,2)</f>
        <v>9.939</v>
      </c>
    </row>
    <row r="660">
      <c r="A660" s="2" t="s">
        <v>1829</v>
      </c>
      <c r="B660" s="8" t="str">
        <f>VLOOKUP(A660,'Food Encyclopedia'!$C$2:$K$999,3)&amp;","&amp;VLOOKUP(A660,'Food Encyclopedia'!$C$2:$K$999,4)&amp;","&amp;VLOOKUP(A660,'Food Encyclopedia'!$C$2:$K$999,5)&amp;","&amp;VLOOKUP(A660,'Food Encyclopedia'!$C$2:$K$999,6)</f>
        <v>Soup, Broccoli creamy soup, NA, carton,Imagine,,Vegetables</v>
      </c>
      <c r="C660" s="8" t="str">
        <f>VLOOKUP(A660,'Food Encyclopedia'!$C$2:$K$999,6)</f>
        <v>Vegetables</v>
      </c>
      <c r="D660" s="8" t="str">
        <f>VLOOKUP(A660,'Food Encyclopedia'!$C$2:$K$999,7)</f>
        <v>Soup</v>
      </c>
      <c r="E660" s="8">
        <f>VLOOKUP(A660,'Absolute Total Monosaccharide C'!$E$2:$T$999,3)</f>
        <v>0.403941</v>
      </c>
      <c r="F660" s="8">
        <f>VLOOKUP(A660,'Absolute Total Monosaccharide C'!$E$2:$T$999,4)</f>
        <v>0.018598</v>
      </c>
      <c r="G660" s="8">
        <f>VLOOKUP(A660,'Absolute Total Monosaccharide C'!$E$2:$T$999,5)</f>
        <v>0.002354</v>
      </c>
      <c r="H660" s="8">
        <f>VLOOKUP(A660,'Absolute Total Monosaccharide C'!$E$2:$T$999,6)</f>
        <v>0.001606</v>
      </c>
      <c r="I660" s="110">
        <f>VLOOKUP(A660,'Absolute Total Monosaccharide C'!$E$2:$T$999,7)</f>
        <v>0.011126</v>
      </c>
      <c r="J660" s="8">
        <f>VLOOKUP(A660,'Absolute Total Monosaccharide C'!$E$2:$T$999,8)</f>
        <v>0.000994</v>
      </c>
      <c r="K660" s="8">
        <f>VLOOKUP(A660,'Absolute Total Monosaccharide C'!$E$2:$T$999,9)</f>
        <v>0.001788</v>
      </c>
      <c r="L660" s="8">
        <f>VLOOKUP(A660,'Absolute Total Monosaccharide C'!$E$2:$T$999,10)</f>
        <v>0.000101</v>
      </c>
      <c r="M660" s="8">
        <f>VLOOKUP(A660,'Absolute Total Monosaccharide C'!$E$2:$T$999,11)</f>
        <v>0.011838</v>
      </c>
      <c r="N660" s="8">
        <f>VLOOKUP(A660,'Absolute Total Monosaccharide C'!$E$2:$T$999,12)</f>
        <v>0</v>
      </c>
      <c r="O660" s="8">
        <f>VLOOKUP(A660,'Absolute Total Monosaccharide C'!$E$2:$T$999,13)</f>
        <v>0</v>
      </c>
      <c r="P660" s="8">
        <f>VLOOKUP(A660,'Absolute Total Monosaccharide C'!$E$2:$T$999,14)</f>
        <v>0.001338</v>
      </c>
      <c r="Q660" s="8">
        <f>VLOOKUP(A660,'Absolute Total Monosaccharide C'!$E$2:$T$999,15)</f>
        <v>0</v>
      </c>
      <c r="R660" s="8">
        <f>VLOOKUP(A660,'Absolute Total Monosaccharide C'!$E$2:$T$999,16)</f>
        <v>0.000638</v>
      </c>
      <c r="S660" s="110">
        <f>VLOOKUP(A660,'Absolute Total Monosaccharide C'!$E$2:$T$999,2)</f>
        <v>9.954</v>
      </c>
    </row>
    <row r="661">
      <c r="A661" s="2" t="s">
        <v>1831</v>
      </c>
      <c r="B661" s="8" t="str">
        <f>VLOOKUP(A661,'Food Encyclopedia'!$C$2:$K$999,3)&amp;","&amp;VLOOKUP(A661,'Food Encyclopedia'!$C$2:$K$999,4)&amp;","&amp;VLOOKUP(A661,'Food Encyclopedia'!$C$2:$K$999,5)&amp;","&amp;VLOOKUP(A661,'Food Encyclopedia'!$C$2:$K$999,6)</f>
        <v>Soup, Super greens creamy soup, NA, carton,Imagine,,Vegetables</v>
      </c>
      <c r="C661" s="8" t="str">
        <f>VLOOKUP(A661,'Food Encyclopedia'!$C$2:$K$999,6)</f>
        <v>Vegetables</v>
      </c>
      <c r="D661" s="8" t="str">
        <f>VLOOKUP(A661,'Food Encyclopedia'!$C$2:$K$999,7)</f>
        <v>Soup</v>
      </c>
      <c r="E661" s="8">
        <f>VLOOKUP(A661,'Absolute Total Monosaccharide C'!$E$2:$T$999,3)</f>
        <v>0.286121</v>
      </c>
      <c r="F661" s="8">
        <f>VLOOKUP(A661,'Absolute Total Monosaccharide C'!$E$2:$T$999,4)</f>
        <v>0.016409</v>
      </c>
      <c r="G661" s="8">
        <f>VLOOKUP(A661,'Absolute Total Monosaccharide C'!$E$2:$T$999,5)</f>
        <v>0.007189</v>
      </c>
      <c r="H661" s="8">
        <f>VLOOKUP(A661,'Absolute Total Monosaccharide C'!$E$2:$T$999,6)</f>
        <v>0.002376</v>
      </c>
      <c r="I661" s="110">
        <f>VLOOKUP(A661,'Absolute Total Monosaccharide C'!$E$2:$T$999,7)</f>
        <v>0.013662</v>
      </c>
      <c r="J661" s="8">
        <f>VLOOKUP(A661,'Absolute Total Monosaccharide C'!$E$2:$T$999,8)</f>
        <v>0.001229</v>
      </c>
      <c r="K661" s="8">
        <f>VLOOKUP(A661,'Absolute Total Monosaccharide C'!$E$2:$T$999,9)</f>
        <v>0.001731</v>
      </c>
      <c r="L661" s="111">
        <f>VLOOKUP(A661,'Absolute Total Monosaccharide C'!$E$2:$T$999,10)</f>
        <v>0.0000567</v>
      </c>
      <c r="M661" s="8">
        <f>VLOOKUP(A661,'Absolute Total Monosaccharide C'!$E$2:$T$999,11)</f>
        <v>0.012446</v>
      </c>
      <c r="N661" s="8">
        <f>VLOOKUP(A661,'Absolute Total Monosaccharide C'!$E$2:$T$999,12)</f>
        <v>0</v>
      </c>
      <c r="O661" s="8">
        <f>VLOOKUP(A661,'Absolute Total Monosaccharide C'!$E$2:$T$999,13)</f>
        <v>0</v>
      </c>
      <c r="P661" s="8">
        <f>VLOOKUP(A661,'Absolute Total Monosaccharide C'!$E$2:$T$999,14)</f>
        <v>0.001081</v>
      </c>
      <c r="Q661" s="8">
        <f>VLOOKUP(A661,'Absolute Total Monosaccharide C'!$E$2:$T$999,15)</f>
        <v>0</v>
      </c>
      <c r="R661" s="8">
        <f>VLOOKUP(A661,'Absolute Total Monosaccharide C'!$E$2:$T$999,16)</f>
        <v>0.000791</v>
      </c>
      <c r="S661" s="110">
        <f>VLOOKUP(A661,'Absolute Total Monosaccharide C'!$E$2:$T$999,2)</f>
        <v>10.306</v>
      </c>
    </row>
    <row r="662">
      <c r="A662" s="2" t="s">
        <v>1833</v>
      </c>
      <c r="B662" s="8" t="str">
        <f>VLOOKUP(A662,'Food Encyclopedia'!$C$2:$K$999,3)&amp;","&amp;VLOOKUP(A662,'Food Encyclopedia'!$C$2:$K$999,4)&amp;","&amp;VLOOKUP(A662,'Food Encyclopedia'!$C$2:$K$999,5)&amp;","&amp;VLOOKUP(A662,'Food Encyclopedia'!$C$2:$K$999,6)</f>
        <v>Soup, Vegan black bean &amp; lime soup, NA, cup,Dr. McDougal,,Beans, Peas, Legumes, Nuts, Seeds</v>
      </c>
      <c r="C662" s="8" t="str">
        <f>VLOOKUP(A662,'Food Encyclopedia'!$C$2:$K$999,6)</f>
        <v>Beans, Peas, Legumes, Nuts, Seeds</v>
      </c>
      <c r="D662" s="8" t="str">
        <f>VLOOKUP(A662,'Food Encyclopedia'!$C$2:$K$999,7)</f>
        <v>Soup</v>
      </c>
      <c r="E662" s="8">
        <f>VLOOKUP(A662,'Absolute Total Monosaccharide C'!$E$2:$T$999,3)</f>
        <v>0.461514</v>
      </c>
      <c r="F662" s="8">
        <f>VLOOKUP(A662,'Absolute Total Monosaccharide C'!$E$2:$T$999,4)</f>
        <v>0.030199</v>
      </c>
      <c r="G662" s="8">
        <f>VLOOKUP(A662,'Absolute Total Monosaccharide C'!$E$2:$T$999,5)</f>
        <v>0.004328</v>
      </c>
      <c r="H662" s="8">
        <f>VLOOKUP(A662,'Absolute Total Monosaccharide C'!$E$2:$T$999,6)</f>
        <v>0.007991</v>
      </c>
      <c r="I662" s="110">
        <f>VLOOKUP(A662,'Absolute Total Monosaccharide C'!$E$2:$T$999,7)</f>
        <v>0.049488</v>
      </c>
      <c r="J662" s="8">
        <f>VLOOKUP(A662,'Absolute Total Monosaccharide C'!$E$2:$T$999,8)</f>
        <v>0.002779</v>
      </c>
      <c r="K662" s="8">
        <f>VLOOKUP(A662,'Absolute Total Monosaccharide C'!$E$2:$T$999,9)</f>
        <v>0.001892</v>
      </c>
      <c r="L662" s="8">
        <f>VLOOKUP(A662,'Absolute Total Monosaccharide C'!$E$2:$T$999,10)</f>
        <v>0.000251</v>
      </c>
      <c r="M662" s="8">
        <f>VLOOKUP(A662,'Absolute Total Monosaccharide C'!$E$2:$T$999,11)</f>
        <v>0.008016</v>
      </c>
      <c r="N662" s="8">
        <f>VLOOKUP(A662,'Absolute Total Monosaccharide C'!$E$2:$T$999,12)</f>
        <v>0</v>
      </c>
      <c r="O662" s="8">
        <f>VLOOKUP(A662,'Absolute Total Monosaccharide C'!$E$2:$T$999,13)</f>
        <v>0</v>
      </c>
      <c r="P662" s="8">
        <f>VLOOKUP(A662,'Absolute Total Monosaccharide C'!$E$2:$T$999,14)</f>
        <v>0.007116</v>
      </c>
      <c r="Q662" s="8">
        <f>VLOOKUP(A662,'Absolute Total Monosaccharide C'!$E$2:$T$999,15)</f>
        <v>0</v>
      </c>
      <c r="R662" s="8">
        <f>VLOOKUP(A662,'Absolute Total Monosaccharide C'!$E$2:$T$999,16)</f>
        <v>0.000619</v>
      </c>
      <c r="S662" s="110">
        <f>VLOOKUP(A662,'Absolute Total Monosaccharide C'!$E$2:$T$999,2)</f>
        <v>10.308</v>
      </c>
    </row>
    <row r="663">
      <c r="A663" s="2" t="s">
        <v>1837</v>
      </c>
      <c r="B663" s="8" t="str">
        <f>VLOOKUP(A663,'Food Encyclopedia'!$C$2:$K$999,3)&amp;","&amp;VLOOKUP(A663,'Food Encyclopedia'!$C$2:$K$999,4)&amp;","&amp;VLOOKUP(A663,'Food Encyclopedia'!$C$2:$K$999,5)&amp;","&amp;VLOOKUP(A663,'Food Encyclopedia'!$C$2:$K$999,6)</f>
        <v>Soup, Vegan split pea soup, NA, cup,Dr. McDougal,,Beans, Peas, Legumes, Nuts, Seeds</v>
      </c>
      <c r="C663" s="8" t="str">
        <f>VLOOKUP(A663,'Food Encyclopedia'!$C$2:$K$999,6)</f>
        <v>Beans, Peas, Legumes, Nuts, Seeds</v>
      </c>
      <c r="D663" s="8" t="str">
        <f>VLOOKUP(A663,'Food Encyclopedia'!$C$2:$K$999,7)</f>
        <v>Soup</v>
      </c>
      <c r="E663" s="8">
        <f>VLOOKUP(A663,'Absolute Total Monosaccharide C'!$E$2:$T$999,3)</f>
        <v>0.480439</v>
      </c>
      <c r="F663" s="8">
        <f>VLOOKUP(A663,'Absolute Total Monosaccharide C'!$E$2:$T$999,4)</f>
        <v>0.029493</v>
      </c>
      <c r="G663" s="8">
        <f>VLOOKUP(A663,'Absolute Total Monosaccharide C'!$E$2:$T$999,5)</f>
        <v>0.012194</v>
      </c>
      <c r="H663" s="8">
        <f>VLOOKUP(A663,'Absolute Total Monosaccharide C'!$E$2:$T$999,6)</f>
        <v>0.001272</v>
      </c>
      <c r="I663" s="110">
        <f>VLOOKUP(A663,'Absolute Total Monosaccharide C'!$E$2:$T$999,7)</f>
        <v>0.02721</v>
      </c>
      <c r="J663" s="8">
        <f>VLOOKUP(A663,'Absolute Total Monosaccharide C'!$E$2:$T$999,8)</f>
        <v>0.000874</v>
      </c>
      <c r="K663" s="8">
        <f>VLOOKUP(A663,'Absolute Total Monosaccharide C'!$E$2:$T$999,9)</f>
        <v>0.001328</v>
      </c>
      <c r="L663" s="8">
        <f>VLOOKUP(A663,'Absolute Total Monosaccharide C'!$E$2:$T$999,10)</f>
        <v>0.000402</v>
      </c>
      <c r="M663" s="8">
        <f>VLOOKUP(A663,'Absolute Total Monosaccharide C'!$E$2:$T$999,11)</f>
        <v>0.009457</v>
      </c>
      <c r="N663" s="8">
        <f>VLOOKUP(A663,'Absolute Total Monosaccharide C'!$E$2:$T$999,12)</f>
        <v>0</v>
      </c>
      <c r="O663" s="8">
        <f>VLOOKUP(A663,'Absolute Total Monosaccharide C'!$E$2:$T$999,13)</f>
        <v>0</v>
      </c>
      <c r="P663" s="8">
        <f>VLOOKUP(A663,'Absolute Total Monosaccharide C'!$E$2:$T$999,14)</f>
        <v>0.003856</v>
      </c>
      <c r="Q663" s="8">
        <f>VLOOKUP(A663,'Absolute Total Monosaccharide C'!$E$2:$T$999,15)</f>
        <v>0</v>
      </c>
      <c r="R663" s="8">
        <f>VLOOKUP(A663,'Absolute Total Monosaccharide C'!$E$2:$T$999,16)</f>
        <v>0.001025</v>
      </c>
      <c r="S663" s="110">
        <f>VLOOKUP(A663,'Absolute Total Monosaccharide C'!$E$2:$T$999,2)</f>
        <v>10.241</v>
      </c>
    </row>
    <row r="664">
      <c r="A664" s="2" t="s">
        <v>1839</v>
      </c>
      <c r="B664" s="8" t="str">
        <f>VLOOKUP(A664,'Food Encyclopedia'!$C$2:$K$999,3)&amp;","&amp;VLOOKUP(A664,'Food Encyclopedia'!$C$2:$K$999,4)&amp;","&amp;VLOOKUP(A664,'Food Encyclopedia'!$C$2:$K$999,5)&amp;","&amp;VLOOKUP(A664,'Food Encyclopedia'!$C$2:$K$999,6)</f>
        <v>Rice Cake, Whole Grain Brown Rice (lightly salted) rice cake, NA, bag,Lundberg,,Grain Products</v>
      </c>
      <c r="C664" s="8" t="str">
        <f>VLOOKUP(A664,'Food Encyclopedia'!$C$2:$K$999,6)</f>
        <v>Grain Products</v>
      </c>
      <c r="D664" s="8" t="str">
        <f>VLOOKUP(A664,'Food Encyclopedia'!$C$2:$K$999,7)</f>
        <v>Snack</v>
      </c>
      <c r="E664" s="8" t="str">
        <f>VLOOKUP(A664,'Absolute Total Monosaccharide C'!$E$2:$T$999,3)</f>
        <v/>
      </c>
      <c r="F664" s="8" t="str">
        <f>VLOOKUP(A664,'Absolute Total Monosaccharide C'!$E$2:$T$999,4)</f>
        <v/>
      </c>
      <c r="G664" s="8" t="str">
        <f>VLOOKUP(A664,'Absolute Total Monosaccharide C'!$E$2:$T$999,5)</f>
        <v/>
      </c>
      <c r="H664" s="8" t="str">
        <f>VLOOKUP(A664,'Absolute Total Monosaccharide C'!$E$2:$T$999,6)</f>
        <v/>
      </c>
      <c r="I664" s="110" t="str">
        <f>VLOOKUP(A664,'Absolute Total Monosaccharide C'!$E$2:$T$999,7)</f>
        <v/>
      </c>
      <c r="J664" s="8" t="str">
        <f>VLOOKUP(A664,'Absolute Total Monosaccharide C'!$E$2:$T$999,8)</f>
        <v/>
      </c>
      <c r="K664" s="8" t="str">
        <f>VLOOKUP(A664,'Absolute Total Monosaccharide C'!$E$2:$T$999,9)</f>
        <v/>
      </c>
      <c r="L664" s="8" t="str">
        <f>VLOOKUP(A664,'Absolute Total Monosaccharide C'!$E$2:$T$999,10)</f>
        <v/>
      </c>
      <c r="M664" s="8" t="str">
        <f>VLOOKUP(A664,'Absolute Total Monosaccharide C'!$E$2:$T$999,11)</f>
        <v/>
      </c>
      <c r="N664" s="8" t="str">
        <f>VLOOKUP(A664,'Absolute Total Monosaccharide C'!$E$2:$T$999,12)</f>
        <v/>
      </c>
      <c r="O664" s="8" t="str">
        <f>VLOOKUP(A664,'Absolute Total Monosaccharide C'!$E$2:$T$999,13)</f>
        <v/>
      </c>
      <c r="P664" s="8" t="str">
        <f>VLOOKUP(A664,'Absolute Total Monosaccharide C'!$E$2:$T$999,14)</f>
        <v/>
      </c>
      <c r="Q664" s="8" t="str">
        <f>VLOOKUP(A664,'Absolute Total Monosaccharide C'!$E$2:$T$999,15)</f>
        <v/>
      </c>
      <c r="R664" s="8" t="str">
        <f>VLOOKUP(A664,'Absolute Total Monosaccharide C'!$E$2:$T$999,16)</f>
        <v/>
      </c>
      <c r="S664" s="110">
        <f>VLOOKUP(A664,'Absolute Total Monosaccharide C'!$E$2:$T$999,2)</f>
        <v>9.942</v>
      </c>
    </row>
    <row r="665">
      <c r="A665" s="2" t="s">
        <v>1842</v>
      </c>
      <c r="B665" s="8" t="str">
        <f>VLOOKUP(A665,'Food Encyclopedia'!$C$2:$K$999,3)&amp;","&amp;VLOOKUP(A665,'Food Encyclopedia'!$C$2:$K$999,4)&amp;","&amp;VLOOKUP(A665,'Food Encyclopedia'!$C$2:$K$999,5)&amp;","&amp;VLOOKUP(A665,'Food Encyclopedia'!$C$2:$K$999,6)</f>
        <v>Rice Cake, Whole Grain cinnamon toast (sweet &amp; spiced) rice cake, NA, bag,Lundberg,,Grain Products</v>
      </c>
      <c r="C665" s="8" t="str">
        <f>VLOOKUP(A665,'Food Encyclopedia'!$C$2:$K$999,6)</f>
        <v>Grain Products</v>
      </c>
      <c r="D665" s="8" t="str">
        <f>VLOOKUP(A665,'Food Encyclopedia'!$C$2:$K$999,7)</f>
        <v>Snack</v>
      </c>
      <c r="E665" s="8">
        <f>VLOOKUP(A665,'Absolute Total Monosaccharide C'!$E$2:$T$999,3)</f>
        <v>0.751449</v>
      </c>
      <c r="F665" s="8">
        <f>VLOOKUP(A665,'Absolute Total Monosaccharide C'!$E$2:$T$999,4)</f>
        <v>0.001953</v>
      </c>
      <c r="G665" s="8">
        <f>VLOOKUP(A665,'Absolute Total Monosaccharide C'!$E$2:$T$999,5)</f>
        <v>0.014321</v>
      </c>
      <c r="H665" s="8">
        <f>VLOOKUP(A665,'Absolute Total Monosaccharide C'!$E$2:$T$999,6)</f>
        <v>0.004412</v>
      </c>
      <c r="I665" s="110">
        <f>VLOOKUP(A665,'Absolute Total Monosaccharide C'!$E$2:$T$999,7)</f>
        <v>0.012096</v>
      </c>
      <c r="J665" s="8">
        <f>VLOOKUP(A665,'Absolute Total Monosaccharide C'!$E$2:$T$999,8)</f>
        <v>0.000268</v>
      </c>
      <c r="K665" s="8">
        <f>VLOOKUP(A665,'Absolute Total Monosaccharide C'!$E$2:$T$999,9)</f>
        <v>0.000143</v>
      </c>
      <c r="L665" s="111">
        <f>VLOOKUP(A665,'Absolute Total Monosaccharide C'!$E$2:$T$999,10)</f>
        <v>0.0000467</v>
      </c>
      <c r="M665" s="8">
        <f>VLOOKUP(A665,'Absolute Total Monosaccharide C'!$E$2:$T$999,11)</f>
        <v>0.000202</v>
      </c>
      <c r="N665" s="8">
        <f>VLOOKUP(A665,'Absolute Total Monosaccharide C'!$E$2:$T$999,12)</f>
        <v>0</v>
      </c>
      <c r="O665" s="8">
        <f>VLOOKUP(A665,'Absolute Total Monosaccharide C'!$E$2:$T$999,13)</f>
        <v>0</v>
      </c>
      <c r="P665" s="8">
        <f>VLOOKUP(A665,'Absolute Total Monosaccharide C'!$E$2:$T$999,14)</f>
        <v>0.000789</v>
      </c>
      <c r="Q665" s="8">
        <f>VLOOKUP(A665,'Absolute Total Monosaccharide C'!$E$2:$T$999,15)</f>
        <v>0</v>
      </c>
      <c r="R665" s="8">
        <f>VLOOKUP(A665,'Absolute Total Monosaccharide C'!$E$2:$T$999,16)</f>
        <v>0.000332</v>
      </c>
      <c r="S665" s="110">
        <f>VLOOKUP(A665,'Absolute Total Monosaccharide C'!$E$2:$T$999,2)</f>
        <v>9.743</v>
      </c>
    </row>
    <row r="666">
      <c r="A666" s="2" t="s">
        <v>1844</v>
      </c>
      <c r="B666" s="8" t="str">
        <f>VLOOKUP(A666,'Food Encyclopedia'!$C$2:$K$999,3)&amp;","&amp;VLOOKUP(A666,'Food Encyclopedia'!$C$2:$K$999,4)&amp;","&amp;VLOOKUP(A666,'Food Encyclopedia'!$C$2:$K$999,5)&amp;","&amp;VLOOKUP(A666,'Food Encyclopedia'!$C$2:$K$999,6)</f>
        <v>Rice Cake, 5 grain (brown rice, popcorn, quinoa, millet, and flaxseed) rice cake, NA, box,Lundberg,,Grain Products</v>
      </c>
      <c r="C666" s="8" t="str">
        <f>VLOOKUP(A666,'Food Encyclopedia'!$C$2:$K$999,6)</f>
        <v>Grain Products</v>
      </c>
      <c r="D666" s="8" t="str">
        <f>VLOOKUP(A666,'Food Encyclopedia'!$C$2:$K$999,7)</f>
        <v>Snack</v>
      </c>
      <c r="E666" s="8">
        <f>VLOOKUP(A666,'Absolute Total Monosaccharide C'!$E$2:$T$999,3)</f>
        <v>0.718284</v>
      </c>
      <c r="F666" s="8">
        <f>VLOOKUP(A666,'Absolute Total Monosaccharide C'!$E$2:$T$999,4)</f>
        <v>0.002199</v>
      </c>
      <c r="G666" s="8">
        <f>VLOOKUP(A666,'Absolute Total Monosaccharide C'!$E$2:$T$999,5)</f>
        <v>0.006628</v>
      </c>
      <c r="H666" s="8">
        <f>VLOOKUP(A666,'Absolute Total Monosaccharide C'!$E$2:$T$999,6)</f>
        <v>0.003268</v>
      </c>
      <c r="I666" s="110">
        <f>VLOOKUP(A666,'Absolute Total Monosaccharide C'!$E$2:$T$999,7)</f>
        <v>0.013277</v>
      </c>
      <c r="J666" s="8">
        <f>VLOOKUP(A666,'Absolute Total Monosaccharide C'!$E$2:$T$999,8)</f>
        <v>0.000287</v>
      </c>
      <c r="K666" s="8">
        <f>VLOOKUP(A666,'Absolute Total Monosaccharide C'!$E$2:$T$999,9)</f>
        <v>0.000283</v>
      </c>
      <c r="L666" s="111">
        <f>VLOOKUP(A666,'Absolute Total Monosaccharide C'!$E$2:$T$999,10)</f>
        <v>0.0000448</v>
      </c>
      <c r="M666" s="8">
        <f>VLOOKUP(A666,'Absolute Total Monosaccharide C'!$E$2:$T$999,11)</f>
        <v>0.000109</v>
      </c>
      <c r="N666" s="8">
        <f>VLOOKUP(A666,'Absolute Total Monosaccharide C'!$E$2:$T$999,12)</f>
        <v>0</v>
      </c>
      <c r="O666" s="8">
        <f>VLOOKUP(A666,'Absolute Total Monosaccharide C'!$E$2:$T$999,13)</f>
        <v>0</v>
      </c>
      <c r="P666" s="8">
        <f>VLOOKUP(A666,'Absolute Total Monosaccharide C'!$E$2:$T$999,14)</f>
        <v>0.0007</v>
      </c>
      <c r="Q666" s="8">
        <f>VLOOKUP(A666,'Absolute Total Monosaccharide C'!$E$2:$T$999,15)</f>
        <v>0</v>
      </c>
      <c r="R666" s="8">
        <f>VLOOKUP(A666,'Absolute Total Monosaccharide C'!$E$2:$T$999,16)</f>
        <v>0.000389</v>
      </c>
      <c r="S666" s="110">
        <f>VLOOKUP(A666,'Absolute Total Monosaccharide C'!$E$2:$T$999,2)</f>
        <v>10.157</v>
      </c>
    </row>
    <row r="667">
      <c r="A667" s="2" t="s">
        <v>1846</v>
      </c>
      <c r="B667" s="8" t="str">
        <f>VLOOKUP(A667,'Food Encyclopedia'!$C$2:$K$999,3)&amp;","&amp;VLOOKUP(A667,'Food Encyclopedia'!$C$2:$K$999,4)&amp;","&amp;VLOOKUP(A667,'Food Encyclopedia'!$C$2:$K$999,5)&amp;","&amp;VLOOKUP(A667,'Food Encyclopedia'!$C$2:$K$999,6)</f>
        <v>Rice Cake, Whole Grain Brown Rice (salt free)) rice cake, NA, bag,Lundberg,,Grain Products</v>
      </c>
      <c r="C667" s="8" t="str">
        <f>VLOOKUP(A667,'Food Encyclopedia'!$C$2:$K$999,6)</f>
        <v>Grain Products</v>
      </c>
      <c r="D667" s="8" t="str">
        <f>VLOOKUP(A667,'Food Encyclopedia'!$C$2:$K$999,7)</f>
        <v>Snack</v>
      </c>
      <c r="E667" s="8">
        <f>VLOOKUP(A667,'Absolute Total Monosaccharide C'!$E$2:$T$999,3)</f>
        <v>0.776512</v>
      </c>
      <c r="F667" s="8">
        <f>VLOOKUP(A667,'Absolute Total Monosaccharide C'!$E$2:$T$999,4)</f>
        <v>0.002283</v>
      </c>
      <c r="G667" s="8">
        <f>VLOOKUP(A667,'Absolute Total Monosaccharide C'!$E$2:$T$999,5)</f>
        <v>0.005719</v>
      </c>
      <c r="H667" s="8">
        <f>VLOOKUP(A667,'Absolute Total Monosaccharide C'!$E$2:$T$999,6)</f>
        <v>0.004575</v>
      </c>
      <c r="I667" s="110">
        <f>VLOOKUP(A667,'Absolute Total Monosaccharide C'!$E$2:$T$999,7)</f>
        <v>0.009357</v>
      </c>
      <c r="J667" s="8">
        <f>VLOOKUP(A667,'Absolute Total Monosaccharide C'!$E$2:$T$999,8)</f>
        <v>0.000378</v>
      </c>
      <c r="K667" s="8">
        <f>VLOOKUP(A667,'Absolute Total Monosaccharide C'!$E$2:$T$999,9)</f>
        <v>0.00012</v>
      </c>
      <c r="L667" s="111">
        <f>VLOOKUP(A667,'Absolute Total Monosaccharide C'!$E$2:$T$999,10)</f>
        <v>0.0000713</v>
      </c>
      <c r="M667" s="8">
        <f>VLOOKUP(A667,'Absolute Total Monosaccharide C'!$E$2:$T$999,11)</f>
        <v>0.000128</v>
      </c>
      <c r="N667" s="8">
        <f>VLOOKUP(A667,'Absolute Total Monosaccharide C'!$E$2:$T$999,12)</f>
        <v>0</v>
      </c>
      <c r="O667" s="8">
        <f>VLOOKUP(A667,'Absolute Total Monosaccharide C'!$E$2:$T$999,13)</f>
        <v>0</v>
      </c>
      <c r="P667" s="8">
        <f>VLOOKUP(A667,'Absolute Total Monosaccharide C'!$E$2:$T$999,14)</f>
        <v>0.000918</v>
      </c>
      <c r="Q667" s="8">
        <f>VLOOKUP(A667,'Absolute Total Monosaccharide C'!$E$2:$T$999,15)</f>
        <v>0</v>
      </c>
      <c r="R667" s="8">
        <f>VLOOKUP(A667,'Absolute Total Monosaccharide C'!$E$2:$T$999,16)</f>
        <v>0.000335</v>
      </c>
      <c r="S667" s="110">
        <f>VLOOKUP(A667,'Absolute Total Monosaccharide C'!$E$2:$T$999,2)</f>
        <v>10.463</v>
      </c>
    </row>
    <row r="668">
      <c r="A668" s="2" t="s">
        <v>1848</v>
      </c>
      <c r="B668" s="8" t="str">
        <f>VLOOKUP(A668,'Food Encyclopedia'!$C$2:$K$999,3)&amp;","&amp;VLOOKUP(A668,'Food Encyclopedia'!$C$2:$K$999,4)&amp;","&amp;VLOOKUP(A668,'Food Encyclopedia'!$C$2:$K$999,5)&amp;","&amp;VLOOKUP(A668,'Food Encyclopedia'!$C$2:$K$999,6)</f>
        <v>Rice Cake, Red rice &amp; quinoa rice cake, NA, box,Lundberg,,Grain Products</v>
      </c>
      <c r="C668" s="8" t="str">
        <f>VLOOKUP(A668,'Food Encyclopedia'!$C$2:$K$999,6)</f>
        <v>Grain Products</v>
      </c>
      <c r="D668" s="8" t="str">
        <f>VLOOKUP(A668,'Food Encyclopedia'!$C$2:$K$999,7)</f>
        <v>Snack</v>
      </c>
      <c r="E668" s="8">
        <f>VLOOKUP(A668,'Absolute Total Monosaccharide C'!$E$2:$T$999,3)</f>
        <v>0.577739</v>
      </c>
      <c r="F668" s="8">
        <f>VLOOKUP(A668,'Absolute Total Monosaccharide C'!$E$2:$T$999,4)</f>
        <v>0.002266</v>
      </c>
      <c r="G668" s="8">
        <f>VLOOKUP(A668,'Absolute Total Monosaccharide C'!$E$2:$T$999,5)</f>
        <v>0.004344</v>
      </c>
      <c r="H668" s="8">
        <f>VLOOKUP(A668,'Absolute Total Monosaccharide C'!$E$2:$T$999,6)</f>
        <v>0.00312</v>
      </c>
      <c r="I668" s="110">
        <f>VLOOKUP(A668,'Absolute Total Monosaccharide C'!$E$2:$T$999,7)</f>
        <v>0.008384</v>
      </c>
      <c r="J668" s="8">
        <f>VLOOKUP(A668,'Absolute Total Monosaccharide C'!$E$2:$T$999,8)</f>
        <v>0.000199</v>
      </c>
      <c r="K668" s="8">
        <f>VLOOKUP(A668,'Absolute Total Monosaccharide C'!$E$2:$T$999,9)</f>
        <v>0.000114</v>
      </c>
      <c r="L668" s="111">
        <f>VLOOKUP(A668,'Absolute Total Monosaccharide C'!$E$2:$T$999,10)</f>
        <v>0.0000286</v>
      </c>
      <c r="M668" s="8">
        <f>VLOOKUP(A668,'Absolute Total Monosaccharide C'!$E$2:$T$999,11)</f>
        <v>0.000111</v>
      </c>
      <c r="N668" s="8">
        <f>VLOOKUP(A668,'Absolute Total Monosaccharide C'!$E$2:$T$999,12)</f>
        <v>0</v>
      </c>
      <c r="O668" s="8">
        <f>VLOOKUP(A668,'Absolute Total Monosaccharide C'!$E$2:$T$999,13)</f>
        <v>0</v>
      </c>
      <c r="P668" s="8">
        <f>VLOOKUP(A668,'Absolute Total Monosaccharide C'!$E$2:$T$999,14)</f>
        <v>0.000595</v>
      </c>
      <c r="Q668" s="8">
        <f>VLOOKUP(A668,'Absolute Total Monosaccharide C'!$E$2:$T$999,15)</f>
        <v>0</v>
      </c>
      <c r="R668" s="8">
        <f>VLOOKUP(A668,'Absolute Total Monosaccharide C'!$E$2:$T$999,16)</f>
        <v>0.000257</v>
      </c>
      <c r="S668" s="110">
        <f>VLOOKUP(A668,'Absolute Total Monosaccharide C'!$E$2:$T$999,2)</f>
        <v>10.179</v>
      </c>
    </row>
    <row r="669">
      <c r="A669" s="2" t="s">
        <v>1850</v>
      </c>
      <c r="B669" s="8" t="str">
        <f>VLOOKUP(A669,'Food Encyclopedia'!$C$2:$K$999,3)&amp;","&amp;VLOOKUP(A669,'Food Encyclopedia'!$C$2:$K$999,4)&amp;","&amp;VLOOKUP(A669,'Food Encyclopedia'!$C$2:$K$999,5)&amp;","&amp;VLOOKUP(A669,'Food Encyclopedia'!$C$2:$K$999,6)</f>
        <v>Rice cake, white cheddar mini rice cake, NA, bag,Lundberg,,Grain Products</v>
      </c>
      <c r="C669" s="8" t="str">
        <f>VLOOKUP(A669,'Food Encyclopedia'!$C$2:$K$999,6)</f>
        <v>Grain Products</v>
      </c>
      <c r="D669" s="8" t="str">
        <f>VLOOKUP(A669,'Food Encyclopedia'!$C$2:$K$999,7)</f>
        <v>Snack</v>
      </c>
      <c r="E669" s="8">
        <f>VLOOKUP(A669,'Absolute Total Monosaccharide C'!$E$2:$T$999,3)</f>
        <v>0.555027</v>
      </c>
      <c r="F669" s="8">
        <f>VLOOKUP(A669,'Absolute Total Monosaccharide C'!$E$2:$T$999,4)</f>
        <v>0.009436</v>
      </c>
      <c r="G669" s="8">
        <f>VLOOKUP(A669,'Absolute Total Monosaccharide C'!$E$2:$T$999,5)</f>
        <v>0.004413</v>
      </c>
      <c r="H669" s="8">
        <f>VLOOKUP(A669,'Absolute Total Monosaccharide C'!$E$2:$T$999,6)</f>
        <v>0.00353</v>
      </c>
      <c r="I669" s="110">
        <f>VLOOKUP(A669,'Absolute Total Monosaccharide C'!$E$2:$T$999,7)</f>
        <v>0.007266</v>
      </c>
      <c r="J669" s="8">
        <f>VLOOKUP(A669,'Absolute Total Monosaccharide C'!$E$2:$T$999,8)</f>
        <v>0.000394</v>
      </c>
      <c r="K669" s="111">
        <f>VLOOKUP(A669,'Absolute Total Monosaccharide C'!$E$2:$T$999,9)</f>
        <v>0.0000665</v>
      </c>
      <c r="L669" s="111">
        <f>VLOOKUP(A669,'Absolute Total Monosaccharide C'!$E$2:$T$999,10)</f>
        <v>0.0000197</v>
      </c>
      <c r="M669" s="8">
        <f>VLOOKUP(A669,'Absolute Total Monosaccharide C'!$E$2:$T$999,11)</f>
        <v>0.000153</v>
      </c>
      <c r="N669" s="8">
        <f>VLOOKUP(A669,'Absolute Total Monosaccharide C'!$E$2:$T$999,12)</f>
        <v>0</v>
      </c>
      <c r="O669" s="8">
        <f>VLOOKUP(A669,'Absolute Total Monosaccharide C'!$E$2:$T$999,13)</f>
        <v>0</v>
      </c>
      <c r="P669" s="8">
        <f>VLOOKUP(A669,'Absolute Total Monosaccharide C'!$E$2:$T$999,14)</f>
        <v>0.000725</v>
      </c>
      <c r="Q669" s="8">
        <f>VLOOKUP(A669,'Absolute Total Monosaccharide C'!$E$2:$T$999,15)</f>
        <v>0</v>
      </c>
      <c r="R669" s="8">
        <f>VLOOKUP(A669,'Absolute Total Monosaccharide C'!$E$2:$T$999,16)</f>
        <v>0.000271</v>
      </c>
      <c r="S669" s="110">
        <f>VLOOKUP(A669,'Absolute Total Monosaccharide C'!$E$2:$T$999,2)</f>
        <v>9.992</v>
      </c>
    </row>
    <row r="670">
      <c r="A670" s="2" t="s">
        <v>1852</v>
      </c>
      <c r="B670" s="8" t="str">
        <f>VLOOKUP(A670,'Food Encyclopedia'!$C$2:$K$999,3)&amp;","&amp;VLOOKUP(A670,'Food Encyclopedia'!$C$2:$K$999,4)&amp;","&amp;VLOOKUP(A670,'Food Encyclopedia'!$C$2:$K$999,5)&amp;","&amp;VLOOKUP(A670,'Food Encyclopedia'!$C$2:$K$999,6)</f>
        <v>Rice cake, apple pie mini rice cake, NA, bag,Lundberg,,Grain Products</v>
      </c>
      <c r="C670" s="8" t="str">
        <f>VLOOKUP(A670,'Food Encyclopedia'!$C$2:$K$999,6)</f>
        <v>Grain Products</v>
      </c>
      <c r="D670" s="8" t="str">
        <f>VLOOKUP(A670,'Food Encyclopedia'!$C$2:$K$999,7)</f>
        <v>Snack</v>
      </c>
      <c r="E670" s="8">
        <f>VLOOKUP(A670,'Absolute Total Monosaccharide C'!$E$2:$T$999,3)</f>
        <v>0.66663</v>
      </c>
      <c r="F670" s="8">
        <f>VLOOKUP(A670,'Absolute Total Monosaccharide C'!$E$2:$T$999,4)</f>
        <v>0.006452</v>
      </c>
      <c r="G670" s="8">
        <f>VLOOKUP(A670,'Absolute Total Monosaccharide C'!$E$2:$T$999,5)</f>
        <v>0.002468</v>
      </c>
      <c r="H670" s="8">
        <f>VLOOKUP(A670,'Absolute Total Monosaccharide C'!$E$2:$T$999,6)</f>
        <v>0.0026</v>
      </c>
      <c r="I670" s="110">
        <f>VLOOKUP(A670,'Absolute Total Monosaccharide C'!$E$2:$T$999,7)</f>
        <v>0.004574</v>
      </c>
      <c r="J670" s="8">
        <f>VLOOKUP(A670,'Absolute Total Monosaccharide C'!$E$2:$T$999,8)</f>
        <v>0.000317</v>
      </c>
      <c r="K670" s="111">
        <f>VLOOKUP(A670,'Absolute Total Monosaccharide C'!$E$2:$T$999,9)</f>
        <v>0.0000755</v>
      </c>
      <c r="L670" s="111">
        <f>VLOOKUP(A670,'Absolute Total Monosaccharide C'!$E$2:$T$999,10)</f>
        <v>0.0000185</v>
      </c>
      <c r="M670" s="8">
        <f>VLOOKUP(A670,'Absolute Total Monosaccharide C'!$E$2:$T$999,11)</f>
        <v>0.000149</v>
      </c>
      <c r="N670" s="8">
        <f>VLOOKUP(A670,'Absolute Total Monosaccharide C'!$E$2:$T$999,12)</f>
        <v>0</v>
      </c>
      <c r="O670" s="8">
        <f>VLOOKUP(A670,'Absolute Total Monosaccharide C'!$E$2:$T$999,13)</f>
        <v>0</v>
      </c>
      <c r="P670" s="8">
        <f>VLOOKUP(A670,'Absolute Total Monosaccharide C'!$E$2:$T$999,14)</f>
        <v>0.000644</v>
      </c>
      <c r="Q670" s="8">
        <f>VLOOKUP(A670,'Absolute Total Monosaccharide C'!$E$2:$T$999,15)</f>
        <v>0</v>
      </c>
      <c r="R670" s="8">
        <f>VLOOKUP(A670,'Absolute Total Monosaccharide C'!$E$2:$T$999,16)</f>
        <v>0.000133</v>
      </c>
      <c r="S670" s="110">
        <f>VLOOKUP(A670,'Absolute Total Monosaccharide C'!$E$2:$T$999,2)</f>
        <v>9.7</v>
      </c>
    </row>
    <row r="671">
      <c r="A671" s="2" t="s">
        <v>1854</v>
      </c>
      <c r="B671" s="8" t="str">
        <f>VLOOKUP(A671,'Food Encyclopedia'!$C$2:$K$999,3)&amp;","&amp;VLOOKUP(A671,'Food Encyclopedia'!$C$2:$K$999,4)&amp;","&amp;VLOOKUP(A671,'Food Encyclopedia'!$C$2:$K$999,5)&amp;","&amp;VLOOKUP(A671,'Food Encyclopedia'!$C$2:$K$999,6)</f>
        <v>Rice cake, sea salt mini rice cake, NA, bag,Lundberg,,Grain Products</v>
      </c>
      <c r="C671" s="8" t="str">
        <f>VLOOKUP(A671,'Food Encyclopedia'!$C$2:$K$999,6)</f>
        <v>Grain Products</v>
      </c>
      <c r="D671" s="8" t="str">
        <f>VLOOKUP(A671,'Food Encyclopedia'!$C$2:$K$999,7)</f>
        <v>Snack</v>
      </c>
      <c r="E671" s="8">
        <f>VLOOKUP(A671,'Absolute Total Monosaccharide C'!$E$2:$T$999,3)</f>
        <v>0.400771</v>
      </c>
      <c r="F671" s="8">
        <f>VLOOKUP(A671,'Absolute Total Monosaccharide C'!$E$2:$T$999,4)</f>
        <v>0.000968</v>
      </c>
      <c r="G671" s="8">
        <f>VLOOKUP(A671,'Absolute Total Monosaccharide C'!$E$2:$T$999,5)</f>
        <v>0.00119</v>
      </c>
      <c r="H671" s="8">
        <f>VLOOKUP(A671,'Absolute Total Monosaccharide C'!$E$2:$T$999,6)</f>
        <v>0.00184</v>
      </c>
      <c r="I671" s="110">
        <f>VLOOKUP(A671,'Absolute Total Monosaccharide C'!$E$2:$T$999,7)</f>
        <v>0.002904</v>
      </c>
      <c r="J671" s="8">
        <f>VLOOKUP(A671,'Absolute Total Monosaccharide C'!$E$2:$T$999,8)</f>
        <v>0.00023</v>
      </c>
      <c r="K671" s="111">
        <f>VLOOKUP(A671,'Absolute Total Monosaccharide C'!$E$2:$T$999,9)</f>
        <v>0.0000476</v>
      </c>
      <c r="L671" s="111">
        <f>VLOOKUP(A671,'Absolute Total Monosaccharide C'!$E$2:$T$999,10)</f>
        <v>0.0000102</v>
      </c>
      <c r="M671" s="111">
        <f>VLOOKUP(A671,'Absolute Total Monosaccharide C'!$E$2:$T$999,11)</f>
        <v>0.0000417</v>
      </c>
      <c r="N671" s="8">
        <f>VLOOKUP(A671,'Absolute Total Monosaccharide C'!$E$2:$T$999,12)</f>
        <v>0</v>
      </c>
      <c r="O671" s="8">
        <f>VLOOKUP(A671,'Absolute Total Monosaccharide C'!$E$2:$T$999,13)</f>
        <v>0</v>
      </c>
      <c r="P671" s="8">
        <f>VLOOKUP(A671,'Absolute Total Monosaccharide C'!$E$2:$T$999,14)</f>
        <v>0.000317</v>
      </c>
      <c r="Q671" s="8">
        <f>VLOOKUP(A671,'Absolute Total Monosaccharide C'!$E$2:$T$999,15)</f>
        <v>0</v>
      </c>
      <c r="R671" s="111">
        <f>VLOOKUP(A671,'Absolute Total Monosaccharide C'!$E$2:$T$999,16)</f>
        <v>0.00008</v>
      </c>
      <c r="S671" s="110">
        <f>VLOOKUP(A671,'Absolute Total Monosaccharide C'!$E$2:$T$999,2)</f>
        <v>9.908</v>
      </c>
    </row>
    <row r="672">
      <c r="A672" s="2" t="s">
        <v>1856</v>
      </c>
      <c r="B672" s="8" t="str">
        <f>VLOOKUP(A672,'Food Encyclopedia'!$C$2:$K$999,3)&amp;","&amp;VLOOKUP(A672,'Food Encyclopedia'!$C$2:$K$999,4)&amp;","&amp;VLOOKUP(A672,'Food Encyclopedia'!$C$2:$K$999,5)&amp;","&amp;VLOOKUP(A672,'Food Encyclopedia'!$C$2:$K$999,6)</f>
        <v>Cracker, Peanut butter minis, NA, box,Late July,,Grain Products</v>
      </c>
      <c r="C672" s="8" t="str">
        <f>VLOOKUP(A672,'Food Encyclopedia'!$C$2:$K$999,6)</f>
        <v>Grain Products</v>
      </c>
      <c r="D672" s="8" t="str">
        <f>VLOOKUP(A672,'Food Encyclopedia'!$C$2:$K$999,7)</f>
        <v>Snack</v>
      </c>
      <c r="E672" s="8">
        <f>VLOOKUP(A672,'Absolute Total Monosaccharide C'!$E$2:$T$999,3)</f>
        <v>0.517066</v>
      </c>
      <c r="F672" s="8">
        <f>VLOOKUP(A672,'Absolute Total Monosaccharide C'!$E$2:$T$999,4)</f>
        <v>0.00453</v>
      </c>
      <c r="G672" s="8">
        <f>VLOOKUP(A672,'Absolute Total Monosaccharide C'!$E$2:$T$999,5)</f>
        <v>0.004651</v>
      </c>
      <c r="H672" s="8">
        <f>VLOOKUP(A672,'Absolute Total Monosaccharide C'!$E$2:$T$999,6)</f>
        <v>0.003703</v>
      </c>
      <c r="I672" s="110">
        <f>VLOOKUP(A672,'Absolute Total Monosaccharide C'!$E$2:$T$999,7)</f>
        <v>0.007436</v>
      </c>
      <c r="J672" s="8">
        <f>VLOOKUP(A672,'Absolute Total Monosaccharide C'!$E$2:$T$999,8)</f>
        <v>0.000489</v>
      </c>
      <c r="K672" s="8">
        <f>VLOOKUP(A672,'Absolute Total Monosaccharide C'!$E$2:$T$999,9)</f>
        <v>0.000159</v>
      </c>
      <c r="L672" s="111">
        <f>VLOOKUP(A672,'Absolute Total Monosaccharide C'!$E$2:$T$999,10)</f>
        <v>0.0000298</v>
      </c>
      <c r="M672" s="8">
        <f>VLOOKUP(A672,'Absolute Total Monosaccharide C'!$E$2:$T$999,11)</f>
        <v>0.000252</v>
      </c>
      <c r="N672" s="8">
        <f>VLOOKUP(A672,'Absolute Total Monosaccharide C'!$E$2:$T$999,12)</f>
        <v>0</v>
      </c>
      <c r="O672" s="8">
        <f>VLOOKUP(A672,'Absolute Total Monosaccharide C'!$E$2:$T$999,13)</f>
        <v>0</v>
      </c>
      <c r="P672" s="8">
        <f>VLOOKUP(A672,'Absolute Total Monosaccharide C'!$E$2:$T$999,14)</f>
        <v>0.001203</v>
      </c>
      <c r="Q672" s="8">
        <f>VLOOKUP(A672,'Absolute Total Monosaccharide C'!$E$2:$T$999,15)</f>
        <v>0</v>
      </c>
      <c r="R672" s="8">
        <f>VLOOKUP(A672,'Absolute Total Monosaccharide C'!$E$2:$T$999,16)</f>
        <v>0.000139</v>
      </c>
      <c r="S672" s="110">
        <f>VLOOKUP(A672,'Absolute Total Monosaccharide C'!$E$2:$T$999,2)</f>
        <v>9.982</v>
      </c>
    </row>
    <row r="673">
      <c r="A673" s="2" t="s">
        <v>1859</v>
      </c>
      <c r="B673" s="8" t="str">
        <f>VLOOKUP(A673,'Food Encyclopedia'!$C$2:$K$999,3)&amp;","&amp;VLOOKUP(A673,'Food Encyclopedia'!$C$2:$K$999,4)&amp;","&amp;VLOOKUP(A673,'Food Encyclopedia'!$C$2:$K$999,5)&amp;","&amp;VLOOKUP(A673,'Food Encyclopedia'!$C$2:$K$999,6)</f>
        <v>Cracker, Saltine Crackers, NA, box,Late July,,Grain Products</v>
      </c>
      <c r="C673" s="8" t="str">
        <f>VLOOKUP(A673,'Food Encyclopedia'!$C$2:$K$999,6)</f>
        <v>Grain Products</v>
      </c>
      <c r="D673" s="8" t="str">
        <f>VLOOKUP(A673,'Food Encyclopedia'!$C$2:$K$999,7)</f>
        <v>Snack</v>
      </c>
      <c r="E673" s="8">
        <f>VLOOKUP(A673,'Absolute Total Monosaccharide C'!$E$2:$T$999,3)</f>
        <v>0.582265</v>
      </c>
      <c r="F673" s="8">
        <f>VLOOKUP(A673,'Absolute Total Monosaccharide C'!$E$2:$T$999,4)</f>
        <v>0.004489</v>
      </c>
      <c r="G673" s="8">
        <f>VLOOKUP(A673,'Absolute Total Monosaccharide C'!$E$2:$T$999,5)</f>
        <v>0.00198</v>
      </c>
      <c r="H673" s="8">
        <f>VLOOKUP(A673,'Absolute Total Monosaccharide C'!$E$2:$T$999,6)</f>
        <v>0.005074</v>
      </c>
      <c r="I673" s="110">
        <f>VLOOKUP(A673,'Absolute Total Monosaccharide C'!$E$2:$T$999,7)</f>
        <v>0.006636</v>
      </c>
      <c r="J673" s="8">
        <f>VLOOKUP(A673,'Absolute Total Monosaccharide C'!$E$2:$T$999,8)</f>
        <v>0.000218</v>
      </c>
      <c r="K673" s="111">
        <f>VLOOKUP(A673,'Absolute Total Monosaccharide C'!$E$2:$T$999,9)</f>
        <v>0.0000343</v>
      </c>
      <c r="L673" s="111">
        <f>VLOOKUP(A673,'Absolute Total Monosaccharide C'!$E$2:$T$999,10)</f>
        <v>0.0000225</v>
      </c>
      <c r="M673" s="111">
        <f>VLOOKUP(A673,'Absolute Total Monosaccharide C'!$E$2:$T$999,11)</f>
        <v>0.000032</v>
      </c>
      <c r="N673" s="8">
        <f>VLOOKUP(A673,'Absolute Total Monosaccharide C'!$E$2:$T$999,12)</f>
        <v>0</v>
      </c>
      <c r="O673" s="8">
        <f>VLOOKUP(A673,'Absolute Total Monosaccharide C'!$E$2:$T$999,13)</f>
        <v>0</v>
      </c>
      <c r="P673" s="8">
        <f>VLOOKUP(A673,'Absolute Total Monosaccharide C'!$E$2:$T$999,14)</f>
        <v>0.00194</v>
      </c>
      <c r="Q673" s="8">
        <f>VLOOKUP(A673,'Absolute Total Monosaccharide C'!$E$2:$T$999,15)</f>
        <v>0</v>
      </c>
      <c r="R673" s="8">
        <f>VLOOKUP(A673,'Absolute Total Monosaccharide C'!$E$2:$T$999,16)</f>
        <v>0.000142</v>
      </c>
      <c r="S673" s="110">
        <f>VLOOKUP(A673,'Absolute Total Monosaccharide C'!$E$2:$T$999,2)</f>
        <v>10.459</v>
      </c>
    </row>
    <row r="674">
      <c r="A674" s="2" t="s">
        <v>1861</v>
      </c>
      <c r="B674" s="8" t="str">
        <f>VLOOKUP(A674,'Food Encyclopedia'!$C$2:$K$999,3)&amp;","&amp;VLOOKUP(A674,'Food Encyclopedia'!$C$2:$K$999,4)&amp;","&amp;VLOOKUP(A674,'Food Encyclopedia'!$C$2:$K$999,5)&amp;","&amp;VLOOKUP(A674,'Food Encyclopedia'!$C$2:$K$999,6)</f>
        <v>Cracker, Classic Crackers, NA, box,Late July,,Grain Products</v>
      </c>
      <c r="C674" s="8" t="str">
        <f>VLOOKUP(A674,'Food Encyclopedia'!$C$2:$K$999,6)</f>
        <v>Grain Products</v>
      </c>
      <c r="D674" s="8" t="str">
        <f>VLOOKUP(A674,'Food Encyclopedia'!$C$2:$K$999,7)</f>
        <v>Snack</v>
      </c>
      <c r="E674" s="8">
        <f>VLOOKUP(A674,'Absolute Total Monosaccharide C'!$E$2:$T$999,3)</f>
        <v>0.611168</v>
      </c>
      <c r="F674" s="8">
        <f>VLOOKUP(A674,'Absolute Total Monosaccharide C'!$E$2:$T$999,4)</f>
        <v>0.004631</v>
      </c>
      <c r="G674" s="8">
        <f>VLOOKUP(A674,'Absolute Total Monosaccharide C'!$E$2:$T$999,5)</f>
        <v>0.002643</v>
      </c>
      <c r="H674" s="8">
        <f>VLOOKUP(A674,'Absolute Total Monosaccharide C'!$E$2:$T$999,6)</f>
        <v>0.005904</v>
      </c>
      <c r="I674" s="110">
        <f>VLOOKUP(A674,'Absolute Total Monosaccharide C'!$E$2:$T$999,7)</f>
        <v>0.00717</v>
      </c>
      <c r="J674" s="8">
        <f>VLOOKUP(A674,'Absolute Total Monosaccharide C'!$E$2:$T$999,8)</f>
        <v>0.000361</v>
      </c>
      <c r="K674" s="111">
        <f>VLOOKUP(A674,'Absolute Total Monosaccharide C'!$E$2:$T$999,9)</f>
        <v>0.000018</v>
      </c>
      <c r="L674" s="111">
        <f>VLOOKUP(A674,'Absolute Total Monosaccharide C'!$E$2:$T$999,10)</f>
        <v>0.0000166</v>
      </c>
      <c r="M674" s="111">
        <f>VLOOKUP(A674,'Absolute Total Monosaccharide C'!$E$2:$T$999,11)</f>
        <v>0.0000328</v>
      </c>
      <c r="N674" s="8">
        <f>VLOOKUP(A674,'Absolute Total Monosaccharide C'!$E$2:$T$999,12)</f>
        <v>0</v>
      </c>
      <c r="O674" s="8">
        <f>VLOOKUP(A674,'Absolute Total Monosaccharide C'!$E$2:$T$999,13)</f>
        <v>0</v>
      </c>
      <c r="P674" s="8">
        <f>VLOOKUP(A674,'Absolute Total Monosaccharide C'!$E$2:$T$999,14)</f>
        <v>0.001168</v>
      </c>
      <c r="Q674" s="8">
        <f>VLOOKUP(A674,'Absolute Total Monosaccharide C'!$E$2:$T$999,15)</f>
        <v>0</v>
      </c>
      <c r="R674" s="111">
        <f>VLOOKUP(A674,'Absolute Total Monosaccharide C'!$E$2:$T$999,16)</f>
        <v>0.0000779</v>
      </c>
      <c r="S674" s="110">
        <f>VLOOKUP(A674,'Absolute Total Monosaccharide C'!$E$2:$T$999,2)</f>
        <v>10.282</v>
      </c>
    </row>
    <row r="675">
      <c r="A675" s="2" t="s">
        <v>1863</v>
      </c>
      <c r="B675" s="8" t="str">
        <f>VLOOKUP(A675,'Food Encyclopedia'!$C$2:$K$999,3)&amp;","&amp;VLOOKUP(A675,'Food Encyclopedia'!$C$2:$K$999,4)&amp;","&amp;VLOOKUP(A675,'Food Encyclopedia'!$C$2:$K$999,5)&amp;","&amp;VLOOKUP(A675,'Food Encyclopedia'!$C$2:$K$999,6)</f>
        <v>Cracker, Cheddar cheese minis, NA, box,Late July,,Grain Products</v>
      </c>
      <c r="C675" s="8" t="str">
        <f>VLOOKUP(A675,'Food Encyclopedia'!$C$2:$K$999,6)</f>
        <v>Grain Products</v>
      </c>
      <c r="D675" s="8" t="str">
        <f>VLOOKUP(A675,'Food Encyclopedia'!$C$2:$K$999,7)</f>
        <v>Snack</v>
      </c>
      <c r="E675" s="8">
        <f>VLOOKUP(A675,'Absolute Total Monosaccharide C'!$E$2:$T$999,3)</f>
        <v>0.32634</v>
      </c>
      <c r="F675" s="8">
        <f>VLOOKUP(A675,'Absolute Total Monosaccharide C'!$E$2:$T$999,4)</f>
        <v>0.020537</v>
      </c>
      <c r="G675" s="8">
        <f>VLOOKUP(A675,'Absolute Total Monosaccharide C'!$E$2:$T$999,5)</f>
        <v>0.004028</v>
      </c>
      <c r="H675" s="8">
        <f>VLOOKUP(A675,'Absolute Total Monosaccharide C'!$E$2:$T$999,6)</f>
        <v>0.002406</v>
      </c>
      <c r="I675" s="110">
        <f>VLOOKUP(A675,'Absolute Total Monosaccharide C'!$E$2:$T$999,7)</f>
        <v>0.003822</v>
      </c>
      <c r="J675" s="8">
        <f>VLOOKUP(A675,'Absolute Total Monosaccharide C'!$E$2:$T$999,8)</f>
        <v>0.000102</v>
      </c>
      <c r="K675" s="111">
        <f>VLOOKUP(A675,'Absolute Total Monosaccharide C'!$E$2:$T$999,9)</f>
        <v>0.00004</v>
      </c>
      <c r="L675" s="111">
        <f>VLOOKUP(A675,'Absolute Total Monosaccharide C'!$E$2:$T$999,10)</f>
        <v>0.0000476</v>
      </c>
      <c r="M675" s="111">
        <f>VLOOKUP(A675,'Absolute Total Monosaccharide C'!$E$2:$T$999,11)</f>
        <v>0.0000409</v>
      </c>
      <c r="N675" s="8">
        <f>VLOOKUP(A675,'Absolute Total Monosaccharide C'!$E$2:$T$999,12)</f>
        <v>0</v>
      </c>
      <c r="O675" s="8">
        <f>VLOOKUP(A675,'Absolute Total Monosaccharide C'!$E$2:$T$999,13)</f>
        <v>0</v>
      </c>
      <c r="P675" s="8">
        <f>VLOOKUP(A675,'Absolute Total Monosaccharide C'!$E$2:$T$999,14)</f>
        <v>0.000909</v>
      </c>
      <c r="Q675" s="8">
        <f>VLOOKUP(A675,'Absolute Total Monosaccharide C'!$E$2:$T$999,15)</f>
        <v>0</v>
      </c>
      <c r="R675" s="8">
        <f>VLOOKUP(A675,'Absolute Total Monosaccharide C'!$E$2:$T$999,16)</f>
        <v>0.000172</v>
      </c>
      <c r="S675" s="110">
        <f>VLOOKUP(A675,'Absolute Total Monosaccharide C'!$E$2:$T$999,2)</f>
        <v>10.507</v>
      </c>
    </row>
    <row r="676">
      <c r="A676" s="2" t="s">
        <v>1865</v>
      </c>
      <c r="B676" s="8" t="str">
        <f>VLOOKUP(A676,'Food Encyclopedia'!$C$2:$K$999,3)&amp;","&amp;VLOOKUP(A676,'Food Encyclopedia'!$C$2:$K$999,4)&amp;","&amp;VLOOKUP(A676,'Food Encyclopedia'!$C$2:$K$999,5)&amp;","&amp;VLOOKUP(A676,'Food Encyclopedia'!$C$2:$K$999,6)</f>
        <v>Cracker, Almond Nut-thins (almond and rice cracker w/ sea salt), NA, box,Blue Diamond,,Grain Products</v>
      </c>
      <c r="C676" s="8" t="str">
        <f>VLOOKUP(A676,'Food Encyclopedia'!$C$2:$K$999,6)</f>
        <v>Grain Products</v>
      </c>
      <c r="D676" s="8" t="str">
        <f>VLOOKUP(A676,'Food Encyclopedia'!$C$2:$K$999,7)</f>
        <v>Snack</v>
      </c>
      <c r="E676" s="8">
        <f>VLOOKUP(A676,'Absolute Total Monosaccharide C'!$E$2:$T$999,3)</f>
        <v>0.66405</v>
      </c>
      <c r="F676" s="8">
        <f>VLOOKUP(A676,'Absolute Total Monosaccharide C'!$E$2:$T$999,4)</f>
        <v>0</v>
      </c>
      <c r="G676" s="8">
        <f>VLOOKUP(A676,'Absolute Total Monosaccharide C'!$E$2:$T$999,5)</f>
        <v>0.005967</v>
      </c>
      <c r="H676" s="8">
        <f>VLOOKUP(A676,'Absolute Total Monosaccharide C'!$E$2:$T$999,6)</f>
        <v>0.001042</v>
      </c>
      <c r="I676" s="110">
        <f>VLOOKUP(A676,'Absolute Total Monosaccharide C'!$E$2:$T$999,7)</f>
        <v>0.017124</v>
      </c>
      <c r="J676" s="8">
        <f>VLOOKUP(A676,'Absolute Total Monosaccharide C'!$E$2:$T$999,8)</f>
        <v>0.000157</v>
      </c>
      <c r="K676" s="8">
        <f>VLOOKUP(A676,'Absolute Total Monosaccharide C'!$E$2:$T$999,9)</f>
        <v>0.000197</v>
      </c>
      <c r="L676" s="111">
        <f>VLOOKUP(A676,'Absolute Total Monosaccharide C'!$E$2:$T$999,10)</f>
        <v>0.0000902</v>
      </c>
      <c r="M676" s="8">
        <f>VLOOKUP(A676,'Absolute Total Monosaccharide C'!$E$2:$T$999,11)</f>
        <v>0.000227</v>
      </c>
      <c r="N676" s="8">
        <f>VLOOKUP(A676,'Absolute Total Monosaccharide C'!$E$2:$T$999,12)</f>
        <v>0</v>
      </c>
      <c r="O676" s="8">
        <f>VLOOKUP(A676,'Absolute Total Monosaccharide C'!$E$2:$T$999,13)</f>
        <v>0</v>
      </c>
      <c r="P676" s="8">
        <f>VLOOKUP(A676,'Absolute Total Monosaccharide C'!$E$2:$T$999,14)</f>
        <v>0.000498</v>
      </c>
      <c r="Q676" s="8">
        <f>VLOOKUP(A676,'Absolute Total Monosaccharide C'!$E$2:$T$999,15)</f>
        <v>0</v>
      </c>
      <c r="R676" s="8">
        <f>VLOOKUP(A676,'Absolute Total Monosaccharide C'!$E$2:$T$999,16)</f>
        <v>0.000306</v>
      </c>
      <c r="S676" s="110">
        <f>VLOOKUP(A676,'Absolute Total Monosaccharide C'!$E$2:$T$999,2)</f>
        <v>10.277</v>
      </c>
    </row>
    <row r="677">
      <c r="A677" s="2" t="s">
        <v>1868</v>
      </c>
      <c r="B677" s="8" t="str">
        <f>VLOOKUP(A677,'Food Encyclopedia'!$C$2:$K$999,3)&amp;","&amp;VLOOKUP(A677,'Food Encyclopedia'!$C$2:$K$999,4)&amp;","&amp;VLOOKUP(A677,'Food Encyclopedia'!$C$2:$K$999,5)&amp;","&amp;VLOOKUP(A677,'Food Encyclopedia'!$C$2:$K$999,6)</f>
        <v>Cereal, Sprouted crunchy Golden Flax, NA, box,Food for Life ,,Grain Products</v>
      </c>
      <c r="C677" s="8" t="str">
        <f>VLOOKUP(A677,'Food Encyclopedia'!$C$2:$K$999,6)</f>
        <v>Grain Products</v>
      </c>
      <c r="D677" s="8" t="str">
        <f>VLOOKUP(A677,'Food Encyclopedia'!$C$2:$K$999,7)</f>
        <v>Cereal</v>
      </c>
      <c r="E677" s="8">
        <f>VLOOKUP(A677,'Absolute Total Monosaccharide C'!$E$2:$T$999,3)</f>
        <v>0.542659</v>
      </c>
      <c r="F677" s="8">
        <f>VLOOKUP(A677,'Absolute Total Monosaccharide C'!$E$2:$T$999,4)</f>
        <v>0.003243</v>
      </c>
      <c r="G677" s="8">
        <f>VLOOKUP(A677,'Absolute Total Monosaccharide C'!$E$2:$T$999,5)</f>
        <v>0.006069</v>
      </c>
      <c r="H677" s="8">
        <f>VLOOKUP(A677,'Absolute Total Monosaccharide C'!$E$2:$T$999,6)</f>
        <v>0.018763</v>
      </c>
      <c r="I677" s="110">
        <f>VLOOKUP(A677,'Absolute Total Monosaccharide C'!$E$2:$T$999,7)</f>
        <v>0.02059</v>
      </c>
      <c r="J677" s="8">
        <f>VLOOKUP(A677,'Absolute Total Monosaccharide C'!$E$2:$T$999,8)</f>
        <v>0.000279</v>
      </c>
      <c r="K677" s="8">
        <f>VLOOKUP(A677,'Absolute Total Monosaccharide C'!$E$2:$T$999,9)</f>
        <v>0.000164</v>
      </c>
      <c r="L677" s="8">
        <f>VLOOKUP(A677,'Absolute Total Monosaccharide C'!$E$2:$T$999,10)</f>
        <v>0.000128</v>
      </c>
      <c r="M677" s="8">
        <f>VLOOKUP(A677,'Absolute Total Monosaccharide C'!$E$2:$T$999,11)</f>
        <v>0.000118</v>
      </c>
      <c r="N677" s="8">
        <f>VLOOKUP(A677,'Absolute Total Monosaccharide C'!$E$2:$T$999,12)</f>
        <v>0</v>
      </c>
      <c r="O677" s="8">
        <f>VLOOKUP(A677,'Absolute Total Monosaccharide C'!$E$2:$T$999,13)</f>
        <v>0</v>
      </c>
      <c r="P677" s="8">
        <f>VLOOKUP(A677,'Absolute Total Monosaccharide C'!$E$2:$T$999,14)</f>
        <v>0.001078</v>
      </c>
      <c r="Q677" s="8">
        <f>VLOOKUP(A677,'Absolute Total Monosaccharide C'!$E$2:$T$999,15)</f>
        <v>0</v>
      </c>
      <c r="R677" s="8">
        <f>VLOOKUP(A677,'Absolute Total Monosaccharide C'!$E$2:$T$999,16)</f>
        <v>0.000308</v>
      </c>
      <c r="S677" s="110">
        <f>VLOOKUP(A677,'Absolute Total Monosaccharide C'!$E$2:$T$999,2)</f>
        <v>10.127</v>
      </c>
    </row>
    <row r="678">
      <c r="A678" s="2" t="s">
        <v>1871</v>
      </c>
      <c r="B678" s="8" t="str">
        <f>VLOOKUP(A678,'Food Encyclopedia'!$C$2:$K$999,3)&amp;","&amp;VLOOKUP(A678,'Food Encyclopedia'!$C$2:$K$999,4)&amp;","&amp;VLOOKUP(A678,'Food Encyclopedia'!$C$2:$K$999,5)&amp;","&amp;VLOOKUP(A678,'Food Encyclopedia'!$C$2:$K$999,6)</f>
        <v>Cereal, Toasted whole wheat berry flakes &amp; flaxseed cereal, NA, box,Uncle Sam,,Grain Products</v>
      </c>
      <c r="C678" s="8" t="str">
        <f>VLOOKUP(A678,'Food Encyclopedia'!$C$2:$K$999,6)</f>
        <v>Grain Products</v>
      </c>
      <c r="D678" s="8" t="str">
        <f>VLOOKUP(A678,'Food Encyclopedia'!$C$2:$K$999,7)</f>
        <v>Cereal</v>
      </c>
      <c r="E678" s="8">
        <f>VLOOKUP(A678,'Absolute Total Monosaccharide C'!$E$2:$T$999,3)</f>
        <v>0.62546</v>
      </c>
      <c r="F678" s="8">
        <f>VLOOKUP(A678,'Absolute Total Monosaccharide C'!$E$2:$T$999,4)</f>
        <v>0.003566</v>
      </c>
      <c r="G678" s="8">
        <f>VLOOKUP(A678,'Absolute Total Monosaccharide C'!$E$2:$T$999,5)</f>
        <v>0.009811</v>
      </c>
      <c r="H678" s="8">
        <f>VLOOKUP(A678,'Absolute Total Monosaccharide C'!$E$2:$T$999,6)</f>
        <v>0.019628</v>
      </c>
      <c r="I678" s="110">
        <f>VLOOKUP(A678,'Absolute Total Monosaccharide C'!$E$2:$T$999,7)</f>
        <v>0.022795</v>
      </c>
      <c r="J678" s="8">
        <f>VLOOKUP(A678,'Absolute Total Monosaccharide C'!$E$2:$T$999,8)</f>
        <v>0.000138</v>
      </c>
      <c r="K678" s="111">
        <f>VLOOKUP(A678,'Absolute Total Monosaccharide C'!$E$2:$T$999,9)</f>
        <v>0.0000802</v>
      </c>
      <c r="L678" s="111">
        <f>VLOOKUP(A678,'Absolute Total Monosaccharide C'!$E$2:$T$999,10)</f>
        <v>0.000053</v>
      </c>
      <c r="M678" s="111">
        <f>VLOOKUP(A678,'Absolute Total Monosaccharide C'!$E$2:$T$999,11)</f>
        <v>0.0000385</v>
      </c>
      <c r="N678" s="8">
        <f>VLOOKUP(A678,'Absolute Total Monosaccharide C'!$E$2:$T$999,12)</f>
        <v>0</v>
      </c>
      <c r="O678" s="8">
        <f>VLOOKUP(A678,'Absolute Total Monosaccharide C'!$E$2:$T$999,13)</f>
        <v>0</v>
      </c>
      <c r="P678" s="8">
        <f>VLOOKUP(A678,'Absolute Total Monosaccharide C'!$E$2:$T$999,14)</f>
        <v>0.001422</v>
      </c>
      <c r="Q678" s="8">
        <f>VLOOKUP(A678,'Absolute Total Monosaccharide C'!$E$2:$T$999,15)</f>
        <v>0</v>
      </c>
      <c r="R678" s="8">
        <f>VLOOKUP(A678,'Absolute Total Monosaccharide C'!$E$2:$T$999,16)</f>
        <v>0.000184</v>
      </c>
      <c r="S678" s="110">
        <f>VLOOKUP(A678,'Absolute Total Monosaccharide C'!$E$2:$T$999,2)</f>
        <v>9.772</v>
      </c>
    </row>
    <row r="679">
      <c r="A679" s="2" t="s">
        <v>1874</v>
      </c>
      <c r="B679" s="8" t="str">
        <f>VLOOKUP(A679,'Food Encyclopedia'!$C$2:$K$999,3)&amp;","&amp;VLOOKUP(A679,'Food Encyclopedia'!$C$2:$K$999,4)&amp;","&amp;VLOOKUP(A679,'Food Encyclopedia'!$C$2:$K$999,5)&amp;","&amp;VLOOKUP(A679,'Food Encyclopedia'!$C$2:$K$999,6)</f>
        <v>Cereal, Organic Honey flakes &amp; oat clusters, NA, box,365 Whole Foods Market ,,Grain Products</v>
      </c>
      <c r="C679" s="8" t="str">
        <f>VLOOKUP(A679,'Food Encyclopedia'!$C$2:$K$999,6)</f>
        <v>Grain Products</v>
      </c>
      <c r="D679" s="8" t="str">
        <f>VLOOKUP(A679,'Food Encyclopedia'!$C$2:$K$999,7)</f>
        <v>Cereal</v>
      </c>
      <c r="E679" s="8">
        <f>VLOOKUP(A679,'Absolute Total Monosaccharide C'!$E$2:$T$999,3)</f>
        <v>0.437795</v>
      </c>
      <c r="F679" s="8">
        <f>VLOOKUP(A679,'Absolute Total Monosaccharide C'!$E$2:$T$999,4)</f>
        <v>0.004366</v>
      </c>
      <c r="G679" s="8">
        <f>VLOOKUP(A679,'Absolute Total Monosaccharide C'!$E$2:$T$999,5)</f>
        <v>0.023832</v>
      </c>
      <c r="H679" s="8">
        <f>VLOOKUP(A679,'Absolute Total Monosaccharide C'!$E$2:$T$999,6)</f>
        <v>0.002499</v>
      </c>
      <c r="I679" s="110">
        <f>VLOOKUP(A679,'Absolute Total Monosaccharide C'!$E$2:$T$999,7)</f>
        <v>0.00699</v>
      </c>
      <c r="J679" s="111">
        <f>VLOOKUP(A679,'Absolute Total Monosaccharide C'!$E$2:$T$999,8)</f>
        <v>0.0000676</v>
      </c>
      <c r="K679" s="111">
        <f>VLOOKUP(A679,'Absolute Total Monosaccharide C'!$E$2:$T$999,9)</f>
        <v>0.0000389</v>
      </c>
      <c r="L679" s="111">
        <f>VLOOKUP(A679,'Absolute Total Monosaccharide C'!$E$2:$T$999,10)</f>
        <v>0.0000324</v>
      </c>
      <c r="M679" s="111">
        <f>VLOOKUP(A679,'Absolute Total Monosaccharide C'!$E$2:$T$999,11)</f>
        <v>0.0000247</v>
      </c>
      <c r="N679" s="8">
        <f>VLOOKUP(A679,'Absolute Total Monosaccharide C'!$E$2:$T$999,12)</f>
        <v>0</v>
      </c>
      <c r="O679" s="8">
        <f>VLOOKUP(A679,'Absolute Total Monosaccharide C'!$E$2:$T$999,13)</f>
        <v>0</v>
      </c>
      <c r="P679" s="8">
        <f>VLOOKUP(A679,'Absolute Total Monosaccharide C'!$E$2:$T$999,14)</f>
        <v>0</v>
      </c>
      <c r="Q679" s="8">
        <f>VLOOKUP(A679,'Absolute Total Monosaccharide C'!$E$2:$T$999,15)</f>
        <v>0</v>
      </c>
      <c r="R679" s="111">
        <f>VLOOKUP(A679,'Absolute Total Monosaccharide C'!$E$2:$T$999,16)</f>
        <v>0.00006</v>
      </c>
      <c r="S679" s="110">
        <f>VLOOKUP(A679,'Absolute Total Monosaccharide C'!$E$2:$T$999,2)</f>
        <v>10.075</v>
      </c>
    </row>
    <row r="680">
      <c r="A680" s="2" t="s">
        <v>1878</v>
      </c>
      <c r="B680" s="8" t="str">
        <f>VLOOKUP(A680,'Food Encyclopedia'!$C$2:$K$999,3)&amp;","&amp;VLOOKUP(A680,'Food Encyclopedia'!$C$2:$K$999,4)&amp;","&amp;VLOOKUP(A680,'Food Encyclopedia'!$C$2:$K$999,5)&amp;","&amp;VLOOKUP(A680,'Food Encyclopedia'!$C$2:$K$999,6)</f>
        <v>Cereal, Organic Frosted flakes, NA, box,365 Whole Foods Market,,Grain Products</v>
      </c>
      <c r="C680" s="8" t="str">
        <f>VLOOKUP(A680,'Food Encyclopedia'!$C$2:$K$999,6)</f>
        <v>Grain Products</v>
      </c>
      <c r="D680" s="8" t="str">
        <f>VLOOKUP(A680,'Food Encyclopedia'!$C$2:$K$999,7)</f>
        <v>Cereal</v>
      </c>
      <c r="E680" s="8">
        <f>VLOOKUP(A680,'Absolute Total Monosaccharide C'!$E$2:$T$999,3)</f>
        <v>0.687871</v>
      </c>
      <c r="F680" s="8">
        <f>VLOOKUP(A680,'Absolute Total Monosaccharide C'!$E$2:$T$999,4)</f>
        <v>0.001597</v>
      </c>
      <c r="G680" s="8">
        <f>VLOOKUP(A680,'Absolute Total Monosaccharide C'!$E$2:$T$999,5)</f>
        <v>0.043353</v>
      </c>
      <c r="H680" s="8">
        <f>VLOOKUP(A680,'Absolute Total Monosaccharide C'!$E$2:$T$999,6)</f>
        <v>0.000727</v>
      </c>
      <c r="I680" s="110">
        <f>VLOOKUP(A680,'Absolute Total Monosaccharide C'!$E$2:$T$999,7)</f>
        <v>0.005774</v>
      </c>
      <c r="J680" s="8">
        <f>VLOOKUP(A680,'Absolute Total Monosaccharide C'!$E$2:$T$999,8)</f>
        <v>0.000378</v>
      </c>
      <c r="K680" s="111">
        <f>VLOOKUP(A680,'Absolute Total Monosaccharide C'!$E$2:$T$999,9)</f>
        <v>0.0000119</v>
      </c>
      <c r="L680" s="111">
        <f>VLOOKUP(A680,'Absolute Total Monosaccharide C'!$E$2:$T$999,10)</f>
        <v>0.0000324</v>
      </c>
      <c r="M680" s="111">
        <f>VLOOKUP(A680,'Absolute Total Monosaccharide C'!$E$2:$T$999,11)</f>
        <v>0.0000298</v>
      </c>
      <c r="N680" s="8">
        <f>VLOOKUP(A680,'Absolute Total Monosaccharide C'!$E$2:$T$999,12)</f>
        <v>0</v>
      </c>
      <c r="O680" s="8">
        <f>VLOOKUP(A680,'Absolute Total Monosaccharide C'!$E$2:$T$999,13)</f>
        <v>0</v>
      </c>
      <c r="P680" s="8">
        <f>VLOOKUP(A680,'Absolute Total Monosaccharide C'!$E$2:$T$999,14)</f>
        <v>0.000451</v>
      </c>
      <c r="Q680" s="8">
        <f>VLOOKUP(A680,'Absolute Total Monosaccharide C'!$E$2:$T$999,15)</f>
        <v>0</v>
      </c>
      <c r="R680" s="111">
        <f>VLOOKUP(A680,'Absolute Total Monosaccharide C'!$E$2:$T$999,16)</f>
        <v>0.0000143</v>
      </c>
      <c r="S680" s="110">
        <f>VLOOKUP(A680,'Absolute Total Monosaccharide C'!$E$2:$T$999,2)</f>
        <v>9.915</v>
      </c>
    </row>
    <row r="681">
      <c r="A681" s="2" t="s">
        <v>1880</v>
      </c>
      <c r="B681" s="8" t="str">
        <f>VLOOKUP(A681,'Food Encyclopedia'!$C$2:$K$999,3)&amp;","&amp;VLOOKUP(A681,'Food Encyclopedia'!$C$2:$K$999,4)&amp;","&amp;VLOOKUP(A681,'Food Encyclopedia'!$C$2:$K$999,5)&amp;","&amp;VLOOKUP(A681,'Food Encyclopedia'!$C$2:$K$999,6)</f>
        <v>Cereal, Organic Morning O's Honey nut, NA, box,365 Whole Foods Market,,Grain Products</v>
      </c>
      <c r="C681" s="8" t="str">
        <f>VLOOKUP(A681,'Food Encyclopedia'!$C$2:$K$999,6)</f>
        <v>Grain Products</v>
      </c>
      <c r="D681" s="8" t="str">
        <f>VLOOKUP(A681,'Food Encyclopedia'!$C$2:$K$999,7)</f>
        <v>Cereal</v>
      </c>
      <c r="E681" s="8">
        <f>VLOOKUP(A681,'Absolute Total Monosaccharide C'!$E$2:$T$999,3)</f>
        <v>0.63811</v>
      </c>
      <c r="F681" s="8">
        <f>VLOOKUP(A681,'Absolute Total Monosaccharide C'!$E$2:$T$999,4)</f>
        <v>0.001315</v>
      </c>
      <c r="G681" s="8">
        <f>VLOOKUP(A681,'Absolute Total Monosaccharide C'!$E$2:$T$999,5)</f>
        <v>0.039724</v>
      </c>
      <c r="H681" s="8">
        <f>VLOOKUP(A681,'Absolute Total Monosaccharide C'!$E$2:$T$999,6)</f>
        <v>0.005779</v>
      </c>
      <c r="I681" s="110">
        <f>VLOOKUP(A681,'Absolute Total Monosaccharide C'!$E$2:$T$999,7)</f>
        <v>0.014965</v>
      </c>
      <c r="J681" s="8">
        <f>VLOOKUP(A681,'Absolute Total Monosaccharide C'!$E$2:$T$999,8)</f>
        <v>0.000209</v>
      </c>
      <c r="K681" s="8">
        <f>VLOOKUP(A681,'Absolute Total Monosaccharide C'!$E$2:$T$999,9)</f>
        <v>0.000136</v>
      </c>
      <c r="L681" s="111">
        <f>VLOOKUP(A681,'Absolute Total Monosaccharide C'!$E$2:$T$999,10)</f>
        <v>0.0000646</v>
      </c>
      <c r="M681" s="111">
        <f>VLOOKUP(A681,'Absolute Total Monosaccharide C'!$E$2:$T$999,11)</f>
        <v>0.0000711</v>
      </c>
      <c r="N681" s="8">
        <f>VLOOKUP(A681,'Absolute Total Monosaccharide C'!$E$2:$T$999,12)</f>
        <v>0</v>
      </c>
      <c r="O681" s="8">
        <f>VLOOKUP(A681,'Absolute Total Monosaccharide C'!$E$2:$T$999,13)</f>
        <v>0</v>
      </c>
      <c r="P681" s="8">
        <f>VLOOKUP(A681,'Absolute Total Monosaccharide C'!$E$2:$T$999,14)</f>
        <v>0.000881</v>
      </c>
      <c r="Q681" s="8">
        <f>VLOOKUP(A681,'Absolute Total Monosaccharide C'!$E$2:$T$999,15)</f>
        <v>0</v>
      </c>
      <c r="R681" s="8">
        <f>VLOOKUP(A681,'Absolute Total Monosaccharide C'!$E$2:$T$999,16)</f>
        <v>0.00049</v>
      </c>
      <c r="S681" s="110">
        <f>VLOOKUP(A681,'Absolute Total Monosaccharide C'!$E$2:$T$999,2)</f>
        <v>10.155</v>
      </c>
    </row>
    <row r="682">
      <c r="A682" s="2" t="s">
        <v>1882</v>
      </c>
      <c r="B682" s="8" t="str">
        <f>VLOOKUP(A682,'Food Encyclopedia'!$C$2:$K$999,3)&amp;","&amp;VLOOKUP(A682,'Food Encyclopedia'!$C$2:$K$999,4)&amp;","&amp;VLOOKUP(A682,'Food Encyclopedia'!$C$2:$K$999,5)&amp;","&amp;VLOOKUP(A682,'Food Encyclopedia'!$C$2:$K$999,6)</f>
        <v>Cereal, Rainbow Morning O's, NA, box,365 Whole Foods Market,,Grain Products</v>
      </c>
      <c r="C682" s="8" t="str">
        <f>VLOOKUP(A682,'Food Encyclopedia'!$C$2:$K$999,6)</f>
        <v>Grain Products</v>
      </c>
      <c r="D682" s="8" t="str">
        <f>VLOOKUP(A682,'Food Encyclopedia'!$C$2:$K$999,7)</f>
        <v>Cereal</v>
      </c>
      <c r="E682" s="8">
        <f>VLOOKUP(A682,'Absolute Total Monosaccharide C'!$E$2:$T$999,3)</f>
        <v>0.565619</v>
      </c>
      <c r="F682" s="8">
        <f>VLOOKUP(A682,'Absolute Total Monosaccharide C'!$E$2:$T$999,4)</f>
        <v>0.001907</v>
      </c>
      <c r="G682" s="8">
        <f>VLOOKUP(A682,'Absolute Total Monosaccharide C'!$E$2:$T$999,5)</f>
        <v>0.029798</v>
      </c>
      <c r="H682" s="8">
        <f>VLOOKUP(A682,'Absolute Total Monosaccharide C'!$E$2:$T$999,6)</f>
        <v>0.004249</v>
      </c>
      <c r="I682" s="110">
        <f>VLOOKUP(A682,'Absolute Total Monosaccharide C'!$E$2:$T$999,7)</f>
        <v>0.010319</v>
      </c>
      <c r="J682" s="8">
        <f>VLOOKUP(A682,'Absolute Total Monosaccharide C'!$E$2:$T$999,8)</f>
        <v>0.000536</v>
      </c>
      <c r="K682" s="8">
        <f>VLOOKUP(A682,'Absolute Total Monosaccharide C'!$E$2:$T$999,9)</f>
        <v>0.000102</v>
      </c>
      <c r="L682" s="111">
        <f>VLOOKUP(A682,'Absolute Total Monosaccharide C'!$E$2:$T$999,10)</f>
        <v>0.0000413</v>
      </c>
      <c r="M682" s="111">
        <f>VLOOKUP(A682,'Absolute Total Monosaccharide C'!$E$2:$T$999,11)</f>
        <v>0.0000719</v>
      </c>
      <c r="N682" s="8">
        <f>VLOOKUP(A682,'Absolute Total Monosaccharide C'!$E$2:$T$999,12)</f>
        <v>0</v>
      </c>
      <c r="O682" s="8">
        <f>VLOOKUP(A682,'Absolute Total Monosaccharide C'!$E$2:$T$999,13)</f>
        <v>0</v>
      </c>
      <c r="P682" s="8">
        <f>VLOOKUP(A682,'Absolute Total Monosaccharide C'!$E$2:$T$999,14)</f>
        <v>0.000556</v>
      </c>
      <c r="Q682" s="8">
        <f>VLOOKUP(A682,'Absolute Total Monosaccharide C'!$E$2:$T$999,15)</f>
        <v>0</v>
      </c>
      <c r="R682" s="8">
        <f>VLOOKUP(A682,'Absolute Total Monosaccharide C'!$E$2:$T$999,16)</f>
        <v>0.000127</v>
      </c>
      <c r="S682" s="110">
        <f>VLOOKUP(A682,'Absolute Total Monosaccharide C'!$E$2:$T$999,2)</f>
        <v>10.255</v>
      </c>
    </row>
    <row r="683">
      <c r="A683" s="2" t="s">
        <v>1884</v>
      </c>
      <c r="B683" s="8" t="str">
        <f>VLOOKUP(A683,'Food Encyclopedia'!$C$2:$K$999,3)&amp;","&amp;VLOOKUP(A683,'Food Encyclopedia'!$C$2:$K$999,4)&amp;","&amp;VLOOKUP(A683,'Food Encyclopedia'!$C$2:$K$999,5)&amp;","&amp;VLOOKUP(A683,'Food Encyclopedia'!$C$2:$K$999,6)</f>
        <v>Cereal, Organic Morning O's, NA, box,365 Whole Foods Market,,Grain Products</v>
      </c>
      <c r="C683" s="8" t="str">
        <f>VLOOKUP(A683,'Food Encyclopedia'!$C$2:$K$999,6)</f>
        <v>Grain Products</v>
      </c>
      <c r="D683" s="8" t="str">
        <f>VLOOKUP(A683,'Food Encyclopedia'!$C$2:$K$999,7)</f>
        <v>Cereal</v>
      </c>
      <c r="E683" s="8">
        <f>VLOOKUP(A683,'Absolute Total Monosaccharide C'!$E$2:$T$999,3)</f>
        <v>0.691787</v>
      </c>
      <c r="F683" s="8">
        <f>VLOOKUP(A683,'Absolute Total Monosaccharide C'!$E$2:$T$999,4)</f>
        <v>0.010301</v>
      </c>
      <c r="G683" s="8">
        <f>VLOOKUP(A683,'Absolute Total Monosaccharide C'!$E$2:$T$999,5)</f>
        <v>0.006207</v>
      </c>
      <c r="H683" s="8">
        <f>VLOOKUP(A683,'Absolute Total Monosaccharide C'!$E$2:$T$999,6)</f>
        <v>0.01138</v>
      </c>
      <c r="I683" s="110">
        <f>VLOOKUP(A683,'Absolute Total Monosaccharide C'!$E$2:$T$999,7)</f>
        <v>0.037823</v>
      </c>
      <c r="J683" s="8">
        <f>VLOOKUP(A683,'Absolute Total Monosaccharide C'!$E$2:$T$999,8)</f>
        <v>0.000678</v>
      </c>
      <c r="K683" s="8">
        <f>VLOOKUP(A683,'Absolute Total Monosaccharide C'!$E$2:$T$999,9)</f>
        <v>0.000163</v>
      </c>
      <c r="L683" s="111">
        <f>VLOOKUP(A683,'Absolute Total Monosaccharide C'!$E$2:$T$999,10)</f>
        <v>0.0000934</v>
      </c>
      <c r="M683" s="111">
        <f>VLOOKUP(A683,'Absolute Total Monosaccharide C'!$E$2:$T$999,11)</f>
        <v>0.0000638</v>
      </c>
      <c r="N683" s="8">
        <f>VLOOKUP(A683,'Absolute Total Monosaccharide C'!$E$2:$T$999,12)</f>
        <v>0</v>
      </c>
      <c r="O683" s="8">
        <f>VLOOKUP(A683,'Absolute Total Monosaccharide C'!$E$2:$T$999,13)</f>
        <v>0</v>
      </c>
      <c r="P683" s="8">
        <f>VLOOKUP(A683,'Absolute Total Monosaccharide C'!$E$2:$T$999,14)</f>
        <v>0.001366</v>
      </c>
      <c r="Q683" s="8">
        <f>VLOOKUP(A683,'Absolute Total Monosaccharide C'!$E$2:$T$999,15)</f>
        <v>0</v>
      </c>
      <c r="R683" s="8">
        <f>VLOOKUP(A683,'Absolute Total Monosaccharide C'!$E$2:$T$999,16)</f>
        <v>0.000538</v>
      </c>
      <c r="S683" s="110">
        <f>VLOOKUP(A683,'Absolute Total Monosaccharide C'!$E$2:$T$999,2)</f>
        <v>10.128</v>
      </c>
    </row>
    <row r="684">
      <c r="A684" s="2" t="s">
        <v>1886</v>
      </c>
      <c r="B684" s="8" t="str">
        <f>VLOOKUP(A684,'Food Encyclopedia'!$C$2:$K$999,3)&amp;","&amp;VLOOKUP(A684,'Food Encyclopedia'!$C$2:$K$999,4)&amp;","&amp;VLOOKUP(A684,'Food Encyclopedia'!$C$2:$K$999,5)&amp;","&amp;VLOOKUP(A684,'Food Encyclopedia'!$C$2:$K$999,6)</f>
        <v>Cereal, Pumpkin seed &amp; Flax Granola, NA, box,Nature's Path Organic ,,Grain Products</v>
      </c>
      <c r="C684" s="8" t="str">
        <f>VLOOKUP(A684,'Food Encyclopedia'!$C$2:$K$999,6)</f>
        <v>Grain Products</v>
      </c>
      <c r="D684" s="8" t="str">
        <f>VLOOKUP(A684,'Food Encyclopedia'!$C$2:$K$999,7)</f>
        <v>Cereal</v>
      </c>
      <c r="E684" s="8">
        <f>VLOOKUP(A684,'Absolute Total Monosaccharide C'!$E$2:$T$999,3)</f>
        <v>0.238453</v>
      </c>
      <c r="F684" s="8">
        <f>VLOOKUP(A684,'Absolute Total Monosaccharide C'!$E$2:$T$999,4)</f>
        <v>0.003532</v>
      </c>
      <c r="G684" s="8">
        <f>VLOOKUP(A684,'Absolute Total Monosaccharide C'!$E$2:$T$999,5)</f>
        <v>0.004101</v>
      </c>
      <c r="H684" s="8">
        <f>VLOOKUP(A684,'Absolute Total Monosaccharide C'!$E$2:$T$999,6)</f>
        <v>0.00184</v>
      </c>
      <c r="I684" s="110">
        <f>VLOOKUP(A684,'Absolute Total Monosaccharide C'!$E$2:$T$999,7)</f>
        <v>0.003026</v>
      </c>
      <c r="J684" s="8">
        <f>VLOOKUP(A684,'Absolute Total Monosaccharide C'!$E$2:$T$999,8)</f>
        <v>0.000192</v>
      </c>
      <c r="K684" s="111">
        <f>VLOOKUP(A684,'Absolute Total Monosaccharide C'!$E$2:$T$999,9)</f>
        <v>0.0000641</v>
      </c>
      <c r="L684" s="111">
        <f>VLOOKUP(A684,'Absolute Total Monosaccharide C'!$E$2:$T$999,10)</f>
        <v>0.0000158</v>
      </c>
      <c r="M684" s="111">
        <f>VLOOKUP(A684,'Absolute Total Monosaccharide C'!$E$2:$T$999,11)</f>
        <v>0.0000426</v>
      </c>
      <c r="N684" s="8">
        <f>VLOOKUP(A684,'Absolute Total Monosaccharide C'!$E$2:$T$999,12)</f>
        <v>0</v>
      </c>
      <c r="O684" s="8">
        <f>VLOOKUP(A684,'Absolute Total Monosaccharide C'!$E$2:$T$999,13)</f>
        <v>0</v>
      </c>
      <c r="P684" s="8">
        <f>VLOOKUP(A684,'Absolute Total Monosaccharide C'!$E$2:$T$999,14)</f>
        <v>0.000193</v>
      </c>
      <c r="Q684" s="8">
        <f>VLOOKUP(A684,'Absolute Total Monosaccharide C'!$E$2:$T$999,15)</f>
        <v>0</v>
      </c>
      <c r="R684" s="8">
        <f>VLOOKUP(A684,'Absolute Total Monosaccharide C'!$E$2:$T$999,16)</f>
        <v>0.000103</v>
      </c>
      <c r="S684" s="110">
        <f>VLOOKUP(A684,'Absolute Total Monosaccharide C'!$E$2:$T$999,2)</f>
        <v>10.426</v>
      </c>
    </row>
    <row r="685">
      <c r="A685" s="2" t="s">
        <v>1889</v>
      </c>
      <c r="B685" s="8" t="str">
        <f>VLOOKUP(A685,'Food Encyclopedia'!$C$2:$K$999,3)&amp;","&amp;VLOOKUP(A685,'Food Encyclopedia'!$C$2:$K$999,4)&amp;","&amp;VLOOKUP(A685,'Food Encyclopedia'!$C$2:$K$999,5)&amp;","&amp;VLOOKUP(A685,'Food Encyclopedia'!$C$2:$K$999,6)</f>
        <v>Cereal, Heritage flakes (kamut whea, oats, spelt, barley, millet, quinoa), NA, box,Nature's Path Organic ,,Grain Products</v>
      </c>
      <c r="C685" s="8" t="str">
        <f>VLOOKUP(A685,'Food Encyclopedia'!$C$2:$K$999,6)</f>
        <v>Grain Products</v>
      </c>
      <c r="D685" s="8" t="str">
        <f>VLOOKUP(A685,'Food Encyclopedia'!$C$2:$K$999,7)</f>
        <v>Cereal</v>
      </c>
      <c r="E685" s="8">
        <f>VLOOKUP(A685,'Absolute Total Monosaccharide C'!$E$2:$T$999,3)</f>
        <v>0.525718</v>
      </c>
      <c r="F685" s="8">
        <f>VLOOKUP(A685,'Absolute Total Monosaccharide C'!$E$2:$T$999,4)</f>
        <v>0.005425</v>
      </c>
      <c r="G685" s="8">
        <f>VLOOKUP(A685,'Absolute Total Monosaccharide C'!$E$2:$T$999,5)</f>
        <v>0.003989</v>
      </c>
      <c r="H685" s="8">
        <f>VLOOKUP(A685,'Absolute Total Monosaccharide C'!$E$2:$T$999,6)</f>
        <v>0.013035</v>
      </c>
      <c r="I685" s="110">
        <f>VLOOKUP(A685,'Absolute Total Monosaccharide C'!$E$2:$T$999,7)</f>
        <v>0.014427</v>
      </c>
      <c r="J685" s="8">
        <f>VLOOKUP(A685,'Absolute Total Monosaccharide C'!$E$2:$T$999,8)</f>
        <v>0.000286</v>
      </c>
      <c r="K685" s="111">
        <f>VLOOKUP(A685,'Absolute Total Monosaccharide C'!$E$2:$T$999,9)</f>
        <v>0.000095</v>
      </c>
      <c r="L685" s="111">
        <f>VLOOKUP(A685,'Absolute Total Monosaccharide C'!$E$2:$T$999,10)</f>
        <v>0.0000836</v>
      </c>
      <c r="M685" s="8">
        <f>VLOOKUP(A685,'Absolute Total Monosaccharide C'!$E$2:$T$999,11)</f>
        <v>0.000114</v>
      </c>
      <c r="N685" s="8">
        <f>VLOOKUP(A685,'Absolute Total Monosaccharide C'!$E$2:$T$999,12)</f>
        <v>0</v>
      </c>
      <c r="O685" s="8">
        <f>VLOOKUP(A685,'Absolute Total Monosaccharide C'!$E$2:$T$999,13)</f>
        <v>0</v>
      </c>
      <c r="P685" s="8">
        <f>VLOOKUP(A685,'Absolute Total Monosaccharide C'!$E$2:$T$999,14)</f>
        <v>0.001049</v>
      </c>
      <c r="Q685" s="8">
        <f>VLOOKUP(A685,'Absolute Total Monosaccharide C'!$E$2:$T$999,15)</f>
        <v>0</v>
      </c>
      <c r="R685" s="8">
        <f>VLOOKUP(A685,'Absolute Total Monosaccharide C'!$E$2:$T$999,16)</f>
        <v>0.000186</v>
      </c>
      <c r="S685" s="110">
        <f>VLOOKUP(A685,'Absolute Total Monosaccharide C'!$E$2:$T$999,2)</f>
        <v>10.408</v>
      </c>
    </row>
    <row r="686">
      <c r="A686" s="2" t="s">
        <v>1891</v>
      </c>
      <c r="B686" s="8" t="str">
        <f>VLOOKUP(A686,'Food Encyclopedia'!$C$2:$K$999,3)&amp;","&amp;VLOOKUP(A686,'Food Encyclopedia'!$C$2:$K$999,4)&amp;","&amp;VLOOKUP(A686,'Food Encyclopedia'!$C$2:$K$999,5)&amp;","&amp;VLOOKUP(A686,'Food Encyclopedia'!$C$2:$K$999,6)</f>
        <v>Cereal, Autumn wheat organic whole wheat biscuit, NA, box,Kashi,,Grain Products</v>
      </c>
      <c r="C686" s="8" t="str">
        <f>VLOOKUP(A686,'Food Encyclopedia'!$C$2:$K$999,6)</f>
        <v>Grain Products</v>
      </c>
      <c r="D686" s="8" t="str">
        <f>VLOOKUP(A686,'Food Encyclopedia'!$C$2:$K$999,7)</f>
        <v>Cereal</v>
      </c>
      <c r="E686" s="8">
        <f>VLOOKUP(A686,'Absolute Total Monosaccharide C'!$E$2:$T$999,3)</f>
        <v>0.596093</v>
      </c>
      <c r="F686" s="8">
        <f>VLOOKUP(A686,'Absolute Total Monosaccharide C'!$E$2:$T$999,4)</f>
        <v>0.008435</v>
      </c>
      <c r="G686" s="8">
        <f>VLOOKUP(A686,'Absolute Total Monosaccharide C'!$E$2:$T$999,5)</f>
        <v>0.040716</v>
      </c>
      <c r="H686" s="8">
        <f>VLOOKUP(A686,'Absolute Total Monosaccharide C'!$E$2:$T$999,6)</f>
        <v>0.00998</v>
      </c>
      <c r="I686" s="110">
        <f>VLOOKUP(A686,'Absolute Total Monosaccharide C'!$E$2:$T$999,7)</f>
        <v>0.052713</v>
      </c>
      <c r="J686" s="8">
        <f>VLOOKUP(A686,'Absolute Total Monosaccharide C'!$E$2:$T$999,8)</f>
        <v>0.000287</v>
      </c>
      <c r="K686" s="111">
        <f>VLOOKUP(A686,'Absolute Total Monosaccharide C'!$E$2:$T$999,9)</f>
        <v>0.000067</v>
      </c>
      <c r="L686" s="111">
        <f>VLOOKUP(A686,'Absolute Total Monosaccharide C'!$E$2:$T$999,10)</f>
        <v>0.000069</v>
      </c>
      <c r="M686" s="111">
        <f>VLOOKUP(A686,'Absolute Total Monosaccharide C'!$E$2:$T$999,11)</f>
        <v>0.0000365</v>
      </c>
      <c r="N686" s="8">
        <f>VLOOKUP(A686,'Absolute Total Monosaccharide C'!$E$2:$T$999,12)</f>
        <v>0</v>
      </c>
      <c r="O686" s="8">
        <f>VLOOKUP(A686,'Absolute Total Monosaccharide C'!$E$2:$T$999,13)</f>
        <v>0</v>
      </c>
      <c r="P686" s="8">
        <f>VLOOKUP(A686,'Absolute Total Monosaccharide C'!$E$2:$T$999,14)</f>
        <v>0.001266</v>
      </c>
      <c r="Q686" s="8">
        <f>VLOOKUP(A686,'Absolute Total Monosaccharide C'!$E$2:$T$999,15)</f>
        <v>0</v>
      </c>
      <c r="R686" s="8">
        <f>VLOOKUP(A686,'Absolute Total Monosaccharide C'!$E$2:$T$999,16)</f>
        <v>0.000275</v>
      </c>
      <c r="S686" s="110">
        <f>VLOOKUP(A686,'Absolute Total Monosaccharide C'!$E$2:$T$999,2)</f>
        <v>10.21</v>
      </c>
    </row>
    <row r="687">
      <c r="A687" s="2" t="s">
        <v>1894</v>
      </c>
      <c r="B687" s="8" t="str">
        <f>VLOOKUP(A687,'Food Encyclopedia'!$C$2:$K$999,3)&amp;","&amp;VLOOKUP(A687,'Food Encyclopedia'!$C$2:$K$999,4)&amp;","&amp;VLOOKUP(A687,'Food Encyclopedia'!$C$2:$K$999,5)&amp;","&amp;VLOOKUP(A687,'Food Encyclopedia'!$C$2:$K$999,6)</f>
        <v>Cereal, Original Go Rise (Plant protein &amp; multigrain crips w/ honey), NA, box,Kashi,,Grain Products</v>
      </c>
      <c r="C687" s="8" t="str">
        <f>VLOOKUP(A687,'Food Encyclopedia'!$C$2:$K$999,6)</f>
        <v>Grain Products</v>
      </c>
      <c r="D687" s="8" t="str">
        <f>VLOOKUP(A687,'Food Encyclopedia'!$C$2:$K$999,7)</f>
        <v>Cereal</v>
      </c>
      <c r="E687" s="8">
        <f>VLOOKUP(A687,'Absolute Total Monosaccharide C'!$E$2:$T$999,3)</f>
        <v>0.386594</v>
      </c>
      <c r="F687" s="8">
        <f>VLOOKUP(A687,'Absolute Total Monosaccharide C'!$E$2:$T$999,4)</f>
        <v>0.016733</v>
      </c>
      <c r="G687" s="8">
        <f>VLOOKUP(A687,'Absolute Total Monosaccharide C'!$E$2:$T$999,5)</f>
        <v>0.00355</v>
      </c>
      <c r="H687" s="8">
        <f>VLOOKUP(A687,'Absolute Total Monosaccharide C'!$E$2:$T$999,6)</f>
        <v>0.02267</v>
      </c>
      <c r="I687" s="110">
        <f>VLOOKUP(A687,'Absolute Total Monosaccharide C'!$E$2:$T$999,7)</f>
        <v>0.018005</v>
      </c>
      <c r="J687" s="8">
        <f>VLOOKUP(A687,'Absolute Total Monosaccharide C'!$E$2:$T$999,8)</f>
        <v>0.001232</v>
      </c>
      <c r="K687" s="8">
        <f>VLOOKUP(A687,'Absolute Total Monosaccharide C'!$E$2:$T$999,9)</f>
        <v>0.000543</v>
      </c>
      <c r="L687" s="8">
        <f>VLOOKUP(A687,'Absolute Total Monosaccharide C'!$E$2:$T$999,10)</f>
        <v>0.000208</v>
      </c>
      <c r="M687" s="8">
        <f>VLOOKUP(A687,'Absolute Total Monosaccharide C'!$E$2:$T$999,11)</f>
        <v>0.000728</v>
      </c>
      <c r="N687" s="8">
        <f>VLOOKUP(A687,'Absolute Total Monosaccharide C'!$E$2:$T$999,12)</f>
        <v>0</v>
      </c>
      <c r="O687" s="8">
        <f>VLOOKUP(A687,'Absolute Total Monosaccharide C'!$E$2:$T$999,13)</f>
        <v>0</v>
      </c>
      <c r="P687" s="8">
        <f>VLOOKUP(A687,'Absolute Total Monosaccharide C'!$E$2:$T$999,14)</f>
        <v>0.001826</v>
      </c>
      <c r="Q687" s="8">
        <f>VLOOKUP(A687,'Absolute Total Monosaccharide C'!$E$2:$T$999,15)</f>
        <v>0</v>
      </c>
      <c r="R687" s="8">
        <f>VLOOKUP(A687,'Absolute Total Monosaccharide C'!$E$2:$T$999,16)</f>
        <v>0.000446</v>
      </c>
      <c r="S687" s="110">
        <f>VLOOKUP(A687,'Absolute Total Monosaccharide C'!$E$2:$T$999,2)</f>
        <v>10.416</v>
      </c>
    </row>
    <row r="688">
      <c r="A688" s="2" t="s">
        <v>1896</v>
      </c>
      <c r="B688" s="8" t="str">
        <f>VLOOKUP(A688,'Food Encyclopedia'!$C$2:$K$999,3)&amp;","&amp;VLOOKUP(A688,'Food Encyclopedia'!$C$2:$K$999,4)&amp;","&amp;VLOOKUP(A688,'Food Encyclopedia'!$C$2:$K$999,5)&amp;","&amp;VLOOKUP(A688,'Food Encyclopedia'!$C$2:$K$999,6)</f>
        <v>Meal, whole ground flaxseed meal, NA, bag,Bob's Red Mill,,Beans, Peas, Legumes, Nuts, Seeds</v>
      </c>
      <c r="C688" s="8" t="str">
        <f>VLOOKUP(A688,'Food Encyclopedia'!$C$2:$K$999,6)</f>
        <v>Beans, Peas, Legumes, Nuts, Seeds</v>
      </c>
      <c r="D688" s="8" t="str">
        <f>VLOOKUP(A688,'Food Encyclopedia'!$C$2:$K$999,7)</f>
        <v>Flour</v>
      </c>
      <c r="E688" s="8">
        <f>VLOOKUP(A688,'Absolute Total Monosaccharide C'!$E$2:$T$999,3)</f>
        <v>0.029841</v>
      </c>
      <c r="F688" s="8">
        <f>VLOOKUP(A688,'Absolute Total Monosaccharide C'!$E$2:$T$999,4)</f>
        <v>0.027237</v>
      </c>
      <c r="G688" s="8">
        <f>VLOOKUP(A688,'Absolute Total Monosaccharide C'!$E$2:$T$999,5)</f>
        <v>0.004839</v>
      </c>
      <c r="H688" s="8">
        <f>VLOOKUP(A688,'Absolute Total Monosaccharide C'!$E$2:$T$999,6)</f>
        <v>0.02223</v>
      </c>
      <c r="I688" s="110">
        <f>VLOOKUP(A688,'Absolute Total Monosaccharide C'!$E$2:$T$999,7)</f>
        <v>0.024785</v>
      </c>
      <c r="J688" s="8">
        <f>VLOOKUP(A688,'Absolute Total Monosaccharide C'!$E$2:$T$999,8)</f>
        <v>0.004077</v>
      </c>
      <c r="K688" s="8">
        <f>VLOOKUP(A688,'Absolute Total Monosaccharide C'!$E$2:$T$999,9)</f>
        <v>0.004605</v>
      </c>
      <c r="L688" s="111">
        <f>VLOOKUP(A688,'Absolute Total Monosaccharide C'!$E$2:$T$999,10)</f>
        <v>0.0000796</v>
      </c>
      <c r="M688" s="8">
        <f>VLOOKUP(A688,'Absolute Total Monosaccharide C'!$E$2:$T$999,11)</f>
        <v>0.005911</v>
      </c>
      <c r="N688" s="8">
        <f>VLOOKUP(A688,'Absolute Total Monosaccharide C'!$E$2:$T$999,12)</f>
        <v>0</v>
      </c>
      <c r="O688" s="8">
        <f>VLOOKUP(A688,'Absolute Total Monosaccharide C'!$E$2:$T$999,13)</f>
        <v>0</v>
      </c>
      <c r="P688" s="8">
        <f>VLOOKUP(A688,'Absolute Total Monosaccharide C'!$E$2:$T$999,14)</f>
        <v>0.000524</v>
      </c>
      <c r="Q688" s="8">
        <f>VLOOKUP(A688,'Absolute Total Monosaccharide C'!$E$2:$T$999,15)</f>
        <v>0</v>
      </c>
      <c r="R688" s="8">
        <f>VLOOKUP(A688,'Absolute Total Monosaccharide C'!$E$2:$T$999,16)</f>
        <v>0.000574</v>
      </c>
      <c r="S688" s="110">
        <f>VLOOKUP(A688,'Absolute Total Monosaccharide C'!$E$2:$T$999,2)</f>
        <v>10.24</v>
      </c>
    </row>
    <row r="689">
      <c r="A689" s="2" t="s">
        <v>1898</v>
      </c>
      <c r="B689" s="8" t="str">
        <f>VLOOKUP(A689,'Food Encyclopedia'!$C$2:$K$999,3)&amp;","&amp;VLOOKUP(A689,'Food Encyclopedia'!$C$2:$K$999,4)&amp;","&amp;VLOOKUP(A689,'Food Encyclopedia'!$C$2:$K$999,5)&amp;","&amp;VLOOKUP(A689,'Food Encyclopedia'!$C$2:$K$999,6)</f>
        <v>Soup, Vegi Soup mix, NA, bag,Bob's Red Mill,,Beans, Peas, Legumes, Nuts, Seeds</v>
      </c>
      <c r="C689" s="8" t="str">
        <f>VLOOKUP(A689,'Food Encyclopedia'!$C$2:$K$999,6)</f>
        <v>Beans, Peas, Legumes, Nuts, Seeds</v>
      </c>
      <c r="D689" s="8" t="str">
        <f>VLOOKUP(A689,'Food Encyclopedia'!$C$2:$K$999,7)</f>
        <v>Soup</v>
      </c>
      <c r="E689" s="8">
        <f>VLOOKUP(A689,'Absolute Total Monosaccharide C'!$E$2:$T$999,3)</f>
        <v>0.232142</v>
      </c>
      <c r="F689" s="8">
        <f>VLOOKUP(A689,'Absolute Total Monosaccharide C'!$E$2:$T$999,4)</f>
        <v>0.012591</v>
      </c>
      <c r="G689" s="8">
        <f>VLOOKUP(A689,'Absolute Total Monosaccharide C'!$E$2:$T$999,5)</f>
        <v>0.004923</v>
      </c>
      <c r="H689" s="8">
        <f>VLOOKUP(A689,'Absolute Total Monosaccharide C'!$E$2:$T$999,6)</f>
        <v>0.001598</v>
      </c>
      <c r="I689" s="110">
        <f>VLOOKUP(A689,'Absolute Total Monosaccharide C'!$E$2:$T$999,7)</f>
        <v>0.058119</v>
      </c>
      <c r="J689" s="8">
        <f>VLOOKUP(A689,'Absolute Total Monosaccharide C'!$E$2:$T$999,8)</f>
        <v>0.000232</v>
      </c>
      <c r="K689" s="8">
        <f>VLOOKUP(A689,'Absolute Total Monosaccharide C'!$E$2:$T$999,9)</f>
        <v>0.000579</v>
      </c>
      <c r="L689" s="111">
        <f>VLOOKUP(A689,'Absolute Total Monosaccharide C'!$E$2:$T$999,10)</f>
        <v>0.0000679</v>
      </c>
      <c r="M689" s="8">
        <f>VLOOKUP(A689,'Absolute Total Monosaccharide C'!$E$2:$T$999,11)</f>
        <v>0.000125</v>
      </c>
      <c r="N689" s="8">
        <f>VLOOKUP(A689,'Absolute Total Monosaccharide C'!$E$2:$T$999,12)</f>
        <v>0</v>
      </c>
      <c r="O689" s="8">
        <f>VLOOKUP(A689,'Absolute Total Monosaccharide C'!$E$2:$T$999,13)</f>
        <v>0</v>
      </c>
      <c r="P689" s="8">
        <f>VLOOKUP(A689,'Absolute Total Monosaccharide C'!$E$2:$T$999,14)</f>
        <v>0.000384</v>
      </c>
      <c r="Q689" s="8">
        <f>VLOOKUP(A689,'Absolute Total Monosaccharide C'!$E$2:$T$999,15)</f>
        <v>0</v>
      </c>
      <c r="R689" s="8">
        <f>VLOOKUP(A689,'Absolute Total Monosaccharide C'!$E$2:$T$999,16)</f>
        <v>0.000774</v>
      </c>
      <c r="S689" s="110">
        <f>VLOOKUP(A689,'Absolute Total Monosaccharide C'!$E$2:$T$999,2)</f>
        <v>9.698</v>
      </c>
    </row>
    <row r="690">
      <c r="A690" s="2" t="s">
        <v>1901</v>
      </c>
      <c r="B690" s="8" t="str">
        <f>VLOOKUP(A690,'Food Encyclopedia'!$C$2:$K$999,3)&amp;","&amp;VLOOKUP(A690,'Food Encyclopedia'!$C$2:$K$999,4)&amp;","&amp;VLOOKUP(A690,'Food Encyclopedia'!$C$2:$K$999,5)&amp;","&amp;VLOOKUP(A690,'Food Encyclopedia'!$C$2:$K$999,6)</f>
        <v>Soup, 13 Beans Soup mix, NA, bag,Bob's Red Mill,,Beans, Peas, Legumes, Nuts, Seeds</v>
      </c>
      <c r="C690" s="8" t="str">
        <f>VLOOKUP(A690,'Food Encyclopedia'!$C$2:$K$999,6)</f>
        <v>Beans, Peas, Legumes, Nuts, Seeds</v>
      </c>
      <c r="D690" s="8" t="str">
        <f>VLOOKUP(A690,'Food Encyclopedia'!$C$2:$K$999,7)</f>
        <v>Soup</v>
      </c>
      <c r="E690" s="8">
        <f>VLOOKUP(A690,'Absolute Total Monosaccharide C'!$E$2:$T$999,3)</f>
        <v>0.359895</v>
      </c>
      <c r="F690" s="8">
        <f>VLOOKUP(A690,'Absolute Total Monosaccharide C'!$E$2:$T$999,4)</f>
        <v>0.035924</v>
      </c>
      <c r="G690" s="8">
        <f>VLOOKUP(A690,'Absolute Total Monosaccharide C'!$E$2:$T$999,5)</f>
        <v>0.010156</v>
      </c>
      <c r="H690" s="8">
        <f>VLOOKUP(A690,'Absolute Total Monosaccharide C'!$E$2:$T$999,6)</f>
        <v>0.008386</v>
      </c>
      <c r="I690" s="110">
        <f>VLOOKUP(A690,'Absolute Total Monosaccharide C'!$E$2:$T$999,7)</f>
        <v>0.140923</v>
      </c>
      <c r="J690" s="8">
        <f>VLOOKUP(A690,'Absolute Total Monosaccharide C'!$E$2:$T$999,8)</f>
        <v>0.00124</v>
      </c>
      <c r="K690" s="8">
        <f>VLOOKUP(A690,'Absolute Total Monosaccharide C'!$E$2:$T$999,9)</f>
        <v>0.000979</v>
      </c>
      <c r="L690" s="8">
        <f>VLOOKUP(A690,'Absolute Total Monosaccharide C'!$E$2:$T$999,10)</f>
        <v>0.000347</v>
      </c>
      <c r="M690" s="8">
        <f>VLOOKUP(A690,'Absolute Total Monosaccharide C'!$E$2:$T$999,11)</f>
        <v>0.000853</v>
      </c>
      <c r="N690" s="8">
        <f>VLOOKUP(A690,'Absolute Total Monosaccharide C'!$E$2:$T$999,12)</f>
        <v>0</v>
      </c>
      <c r="O690" s="8">
        <f>VLOOKUP(A690,'Absolute Total Monosaccharide C'!$E$2:$T$999,13)</f>
        <v>0</v>
      </c>
      <c r="P690" s="8">
        <f>VLOOKUP(A690,'Absolute Total Monosaccharide C'!$E$2:$T$999,14)</f>
        <v>0.005244</v>
      </c>
      <c r="Q690" s="8">
        <f>VLOOKUP(A690,'Absolute Total Monosaccharide C'!$E$2:$T$999,15)</f>
        <v>0</v>
      </c>
      <c r="R690" s="8">
        <f>VLOOKUP(A690,'Absolute Total Monosaccharide C'!$E$2:$T$999,16)</f>
        <v>0.000838</v>
      </c>
      <c r="S690" s="110">
        <f>VLOOKUP(A690,'Absolute Total Monosaccharide C'!$E$2:$T$999,2)</f>
        <v>10.328</v>
      </c>
    </row>
    <row r="691">
      <c r="A691" s="2" t="s">
        <v>1904</v>
      </c>
      <c r="B691" s="8" t="str">
        <f>VLOOKUP(A691,'Food Encyclopedia'!$C$2:$K$999,3)&amp;","&amp;VLOOKUP(A691,'Food Encyclopedia'!$C$2:$K$999,4)&amp;","&amp;VLOOKUP(A691,'Food Encyclopedia'!$C$2:$K$999,5)&amp;","&amp;VLOOKUP(A691,'Food Encyclopedia'!$C$2:$K$999,6)</f>
        <v>Soup, Instant miso-cup Soup (Reduced sodium), NA, box,Edward &amp; Sons,,Beans, Peas, Legumes, Nuts, Seeds</v>
      </c>
      <c r="C691" s="8" t="str">
        <f>VLOOKUP(A691,'Food Encyclopedia'!$C$2:$K$999,6)</f>
        <v>Beans, Peas, Legumes, Nuts, Seeds</v>
      </c>
      <c r="D691" s="8" t="str">
        <f>VLOOKUP(A691,'Food Encyclopedia'!$C$2:$K$999,7)</f>
        <v>Soup</v>
      </c>
      <c r="E691" s="8">
        <f>VLOOKUP(A691,'Absolute Total Monosaccharide C'!$E$2:$T$999,3)</f>
        <v>0.025363</v>
      </c>
      <c r="F691" s="8">
        <f>VLOOKUP(A691,'Absolute Total Monosaccharide C'!$E$2:$T$999,4)</f>
        <v>0.004501</v>
      </c>
      <c r="G691" s="8">
        <f>VLOOKUP(A691,'Absolute Total Monosaccharide C'!$E$2:$T$999,5)</f>
        <v>0.006509</v>
      </c>
      <c r="H691" s="8">
        <f>VLOOKUP(A691,'Absolute Total Monosaccharide C'!$E$2:$T$999,6)</f>
        <v>0.002134</v>
      </c>
      <c r="I691" s="110">
        <f>VLOOKUP(A691,'Absolute Total Monosaccharide C'!$E$2:$T$999,7)</f>
        <v>0.016605</v>
      </c>
      <c r="J691" s="8">
        <f>VLOOKUP(A691,'Absolute Total Monosaccharide C'!$E$2:$T$999,8)</f>
        <v>0.000991</v>
      </c>
      <c r="K691" s="8">
        <f>VLOOKUP(A691,'Absolute Total Monosaccharide C'!$E$2:$T$999,9)</f>
        <v>0.000944</v>
      </c>
      <c r="L691" s="111">
        <f>VLOOKUP(A691,'Absolute Total Monosaccharide C'!$E$2:$T$999,10)</f>
        <v>0.0000269</v>
      </c>
      <c r="M691" s="111">
        <f>VLOOKUP(A691,'Absolute Total Monosaccharide C'!$E$2:$T$999,11)</f>
        <v>0.0000453</v>
      </c>
      <c r="N691" s="8">
        <f>VLOOKUP(A691,'Absolute Total Monosaccharide C'!$E$2:$T$999,12)</f>
        <v>0</v>
      </c>
      <c r="O691" s="8">
        <f>VLOOKUP(A691,'Absolute Total Monosaccharide C'!$E$2:$T$999,13)</f>
        <v>0</v>
      </c>
      <c r="P691" s="8">
        <f>VLOOKUP(A691,'Absolute Total Monosaccharide C'!$E$2:$T$999,14)</f>
        <v>0.000749</v>
      </c>
      <c r="Q691" s="8">
        <f>VLOOKUP(A691,'Absolute Total Monosaccharide C'!$E$2:$T$999,15)</f>
        <v>0</v>
      </c>
      <c r="R691" s="8">
        <f>VLOOKUP(A691,'Absolute Total Monosaccharide C'!$E$2:$T$999,16)</f>
        <v>0.000742</v>
      </c>
      <c r="S691" s="110">
        <f>VLOOKUP(A691,'Absolute Total Monosaccharide C'!$E$2:$T$999,2)</f>
        <v>10.077</v>
      </c>
    </row>
    <row r="692">
      <c r="A692" s="2" t="s">
        <v>1907</v>
      </c>
      <c r="B692" s="8" t="str">
        <f>VLOOKUP(A692,'Food Encyclopedia'!$C$2:$K$999,3)&amp;","&amp;VLOOKUP(A692,'Food Encyclopedia'!$C$2:$K$999,4)&amp;","&amp;VLOOKUP(A692,'Food Encyclopedia'!$C$2:$K$999,5)&amp;","&amp;VLOOKUP(A692,'Food Encyclopedia'!$C$2:$K$999,6)</f>
        <v>Soup, Instant miso-cup Soup (w/ seaweed), NA, box,Edward &amp; Sons,,Beans, Peas, Legumes, Nuts, Seeds</v>
      </c>
      <c r="C692" s="8" t="str">
        <f>VLOOKUP(A692,'Food Encyclopedia'!$C$2:$K$999,6)</f>
        <v>Beans, Peas, Legumes, Nuts, Seeds</v>
      </c>
      <c r="D692" s="8" t="str">
        <f>VLOOKUP(A692,'Food Encyclopedia'!$C$2:$K$999,7)</f>
        <v>Soup</v>
      </c>
      <c r="E692" s="8">
        <f>VLOOKUP(A692,'Absolute Total Monosaccharide C'!$E$2:$T$999,3)</f>
        <v>0.025282</v>
      </c>
      <c r="F692" s="8">
        <f>VLOOKUP(A692,'Absolute Total Monosaccharide C'!$E$2:$T$999,4)</f>
        <v>0.003387</v>
      </c>
      <c r="G692" s="8">
        <f>VLOOKUP(A692,'Absolute Total Monosaccharide C'!$E$2:$T$999,5)</f>
        <v>0.001007</v>
      </c>
      <c r="H692" s="8">
        <f>VLOOKUP(A692,'Absolute Total Monosaccharide C'!$E$2:$T$999,6)</f>
        <v>0.001863</v>
      </c>
      <c r="I692" s="110">
        <f>VLOOKUP(A692,'Absolute Total Monosaccharide C'!$E$2:$T$999,7)</f>
        <v>0.014615</v>
      </c>
      <c r="J692" s="8">
        <f>VLOOKUP(A692,'Absolute Total Monosaccharide C'!$E$2:$T$999,8)</f>
        <v>0.001232</v>
      </c>
      <c r="K692" s="8">
        <f>VLOOKUP(A692,'Absolute Total Monosaccharide C'!$E$2:$T$999,9)</f>
        <v>0.000664</v>
      </c>
      <c r="L692" s="111">
        <f>VLOOKUP(A692,'Absolute Total Monosaccharide C'!$E$2:$T$999,10)</f>
        <v>0.00000229</v>
      </c>
      <c r="M692" s="111">
        <f>VLOOKUP(A692,'Absolute Total Monosaccharide C'!$E$2:$T$999,11)</f>
        <v>0.0000457</v>
      </c>
      <c r="N692" s="8">
        <f>VLOOKUP(A692,'Absolute Total Monosaccharide C'!$E$2:$T$999,12)</f>
        <v>0</v>
      </c>
      <c r="O692" s="8">
        <f>VLOOKUP(A692,'Absolute Total Monosaccharide C'!$E$2:$T$999,13)</f>
        <v>0</v>
      </c>
      <c r="P692" s="8">
        <f>VLOOKUP(A692,'Absolute Total Monosaccharide C'!$E$2:$T$999,14)</f>
        <v>0.000644</v>
      </c>
      <c r="Q692" s="8">
        <f>VLOOKUP(A692,'Absolute Total Monosaccharide C'!$E$2:$T$999,15)</f>
        <v>0</v>
      </c>
      <c r="R692" s="8">
        <f>VLOOKUP(A692,'Absolute Total Monosaccharide C'!$E$2:$T$999,16)</f>
        <v>0.000164</v>
      </c>
      <c r="S692" s="110">
        <f>VLOOKUP(A692,'Absolute Total Monosaccharide C'!$E$2:$T$999,2)</f>
        <v>9.819</v>
      </c>
    </row>
    <row r="693">
      <c r="A693" s="2" t="s">
        <v>1909</v>
      </c>
      <c r="B693" s="8" t="str">
        <f>VLOOKUP(A693,'Food Encyclopedia'!$C$2:$K$999,3)&amp;","&amp;VLOOKUP(A693,'Food Encyclopedia'!$C$2:$K$999,4)&amp;","&amp;VLOOKUP(A693,'Food Encyclopedia'!$C$2:$K$999,5)&amp;","&amp;VLOOKUP(A693,'Food Encyclopedia'!$C$2:$K$999,6)</f>
        <v>Soup, Cream of cauliflower, NA, can,Pacific Foods,,Vegetables</v>
      </c>
      <c r="C693" s="8" t="str">
        <f>VLOOKUP(A693,'Food Encyclopedia'!$C$2:$K$999,6)</f>
        <v>Vegetables</v>
      </c>
      <c r="D693" s="8" t="str">
        <f>VLOOKUP(A693,'Food Encyclopedia'!$C$2:$K$999,7)</f>
        <v>Soup</v>
      </c>
      <c r="E693" s="8">
        <f>VLOOKUP(A693,'Absolute Total Monosaccharide C'!$E$2:$T$999,3)</f>
        <v>0.509874</v>
      </c>
      <c r="F693" s="8">
        <f>VLOOKUP(A693,'Absolute Total Monosaccharide C'!$E$2:$T$999,4)</f>
        <v>0.016018</v>
      </c>
      <c r="G693" s="8">
        <f>VLOOKUP(A693,'Absolute Total Monosaccharide C'!$E$2:$T$999,5)</f>
        <v>0.001533</v>
      </c>
      <c r="H693" s="8">
        <f>VLOOKUP(A693,'Absolute Total Monosaccharide C'!$E$2:$T$999,6)</f>
        <v>0.001138</v>
      </c>
      <c r="I693" s="110">
        <f>VLOOKUP(A693,'Absolute Total Monosaccharide C'!$E$2:$T$999,7)</f>
        <v>0.005795</v>
      </c>
      <c r="J693" s="8">
        <f>VLOOKUP(A693,'Absolute Total Monosaccharide C'!$E$2:$T$999,8)</f>
        <v>0.000635</v>
      </c>
      <c r="K693" s="8">
        <f>VLOOKUP(A693,'Absolute Total Monosaccharide C'!$E$2:$T$999,9)</f>
        <v>0.000592</v>
      </c>
      <c r="L693" s="111">
        <f>VLOOKUP(A693,'Absolute Total Monosaccharide C'!$E$2:$T$999,10)</f>
        <v>0.0000483</v>
      </c>
      <c r="M693" s="8">
        <f>VLOOKUP(A693,'Absolute Total Monosaccharide C'!$E$2:$T$999,11)</f>
        <v>0.003186</v>
      </c>
      <c r="N693" s="8">
        <f>VLOOKUP(A693,'Absolute Total Monosaccharide C'!$E$2:$T$999,12)</f>
        <v>0</v>
      </c>
      <c r="O693" s="8">
        <f>VLOOKUP(A693,'Absolute Total Monosaccharide C'!$E$2:$T$999,13)</f>
        <v>0</v>
      </c>
      <c r="P693" s="8">
        <f>VLOOKUP(A693,'Absolute Total Monosaccharide C'!$E$2:$T$999,14)</f>
        <v>0.001002</v>
      </c>
      <c r="Q693" s="8">
        <f>VLOOKUP(A693,'Absolute Total Monosaccharide C'!$E$2:$T$999,15)</f>
        <v>0</v>
      </c>
      <c r="R693" s="8">
        <f>VLOOKUP(A693,'Absolute Total Monosaccharide C'!$E$2:$T$999,16)</f>
        <v>0.000191</v>
      </c>
      <c r="S693" s="110">
        <f>VLOOKUP(A693,'Absolute Total Monosaccharide C'!$E$2:$T$999,2)</f>
        <v>9.51</v>
      </c>
    </row>
    <row r="694">
      <c r="A694" s="2" t="s">
        <v>1911</v>
      </c>
      <c r="B694" s="8" t="str">
        <f>VLOOKUP(A694,'Food Encyclopedia'!$C$2:$K$999,3)&amp;","&amp;VLOOKUP(A694,'Food Encyclopedia'!$C$2:$K$999,4)&amp;","&amp;VLOOKUP(A694,'Food Encyclopedia'!$C$2:$K$999,5)&amp;","&amp;VLOOKUP(A694,'Food Encyclopedia'!$C$2:$K$999,6)</f>
        <v>Tofu, Extra firm Tofu, NA, box,Mildwood Organic,,Beans, Peas, Legumes, Nuts, Seeds</v>
      </c>
      <c r="C694" s="8" t="str">
        <f>VLOOKUP(A694,'Food Encyclopedia'!$C$2:$K$999,6)</f>
        <v>Beans, Peas, Legumes, Nuts, Seeds</v>
      </c>
      <c r="D694" s="8" t="str">
        <f>VLOOKUP(A694,'Food Encyclopedia'!$C$2:$K$999,7)</f>
        <v>Vegetable</v>
      </c>
      <c r="E694" s="8">
        <f>VLOOKUP(A694,'Absolute Total Monosaccharide C'!$E$2:$T$999,3)</f>
        <v>0.017556</v>
      </c>
      <c r="F694" s="8">
        <f>VLOOKUP(A694,'Absolute Total Monosaccharide C'!$E$2:$T$999,4)</f>
        <v>0.01004</v>
      </c>
      <c r="G694" s="8">
        <f>VLOOKUP(A694,'Absolute Total Monosaccharide C'!$E$2:$T$999,5)</f>
        <v>0</v>
      </c>
      <c r="H694" s="8">
        <f>VLOOKUP(A694,'Absolute Total Monosaccharide C'!$E$2:$T$999,6)</f>
        <v>0.000496</v>
      </c>
      <c r="I694" s="110">
        <f>VLOOKUP(A694,'Absolute Total Monosaccharide C'!$E$2:$T$999,7)</f>
        <v>0.002127</v>
      </c>
      <c r="J694" s="8">
        <f>VLOOKUP(A694,'Absolute Total Monosaccharide C'!$E$2:$T$999,8)</f>
        <v>0.000709</v>
      </c>
      <c r="K694" s="8">
        <f>VLOOKUP(A694,'Absolute Total Monosaccharide C'!$E$2:$T$999,9)</f>
        <v>0.000815</v>
      </c>
      <c r="L694" s="8">
        <f>VLOOKUP(A694,'Absolute Total Monosaccharide C'!$E$2:$T$999,10)</f>
        <v>0.000335</v>
      </c>
      <c r="M694" s="8">
        <f>VLOOKUP(A694,'Absolute Total Monosaccharide C'!$E$2:$T$999,11)</f>
        <v>0.001839</v>
      </c>
      <c r="N694" s="8">
        <f>VLOOKUP(A694,'Absolute Total Monosaccharide C'!$E$2:$T$999,12)</f>
        <v>0</v>
      </c>
      <c r="O694" s="8">
        <f>VLOOKUP(A694,'Absolute Total Monosaccharide C'!$E$2:$T$999,13)</f>
        <v>0</v>
      </c>
      <c r="P694" s="8">
        <f>VLOOKUP(A694,'Absolute Total Monosaccharide C'!$E$2:$T$999,14)</f>
        <v>0.005149</v>
      </c>
      <c r="Q694" s="8">
        <f>VLOOKUP(A694,'Absolute Total Monosaccharide C'!$E$2:$T$999,15)</f>
        <v>0</v>
      </c>
      <c r="R694" s="8">
        <f>VLOOKUP(A694,'Absolute Total Monosaccharide C'!$E$2:$T$999,16)</f>
        <v>0.001052</v>
      </c>
      <c r="S694" s="110">
        <f>VLOOKUP(A694,'Absolute Total Monosaccharide C'!$E$2:$T$999,2)</f>
        <v>9.921</v>
      </c>
    </row>
    <row r="695">
      <c r="A695" s="2" t="s">
        <v>1914</v>
      </c>
      <c r="B695" s="8" t="str">
        <f>VLOOKUP(A695,'Food Encyclopedia'!$C$2:$K$999,3)&amp;","&amp;VLOOKUP(A695,'Food Encyclopedia'!$C$2:$K$999,4)&amp;","&amp;VLOOKUP(A695,'Food Encyclopedia'!$C$2:$K$999,5)&amp;","&amp;VLOOKUP(A695,'Food Encyclopedia'!$C$2:$K$999,6)</f>
        <v>Tofu, Firm Tofu, NA, box,Mildwood Organic,,Beans, Peas, Legumes, Nuts, Seeds</v>
      </c>
      <c r="C695" s="8" t="str">
        <f>VLOOKUP(A695,'Food Encyclopedia'!$C$2:$K$999,6)</f>
        <v>Beans, Peas, Legumes, Nuts, Seeds</v>
      </c>
      <c r="D695" s="8" t="str">
        <f>VLOOKUP(A695,'Food Encyclopedia'!$C$2:$K$999,7)</f>
        <v>Vegetable</v>
      </c>
      <c r="E695" s="8">
        <f>VLOOKUP(A695,'Absolute Total Monosaccharide C'!$E$2:$T$999,3)</f>
        <v>0.010267</v>
      </c>
      <c r="F695" s="8">
        <f>VLOOKUP(A695,'Absolute Total Monosaccharide C'!$E$2:$T$999,4)</f>
        <v>0.009983</v>
      </c>
      <c r="G695" s="8">
        <f>VLOOKUP(A695,'Absolute Total Monosaccharide C'!$E$2:$T$999,5)</f>
        <v>0</v>
      </c>
      <c r="H695" s="8">
        <f>VLOOKUP(A695,'Absolute Total Monosaccharide C'!$E$2:$T$999,6)</f>
        <v>0.000468</v>
      </c>
      <c r="I695" s="110">
        <f>VLOOKUP(A695,'Absolute Total Monosaccharide C'!$E$2:$T$999,7)</f>
        <v>0.0025</v>
      </c>
      <c r="J695" s="8">
        <f>VLOOKUP(A695,'Absolute Total Monosaccharide C'!$E$2:$T$999,8)</f>
        <v>0.000526</v>
      </c>
      <c r="K695" s="8">
        <f>VLOOKUP(A695,'Absolute Total Monosaccharide C'!$E$2:$T$999,9)</f>
        <v>0.000719</v>
      </c>
      <c r="L695" s="8">
        <f>VLOOKUP(A695,'Absolute Total Monosaccharide C'!$E$2:$T$999,10)</f>
        <v>0.000268</v>
      </c>
      <c r="M695" s="8">
        <f>VLOOKUP(A695,'Absolute Total Monosaccharide C'!$E$2:$T$999,11)</f>
        <v>0.001853</v>
      </c>
      <c r="N695" s="8">
        <f>VLOOKUP(A695,'Absolute Total Monosaccharide C'!$E$2:$T$999,12)</f>
        <v>0</v>
      </c>
      <c r="O695" s="8">
        <f>VLOOKUP(A695,'Absolute Total Monosaccharide C'!$E$2:$T$999,13)</f>
        <v>0</v>
      </c>
      <c r="P695" s="8">
        <f>VLOOKUP(A695,'Absolute Total Monosaccharide C'!$E$2:$T$999,14)</f>
        <v>0.003963</v>
      </c>
      <c r="Q695" s="8">
        <f>VLOOKUP(A695,'Absolute Total Monosaccharide C'!$E$2:$T$999,15)</f>
        <v>0</v>
      </c>
      <c r="R695" s="8">
        <f>VLOOKUP(A695,'Absolute Total Monosaccharide C'!$E$2:$T$999,16)</f>
        <v>0.000928</v>
      </c>
      <c r="S695" s="110">
        <f>VLOOKUP(A695,'Absolute Total Monosaccharide C'!$E$2:$T$999,2)</f>
        <v>9.979</v>
      </c>
    </row>
    <row r="696">
      <c r="A696" s="2" t="s">
        <v>1916</v>
      </c>
      <c r="B696" s="8" t="str">
        <f>VLOOKUP(A696,'Food Encyclopedia'!$C$2:$K$999,3)&amp;","&amp;VLOOKUP(A696,'Food Encyclopedia'!$C$2:$K$999,4)&amp;","&amp;VLOOKUP(A696,'Food Encyclopedia'!$C$2:$K$999,5)&amp;","&amp;VLOOKUP(A696,'Food Encyclopedia'!$C$2:$K$999,6)</f>
        <v>Tofu, High Protein super firm Tofu, NA, box,Mildwood Organic,,Beans, Peas, Legumes, Nuts, Seeds</v>
      </c>
      <c r="C696" s="8" t="str">
        <f>VLOOKUP(A696,'Food Encyclopedia'!$C$2:$K$999,6)</f>
        <v>Beans, Peas, Legumes, Nuts, Seeds</v>
      </c>
      <c r="D696" s="8" t="str">
        <f>VLOOKUP(A696,'Food Encyclopedia'!$C$2:$K$999,7)</f>
        <v>Vegetable</v>
      </c>
      <c r="E696" s="8">
        <f>VLOOKUP(A696,'Absolute Total Monosaccharide C'!$E$2:$T$999,3)</f>
        <v>0.012575</v>
      </c>
      <c r="F696" s="8">
        <f>VLOOKUP(A696,'Absolute Total Monosaccharide C'!$E$2:$T$999,4)</f>
        <v>0.012039</v>
      </c>
      <c r="G696" s="8">
        <f>VLOOKUP(A696,'Absolute Total Monosaccharide C'!$E$2:$T$999,5)</f>
        <v>0</v>
      </c>
      <c r="H696" s="8">
        <f>VLOOKUP(A696,'Absolute Total Monosaccharide C'!$E$2:$T$999,6)</f>
        <v>0.000412</v>
      </c>
      <c r="I696" s="110">
        <f>VLOOKUP(A696,'Absolute Total Monosaccharide C'!$E$2:$T$999,7)</f>
        <v>0.002575</v>
      </c>
      <c r="J696" s="8">
        <f>VLOOKUP(A696,'Absolute Total Monosaccharide C'!$E$2:$T$999,8)</f>
        <v>0.000742</v>
      </c>
      <c r="K696" s="8">
        <f>VLOOKUP(A696,'Absolute Total Monosaccharide C'!$E$2:$T$999,9)</f>
        <v>0.000935</v>
      </c>
      <c r="L696" s="8">
        <f>VLOOKUP(A696,'Absolute Total Monosaccharide C'!$E$2:$T$999,10)</f>
        <v>0.000245</v>
      </c>
      <c r="M696" s="8">
        <f>VLOOKUP(A696,'Absolute Total Monosaccharide C'!$E$2:$T$999,11)</f>
        <v>0.001677</v>
      </c>
      <c r="N696" s="8">
        <f>VLOOKUP(A696,'Absolute Total Monosaccharide C'!$E$2:$T$999,12)</f>
        <v>0</v>
      </c>
      <c r="O696" s="8">
        <f>VLOOKUP(A696,'Absolute Total Monosaccharide C'!$E$2:$T$999,13)</f>
        <v>0</v>
      </c>
      <c r="P696" s="8">
        <f>VLOOKUP(A696,'Absolute Total Monosaccharide C'!$E$2:$T$999,14)</f>
        <v>0.004943</v>
      </c>
      <c r="Q696" s="8">
        <f>VLOOKUP(A696,'Absolute Total Monosaccharide C'!$E$2:$T$999,15)</f>
        <v>0</v>
      </c>
      <c r="R696" s="8">
        <f>VLOOKUP(A696,'Absolute Total Monosaccharide C'!$E$2:$T$999,16)</f>
        <v>0.001005</v>
      </c>
      <c r="S696" s="110">
        <f>VLOOKUP(A696,'Absolute Total Monosaccharide C'!$E$2:$T$999,2)</f>
        <v>10.408</v>
      </c>
    </row>
    <row r="697">
      <c r="A697" s="2" t="s">
        <v>1918</v>
      </c>
      <c r="B697" s="8" t="str">
        <f>VLOOKUP(A697,'Food Encyclopedia'!$C$2:$K$999,3)&amp;","&amp;VLOOKUP(A697,'Food Encyclopedia'!$C$2:$K$999,4)&amp;","&amp;VLOOKUP(A697,'Food Encyclopedia'!$C$2:$K$999,5)&amp;","&amp;VLOOKUP(A697,'Food Encyclopedia'!$C$2:$K$999,6)</f>
        <v>Tofu, Firm Tofu, NA, box,Nasoya,,Beans, Peas, Legumes, Nuts, Seeds</v>
      </c>
      <c r="C697" s="8" t="str">
        <f>VLOOKUP(A697,'Food Encyclopedia'!$C$2:$K$999,6)</f>
        <v>Beans, Peas, Legumes, Nuts, Seeds</v>
      </c>
      <c r="D697" s="8" t="str">
        <f>VLOOKUP(A697,'Food Encyclopedia'!$C$2:$K$999,7)</f>
        <v>Vegetable</v>
      </c>
      <c r="E697" s="8">
        <f>VLOOKUP(A697,'Absolute Total Monosaccharide C'!$E$2:$T$999,3)</f>
        <v>0.0148</v>
      </c>
      <c r="F697" s="8">
        <f>VLOOKUP(A697,'Absolute Total Monosaccharide C'!$E$2:$T$999,4)</f>
        <v>0.008432</v>
      </c>
      <c r="G697" s="8">
        <f>VLOOKUP(A697,'Absolute Total Monosaccharide C'!$E$2:$T$999,5)</f>
        <v>0.011304</v>
      </c>
      <c r="H697" s="8">
        <f>VLOOKUP(A697,'Absolute Total Monosaccharide C'!$E$2:$T$999,6)</f>
        <v>0.000371</v>
      </c>
      <c r="I697" s="110">
        <f>VLOOKUP(A697,'Absolute Total Monosaccharide C'!$E$2:$T$999,7)</f>
        <v>0.003852</v>
      </c>
      <c r="J697" s="8">
        <f>VLOOKUP(A697,'Absolute Total Monosaccharide C'!$E$2:$T$999,8)</f>
        <v>0.000441</v>
      </c>
      <c r="K697" s="8">
        <f>VLOOKUP(A697,'Absolute Total Monosaccharide C'!$E$2:$T$999,9)</f>
        <v>0.00084</v>
      </c>
      <c r="L697" s="8">
        <f>VLOOKUP(A697,'Absolute Total Monosaccharide C'!$E$2:$T$999,10)</f>
        <v>0.000206</v>
      </c>
      <c r="M697" s="8">
        <f>VLOOKUP(A697,'Absolute Total Monosaccharide C'!$E$2:$T$999,11)</f>
        <v>0.002052</v>
      </c>
      <c r="N697" s="8">
        <f>VLOOKUP(A697,'Absolute Total Monosaccharide C'!$E$2:$T$999,12)</f>
        <v>0.0003</v>
      </c>
      <c r="O697" s="8">
        <f>VLOOKUP(A697,'Absolute Total Monosaccharide C'!$E$2:$T$999,13)</f>
        <v>0.000231</v>
      </c>
      <c r="P697" s="8">
        <f>VLOOKUP(A697,'Absolute Total Monosaccharide C'!$E$2:$T$999,14)</f>
        <v>0.002318</v>
      </c>
      <c r="Q697" s="8">
        <f>VLOOKUP(A697,'Absolute Total Monosaccharide C'!$E$2:$T$999,15)</f>
        <v>0</v>
      </c>
      <c r="R697" s="8">
        <f>VLOOKUP(A697,'Absolute Total Monosaccharide C'!$E$2:$T$999,16)</f>
        <v>0.001105</v>
      </c>
      <c r="S697" s="110">
        <f>VLOOKUP(A697,'Absolute Total Monosaccharide C'!$E$2:$T$999,2)</f>
        <v>10.383</v>
      </c>
    </row>
    <row r="698">
      <c r="A698" s="2" t="s">
        <v>1920</v>
      </c>
      <c r="B698" s="8" t="str">
        <f>VLOOKUP(A698,'Food Encyclopedia'!$C$2:$K$999,3)&amp;","&amp;VLOOKUP(A698,'Food Encyclopedia'!$C$2:$K$999,4)&amp;","&amp;VLOOKUP(A698,'Food Encyclopedia'!$C$2:$K$999,5)&amp;","&amp;VLOOKUP(A698,'Food Encyclopedia'!$C$2:$K$999,6)</f>
        <v>Tofu, Medium Firm Tofu, NA, box,House Foods ,,Beans, Peas, Legumes, Nuts, Seeds</v>
      </c>
      <c r="C698" s="8" t="str">
        <f>VLOOKUP(A698,'Food Encyclopedia'!$C$2:$K$999,6)</f>
        <v>Beans, Peas, Legumes, Nuts, Seeds</v>
      </c>
      <c r="D698" s="8" t="str">
        <f>VLOOKUP(A698,'Food Encyclopedia'!$C$2:$K$999,7)</f>
        <v>Vegetable</v>
      </c>
      <c r="E698" s="8">
        <f>VLOOKUP(A698,'Absolute Total Monosaccharide C'!$E$2:$T$999,3)</f>
        <v>0.03686</v>
      </c>
      <c r="F698" s="8">
        <f>VLOOKUP(A698,'Absolute Total Monosaccharide C'!$E$2:$T$999,4)</f>
        <v>0.02216</v>
      </c>
      <c r="G698" s="8">
        <f>VLOOKUP(A698,'Absolute Total Monosaccharide C'!$E$2:$T$999,5)</f>
        <v>0.005377</v>
      </c>
      <c r="H698" s="8">
        <f>VLOOKUP(A698,'Absolute Total Monosaccharide C'!$E$2:$T$999,6)</f>
        <v>0.000145</v>
      </c>
      <c r="I698" s="110">
        <f>VLOOKUP(A698,'Absolute Total Monosaccharide C'!$E$2:$T$999,7)</f>
        <v>0.002569</v>
      </c>
      <c r="J698" s="8">
        <f>VLOOKUP(A698,'Absolute Total Monosaccharide C'!$E$2:$T$999,8)</f>
        <v>0.000314</v>
      </c>
      <c r="K698" s="8">
        <f>VLOOKUP(A698,'Absolute Total Monosaccharide C'!$E$2:$T$999,9)</f>
        <v>0.000658</v>
      </c>
      <c r="L698" s="8">
        <f>VLOOKUP(A698,'Absolute Total Monosaccharide C'!$E$2:$T$999,10)</f>
        <v>0.000223</v>
      </c>
      <c r="M698" s="8">
        <f>VLOOKUP(A698,'Absolute Total Monosaccharide C'!$E$2:$T$999,11)</f>
        <v>0.001205</v>
      </c>
      <c r="N698" s="8">
        <f>VLOOKUP(A698,'Absolute Total Monosaccharide C'!$E$2:$T$999,12)</f>
        <v>0</v>
      </c>
      <c r="O698" s="8">
        <f>VLOOKUP(A698,'Absolute Total Monosaccharide C'!$E$2:$T$999,13)</f>
        <v>0</v>
      </c>
      <c r="P698" s="8">
        <f>VLOOKUP(A698,'Absolute Total Monosaccharide C'!$E$2:$T$999,14)</f>
        <v>0.004491</v>
      </c>
      <c r="Q698" s="8">
        <f>VLOOKUP(A698,'Absolute Total Monosaccharide C'!$E$2:$T$999,15)</f>
        <v>0</v>
      </c>
      <c r="R698" s="8">
        <f>VLOOKUP(A698,'Absolute Total Monosaccharide C'!$E$2:$T$999,16)</f>
        <v>0.001142</v>
      </c>
      <c r="S698" s="110">
        <f>VLOOKUP(A698,'Absolute Total Monosaccharide C'!$E$2:$T$999,2)</f>
        <v>9.845</v>
      </c>
    </row>
    <row r="699">
      <c r="A699" s="2" t="s">
        <v>1923</v>
      </c>
      <c r="B699" s="8" t="str">
        <f>VLOOKUP(A699,'Food Encyclopedia'!$C$2:$K$999,3)&amp;","&amp;VLOOKUP(A699,'Food Encyclopedia'!$C$2:$K$999,4)&amp;","&amp;VLOOKUP(A699,'Food Encyclopedia'!$C$2:$K$999,5)&amp;","&amp;VLOOKUP(A699,'Food Encyclopedia'!$C$2:$K$999,6)</f>
        <v>Tofu, Firm Tofu, NA, box,House Foods ,,Beans, Peas, Legumes, Nuts, Seeds</v>
      </c>
      <c r="C699" s="8" t="str">
        <f>VLOOKUP(A699,'Food Encyclopedia'!$C$2:$K$999,6)</f>
        <v>Beans, Peas, Legumes, Nuts, Seeds</v>
      </c>
      <c r="D699" s="8" t="str">
        <f>VLOOKUP(A699,'Food Encyclopedia'!$C$2:$K$999,7)</f>
        <v>Vegetable</v>
      </c>
      <c r="E699" s="8">
        <f>VLOOKUP(A699,'Absolute Total Monosaccharide C'!$E$2:$T$999,3)</f>
        <v>0.03058</v>
      </c>
      <c r="F699" s="8">
        <f>VLOOKUP(A699,'Absolute Total Monosaccharide C'!$E$2:$T$999,4)</f>
        <v>0.012797</v>
      </c>
      <c r="G699" s="8">
        <f>VLOOKUP(A699,'Absolute Total Monosaccharide C'!$E$2:$T$999,5)</f>
        <v>0.003736</v>
      </c>
      <c r="H699" s="8">
        <f>VLOOKUP(A699,'Absolute Total Monosaccharide C'!$E$2:$T$999,6)</f>
        <v>0.000135</v>
      </c>
      <c r="I699" s="110">
        <f>VLOOKUP(A699,'Absolute Total Monosaccharide C'!$E$2:$T$999,7)</f>
        <v>0.002383</v>
      </c>
      <c r="J699" s="8">
        <f>VLOOKUP(A699,'Absolute Total Monosaccharide C'!$E$2:$T$999,8)</f>
        <v>0.000798</v>
      </c>
      <c r="K699" s="8">
        <f>VLOOKUP(A699,'Absolute Total Monosaccharide C'!$E$2:$T$999,9)</f>
        <v>0.000557</v>
      </c>
      <c r="L699" s="8">
        <f>VLOOKUP(A699,'Absolute Total Monosaccharide C'!$E$2:$T$999,10)</f>
        <v>0.000225</v>
      </c>
      <c r="M699" s="8">
        <f>VLOOKUP(A699,'Absolute Total Monosaccharide C'!$E$2:$T$999,11)</f>
        <v>0.00137</v>
      </c>
      <c r="N699" s="8">
        <f>VLOOKUP(A699,'Absolute Total Monosaccharide C'!$E$2:$T$999,12)</f>
        <v>0</v>
      </c>
      <c r="O699" s="8">
        <f>VLOOKUP(A699,'Absolute Total Monosaccharide C'!$E$2:$T$999,13)</f>
        <v>0</v>
      </c>
      <c r="P699" s="8">
        <f>VLOOKUP(A699,'Absolute Total Monosaccharide C'!$E$2:$T$999,14)</f>
        <v>0.005119</v>
      </c>
      <c r="Q699" s="8">
        <f>VLOOKUP(A699,'Absolute Total Monosaccharide C'!$E$2:$T$999,15)</f>
        <v>0</v>
      </c>
      <c r="R699" s="8">
        <f>VLOOKUP(A699,'Absolute Total Monosaccharide C'!$E$2:$T$999,16)</f>
        <v>0.001154</v>
      </c>
      <c r="S699" s="110">
        <f>VLOOKUP(A699,'Absolute Total Monosaccharide C'!$E$2:$T$999,2)</f>
        <v>10.227</v>
      </c>
    </row>
    <row r="700">
      <c r="A700" s="2" t="s">
        <v>1924</v>
      </c>
      <c r="B700" s="8" t="str">
        <f>VLOOKUP(A700,'Food Encyclopedia'!$C$2:$K$999,3)&amp;","&amp;VLOOKUP(A700,'Food Encyclopedia'!$C$2:$K$999,4)&amp;","&amp;VLOOKUP(A700,'Food Encyclopedia'!$C$2:$K$999,5)&amp;","&amp;VLOOKUP(A700,'Food Encyclopedia'!$C$2:$K$999,6)</f>
        <v>Tofu, Extra firm Tofu, NA, box,Nasoya,,Beans, Peas, Legumes, Nuts, Seeds</v>
      </c>
      <c r="C700" s="8" t="str">
        <f>VLOOKUP(A700,'Food Encyclopedia'!$C$2:$K$999,6)</f>
        <v>Beans, Peas, Legumes, Nuts, Seeds</v>
      </c>
      <c r="D700" s="8" t="str">
        <f>VLOOKUP(A700,'Food Encyclopedia'!$C$2:$K$999,7)</f>
        <v>Vegetable</v>
      </c>
      <c r="E700" s="8">
        <f>VLOOKUP(A700,'Absolute Total Monosaccharide C'!$E$2:$T$999,3)</f>
        <v>0.020997</v>
      </c>
      <c r="F700" s="8">
        <f>VLOOKUP(A700,'Absolute Total Monosaccharide C'!$E$2:$T$999,4)</f>
        <v>0.0085</v>
      </c>
      <c r="G700" s="8">
        <f>VLOOKUP(A700,'Absolute Total Monosaccharide C'!$E$2:$T$999,5)</f>
        <v>0.005245</v>
      </c>
      <c r="H700" s="8">
        <f>VLOOKUP(A700,'Absolute Total Monosaccharide C'!$E$2:$T$999,6)</f>
        <v>0.000372</v>
      </c>
      <c r="I700" s="110">
        <f>VLOOKUP(A700,'Absolute Total Monosaccharide C'!$E$2:$T$999,7)</f>
        <v>0.00219</v>
      </c>
      <c r="J700" s="8">
        <f>VLOOKUP(A700,'Absolute Total Monosaccharide C'!$E$2:$T$999,8)</f>
        <v>0.000685</v>
      </c>
      <c r="K700" s="8">
        <f>VLOOKUP(A700,'Absolute Total Monosaccharide C'!$E$2:$T$999,9)</f>
        <v>0.001021</v>
      </c>
      <c r="L700" s="8">
        <f>VLOOKUP(A700,'Absolute Total Monosaccharide C'!$E$2:$T$999,10)</f>
        <v>0.000354</v>
      </c>
      <c r="M700" s="8">
        <f>VLOOKUP(A700,'Absolute Total Monosaccharide C'!$E$2:$T$999,11)</f>
        <v>0.001782</v>
      </c>
      <c r="N700" s="8">
        <f>VLOOKUP(A700,'Absolute Total Monosaccharide C'!$E$2:$T$999,12)</f>
        <v>0</v>
      </c>
      <c r="O700" s="8">
        <f>VLOOKUP(A700,'Absolute Total Monosaccharide C'!$E$2:$T$999,13)</f>
        <v>0</v>
      </c>
      <c r="P700" s="8">
        <f>VLOOKUP(A700,'Absolute Total Monosaccharide C'!$E$2:$T$999,14)</f>
        <v>0.004207</v>
      </c>
      <c r="Q700" s="8">
        <f>VLOOKUP(A700,'Absolute Total Monosaccharide C'!$E$2:$T$999,15)</f>
        <v>0</v>
      </c>
      <c r="R700" s="8">
        <f>VLOOKUP(A700,'Absolute Total Monosaccharide C'!$E$2:$T$999,16)</f>
        <v>0.00078</v>
      </c>
      <c r="S700" s="110">
        <f>VLOOKUP(A700,'Absolute Total Monosaccharide C'!$E$2:$T$999,2)</f>
        <v>10.421</v>
      </c>
    </row>
    <row r="701">
      <c r="A701" s="2" t="s">
        <v>1925</v>
      </c>
      <c r="B701" s="8" t="str">
        <f>VLOOKUP(A701,'Food Encyclopedia'!$C$2:$K$999,3)&amp;","&amp;VLOOKUP(A701,'Food Encyclopedia'!$C$2:$K$999,4)&amp;","&amp;VLOOKUP(A701,'Food Encyclopedia'!$C$2:$K$999,5)&amp;","&amp;VLOOKUP(A701,'Food Encyclopedia'!$C$2:$K$999,6)</f>
        <v>Tofu, Extra firm Tofu, NA, box,House Foods ,,Beans, Peas, Legumes, Nuts, Seeds</v>
      </c>
      <c r="C701" s="8" t="str">
        <f>VLOOKUP(A701,'Food Encyclopedia'!$C$2:$K$999,6)</f>
        <v>Beans, Peas, Legumes, Nuts, Seeds</v>
      </c>
      <c r="D701" s="8" t="str">
        <f>VLOOKUP(A701,'Food Encyclopedia'!$C$2:$K$999,7)</f>
        <v>Vegetable</v>
      </c>
      <c r="E701" s="8">
        <f>VLOOKUP(A701,'Absolute Total Monosaccharide C'!$E$2:$T$999,3)</f>
        <v>0.013508</v>
      </c>
      <c r="F701" s="8">
        <f>VLOOKUP(A701,'Absolute Total Monosaccharide C'!$E$2:$T$999,4)</f>
        <v>0.009471</v>
      </c>
      <c r="G701" s="8">
        <f>VLOOKUP(A701,'Absolute Total Monosaccharide C'!$E$2:$T$999,5)</f>
        <v>0.005817</v>
      </c>
      <c r="H701" s="8">
        <f>VLOOKUP(A701,'Absolute Total Monosaccharide C'!$E$2:$T$999,6)</f>
        <v>0.0002</v>
      </c>
      <c r="I701" s="110">
        <f>VLOOKUP(A701,'Absolute Total Monosaccharide C'!$E$2:$T$999,7)</f>
        <v>0.002339</v>
      </c>
      <c r="J701" s="8">
        <f>VLOOKUP(A701,'Absolute Total Monosaccharide C'!$E$2:$T$999,8)</f>
        <v>0.000624</v>
      </c>
      <c r="K701" s="8">
        <f>VLOOKUP(A701,'Absolute Total Monosaccharide C'!$E$2:$T$999,9)</f>
        <v>0.000743</v>
      </c>
      <c r="L701" s="8">
        <f>VLOOKUP(A701,'Absolute Total Monosaccharide C'!$E$2:$T$999,10)</f>
        <v>0.000288</v>
      </c>
      <c r="M701" s="8">
        <f>VLOOKUP(A701,'Absolute Total Monosaccharide C'!$E$2:$T$999,11)</f>
        <v>0.001144</v>
      </c>
      <c r="N701" s="8">
        <f>VLOOKUP(A701,'Absolute Total Monosaccharide C'!$E$2:$T$999,12)</f>
        <v>0</v>
      </c>
      <c r="O701" s="8">
        <f>VLOOKUP(A701,'Absolute Total Monosaccharide C'!$E$2:$T$999,13)</f>
        <v>0</v>
      </c>
      <c r="P701" s="8">
        <f>VLOOKUP(A701,'Absolute Total Monosaccharide C'!$E$2:$T$999,14)</f>
        <v>0.002352</v>
      </c>
      <c r="Q701" s="8">
        <f>VLOOKUP(A701,'Absolute Total Monosaccharide C'!$E$2:$T$999,15)</f>
        <v>0</v>
      </c>
      <c r="R701" s="8">
        <f>VLOOKUP(A701,'Absolute Total Monosaccharide C'!$E$2:$T$999,16)</f>
        <v>0.001089</v>
      </c>
      <c r="S701" s="110">
        <f>VLOOKUP(A701,'Absolute Total Monosaccharide C'!$E$2:$T$999,2)</f>
        <v>9.587</v>
      </c>
    </row>
    <row r="702">
      <c r="A702" s="2" t="s">
        <v>1926</v>
      </c>
      <c r="B702" s="8" t="str">
        <f>VLOOKUP(A702,'Food Encyclopedia'!$C$2:$K$999,3)&amp;","&amp;VLOOKUP(A702,'Food Encyclopedia'!$C$2:$K$999,4)&amp;","&amp;VLOOKUP(A702,'Food Encyclopedia'!$C$2:$K$999,5)&amp;","&amp;VLOOKUP(A702,'Food Encyclopedia'!$C$2:$K$999,6)</f>
        <v>Tofu, Extra firm silken tofu, NA, box,Morinaga,,Beans, Peas, Legumes, Nuts, Seeds</v>
      </c>
      <c r="C702" s="8" t="str">
        <f>VLOOKUP(A702,'Food Encyclopedia'!$C$2:$K$999,6)</f>
        <v>Beans, Peas, Legumes, Nuts, Seeds</v>
      </c>
      <c r="D702" s="8" t="str">
        <f>VLOOKUP(A702,'Food Encyclopedia'!$C$2:$K$999,7)</f>
        <v>Vegetable</v>
      </c>
      <c r="E702" s="8">
        <f>VLOOKUP(A702,'Absolute Total Monosaccharide C'!$E$2:$T$999,3)</f>
        <v>0.021397</v>
      </c>
      <c r="F702" s="8">
        <f>VLOOKUP(A702,'Absolute Total Monosaccharide C'!$E$2:$T$999,4)</f>
        <v>0.013921</v>
      </c>
      <c r="G702" s="8">
        <f>VLOOKUP(A702,'Absolute Total Monosaccharide C'!$E$2:$T$999,5)</f>
        <v>0.005933</v>
      </c>
      <c r="H702" s="111">
        <f>VLOOKUP(A702,'Absolute Total Monosaccharide C'!$E$2:$T$999,6)</f>
        <v>0.0000516</v>
      </c>
      <c r="I702" s="110">
        <f>VLOOKUP(A702,'Absolute Total Monosaccharide C'!$E$2:$T$999,7)</f>
        <v>0.00231</v>
      </c>
      <c r="J702" s="8">
        <f>VLOOKUP(A702,'Absolute Total Monosaccharide C'!$E$2:$T$999,8)</f>
        <v>0.000471</v>
      </c>
      <c r="K702" s="8">
        <f>VLOOKUP(A702,'Absolute Total Monosaccharide C'!$E$2:$T$999,9)</f>
        <v>0.000835</v>
      </c>
      <c r="L702" s="8">
        <f>VLOOKUP(A702,'Absolute Total Monosaccharide C'!$E$2:$T$999,10)</f>
        <v>0.00043</v>
      </c>
      <c r="M702" s="8">
        <f>VLOOKUP(A702,'Absolute Total Monosaccharide C'!$E$2:$T$999,11)</f>
        <v>0.000707</v>
      </c>
      <c r="N702" s="8">
        <f>VLOOKUP(A702,'Absolute Total Monosaccharide C'!$E$2:$T$999,12)</f>
        <v>0</v>
      </c>
      <c r="O702" s="8">
        <f>VLOOKUP(A702,'Absolute Total Monosaccharide C'!$E$2:$T$999,13)</f>
        <v>0</v>
      </c>
      <c r="P702" s="8">
        <f>VLOOKUP(A702,'Absolute Total Monosaccharide C'!$E$2:$T$999,14)</f>
        <v>0.003627</v>
      </c>
      <c r="Q702" s="8">
        <f>VLOOKUP(A702,'Absolute Total Monosaccharide C'!$E$2:$T$999,15)</f>
        <v>0</v>
      </c>
      <c r="R702" s="8">
        <f>VLOOKUP(A702,'Absolute Total Monosaccharide C'!$E$2:$T$999,16)</f>
        <v>0.001327</v>
      </c>
      <c r="S702" s="110">
        <f>VLOOKUP(A702,'Absolute Total Monosaccharide C'!$E$2:$T$999,2)</f>
        <v>9.675</v>
      </c>
    </row>
    <row r="703">
      <c r="A703" s="2" t="s">
        <v>1929</v>
      </c>
      <c r="B703" s="8" t="str">
        <f>VLOOKUP(A703,'Food Encyclopedia'!$C$2:$K$999,3)&amp;","&amp;VLOOKUP(A703,'Food Encyclopedia'!$C$2:$K$999,4)&amp;","&amp;VLOOKUP(A703,'Food Encyclopedia'!$C$2:$K$999,5)&amp;","&amp;VLOOKUP(A703,'Food Encyclopedia'!$C$2:$K$999,6)</f>
        <v>Tofu, Soft silken tofu, NA, box,Morinaga,,Beans, Peas, Legumes, Nuts, Seeds</v>
      </c>
      <c r="C703" s="8" t="str">
        <f>VLOOKUP(A703,'Food Encyclopedia'!$C$2:$K$999,6)</f>
        <v>Beans, Peas, Legumes, Nuts, Seeds</v>
      </c>
      <c r="D703" s="8" t="str">
        <f>VLOOKUP(A703,'Food Encyclopedia'!$C$2:$K$999,7)</f>
        <v>Vegetable</v>
      </c>
      <c r="E703" s="8">
        <f>VLOOKUP(A703,'Absolute Total Monosaccharide C'!$E$2:$T$999,3)</f>
        <v>0.059222</v>
      </c>
      <c r="F703" s="8">
        <f>VLOOKUP(A703,'Absolute Total Monosaccharide C'!$E$2:$T$999,4)</f>
        <v>0.03142</v>
      </c>
      <c r="G703" s="8">
        <f>VLOOKUP(A703,'Absolute Total Monosaccharide C'!$E$2:$T$999,5)</f>
        <v>0.02145</v>
      </c>
      <c r="H703" s="111">
        <f>VLOOKUP(A703,'Absolute Total Monosaccharide C'!$E$2:$T$999,6)</f>
        <v>0.0000699</v>
      </c>
      <c r="I703" s="110">
        <f>VLOOKUP(A703,'Absolute Total Monosaccharide C'!$E$2:$T$999,7)</f>
        <v>0.002005</v>
      </c>
      <c r="J703" s="8">
        <f>VLOOKUP(A703,'Absolute Total Monosaccharide C'!$E$2:$T$999,8)</f>
        <v>0.000249</v>
      </c>
      <c r="K703" s="8">
        <f>VLOOKUP(A703,'Absolute Total Monosaccharide C'!$E$2:$T$999,9)</f>
        <v>0.000508</v>
      </c>
      <c r="L703" s="8">
        <f>VLOOKUP(A703,'Absolute Total Monosaccharide C'!$E$2:$T$999,10)</f>
        <v>0.000475</v>
      </c>
      <c r="M703" s="8">
        <f>VLOOKUP(A703,'Absolute Total Monosaccharide C'!$E$2:$T$999,11)</f>
        <v>0.000917</v>
      </c>
      <c r="N703" s="8">
        <f>VLOOKUP(A703,'Absolute Total Monosaccharide C'!$E$2:$T$999,12)</f>
        <v>0</v>
      </c>
      <c r="O703" s="8">
        <f>VLOOKUP(A703,'Absolute Total Monosaccharide C'!$E$2:$T$999,13)</f>
        <v>0</v>
      </c>
      <c r="P703" s="8">
        <f>VLOOKUP(A703,'Absolute Total Monosaccharide C'!$E$2:$T$999,14)</f>
        <v>0.00462</v>
      </c>
      <c r="Q703" s="8">
        <f>VLOOKUP(A703,'Absolute Total Monosaccharide C'!$E$2:$T$999,15)</f>
        <v>0</v>
      </c>
      <c r="R703" s="8">
        <f>VLOOKUP(A703,'Absolute Total Monosaccharide C'!$E$2:$T$999,16)</f>
        <v>0.000978</v>
      </c>
      <c r="S703" s="110">
        <f>VLOOKUP(A703,'Absolute Total Monosaccharide C'!$E$2:$T$999,2)</f>
        <v>10.376</v>
      </c>
    </row>
    <row r="704">
      <c r="A704" s="2" t="s">
        <v>1931</v>
      </c>
      <c r="B704" s="8" t="str">
        <f>VLOOKUP(A704,'Food Encyclopedia'!$C$2:$K$999,3)&amp;","&amp;VLOOKUP(A704,'Food Encyclopedia'!$C$2:$K$999,4)&amp;","&amp;VLOOKUP(A704,'Food Encyclopedia'!$C$2:$K$999,5)&amp;","&amp;VLOOKUP(A704,'Food Encyclopedia'!$C$2:$K$999,6)</f>
        <v>Tofu, Firm silken tofu, NA, box,Morinaga,,Beans, Peas, Legumes, Nuts, Seeds</v>
      </c>
      <c r="C704" s="8" t="str">
        <f>VLOOKUP(A704,'Food Encyclopedia'!$C$2:$K$999,6)</f>
        <v>Beans, Peas, Legumes, Nuts, Seeds</v>
      </c>
      <c r="D704" s="8" t="str">
        <f>VLOOKUP(A704,'Food Encyclopedia'!$C$2:$K$999,7)</f>
        <v>Vegetable</v>
      </c>
      <c r="E704" s="8">
        <f>VLOOKUP(A704,'Absolute Total Monosaccharide C'!$E$2:$T$999,3)</f>
        <v>0.026206</v>
      </c>
      <c r="F704" s="8">
        <f>VLOOKUP(A704,'Absolute Total Monosaccharide C'!$E$2:$T$999,4)</f>
        <v>0.023553</v>
      </c>
      <c r="G704" s="8">
        <f>VLOOKUP(A704,'Absolute Total Monosaccharide C'!$E$2:$T$999,5)</f>
        <v>0.010166</v>
      </c>
      <c r="H704" s="8">
        <f>VLOOKUP(A704,'Absolute Total Monosaccharide C'!$E$2:$T$999,6)</f>
        <v>0.001678</v>
      </c>
      <c r="I704" s="110">
        <f>VLOOKUP(A704,'Absolute Total Monosaccharide C'!$E$2:$T$999,7)</f>
        <v>0.001773</v>
      </c>
      <c r="J704" s="8">
        <f>VLOOKUP(A704,'Absolute Total Monosaccharide C'!$E$2:$T$999,8)</f>
        <v>0.000561</v>
      </c>
      <c r="K704" s="8">
        <f>VLOOKUP(A704,'Absolute Total Monosaccharide C'!$E$2:$T$999,9)</f>
        <v>0.000672</v>
      </c>
      <c r="L704" s="8">
        <f>VLOOKUP(A704,'Absolute Total Monosaccharide C'!$E$2:$T$999,10)</f>
        <v>0.000468</v>
      </c>
      <c r="M704" s="8">
        <f>VLOOKUP(A704,'Absolute Total Monosaccharide C'!$E$2:$T$999,11)</f>
        <v>0.000782</v>
      </c>
      <c r="N704" s="8">
        <f>VLOOKUP(A704,'Absolute Total Monosaccharide C'!$E$2:$T$999,12)</f>
        <v>0</v>
      </c>
      <c r="O704" s="8">
        <f>VLOOKUP(A704,'Absolute Total Monosaccharide C'!$E$2:$T$999,13)</f>
        <v>0</v>
      </c>
      <c r="P704" s="8">
        <f>VLOOKUP(A704,'Absolute Total Monosaccharide C'!$E$2:$T$999,14)</f>
        <v>0.00239</v>
      </c>
      <c r="Q704" s="8">
        <f>VLOOKUP(A704,'Absolute Total Monosaccharide C'!$E$2:$T$999,15)</f>
        <v>0</v>
      </c>
      <c r="R704" s="8">
        <f>VLOOKUP(A704,'Absolute Total Monosaccharide C'!$E$2:$T$999,16)</f>
        <v>0.001087</v>
      </c>
      <c r="S704" s="110">
        <f>VLOOKUP(A704,'Absolute Total Monosaccharide C'!$E$2:$T$999,2)</f>
        <v>9.844</v>
      </c>
    </row>
    <row r="705">
      <c r="A705" s="2" t="s">
        <v>1933</v>
      </c>
      <c r="B705" s="8" t="str">
        <f>VLOOKUP(A705,'Food Encyclopedia'!$C$2:$K$999,3)&amp;","&amp;VLOOKUP(A705,'Food Encyclopedia'!$C$2:$K$999,4)&amp;","&amp;VLOOKUP(A705,'Food Encyclopedia'!$C$2:$K$999,5)&amp;","&amp;VLOOKUP(A705,'Food Encyclopedia'!$C$2:$K$999,6)</f>
        <v>Waffle, Original waffle , NA, box,Vans,,Grain Products</v>
      </c>
      <c r="C705" s="8" t="str">
        <f>VLOOKUP(A705,'Food Encyclopedia'!$C$2:$K$999,6)</f>
        <v>Grain Products</v>
      </c>
      <c r="D705" s="8" t="str">
        <f>VLOOKUP(A705,'Food Encyclopedia'!$C$2:$K$999,7)</f>
        <v>Snack</v>
      </c>
      <c r="E705" s="8">
        <f>VLOOKUP(A705,'Absolute Total Monosaccharide C'!$E$2:$T$999,3)</f>
        <v>0.36999</v>
      </c>
      <c r="F705" s="8">
        <f>VLOOKUP(A705,'Absolute Total Monosaccharide C'!$E$2:$T$999,4)</f>
        <v>0.004207</v>
      </c>
      <c r="G705" s="8">
        <f>VLOOKUP(A705,'Absolute Total Monosaccharide C'!$E$2:$T$999,5)</f>
        <v>0.003644</v>
      </c>
      <c r="H705" s="8">
        <f>VLOOKUP(A705,'Absolute Total Monosaccharide C'!$E$2:$T$999,6)</f>
        <v>0.004489</v>
      </c>
      <c r="I705" s="110">
        <f>VLOOKUP(A705,'Absolute Total Monosaccharide C'!$E$2:$T$999,7)</f>
        <v>0.005588</v>
      </c>
      <c r="J705" s="8">
        <f>VLOOKUP(A705,'Absolute Total Monosaccharide C'!$E$2:$T$999,8)</f>
        <v>0.000471</v>
      </c>
      <c r="K705" s="111">
        <f>VLOOKUP(A705,'Absolute Total Monosaccharide C'!$E$2:$T$999,9)</f>
        <v>0.0000559</v>
      </c>
      <c r="L705" s="111">
        <f>VLOOKUP(A705,'Absolute Total Monosaccharide C'!$E$2:$T$999,10)</f>
        <v>0.0000212</v>
      </c>
      <c r="M705" s="111">
        <f>VLOOKUP(A705,'Absolute Total Monosaccharide C'!$E$2:$T$999,11)</f>
        <v>0.0000619</v>
      </c>
      <c r="N705" s="8">
        <f>VLOOKUP(A705,'Absolute Total Monosaccharide C'!$E$2:$T$999,12)</f>
        <v>0</v>
      </c>
      <c r="O705" s="8">
        <f>VLOOKUP(A705,'Absolute Total Monosaccharide C'!$E$2:$T$999,13)</f>
        <v>0</v>
      </c>
      <c r="P705" s="8">
        <f>VLOOKUP(A705,'Absolute Total Monosaccharide C'!$E$2:$T$999,14)</f>
        <v>0.000706</v>
      </c>
      <c r="Q705" s="8">
        <f>VLOOKUP(A705,'Absolute Total Monosaccharide C'!$E$2:$T$999,15)</f>
        <v>0</v>
      </c>
      <c r="R705" s="8">
        <f>VLOOKUP(A705,'Absolute Total Monosaccharide C'!$E$2:$T$999,16)</f>
        <v>0.00015</v>
      </c>
      <c r="S705" s="110">
        <f>VLOOKUP(A705,'Absolute Total Monosaccharide C'!$E$2:$T$999,2)</f>
        <v>10.347</v>
      </c>
    </row>
    <row r="706">
      <c r="A706" s="2" t="s">
        <v>1937</v>
      </c>
      <c r="B706" s="8" t="str">
        <f>VLOOKUP(A706,'Food Encyclopedia'!$C$2:$K$999,3)&amp;","&amp;VLOOKUP(A706,'Food Encyclopedia'!$C$2:$K$999,4)&amp;","&amp;VLOOKUP(A706,'Food Encyclopedia'!$C$2:$K$999,5)&amp;","&amp;VLOOKUP(A706,'Food Encyclopedia'!$C$2:$K$999,6)</f>
        <v>Waffle, 8 whole grain multigrain waffle, NA, box,Vans,,Grain Products</v>
      </c>
      <c r="C706" s="8" t="str">
        <f>VLOOKUP(A706,'Food Encyclopedia'!$C$2:$K$999,6)</f>
        <v>Grain Products</v>
      </c>
      <c r="D706" s="8" t="str">
        <f>VLOOKUP(A706,'Food Encyclopedia'!$C$2:$K$999,7)</f>
        <v>Snack</v>
      </c>
      <c r="E706" s="8">
        <f>VLOOKUP(A706,'Absolute Total Monosaccharide C'!$E$2:$T$999,3)</f>
        <v>0.430634</v>
      </c>
      <c r="F706" s="8">
        <f>VLOOKUP(A706,'Absolute Total Monosaccharide C'!$E$2:$T$999,4)</f>
        <v>0.006961</v>
      </c>
      <c r="G706" s="8">
        <f>VLOOKUP(A706,'Absolute Total Monosaccharide C'!$E$2:$T$999,5)</f>
        <v>0.002883</v>
      </c>
      <c r="H706" s="8">
        <f>VLOOKUP(A706,'Absolute Total Monosaccharide C'!$E$2:$T$999,6)</f>
        <v>0.013526</v>
      </c>
      <c r="I706" s="110">
        <f>VLOOKUP(A706,'Absolute Total Monosaccharide C'!$E$2:$T$999,7)</f>
        <v>0.01133</v>
      </c>
      <c r="J706" s="8">
        <f>VLOOKUP(A706,'Absolute Total Monosaccharide C'!$E$2:$T$999,8)</f>
        <v>0.000825</v>
      </c>
      <c r="K706" s="8">
        <f>VLOOKUP(A706,'Absolute Total Monosaccharide C'!$E$2:$T$999,9)</f>
        <v>0.000105</v>
      </c>
      <c r="L706" s="111">
        <f>VLOOKUP(A706,'Absolute Total Monosaccharide C'!$E$2:$T$999,10)</f>
        <v>0.0000509</v>
      </c>
      <c r="M706" s="111">
        <f>VLOOKUP(A706,'Absolute Total Monosaccharide C'!$E$2:$T$999,11)</f>
        <v>0.0000917</v>
      </c>
      <c r="N706" s="8">
        <f>VLOOKUP(A706,'Absolute Total Monosaccharide C'!$E$2:$T$999,12)</f>
        <v>0</v>
      </c>
      <c r="O706" s="8">
        <f>VLOOKUP(A706,'Absolute Total Monosaccharide C'!$E$2:$T$999,13)</f>
        <v>0</v>
      </c>
      <c r="P706" s="8">
        <f>VLOOKUP(A706,'Absolute Total Monosaccharide C'!$E$2:$T$999,14)</f>
        <v>0.000769</v>
      </c>
      <c r="Q706" s="8">
        <f>VLOOKUP(A706,'Absolute Total Monosaccharide C'!$E$2:$T$999,15)</f>
        <v>0</v>
      </c>
      <c r="R706" s="8">
        <f>VLOOKUP(A706,'Absolute Total Monosaccharide C'!$E$2:$T$999,16)</f>
        <v>0.000208</v>
      </c>
      <c r="S706" s="110">
        <f>VLOOKUP(A706,'Absolute Total Monosaccharide C'!$E$2:$T$999,2)</f>
        <v>9.881</v>
      </c>
    </row>
    <row r="707">
      <c r="A707" s="2" t="s">
        <v>1939</v>
      </c>
      <c r="B707" s="8" t="str">
        <f>VLOOKUP(A707,'Food Encyclopedia'!$C$2:$K$999,3)&amp;","&amp;VLOOKUP(A707,'Food Encyclopedia'!$C$2:$K$999,4)&amp;","&amp;VLOOKUP(A707,'Food Encyclopedia'!$C$2:$K$999,5)&amp;","&amp;VLOOKUP(A707,'Food Encyclopedia'!$C$2:$K$999,6)</f>
        <v>Waffle, Blueberry waffle, NA, box,Vans,,Grain Products</v>
      </c>
      <c r="C707" s="8" t="str">
        <f>VLOOKUP(A707,'Food Encyclopedia'!$C$2:$K$999,6)</f>
        <v>Grain Products</v>
      </c>
      <c r="D707" s="8" t="str">
        <f>VLOOKUP(A707,'Food Encyclopedia'!$C$2:$K$999,7)</f>
        <v>Snack</v>
      </c>
      <c r="E707" s="8">
        <f>VLOOKUP(A707,'Absolute Total Monosaccharide C'!$E$2:$T$999,3)</f>
        <v>0.32277</v>
      </c>
      <c r="F707" s="8">
        <f>VLOOKUP(A707,'Absolute Total Monosaccharide C'!$E$2:$T$999,4)</f>
        <v>0.00244</v>
      </c>
      <c r="G707" s="8">
        <f>VLOOKUP(A707,'Absolute Total Monosaccharide C'!$E$2:$T$999,5)</f>
        <v>0.005868</v>
      </c>
      <c r="H707" s="8">
        <f>VLOOKUP(A707,'Absolute Total Monosaccharide C'!$E$2:$T$999,6)</f>
        <v>0.012679</v>
      </c>
      <c r="I707" s="110">
        <f>VLOOKUP(A707,'Absolute Total Monosaccharide C'!$E$2:$T$999,7)</f>
        <v>0.008979</v>
      </c>
      <c r="J707" s="8">
        <f>VLOOKUP(A707,'Absolute Total Monosaccharide C'!$E$2:$T$999,8)</f>
        <v>0.000171</v>
      </c>
      <c r="K707" s="111">
        <f>VLOOKUP(A707,'Absolute Total Monosaccharide C'!$E$2:$T$999,9)</f>
        <v>0.0000541</v>
      </c>
      <c r="L707" s="111">
        <f>VLOOKUP(A707,'Absolute Total Monosaccharide C'!$E$2:$T$999,10)</f>
        <v>0.0000732</v>
      </c>
      <c r="M707" s="111">
        <f>VLOOKUP(A707,'Absolute Total Monosaccharide C'!$E$2:$T$999,11)</f>
        <v>0.0000326</v>
      </c>
      <c r="N707" s="8">
        <f>VLOOKUP(A707,'Absolute Total Monosaccharide C'!$E$2:$T$999,12)</f>
        <v>0</v>
      </c>
      <c r="O707" s="8">
        <f>VLOOKUP(A707,'Absolute Total Monosaccharide C'!$E$2:$T$999,13)</f>
        <v>0</v>
      </c>
      <c r="P707" s="8">
        <f>VLOOKUP(A707,'Absolute Total Monosaccharide C'!$E$2:$T$999,14)</f>
        <v>0.000939</v>
      </c>
      <c r="Q707" s="8">
        <f>VLOOKUP(A707,'Absolute Total Monosaccharide C'!$E$2:$T$999,15)</f>
        <v>0</v>
      </c>
      <c r="R707" s="8">
        <f>VLOOKUP(A707,'Absolute Total Monosaccharide C'!$E$2:$T$999,16)</f>
        <v>0.000128</v>
      </c>
      <c r="S707" s="110">
        <f>VLOOKUP(A707,'Absolute Total Monosaccharide C'!$E$2:$T$999,2)</f>
        <v>10.317</v>
      </c>
    </row>
    <row r="708">
      <c r="A708" s="2" t="s">
        <v>1941</v>
      </c>
      <c r="B708" s="8" t="str">
        <f>VLOOKUP(A708,'Food Encyclopedia'!$C$2:$K$999,3)&amp;","&amp;VLOOKUP(A708,'Food Encyclopedia'!$C$2:$K$999,4)&amp;","&amp;VLOOKUP(A708,'Food Encyclopedia'!$C$2:$K$999,5)&amp;","&amp;VLOOKUP(A708,'Food Encyclopedia'!$C$2:$K$999,6)</f>
        <v>Waffle, Gluten-free chia plus waffle , NA, box,Nature's Path Organic ,,Grain Products</v>
      </c>
      <c r="C708" s="8" t="str">
        <f>VLOOKUP(A708,'Food Encyclopedia'!$C$2:$K$999,6)</f>
        <v>Grain Products</v>
      </c>
      <c r="D708" s="8" t="str">
        <f>VLOOKUP(A708,'Food Encyclopedia'!$C$2:$K$999,7)</f>
        <v>Snack</v>
      </c>
      <c r="E708" s="8">
        <f>VLOOKUP(A708,'Absolute Total Monosaccharide C'!$E$2:$T$999,3)</f>
        <v>0.712176</v>
      </c>
      <c r="F708" s="8">
        <f>VLOOKUP(A708,'Absolute Total Monosaccharide C'!$E$2:$T$999,4)</f>
        <v>0.00734</v>
      </c>
      <c r="G708" s="8">
        <f>VLOOKUP(A708,'Absolute Total Monosaccharide C'!$E$2:$T$999,5)</f>
        <v>0.0043</v>
      </c>
      <c r="H708" s="8">
        <f>VLOOKUP(A708,'Absolute Total Monosaccharide C'!$E$2:$T$999,6)</f>
        <v>0.000752</v>
      </c>
      <c r="I708" s="110">
        <f>VLOOKUP(A708,'Absolute Total Monosaccharide C'!$E$2:$T$999,7)</f>
        <v>0.002532</v>
      </c>
      <c r="J708" s="8">
        <f>VLOOKUP(A708,'Absolute Total Monosaccharide C'!$E$2:$T$999,8)</f>
        <v>0.000663</v>
      </c>
      <c r="K708" s="111">
        <f>VLOOKUP(A708,'Absolute Total Monosaccharide C'!$E$2:$T$999,9)</f>
        <v>0.0000742</v>
      </c>
      <c r="L708" s="111">
        <f>VLOOKUP(A708,'Absolute Total Monosaccharide C'!$E$2:$T$999,10)</f>
        <v>0.0000633</v>
      </c>
      <c r="M708" s="8">
        <f>VLOOKUP(A708,'Absolute Total Monosaccharide C'!$E$2:$T$999,11)</f>
        <v>0.000184</v>
      </c>
      <c r="N708" s="8">
        <f>VLOOKUP(A708,'Absolute Total Monosaccharide C'!$E$2:$T$999,12)</f>
        <v>0</v>
      </c>
      <c r="O708" s="8">
        <f>VLOOKUP(A708,'Absolute Total Monosaccharide C'!$E$2:$T$999,13)</f>
        <v>0</v>
      </c>
      <c r="P708" s="8">
        <f>VLOOKUP(A708,'Absolute Total Monosaccharide C'!$E$2:$T$999,14)</f>
        <v>0.000359</v>
      </c>
      <c r="Q708" s="8">
        <f>VLOOKUP(A708,'Absolute Total Monosaccharide C'!$E$2:$T$999,15)</f>
        <v>0</v>
      </c>
      <c r="R708" s="111">
        <f>VLOOKUP(A708,'Absolute Total Monosaccharide C'!$E$2:$T$999,16)</f>
        <v>0.0000873</v>
      </c>
      <c r="S708" s="110">
        <f>VLOOKUP(A708,'Absolute Total Monosaccharide C'!$E$2:$T$999,2)</f>
        <v>9.734</v>
      </c>
    </row>
    <row r="709">
      <c r="A709" s="2" t="s">
        <v>1943</v>
      </c>
      <c r="B709" s="8" t="str">
        <f>VLOOKUP(A709,'Food Encyclopedia'!$C$2:$K$999,3)&amp;","&amp;VLOOKUP(A709,'Food Encyclopedia'!$C$2:$K$999,4)&amp;","&amp;VLOOKUP(A709,'Food Encyclopedia'!$C$2:$K$999,5)&amp;","&amp;VLOOKUP(A709,'Food Encyclopedia'!$C$2:$K$999,6)</f>
        <v>Waffle, Flax plus waffle, NA, box,Nature's Path Organic ,,Grain Products</v>
      </c>
      <c r="C709" s="8" t="str">
        <f>VLOOKUP(A709,'Food Encyclopedia'!$C$2:$K$999,6)</f>
        <v>Grain Products</v>
      </c>
      <c r="D709" s="8" t="str">
        <f>VLOOKUP(A709,'Food Encyclopedia'!$C$2:$K$999,7)</f>
        <v>Snack</v>
      </c>
      <c r="E709" s="8">
        <f>VLOOKUP(A709,'Absolute Total Monosaccharide C'!$E$2:$T$999,3)</f>
        <v>0.476239</v>
      </c>
      <c r="F709" s="8">
        <f>VLOOKUP(A709,'Absolute Total Monosaccharide C'!$E$2:$T$999,4)</f>
        <v>0.00895</v>
      </c>
      <c r="G709" s="8">
        <f>VLOOKUP(A709,'Absolute Total Monosaccharide C'!$E$2:$T$999,5)</f>
        <v>0.004297</v>
      </c>
      <c r="H709" s="8">
        <f>VLOOKUP(A709,'Absolute Total Monosaccharide C'!$E$2:$T$999,6)</f>
        <v>0.005826</v>
      </c>
      <c r="I709" s="110">
        <f>VLOOKUP(A709,'Absolute Total Monosaccharide C'!$E$2:$T$999,7)</f>
        <v>0.006876</v>
      </c>
      <c r="J709" s="8">
        <f>VLOOKUP(A709,'Absolute Total Monosaccharide C'!$E$2:$T$999,8)</f>
        <v>0.000692</v>
      </c>
      <c r="K709" s="8">
        <f>VLOOKUP(A709,'Absolute Total Monosaccharide C'!$E$2:$T$999,9)</f>
        <v>0.000181</v>
      </c>
      <c r="L709" s="111">
        <f>VLOOKUP(A709,'Absolute Total Monosaccharide C'!$E$2:$T$999,10)</f>
        <v>0.0000582</v>
      </c>
      <c r="M709" s="8">
        <f>VLOOKUP(A709,'Absolute Total Monosaccharide C'!$E$2:$T$999,11)</f>
        <v>0.000274</v>
      </c>
      <c r="N709" s="8">
        <f>VLOOKUP(A709,'Absolute Total Monosaccharide C'!$E$2:$T$999,12)</f>
        <v>0</v>
      </c>
      <c r="O709" s="8">
        <f>VLOOKUP(A709,'Absolute Total Monosaccharide C'!$E$2:$T$999,13)</f>
        <v>0</v>
      </c>
      <c r="P709" s="8">
        <f>VLOOKUP(A709,'Absolute Total Monosaccharide C'!$E$2:$T$999,14)</f>
        <v>0.001039</v>
      </c>
      <c r="Q709" s="8">
        <f>VLOOKUP(A709,'Absolute Total Monosaccharide C'!$E$2:$T$999,15)</f>
        <v>0</v>
      </c>
      <c r="R709" s="8">
        <f>VLOOKUP(A709,'Absolute Total Monosaccharide C'!$E$2:$T$999,16)</f>
        <v>0.000136</v>
      </c>
      <c r="S709" s="110">
        <f>VLOOKUP(A709,'Absolute Total Monosaccharide C'!$E$2:$T$999,2)</f>
        <v>10.46</v>
      </c>
    </row>
    <row r="710">
      <c r="A710" s="2" t="s">
        <v>1945</v>
      </c>
      <c r="B710" s="8" t="str">
        <f>VLOOKUP(A710,'Food Encyclopedia'!$C$2:$K$999,3)&amp;","&amp;VLOOKUP(A710,'Food Encyclopedia'!$C$2:$K$999,4)&amp;","&amp;VLOOKUP(A710,'Food Encyclopedia'!$C$2:$K$999,5)&amp;","&amp;VLOOKUP(A710,'Food Encyclopedia'!$C$2:$K$999,6)</f>
        <v>Pancake, Original Pancake, NA, box,Vans,,Grain Products</v>
      </c>
      <c r="C710" s="8" t="str">
        <f>VLOOKUP(A710,'Food Encyclopedia'!$C$2:$K$999,6)</f>
        <v>Grain Products</v>
      </c>
      <c r="D710" s="8" t="str">
        <f>VLOOKUP(A710,'Food Encyclopedia'!$C$2:$K$999,7)</f>
        <v>Snack</v>
      </c>
      <c r="E710" s="8">
        <f>VLOOKUP(A710,'Absolute Total Monosaccharide C'!$E$2:$T$999,3)</f>
        <v>0.502537</v>
      </c>
      <c r="F710" s="8">
        <f>VLOOKUP(A710,'Absolute Total Monosaccharide C'!$E$2:$T$999,4)</f>
        <v>0.005353</v>
      </c>
      <c r="G710" s="8">
        <f>VLOOKUP(A710,'Absolute Total Monosaccharide C'!$E$2:$T$999,5)</f>
        <v>0.003873</v>
      </c>
      <c r="H710" s="8">
        <f>VLOOKUP(A710,'Absolute Total Monosaccharide C'!$E$2:$T$999,6)</f>
        <v>0.004251</v>
      </c>
      <c r="I710" s="110">
        <f>VLOOKUP(A710,'Absolute Total Monosaccharide C'!$E$2:$T$999,7)</f>
        <v>0.006008</v>
      </c>
      <c r="J710" s="8">
        <f>VLOOKUP(A710,'Absolute Total Monosaccharide C'!$E$2:$T$999,8)</f>
        <v>0.000249</v>
      </c>
      <c r="K710" s="111">
        <f>VLOOKUP(A710,'Absolute Total Monosaccharide C'!$E$2:$T$999,9)</f>
        <v>0.0000446</v>
      </c>
      <c r="L710" s="111">
        <f>VLOOKUP(A710,'Absolute Total Monosaccharide C'!$E$2:$T$999,10)</f>
        <v>0.0000486</v>
      </c>
      <c r="M710" s="111">
        <f>VLOOKUP(A710,'Absolute Total Monosaccharide C'!$E$2:$T$999,11)</f>
        <v>0.0000434</v>
      </c>
      <c r="N710" s="8">
        <f>VLOOKUP(A710,'Absolute Total Monosaccharide C'!$E$2:$T$999,12)</f>
        <v>0</v>
      </c>
      <c r="O710" s="8">
        <f>VLOOKUP(A710,'Absolute Total Monosaccharide C'!$E$2:$T$999,13)</f>
        <v>0</v>
      </c>
      <c r="P710" s="8">
        <f>VLOOKUP(A710,'Absolute Total Monosaccharide C'!$E$2:$T$999,14)</f>
        <v>0.001138</v>
      </c>
      <c r="Q710" s="8">
        <f>VLOOKUP(A710,'Absolute Total Monosaccharide C'!$E$2:$T$999,15)</f>
        <v>0</v>
      </c>
      <c r="R710" s="8">
        <f>VLOOKUP(A710,'Absolute Total Monosaccharide C'!$E$2:$T$999,16)</f>
        <v>0.00019</v>
      </c>
      <c r="S710" s="110">
        <f>VLOOKUP(A710,'Absolute Total Monosaccharide C'!$E$2:$T$999,2)</f>
        <v>10.165</v>
      </c>
    </row>
    <row r="711">
      <c r="A711" s="2" t="s">
        <v>1947</v>
      </c>
      <c r="B711" s="8" t="str">
        <f>VLOOKUP(A711,'Food Encyclopedia'!$C$2:$K$999,3)&amp;","&amp;VLOOKUP(A711,'Food Encyclopedia'!$C$2:$K$999,4)&amp;","&amp;VLOOKUP(A711,'Food Encyclopedia'!$C$2:$K$999,5)&amp;","&amp;VLOOKUP(A711,'Food Encyclopedia'!$C$2:$K$999,6)</f>
        <v>Broccoli, broccoli cuts, whole, frozen,Birds Eye,,Vegetables</v>
      </c>
      <c r="C711" s="8" t="str">
        <f>VLOOKUP(A711,'Food Encyclopedia'!$C$2:$K$999,6)</f>
        <v>Vegetables</v>
      </c>
      <c r="D711" s="8" t="str">
        <f>VLOOKUP(A711,'Food Encyclopedia'!$C$2:$K$999,7)</f>
        <v>Vegetable</v>
      </c>
      <c r="E711" s="8">
        <f>VLOOKUP(A711,'Absolute Total Monosaccharide C'!$E$2:$T$999,3)</f>
        <v>0.098606</v>
      </c>
      <c r="F711" s="8">
        <f>VLOOKUP(A711,'Absolute Total Monosaccharide C'!$E$2:$T$999,4)</f>
        <v>0.028936</v>
      </c>
      <c r="G711" s="8">
        <f>VLOOKUP(A711,'Absolute Total Monosaccharide C'!$E$2:$T$999,5)</f>
        <v>0.01777</v>
      </c>
      <c r="H711" s="8">
        <f>VLOOKUP(A711,'Absolute Total Monosaccharide C'!$E$2:$T$999,6)</f>
        <v>0.004184</v>
      </c>
      <c r="I711" s="110">
        <f>VLOOKUP(A711,'Absolute Total Monosaccharide C'!$E$2:$T$999,7)</f>
        <v>0.040476</v>
      </c>
      <c r="J711" s="8">
        <f>VLOOKUP(A711,'Absolute Total Monosaccharide C'!$E$2:$T$999,8)</f>
        <v>0.001797</v>
      </c>
      <c r="K711" s="8">
        <f>VLOOKUP(A711,'Absolute Total Monosaccharide C'!$E$2:$T$999,9)</f>
        <v>0.003404</v>
      </c>
      <c r="L711" s="111">
        <f>VLOOKUP(A711,'Absolute Total Monosaccharide C'!$E$2:$T$999,10)</f>
        <v>0.0000402</v>
      </c>
      <c r="M711" s="8">
        <f>VLOOKUP(A711,'Absolute Total Monosaccharide C'!$E$2:$T$999,11)</f>
        <v>0.030246</v>
      </c>
      <c r="N711" s="8">
        <f>VLOOKUP(A711,'Absolute Total Monosaccharide C'!$E$2:$T$999,12)</f>
        <v>0</v>
      </c>
      <c r="O711" s="8">
        <f>VLOOKUP(A711,'Absolute Total Monosaccharide C'!$E$2:$T$999,13)</f>
        <v>0</v>
      </c>
      <c r="P711" s="8">
        <f>VLOOKUP(A711,'Absolute Total Monosaccharide C'!$E$2:$T$999,14)</f>
        <v>0.004157</v>
      </c>
      <c r="Q711" s="8">
        <f>VLOOKUP(A711,'Absolute Total Monosaccharide C'!$E$2:$T$999,15)</f>
        <v>0</v>
      </c>
      <c r="R711" s="8">
        <f>VLOOKUP(A711,'Absolute Total Monosaccharide C'!$E$2:$T$999,16)</f>
        <v>0.002955</v>
      </c>
      <c r="S711" s="110">
        <f>VLOOKUP(A711,'Absolute Total Monosaccharide C'!$E$2:$T$999,2)</f>
        <v>9.833</v>
      </c>
    </row>
    <row r="712">
      <c r="A712" s="2" t="s">
        <v>1949</v>
      </c>
      <c r="B712" s="8" t="str">
        <f>VLOOKUP(A712,'Food Encyclopedia'!$C$2:$K$999,3)&amp;","&amp;VLOOKUP(A712,'Food Encyclopedia'!$C$2:$K$999,4)&amp;","&amp;VLOOKUP(A712,'Food Encyclopedia'!$C$2:$K$999,5)&amp;","&amp;VLOOKUP(A712,'Food Encyclopedia'!$C$2:$K$999,6)</f>
        <v>Spinach, Cut leaf, leaf, frozen,Best Yet ,,Vegetables</v>
      </c>
      <c r="C712" s="8" t="str">
        <f>VLOOKUP(A712,'Food Encyclopedia'!$C$2:$K$999,6)</f>
        <v>Vegetables</v>
      </c>
      <c r="D712" s="8" t="str">
        <f>VLOOKUP(A712,'Food Encyclopedia'!$C$2:$K$999,7)</f>
        <v>Vegetable</v>
      </c>
      <c r="E712" s="8">
        <f>VLOOKUP(A712,'Absolute Total Monosaccharide C'!$E$2:$T$999,3)</f>
        <v>0.039706</v>
      </c>
      <c r="F712" s="8">
        <f>VLOOKUP(A712,'Absolute Total Monosaccharide C'!$E$2:$T$999,4)</f>
        <v>0.020867</v>
      </c>
      <c r="G712" s="8">
        <f>VLOOKUP(A712,'Absolute Total Monosaccharide C'!$E$2:$T$999,5)</f>
        <v>0.012178</v>
      </c>
      <c r="H712" s="8">
        <f>VLOOKUP(A712,'Absolute Total Monosaccharide C'!$E$2:$T$999,6)</f>
        <v>0.003937</v>
      </c>
      <c r="I712" s="110">
        <f>VLOOKUP(A712,'Absolute Total Monosaccharide C'!$E$2:$T$999,7)</f>
        <v>0.025454</v>
      </c>
      <c r="J712" s="8">
        <f>VLOOKUP(A712,'Absolute Total Monosaccharide C'!$E$2:$T$999,8)</f>
        <v>0.001071</v>
      </c>
      <c r="K712" s="8">
        <f>VLOOKUP(A712,'Absolute Total Monosaccharide C'!$E$2:$T$999,9)</f>
        <v>0.003832</v>
      </c>
      <c r="L712" s="8">
        <f>VLOOKUP(A712,'Absolute Total Monosaccharide C'!$E$2:$T$999,10)</f>
        <v>0.000516</v>
      </c>
      <c r="M712" s="8">
        <f>VLOOKUP(A712,'Absolute Total Monosaccharide C'!$E$2:$T$999,11)</f>
        <v>0.01953</v>
      </c>
      <c r="N712" s="8">
        <f>VLOOKUP(A712,'Absolute Total Monosaccharide C'!$E$2:$T$999,12)</f>
        <v>0</v>
      </c>
      <c r="O712" s="8">
        <f>VLOOKUP(A712,'Absolute Total Monosaccharide C'!$E$2:$T$999,13)</f>
        <v>0</v>
      </c>
      <c r="P712" s="8">
        <f>VLOOKUP(A712,'Absolute Total Monosaccharide C'!$E$2:$T$999,14)</f>
        <v>0.001053</v>
      </c>
      <c r="Q712" s="8">
        <f>VLOOKUP(A712,'Absolute Total Monosaccharide C'!$E$2:$T$999,15)</f>
        <v>0</v>
      </c>
      <c r="R712" s="8">
        <f>VLOOKUP(A712,'Absolute Total Monosaccharide C'!$E$2:$T$999,16)</f>
        <v>0.001635</v>
      </c>
      <c r="S712" s="110">
        <f>VLOOKUP(A712,'Absolute Total Monosaccharide C'!$E$2:$T$999,2)</f>
        <v>10.086</v>
      </c>
    </row>
    <row r="713">
      <c r="A713" s="2" t="s">
        <v>1952</v>
      </c>
      <c r="B713" s="8" t="str">
        <f>VLOOKUP(A713,'Food Encyclopedia'!$C$2:$K$999,3)&amp;","&amp;VLOOKUP(A713,'Food Encyclopedia'!$C$2:$K$999,4)&amp;","&amp;VLOOKUP(A713,'Food Encyclopedia'!$C$2:$K$999,5)&amp;","&amp;VLOOKUP(A713,'Food Encyclopedia'!$C$2:$K$999,6)</f>
        <v>Peas, sweet green peas, whole, frozen,Flav R Pac,,Beans, Peas, Legumes, Nuts, Seeds</v>
      </c>
      <c r="C713" s="8" t="str">
        <f>VLOOKUP(A713,'Food Encyclopedia'!$C$2:$K$999,6)</f>
        <v>Beans, Peas, Legumes, Nuts, Seeds</v>
      </c>
      <c r="D713" s="8" t="str">
        <f>VLOOKUP(A713,'Food Encyclopedia'!$C$2:$K$999,7)</f>
        <v>Vegetable</v>
      </c>
      <c r="E713" s="8">
        <f>VLOOKUP(A713,'Absolute Total Monosaccharide C'!$E$2:$T$999,3)</f>
        <v>0.315165</v>
      </c>
      <c r="F713" s="8">
        <f>VLOOKUP(A713,'Absolute Total Monosaccharide C'!$E$2:$T$999,4)</f>
        <v>0.011093</v>
      </c>
      <c r="G713" s="8">
        <f>VLOOKUP(A713,'Absolute Total Monosaccharide C'!$E$2:$T$999,5)</f>
        <v>0.043272</v>
      </c>
      <c r="H713" s="8">
        <f>VLOOKUP(A713,'Absolute Total Monosaccharide C'!$E$2:$T$999,6)</f>
        <v>0.002278</v>
      </c>
      <c r="I713" s="110">
        <f>VLOOKUP(A713,'Absolute Total Monosaccharide C'!$E$2:$T$999,7)</f>
        <v>0.035661</v>
      </c>
      <c r="J713" s="8">
        <f>VLOOKUP(A713,'Absolute Total Monosaccharide C'!$E$2:$T$999,8)</f>
        <v>0.000831</v>
      </c>
      <c r="K713" s="8">
        <f>VLOOKUP(A713,'Absolute Total Monosaccharide C'!$E$2:$T$999,9)</f>
        <v>0.001156</v>
      </c>
      <c r="L713" s="8">
        <f>VLOOKUP(A713,'Absolute Total Monosaccharide C'!$E$2:$T$999,10)</f>
        <v>0.000152</v>
      </c>
      <c r="M713" s="8">
        <f>VLOOKUP(A713,'Absolute Total Monosaccharide C'!$E$2:$T$999,11)</f>
        <v>0.006936</v>
      </c>
      <c r="N713" s="8">
        <f>VLOOKUP(A713,'Absolute Total Monosaccharide C'!$E$2:$T$999,12)</f>
        <v>0</v>
      </c>
      <c r="O713" s="8">
        <f>VLOOKUP(A713,'Absolute Total Monosaccharide C'!$E$2:$T$999,13)</f>
        <v>0</v>
      </c>
      <c r="P713" s="8">
        <f>VLOOKUP(A713,'Absolute Total Monosaccharide C'!$E$2:$T$999,14)</f>
        <v>0</v>
      </c>
      <c r="Q713" s="8">
        <f>VLOOKUP(A713,'Absolute Total Monosaccharide C'!$E$2:$T$999,15)</f>
        <v>0</v>
      </c>
      <c r="R713" s="8">
        <f>VLOOKUP(A713,'Absolute Total Monosaccharide C'!$E$2:$T$999,16)</f>
        <v>0.001843</v>
      </c>
      <c r="S713" s="110">
        <f>VLOOKUP(A713,'Absolute Total Monosaccharide C'!$E$2:$T$999,2)</f>
        <v>9.59</v>
      </c>
    </row>
    <row r="714">
      <c r="A714" s="2" t="s">
        <v>1955</v>
      </c>
      <c r="B714" s="8" t="str">
        <f>VLOOKUP(A714,'Food Encyclopedia'!$C$2:$K$999,3)&amp;","&amp;VLOOKUP(A714,'Food Encyclopedia'!$C$2:$K$999,4)&amp;","&amp;VLOOKUP(A714,'Food Encyclopedia'!$C$2:$K$999,5)&amp;","&amp;VLOOKUP(A714,'Food Encyclopedia'!$C$2:$K$999,6)</f>
        <v>Green beans, NA, whole, frozen,Birds Eye,,Vegetables</v>
      </c>
      <c r="C714" s="8" t="str">
        <f>VLOOKUP(A714,'Food Encyclopedia'!$C$2:$K$999,6)</f>
        <v>Vegetables</v>
      </c>
      <c r="D714" s="8" t="str">
        <f>VLOOKUP(A714,'Food Encyclopedia'!$C$2:$K$999,7)</f>
        <v>Vegetable</v>
      </c>
      <c r="E714" s="8">
        <f>VLOOKUP(A714,'Absolute Total Monosaccharide C'!$E$2:$T$999,3)</f>
        <v>0.310754</v>
      </c>
      <c r="F714" s="8">
        <f>VLOOKUP(A714,'Absolute Total Monosaccharide C'!$E$2:$T$999,4)</f>
        <v>0.045695</v>
      </c>
      <c r="G714" s="8">
        <f>VLOOKUP(A714,'Absolute Total Monosaccharide C'!$E$2:$T$999,5)</f>
        <v>0.096702</v>
      </c>
      <c r="H714" s="8">
        <f>VLOOKUP(A714,'Absolute Total Monosaccharide C'!$E$2:$T$999,6)</f>
        <v>0.005868</v>
      </c>
      <c r="I714" s="110">
        <f>VLOOKUP(A714,'Absolute Total Monosaccharide C'!$E$2:$T$999,7)</f>
        <v>0.017659</v>
      </c>
      <c r="J714" s="8">
        <f>VLOOKUP(A714,'Absolute Total Monosaccharide C'!$E$2:$T$999,8)</f>
        <v>0.001524</v>
      </c>
      <c r="K714" s="8">
        <f>VLOOKUP(A714,'Absolute Total Monosaccharide C'!$E$2:$T$999,9)</f>
        <v>0.002499</v>
      </c>
      <c r="L714" s="8">
        <f>VLOOKUP(A714,'Absolute Total Monosaccharide C'!$E$2:$T$999,10)</f>
        <v>0.000156</v>
      </c>
      <c r="M714" s="8">
        <f>VLOOKUP(A714,'Absolute Total Monosaccharide C'!$E$2:$T$999,11)</f>
        <v>0.048812</v>
      </c>
      <c r="N714" s="8">
        <f>VLOOKUP(A714,'Absolute Total Monosaccharide C'!$E$2:$T$999,12)</f>
        <v>0.000457</v>
      </c>
      <c r="O714" s="8">
        <f>VLOOKUP(A714,'Absolute Total Monosaccharide C'!$E$2:$T$999,13)</f>
        <v>0.000352</v>
      </c>
      <c r="P714" s="8">
        <f>VLOOKUP(A714,'Absolute Total Monosaccharide C'!$E$2:$T$999,14)</f>
        <v>0.010647</v>
      </c>
      <c r="Q714" s="8">
        <f>VLOOKUP(A714,'Absolute Total Monosaccharide C'!$E$2:$T$999,15)</f>
        <v>0</v>
      </c>
      <c r="R714" s="8">
        <f>VLOOKUP(A714,'Absolute Total Monosaccharide C'!$E$2:$T$999,16)</f>
        <v>0.001548</v>
      </c>
      <c r="S714" s="110">
        <f>VLOOKUP(A714,'Absolute Total Monosaccharide C'!$E$2:$T$999,2)</f>
        <v>9.783</v>
      </c>
    </row>
    <row r="715">
      <c r="A715" s="2" t="s">
        <v>1957</v>
      </c>
      <c r="B715" s="8" t="str">
        <f>VLOOKUP(A715,'Food Encyclopedia'!$C$2:$K$999,3)&amp;","&amp;VLOOKUP(A715,'Food Encyclopedia'!$C$2:$K$999,4)&amp;","&amp;VLOOKUP(A715,'Food Encyclopedia'!$C$2:$K$999,5)&amp;","&amp;VLOOKUP(A715,'Food Encyclopedia'!$C$2:$K$999,6)</f>
        <v>Broccoli, broccoli cuts, whole, frozen,Flav R Pac,,Vegetables</v>
      </c>
      <c r="C715" s="8" t="str">
        <f>VLOOKUP(A715,'Food Encyclopedia'!$C$2:$K$999,6)</f>
        <v>Vegetables</v>
      </c>
      <c r="D715" s="8" t="str">
        <f>VLOOKUP(A715,'Food Encyclopedia'!$C$2:$K$999,7)</f>
        <v>Vegetable</v>
      </c>
      <c r="E715" s="8">
        <f>VLOOKUP(A715,'Absolute Total Monosaccharide C'!$E$2:$T$999,3)</f>
        <v>0.12186</v>
      </c>
      <c r="F715" s="8">
        <f>VLOOKUP(A715,'Absolute Total Monosaccharide C'!$E$2:$T$999,4)</f>
        <v>0.02911</v>
      </c>
      <c r="G715" s="8">
        <f>VLOOKUP(A715,'Absolute Total Monosaccharide C'!$E$2:$T$999,5)</f>
        <v>0.018498</v>
      </c>
      <c r="H715" s="8">
        <f>VLOOKUP(A715,'Absolute Total Monosaccharide C'!$E$2:$T$999,6)</f>
        <v>0.005833</v>
      </c>
      <c r="I715" s="110">
        <f>VLOOKUP(A715,'Absolute Total Monosaccharide C'!$E$2:$T$999,7)</f>
        <v>0.044939</v>
      </c>
      <c r="J715" s="8">
        <f>VLOOKUP(A715,'Absolute Total Monosaccharide C'!$E$2:$T$999,8)</f>
        <v>0.001986</v>
      </c>
      <c r="K715" s="8">
        <f>VLOOKUP(A715,'Absolute Total Monosaccharide C'!$E$2:$T$999,9)</f>
        <v>0.004363</v>
      </c>
      <c r="L715" s="8">
        <f>VLOOKUP(A715,'Absolute Total Monosaccharide C'!$E$2:$T$999,10)</f>
        <v>0.000528</v>
      </c>
      <c r="M715" s="8">
        <f>VLOOKUP(A715,'Absolute Total Monosaccharide C'!$E$2:$T$999,11)</f>
        <v>0.027784</v>
      </c>
      <c r="N715" s="8">
        <f>VLOOKUP(A715,'Absolute Total Monosaccharide C'!$E$2:$T$999,12)</f>
        <v>0</v>
      </c>
      <c r="O715" s="8">
        <f>VLOOKUP(A715,'Absolute Total Monosaccharide C'!$E$2:$T$999,13)</f>
        <v>0</v>
      </c>
      <c r="P715" s="8">
        <f>VLOOKUP(A715,'Absolute Total Monosaccharide C'!$E$2:$T$999,14)</f>
        <v>0.004987</v>
      </c>
      <c r="Q715" s="8">
        <f>VLOOKUP(A715,'Absolute Total Monosaccharide C'!$E$2:$T$999,15)</f>
        <v>0</v>
      </c>
      <c r="R715" s="8">
        <f>VLOOKUP(A715,'Absolute Total Monosaccharide C'!$E$2:$T$999,16)</f>
        <v>0.002646</v>
      </c>
      <c r="S715" s="110">
        <f>VLOOKUP(A715,'Absolute Total Monosaccharide C'!$E$2:$T$999,2)</f>
        <v>9.806</v>
      </c>
    </row>
    <row r="716">
      <c r="A716" s="2" t="s">
        <v>1958</v>
      </c>
      <c r="B716" s="8" t="str">
        <f>VLOOKUP(A716,'Food Encyclopedia'!$C$2:$K$999,3)&amp;","&amp;VLOOKUP(A716,'Food Encyclopedia'!$C$2:$K$999,4)&amp;","&amp;VLOOKUP(A716,'Food Encyclopedia'!$C$2:$K$999,5)&amp;","&amp;VLOOKUP(A716,'Food Encyclopedia'!$C$2:$K$999,6)</f>
        <v>Cauliflower, florets, whole, frozen,Flav R Pac,,Vegetables</v>
      </c>
      <c r="C716" s="8" t="str">
        <f>VLOOKUP(A716,'Food Encyclopedia'!$C$2:$K$999,6)</f>
        <v>Vegetables</v>
      </c>
      <c r="D716" s="8" t="str">
        <f>VLOOKUP(A716,'Food Encyclopedia'!$C$2:$K$999,7)</f>
        <v>Vegetable</v>
      </c>
      <c r="E716" s="8">
        <f>VLOOKUP(A716,'Absolute Total Monosaccharide C'!$E$2:$T$999,3)</f>
        <v>0.132143</v>
      </c>
      <c r="F716" s="8">
        <f>VLOOKUP(A716,'Absolute Total Monosaccharide C'!$E$2:$T$999,4)</f>
        <v>0.026778</v>
      </c>
      <c r="G716" s="8">
        <f>VLOOKUP(A716,'Absolute Total Monosaccharide C'!$E$2:$T$999,5)</f>
        <v>0.009129</v>
      </c>
      <c r="H716" s="8">
        <f>VLOOKUP(A716,'Absolute Total Monosaccharide C'!$E$2:$T$999,6)</f>
        <v>0.004479</v>
      </c>
      <c r="I716" s="110">
        <f>VLOOKUP(A716,'Absolute Total Monosaccharide C'!$E$2:$T$999,7)</f>
        <v>0.036074</v>
      </c>
      <c r="J716" s="8">
        <f>VLOOKUP(A716,'Absolute Total Monosaccharide C'!$E$2:$T$999,8)</f>
        <v>0.001902</v>
      </c>
      <c r="K716" s="8">
        <f>VLOOKUP(A716,'Absolute Total Monosaccharide C'!$E$2:$T$999,9)</f>
        <v>0.00357</v>
      </c>
      <c r="L716" s="8">
        <f>VLOOKUP(A716,'Absolute Total Monosaccharide C'!$E$2:$T$999,10)</f>
        <v>0</v>
      </c>
      <c r="M716" s="8">
        <f>VLOOKUP(A716,'Absolute Total Monosaccharide C'!$E$2:$T$999,11)</f>
        <v>0.030916</v>
      </c>
      <c r="N716" s="8">
        <f>VLOOKUP(A716,'Absolute Total Monosaccharide C'!$E$2:$T$999,12)</f>
        <v>0</v>
      </c>
      <c r="O716" s="8">
        <f>VLOOKUP(A716,'Absolute Total Monosaccharide C'!$E$2:$T$999,13)</f>
        <v>0</v>
      </c>
      <c r="P716" s="8">
        <f>VLOOKUP(A716,'Absolute Total Monosaccharide C'!$E$2:$T$999,14)</f>
        <v>0.004327</v>
      </c>
      <c r="Q716" s="8">
        <f>VLOOKUP(A716,'Absolute Total Monosaccharide C'!$E$2:$T$999,15)</f>
        <v>0</v>
      </c>
      <c r="R716" s="8">
        <f>VLOOKUP(A716,'Absolute Total Monosaccharide C'!$E$2:$T$999,16)</f>
        <v>0.001631</v>
      </c>
      <c r="S716" s="110">
        <f>VLOOKUP(A716,'Absolute Total Monosaccharide C'!$E$2:$T$999,2)</f>
        <v>10.285</v>
      </c>
    </row>
    <row r="717">
      <c r="A717" s="2" t="s">
        <v>1960</v>
      </c>
      <c r="B717" s="8" t="str">
        <f>VLOOKUP(A717,'Food Encyclopedia'!$C$2:$K$999,3)&amp;","&amp;VLOOKUP(A717,'Food Encyclopedia'!$C$2:$K$999,4)&amp;","&amp;VLOOKUP(A717,'Food Encyclopedia'!$C$2:$K$999,5)&amp;","&amp;VLOOKUP(A717,'Food Encyclopedia'!$C$2:$K$999,6)</f>
        <v>Collard greens, chopped, whole, frozen,Best Yet ,,Vegetables</v>
      </c>
      <c r="C717" s="8" t="str">
        <f>VLOOKUP(A717,'Food Encyclopedia'!$C$2:$K$999,6)</f>
        <v>Vegetables</v>
      </c>
      <c r="D717" s="8" t="str">
        <f>VLOOKUP(A717,'Food Encyclopedia'!$C$2:$K$999,7)</f>
        <v>Vegetable</v>
      </c>
      <c r="E717" s="8">
        <f>VLOOKUP(A717,'Absolute Total Monosaccharide C'!$E$2:$T$999,3)</f>
        <v>0.067972</v>
      </c>
      <c r="F717" s="8">
        <f>VLOOKUP(A717,'Absolute Total Monosaccharide C'!$E$2:$T$999,4)</f>
        <v>0.034093</v>
      </c>
      <c r="G717" s="8">
        <f>VLOOKUP(A717,'Absolute Total Monosaccharide C'!$E$2:$T$999,5)</f>
        <v>0.005254</v>
      </c>
      <c r="H717" s="8">
        <f>VLOOKUP(A717,'Absolute Total Monosaccharide C'!$E$2:$T$999,6)</f>
        <v>0.010149</v>
      </c>
      <c r="I717" s="110">
        <f>VLOOKUP(A717,'Absolute Total Monosaccharide C'!$E$2:$T$999,7)</f>
        <v>0.029333</v>
      </c>
      <c r="J717" s="8">
        <f>VLOOKUP(A717,'Absolute Total Monosaccharide C'!$E$2:$T$999,8)</f>
        <v>0.002782</v>
      </c>
      <c r="K717" s="8">
        <f>VLOOKUP(A717,'Absolute Total Monosaccharide C'!$E$2:$T$999,9)</f>
        <v>0.00499</v>
      </c>
      <c r="L717" s="8">
        <f>VLOOKUP(A717,'Absolute Total Monosaccharide C'!$E$2:$T$999,10)</f>
        <v>0.000173</v>
      </c>
      <c r="M717" s="8">
        <f>VLOOKUP(A717,'Absolute Total Monosaccharide C'!$E$2:$T$999,11)</f>
        <v>0.040453</v>
      </c>
      <c r="N717" s="8">
        <f>VLOOKUP(A717,'Absolute Total Monosaccharide C'!$E$2:$T$999,12)</f>
        <v>0.000306</v>
      </c>
      <c r="O717" s="8">
        <f>VLOOKUP(A717,'Absolute Total Monosaccharide C'!$E$2:$T$999,13)</f>
        <v>0.000266</v>
      </c>
      <c r="P717" s="8">
        <f>VLOOKUP(A717,'Absolute Total Monosaccharide C'!$E$2:$T$999,14)</f>
        <v>0.002333</v>
      </c>
      <c r="Q717" s="8">
        <f>VLOOKUP(A717,'Absolute Total Monosaccharide C'!$E$2:$T$999,15)</f>
        <v>0</v>
      </c>
      <c r="R717" s="8">
        <f>VLOOKUP(A717,'Absolute Total Monosaccharide C'!$E$2:$T$999,16)</f>
        <v>0.001928</v>
      </c>
      <c r="S717" s="110">
        <f>VLOOKUP(A717,'Absolute Total Monosaccharide C'!$E$2:$T$999,2)</f>
        <v>10.377</v>
      </c>
    </row>
    <row r="718">
      <c r="A718" s="2" t="s">
        <v>1962</v>
      </c>
      <c r="B718" s="8" t="str">
        <f>VLOOKUP(A718,'Food Encyclopedia'!$C$2:$K$999,3)&amp;","&amp;VLOOKUP(A718,'Food Encyclopedia'!$C$2:$K$999,4)&amp;","&amp;VLOOKUP(A718,'Food Encyclopedia'!$C$2:$K$999,5)&amp;","&amp;VLOOKUP(A718,'Food Encyclopedia'!$C$2:$K$999,6)</f>
        <v>Corn, NA, whole kernel, frozen,Flav R Pac,,Vegetables</v>
      </c>
      <c r="C718" s="8" t="str">
        <f>VLOOKUP(A718,'Food Encyclopedia'!$C$2:$K$999,6)</f>
        <v>Vegetables</v>
      </c>
      <c r="D718" s="8" t="str">
        <f>VLOOKUP(A718,'Food Encyclopedia'!$C$2:$K$999,7)</f>
        <v>Vegetable</v>
      </c>
      <c r="E718" s="8" t="str">
        <f>VLOOKUP(A718,'Absolute Total Monosaccharide C'!$E$2:$T$999,3)</f>
        <v/>
      </c>
      <c r="F718" s="8" t="str">
        <f>VLOOKUP(A718,'Absolute Total Monosaccharide C'!$E$2:$T$999,4)</f>
        <v/>
      </c>
      <c r="G718" s="8" t="str">
        <f>VLOOKUP(A718,'Absolute Total Monosaccharide C'!$E$2:$T$999,5)</f>
        <v/>
      </c>
      <c r="H718" s="8" t="str">
        <f>VLOOKUP(A718,'Absolute Total Monosaccharide C'!$E$2:$T$999,6)</f>
        <v/>
      </c>
      <c r="I718" s="110" t="str">
        <f>VLOOKUP(A718,'Absolute Total Monosaccharide C'!$E$2:$T$999,7)</f>
        <v/>
      </c>
      <c r="J718" s="8" t="str">
        <f>VLOOKUP(A718,'Absolute Total Monosaccharide C'!$E$2:$T$999,8)</f>
        <v/>
      </c>
      <c r="K718" s="111" t="str">
        <f>VLOOKUP(A718,'Absolute Total Monosaccharide C'!$E$2:$T$999,9)</f>
        <v/>
      </c>
      <c r="L718" s="8" t="str">
        <f>VLOOKUP(A718,'Absolute Total Monosaccharide C'!$E$2:$T$999,10)</f>
        <v/>
      </c>
      <c r="M718" s="8" t="str">
        <f>VLOOKUP(A718,'Absolute Total Monosaccharide C'!$E$2:$T$999,11)</f>
        <v/>
      </c>
      <c r="N718" s="8" t="str">
        <f>VLOOKUP(A718,'Absolute Total Monosaccharide C'!$E$2:$T$999,12)</f>
        <v/>
      </c>
      <c r="O718" s="8" t="str">
        <f>VLOOKUP(A718,'Absolute Total Monosaccharide C'!$E$2:$T$999,13)</f>
        <v/>
      </c>
      <c r="P718" s="8" t="str">
        <f>VLOOKUP(A718,'Absolute Total Monosaccharide C'!$E$2:$T$999,14)</f>
        <v/>
      </c>
      <c r="Q718" s="8" t="str">
        <f>VLOOKUP(A718,'Absolute Total Monosaccharide C'!$E$2:$T$999,15)</f>
        <v/>
      </c>
      <c r="R718" s="8" t="str">
        <f>VLOOKUP(A718,'Absolute Total Monosaccharide C'!$E$2:$T$999,16)</f>
        <v/>
      </c>
      <c r="S718" s="110">
        <f>VLOOKUP(A718,'Absolute Total Monosaccharide C'!$E$2:$T$999,2)</f>
        <v>10.293</v>
      </c>
    </row>
    <row r="719">
      <c r="A719" s="2" t="s">
        <v>1964</v>
      </c>
      <c r="B719" s="8" t="str">
        <f>VLOOKUP(A719,'Food Encyclopedia'!$C$2:$K$999,3)&amp;","&amp;VLOOKUP(A719,'Food Encyclopedia'!$C$2:$K$999,4)&amp;","&amp;VLOOKUP(A719,'Food Encyclopedia'!$C$2:$K$999,5)&amp;","&amp;VLOOKUP(A719,'Food Encyclopedia'!$C$2:$K$999,6)</f>
        <v>Green beans, NA, whole, frozen,Birds Eye,,Vegetables</v>
      </c>
      <c r="C719" s="8" t="str">
        <f>VLOOKUP(A719,'Food Encyclopedia'!$C$2:$K$999,6)</f>
        <v>Vegetables</v>
      </c>
      <c r="D719" s="8" t="str">
        <f>VLOOKUP(A719,'Food Encyclopedia'!$C$2:$K$999,7)</f>
        <v>Vegetable</v>
      </c>
      <c r="E719" s="8">
        <f>VLOOKUP(A719,'Absolute Total Monosaccharide C'!$E$2:$T$999,3)</f>
        <v>0.167072</v>
      </c>
      <c r="F719" s="8">
        <f>VLOOKUP(A719,'Absolute Total Monosaccharide C'!$E$2:$T$999,4)</f>
        <v>0.032366</v>
      </c>
      <c r="G719" s="8">
        <f>VLOOKUP(A719,'Absolute Total Monosaccharide C'!$E$2:$T$999,5)</f>
        <v>0.004466</v>
      </c>
      <c r="H719" s="8">
        <f>VLOOKUP(A719,'Absolute Total Monosaccharide C'!$E$2:$T$999,6)</f>
        <v>0.004965</v>
      </c>
      <c r="I719" s="110">
        <f>VLOOKUP(A719,'Absolute Total Monosaccharide C'!$E$2:$T$999,7)</f>
        <v>0.018069</v>
      </c>
      <c r="J719" s="8">
        <f>VLOOKUP(A719,'Absolute Total Monosaccharide C'!$E$2:$T$999,8)</f>
        <v>0.001749</v>
      </c>
      <c r="K719" s="8">
        <f>VLOOKUP(A719,'Absolute Total Monosaccharide C'!$E$2:$T$999,9)</f>
        <v>0.002935</v>
      </c>
      <c r="L719" s="8">
        <f>VLOOKUP(A719,'Absolute Total Monosaccharide C'!$E$2:$T$999,10)</f>
        <v>0.000163</v>
      </c>
      <c r="M719" s="8">
        <f>VLOOKUP(A719,'Absolute Total Monosaccharide C'!$E$2:$T$999,11)</f>
        <v>0.044095</v>
      </c>
      <c r="N719" s="8">
        <f>VLOOKUP(A719,'Absolute Total Monosaccharide C'!$E$2:$T$999,12)</f>
        <v>0</v>
      </c>
      <c r="O719" s="8">
        <f>VLOOKUP(A719,'Absolute Total Monosaccharide C'!$E$2:$T$999,13)</f>
        <v>0</v>
      </c>
      <c r="P719" s="8">
        <f>VLOOKUP(A719,'Absolute Total Monosaccharide C'!$E$2:$T$999,14)</f>
        <v>0.008741</v>
      </c>
      <c r="Q719" s="8">
        <f>VLOOKUP(A719,'Absolute Total Monosaccharide C'!$E$2:$T$999,15)</f>
        <v>0</v>
      </c>
      <c r="R719" s="8">
        <f>VLOOKUP(A719,'Absolute Total Monosaccharide C'!$E$2:$T$999,16)</f>
        <v>0.001247</v>
      </c>
      <c r="S719" s="110">
        <f>VLOOKUP(A719,'Absolute Total Monosaccharide C'!$E$2:$T$999,2)</f>
        <v>9.681</v>
      </c>
    </row>
    <row r="720">
      <c r="A720" s="2" t="s">
        <v>1965</v>
      </c>
      <c r="B720" s="8" t="str">
        <f>VLOOKUP(A720,'Food Encyclopedia'!$C$2:$K$999,3)&amp;","&amp;VLOOKUP(A720,'Food Encyclopedia'!$C$2:$K$999,4)&amp;","&amp;VLOOKUP(A720,'Food Encyclopedia'!$C$2:$K$999,5)&amp;","&amp;VLOOKUP(A720,'Food Encyclopedia'!$C$2:$K$999,6)</f>
        <v>Carrots, Crinkle cut, whole, frozen,Flav R Pac,,Vegetables</v>
      </c>
      <c r="C720" s="8" t="str">
        <f>VLOOKUP(A720,'Food Encyclopedia'!$C$2:$K$999,6)</f>
        <v>Vegetables</v>
      </c>
      <c r="D720" s="8" t="str">
        <f>VLOOKUP(A720,'Food Encyclopedia'!$C$2:$K$999,7)</f>
        <v>Vegetable</v>
      </c>
      <c r="E720" s="8">
        <f>VLOOKUP(A720,'Absolute Total Monosaccharide C'!$E$2:$T$999,3)</f>
        <v>0.276366</v>
      </c>
      <c r="F720" s="8">
        <f>VLOOKUP(A720,'Absolute Total Monosaccharide C'!$E$2:$T$999,4)</f>
        <v>0.049665</v>
      </c>
      <c r="G720" s="8">
        <f>VLOOKUP(A720,'Absolute Total Monosaccharide C'!$E$2:$T$999,5)</f>
        <v>0.011556</v>
      </c>
      <c r="H720" s="8">
        <f>VLOOKUP(A720,'Absolute Total Monosaccharide C'!$E$2:$T$999,6)</f>
        <v>0.001587</v>
      </c>
      <c r="I720" s="110">
        <f>VLOOKUP(A720,'Absolute Total Monosaccharide C'!$E$2:$T$999,7)</f>
        <v>0.02719</v>
      </c>
      <c r="J720" s="8">
        <f>VLOOKUP(A720,'Absolute Total Monosaccharide C'!$E$2:$T$999,8)</f>
        <v>0.002737</v>
      </c>
      <c r="K720" s="8">
        <f>VLOOKUP(A720,'Absolute Total Monosaccharide C'!$E$2:$T$999,9)</f>
        <v>0.004436</v>
      </c>
      <c r="L720" s="111">
        <f>VLOOKUP(A720,'Absolute Total Monosaccharide C'!$E$2:$T$999,10)</f>
        <v>0.0000812</v>
      </c>
      <c r="M720" s="8">
        <f>VLOOKUP(A720,'Absolute Total Monosaccharide C'!$E$2:$T$999,11)</f>
        <v>0.037335</v>
      </c>
      <c r="N720" s="8">
        <f>VLOOKUP(A720,'Absolute Total Monosaccharide C'!$E$2:$T$999,12)</f>
        <v>0</v>
      </c>
      <c r="O720" s="8">
        <f>VLOOKUP(A720,'Absolute Total Monosaccharide C'!$E$2:$T$999,13)</f>
        <v>0</v>
      </c>
      <c r="P720" s="8">
        <f>VLOOKUP(A720,'Absolute Total Monosaccharide C'!$E$2:$T$999,14)</f>
        <v>0.002983</v>
      </c>
      <c r="Q720" s="8">
        <f>VLOOKUP(A720,'Absolute Total Monosaccharide C'!$E$2:$T$999,15)</f>
        <v>0</v>
      </c>
      <c r="R720" s="8">
        <f>VLOOKUP(A720,'Absolute Total Monosaccharide C'!$E$2:$T$999,16)</f>
        <v>0.00055</v>
      </c>
      <c r="S720" s="110">
        <f>VLOOKUP(A720,'Absolute Total Monosaccharide C'!$E$2:$T$999,2)</f>
        <v>9.792</v>
      </c>
    </row>
    <row r="721">
      <c r="A721" s="2" t="s">
        <v>1967</v>
      </c>
      <c r="B721" s="8" t="str">
        <f>VLOOKUP(A721,'Food Encyclopedia'!$C$2:$K$999,3)&amp;","&amp;VLOOKUP(A721,'Food Encyclopedia'!$C$2:$K$999,4)&amp;","&amp;VLOOKUP(A721,'Food Encyclopedia'!$C$2:$K$999,5)&amp;","&amp;VLOOKUP(A721,'Food Encyclopedia'!$C$2:$K$999,6)</f>
        <v>Spinach, chopped baby spinach, whole, frozen,Birds Eye,,Vegetables</v>
      </c>
      <c r="C721" s="8" t="str">
        <f>VLOOKUP(A721,'Food Encyclopedia'!$C$2:$K$999,6)</f>
        <v>Vegetables</v>
      </c>
      <c r="D721" s="8" t="str">
        <f>VLOOKUP(A721,'Food Encyclopedia'!$C$2:$K$999,7)</f>
        <v>Vegetable</v>
      </c>
      <c r="E721" s="8">
        <f>VLOOKUP(A721,'Absolute Total Monosaccharide C'!$E$2:$T$999,3)</f>
        <v>0.05668</v>
      </c>
      <c r="F721" s="8">
        <f>VLOOKUP(A721,'Absolute Total Monosaccharide C'!$E$2:$T$999,4)</f>
        <v>0.030263</v>
      </c>
      <c r="G721" s="8">
        <f>VLOOKUP(A721,'Absolute Total Monosaccharide C'!$E$2:$T$999,5)</f>
        <v>0.003431</v>
      </c>
      <c r="H721" s="8">
        <f>VLOOKUP(A721,'Absolute Total Monosaccharide C'!$E$2:$T$999,6)</f>
        <v>0.006601</v>
      </c>
      <c r="I721" s="110">
        <f>VLOOKUP(A721,'Absolute Total Monosaccharide C'!$E$2:$T$999,7)</f>
        <v>0.030039</v>
      </c>
      <c r="J721" s="8">
        <f>VLOOKUP(A721,'Absolute Total Monosaccharide C'!$E$2:$T$999,8)</f>
        <v>0.002595</v>
      </c>
      <c r="K721" s="8">
        <f>VLOOKUP(A721,'Absolute Total Monosaccharide C'!$E$2:$T$999,9)</f>
        <v>0.007058</v>
      </c>
      <c r="L721" s="8">
        <f>VLOOKUP(A721,'Absolute Total Monosaccharide C'!$E$2:$T$999,10)</f>
        <v>0.000464</v>
      </c>
      <c r="M721" s="8">
        <f>VLOOKUP(A721,'Absolute Total Monosaccharide C'!$E$2:$T$999,11)</f>
        <v>0.031334</v>
      </c>
      <c r="N721" s="8">
        <f>VLOOKUP(A721,'Absolute Total Monosaccharide C'!$E$2:$T$999,12)</f>
        <v>0</v>
      </c>
      <c r="O721" s="8">
        <f>VLOOKUP(A721,'Absolute Total Monosaccharide C'!$E$2:$T$999,13)</f>
        <v>0</v>
      </c>
      <c r="P721" s="8">
        <f>VLOOKUP(A721,'Absolute Total Monosaccharide C'!$E$2:$T$999,14)</f>
        <v>0.002094</v>
      </c>
      <c r="Q721" s="8">
        <f>VLOOKUP(A721,'Absolute Total Monosaccharide C'!$E$2:$T$999,15)</f>
        <v>0</v>
      </c>
      <c r="R721" s="8">
        <f>VLOOKUP(A721,'Absolute Total Monosaccharide C'!$E$2:$T$999,16)</f>
        <v>0.001606</v>
      </c>
      <c r="S721" s="110">
        <f>VLOOKUP(A721,'Absolute Total Monosaccharide C'!$E$2:$T$999,2)</f>
        <v>10.275</v>
      </c>
    </row>
    <row r="722">
      <c r="A722" s="2" t="s">
        <v>1969</v>
      </c>
      <c r="B722" s="8" t="str">
        <f>VLOOKUP(A722,'Food Encyclopedia'!$C$2:$K$999,3)&amp;","&amp;VLOOKUP(A722,'Food Encyclopedia'!$C$2:$K$999,4)&amp;","&amp;VLOOKUP(A722,'Food Encyclopedia'!$C$2:$K$999,5)&amp;","&amp;VLOOKUP(A722,'Food Encyclopedia'!$C$2:$K$999,6)</f>
        <v>Spinach, chopped spinach, whole, frozen,Green Giant,,Vegetables</v>
      </c>
      <c r="C722" s="8" t="str">
        <f>VLOOKUP(A722,'Food Encyclopedia'!$C$2:$K$999,6)</f>
        <v>Vegetables</v>
      </c>
      <c r="D722" s="8" t="str">
        <f>VLOOKUP(A722,'Food Encyclopedia'!$C$2:$K$999,7)</f>
        <v>Vegetable</v>
      </c>
      <c r="E722" s="8">
        <f>VLOOKUP(A722,'Absolute Total Monosaccharide C'!$E$2:$T$999,3)</f>
        <v>0.025954</v>
      </c>
      <c r="F722" s="8">
        <f>VLOOKUP(A722,'Absolute Total Monosaccharide C'!$E$2:$T$999,4)</f>
        <v>0.013972</v>
      </c>
      <c r="G722" s="8">
        <f>VLOOKUP(A722,'Absolute Total Monosaccharide C'!$E$2:$T$999,5)</f>
        <v>0.004681</v>
      </c>
      <c r="H722" s="8">
        <f>VLOOKUP(A722,'Absolute Total Monosaccharide C'!$E$2:$T$999,6)</f>
        <v>0.003282</v>
      </c>
      <c r="I722" s="110">
        <f>VLOOKUP(A722,'Absolute Total Monosaccharide C'!$E$2:$T$999,7)</f>
        <v>0.016032</v>
      </c>
      <c r="J722" s="8">
        <f>VLOOKUP(A722,'Absolute Total Monosaccharide C'!$E$2:$T$999,8)</f>
        <v>0.001115</v>
      </c>
      <c r="K722" s="8">
        <f>VLOOKUP(A722,'Absolute Total Monosaccharide C'!$E$2:$T$999,9)</f>
        <v>0.003309</v>
      </c>
      <c r="L722" s="8">
        <f>VLOOKUP(A722,'Absolute Total Monosaccharide C'!$E$2:$T$999,10)</f>
        <v>0.000452</v>
      </c>
      <c r="M722" s="8">
        <f>VLOOKUP(A722,'Absolute Total Monosaccharide C'!$E$2:$T$999,11)</f>
        <v>0.024113</v>
      </c>
      <c r="N722" s="8">
        <f>VLOOKUP(A722,'Absolute Total Monosaccharide C'!$E$2:$T$999,12)</f>
        <v>0</v>
      </c>
      <c r="O722" s="8">
        <f>VLOOKUP(A722,'Absolute Total Monosaccharide C'!$E$2:$T$999,13)</f>
        <v>0</v>
      </c>
      <c r="P722" s="8">
        <f>VLOOKUP(A722,'Absolute Total Monosaccharide C'!$E$2:$T$999,14)</f>
        <v>0.000969</v>
      </c>
      <c r="Q722" s="8">
        <f>VLOOKUP(A722,'Absolute Total Monosaccharide C'!$E$2:$T$999,15)</f>
        <v>0</v>
      </c>
      <c r="R722" s="8">
        <f>VLOOKUP(A722,'Absolute Total Monosaccharide C'!$E$2:$T$999,16)</f>
        <v>0.001483</v>
      </c>
      <c r="S722" s="110">
        <f>VLOOKUP(A722,'Absolute Total Monosaccharide C'!$E$2:$T$999,2)</f>
        <v>10.454</v>
      </c>
    </row>
    <row r="723">
      <c r="A723" s="2" t="s">
        <v>1971</v>
      </c>
      <c r="B723" s="8" t="str">
        <f>VLOOKUP(A723,'Food Encyclopedia'!$C$2:$K$999,3)&amp;","&amp;VLOOKUP(A723,'Food Encyclopedia'!$C$2:$K$999,4)&amp;","&amp;VLOOKUP(A723,'Food Encyclopedia'!$C$2:$K$999,5)&amp;","&amp;VLOOKUP(A723,'Food Encyclopedia'!$C$2:$K$999,6)</f>
        <v>Spinach, cut spinach, whole, frozen,Cascadian Farm Organic,,Vegetables</v>
      </c>
      <c r="C723" s="8" t="str">
        <f>VLOOKUP(A723,'Food Encyclopedia'!$C$2:$K$999,6)</f>
        <v>Vegetables</v>
      </c>
      <c r="D723" s="8" t="str">
        <f>VLOOKUP(A723,'Food Encyclopedia'!$C$2:$K$999,7)</f>
        <v>Vegetable</v>
      </c>
      <c r="E723" s="8">
        <f>VLOOKUP(A723,'Absolute Total Monosaccharide C'!$E$2:$T$999,3)</f>
        <v>0.026326</v>
      </c>
      <c r="F723" s="8">
        <f>VLOOKUP(A723,'Absolute Total Monosaccharide C'!$E$2:$T$999,4)</f>
        <v>0.017171</v>
      </c>
      <c r="G723" s="8">
        <f>VLOOKUP(A723,'Absolute Total Monosaccharide C'!$E$2:$T$999,5)</f>
        <v>0.003842</v>
      </c>
      <c r="H723" s="8">
        <f>VLOOKUP(A723,'Absolute Total Monosaccharide C'!$E$2:$T$999,6)</f>
        <v>0.003099</v>
      </c>
      <c r="I723" s="110">
        <f>VLOOKUP(A723,'Absolute Total Monosaccharide C'!$E$2:$T$999,7)</f>
        <v>0.031402</v>
      </c>
      <c r="J723" s="8">
        <f>VLOOKUP(A723,'Absolute Total Monosaccharide C'!$E$2:$T$999,8)</f>
        <v>0.000922</v>
      </c>
      <c r="K723" s="8">
        <f>VLOOKUP(A723,'Absolute Total Monosaccharide C'!$E$2:$T$999,9)</f>
        <v>0.005186</v>
      </c>
      <c r="L723" s="8">
        <f>VLOOKUP(A723,'Absolute Total Monosaccharide C'!$E$2:$T$999,10)</f>
        <v>0.00048</v>
      </c>
      <c r="M723" s="8">
        <f>VLOOKUP(A723,'Absolute Total Monosaccharide C'!$E$2:$T$999,11)</f>
        <v>0.024987</v>
      </c>
      <c r="N723" s="8">
        <f>VLOOKUP(A723,'Absolute Total Monosaccharide C'!$E$2:$T$999,12)</f>
        <v>0</v>
      </c>
      <c r="O723" s="8">
        <f>VLOOKUP(A723,'Absolute Total Monosaccharide C'!$E$2:$T$999,13)</f>
        <v>0</v>
      </c>
      <c r="P723" s="8">
        <f>VLOOKUP(A723,'Absolute Total Monosaccharide C'!$E$2:$T$999,14)</f>
        <v>0.002199</v>
      </c>
      <c r="Q723" s="8">
        <f>VLOOKUP(A723,'Absolute Total Monosaccharide C'!$E$2:$T$999,15)</f>
        <v>0</v>
      </c>
      <c r="R723" s="8">
        <f>VLOOKUP(A723,'Absolute Total Monosaccharide C'!$E$2:$T$999,16)</f>
        <v>0.001772</v>
      </c>
      <c r="S723" s="110">
        <f>VLOOKUP(A723,'Absolute Total Monosaccharide C'!$E$2:$T$999,2)</f>
        <v>10.619</v>
      </c>
    </row>
    <row r="724">
      <c r="A724" s="2" t="s">
        <v>1974</v>
      </c>
      <c r="B724" s="8" t="str">
        <f>VLOOKUP(A724,'Food Encyclopedia'!$C$2:$K$999,3)&amp;","&amp;VLOOKUP(A724,'Food Encyclopedia'!$C$2:$K$999,4)&amp;","&amp;VLOOKUP(A724,'Food Encyclopedia'!$C$2:$K$999,5)&amp;","&amp;VLOOKUP(A724,'Food Encyclopedia'!$C$2:$K$999,6)</f>
        <v>Brussel Sprouts, NA, whole, frozen ,Birds Eye,,Vegetables</v>
      </c>
      <c r="C724" s="8" t="str">
        <f>VLOOKUP(A724,'Food Encyclopedia'!$C$2:$K$999,6)</f>
        <v>Vegetables</v>
      </c>
      <c r="D724" s="8" t="str">
        <f>VLOOKUP(A724,'Food Encyclopedia'!$C$2:$K$999,7)</f>
        <v>Vegetable</v>
      </c>
      <c r="E724" s="8">
        <f>VLOOKUP(A724,'Absolute Total Monosaccharide C'!$E$2:$T$999,3)</f>
        <v>0.138643</v>
      </c>
      <c r="F724" s="8">
        <f>VLOOKUP(A724,'Absolute Total Monosaccharide C'!$E$2:$T$999,4)</f>
        <v>0.023953</v>
      </c>
      <c r="G724" s="8">
        <f>VLOOKUP(A724,'Absolute Total Monosaccharide C'!$E$2:$T$999,5)</f>
        <v>0.089595</v>
      </c>
      <c r="H724" s="8">
        <f>VLOOKUP(A724,'Absolute Total Monosaccharide C'!$E$2:$T$999,6)</f>
        <v>0.009533</v>
      </c>
      <c r="I724" s="110">
        <f>VLOOKUP(A724,'Absolute Total Monosaccharide C'!$E$2:$T$999,7)</f>
        <v>0.038256</v>
      </c>
      <c r="J724" s="8">
        <f>VLOOKUP(A724,'Absolute Total Monosaccharide C'!$E$2:$T$999,8)</f>
        <v>0.000993</v>
      </c>
      <c r="K724" s="8">
        <f>VLOOKUP(A724,'Absolute Total Monosaccharide C'!$E$2:$T$999,9)</f>
        <v>0.003318</v>
      </c>
      <c r="L724" s="8">
        <f>VLOOKUP(A724,'Absolute Total Monosaccharide C'!$E$2:$T$999,10)</f>
        <v>0.000181</v>
      </c>
      <c r="M724" s="8">
        <f>VLOOKUP(A724,'Absolute Total Monosaccharide C'!$E$2:$T$999,11)</f>
        <v>0.026493</v>
      </c>
      <c r="N724" s="8">
        <f>VLOOKUP(A724,'Absolute Total Monosaccharide C'!$E$2:$T$999,12)</f>
        <v>0</v>
      </c>
      <c r="O724" s="8">
        <f>VLOOKUP(A724,'Absolute Total Monosaccharide C'!$E$2:$T$999,13)</f>
        <v>0</v>
      </c>
      <c r="P724" s="8">
        <f>VLOOKUP(A724,'Absolute Total Monosaccharide C'!$E$2:$T$999,14)</f>
        <v>0.002598</v>
      </c>
      <c r="Q724" s="8">
        <f>VLOOKUP(A724,'Absolute Total Monosaccharide C'!$E$2:$T$999,15)</f>
        <v>0</v>
      </c>
      <c r="R724" s="8">
        <f>VLOOKUP(A724,'Absolute Total Monosaccharide C'!$E$2:$T$999,16)</f>
        <v>0.001558</v>
      </c>
      <c r="S724" s="110">
        <f>VLOOKUP(A724,'Absolute Total Monosaccharide C'!$E$2:$T$999,2)</f>
        <v>9.97</v>
      </c>
    </row>
    <row r="725">
      <c r="A725" s="2" t="s">
        <v>1976</v>
      </c>
      <c r="B725" s="8" t="str">
        <f>VLOOKUP(A725,'Food Encyclopedia'!$C$2:$K$999,3)&amp;","&amp;VLOOKUP(A725,'Food Encyclopedia'!$C$2:$K$999,4)&amp;","&amp;VLOOKUP(A725,'Food Encyclopedia'!$C$2:$K$999,5)&amp;","&amp;VLOOKUP(A725,'Food Encyclopedia'!$C$2:$K$999,6)</f>
        <v>Peas, petite, whole, frozen ,Birds Eye,,Beans, Peas, Legumes, Nuts, Seeds</v>
      </c>
      <c r="C725" s="8" t="str">
        <f>VLOOKUP(A725,'Food Encyclopedia'!$C$2:$K$999,6)</f>
        <v>Beans, Peas, Legumes, Nuts, Seeds</v>
      </c>
      <c r="D725" s="8" t="str">
        <f>VLOOKUP(A725,'Food Encyclopedia'!$C$2:$K$999,7)</f>
        <v>Vegetable</v>
      </c>
      <c r="E725" s="8">
        <f>VLOOKUP(A725,'Absolute Total Monosaccharide C'!$E$2:$T$999,3)</f>
        <v>0.237462</v>
      </c>
      <c r="F725" s="8">
        <f>VLOOKUP(A725,'Absolute Total Monosaccharide C'!$E$2:$T$999,4)</f>
        <v>0.012601</v>
      </c>
      <c r="G725" s="8">
        <f>VLOOKUP(A725,'Absolute Total Monosaccharide C'!$E$2:$T$999,5)</f>
        <v>0.015113</v>
      </c>
      <c r="H725" s="8">
        <f>VLOOKUP(A725,'Absolute Total Monosaccharide C'!$E$2:$T$999,6)</f>
        <v>0.002753</v>
      </c>
      <c r="I725" s="110">
        <f>VLOOKUP(A725,'Absolute Total Monosaccharide C'!$E$2:$T$999,7)</f>
        <v>0.027855</v>
      </c>
      <c r="J725" s="8">
        <f>VLOOKUP(A725,'Absolute Total Monosaccharide C'!$E$2:$T$999,8)</f>
        <v>0.00054</v>
      </c>
      <c r="K725" s="8">
        <f>VLOOKUP(A725,'Absolute Total Monosaccharide C'!$E$2:$T$999,9)</f>
        <v>0.001831</v>
      </c>
      <c r="L725" s="111">
        <f>VLOOKUP(A725,'Absolute Total Monosaccharide C'!$E$2:$T$999,10)</f>
        <v>0.0000239</v>
      </c>
      <c r="M725" s="8">
        <f>VLOOKUP(A725,'Absolute Total Monosaccharide C'!$E$2:$T$999,11)</f>
        <v>0.011241</v>
      </c>
      <c r="N725" s="8">
        <f>VLOOKUP(A725,'Absolute Total Monosaccharide C'!$E$2:$T$999,12)</f>
        <v>0</v>
      </c>
      <c r="O725" s="8">
        <f>VLOOKUP(A725,'Absolute Total Monosaccharide C'!$E$2:$T$999,13)</f>
        <v>0</v>
      </c>
      <c r="P725" s="111">
        <f>VLOOKUP(A725,'Absolute Total Monosaccharide C'!$E$2:$T$999,14)</f>
        <v>0.0000173</v>
      </c>
      <c r="Q725" s="8">
        <f>VLOOKUP(A725,'Absolute Total Monosaccharide C'!$E$2:$T$999,15)</f>
        <v>0</v>
      </c>
      <c r="R725" s="8">
        <f>VLOOKUP(A725,'Absolute Total Monosaccharide C'!$E$2:$T$999,16)</f>
        <v>0.001543</v>
      </c>
      <c r="S725" s="110">
        <f>VLOOKUP(A725,'Absolute Total Monosaccharide C'!$E$2:$T$999,2)</f>
        <v>10.332</v>
      </c>
    </row>
    <row r="726">
      <c r="A726" s="2" t="s">
        <v>1978</v>
      </c>
      <c r="B726" s="8" t="str">
        <f>VLOOKUP(A726,'Food Encyclopedia'!$C$2:$K$999,3)&amp;","&amp;VLOOKUP(A726,'Food Encyclopedia'!$C$2:$K$999,4)&amp;","&amp;VLOOKUP(A726,'Food Encyclopedia'!$C$2:$K$999,5)&amp;","&amp;VLOOKUP(A726,'Food Encyclopedia'!$C$2:$K$999,6)</f>
        <v>Peas, sweet peas, whole, frozen,Cascadian Farm Organic,,Beans, Peas, Legumes, Nuts, Seeds</v>
      </c>
      <c r="C726" s="8" t="str">
        <f>VLOOKUP(A726,'Food Encyclopedia'!$C$2:$K$999,6)</f>
        <v>Beans, Peas, Legumes, Nuts, Seeds</v>
      </c>
      <c r="D726" s="8" t="str">
        <f>VLOOKUP(A726,'Food Encyclopedia'!$C$2:$K$999,7)</f>
        <v>Vegetable</v>
      </c>
      <c r="E726" s="8">
        <f>VLOOKUP(A726,'Absolute Total Monosaccharide C'!$E$2:$T$999,3)</f>
        <v>0.529381</v>
      </c>
      <c r="F726" s="8">
        <f>VLOOKUP(A726,'Absolute Total Monosaccharide C'!$E$2:$T$999,4)</f>
        <v>0.01685</v>
      </c>
      <c r="G726" s="8">
        <f>VLOOKUP(A726,'Absolute Total Monosaccharide C'!$E$2:$T$999,5)</f>
        <v>0.188184</v>
      </c>
      <c r="H726" s="8">
        <f>VLOOKUP(A726,'Absolute Total Monosaccharide C'!$E$2:$T$999,6)</f>
        <v>0.010334</v>
      </c>
      <c r="I726" s="110">
        <f>VLOOKUP(A726,'Absolute Total Monosaccharide C'!$E$2:$T$999,7)</f>
        <v>0.047661</v>
      </c>
      <c r="J726" s="8">
        <f>VLOOKUP(A726,'Absolute Total Monosaccharide C'!$E$2:$T$999,8)</f>
        <v>0.000697</v>
      </c>
      <c r="K726" s="8">
        <f>VLOOKUP(A726,'Absolute Total Monosaccharide C'!$E$2:$T$999,9)</f>
        <v>0.001258</v>
      </c>
      <c r="L726" s="111">
        <f>VLOOKUP(A726,'Absolute Total Monosaccharide C'!$E$2:$T$999,10)</f>
        <v>0.0000574</v>
      </c>
      <c r="M726" s="8">
        <f>VLOOKUP(A726,'Absolute Total Monosaccharide C'!$E$2:$T$999,11)</f>
        <v>0.007497</v>
      </c>
      <c r="N726" s="8">
        <f>VLOOKUP(A726,'Absolute Total Monosaccharide C'!$E$2:$T$999,12)</f>
        <v>0</v>
      </c>
      <c r="O726" s="8">
        <f>VLOOKUP(A726,'Absolute Total Monosaccharide C'!$E$2:$T$999,13)</f>
        <v>0</v>
      </c>
      <c r="P726" s="8">
        <f>VLOOKUP(A726,'Absolute Total Monosaccharide C'!$E$2:$T$999,14)</f>
        <v>0.000173</v>
      </c>
      <c r="Q726" s="8">
        <f>VLOOKUP(A726,'Absolute Total Monosaccharide C'!$E$2:$T$999,15)</f>
        <v>0</v>
      </c>
      <c r="R726" s="8">
        <f>VLOOKUP(A726,'Absolute Total Monosaccharide C'!$E$2:$T$999,16)</f>
        <v>0.001954</v>
      </c>
      <c r="S726" s="110">
        <f>VLOOKUP(A726,'Absolute Total Monosaccharide C'!$E$2:$T$999,2)</f>
        <v>10.028</v>
      </c>
    </row>
    <row r="727">
      <c r="A727" s="2" t="s">
        <v>1980</v>
      </c>
      <c r="B727" s="8" t="str">
        <f>VLOOKUP(A727,'Food Encyclopedia'!$C$2:$K$999,3)&amp;","&amp;VLOOKUP(A727,'Food Encyclopedia'!$C$2:$K$999,4)&amp;","&amp;VLOOKUP(A727,'Food Encyclopedia'!$C$2:$K$999,5)&amp;","&amp;VLOOKUP(A727,'Food Encyclopedia'!$C$2:$K$999,6)</f>
        <v>Broccoli, florets, whole, frozen,Stahlbush Island Farms,,Vegetables</v>
      </c>
      <c r="C727" s="8" t="str">
        <f>VLOOKUP(A727,'Food Encyclopedia'!$C$2:$K$999,6)</f>
        <v>Vegetables</v>
      </c>
      <c r="D727" s="8" t="str">
        <f>VLOOKUP(A727,'Food Encyclopedia'!$C$2:$K$999,7)</f>
        <v>Vegetable</v>
      </c>
      <c r="E727" s="8">
        <f>VLOOKUP(A727,'Absolute Total Monosaccharide C'!$E$2:$T$999,3)</f>
        <v>0.104148</v>
      </c>
      <c r="F727" s="8">
        <f>VLOOKUP(A727,'Absolute Total Monosaccharide C'!$E$2:$T$999,4)</f>
        <v>0.026363</v>
      </c>
      <c r="G727" s="8">
        <f>VLOOKUP(A727,'Absolute Total Monosaccharide C'!$E$2:$T$999,5)</f>
        <v>0.014874</v>
      </c>
      <c r="H727" s="8">
        <f>VLOOKUP(A727,'Absolute Total Monosaccharide C'!$E$2:$T$999,6)</f>
        <v>0.004649</v>
      </c>
      <c r="I727" s="110">
        <f>VLOOKUP(A727,'Absolute Total Monosaccharide C'!$E$2:$T$999,7)</f>
        <v>0.043077</v>
      </c>
      <c r="J727" s="8">
        <f>VLOOKUP(A727,'Absolute Total Monosaccharide C'!$E$2:$T$999,8)</f>
        <v>0.002506</v>
      </c>
      <c r="K727" s="8">
        <f>VLOOKUP(A727,'Absolute Total Monosaccharide C'!$E$2:$T$999,9)</f>
        <v>0.003936</v>
      </c>
      <c r="L727" s="111">
        <f>VLOOKUP(A727,'Absolute Total Monosaccharide C'!$E$2:$T$999,10)</f>
        <v>0.0000781</v>
      </c>
      <c r="M727" s="8">
        <f>VLOOKUP(A727,'Absolute Total Monosaccharide C'!$E$2:$T$999,11)</f>
        <v>0.031147</v>
      </c>
      <c r="N727" s="8">
        <f>VLOOKUP(A727,'Absolute Total Monosaccharide C'!$E$2:$T$999,12)</f>
        <v>0.000372</v>
      </c>
      <c r="O727" s="8">
        <f>VLOOKUP(A727,'Absolute Total Monosaccharide C'!$E$2:$T$999,13)</f>
        <v>0</v>
      </c>
      <c r="P727" s="8">
        <f>VLOOKUP(A727,'Absolute Total Monosaccharide C'!$E$2:$T$999,14)</f>
        <v>0.003634</v>
      </c>
      <c r="Q727" s="8">
        <f>VLOOKUP(A727,'Absolute Total Monosaccharide C'!$E$2:$T$999,15)</f>
        <v>0</v>
      </c>
      <c r="R727" s="8">
        <f>VLOOKUP(A727,'Absolute Total Monosaccharide C'!$E$2:$T$999,16)</f>
        <v>0.003088</v>
      </c>
      <c r="S727" s="110">
        <f>VLOOKUP(A727,'Absolute Total Monosaccharide C'!$E$2:$T$999,2)</f>
        <v>10.116</v>
      </c>
    </row>
    <row r="728">
      <c r="A728" s="2" t="s">
        <v>1983</v>
      </c>
      <c r="B728" s="8" t="str">
        <f>VLOOKUP(A728,'Food Encyclopedia'!$C$2:$K$999,3)&amp;","&amp;VLOOKUP(A728,'Food Encyclopedia'!$C$2:$K$999,4)&amp;","&amp;VLOOKUP(A728,'Food Encyclopedia'!$C$2:$K$999,5)&amp;","&amp;VLOOKUP(A728,'Food Encyclopedia'!$C$2:$K$999,6)</f>
        <v>Corn, golden corn, whole kernel, frozen,Signature Select,,Vegetables</v>
      </c>
      <c r="C728" s="8" t="str">
        <f>VLOOKUP(A728,'Food Encyclopedia'!$C$2:$K$999,6)</f>
        <v>Vegetables</v>
      </c>
      <c r="D728" s="8" t="str">
        <f>VLOOKUP(A728,'Food Encyclopedia'!$C$2:$K$999,7)</f>
        <v>Vegetable</v>
      </c>
      <c r="E728" s="8">
        <f>VLOOKUP(A728,'Absolute Total Monosaccharide C'!$E$2:$T$999,3)</f>
        <v>0.734463</v>
      </c>
      <c r="F728" s="8">
        <f>VLOOKUP(A728,'Absolute Total Monosaccharide C'!$E$2:$T$999,4)</f>
        <v>0.007737</v>
      </c>
      <c r="G728" s="8">
        <f>VLOOKUP(A728,'Absolute Total Monosaccharide C'!$E$2:$T$999,5)</f>
        <v>0.069494</v>
      </c>
      <c r="H728" s="8">
        <f>VLOOKUP(A728,'Absolute Total Monosaccharide C'!$E$2:$T$999,6)</f>
        <v>0.014569</v>
      </c>
      <c r="I728" s="110">
        <f>VLOOKUP(A728,'Absolute Total Monosaccharide C'!$E$2:$T$999,7)</f>
        <v>0.027143</v>
      </c>
      <c r="J728" s="8">
        <f>VLOOKUP(A728,'Absolute Total Monosaccharide C'!$E$2:$T$999,8)</f>
        <v>0.000179</v>
      </c>
      <c r="K728" s="8">
        <f>VLOOKUP(A728,'Absolute Total Monosaccharide C'!$E$2:$T$999,9)</f>
        <v>0.000303</v>
      </c>
      <c r="L728" s="111">
        <f>VLOOKUP(A728,'Absolute Total Monosaccharide C'!$E$2:$T$999,10)</f>
        <v>0.0000107</v>
      </c>
      <c r="M728" s="8">
        <f>VLOOKUP(A728,'Absolute Total Monosaccharide C'!$E$2:$T$999,11)</f>
        <v>0.000974</v>
      </c>
      <c r="N728" s="8">
        <f>VLOOKUP(A728,'Absolute Total Monosaccharide C'!$E$2:$T$999,12)</f>
        <v>0</v>
      </c>
      <c r="O728" s="8">
        <f>VLOOKUP(A728,'Absolute Total Monosaccharide C'!$E$2:$T$999,13)</f>
        <v>0</v>
      </c>
      <c r="P728" s="8">
        <f>VLOOKUP(A728,'Absolute Total Monosaccharide C'!$E$2:$T$999,14)</f>
        <v>0.002812</v>
      </c>
      <c r="Q728" s="8">
        <f>VLOOKUP(A728,'Absolute Total Monosaccharide C'!$E$2:$T$999,15)</f>
        <v>0</v>
      </c>
      <c r="R728" s="8">
        <f>VLOOKUP(A728,'Absolute Total Monosaccharide C'!$E$2:$T$999,16)</f>
        <v>0.000789</v>
      </c>
      <c r="S728" s="110">
        <f>VLOOKUP(A728,'Absolute Total Monosaccharide C'!$E$2:$T$999,2)</f>
        <v>10.393</v>
      </c>
    </row>
    <row r="729">
      <c r="A729" s="2" t="s">
        <v>1985</v>
      </c>
      <c r="B729" s="8" t="str">
        <f>VLOOKUP(A729,'Food Encyclopedia'!$C$2:$K$999,3)&amp;","&amp;VLOOKUP(A729,'Food Encyclopedia'!$C$2:$K$999,4)&amp;","&amp;VLOOKUP(A729,'Food Encyclopedia'!$C$2:$K$999,5)&amp;","&amp;VLOOKUP(A729,'Food Encyclopedia'!$C$2:$K$999,6)</f>
        <v>Spinach, cut leaf, leaf, frozen,Signature Select,,Vegetables</v>
      </c>
      <c r="C729" s="8" t="str">
        <f>VLOOKUP(A729,'Food Encyclopedia'!$C$2:$K$999,6)</f>
        <v>Vegetables</v>
      </c>
      <c r="D729" s="8" t="str">
        <f>VLOOKUP(A729,'Food Encyclopedia'!$C$2:$K$999,7)</f>
        <v>Vegetable</v>
      </c>
      <c r="E729" s="8">
        <f>VLOOKUP(A729,'Absolute Total Monosaccharide C'!$E$2:$T$999,3)</f>
        <v>0.029745</v>
      </c>
      <c r="F729" s="8">
        <f>VLOOKUP(A729,'Absolute Total Monosaccharide C'!$E$2:$T$999,4)</f>
        <v>0.017925</v>
      </c>
      <c r="G729" s="8">
        <f>VLOOKUP(A729,'Absolute Total Monosaccharide C'!$E$2:$T$999,5)</f>
        <v>0.014005</v>
      </c>
      <c r="H729" s="8">
        <f>VLOOKUP(A729,'Absolute Total Monosaccharide C'!$E$2:$T$999,6)</f>
        <v>0.00571</v>
      </c>
      <c r="I729" s="110">
        <f>VLOOKUP(A729,'Absolute Total Monosaccharide C'!$E$2:$T$999,7)</f>
        <v>0.017166</v>
      </c>
      <c r="J729" s="8">
        <f>VLOOKUP(A729,'Absolute Total Monosaccharide C'!$E$2:$T$999,8)</f>
        <v>0.00069</v>
      </c>
      <c r="K729" s="8">
        <f>VLOOKUP(A729,'Absolute Total Monosaccharide C'!$E$2:$T$999,9)</f>
        <v>0.004236</v>
      </c>
      <c r="L729" s="8">
        <f>VLOOKUP(A729,'Absolute Total Monosaccharide C'!$E$2:$T$999,10)</f>
        <v>0.000399</v>
      </c>
      <c r="M729" s="8">
        <f>VLOOKUP(A729,'Absolute Total Monosaccharide C'!$E$2:$T$999,11)</f>
        <v>0.028295</v>
      </c>
      <c r="N729" s="8">
        <f>VLOOKUP(A729,'Absolute Total Monosaccharide C'!$E$2:$T$999,12)</f>
        <v>0</v>
      </c>
      <c r="O729" s="8">
        <f>VLOOKUP(A729,'Absolute Total Monosaccharide C'!$E$2:$T$999,13)</f>
        <v>0</v>
      </c>
      <c r="P729" s="8">
        <f>VLOOKUP(A729,'Absolute Total Monosaccharide C'!$E$2:$T$999,14)</f>
        <v>0.002023</v>
      </c>
      <c r="Q729" s="8">
        <f>VLOOKUP(A729,'Absolute Total Monosaccharide C'!$E$2:$T$999,15)</f>
        <v>0</v>
      </c>
      <c r="R729" s="8">
        <f>VLOOKUP(A729,'Absolute Total Monosaccharide C'!$E$2:$T$999,16)</f>
        <v>0.001304</v>
      </c>
      <c r="S729" s="110">
        <f>VLOOKUP(A729,'Absolute Total Monosaccharide C'!$E$2:$T$999,2)</f>
        <v>9.914</v>
      </c>
    </row>
    <row r="730">
      <c r="A730" s="2" t="s">
        <v>1987</v>
      </c>
      <c r="B730" s="8" t="str">
        <f>VLOOKUP(A730,'Food Encyclopedia'!$C$2:$K$999,3)&amp;","&amp;VLOOKUP(A730,'Food Encyclopedia'!$C$2:$K$999,4)&amp;","&amp;VLOOKUP(A730,'Food Encyclopedia'!$C$2:$K$999,5)&amp;","&amp;VLOOKUP(A730,'Food Encyclopedia'!$C$2:$K$999,6)</f>
        <v>Spinach, chopped spinach, whole, frozen,Signature Select,,Vegetables</v>
      </c>
      <c r="C730" s="8" t="str">
        <f>VLOOKUP(A730,'Food Encyclopedia'!$C$2:$K$999,6)</f>
        <v>Vegetables</v>
      </c>
      <c r="D730" s="8" t="str">
        <f>VLOOKUP(A730,'Food Encyclopedia'!$C$2:$K$999,7)</f>
        <v>Vegetable</v>
      </c>
      <c r="E730" s="8">
        <f>VLOOKUP(A730,'Absolute Total Monosaccharide C'!$E$2:$T$999,3)</f>
        <v>0.048299</v>
      </c>
      <c r="F730" s="8">
        <f>VLOOKUP(A730,'Absolute Total Monosaccharide C'!$E$2:$T$999,4)</f>
        <v>0.020492</v>
      </c>
      <c r="G730" s="8">
        <f>VLOOKUP(A730,'Absolute Total Monosaccharide C'!$E$2:$T$999,5)</f>
        <v>0.012096</v>
      </c>
      <c r="H730" s="8">
        <f>VLOOKUP(A730,'Absolute Total Monosaccharide C'!$E$2:$T$999,6)</f>
        <v>0.006275</v>
      </c>
      <c r="I730" s="110">
        <f>VLOOKUP(A730,'Absolute Total Monosaccharide C'!$E$2:$T$999,7)</f>
        <v>0.022097</v>
      </c>
      <c r="J730" s="8">
        <f>VLOOKUP(A730,'Absolute Total Monosaccharide C'!$E$2:$T$999,8)</f>
        <v>0.00166</v>
      </c>
      <c r="K730" s="8">
        <f>VLOOKUP(A730,'Absolute Total Monosaccharide C'!$E$2:$T$999,9)</f>
        <v>0.005419</v>
      </c>
      <c r="L730" s="8">
        <f>VLOOKUP(A730,'Absolute Total Monosaccharide C'!$E$2:$T$999,10)</f>
        <v>0.000554</v>
      </c>
      <c r="M730" s="8">
        <f>VLOOKUP(A730,'Absolute Total Monosaccharide C'!$E$2:$T$999,11)</f>
        <v>0.029368</v>
      </c>
      <c r="N730" s="8">
        <f>VLOOKUP(A730,'Absolute Total Monosaccharide C'!$E$2:$T$999,12)</f>
        <v>0</v>
      </c>
      <c r="O730" s="8">
        <f>VLOOKUP(A730,'Absolute Total Monosaccharide C'!$E$2:$T$999,13)</f>
        <v>0.000404</v>
      </c>
      <c r="P730" s="8">
        <f>VLOOKUP(A730,'Absolute Total Monosaccharide C'!$E$2:$T$999,14)</f>
        <v>0.000442</v>
      </c>
      <c r="Q730" s="8">
        <f>VLOOKUP(A730,'Absolute Total Monosaccharide C'!$E$2:$T$999,15)</f>
        <v>0</v>
      </c>
      <c r="R730" s="8">
        <f>VLOOKUP(A730,'Absolute Total Monosaccharide C'!$E$2:$T$999,16)</f>
        <v>0.002151</v>
      </c>
      <c r="S730" s="110">
        <f>VLOOKUP(A730,'Absolute Total Monosaccharide C'!$E$2:$T$999,2)</f>
        <v>9.718</v>
      </c>
    </row>
    <row r="731">
      <c r="A731" s="2" t="s">
        <v>1988</v>
      </c>
      <c r="B731" s="8" t="str">
        <f>VLOOKUP(A731,'Food Encyclopedia'!$C$2:$K$999,3)&amp;","&amp;VLOOKUP(A731,'Food Encyclopedia'!$C$2:$K$999,4)&amp;","&amp;VLOOKUP(A731,'Food Encyclopedia'!$C$2:$K$999,5)&amp;","&amp;VLOOKUP(A731,'Food Encyclopedia'!$C$2:$K$999,6)</f>
        <v>Broccoli, petite broccoli florets, whole, frozen,Signature Select,,Vegetables</v>
      </c>
      <c r="C731" s="8" t="str">
        <f>VLOOKUP(A731,'Food Encyclopedia'!$C$2:$K$999,6)</f>
        <v>Vegetables</v>
      </c>
      <c r="D731" s="8" t="str">
        <f>VLOOKUP(A731,'Food Encyclopedia'!$C$2:$K$999,7)</f>
        <v>Vegetable</v>
      </c>
      <c r="E731" s="8">
        <f>VLOOKUP(A731,'Absolute Total Monosaccharide C'!$E$2:$T$999,3)</f>
        <v>0.077599</v>
      </c>
      <c r="F731" s="8">
        <f>VLOOKUP(A731,'Absolute Total Monosaccharide C'!$E$2:$T$999,4)</f>
        <v>0.029578</v>
      </c>
      <c r="G731" s="8">
        <f>VLOOKUP(A731,'Absolute Total Monosaccharide C'!$E$2:$T$999,5)</f>
        <v>0.011301</v>
      </c>
      <c r="H731" s="8">
        <f>VLOOKUP(A731,'Absolute Total Monosaccharide C'!$E$2:$T$999,6)</f>
        <v>0.00517</v>
      </c>
      <c r="I731" s="110">
        <f>VLOOKUP(A731,'Absolute Total Monosaccharide C'!$E$2:$T$999,7)</f>
        <v>0.046679</v>
      </c>
      <c r="J731" s="8">
        <f>VLOOKUP(A731,'Absolute Total Monosaccharide C'!$E$2:$T$999,8)</f>
        <v>0.002301</v>
      </c>
      <c r="K731" s="8">
        <f>VLOOKUP(A731,'Absolute Total Monosaccharide C'!$E$2:$T$999,9)</f>
        <v>0.0044</v>
      </c>
      <c r="L731" s="8">
        <f>VLOOKUP(A731,'Absolute Total Monosaccharide C'!$E$2:$T$999,10)</f>
        <v>0.000167</v>
      </c>
      <c r="M731" s="8">
        <f>VLOOKUP(A731,'Absolute Total Monosaccharide C'!$E$2:$T$999,11)</f>
        <v>0.033076</v>
      </c>
      <c r="N731" s="8">
        <f>VLOOKUP(A731,'Absolute Total Monosaccharide C'!$E$2:$T$999,12)</f>
        <v>0</v>
      </c>
      <c r="O731" s="8">
        <f>VLOOKUP(A731,'Absolute Total Monosaccharide C'!$E$2:$T$999,13)</f>
        <v>0</v>
      </c>
      <c r="P731" s="8">
        <f>VLOOKUP(A731,'Absolute Total Monosaccharide C'!$E$2:$T$999,14)</f>
        <v>0.001369</v>
      </c>
      <c r="Q731" s="8">
        <f>VLOOKUP(A731,'Absolute Total Monosaccharide C'!$E$2:$T$999,15)</f>
        <v>0</v>
      </c>
      <c r="R731" s="8">
        <f>VLOOKUP(A731,'Absolute Total Monosaccharide C'!$E$2:$T$999,16)</f>
        <v>0.002519</v>
      </c>
      <c r="S731" s="110">
        <f>VLOOKUP(A731,'Absolute Total Monosaccharide C'!$E$2:$T$999,2)</f>
        <v>10.134</v>
      </c>
    </row>
    <row r="732">
      <c r="A732" s="2" t="s">
        <v>1990</v>
      </c>
      <c r="B732" s="8" t="str">
        <f>VLOOKUP(A732,'Food Encyclopedia'!$C$2:$K$999,3)&amp;","&amp;VLOOKUP(A732,'Food Encyclopedia'!$C$2:$K$999,4)&amp;","&amp;VLOOKUP(A732,'Food Encyclopedia'!$C$2:$K$999,5)&amp;","&amp;VLOOKUP(A732,'Food Encyclopedia'!$C$2:$K$999,6)</f>
        <v>Brussel Sprouts, petite brussel sprouts, whole, frozen ,Woodstock,,Vegetables</v>
      </c>
      <c r="C732" s="8" t="str">
        <f>VLOOKUP(A732,'Food Encyclopedia'!$C$2:$K$999,6)</f>
        <v>Vegetables</v>
      </c>
      <c r="D732" s="8" t="str">
        <f>VLOOKUP(A732,'Food Encyclopedia'!$C$2:$K$999,7)</f>
        <v>Vegetable</v>
      </c>
      <c r="E732" s="8">
        <f>VLOOKUP(A732,'Absolute Total Monosaccharide C'!$E$2:$T$999,3)</f>
        <v>0.138838</v>
      </c>
      <c r="F732" s="8">
        <f>VLOOKUP(A732,'Absolute Total Monosaccharide C'!$E$2:$T$999,4)</f>
        <v>0.027495</v>
      </c>
      <c r="G732" s="8">
        <f>VLOOKUP(A732,'Absolute Total Monosaccharide C'!$E$2:$T$999,5)</f>
        <v>0.005273</v>
      </c>
      <c r="H732" s="8">
        <f>VLOOKUP(A732,'Absolute Total Monosaccharide C'!$E$2:$T$999,6)</f>
        <v>0.00325</v>
      </c>
      <c r="I732" s="110">
        <f>VLOOKUP(A732,'Absolute Total Monosaccharide C'!$E$2:$T$999,7)</f>
        <v>0.044112</v>
      </c>
      <c r="J732" s="8">
        <f>VLOOKUP(A732,'Absolute Total Monosaccharide C'!$E$2:$T$999,8)</f>
        <v>0.002073</v>
      </c>
      <c r="K732" s="8">
        <f>VLOOKUP(A732,'Absolute Total Monosaccharide C'!$E$2:$T$999,9)</f>
        <v>0.004273</v>
      </c>
      <c r="L732" s="8">
        <f>VLOOKUP(A732,'Absolute Total Monosaccharide C'!$E$2:$T$999,10)</f>
        <v>0</v>
      </c>
      <c r="M732" s="8">
        <f>VLOOKUP(A732,'Absolute Total Monosaccharide C'!$E$2:$T$999,11)</f>
        <v>0.025086</v>
      </c>
      <c r="N732" s="8">
        <f>VLOOKUP(A732,'Absolute Total Monosaccharide C'!$E$2:$T$999,12)</f>
        <v>0</v>
      </c>
      <c r="O732" s="8">
        <f>VLOOKUP(A732,'Absolute Total Monosaccharide C'!$E$2:$T$999,13)</f>
        <v>0</v>
      </c>
      <c r="P732" s="8">
        <f>VLOOKUP(A732,'Absolute Total Monosaccharide C'!$E$2:$T$999,14)</f>
        <v>0.003144</v>
      </c>
      <c r="Q732" s="8">
        <f>VLOOKUP(A732,'Absolute Total Monosaccharide C'!$E$2:$T$999,15)</f>
        <v>0</v>
      </c>
      <c r="R732" s="8">
        <f>VLOOKUP(A732,'Absolute Total Monosaccharide C'!$E$2:$T$999,16)</f>
        <v>0.00164</v>
      </c>
      <c r="S732" s="110">
        <f>VLOOKUP(A732,'Absolute Total Monosaccharide C'!$E$2:$T$999,2)</f>
        <v>10.382</v>
      </c>
    </row>
    <row r="733">
      <c r="A733" s="2" t="s">
        <v>1992</v>
      </c>
      <c r="B733" s="8" t="str">
        <f>VLOOKUP(A733,'Food Encyclopedia'!$C$2:$K$999,3)&amp;","&amp;VLOOKUP(A733,'Food Encyclopedia'!$C$2:$K$999,4)&amp;","&amp;VLOOKUP(A733,'Food Encyclopedia'!$C$2:$K$999,5)&amp;","&amp;VLOOKUP(A733,'Food Encyclopedia'!$C$2:$K$999,6)</f>
        <v>Corn, sweet corn, whole kernel, frozen,Cascadian Farm Organic,,Vegetables</v>
      </c>
      <c r="C733" s="8" t="str">
        <f>VLOOKUP(A733,'Food Encyclopedia'!$C$2:$K$999,6)</f>
        <v>Vegetables</v>
      </c>
      <c r="D733" s="8" t="str">
        <f>VLOOKUP(A733,'Food Encyclopedia'!$C$2:$K$999,7)</f>
        <v>Vegetable</v>
      </c>
      <c r="E733" s="8" t="str">
        <f>VLOOKUP(A733,'Absolute Total Monosaccharide C'!$E$2:$T$999,3)</f>
        <v/>
      </c>
      <c r="F733" s="8" t="str">
        <f>VLOOKUP(A733,'Absolute Total Monosaccharide C'!$E$2:$T$999,4)</f>
        <v/>
      </c>
      <c r="G733" s="8" t="str">
        <f>VLOOKUP(A733,'Absolute Total Monosaccharide C'!$E$2:$T$999,5)</f>
        <v/>
      </c>
      <c r="H733" s="8" t="str">
        <f>VLOOKUP(A733,'Absolute Total Monosaccharide C'!$E$2:$T$999,6)</f>
        <v/>
      </c>
      <c r="I733" s="110" t="str">
        <f>VLOOKUP(A733,'Absolute Total Monosaccharide C'!$E$2:$T$999,7)</f>
        <v/>
      </c>
      <c r="J733" s="8" t="str">
        <f>VLOOKUP(A733,'Absolute Total Monosaccharide C'!$E$2:$T$999,8)</f>
        <v/>
      </c>
      <c r="K733" s="8" t="str">
        <f>VLOOKUP(A733,'Absolute Total Monosaccharide C'!$E$2:$T$999,9)</f>
        <v/>
      </c>
      <c r="L733" s="8" t="str">
        <f>VLOOKUP(A733,'Absolute Total Monosaccharide C'!$E$2:$T$999,10)</f>
        <v/>
      </c>
      <c r="M733" s="8" t="str">
        <f>VLOOKUP(A733,'Absolute Total Monosaccharide C'!$E$2:$T$999,11)</f>
        <v/>
      </c>
      <c r="N733" s="8" t="str">
        <f>VLOOKUP(A733,'Absolute Total Monosaccharide C'!$E$2:$T$999,12)</f>
        <v/>
      </c>
      <c r="O733" s="8" t="str">
        <f>VLOOKUP(A733,'Absolute Total Monosaccharide C'!$E$2:$T$999,13)</f>
        <v/>
      </c>
      <c r="P733" s="8" t="str">
        <f>VLOOKUP(A733,'Absolute Total Monosaccharide C'!$E$2:$T$999,14)</f>
        <v/>
      </c>
      <c r="Q733" s="8" t="str">
        <f>VLOOKUP(A733,'Absolute Total Monosaccharide C'!$E$2:$T$999,15)</f>
        <v/>
      </c>
      <c r="R733" s="8" t="str">
        <f>VLOOKUP(A733,'Absolute Total Monosaccharide C'!$E$2:$T$999,16)</f>
        <v/>
      </c>
      <c r="S733" s="110">
        <f>VLOOKUP(A733,'Absolute Total Monosaccharide C'!$E$2:$T$999,2)</f>
        <v>10.189</v>
      </c>
    </row>
    <row r="734">
      <c r="A734" s="2" t="s">
        <v>1994</v>
      </c>
      <c r="B734" s="8" t="str">
        <f>VLOOKUP(A734,'Food Encyclopedia'!$C$2:$K$999,3)&amp;","&amp;VLOOKUP(A734,'Food Encyclopedia'!$C$2:$K$999,4)&amp;","&amp;VLOOKUP(A734,'Food Encyclopedia'!$C$2:$K$999,5)&amp;","&amp;VLOOKUP(A734,'Food Encyclopedia'!$C$2:$K$999,6)</f>
        <v>Spinach, cut spinach, whole, frozen,Woodstock,,Vegetables</v>
      </c>
      <c r="C734" s="8" t="str">
        <f>VLOOKUP(A734,'Food Encyclopedia'!$C$2:$K$999,6)</f>
        <v>Vegetables</v>
      </c>
      <c r="D734" s="8" t="str">
        <f>VLOOKUP(A734,'Food Encyclopedia'!$C$2:$K$999,7)</f>
        <v>Vegetable</v>
      </c>
      <c r="E734" s="8">
        <f>VLOOKUP(A734,'Absolute Total Monosaccharide C'!$E$2:$T$999,3)</f>
        <v>0.049086</v>
      </c>
      <c r="F734" s="8">
        <f>VLOOKUP(A734,'Absolute Total Monosaccharide C'!$E$2:$T$999,4)</f>
        <v>0.01906</v>
      </c>
      <c r="G734" s="8">
        <f>VLOOKUP(A734,'Absolute Total Monosaccharide C'!$E$2:$T$999,5)</f>
        <v>0.010802</v>
      </c>
      <c r="H734" s="8">
        <f>VLOOKUP(A734,'Absolute Total Monosaccharide C'!$E$2:$T$999,6)</f>
        <v>0.004623</v>
      </c>
      <c r="I734" s="110">
        <f>VLOOKUP(A734,'Absolute Total Monosaccharide C'!$E$2:$T$999,7)</f>
        <v>0.020713</v>
      </c>
      <c r="J734" s="8">
        <f>VLOOKUP(A734,'Absolute Total Monosaccharide C'!$E$2:$T$999,8)</f>
        <v>0.001309</v>
      </c>
      <c r="K734" s="8">
        <f>VLOOKUP(A734,'Absolute Total Monosaccharide C'!$E$2:$T$999,9)</f>
        <v>0.00352</v>
      </c>
      <c r="L734" s="8">
        <f>VLOOKUP(A734,'Absolute Total Monosaccharide C'!$E$2:$T$999,10)</f>
        <v>0.00055</v>
      </c>
      <c r="M734" s="8">
        <f>VLOOKUP(A734,'Absolute Total Monosaccharide C'!$E$2:$T$999,11)</f>
        <v>0.029772</v>
      </c>
      <c r="N734" s="8">
        <f>VLOOKUP(A734,'Absolute Total Monosaccharide C'!$E$2:$T$999,12)</f>
        <v>0</v>
      </c>
      <c r="O734" s="8">
        <f>VLOOKUP(A734,'Absolute Total Monosaccharide C'!$E$2:$T$999,13)</f>
        <v>0</v>
      </c>
      <c r="P734" s="8">
        <f>VLOOKUP(A734,'Absolute Total Monosaccharide C'!$E$2:$T$999,14)</f>
        <v>0.003127</v>
      </c>
      <c r="Q734" s="8">
        <f>VLOOKUP(A734,'Absolute Total Monosaccharide C'!$E$2:$T$999,15)</f>
        <v>0</v>
      </c>
      <c r="R734" s="8">
        <f>VLOOKUP(A734,'Absolute Total Monosaccharide C'!$E$2:$T$999,16)</f>
        <v>0.001263</v>
      </c>
      <c r="S734" s="110">
        <f>VLOOKUP(A734,'Absolute Total Monosaccharide C'!$E$2:$T$999,2)</f>
        <v>10.206</v>
      </c>
    </row>
    <row r="735">
      <c r="A735" s="2" t="s">
        <v>1995</v>
      </c>
      <c r="B735" s="8" t="str">
        <f>VLOOKUP(A735,'Food Encyclopedia'!$C$2:$K$999,3)&amp;","&amp;VLOOKUP(A735,'Food Encyclopedia'!$C$2:$K$999,4)&amp;","&amp;VLOOKUP(A735,'Food Encyclopedia'!$C$2:$K$999,5)&amp;","&amp;VLOOKUP(A735,'Food Encyclopedia'!$C$2:$K$999,6)</f>
        <v>Cauliflower, NA, whole, frozen,Stahlbush Island Farms,,Vegetables</v>
      </c>
      <c r="C735" s="8" t="str">
        <f>VLOOKUP(A735,'Food Encyclopedia'!$C$2:$K$999,6)</f>
        <v>Vegetables</v>
      </c>
      <c r="D735" s="8" t="str">
        <f>VLOOKUP(A735,'Food Encyclopedia'!$C$2:$K$999,7)</f>
        <v>Vegetable</v>
      </c>
      <c r="E735" s="8">
        <f>VLOOKUP(A735,'Absolute Total Monosaccharide C'!$E$2:$T$999,3)</f>
        <v>0.172457</v>
      </c>
      <c r="F735" s="8">
        <f>VLOOKUP(A735,'Absolute Total Monosaccharide C'!$E$2:$T$999,4)</f>
        <v>0.03267</v>
      </c>
      <c r="G735" s="8">
        <f>VLOOKUP(A735,'Absolute Total Monosaccharide C'!$E$2:$T$999,5)</f>
        <v>0.004393</v>
      </c>
      <c r="H735" s="8">
        <f>VLOOKUP(A735,'Absolute Total Monosaccharide C'!$E$2:$T$999,6)</f>
        <v>0.006922</v>
      </c>
      <c r="I735" s="110">
        <f>VLOOKUP(A735,'Absolute Total Monosaccharide C'!$E$2:$T$999,7)</f>
        <v>0.038902</v>
      </c>
      <c r="J735" s="8">
        <f>VLOOKUP(A735,'Absolute Total Monosaccharide C'!$E$2:$T$999,8)</f>
        <v>0.002841</v>
      </c>
      <c r="K735" s="8">
        <f>VLOOKUP(A735,'Absolute Total Monosaccharide C'!$E$2:$T$999,9)</f>
        <v>0.004379</v>
      </c>
      <c r="L735" s="111">
        <f>VLOOKUP(A735,'Absolute Total Monosaccharide C'!$E$2:$T$999,10)</f>
        <v>0.0000536</v>
      </c>
      <c r="M735" s="8">
        <f>VLOOKUP(A735,'Absolute Total Monosaccharide C'!$E$2:$T$999,11)</f>
        <v>0.029907</v>
      </c>
      <c r="N735" s="8">
        <f>VLOOKUP(A735,'Absolute Total Monosaccharide C'!$E$2:$T$999,12)</f>
        <v>0</v>
      </c>
      <c r="O735" s="8">
        <f>VLOOKUP(A735,'Absolute Total Monosaccharide C'!$E$2:$T$999,13)</f>
        <v>0</v>
      </c>
      <c r="P735" s="8">
        <f>VLOOKUP(A735,'Absolute Total Monosaccharide C'!$E$2:$T$999,14)</f>
        <v>0.004814</v>
      </c>
      <c r="Q735" s="8">
        <f>VLOOKUP(A735,'Absolute Total Monosaccharide C'!$E$2:$T$999,15)</f>
        <v>0</v>
      </c>
      <c r="R735" s="8">
        <f>VLOOKUP(A735,'Absolute Total Monosaccharide C'!$E$2:$T$999,16)</f>
        <v>0.001699</v>
      </c>
      <c r="S735" s="110">
        <f>VLOOKUP(A735,'Absolute Total Monosaccharide C'!$E$2:$T$999,2)</f>
        <v>9.737</v>
      </c>
    </row>
    <row r="736">
      <c r="A736" s="2" t="s">
        <v>1997</v>
      </c>
      <c r="B736" s="8" t="str">
        <f>VLOOKUP(A736,'Food Encyclopedia'!$C$2:$K$999,3)&amp;","&amp;VLOOKUP(A736,'Food Encyclopedia'!$C$2:$K$999,4)&amp;","&amp;VLOOKUP(A736,'Food Encyclopedia'!$C$2:$K$999,5)&amp;","&amp;VLOOKUP(A736,'Food Encyclopedia'!$C$2:$K$999,6)</f>
        <v>Asparagus, baby asparagus, whole, frozen,Woodstock,,Vegetables</v>
      </c>
      <c r="C736" s="8" t="str">
        <f>VLOOKUP(A736,'Food Encyclopedia'!$C$2:$K$999,6)</f>
        <v>Vegetables</v>
      </c>
      <c r="D736" s="8" t="str">
        <f>VLOOKUP(A736,'Food Encyclopedia'!$C$2:$K$999,7)</f>
        <v>Vegetable</v>
      </c>
      <c r="E736" s="8">
        <f>VLOOKUP(A736,'Absolute Total Monosaccharide C'!$E$2:$T$999,3)</f>
        <v>0.074404</v>
      </c>
      <c r="F736" s="8">
        <f>VLOOKUP(A736,'Absolute Total Monosaccharide C'!$E$2:$T$999,4)</f>
        <v>0.01083</v>
      </c>
      <c r="G736" s="8">
        <f>VLOOKUP(A736,'Absolute Total Monosaccharide C'!$E$2:$T$999,5)</f>
        <v>0.005991</v>
      </c>
      <c r="H736" s="8">
        <f>VLOOKUP(A736,'Absolute Total Monosaccharide C'!$E$2:$T$999,6)</f>
        <v>0.008403</v>
      </c>
      <c r="I736" s="110">
        <f>VLOOKUP(A736,'Absolute Total Monosaccharide C'!$E$2:$T$999,7)</f>
        <v>0.018365</v>
      </c>
      <c r="J736" s="8">
        <f>VLOOKUP(A736,'Absolute Total Monosaccharide C'!$E$2:$T$999,8)</f>
        <v>0.002547</v>
      </c>
      <c r="K736" s="8">
        <f>VLOOKUP(A736,'Absolute Total Monosaccharide C'!$E$2:$T$999,9)</f>
        <v>0.003883</v>
      </c>
      <c r="L736" s="111">
        <f>VLOOKUP(A736,'Absolute Total Monosaccharide C'!$E$2:$T$999,10)</f>
        <v>0.00000155</v>
      </c>
      <c r="M736" s="8">
        <f>VLOOKUP(A736,'Absolute Total Monosaccharide C'!$E$2:$T$999,11)</f>
        <v>0.015929</v>
      </c>
      <c r="N736" s="8">
        <f>VLOOKUP(A736,'Absolute Total Monosaccharide C'!$E$2:$T$999,12)</f>
        <v>0</v>
      </c>
      <c r="O736" s="8">
        <f>VLOOKUP(A736,'Absolute Total Monosaccharide C'!$E$2:$T$999,13)</f>
        <v>0</v>
      </c>
      <c r="P736" s="8">
        <f>VLOOKUP(A736,'Absolute Total Monosaccharide C'!$E$2:$T$999,14)</f>
        <v>0.007456</v>
      </c>
      <c r="Q736" s="8">
        <f>VLOOKUP(A736,'Absolute Total Monosaccharide C'!$E$2:$T$999,15)</f>
        <v>0</v>
      </c>
      <c r="R736" s="8">
        <f>VLOOKUP(A736,'Absolute Total Monosaccharide C'!$E$2:$T$999,16)</f>
        <v>0.003549</v>
      </c>
      <c r="S736" s="110">
        <f>VLOOKUP(A736,'Absolute Total Monosaccharide C'!$E$2:$T$999,2)</f>
        <v>10.446</v>
      </c>
    </row>
    <row r="737">
      <c r="A737" s="2" t="s">
        <v>1999</v>
      </c>
      <c r="B737" s="8" t="str">
        <f>VLOOKUP(A737,'Food Encyclopedia'!$C$2:$K$999,3)&amp;","&amp;VLOOKUP(A737,'Food Encyclopedia'!$C$2:$K$999,4)&amp;","&amp;VLOOKUP(A737,'Food Encyclopedia'!$C$2:$K$999,5)&amp;","&amp;VLOOKUP(A737,'Food Encyclopedia'!$C$2:$K$999,6)</f>
        <v>Peas, Green peas, whole, frozen,Signature Select,,Beans, Peas, Legumes, Nuts, Seeds</v>
      </c>
      <c r="C737" s="8" t="str">
        <f>VLOOKUP(A737,'Food Encyclopedia'!$C$2:$K$999,6)</f>
        <v>Beans, Peas, Legumes, Nuts, Seeds</v>
      </c>
      <c r="D737" s="8" t="str">
        <f>VLOOKUP(A737,'Food Encyclopedia'!$C$2:$K$999,7)</f>
        <v>Vegetable</v>
      </c>
      <c r="E737" s="8">
        <f>VLOOKUP(A737,'Absolute Total Monosaccharide C'!$E$2:$T$999,3)</f>
        <v>0.264865</v>
      </c>
      <c r="F737" s="8">
        <f>VLOOKUP(A737,'Absolute Total Monosaccharide C'!$E$2:$T$999,4)</f>
        <v>0.012587</v>
      </c>
      <c r="G737" s="8">
        <f>VLOOKUP(A737,'Absolute Total Monosaccharide C'!$E$2:$T$999,5)</f>
        <v>0.00387</v>
      </c>
      <c r="H737" s="8">
        <f>VLOOKUP(A737,'Absolute Total Monosaccharide C'!$E$2:$T$999,6)</f>
        <v>0.003418</v>
      </c>
      <c r="I737" s="110">
        <f>VLOOKUP(A737,'Absolute Total Monosaccharide C'!$E$2:$T$999,7)</f>
        <v>0.037128</v>
      </c>
      <c r="J737" s="8">
        <f>VLOOKUP(A737,'Absolute Total Monosaccharide C'!$E$2:$T$999,8)</f>
        <v>0.001327</v>
      </c>
      <c r="K737" s="8">
        <f>VLOOKUP(A737,'Absolute Total Monosaccharide C'!$E$2:$T$999,9)</f>
        <v>0.001627</v>
      </c>
      <c r="L737" s="111">
        <f>VLOOKUP(A737,'Absolute Total Monosaccharide C'!$E$2:$T$999,10)</f>
        <v>0.0000807</v>
      </c>
      <c r="M737" s="8">
        <f>VLOOKUP(A737,'Absolute Total Monosaccharide C'!$E$2:$T$999,11)</f>
        <v>0.007088</v>
      </c>
      <c r="N737" s="8">
        <f>VLOOKUP(A737,'Absolute Total Monosaccharide C'!$E$2:$T$999,12)</f>
        <v>0</v>
      </c>
      <c r="O737" s="8">
        <f>VLOOKUP(A737,'Absolute Total Monosaccharide C'!$E$2:$T$999,13)</f>
        <v>0</v>
      </c>
      <c r="P737" s="8">
        <f>VLOOKUP(A737,'Absolute Total Monosaccharide C'!$E$2:$T$999,14)</f>
        <v>0.00031</v>
      </c>
      <c r="Q737" s="8">
        <f>VLOOKUP(A737,'Absolute Total Monosaccharide C'!$E$2:$T$999,15)</f>
        <v>0</v>
      </c>
      <c r="R737" s="8">
        <f>VLOOKUP(A737,'Absolute Total Monosaccharide C'!$E$2:$T$999,16)</f>
        <v>0.001691</v>
      </c>
      <c r="S737" s="110">
        <f>VLOOKUP(A737,'Absolute Total Monosaccharide C'!$E$2:$T$999,2)</f>
        <v>10.073</v>
      </c>
    </row>
    <row r="738">
      <c r="A738" s="2" t="s">
        <v>2001</v>
      </c>
      <c r="B738" s="8" t="str">
        <f>VLOOKUP(A738,'Food Encyclopedia'!$C$2:$K$999,3)&amp;","&amp;VLOOKUP(A738,'Food Encyclopedia'!$C$2:$K$999,4)&amp;","&amp;VLOOKUP(A738,'Food Encyclopedia'!$C$2:$K$999,5)&amp;","&amp;VLOOKUP(A738,'Food Encyclopedia'!$C$2:$K$999,6)</f>
        <v>Broccoli, florets, whole, frozen,Birds Eye,,Vegetables</v>
      </c>
      <c r="C738" s="8" t="str">
        <f>VLOOKUP(A738,'Food Encyclopedia'!$C$2:$K$999,6)</f>
        <v>Vegetables</v>
      </c>
      <c r="D738" s="8" t="str">
        <f>VLOOKUP(A738,'Food Encyclopedia'!$C$2:$K$999,7)</f>
        <v>Vegetable</v>
      </c>
      <c r="E738" s="8">
        <f>VLOOKUP(A738,'Absolute Total Monosaccharide C'!$E$2:$T$999,3)</f>
        <v>0.082579</v>
      </c>
      <c r="F738" s="8">
        <f>VLOOKUP(A738,'Absolute Total Monosaccharide C'!$E$2:$T$999,4)</f>
        <v>0.026689</v>
      </c>
      <c r="G738" s="8">
        <f>VLOOKUP(A738,'Absolute Total Monosaccharide C'!$E$2:$T$999,5)</f>
        <v>0.004128</v>
      </c>
      <c r="H738" s="8">
        <f>VLOOKUP(A738,'Absolute Total Monosaccharide C'!$E$2:$T$999,6)</f>
        <v>0.00742</v>
      </c>
      <c r="I738" s="110">
        <f>VLOOKUP(A738,'Absolute Total Monosaccharide C'!$E$2:$T$999,7)</f>
        <v>0.039548</v>
      </c>
      <c r="J738" s="8">
        <f>VLOOKUP(A738,'Absolute Total Monosaccharide C'!$E$2:$T$999,8)</f>
        <v>0.002728</v>
      </c>
      <c r="K738" s="8">
        <f>VLOOKUP(A738,'Absolute Total Monosaccharide C'!$E$2:$T$999,9)</f>
        <v>0.004322</v>
      </c>
      <c r="L738" s="111">
        <f>VLOOKUP(A738,'Absolute Total Monosaccharide C'!$E$2:$T$999,10)</f>
        <v>0.000051</v>
      </c>
      <c r="M738" s="8">
        <f>VLOOKUP(A738,'Absolute Total Monosaccharide C'!$E$2:$T$999,11)</f>
        <v>0.032971</v>
      </c>
      <c r="N738" s="8">
        <f>VLOOKUP(A738,'Absolute Total Monosaccharide C'!$E$2:$T$999,12)</f>
        <v>0</v>
      </c>
      <c r="O738" s="8">
        <f>VLOOKUP(A738,'Absolute Total Monosaccharide C'!$E$2:$T$999,13)</f>
        <v>0</v>
      </c>
      <c r="P738" s="8">
        <f>VLOOKUP(A738,'Absolute Total Monosaccharide C'!$E$2:$T$999,14)</f>
        <v>0.004245</v>
      </c>
      <c r="Q738" s="8">
        <f>VLOOKUP(A738,'Absolute Total Monosaccharide C'!$E$2:$T$999,15)</f>
        <v>0</v>
      </c>
      <c r="R738" s="8">
        <f>VLOOKUP(A738,'Absolute Total Monosaccharide C'!$E$2:$T$999,16)</f>
        <v>0.002911</v>
      </c>
      <c r="S738" s="110">
        <f>VLOOKUP(A738,'Absolute Total Monosaccharide C'!$E$2:$T$999,2)</f>
        <v>10.443</v>
      </c>
    </row>
    <row r="739">
      <c r="A739" s="2" t="s">
        <v>2002</v>
      </c>
      <c r="B739" s="8" t="str">
        <f>VLOOKUP(A739,'Food Encyclopedia'!$C$2:$K$999,3)&amp;","&amp;VLOOKUP(A739,'Food Encyclopedia'!$C$2:$K$999,4)&amp;","&amp;VLOOKUP(A739,'Food Encyclopedia'!$C$2:$K$999,5)&amp;","&amp;VLOOKUP(A739,'Food Encyclopedia'!$C$2:$K$999,6)</f>
        <v>Beans, Edamame. whole, frozen,Seapoint Farms ,,Vegetables</v>
      </c>
      <c r="C739" s="8" t="str">
        <f>VLOOKUP(A739,'Food Encyclopedia'!$C$2:$K$999,6)</f>
        <v>Vegetables</v>
      </c>
      <c r="D739" s="8" t="str">
        <f>VLOOKUP(A739,'Food Encyclopedia'!$C$2:$K$999,7)</f>
        <v>Vegetable</v>
      </c>
      <c r="E739" s="8">
        <f>VLOOKUP(A739,'Absolute Total Monosaccharide C'!$E$2:$T$999,3)</f>
        <v>0.077356</v>
      </c>
      <c r="F739" s="8">
        <f>VLOOKUP(A739,'Absolute Total Monosaccharide C'!$E$2:$T$999,4)</f>
        <v>0.018561</v>
      </c>
      <c r="G739" s="8">
        <f>VLOOKUP(A739,'Absolute Total Monosaccharide C'!$E$2:$T$999,5)</f>
        <v>0.002701</v>
      </c>
      <c r="H739" s="8">
        <f>VLOOKUP(A739,'Absolute Total Monosaccharide C'!$E$2:$T$999,6)</f>
        <v>0.002687</v>
      </c>
      <c r="I739" s="110">
        <f>VLOOKUP(A739,'Absolute Total Monosaccharide C'!$E$2:$T$999,7)</f>
        <v>0.01393</v>
      </c>
      <c r="J739" s="8">
        <f>VLOOKUP(A739,'Absolute Total Monosaccharide C'!$E$2:$T$999,8)</f>
        <v>0.00168</v>
      </c>
      <c r="K739" s="8">
        <f>VLOOKUP(A739,'Absolute Total Monosaccharide C'!$E$2:$T$999,9)</f>
        <v>0.001521</v>
      </c>
      <c r="L739" s="8">
        <f>VLOOKUP(A739,'Absolute Total Monosaccharide C'!$E$2:$T$999,10)</f>
        <v>0.000385</v>
      </c>
      <c r="M739" s="8">
        <f>VLOOKUP(A739,'Absolute Total Monosaccharide C'!$E$2:$T$999,11)</f>
        <v>0.005451</v>
      </c>
      <c r="N739" s="8">
        <f>VLOOKUP(A739,'Absolute Total Monosaccharide C'!$E$2:$T$999,12)</f>
        <v>0</v>
      </c>
      <c r="O739" s="8">
        <f>VLOOKUP(A739,'Absolute Total Monosaccharide C'!$E$2:$T$999,13)</f>
        <v>0</v>
      </c>
      <c r="P739" s="8">
        <f>VLOOKUP(A739,'Absolute Total Monosaccharide C'!$E$2:$T$999,14)</f>
        <v>0.005778</v>
      </c>
      <c r="Q739" s="8">
        <f>VLOOKUP(A739,'Absolute Total Monosaccharide C'!$E$2:$T$999,15)</f>
        <v>0</v>
      </c>
      <c r="R739" s="8">
        <f>VLOOKUP(A739,'Absolute Total Monosaccharide C'!$E$2:$T$999,16)</f>
        <v>0.001475</v>
      </c>
      <c r="S739" s="110">
        <f>VLOOKUP(A739,'Absolute Total Monosaccharide C'!$E$2:$T$999,2)</f>
        <v>11.004</v>
      </c>
    </row>
    <row r="740">
      <c r="A740" s="2" t="s">
        <v>2005</v>
      </c>
      <c r="B740" s="8" t="str">
        <f>VLOOKUP(A740,'Food Encyclopedia'!$C$2:$K$999,3)&amp;","&amp;VLOOKUP(A740,'Food Encyclopedia'!$C$2:$K$999,4)&amp;","&amp;VLOOKUP(A740,'Food Encyclopedia'!$C$2:$K$999,5)&amp;","&amp;VLOOKUP(A740,'Food Encyclopedia'!$C$2:$K$999,6)</f>
        <v>Peas, Green peas, whole, frozen,Stahlbush Island Farms,,Beans, Peas, Legumes, Nuts, Seeds</v>
      </c>
      <c r="C740" s="8" t="str">
        <f>VLOOKUP(A740,'Food Encyclopedia'!$C$2:$K$999,6)</f>
        <v>Beans, Peas, Legumes, Nuts, Seeds</v>
      </c>
      <c r="D740" s="8" t="str">
        <f>VLOOKUP(A740,'Food Encyclopedia'!$C$2:$K$999,7)</f>
        <v>Vegetable</v>
      </c>
      <c r="E740" s="8">
        <f>VLOOKUP(A740,'Absolute Total Monosaccharide C'!$E$2:$T$999,3)</f>
        <v>0.280563</v>
      </c>
      <c r="F740" s="8">
        <f>VLOOKUP(A740,'Absolute Total Monosaccharide C'!$E$2:$T$999,4)</f>
        <v>0.012449</v>
      </c>
      <c r="G740" s="8">
        <f>VLOOKUP(A740,'Absolute Total Monosaccharide C'!$E$2:$T$999,5)</f>
        <v>0.01268</v>
      </c>
      <c r="H740" s="8">
        <f>VLOOKUP(A740,'Absolute Total Monosaccharide C'!$E$2:$T$999,6)</f>
        <v>0.002584</v>
      </c>
      <c r="I740" s="110">
        <f>VLOOKUP(A740,'Absolute Total Monosaccharide C'!$E$2:$T$999,7)</f>
        <v>0.026416</v>
      </c>
      <c r="J740" s="8">
        <f>VLOOKUP(A740,'Absolute Total Monosaccharide C'!$E$2:$T$999,8)</f>
        <v>0.001467</v>
      </c>
      <c r="K740" s="8">
        <f>VLOOKUP(A740,'Absolute Total Monosaccharide C'!$E$2:$T$999,9)</f>
        <v>0.001086</v>
      </c>
      <c r="L740" s="111">
        <f>VLOOKUP(A740,'Absolute Total Monosaccharide C'!$E$2:$T$999,10)</f>
        <v>0.0000407</v>
      </c>
      <c r="M740" s="8">
        <f>VLOOKUP(A740,'Absolute Total Monosaccharide C'!$E$2:$T$999,11)</f>
        <v>0.00608</v>
      </c>
      <c r="N740" s="8">
        <f>VLOOKUP(A740,'Absolute Total Monosaccharide C'!$E$2:$T$999,12)</f>
        <v>0</v>
      </c>
      <c r="O740" s="8">
        <f>VLOOKUP(A740,'Absolute Total Monosaccharide C'!$E$2:$T$999,13)</f>
        <v>0</v>
      </c>
      <c r="P740" s="8">
        <f>VLOOKUP(A740,'Absolute Total Monosaccharide C'!$E$2:$T$999,14)</f>
        <v>0</v>
      </c>
      <c r="Q740" s="8">
        <f>VLOOKUP(A740,'Absolute Total Monosaccharide C'!$E$2:$T$999,15)</f>
        <v>0</v>
      </c>
      <c r="R740" s="8">
        <f>VLOOKUP(A740,'Absolute Total Monosaccharide C'!$E$2:$T$999,16)</f>
        <v>0.001736</v>
      </c>
      <c r="S740" s="110">
        <f>VLOOKUP(A740,'Absolute Total Monosaccharide C'!$E$2:$T$999,2)</f>
        <v>11.316</v>
      </c>
    </row>
    <row r="741">
      <c r="A741" s="2" t="s">
        <v>2006</v>
      </c>
      <c r="B741" s="8" t="str">
        <f>VLOOKUP(A741,'Food Encyclopedia'!$C$2:$K$999,3)&amp;","&amp;VLOOKUP(A741,'Food Encyclopedia'!$C$2:$K$999,4)&amp;","&amp;VLOOKUP(A741,'Food Encyclopedia'!$C$2:$K$999,5)&amp;","&amp;VLOOKUP(A741,'Food Encyclopedia'!$C$2:$K$999,6)</f>
        <v>Brussel Sprouts, petite brussel sprouts, whole, frozen ,Signature Select ,,Vegetables</v>
      </c>
      <c r="C741" s="8" t="str">
        <f>VLOOKUP(A741,'Food Encyclopedia'!$C$2:$K$999,6)</f>
        <v>Vegetables</v>
      </c>
      <c r="D741" s="8" t="str">
        <f>VLOOKUP(A741,'Food Encyclopedia'!$C$2:$K$999,7)</f>
        <v>Vegetable</v>
      </c>
      <c r="E741" s="8">
        <f>VLOOKUP(A741,'Absolute Total Monosaccharide C'!$E$2:$T$999,3)</f>
        <v>0.154405</v>
      </c>
      <c r="F741" s="8">
        <f>VLOOKUP(A741,'Absolute Total Monosaccharide C'!$E$2:$T$999,4)</f>
        <v>0.027053</v>
      </c>
      <c r="G741" s="8">
        <f>VLOOKUP(A741,'Absolute Total Monosaccharide C'!$E$2:$T$999,5)</f>
        <v>0.013873</v>
      </c>
      <c r="H741" s="8">
        <f>VLOOKUP(A741,'Absolute Total Monosaccharide C'!$E$2:$T$999,6)</f>
        <v>0.005638</v>
      </c>
      <c r="I741" s="110">
        <f>VLOOKUP(A741,'Absolute Total Monosaccharide C'!$E$2:$T$999,7)</f>
        <v>0.048569</v>
      </c>
      <c r="J741" s="8">
        <f>VLOOKUP(A741,'Absolute Total Monosaccharide C'!$E$2:$T$999,8)</f>
        <v>0.001343</v>
      </c>
      <c r="K741" s="8">
        <f>VLOOKUP(A741,'Absolute Total Monosaccharide C'!$E$2:$T$999,9)</f>
        <v>0.004127</v>
      </c>
      <c r="L741" s="111">
        <f>VLOOKUP(A741,'Absolute Total Monosaccharide C'!$E$2:$T$999,10)</f>
        <v>0.000037</v>
      </c>
      <c r="M741" s="8">
        <f>VLOOKUP(A741,'Absolute Total Monosaccharide C'!$E$2:$T$999,11)</f>
        <v>0.02857</v>
      </c>
      <c r="N741" s="8">
        <f>VLOOKUP(A741,'Absolute Total Monosaccharide C'!$E$2:$T$999,12)</f>
        <v>0</v>
      </c>
      <c r="O741" s="8">
        <f>VLOOKUP(A741,'Absolute Total Monosaccharide C'!$E$2:$T$999,13)</f>
        <v>0</v>
      </c>
      <c r="P741" s="8">
        <f>VLOOKUP(A741,'Absolute Total Monosaccharide C'!$E$2:$T$999,14)</f>
        <v>0.003808</v>
      </c>
      <c r="Q741" s="8">
        <f>VLOOKUP(A741,'Absolute Total Monosaccharide C'!$E$2:$T$999,15)</f>
        <v>0</v>
      </c>
      <c r="R741" s="8">
        <f>VLOOKUP(A741,'Absolute Total Monosaccharide C'!$E$2:$T$999,16)</f>
        <v>0.001731</v>
      </c>
      <c r="S741" s="110">
        <f>VLOOKUP(A741,'Absolute Total Monosaccharide C'!$E$2:$T$999,2)</f>
        <v>10.144</v>
      </c>
    </row>
    <row r="742">
      <c r="A742" s="2" t="s">
        <v>2008</v>
      </c>
      <c r="B742" s="8" t="str">
        <f>VLOOKUP(A742,'Food Encyclopedia'!$C$2:$K$999,3)&amp;","&amp;VLOOKUP(A742,'Food Encyclopedia'!$C$2:$K$999,4)&amp;","&amp;VLOOKUP(A742,'Food Encyclopedia'!$C$2:$K$999,5)&amp;","&amp;VLOOKUP(A742,'Food Encyclopedia'!$C$2:$K$999,6)</f>
        <v>Cauliflower, florets, whole, frozen,Signature Select,,Vegetables</v>
      </c>
      <c r="C742" s="8" t="str">
        <f>VLOOKUP(A742,'Food Encyclopedia'!$C$2:$K$999,6)</f>
        <v>Vegetables</v>
      </c>
      <c r="D742" s="8" t="str">
        <f>VLOOKUP(A742,'Food Encyclopedia'!$C$2:$K$999,7)</f>
        <v>Vegetable</v>
      </c>
      <c r="E742" s="8">
        <f>VLOOKUP(A742,'Absolute Total Monosaccharide C'!$E$2:$T$999,3)</f>
        <v>0.226666</v>
      </c>
      <c r="F742" s="8">
        <f>VLOOKUP(A742,'Absolute Total Monosaccharide C'!$E$2:$T$999,4)</f>
        <v>0.038089</v>
      </c>
      <c r="G742" s="8">
        <f>VLOOKUP(A742,'Absolute Total Monosaccharide C'!$E$2:$T$999,5)</f>
        <v>0.082828</v>
      </c>
      <c r="H742" s="8">
        <f>VLOOKUP(A742,'Absolute Total Monosaccharide C'!$E$2:$T$999,6)</f>
        <v>0.008122</v>
      </c>
      <c r="I742" s="110">
        <f>VLOOKUP(A742,'Absolute Total Monosaccharide C'!$E$2:$T$999,7)</f>
        <v>0.046736</v>
      </c>
      <c r="J742" s="8">
        <f>VLOOKUP(A742,'Absolute Total Monosaccharide C'!$E$2:$T$999,8)</f>
        <v>0.003813</v>
      </c>
      <c r="K742" s="8">
        <f>VLOOKUP(A742,'Absolute Total Monosaccharide C'!$E$2:$T$999,9)</f>
        <v>0.004069</v>
      </c>
      <c r="L742" s="111">
        <f>VLOOKUP(A742,'Absolute Total Monosaccharide C'!$E$2:$T$999,10)</f>
        <v>0.0000923</v>
      </c>
      <c r="M742" s="8">
        <f>VLOOKUP(A742,'Absolute Total Monosaccharide C'!$E$2:$T$999,11)</f>
        <v>0.029742</v>
      </c>
      <c r="N742" s="8">
        <f>VLOOKUP(A742,'Absolute Total Monosaccharide C'!$E$2:$T$999,12)</f>
        <v>0</v>
      </c>
      <c r="O742" s="8">
        <f>VLOOKUP(A742,'Absolute Total Monosaccharide C'!$E$2:$T$999,13)</f>
        <v>0</v>
      </c>
      <c r="P742" s="8">
        <f>VLOOKUP(A742,'Absolute Total Monosaccharide C'!$E$2:$T$999,14)</f>
        <v>0.004325</v>
      </c>
      <c r="Q742" s="8">
        <f>VLOOKUP(A742,'Absolute Total Monosaccharide C'!$E$2:$T$999,15)</f>
        <v>0</v>
      </c>
      <c r="R742" s="8">
        <f>VLOOKUP(A742,'Absolute Total Monosaccharide C'!$E$2:$T$999,16)</f>
        <v>0.001609</v>
      </c>
      <c r="S742" s="110">
        <f>VLOOKUP(A742,'Absolute Total Monosaccharide C'!$E$2:$T$999,2)</f>
        <v>10.394</v>
      </c>
    </row>
    <row r="743">
      <c r="A743" s="2" t="s">
        <v>2009</v>
      </c>
      <c r="B743" s="8" t="str">
        <f>VLOOKUP(A743,'Food Encyclopedia'!$C$2:$K$999,3)&amp;","&amp;VLOOKUP(A743,'Food Encyclopedia'!$C$2:$K$999,4)&amp;","&amp;VLOOKUP(A743,'Food Encyclopedia'!$C$2:$K$999,5)&amp;","&amp;VLOOKUP(A743,'Food Encyclopedia'!$C$2:$K$999,6)</f>
        <v>Green beans, french sliced, whole, frozen,Signature Select,,Vegetables</v>
      </c>
      <c r="C743" s="8" t="str">
        <f>VLOOKUP(A743,'Food Encyclopedia'!$C$2:$K$999,6)</f>
        <v>Vegetables</v>
      </c>
      <c r="D743" s="8" t="str">
        <f>VLOOKUP(A743,'Food Encyclopedia'!$C$2:$K$999,7)</f>
        <v>Vegetable</v>
      </c>
      <c r="E743" s="8">
        <f>VLOOKUP(A743,'Absolute Total Monosaccharide C'!$E$2:$T$999,3)</f>
        <v>0.185285</v>
      </c>
      <c r="F743" s="8">
        <f>VLOOKUP(A743,'Absolute Total Monosaccharide C'!$E$2:$T$999,4)</f>
        <v>0.059239</v>
      </c>
      <c r="G743" s="8">
        <f>VLOOKUP(A743,'Absolute Total Monosaccharide C'!$E$2:$T$999,5)</f>
        <v>0.020152</v>
      </c>
      <c r="H743" s="8">
        <f>VLOOKUP(A743,'Absolute Total Monosaccharide C'!$E$2:$T$999,6)</f>
        <v>0.005047</v>
      </c>
      <c r="I743" s="110">
        <f>VLOOKUP(A743,'Absolute Total Monosaccharide C'!$E$2:$T$999,7)</f>
        <v>0.021086</v>
      </c>
      <c r="J743" s="8">
        <f>VLOOKUP(A743,'Absolute Total Monosaccharide C'!$E$2:$T$999,8)</f>
        <v>0.001951</v>
      </c>
      <c r="K743" s="8">
        <f>VLOOKUP(A743,'Absolute Total Monosaccharide C'!$E$2:$T$999,9)</f>
        <v>0.003387</v>
      </c>
      <c r="L743" s="8">
        <f>VLOOKUP(A743,'Absolute Total Monosaccharide C'!$E$2:$T$999,10)</f>
        <v>0.000175</v>
      </c>
      <c r="M743" s="8">
        <f>VLOOKUP(A743,'Absolute Total Monosaccharide C'!$E$2:$T$999,11)</f>
        <v>0.044692</v>
      </c>
      <c r="N743" s="8">
        <f>VLOOKUP(A743,'Absolute Total Monosaccharide C'!$E$2:$T$999,12)</f>
        <v>0</v>
      </c>
      <c r="O743" s="8">
        <f>VLOOKUP(A743,'Absolute Total Monosaccharide C'!$E$2:$T$999,13)</f>
        <v>0</v>
      </c>
      <c r="P743" s="8">
        <f>VLOOKUP(A743,'Absolute Total Monosaccharide C'!$E$2:$T$999,14)</f>
        <v>0.002999</v>
      </c>
      <c r="Q743" s="8">
        <f>VLOOKUP(A743,'Absolute Total Monosaccharide C'!$E$2:$T$999,15)</f>
        <v>0</v>
      </c>
      <c r="R743" s="8">
        <f>VLOOKUP(A743,'Absolute Total Monosaccharide C'!$E$2:$T$999,16)</f>
        <v>0.001641</v>
      </c>
      <c r="S743" s="110">
        <f>VLOOKUP(A743,'Absolute Total Monosaccharide C'!$E$2:$T$999,2)</f>
        <v>10.192</v>
      </c>
    </row>
    <row r="744">
      <c r="A744" s="2" t="s">
        <v>2011</v>
      </c>
      <c r="B744" s="8" t="str">
        <f>VLOOKUP(A744,'Food Encyclopedia'!$C$2:$K$999,3)&amp;","&amp;VLOOKUP(A744,'Food Encyclopedia'!$C$2:$K$999,4)&amp;","&amp;VLOOKUP(A744,'Food Encyclopedia'!$C$2:$K$999,5)&amp;","&amp;VLOOKUP(A744,'Food Encyclopedia'!$C$2:$K$999,6)</f>
        <v>Broccoli, florets, whole, frozen,Cascadian Farms Organic,,Vegetables</v>
      </c>
      <c r="C744" s="8" t="str">
        <f>VLOOKUP(A744,'Food Encyclopedia'!$C$2:$K$999,6)</f>
        <v>Vegetables</v>
      </c>
      <c r="D744" s="8" t="str">
        <f>VLOOKUP(A744,'Food Encyclopedia'!$C$2:$K$999,7)</f>
        <v>Vegetable</v>
      </c>
      <c r="E744" s="8">
        <f>VLOOKUP(A744,'Absolute Total Monosaccharide C'!$E$2:$T$999,3)</f>
        <v>0.095848</v>
      </c>
      <c r="F744" s="8">
        <f>VLOOKUP(A744,'Absolute Total Monosaccharide C'!$E$2:$T$999,4)</f>
        <v>0.026711</v>
      </c>
      <c r="G744" s="8">
        <f>VLOOKUP(A744,'Absolute Total Monosaccharide C'!$E$2:$T$999,5)</f>
        <v>0.012118</v>
      </c>
      <c r="H744" s="8">
        <f>VLOOKUP(A744,'Absolute Total Monosaccharide C'!$E$2:$T$999,6)</f>
        <v>0.006658</v>
      </c>
      <c r="I744" s="110">
        <f>VLOOKUP(A744,'Absolute Total Monosaccharide C'!$E$2:$T$999,7)</f>
        <v>0.043375</v>
      </c>
      <c r="J744" s="8">
        <f>VLOOKUP(A744,'Absolute Total Monosaccharide C'!$E$2:$T$999,8)</f>
        <v>0.002129</v>
      </c>
      <c r="K744" s="8">
        <f>VLOOKUP(A744,'Absolute Total Monosaccharide C'!$E$2:$T$999,9)</f>
        <v>0.004138</v>
      </c>
      <c r="L744" s="111">
        <f>VLOOKUP(A744,'Absolute Total Monosaccharide C'!$E$2:$T$999,10)</f>
        <v>0.000076</v>
      </c>
      <c r="M744" s="8">
        <f>VLOOKUP(A744,'Absolute Total Monosaccharide C'!$E$2:$T$999,11)</f>
        <v>0.030449</v>
      </c>
      <c r="N744" s="8">
        <f>VLOOKUP(A744,'Absolute Total Monosaccharide C'!$E$2:$T$999,12)</f>
        <v>0</v>
      </c>
      <c r="O744" s="8">
        <f>VLOOKUP(A744,'Absolute Total Monosaccharide C'!$E$2:$T$999,13)</f>
        <v>0</v>
      </c>
      <c r="P744" s="8">
        <f>VLOOKUP(A744,'Absolute Total Monosaccharide C'!$E$2:$T$999,14)</f>
        <v>0.002747</v>
      </c>
      <c r="Q744" s="8">
        <f>VLOOKUP(A744,'Absolute Total Monosaccharide C'!$E$2:$T$999,15)</f>
        <v>0</v>
      </c>
      <c r="R744" s="8">
        <f>VLOOKUP(A744,'Absolute Total Monosaccharide C'!$E$2:$T$999,16)</f>
        <v>0.002406</v>
      </c>
      <c r="S744" s="110">
        <f>VLOOKUP(A744,'Absolute Total Monosaccharide C'!$E$2:$T$999,2)</f>
        <v>10.326</v>
      </c>
    </row>
    <row r="745">
      <c r="A745" s="2" t="s">
        <v>2013</v>
      </c>
      <c r="B745" s="8" t="str">
        <f>VLOOKUP(A745,'Food Encyclopedia'!$C$2:$K$999,3)&amp;","&amp;VLOOKUP(A745,'Food Encyclopedia'!$C$2:$K$999,4)&amp;","&amp;VLOOKUP(A745,'Food Encyclopedia'!$C$2:$K$999,5)&amp;","&amp;VLOOKUP(A745,'Food Encyclopedia'!$C$2:$K$999,6)</f>
        <v>Brussel Sprouts, petite brussel sprouts, whole, frozen ,Signature Select,,Vegetables</v>
      </c>
      <c r="C745" s="8" t="str">
        <f>VLOOKUP(A745,'Food Encyclopedia'!$C$2:$K$999,6)</f>
        <v>Vegetables</v>
      </c>
      <c r="D745" s="8" t="str">
        <f>VLOOKUP(A745,'Food Encyclopedia'!$C$2:$K$999,7)</f>
        <v>Vegetable</v>
      </c>
      <c r="E745" s="8">
        <f>VLOOKUP(A745,'Absolute Total Monosaccharide C'!$E$2:$T$999,3)</f>
        <v>0.125914</v>
      </c>
      <c r="F745" s="8">
        <f>VLOOKUP(A745,'Absolute Total Monosaccharide C'!$E$2:$T$999,4)</f>
        <v>0.030723</v>
      </c>
      <c r="G745" s="8">
        <f>VLOOKUP(A745,'Absolute Total Monosaccharide C'!$E$2:$T$999,5)</f>
        <v>0.004779</v>
      </c>
      <c r="H745" s="8">
        <f>VLOOKUP(A745,'Absolute Total Monosaccharide C'!$E$2:$T$999,6)</f>
        <v>0.004754</v>
      </c>
      <c r="I745" s="110">
        <f>VLOOKUP(A745,'Absolute Total Monosaccharide C'!$E$2:$T$999,7)</f>
        <v>0.052752</v>
      </c>
      <c r="J745" s="8">
        <f>VLOOKUP(A745,'Absolute Total Monosaccharide C'!$E$2:$T$999,8)</f>
        <v>0.002699</v>
      </c>
      <c r="K745" s="8">
        <f>VLOOKUP(A745,'Absolute Total Monosaccharide C'!$E$2:$T$999,9)</f>
        <v>0.00456</v>
      </c>
      <c r="L745" s="111">
        <f>VLOOKUP(A745,'Absolute Total Monosaccharide C'!$E$2:$T$999,10)</f>
        <v>0.000024</v>
      </c>
      <c r="M745" s="8">
        <f>VLOOKUP(A745,'Absolute Total Monosaccharide C'!$E$2:$T$999,11)</f>
        <v>0.030198</v>
      </c>
      <c r="N745" s="8">
        <f>VLOOKUP(A745,'Absolute Total Monosaccharide C'!$E$2:$T$999,12)</f>
        <v>0</v>
      </c>
      <c r="O745" s="8">
        <f>VLOOKUP(A745,'Absolute Total Monosaccharide C'!$E$2:$T$999,13)</f>
        <v>0</v>
      </c>
      <c r="P745" s="8">
        <f>VLOOKUP(A745,'Absolute Total Monosaccharide C'!$E$2:$T$999,14)</f>
        <v>0.00414</v>
      </c>
      <c r="Q745" s="8">
        <f>VLOOKUP(A745,'Absolute Total Monosaccharide C'!$E$2:$T$999,15)</f>
        <v>0</v>
      </c>
      <c r="R745" s="8">
        <f>VLOOKUP(A745,'Absolute Total Monosaccharide C'!$E$2:$T$999,16)</f>
        <v>0.001599</v>
      </c>
      <c r="S745" s="110">
        <f>VLOOKUP(A745,'Absolute Total Monosaccharide C'!$E$2:$T$999,2)</f>
        <v>10.306</v>
      </c>
    </row>
    <row r="746">
      <c r="A746" s="2" t="s">
        <v>2014</v>
      </c>
      <c r="B746" s="8" t="str">
        <f>VLOOKUP(A746,'Food Encyclopedia'!$C$2:$K$999,3)&amp;","&amp;VLOOKUP(A746,'Food Encyclopedia'!$C$2:$K$999,4)&amp;","&amp;VLOOKUP(A746,'Food Encyclopedia'!$C$2:$K$999,5)&amp;","&amp;VLOOKUP(A746,'Food Encyclopedia'!$C$2:$K$999,6)</f>
        <v>Green beans, cut green beans, whole, frozen,Cascadian Farms Organic,,Vegetables</v>
      </c>
      <c r="C746" s="8" t="str">
        <f>VLOOKUP(A746,'Food Encyclopedia'!$C$2:$K$999,6)</f>
        <v>Vegetables</v>
      </c>
      <c r="D746" s="8" t="str">
        <f>VLOOKUP(A746,'Food Encyclopedia'!$C$2:$K$999,7)</f>
        <v>Vegetable</v>
      </c>
      <c r="E746" s="8">
        <f>VLOOKUP(A746,'Absolute Total Monosaccharide C'!$E$2:$T$999,3)</f>
        <v>0.160397</v>
      </c>
      <c r="F746" s="8">
        <f>VLOOKUP(A746,'Absolute Total Monosaccharide C'!$E$2:$T$999,4)</f>
        <v>0.046523</v>
      </c>
      <c r="G746" s="8">
        <f>VLOOKUP(A746,'Absolute Total Monosaccharide C'!$E$2:$T$999,5)</f>
        <v>0.003132</v>
      </c>
      <c r="H746" s="8">
        <f>VLOOKUP(A746,'Absolute Total Monosaccharide C'!$E$2:$T$999,6)</f>
        <v>0.005789</v>
      </c>
      <c r="I746" s="110">
        <f>VLOOKUP(A746,'Absolute Total Monosaccharide C'!$E$2:$T$999,7)</f>
        <v>0.017464</v>
      </c>
      <c r="J746" s="8">
        <f>VLOOKUP(A746,'Absolute Total Monosaccharide C'!$E$2:$T$999,8)</f>
        <v>0.002662</v>
      </c>
      <c r="K746" s="8">
        <f>VLOOKUP(A746,'Absolute Total Monosaccharide C'!$E$2:$T$999,9)</f>
        <v>0.003012</v>
      </c>
      <c r="L746" s="8">
        <f>VLOOKUP(A746,'Absolute Total Monosaccharide C'!$E$2:$T$999,10)</f>
        <v>0.000235</v>
      </c>
      <c r="M746" s="8">
        <f>VLOOKUP(A746,'Absolute Total Monosaccharide C'!$E$2:$T$999,11)</f>
        <v>0.045534</v>
      </c>
      <c r="N746" s="8">
        <f>VLOOKUP(A746,'Absolute Total Monosaccharide C'!$E$2:$T$999,12)</f>
        <v>0</v>
      </c>
      <c r="O746" s="8">
        <f>VLOOKUP(A746,'Absolute Total Monosaccharide C'!$E$2:$T$999,13)</f>
        <v>0.000121</v>
      </c>
      <c r="P746" s="8">
        <f>VLOOKUP(A746,'Absolute Total Monosaccharide C'!$E$2:$T$999,14)</f>
        <v>0.005291</v>
      </c>
      <c r="Q746" s="8">
        <f>VLOOKUP(A746,'Absolute Total Monosaccharide C'!$E$2:$T$999,15)</f>
        <v>0</v>
      </c>
      <c r="R746" s="8">
        <f>VLOOKUP(A746,'Absolute Total Monosaccharide C'!$E$2:$T$999,16)</f>
        <v>0.00105</v>
      </c>
      <c r="S746" s="110">
        <f>VLOOKUP(A746,'Absolute Total Monosaccharide C'!$E$2:$T$999,2)</f>
        <v>10.07</v>
      </c>
    </row>
    <row r="747">
      <c r="A747" s="2" t="s">
        <v>2016</v>
      </c>
      <c r="B747" s="8" t="str">
        <f>VLOOKUP(A747,'Food Encyclopedia'!$C$2:$K$999,3)&amp;","&amp;VLOOKUP(A747,'Food Encyclopedia'!$C$2:$K$999,4)&amp;","&amp;VLOOKUP(A747,'Food Encyclopedia'!$C$2:$K$999,5)&amp;","&amp;VLOOKUP(A747,'Food Encyclopedia'!$C$2:$K$999,6)</f>
        <v>Cilantro, whole, fresh ,,,Vegetables</v>
      </c>
      <c r="C747" s="8" t="str">
        <f>VLOOKUP(A747,'Food Encyclopedia'!$C$2:$K$999,6)</f>
        <v>Vegetables</v>
      </c>
      <c r="D747" s="8" t="str">
        <f>VLOOKUP(A747,'Food Encyclopedia'!$C$2:$K$999,7)</f>
        <v>Vegetable</v>
      </c>
      <c r="E747" s="8">
        <f>VLOOKUP(A747,'Absolute Total Monosaccharide C'!$E$2:$T$999,3)</f>
        <v>0.037323</v>
      </c>
      <c r="F747" s="8">
        <f>VLOOKUP(A747,'Absolute Total Monosaccharide C'!$E$2:$T$999,4)</f>
        <v>0.012832</v>
      </c>
      <c r="G747" s="8">
        <f>VLOOKUP(A747,'Absolute Total Monosaccharide C'!$E$2:$T$999,5)</f>
        <v>0.056494</v>
      </c>
      <c r="H747" s="8">
        <f>VLOOKUP(A747,'Absolute Total Monosaccharide C'!$E$2:$T$999,6)</f>
        <v>0.003739</v>
      </c>
      <c r="I747" s="110">
        <f>VLOOKUP(A747,'Absolute Total Monosaccharide C'!$E$2:$T$999,7)</f>
        <v>0.006146</v>
      </c>
      <c r="J747" s="8">
        <f>VLOOKUP(A747,'Absolute Total Monosaccharide C'!$E$2:$T$999,8)</f>
        <v>0</v>
      </c>
      <c r="K747" s="8">
        <f>VLOOKUP(A747,'Absolute Total Monosaccharide C'!$E$2:$T$999,9)</f>
        <v>0.003789</v>
      </c>
      <c r="L747" s="8">
        <f>VLOOKUP(A747,'Absolute Total Monosaccharide C'!$E$2:$T$999,10)</f>
        <v>0.001238</v>
      </c>
      <c r="M747" s="8">
        <f>VLOOKUP(A747,'Absolute Total Monosaccharide C'!$E$2:$T$999,11)</f>
        <v>0.028728</v>
      </c>
      <c r="N747" s="8">
        <f>VLOOKUP(A747,'Absolute Total Monosaccharide C'!$E$2:$T$999,12)</f>
        <v>0</v>
      </c>
      <c r="O747" s="8">
        <f>VLOOKUP(A747,'Absolute Total Monosaccharide C'!$E$2:$T$999,13)</f>
        <v>0</v>
      </c>
      <c r="P747" s="8">
        <f>VLOOKUP(A747,'Absolute Total Monosaccharide C'!$E$2:$T$999,14)</f>
        <v>0.002812</v>
      </c>
      <c r="Q747" s="8">
        <f>VLOOKUP(A747,'Absolute Total Monosaccharide C'!$E$2:$T$999,15)</f>
        <v>0</v>
      </c>
      <c r="R747" s="8">
        <f>VLOOKUP(A747,'Absolute Total Monosaccharide C'!$E$2:$T$999,16)</f>
        <v>0.000768</v>
      </c>
      <c r="S747" s="110">
        <f>VLOOKUP(A747,'Absolute Total Monosaccharide C'!$E$2:$T$999,2)</f>
        <v>10.162</v>
      </c>
    </row>
    <row r="748">
      <c r="A748" s="2" t="s">
        <v>2018</v>
      </c>
      <c r="B748" s="8" t="str">
        <f>VLOOKUP(A748,'Food Encyclopedia'!$C$2:$K$999,3)&amp;","&amp;VLOOKUP(A748,'Food Encyclopedia'!$C$2:$K$999,4)&amp;","&amp;VLOOKUP(A748,'Food Encyclopedia'!$C$2:$K$999,5)&amp;","&amp;VLOOKUP(A748,'Food Encyclopedia'!$C$2:$K$999,6)</f>
        <v>Cabbage, whole, fresh,,,Vegetables</v>
      </c>
      <c r="C748" s="8" t="str">
        <f>VLOOKUP(A748,'Food Encyclopedia'!$C$2:$K$999,6)</f>
        <v>Vegetables</v>
      </c>
      <c r="D748" s="8" t="str">
        <f>VLOOKUP(A748,'Food Encyclopedia'!$C$2:$K$999,7)</f>
        <v>Vegetable</v>
      </c>
      <c r="E748" s="8">
        <f>VLOOKUP(A748,'Absolute Total Monosaccharide C'!$E$2:$T$999,3)</f>
        <v>0.16928</v>
      </c>
      <c r="F748" s="8">
        <f>VLOOKUP(A748,'Absolute Total Monosaccharide C'!$E$2:$T$999,4)</f>
        <v>0.010449</v>
      </c>
      <c r="G748" s="8">
        <f>VLOOKUP(A748,'Absolute Total Monosaccharide C'!$E$2:$T$999,5)</f>
        <v>0.038112</v>
      </c>
      <c r="H748" s="8">
        <f>VLOOKUP(A748,'Absolute Total Monosaccharide C'!$E$2:$T$999,6)</f>
        <v>0.003726</v>
      </c>
      <c r="I748" s="110">
        <f>VLOOKUP(A748,'Absolute Total Monosaccharide C'!$E$2:$T$999,7)</f>
        <v>0.011393</v>
      </c>
      <c r="J748" s="8">
        <f>VLOOKUP(A748,'Absolute Total Monosaccharide C'!$E$2:$T$999,8)</f>
        <v>0.002174</v>
      </c>
      <c r="K748" s="8">
        <f>VLOOKUP(A748,'Absolute Total Monosaccharide C'!$E$2:$T$999,9)</f>
        <v>0.002639</v>
      </c>
      <c r="L748" s="8">
        <f>VLOOKUP(A748,'Absolute Total Monosaccharide C'!$E$2:$T$999,10)</f>
        <v>0.000307</v>
      </c>
      <c r="M748" s="8">
        <f>VLOOKUP(A748,'Absolute Total Monosaccharide C'!$E$2:$T$999,11)</f>
        <v>0.02669</v>
      </c>
      <c r="N748" s="8">
        <f>VLOOKUP(A748,'Absolute Total Monosaccharide C'!$E$2:$T$999,12)</f>
        <v>0</v>
      </c>
      <c r="O748" s="8">
        <f>VLOOKUP(A748,'Absolute Total Monosaccharide C'!$E$2:$T$999,13)</f>
        <v>0</v>
      </c>
      <c r="P748" s="8">
        <f>VLOOKUP(A748,'Absolute Total Monosaccharide C'!$E$2:$T$999,14)</f>
        <v>0.00178</v>
      </c>
      <c r="Q748" s="8">
        <f>VLOOKUP(A748,'Absolute Total Monosaccharide C'!$E$2:$T$999,15)</f>
        <v>0</v>
      </c>
      <c r="R748" s="8">
        <f>VLOOKUP(A748,'Absolute Total Monosaccharide C'!$E$2:$T$999,16)</f>
        <v>0.001104</v>
      </c>
      <c r="S748" s="110">
        <f>VLOOKUP(A748,'Absolute Total Monosaccharide C'!$E$2:$T$999,2)</f>
        <v>10.391</v>
      </c>
    </row>
    <row r="749">
      <c r="A749" s="2" t="s">
        <v>2020</v>
      </c>
      <c r="B749" s="8" t="str">
        <f>VLOOKUP(A749,'Food Encyclopedia'!$C$2:$K$999,3)&amp;","&amp;VLOOKUP(A749,'Food Encyclopedia'!$C$2:$K$999,4)&amp;","&amp;VLOOKUP(A749,'Food Encyclopedia'!$C$2:$K$999,5)&amp;","&amp;VLOOKUP(A749,'Food Encyclopedia'!$C$2:$K$999,6)</f>
        <v>Garlic, whole, fresh,,,Vegetables</v>
      </c>
      <c r="C749" s="8" t="str">
        <f>VLOOKUP(A749,'Food Encyclopedia'!$C$2:$K$999,6)</f>
        <v>Vegetables</v>
      </c>
      <c r="D749" s="8" t="str">
        <f>VLOOKUP(A749,'Food Encyclopedia'!$C$2:$K$999,7)</f>
        <v>Vegetable</v>
      </c>
      <c r="E749" s="8">
        <f>VLOOKUP(A749,'Absolute Total Monosaccharide C'!$E$2:$T$999,3)</f>
        <v>0.020403</v>
      </c>
      <c r="F749" s="8">
        <f>VLOOKUP(A749,'Absolute Total Monosaccharide C'!$E$2:$T$999,4)</f>
        <v>0.009365</v>
      </c>
      <c r="G749" s="8">
        <f>VLOOKUP(A749,'Absolute Total Monosaccharide C'!$E$2:$T$999,5)</f>
        <v>0.074673</v>
      </c>
      <c r="H749" s="8">
        <f>VLOOKUP(A749,'Absolute Total Monosaccharide C'!$E$2:$T$999,6)</f>
        <v>0.001367</v>
      </c>
      <c r="I749" s="110">
        <f>VLOOKUP(A749,'Absolute Total Monosaccharide C'!$E$2:$T$999,7)</f>
        <v>0.002461</v>
      </c>
      <c r="J749" s="8">
        <f>VLOOKUP(A749,'Absolute Total Monosaccharide C'!$E$2:$T$999,8)</f>
        <v>0.001351</v>
      </c>
      <c r="K749" s="8">
        <f>VLOOKUP(A749,'Absolute Total Monosaccharide C'!$E$2:$T$999,9)</f>
        <v>0.000754</v>
      </c>
      <c r="L749" s="8">
        <f>VLOOKUP(A749,'Absolute Total Monosaccharide C'!$E$2:$T$999,10)</f>
        <v>0</v>
      </c>
      <c r="M749" s="8">
        <f>VLOOKUP(A749,'Absolute Total Monosaccharide C'!$E$2:$T$999,11)</f>
        <v>0.006094</v>
      </c>
      <c r="N749" s="8">
        <f>VLOOKUP(A749,'Absolute Total Monosaccharide C'!$E$2:$T$999,12)</f>
        <v>0</v>
      </c>
      <c r="O749" s="8">
        <f>VLOOKUP(A749,'Absolute Total Monosaccharide C'!$E$2:$T$999,13)</f>
        <v>0</v>
      </c>
      <c r="P749" s="8">
        <f>VLOOKUP(A749,'Absolute Total Monosaccharide C'!$E$2:$T$999,14)</f>
        <v>0</v>
      </c>
      <c r="Q749" s="8">
        <f>VLOOKUP(A749,'Absolute Total Monosaccharide C'!$E$2:$T$999,15)</f>
        <v>0</v>
      </c>
      <c r="R749" s="8">
        <f>VLOOKUP(A749,'Absolute Total Monosaccharide C'!$E$2:$T$999,16)</f>
        <v>0.000264</v>
      </c>
      <c r="S749" s="110">
        <f>VLOOKUP(A749,'Absolute Total Monosaccharide C'!$E$2:$T$999,2)</f>
        <v>9.813</v>
      </c>
    </row>
    <row r="750">
      <c r="A750" s="2" t="s">
        <v>2022</v>
      </c>
      <c r="B750" s="8" t="str">
        <f>VLOOKUP(A750,'Food Encyclopedia'!$C$2:$K$999,3)&amp;","&amp;VLOOKUP(A750,'Food Encyclopedia'!$C$2:$K$999,4)&amp;","&amp;VLOOKUP(A750,'Food Encyclopedia'!$C$2:$K$999,5)&amp;","&amp;VLOOKUP(A750,'Food Encyclopedia'!$C$2:$K$999,6)</f>
        <v>Onion, whole, fresh,,,Vegetables</v>
      </c>
      <c r="C750" s="8" t="str">
        <f>VLOOKUP(A750,'Food Encyclopedia'!$C$2:$K$999,6)</f>
        <v>Vegetables</v>
      </c>
      <c r="D750" s="8" t="str">
        <f>VLOOKUP(A750,'Food Encyclopedia'!$C$2:$K$999,7)</f>
        <v>Vegetable</v>
      </c>
      <c r="E750" s="8">
        <f>VLOOKUP(A750,'Absolute Total Monosaccharide C'!$E$2:$T$999,3)</f>
        <v>0.201632</v>
      </c>
      <c r="F750" s="8">
        <f>VLOOKUP(A750,'Absolute Total Monosaccharide C'!$E$2:$T$999,4)</f>
        <v>0.024669</v>
      </c>
      <c r="G750" s="8">
        <f>VLOOKUP(A750,'Absolute Total Monosaccharide C'!$E$2:$T$999,5)</f>
        <v>0.055322</v>
      </c>
      <c r="H750" s="8">
        <f>VLOOKUP(A750,'Absolute Total Monosaccharide C'!$E$2:$T$999,6)</f>
        <v>0.002165</v>
      </c>
      <c r="I750" s="110">
        <f>VLOOKUP(A750,'Absolute Total Monosaccharide C'!$E$2:$T$999,7)</f>
        <v>0.002665</v>
      </c>
      <c r="J750" s="8">
        <f>VLOOKUP(A750,'Absolute Total Monosaccharide C'!$E$2:$T$999,8)</f>
        <v>0.002385</v>
      </c>
      <c r="K750" s="8">
        <f>VLOOKUP(A750,'Absolute Total Monosaccharide C'!$E$2:$T$999,9)</f>
        <v>0.00103</v>
      </c>
      <c r="L750" s="8">
        <f>VLOOKUP(A750,'Absolute Total Monosaccharide C'!$E$2:$T$999,10)</f>
        <v>0</v>
      </c>
      <c r="M750" s="8">
        <f>VLOOKUP(A750,'Absolute Total Monosaccharide C'!$E$2:$T$999,11)</f>
        <v>0.026003</v>
      </c>
      <c r="N750" s="8">
        <f>VLOOKUP(A750,'Absolute Total Monosaccharide C'!$E$2:$T$999,12)</f>
        <v>0</v>
      </c>
      <c r="O750" s="8">
        <f>VLOOKUP(A750,'Absolute Total Monosaccharide C'!$E$2:$T$999,13)</f>
        <v>0</v>
      </c>
      <c r="P750" s="8">
        <f>VLOOKUP(A750,'Absolute Total Monosaccharide C'!$E$2:$T$999,14)</f>
        <v>0.000278</v>
      </c>
      <c r="Q750" s="8">
        <f>VLOOKUP(A750,'Absolute Total Monosaccharide C'!$E$2:$T$999,15)</f>
        <v>0</v>
      </c>
      <c r="R750" s="8">
        <f>VLOOKUP(A750,'Absolute Total Monosaccharide C'!$E$2:$T$999,16)</f>
        <v>0.000246</v>
      </c>
      <c r="S750" s="110">
        <f>VLOOKUP(A750,'Absolute Total Monosaccharide C'!$E$2:$T$999,2)</f>
        <v>10.495</v>
      </c>
    </row>
    <row r="751">
      <c r="A751" s="2" t="s">
        <v>2024</v>
      </c>
      <c r="B751" s="8" t="str">
        <f>VLOOKUP(A751,'Food Encyclopedia'!$C$2:$K$999,3)&amp;","&amp;VLOOKUP(A751,'Food Encyclopedia'!$C$2:$K$999,4)&amp;","&amp;VLOOKUP(A751,'Food Encyclopedia'!$C$2:$K$999,5)&amp;","&amp;VLOOKUP(A751,'Food Encyclopedia'!$C$2:$K$999,6)</f>
        <v>Jalapeno, whole, fresh,,,Vegetables</v>
      </c>
      <c r="C751" s="8" t="str">
        <f>VLOOKUP(A751,'Food Encyclopedia'!$C$2:$K$999,6)</f>
        <v>Vegetables</v>
      </c>
      <c r="D751" s="8" t="str">
        <f>VLOOKUP(A751,'Food Encyclopedia'!$C$2:$K$999,7)</f>
        <v>Vegetable</v>
      </c>
      <c r="E751" s="8">
        <f>VLOOKUP(A751,'Absolute Total Monosaccharide C'!$E$2:$T$999,3)</f>
        <v>0.156265</v>
      </c>
      <c r="F751" s="8">
        <f>VLOOKUP(A751,'Absolute Total Monosaccharide C'!$E$2:$T$999,4)</f>
        <v>0.020276</v>
      </c>
      <c r="G751" s="8">
        <f>VLOOKUP(A751,'Absolute Total Monosaccharide C'!$E$2:$T$999,5)</f>
        <v>0.051455</v>
      </c>
      <c r="H751" s="8">
        <f>VLOOKUP(A751,'Absolute Total Monosaccharide C'!$E$2:$T$999,6)</f>
        <v>0.003961</v>
      </c>
      <c r="I751" s="110">
        <f>VLOOKUP(A751,'Absolute Total Monosaccharide C'!$E$2:$T$999,7)</f>
        <v>0.007877</v>
      </c>
      <c r="J751" s="8">
        <f>VLOOKUP(A751,'Absolute Total Monosaccharide C'!$E$2:$T$999,8)</f>
        <v>0.002164</v>
      </c>
      <c r="K751" s="8">
        <f>VLOOKUP(A751,'Absolute Total Monosaccharide C'!$E$2:$T$999,9)</f>
        <v>0.006955</v>
      </c>
      <c r="L751" s="8">
        <f>VLOOKUP(A751,'Absolute Total Monosaccharide C'!$E$2:$T$999,10)</f>
        <v>0</v>
      </c>
      <c r="M751" s="8">
        <f>VLOOKUP(A751,'Absolute Total Monosaccharide C'!$E$2:$T$999,11)</f>
        <v>0.037562</v>
      </c>
      <c r="N751" s="8">
        <f>VLOOKUP(A751,'Absolute Total Monosaccharide C'!$E$2:$T$999,12)</f>
        <v>0</v>
      </c>
      <c r="O751" s="8">
        <f>VLOOKUP(A751,'Absolute Total Monosaccharide C'!$E$2:$T$999,13)</f>
        <v>0</v>
      </c>
      <c r="P751" s="8">
        <f>VLOOKUP(A751,'Absolute Total Monosaccharide C'!$E$2:$T$999,14)</f>
        <v>0.001913</v>
      </c>
      <c r="Q751" s="8">
        <f>VLOOKUP(A751,'Absolute Total Monosaccharide C'!$E$2:$T$999,15)</f>
        <v>0</v>
      </c>
      <c r="R751" s="8">
        <f>VLOOKUP(A751,'Absolute Total Monosaccharide C'!$E$2:$T$999,16)</f>
        <v>0.000869</v>
      </c>
      <c r="S751" s="110">
        <f>VLOOKUP(A751,'Absolute Total Monosaccharide C'!$E$2:$T$999,2)</f>
        <v>10.061</v>
      </c>
    </row>
    <row r="752">
      <c r="A752" s="2" t="s">
        <v>2026</v>
      </c>
      <c r="B752" s="8" t="str">
        <f>VLOOKUP(A752,'Food Encyclopedia'!$C$2:$K$999,3)&amp;","&amp;VLOOKUP(A752,'Food Encyclopedia'!$C$2:$K$999,4)&amp;","&amp;VLOOKUP(A752,'Food Encyclopedia'!$C$2:$K$999,5)&amp;","&amp;VLOOKUP(A752,'Food Encyclopedia'!$C$2:$K$999,6)</f>
        <v>Parsley, whole, fresh ,,,Vegetables</v>
      </c>
      <c r="C752" s="8" t="str">
        <f>VLOOKUP(A752,'Food Encyclopedia'!$C$2:$K$999,6)</f>
        <v>Vegetables</v>
      </c>
      <c r="D752" s="8" t="str">
        <f>VLOOKUP(A752,'Food Encyclopedia'!$C$2:$K$999,7)</f>
        <v>Vegetable</v>
      </c>
      <c r="E752" s="8">
        <f>VLOOKUP(A752,'Absolute Total Monosaccharide C'!$E$2:$T$999,3)</f>
        <v>0.065761</v>
      </c>
      <c r="F752" s="8">
        <f>VLOOKUP(A752,'Absolute Total Monosaccharide C'!$E$2:$T$999,4)</f>
        <v>0.010551</v>
      </c>
      <c r="G752" s="8">
        <f>VLOOKUP(A752,'Absolute Total Monosaccharide C'!$E$2:$T$999,5)</f>
        <v>0.04944</v>
      </c>
      <c r="H752" s="8">
        <f>VLOOKUP(A752,'Absolute Total Monosaccharide C'!$E$2:$T$999,6)</f>
        <v>0.003413</v>
      </c>
      <c r="I752" s="110">
        <f>VLOOKUP(A752,'Absolute Total Monosaccharide C'!$E$2:$T$999,7)</f>
        <v>0.011422</v>
      </c>
      <c r="J752" s="8">
        <f>VLOOKUP(A752,'Absolute Total Monosaccharide C'!$E$2:$T$999,8)</f>
        <v>0</v>
      </c>
      <c r="K752" s="8">
        <f>VLOOKUP(A752,'Absolute Total Monosaccharide C'!$E$2:$T$999,9)</f>
        <v>0.002237</v>
      </c>
      <c r="L752" s="8">
        <f>VLOOKUP(A752,'Absolute Total Monosaccharide C'!$E$2:$T$999,10)</f>
        <v>0.000279</v>
      </c>
      <c r="M752" s="8">
        <f>VLOOKUP(A752,'Absolute Total Monosaccharide C'!$E$2:$T$999,11)</f>
        <v>0.025175</v>
      </c>
      <c r="N752" s="8">
        <f>VLOOKUP(A752,'Absolute Total Monosaccharide C'!$E$2:$T$999,12)</f>
        <v>0</v>
      </c>
      <c r="O752" s="8">
        <f>VLOOKUP(A752,'Absolute Total Monosaccharide C'!$E$2:$T$999,13)</f>
        <v>0</v>
      </c>
      <c r="P752" s="8">
        <f>VLOOKUP(A752,'Absolute Total Monosaccharide C'!$E$2:$T$999,14)</f>
        <v>0.001564</v>
      </c>
      <c r="Q752" s="8">
        <f>VLOOKUP(A752,'Absolute Total Monosaccharide C'!$E$2:$T$999,15)</f>
        <v>0</v>
      </c>
      <c r="R752" s="8">
        <f>VLOOKUP(A752,'Absolute Total Monosaccharide C'!$E$2:$T$999,16)</f>
        <v>0.001036</v>
      </c>
      <c r="S752" s="110">
        <f>VLOOKUP(A752,'Absolute Total Monosaccharide C'!$E$2:$T$999,2)</f>
        <v>9.976</v>
      </c>
    </row>
    <row r="753">
      <c r="A753" s="2" t="s">
        <v>2028</v>
      </c>
      <c r="B753" s="8" t="str">
        <f>VLOOKUP(A753,'Food Encyclopedia'!$C$2:$K$999,3)&amp;","&amp;VLOOKUP(A753,'Food Encyclopedia'!$C$2:$K$999,4)&amp;","&amp;VLOOKUP(A753,'Food Encyclopedia'!$C$2:$K$999,5)&amp;","&amp;VLOOKUP(A753,'Food Encyclopedia'!$C$2:$K$999,6)</f>
        <v>Basil, leaves, fresh,,,Vegetables</v>
      </c>
      <c r="C753" s="8" t="str">
        <f>VLOOKUP(A753,'Food Encyclopedia'!$C$2:$K$999,6)</f>
        <v>Vegetables</v>
      </c>
      <c r="D753" s="8" t="str">
        <f>VLOOKUP(A753,'Food Encyclopedia'!$C$2:$K$999,7)</f>
        <v>Vegetable</v>
      </c>
      <c r="E753" s="8">
        <f>VLOOKUP(A753,'Absolute Total Monosaccharide C'!$E$2:$T$999,3)</f>
        <v>0.094807</v>
      </c>
      <c r="F753" s="8">
        <f>VLOOKUP(A753,'Absolute Total Monosaccharide C'!$E$2:$T$999,4)</f>
        <v>0.018408</v>
      </c>
      <c r="G753" s="8">
        <f>VLOOKUP(A753,'Absolute Total Monosaccharide C'!$E$2:$T$999,5)</f>
        <v>0.042882</v>
      </c>
      <c r="H753" s="8">
        <f>VLOOKUP(A753,'Absolute Total Monosaccharide C'!$E$2:$T$999,6)</f>
        <v>0.003699</v>
      </c>
      <c r="I753" s="110">
        <f>VLOOKUP(A753,'Absolute Total Monosaccharide C'!$E$2:$T$999,7)</f>
        <v>0.004567</v>
      </c>
      <c r="J753" s="8">
        <f>VLOOKUP(A753,'Absolute Total Monosaccharide C'!$E$2:$T$999,8)</f>
        <v>0</v>
      </c>
      <c r="K753" s="8">
        <f>VLOOKUP(A753,'Absolute Total Monosaccharide C'!$E$2:$T$999,9)</f>
        <v>0.002375</v>
      </c>
      <c r="L753" s="8">
        <f>VLOOKUP(A753,'Absolute Total Monosaccharide C'!$E$2:$T$999,10)</f>
        <v>0.000259</v>
      </c>
      <c r="M753" s="8">
        <f>VLOOKUP(A753,'Absolute Total Monosaccharide C'!$E$2:$T$999,11)</f>
        <v>0.047407</v>
      </c>
      <c r="N753" s="8">
        <f>VLOOKUP(A753,'Absolute Total Monosaccharide C'!$E$2:$T$999,12)</f>
        <v>0</v>
      </c>
      <c r="O753" s="8">
        <f>VLOOKUP(A753,'Absolute Total Monosaccharide C'!$E$2:$T$999,13)</f>
        <v>0</v>
      </c>
      <c r="P753" s="8">
        <f>VLOOKUP(A753,'Absolute Total Monosaccharide C'!$E$2:$T$999,14)</f>
        <v>0.000884</v>
      </c>
      <c r="Q753" s="8">
        <f>VLOOKUP(A753,'Absolute Total Monosaccharide C'!$E$2:$T$999,15)</f>
        <v>0</v>
      </c>
      <c r="R753" s="8">
        <f>VLOOKUP(A753,'Absolute Total Monosaccharide C'!$E$2:$T$999,16)</f>
        <v>0.000786</v>
      </c>
      <c r="S753" s="110">
        <f>VLOOKUP(A753,'Absolute Total Monosaccharide C'!$E$2:$T$999,2)</f>
        <v>9.968</v>
      </c>
    </row>
    <row r="754">
      <c r="A754" s="2" t="s">
        <v>2030</v>
      </c>
      <c r="B754" s="8" t="str">
        <f>VLOOKUP(A754,'Food Encyclopedia'!$C$2:$K$999,3)&amp;","&amp;VLOOKUP(A754,'Food Encyclopedia'!$C$2:$K$999,4)&amp;","&amp;VLOOKUP(A754,'Food Encyclopedia'!$C$2:$K$999,5)&amp;","&amp;VLOOKUP(A754,'Food Encyclopedia'!$C$2:$K$999,6)</f>
        <v>Baby Spring Mix (Romaine lettuce, red romaine lettuce, spinach, oakleaf lettuce, green chard, lolla rosa, aragula, tatsoi, greenleaf lettuce, redleaf lettuce), whole, fresh ,,,Vegetables</v>
      </c>
      <c r="C754" s="8" t="str">
        <f>VLOOKUP(A754,'Food Encyclopedia'!$C$2:$K$999,6)</f>
        <v>Vegetables</v>
      </c>
      <c r="D754" s="8" t="str">
        <f>VLOOKUP(A754,'Food Encyclopedia'!$C$2:$K$999,7)</f>
        <v>Vegetable</v>
      </c>
      <c r="E754" s="8">
        <f>VLOOKUP(A754,'Absolute Total Monosaccharide C'!$E$2:$T$999,3)</f>
        <v>0.039766</v>
      </c>
      <c r="F754" s="8">
        <f>VLOOKUP(A754,'Absolute Total Monosaccharide C'!$E$2:$T$999,4)</f>
        <v>0.017403</v>
      </c>
      <c r="G754" s="8">
        <f>VLOOKUP(A754,'Absolute Total Monosaccharide C'!$E$2:$T$999,5)</f>
        <v>0.034114</v>
      </c>
      <c r="H754" s="8">
        <f>VLOOKUP(A754,'Absolute Total Monosaccharide C'!$E$2:$T$999,6)</f>
        <v>0.005384</v>
      </c>
      <c r="I754" s="110">
        <f>VLOOKUP(A754,'Absolute Total Monosaccharide C'!$E$2:$T$999,7)</f>
        <v>0.006113</v>
      </c>
      <c r="J754" s="111">
        <f>VLOOKUP(A754,'Absolute Total Monosaccharide C'!$E$2:$T$999,8)</f>
        <v>0.0000568</v>
      </c>
      <c r="K754" s="8">
        <f>VLOOKUP(A754,'Absolute Total Monosaccharide C'!$E$2:$T$999,9)</f>
        <v>0.003137</v>
      </c>
      <c r="L754" s="8">
        <f>VLOOKUP(A754,'Absolute Total Monosaccharide C'!$E$2:$T$999,10)</f>
        <v>0.000473</v>
      </c>
      <c r="M754" s="8">
        <f>VLOOKUP(A754,'Absolute Total Monosaccharide C'!$E$2:$T$999,11)</f>
        <v>0.039696</v>
      </c>
      <c r="N754" s="8">
        <f>VLOOKUP(A754,'Absolute Total Monosaccharide C'!$E$2:$T$999,12)</f>
        <v>0</v>
      </c>
      <c r="O754" s="8">
        <f>VLOOKUP(A754,'Absolute Total Monosaccharide C'!$E$2:$T$999,13)</f>
        <v>0</v>
      </c>
      <c r="P754" s="8">
        <f>VLOOKUP(A754,'Absolute Total Monosaccharide C'!$E$2:$T$999,14)</f>
        <v>0.003121</v>
      </c>
      <c r="Q754" s="8">
        <f>VLOOKUP(A754,'Absolute Total Monosaccharide C'!$E$2:$T$999,15)</f>
        <v>0</v>
      </c>
      <c r="R754" s="8">
        <f>VLOOKUP(A754,'Absolute Total Monosaccharide C'!$E$2:$T$999,16)</f>
        <v>0.001243</v>
      </c>
      <c r="S754" s="110">
        <f>VLOOKUP(A754,'Absolute Total Monosaccharide C'!$E$2:$T$999,2)</f>
        <v>10.293</v>
      </c>
    </row>
    <row r="755">
      <c r="A755" s="2" t="s">
        <v>2032</v>
      </c>
      <c r="B755" s="8" t="str">
        <f>VLOOKUP(A755,'Food Encyclopedia'!$C$2:$K$999,3)&amp;","&amp;VLOOKUP(A755,'Food Encyclopedia'!$C$2:$K$999,4)&amp;","&amp;VLOOKUP(A755,'Food Encyclopedia'!$C$2:$K$999,5)&amp;","&amp;VLOOKUP(A755,'Food Encyclopedia'!$C$2:$K$999,6)</f>
        <v>Broccoli, whole, fresh,,,Vegetables</v>
      </c>
      <c r="C755" s="8" t="str">
        <f>VLOOKUP(A755,'Food Encyclopedia'!$C$2:$K$999,6)</f>
        <v>Vegetables</v>
      </c>
      <c r="D755" s="8" t="str">
        <f>VLOOKUP(A755,'Food Encyclopedia'!$C$2:$K$999,7)</f>
        <v>Vegetable</v>
      </c>
      <c r="E755" s="8">
        <f>VLOOKUP(A755,'Absolute Total Monosaccharide C'!$E$2:$T$999,3)</f>
        <v>0.078426</v>
      </c>
      <c r="F755" s="8">
        <f>VLOOKUP(A755,'Absolute Total Monosaccharide C'!$E$2:$T$999,4)</f>
        <v>0.025387</v>
      </c>
      <c r="G755" s="8">
        <f>VLOOKUP(A755,'Absolute Total Monosaccharide C'!$E$2:$T$999,5)</f>
        <v>0.066555</v>
      </c>
      <c r="H755" s="8">
        <f>VLOOKUP(A755,'Absolute Total Monosaccharide C'!$E$2:$T$999,6)</f>
        <v>0.006658</v>
      </c>
      <c r="I755" s="110">
        <f>VLOOKUP(A755,'Absolute Total Monosaccharide C'!$E$2:$T$999,7)</f>
        <v>0.026007</v>
      </c>
      <c r="J755" s="8">
        <f>VLOOKUP(A755,'Absolute Total Monosaccharide C'!$E$2:$T$999,8)</f>
        <v>0.00053</v>
      </c>
      <c r="K755" s="8">
        <f>VLOOKUP(A755,'Absolute Total Monosaccharide C'!$E$2:$T$999,9)</f>
        <v>0.003125</v>
      </c>
      <c r="L755" s="8">
        <f>VLOOKUP(A755,'Absolute Total Monosaccharide C'!$E$2:$T$999,10)</f>
        <v>0.00032</v>
      </c>
      <c r="M755" s="8">
        <f>VLOOKUP(A755,'Absolute Total Monosaccharide C'!$E$2:$T$999,11)</f>
        <v>0.027615</v>
      </c>
      <c r="N755" s="8">
        <f>VLOOKUP(A755,'Absolute Total Monosaccharide C'!$E$2:$T$999,12)</f>
        <v>0</v>
      </c>
      <c r="O755" s="8">
        <f>VLOOKUP(A755,'Absolute Total Monosaccharide C'!$E$2:$T$999,13)</f>
        <v>0</v>
      </c>
      <c r="P755" s="8">
        <f>VLOOKUP(A755,'Absolute Total Monosaccharide C'!$E$2:$T$999,14)</f>
        <v>0.005288</v>
      </c>
      <c r="Q755" s="8">
        <f>VLOOKUP(A755,'Absolute Total Monosaccharide C'!$E$2:$T$999,15)</f>
        <v>0</v>
      </c>
      <c r="R755" s="8">
        <f>VLOOKUP(A755,'Absolute Total Monosaccharide C'!$E$2:$T$999,16)</f>
        <v>0.001991</v>
      </c>
      <c r="S755" s="110">
        <f>VLOOKUP(A755,'Absolute Total Monosaccharide C'!$E$2:$T$999,2)</f>
        <v>10.15</v>
      </c>
    </row>
    <row r="756">
      <c r="A756" s="2" t="s">
        <v>2034</v>
      </c>
      <c r="B756" s="8" t="str">
        <f>VLOOKUP(A756,'Food Encyclopedia'!$C$2:$K$999,3)&amp;","&amp;VLOOKUP(A756,'Food Encyclopedia'!$C$2:$K$999,4)&amp;","&amp;VLOOKUP(A756,'Food Encyclopedia'!$C$2:$K$999,5)&amp;","&amp;VLOOKUP(A756,'Food Encyclopedia'!$C$2:$K$999,6)</f>
        <v>Pickle, Kosher Dill, whole, jar (?),Woodstock,,Vegetables</v>
      </c>
      <c r="C756" s="8" t="str">
        <f>VLOOKUP(A756,'Food Encyclopedia'!$C$2:$K$999,6)</f>
        <v>Vegetables</v>
      </c>
      <c r="D756" s="8" t="str">
        <f>VLOOKUP(A756,'Food Encyclopedia'!$C$2:$K$999,7)</f>
        <v>Vegetable</v>
      </c>
      <c r="E756" s="8">
        <f>VLOOKUP(A756,'Absolute Total Monosaccharide C'!$E$2:$T$999,3)</f>
        <v>0.081178</v>
      </c>
      <c r="F756" s="8">
        <f>VLOOKUP(A756,'Absolute Total Monosaccharide C'!$E$2:$T$999,4)</f>
        <v>0.022868</v>
      </c>
      <c r="G756" s="8">
        <f>VLOOKUP(A756,'Absolute Total Monosaccharide C'!$E$2:$T$999,5)</f>
        <v>0.088166</v>
      </c>
      <c r="H756" s="8">
        <f>VLOOKUP(A756,'Absolute Total Monosaccharide C'!$E$2:$T$999,6)</f>
        <v>0.005477</v>
      </c>
      <c r="I756" s="110">
        <f>VLOOKUP(A756,'Absolute Total Monosaccharide C'!$E$2:$T$999,7)</f>
        <v>0.004997</v>
      </c>
      <c r="J756" s="8">
        <f>VLOOKUP(A756,'Absolute Total Monosaccharide C'!$E$2:$T$999,8)</f>
        <v>0.000261</v>
      </c>
      <c r="K756" s="8">
        <f>VLOOKUP(A756,'Absolute Total Monosaccharide C'!$E$2:$T$999,9)</f>
        <v>0.001104</v>
      </c>
      <c r="L756" s="8">
        <f>VLOOKUP(A756,'Absolute Total Monosaccharide C'!$E$2:$T$999,10)</f>
        <v>0</v>
      </c>
      <c r="M756" s="8">
        <f>VLOOKUP(A756,'Absolute Total Monosaccharide C'!$E$2:$T$999,11)</f>
        <v>0.027519</v>
      </c>
      <c r="N756" s="8">
        <f>VLOOKUP(A756,'Absolute Total Monosaccharide C'!$E$2:$T$999,12)</f>
        <v>0</v>
      </c>
      <c r="O756" s="8">
        <f>VLOOKUP(A756,'Absolute Total Monosaccharide C'!$E$2:$T$999,13)</f>
        <v>0</v>
      </c>
      <c r="P756" s="8">
        <f>VLOOKUP(A756,'Absolute Total Monosaccharide C'!$E$2:$T$999,14)</f>
        <v>0.001392</v>
      </c>
      <c r="Q756" s="8">
        <f>VLOOKUP(A756,'Absolute Total Monosaccharide C'!$E$2:$T$999,15)</f>
        <v>0</v>
      </c>
      <c r="R756" s="8">
        <f>VLOOKUP(A756,'Absolute Total Monosaccharide C'!$E$2:$T$999,16)</f>
        <v>0.000291</v>
      </c>
      <c r="S756" s="110">
        <f>VLOOKUP(A756,'Absolute Total Monosaccharide C'!$E$2:$T$999,2)</f>
        <v>10.322</v>
      </c>
    </row>
    <row r="757">
      <c r="A757" s="2" t="s">
        <v>2036</v>
      </c>
      <c r="B757" s="8" t="str">
        <f>VLOOKUP(A757,'Food Encyclopedia'!$C$2:$K$999,3)&amp;","&amp;VLOOKUP(A757,'Food Encyclopedia'!$C$2:$K$999,4)&amp;","&amp;VLOOKUP(A757,'Food Encyclopedia'!$C$2:$K$999,5)&amp;","&amp;VLOOKUP(A757,'Food Encyclopedia'!$C$2:$K$999,6)</f>
        <v>Olive, black pitted california medium, whole, can,Field Day,,Vegetables</v>
      </c>
      <c r="C757" s="8" t="str">
        <f>VLOOKUP(A757,'Food Encyclopedia'!$C$2:$K$999,6)</f>
        <v>Vegetables</v>
      </c>
      <c r="D757" s="8" t="str">
        <f>VLOOKUP(A757,'Food Encyclopedia'!$C$2:$K$999,7)</f>
        <v>Vegetable</v>
      </c>
      <c r="E757" s="8">
        <f>VLOOKUP(A757,'Absolute Total Monosaccharide C'!$E$2:$T$999,3)</f>
        <v>0.001206</v>
      </c>
      <c r="F757" s="8">
        <f>VLOOKUP(A757,'Absolute Total Monosaccharide C'!$E$2:$T$999,4)</f>
        <v>0.003133</v>
      </c>
      <c r="G757" s="8">
        <f>VLOOKUP(A757,'Absolute Total Monosaccharide C'!$E$2:$T$999,5)</f>
        <v>0.032672</v>
      </c>
      <c r="H757" s="8">
        <f>VLOOKUP(A757,'Absolute Total Monosaccharide C'!$E$2:$T$999,6)</f>
        <v>0.003892</v>
      </c>
      <c r="I757" s="110">
        <f>VLOOKUP(A757,'Absolute Total Monosaccharide C'!$E$2:$T$999,7)</f>
        <v>0.015071</v>
      </c>
      <c r="J757" s="8">
        <f>VLOOKUP(A757,'Absolute Total Monosaccharide C'!$E$2:$T$999,8)</f>
        <v>0</v>
      </c>
      <c r="K757" s="8">
        <f>VLOOKUP(A757,'Absolute Total Monosaccharide C'!$E$2:$T$999,9)</f>
        <v>0.001135</v>
      </c>
      <c r="L757" s="111">
        <f>VLOOKUP(A757,'Absolute Total Monosaccharide C'!$E$2:$T$999,10)</f>
        <v>0.00000894</v>
      </c>
      <c r="M757" s="8">
        <f>VLOOKUP(A757,'Absolute Total Monosaccharide C'!$E$2:$T$999,11)</f>
        <v>0.01016</v>
      </c>
      <c r="N757" s="8">
        <f>VLOOKUP(A757,'Absolute Total Monosaccharide C'!$E$2:$T$999,12)</f>
        <v>0</v>
      </c>
      <c r="O757" s="8">
        <f>VLOOKUP(A757,'Absolute Total Monosaccharide C'!$E$2:$T$999,13)</f>
        <v>0</v>
      </c>
      <c r="P757" s="8">
        <f>VLOOKUP(A757,'Absolute Total Monosaccharide C'!$E$2:$T$999,14)</f>
        <v>0</v>
      </c>
      <c r="Q757" s="8">
        <f>VLOOKUP(A757,'Absolute Total Monosaccharide C'!$E$2:$T$999,15)</f>
        <v>0</v>
      </c>
      <c r="R757" s="111">
        <f>VLOOKUP(A757,'Absolute Total Monosaccharide C'!$E$2:$T$999,16)</f>
        <v>0.0000702</v>
      </c>
      <c r="S757" s="110">
        <f>VLOOKUP(A757,'Absolute Total Monosaccharide C'!$E$2:$T$999,2)</f>
        <v>10.114</v>
      </c>
    </row>
    <row r="758">
      <c r="A758" s="2" t="s">
        <v>2039</v>
      </c>
      <c r="B758" s="8" t="str">
        <f>VLOOKUP(A758,'Food Encyclopedia'!$C$2:$K$999,3)&amp;","&amp;VLOOKUP(A758,'Food Encyclopedia'!$C$2:$K$999,4)&amp;","&amp;VLOOKUP(A758,'Food Encyclopedia'!$C$2:$K$999,5)&amp;","&amp;VLOOKUP(A758,'Food Encyclopedia'!$C$2:$K$999,6)</f>
        <v>Beans, refried, can,Rosarita,,Beans, Peas, Legumes, Nuts, Seeds</v>
      </c>
      <c r="C758" s="8" t="str">
        <f>VLOOKUP(A758,'Food Encyclopedia'!$C$2:$K$999,6)</f>
        <v>Beans, Peas, Legumes, Nuts, Seeds</v>
      </c>
      <c r="D758" s="8" t="str">
        <f>VLOOKUP(A758,'Food Encyclopedia'!$C$2:$K$999,7)</f>
        <v>Vegetable</v>
      </c>
      <c r="E758" s="8">
        <f>VLOOKUP(A758,'Absolute Total Monosaccharide C'!$E$2:$T$999,3)</f>
        <v>0.336532</v>
      </c>
      <c r="F758" s="8">
        <f>VLOOKUP(A758,'Absolute Total Monosaccharide C'!$E$2:$T$999,4)</f>
        <v>0.018858</v>
      </c>
      <c r="G758" s="8">
        <f>VLOOKUP(A758,'Absolute Total Monosaccharide C'!$E$2:$T$999,5)</f>
        <v>0.010607</v>
      </c>
      <c r="H758" s="8">
        <f>VLOOKUP(A758,'Absolute Total Monosaccharide C'!$E$2:$T$999,6)</f>
        <v>0.010586</v>
      </c>
      <c r="I758" s="110">
        <f>VLOOKUP(A758,'Absolute Total Monosaccharide C'!$E$2:$T$999,7)</f>
        <v>0.039409</v>
      </c>
      <c r="J758" s="8">
        <f>VLOOKUP(A758,'Absolute Total Monosaccharide C'!$E$2:$T$999,8)</f>
        <v>0.002819</v>
      </c>
      <c r="K758" s="8">
        <f>VLOOKUP(A758,'Absolute Total Monosaccharide C'!$E$2:$T$999,9)</f>
        <v>0.000942</v>
      </c>
      <c r="L758" s="8">
        <f>VLOOKUP(A758,'Absolute Total Monosaccharide C'!$E$2:$T$999,10)</f>
        <v>0.000408</v>
      </c>
      <c r="M758" s="8">
        <f>VLOOKUP(A758,'Absolute Total Monosaccharide C'!$E$2:$T$999,11)</f>
        <v>0.002114</v>
      </c>
      <c r="N758" s="8">
        <f>VLOOKUP(A758,'Absolute Total Monosaccharide C'!$E$2:$T$999,12)</f>
        <v>0.000258</v>
      </c>
      <c r="O758" s="8">
        <f>VLOOKUP(A758,'Absolute Total Monosaccharide C'!$E$2:$T$999,13)</f>
        <v>0</v>
      </c>
      <c r="P758" s="8">
        <f>VLOOKUP(A758,'Absolute Total Monosaccharide C'!$E$2:$T$999,14)</f>
        <v>0.005115</v>
      </c>
      <c r="Q758" s="8">
        <f>VLOOKUP(A758,'Absolute Total Monosaccharide C'!$E$2:$T$999,15)</f>
        <v>0</v>
      </c>
      <c r="R758" s="8">
        <f>VLOOKUP(A758,'Absolute Total Monosaccharide C'!$E$2:$T$999,16)</f>
        <v>0.00067</v>
      </c>
      <c r="S758" s="110">
        <f>VLOOKUP(A758,'Absolute Total Monosaccharide C'!$E$2:$T$999,2)</f>
        <v>9.828</v>
      </c>
    </row>
    <row r="759">
      <c r="A759" s="2" t="s">
        <v>2042</v>
      </c>
      <c r="B759" s="8" t="str">
        <f>VLOOKUP(A759,'Food Encyclopedia'!$C$2:$K$999,3)&amp;","&amp;VLOOKUP(A759,'Food Encyclopedia'!$C$2:$K$999,4)&amp;","&amp;VLOOKUP(A759,'Food Encyclopedia'!$C$2:$K$999,5)&amp;","&amp;VLOOKUP(A759,'Food Encyclopedia'!$C$2:$K$999,6)</f>
        <v>Tomato, sauce, can,Field Day,,Fruits</v>
      </c>
      <c r="C759" s="8" t="str">
        <f>VLOOKUP(A759,'Food Encyclopedia'!$C$2:$K$999,6)</f>
        <v>Fruits</v>
      </c>
      <c r="D759" s="8" t="str">
        <f>VLOOKUP(A759,'Food Encyclopedia'!$C$2:$K$999,7)</f>
        <v>Fruit</v>
      </c>
      <c r="E759" s="8">
        <f>VLOOKUP(A759,'Absolute Total Monosaccharide C'!$E$2:$T$999,3)</f>
        <v>0.163134</v>
      </c>
      <c r="F759" s="8">
        <f>VLOOKUP(A759,'Absolute Total Monosaccharide C'!$E$2:$T$999,4)</f>
        <v>0.007084</v>
      </c>
      <c r="G759" s="8">
        <f>VLOOKUP(A759,'Absolute Total Monosaccharide C'!$E$2:$T$999,5)</f>
        <v>0.032379</v>
      </c>
      <c r="H759" s="8">
        <f>VLOOKUP(A759,'Absolute Total Monosaccharide C'!$E$2:$T$999,6)</f>
        <v>0.002398</v>
      </c>
      <c r="I759" s="110">
        <f>VLOOKUP(A759,'Absolute Total Monosaccharide C'!$E$2:$T$999,7)</f>
        <v>0.003418</v>
      </c>
      <c r="J759" s="8">
        <f>VLOOKUP(A759,'Absolute Total Monosaccharide C'!$E$2:$T$999,8)</f>
        <v>0.003416</v>
      </c>
      <c r="K759" s="8">
        <f>VLOOKUP(A759,'Absolute Total Monosaccharide C'!$E$2:$T$999,9)</f>
        <v>0.001209</v>
      </c>
      <c r="L759" s="111">
        <f>VLOOKUP(A759,'Absolute Total Monosaccharide C'!$E$2:$T$999,10)</f>
        <v>0.00000256</v>
      </c>
      <c r="M759" s="8">
        <f>VLOOKUP(A759,'Absolute Total Monosaccharide C'!$E$2:$T$999,11)</f>
        <v>0.028505</v>
      </c>
      <c r="N759" s="8">
        <f>VLOOKUP(A759,'Absolute Total Monosaccharide C'!$E$2:$T$999,12)</f>
        <v>0</v>
      </c>
      <c r="O759" s="8">
        <f>VLOOKUP(A759,'Absolute Total Monosaccharide C'!$E$2:$T$999,13)</f>
        <v>0</v>
      </c>
      <c r="P759" s="8">
        <f>VLOOKUP(A759,'Absolute Total Monosaccharide C'!$E$2:$T$999,14)</f>
        <v>0.001859</v>
      </c>
      <c r="Q759" s="8">
        <f>VLOOKUP(A759,'Absolute Total Monosaccharide C'!$E$2:$T$999,15)</f>
        <v>0</v>
      </c>
      <c r="R759" s="8">
        <f>VLOOKUP(A759,'Absolute Total Monosaccharide C'!$E$2:$T$999,16)</f>
        <v>0.00066</v>
      </c>
      <c r="S759" s="110">
        <f>VLOOKUP(A759,'Absolute Total Monosaccharide C'!$E$2:$T$999,2)</f>
        <v>9.603</v>
      </c>
    </row>
    <row r="760">
      <c r="A760" s="2" t="s">
        <v>2044</v>
      </c>
      <c r="B760" s="8" t="str">
        <f>VLOOKUP(A760,'Food Encyclopedia'!$C$2:$K$999,3)&amp;","&amp;VLOOKUP(A760,'Food Encyclopedia'!$C$2:$K$999,4)&amp;","&amp;VLOOKUP(A760,'Food Encyclopedia'!$C$2:$K$999,5)&amp;","&amp;VLOOKUP(A760,'Food Encyclopedia'!$C$2:$K$999,6)</f>
        <v>Syrup, maple, bottle,Field Day,,Sugars, Sweets, and Beverages</v>
      </c>
      <c r="C760" s="8" t="str">
        <f>VLOOKUP(A760,'Food Encyclopedia'!$C$2:$K$999,6)</f>
        <v>Sugars, Sweets, and Beverages</v>
      </c>
      <c r="D760" s="8" t="str">
        <f>VLOOKUP(A760,'Food Encyclopedia'!$C$2:$K$999,7)</f>
        <v>Sweets</v>
      </c>
      <c r="E760" s="8">
        <f>VLOOKUP(A760,'Absolute Total Monosaccharide C'!$E$2:$T$999,3)</f>
        <v>0.436555</v>
      </c>
      <c r="F760" s="8">
        <f>VLOOKUP(A760,'Absolute Total Monosaccharide C'!$E$2:$T$999,4)</f>
        <v>0.000369</v>
      </c>
      <c r="G760" s="8">
        <f>VLOOKUP(A760,'Absolute Total Monosaccharide C'!$E$2:$T$999,5)</f>
        <v>0.050933</v>
      </c>
      <c r="H760" s="8">
        <f>VLOOKUP(A760,'Absolute Total Monosaccharide C'!$E$2:$T$999,6)</f>
        <v>0.000134</v>
      </c>
      <c r="I760" s="110">
        <f>VLOOKUP(A760,'Absolute Total Monosaccharide C'!$E$2:$T$999,7)</f>
        <v>0.000915</v>
      </c>
      <c r="J760" s="8">
        <f>VLOOKUP(A760,'Absolute Total Monosaccharide C'!$E$2:$T$999,8)</f>
        <v>0.002839</v>
      </c>
      <c r="K760" s="111">
        <f>VLOOKUP(A760,'Absolute Total Monosaccharide C'!$E$2:$T$999,9)</f>
        <v>0.0000415</v>
      </c>
      <c r="L760" s="111">
        <f>VLOOKUP(A760,'Absolute Total Monosaccharide C'!$E$2:$T$999,10)</f>
        <v>0.0000552</v>
      </c>
      <c r="M760" s="111">
        <f>VLOOKUP(A760,'Absolute Total Monosaccharide C'!$E$2:$T$999,11)</f>
        <v>0.0000168</v>
      </c>
      <c r="N760" s="8">
        <f>VLOOKUP(A760,'Absolute Total Monosaccharide C'!$E$2:$T$999,12)</f>
        <v>0</v>
      </c>
      <c r="O760" s="8">
        <f>VLOOKUP(A760,'Absolute Total Monosaccharide C'!$E$2:$T$999,13)</f>
        <v>0</v>
      </c>
      <c r="P760" s="8">
        <f>VLOOKUP(A760,'Absolute Total Monosaccharide C'!$E$2:$T$999,14)</f>
        <v>0.00097</v>
      </c>
      <c r="Q760" s="8">
        <f>VLOOKUP(A760,'Absolute Total Monosaccharide C'!$E$2:$T$999,15)</f>
        <v>0</v>
      </c>
      <c r="R760" s="111">
        <f>VLOOKUP(A760,'Absolute Total Monosaccharide C'!$E$2:$T$999,16)</f>
        <v>0.0000517</v>
      </c>
      <c r="S760" s="110">
        <f>VLOOKUP(A760,'Absolute Total Monosaccharide C'!$E$2:$T$999,2)</f>
        <v>9.653</v>
      </c>
    </row>
    <row r="761">
      <c r="A761" s="2" t="s">
        <v>2046</v>
      </c>
      <c r="B761" s="8" t="str">
        <f>VLOOKUP(A761,'Food Encyclopedia'!$C$2:$K$999,3)&amp;","&amp;VLOOKUP(A761,'Food Encyclopedia'!$C$2:$K$999,4)&amp;","&amp;VLOOKUP(A761,'Food Encyclopedia'!$C$2:$K$999,5)&amp;","&amp;VLOOKUP(A761,'Food Encyclopedia'!$C$2:$K$999,6)</f>
        <v>Honey, wildflower, bottle,Field Day,,Sugars, Sweets, and Beverages</v>
      </c>
      <c r="C761" s="8" t="str">
        <f>VLOOKUP(A761,'Food Encyclopedia'!$C$2:$K$999,6)</f>
        <v>Sugars, Sweets, and Beverages</v>
      </c>
      <c r="D761" s="8" t="str">
        <f>VLOOKUP(A761,'Food Encyclopedia'!$C$2:$K$999,7)</f>
        <v>Sweets</v>
      </c>
      <c r="E761" s="8">
        <f>VLOOKUP(A761,'Absolute Total Monosaccharide C'!$E$2:$T$999,3)</f>
        <v>0.382543</v>
      </c>
      <c r="F761" s="8">
        <f>VLOOKUP(A761,'Absolute Total Monosaccharide C'!$E$2:$T$999,4)</f>
        <v>0.000716</v>
      </c>
      <c r="G761" s="8">
        <f>VLOOKUP(A761,'Absolute Total Monosaccharide C'!$E$2:$T$999,5)</f>
        <v>0.081263</v>
      </c>
      <c r="H761" s="111">
        <f>VLOOKUP(A761,'Absolute Total Monosaccharide C'!$E$2:$T$999,6)</f>
        <v>0.0000292</v>
      </c>
      <c r="I761" s="110">
        <f>VLOOKUP(A761,'Absolute Total Monosaccharide C'!$E$2:$T$999,7)</f>
        <v>0.001718</v>
      </c>
      <c r="J761" s="8">
        <f>VLOOKUP(A761,'Absolute Total Monosaccharide C'!$E$2:$T$999,8)</f>
        <v>0.001467</v>
      </c>
      <c r="K761" s="111">
        <f>VLOOKUP(A761,'Absolute Total Monosaccharide C'!$E$2:$T$999,9)</f>
        <v>0.0000198</v>
      </c>
      <c r="L761" s="111">
        <f>VLOOKUP(A761,'Absolute Total Monosaccharide C'!$E$2:$T$999,10)</f>
        <v>0.0000158</v>
      </c>
      <c r="M761" s="111">
        <f>VLOOKUP(A761,'Absolute Total Monosaccharide C'!$E$2:$T$999,11)</f>
        <v>0.0000615</v>
      </c>
      <c r="N761" s="8">
        <f>VLOOKUP(A761,'Absolute Total Monosaccharide C'!$E$2:$T$999,12)</f>
        <v>0</v>
      </c>
      <c r="O761" s="8">
        <f>VLOOKUP(A761,'Absolute Total Monosaccharide C'!$E$2:$T$999,13)</f>
        <v>0</v>
      </c>
      <c r="P761" s="8">
        <f>VLOOKUP(A761,'Absolute Total Monosaccharide C'!$E$2:$T$999,14)</f>
        <v>0.00066</v>
      </c>
      <c r="Q761" s="8">
        <f>VLOOKUP(A761,'Absolute Total Monosaccharide C'!$E$2:$T$999,15)</f>
        <v>0</v>
      </c>
      <c r="R761" s="111">
        <f>VLOOKUP(A761,'Absolute Total Monosaccharide C'!$E$2:$T$999,16)</f>
        <v>0.0000334</v>
      </c>
      <c r="S761" s="110">
        <f>VLOOKUP(A761,'Absolute Total Monosaccharide C'!$E$2:$T$999,2)</f>
        <v>10.306</v>
      </c>
    </row>
    <row r="762">
      <c r="A762" s="2" t="s">
        <v>2048</v>
      </c>
      <c r="B762" s="8" t="str">
        <f>VLOOKUP(A762,'Food Encyclopedia'!$C$2:$K$999,3)&amp;","&amp;VLOOKUP(A762,'Food Encyclopedia'!$C$2:$K$999,4)&amp;","&amp;VLOOKUP(A762,'Food Encyclopedia'!$C$2:$K$999,5)&amp;","&amp;VLOOKUP(A762,'Food Encyclopedia'!$C$2:$K$999,6)</f>
        <v>Soy sauce, bottle,Kikkoman,,Beans, Peas, Legumes, Nuts, Seeds</v>
      </c>
      <c r="C762" s="8" t="str">
        <f>VLOOKUP(A762,'Food Encyclopedia'!$C$2:$K$999,6)</f>
        <v>Beans, Peas, Legumes, Nuts, Seeds</v>
      </c>
      <c r="D762" s="8" t="str">
        <f>VLOOKUP(A762,'Food Encyclopedia'!$C$2:$K$999,7)</f>
        <v/>
      </c>
      <c r="E762" s="8">
        <f>VLOOKUP(A762,'Absolute Total Monosaccharide C'!$E$2:$T$999,3)</f>
        <v>0.008158</v>
      </c>
      <c r="F762" s="8">
        <f>VLOOKUP(A762,'Absolute Total Monosaccharide C'!$E$2:$T$999,4)</f>
        <v>0.016329</v>
      </c>
      <c r="G762" s="8">
        <f>VLOOKUP(A762,'Absolute Total Monosaccharide C'!$E$2:$T$999,5)</f>
        <v>0.000824</v>
      </c>
      <c r="H762" s="8">
        <f>VLOOKUP(A762,'Absolute Total Monosaccharide C'!$E$2:$T$999,6)</f>
        <v>0.005136</v>
      </c>
      <c r="I762" s="110">
        <f>VLOOKUP(A762,'Absolute Total Monosaccharide C'!$E$2:$T$999,7)</f>
        <v>0.004673</v>
      </c>
      <c r="J762" s="8">
        <f>VLOOKUP(A762,'Absolute Total Monosaccharide C'!$E$2:$T$999,8)</f>
        <v>0.001691</v>
      </c>
      <c r="K762" s="8">
        <f>VLOOKUP(A762,'Absolute Total Monosaccharide C'!$E$2:$T$999,9)</f>
        <v>0.000871</v>
      </c>
      <c r="L762" s="8">
        <f>VLOOKUP(A762,'Absolute Total Monosaccharide C'!$E$2:$T$999,10)</f>
        <v>0.000125</v>
      </c>
      <c r="M762" s="8">
        <f>VLOOKUP(A762,'Absolute Total Monosaccharide C'!$E$2:$T$999,11)</f>
        <v>0.001649</v>
      </c>
      <c r="N762" s="8">
        <f>VLOOKUP(A762,'Absolute Total Monosaccharide C'!$E$2:$T$999,12)</f>
        <v>0.00012</v>
      </c>
      <c r="O762" s="8">
        <f>VLOOKUP(A762,'Absolute Total Monosaccharide C'!$E$2:$T$999,13)</f>
        <v>0</v>
      </c>
      <c r="P762" s="8">
        <f>VLOOKUP(A762,'Absolute Total Monosaccharide C'!$E$2:$T$999,14)</f>
        <v>0.004595</v>
      </c>
      <c r="Q762" s="8">
        <f>VLOOKUP(A762,'Absolute Total Monosaccharide C'!$E$2:$T$999,15)</f>
        <v>0</v>
      </c>
      <c r="R762" s="8">
        <f>VLOOKUP(A762,'Absolute Total Monosaccharide C'!$E$2:$T$999,16)</f>
        <v>0.000364</v>
      </c>
      <c r="S762" s="110">
        <f>VLOOKUP(A762,'Absolute Total Monosaccharide C'!$E$2:$T$999,2)</f>
        <v>10.064</v>
      </c>
    </row>
    <row r="763">
      <c r="A763" s="2" t="s">
        <v>2051</v>
      </c>
      <c r="B763" s="8" t="str">
        <f>VLOOKUP(A763,'Food Encyclopedia'!$C$2:$K$999,3)&amp;","&amp;VLOOKUP(A763,'Food Encyclopedia'!$C$2:$K$999,4)&amp;","&amp;VLOOKUP(A763,'Food Encyclopedia'!$C$2:$K$999,5)&amp;","&amp;VLOOKUP(A763,'Food Encyclopedia'!$C$2:$K$999,6)</f>
        <v>Cheese, American, sliced, plastic,Schreiber,,Milk and Milk Products</v>
      </c>
      <c r="C763" s="8" t="str">
        <f>VLOOKUP(A763,'Food Encyclopedia'!$C$2:$K$999,6)</f>
        <v>Milk and Milk Products</v>
      </c>
      <c r="D763" s="8" t="str">
        <f>VLOOKUP(A763,'Food Encyclopedia'!$C$2:$K$999,7)</f>
        <v>Dairy</v>
      </c>
      <c r="E763" s="8">
        <f>VLOOKUP(A763,'Absolute Total Monosaccharide C'!$E$2:$T$999,3)</f>
        <v>0.022519</v>
      </c>
      <c r="F763" s="8">
        <f>VLOOKUP(A763,'Absolute Total Monosaccharide C'!$E$2:$T$999,4)</f>
        <v>0.020526</v>
      </c>
      <c r="G763" s="8">
        <f>VLOOKUP(A763,'Absolute Total Monosaccharide C'!$E$2:$T$999,5)</f>
        <v>0.000686</v>
      </c>
      <c r="H763" s="111">
        <f>VLOOKUP(A763,'Absolute Total Monosaccharide C'!$E$2:$T$999,6)</f>
        <v>0.0000193</v>
      </c>
      <c r="I763" s="113">
        <f>VLOOKUP(A763,'Absolute Total Monosaccharide C'!$E$2:$T$999,7)</f>
        <v>0.0000751</v>
      </c>
      <c r="J763" s="8">
        <f>VLOOKUP(A763,'Absolute Total Monosaccharide C'!$E$2:$T$999,8)</f>
        <v>0.000105</v>
      </c>
      <c r="K763" s="111">
        <f>VLOOKUP(A763,'Absolute Total Monosaccharide C'!$E$2:$T$999,9)</f>
        <v>0.0000596</v>
      </c>
      <c r="L763" s="111">
        <f>VLOOKUP(A763,'Absolute Total Monosaccharide C'!$E$2:$T$999,10)</f>
        <v>0.0000476</v>
      </c>
      <c r="M763" s="111">
        <f>VLOOKUP(A763,'Absolute Total Monosaccharide C'!$E$2:$T$999,11)</f>
        <v>0.0000124</v>
      </c>
      <c r="N763" s="8">
        <f>VLOOKUP(A763,'Absolute Total Monosaccharide C'!$E$2:$T$999,12)</f>
        <v>0</v>
      </c>
      <c r="O763" s="8">
        <f>VLOOKUP(A763,'Absolute Total Monosaccharide C'!$E$2:$T$999,13)</f>
        <v>0</v>
      </c>
      <c r="P763" s="8">
        <f>VLOOKUP(A763,'Absolute Total Monosaccharide C'!$E$2:$T$999,14)</f>
        <v>0.000197</v>
      </c>
      <c r="Q763" s="8">
        <f>VLOOKUP(A763,'Absolute Total Monosaccharide C'!$E$2:$T$999,15)</f>
        <v>0</v>
      </c>
      <c r="R763" s="111">
        <f>VLOOKUP(A763,'Absolute Total Monosaccharide C'!$E$2:$T$999,16)</f>
        <v>0.0000989</v>
      </c>
      <c r="S763" s="110">
        <f>VLOOKUP(A763,'Absolute Total Monosaccharide C'!$E$2:$T$999,2)</f>
        <v>9.617</v>
      </c>
    </row>
    <row r="764">
      <c r="A764" s="2" t="s">
        <v>2054</v>
      </c>
      <c r="B764" s="8" t="str">
        <f>VLOOKUP(A764,'Food Encyclopedia'!$C$2:$K$999,3)&amp;","&amp;VLOOKUP(A764,'Food Encyclopedia'!$C$2:$K$999,4)&amp;","&amp;VLOOKUP(A764,'Food Encyclopedia'!$C$2:$K$999,5)&amp;","&amp;VLOOKUP(A764,'Food Encyclopedia'!$C$2:$K$999,6)</f>
        <v>Raisin, sun-dried, whole, box,Sun Maid ,,Fruits</v>
      </c>
      <c r="C764" s="8" t="str">
        <f>VLOOKUP(A764,'Food Encyclopedia'!$C$2:$K$999,6)</f>
        <v>Fruits</v>
      </c>
      <c r="D764" s="8" t="str">
        <f>VLOOKUP(A764,'Food Encyclopedia'!$C$2:$K$999,7)</f>
        <v>Snack</v>
      </c>
      <c r="E764" s="8">
        <f>VLOOKUP(A764,'Absolute Total Monosaccharide C'!$E$2:$T$999,3)</f>
        <v>0.263349</v>
      </c>
      <c r="F764" s="8">
        <f>VLOOKUP(A764,'Absolute Total Monosaccharide C'!$E$2:$T$999,4)</f>
        <v>0.001508</v>
      </c>
      <c r="G764" s="8">
        <f>VLOOKUP(A764,'Absolute Total Monosaccharide C'!$E$2:$T$999,5)</f>
        <v>0.231489</v>
      </c>
      <c r="H764" s="8">
        <f>VLOOKUP(A764,'Absolute Total Monosaccharide C'!$E$2:$T$999,6)</f>
        <v>0.000917</v>
      </c>
      <c r="I764" s="110">
        <f>VLOOKUP(A764,'Absolute Total Monosaccharide C'!$E$2:$T$999,7)</f>
        <v>0.002054</v>
      </c>
      <c r="J764" s="8">
        <f>VLOOKUP(A764,'Absolute Total Monosaccharide C'!$E$2:$T$999,8)</f>
        <v>0</v>
      </c>
      <c r="K764" s="8">
        <f>VLOOKUP(A764,'Absolute Total Monosaccharide C'!$E$2:$T$999,9)</f>
        <v>0.000441</v>
      </c>
      <c r="L764" s="8">
        <f>VLOOKUP(A764,'Absolute Total Monosaccharide C'!$E$2:$T$999,10)</f>
        <v>0.000165</v>
      </c>
      <c r="M764" s="8">
        <f>VLOOKUP(A764,'Absolute Total Monosaccharide C'!$E$2:$T$999,11)</f>
        <v>0.003789</v>
      </c>
      <c r="N764" s="8">
        <f>VLOOKUP(A764,'Absolute Total Monosaccharide C'!$E$2:$T$999,12)</f>
        <v>0</v>
      </c>
      <c r="O764" s="8">
        <f>VLOOKUP(A764,'Absolute Total Monosaccharide C'!$E$2:$T$999,13)</f>
        <v>0</v>
      </c>
      <c r="P764" s="111">
        <f>VLOOKUP(A764,'Absolute Total Monosaccharide C'!$E$2:$T$999,14)</f>
        <v>0.0000729</v>
      </c>
      <c r="Q764" s="8">
        <f>VLOOKUP(A764,'Absolute Total Monosaccharide C'!$E$2:$T$999,15)</f>
        <v>0</v>
      </c>
      <c r="R764" s="8">
        <f>VLOOKUP(A764,'Absolute Total Monosaccharide C'!$E$2:$T$999,16)</f>
        <v>0.000125</v>
      </c>
      <c r="S764" s="110">
        <f>VLOOKUP(A764,'Absolute Total Monosaccharide C'!$E$2:$T$999,2)</f>
        <v>10.025</v>
      </c>
    </row>
    <row r="765">
      <c r="A765" s="2" t="s">
        <v>2057</v>
      </c>
      <c r="B765" s="8" t="str">
        <f>VLOOKUP(A765,'Food Encyclopedia'!$C$2:$K$999,3)&amp;","&amp;VLOOKUP(A765,'Food Encyclopedia'!$C$2:$K$999,4)&amp;","&amp;VLOOKUP(A765,'Food Encyclopedia'!$C$2:$K$999,5)&amp;","&amp;VLOOKUP(A765,'Food Encyclopedia'!$C$2:$K$999,6)</f>
        <v>Cheese, Sharp Cheddar, whole, plastic,Rumiano,,Milk and Milk Products</v>
      </c>
      <c r="C765" s="8" t="str">
        <f>VLOOKUP(A765,'Food Encyclopedia'!$C$2:$K$999,6)</f>
        <v>Milk and Milk Products</v>
      </c>
      <c r="D765" s="8" t="str">
        <f>VLOOKUP(A765,'Food Encyclopedia'!$C$2:$K$999,7)</f>
        <v>Dairy</v>
      </c>
      <c r="E765" s="8">
        <f>VLOOKUP(A765,'Absolute Total Monosaccharide C'!$E$2:$T$999,3)</f>
        <v>0.000261</v>
      </c>
      <c r="F765" s="8">
        <f>VLOOKUP(A765,'Absolute Total Monosaccharide C'!$E$2:$T$999,4)</f>
        <v>0.00125</v>
      </c>
      <c r="G765" s="8">
        <f>VLOOKUP(A765,'Absolute Total Monosaccharide C'!$E$2:$T$999,5)</f>
        <v>0.000331</v>
      </c>
      <c r="H765" s="111">
        <f>VLOOKUP(A765,'Absolute Total Monosaccharide C'!$E$2:$T$999,6)</f>
        <v>0.0000142</v>
      </c>
      <c r="I765" s="113">
        <f>VLOOKUP(A765,'Absolute Total Monosaccharide C'!$E$2:$T$999,7)</f>
        <v>0.0000176</v>
      </c>
      <c r="J765" s="111">
        <f>VLOOKUP(A765,'Absolute Total Monosaccharide C'!$E$2:$T$999,8)</f>
        <v>0.0000748</v>
      </c>
      <c r="K765" s="111">
        <f>VLOOKUP(A765,'Absolute Total Monosaccharide C'!$E$2:$T$999,9)</f>
        <v>0.0000688</v>
      </c>
      <c r="L765" s="111">
        <f>VLOOKUP(A765,'Absolute Total Monosaccharide C'!$E$2:$T$999,10)</f>
        <v>0.0000102</v>
      </c>
      <c r="M765" s="111">
        <f>VLOOKUP(A765,'Absolute Total Monosaccharide C'!$E$2:$T$999,11)</f>
        <v>0.0000152</v>
      </c>
      <c r="N765" s="8">
        <f>VLOOKUP(A765,'Absolute Total Monosaccharide C'!$E$2:$T$999,12)</f>
        <v>0</v>
      </c>
      <c r="O765" s="8">
        <f>VLOOKUP(A765,'Absolute Total Monosaccharide C'!$E$2:$T$999,13)</f>
        <v>0</v>
      </c>
      <c r="P765" s="8">
        <f>VLOOKUP(A765,'Absolute Total Monosaccharide C'!$E$2:$T$999,14)</f>
        <v>0.000146</v>
      </c>
      <c r="Q765" s="8">
        <f>VLOOKUP(A765,'Absolute Total Monosaccharide C'!$E$2:$T$999,15)</f>
        <v>0</v>
      </c>
      <c r="R765" s="111">
        <f>VLOOKUP(A765,'Absolute Total Monosaccharide C'!$E$2:$T$999,16)</f>
        <v>0.0000361</v>
      </c>
      <c r="S765" s="110">
        <f>VLOOKUP(A765,'Absolute Total Monosaccharide C'!$E$2:$T$999,2)</f>
        <v>10.102</v>
      </c>
    </row>
    <row r="766">
      <c r="A766" s="2" t="s">
        <v>2060</v>
      </c>
      <c r="B766" s="8" t="str">
        <f>VLOOKUP(A766,'Food Encyclopedia'!$C$2:$K$999,3)&amp;","&amp;VLOOKUP(A766,'Food Encyclopedia'!$C$2:$K$999,4)&amp;","&amp;VLOOKUP(A766,'Food Encyclopedia'!$C$2:$K$999,5)&amp;","&amp;VLOOKUP(A766,'Food Encyclopedia'!$C$2:$K$999,6)</f>
        <v>Soda, Coca Cola, can,Coca Cola,,Sugars, Sweets, and Beverages</v>
      </c>
      <c r="C766" s="8" t="str">
        <f>VLOOKUP(A766,'Food Encyclopedia'!$C$2:$K$999,6)</f>
        <v>Sugars, Sweets, and Beverages</v>
      </c>
      <c r="D766" s="8" t="str">
        <f>VLOOKUP(A766,'Food Encyclopedia'!$C$2:$K$999,7)</f>
        <v>Beverage</v>
      </c>
      <c r="E766" s="8">
        <f>VLOOKUP(A766,'Absolute Total Monosaccharide C'!$E$2:$T$999,3)</f>
        <v>0.336862</v>
      </c>
      <c r="F766" s="8">
        <f>VLOOKUP(A766,'Absolute Total Monosaccharide C'!$E$2:$T$999,4)</f>
        <v>0.000238</v>
      </c>
      <c r="G766" s="8">
        <f>VLOOKUP(A766,'Absolute Total Monosaccharide C'!$E$2:$T$999,5)</f>
        <v>0.139384</v>
      </c>
      <c r="H766" s="111">
        <f>VLOOKUP(A766,'Absolute Total Monosaccharide C'!$E$2:$T$999,6)</f>
        <v>0.0000583</v>
      </c>
      <c r="I766" s="110">
        <f>VLOOKUP(A766,'Absolute Total Monosaccharide C'!$E$2:$T$999,7)</f>
        <v>0.000496</v>
      </c>
      <c r="J766" s="8">
        <f>VLOOKUP(A766,'Absolute Total Monosaccharide C'!$E$2:$T$999,8)</f>
        <v>0.000856</v>
      </c>
      <c r="K766" s="111">
        <f>VLOOKUP(A766,'Absolute Total Monosaccharide C'!$E$2:$T$999,9)</f>
        <v>0.0000053</v>
      </c>
      <c r="L766" s="111">
        <f>VLOOKUP(A766,'Absolute Total Monosaccharide C'!$E$2:$T$999,10)</f>
        <v>0.0000269</v>
      </c>
      <c r="M766" s="111">
        <f>VLOOKUP(A766,'Absolute Total Monosaccharide C'!$E$2:$T$999,11)</f>
        <v>0.0000231</v>
      </c>
      <c r="N766" s="8">
        <f>VLOOKUP(A766,'Absolute Total Monosaccharide C'!$E$2:$T$999,12)</f>
        <v>0</v>
      </c>
      <c r="O766" s="8">
        <f>VLOOKUP(A766,'Absolute Total Monosaccharide C'!$E$2:$T$999,13)</f>
        <v>0</v>
      </c>
      <c r="P766" s="8">
        <f>VLOOKUP(A766,'Absolute Total Monosaccharide C'!$E$2:$T$999,14)</f>
        <v>0.001143</v>
      </c>
      <c r="Q766" s="8">
        <f>VLOOKUP(A766,'Absolute Total Monosaccharide C'!$E$2:$T$999,15)</f>
        <v>0</v>
      </c>
      <c r="R766" s="111">
        <f>VLOOKUP(A766,'Absolute Total Monosaccharide C'!$E$2:$T$999,16)</f>
        <v>0.0000361</v>
      </c>
      <c r="S766" s="110">
        <f>VLOOKUP(A766,'Absolute Total Monosaccharide C'!$E$2:$T$999,2)</f>
        <v>10.076</v>
      </c>
    </row>
    <row r="767">
      <c r="A767" s="2" t="s">
        <v>2063</v>
      </c>
      <c r="B767" s="8" t="str">
        <f>VLOOKUP(A767,'Food Encyclopedia'!$C$2:$K$999,3)&amp;","&amp;VLOOKUP(A767,'Food Encyclopedia'!$C$2:$K$999,4)&amp;","&amp;VLOOKUP(A767,'Food Encyclopedia'!$C$2:$K$999,5)&amp;","&amp;VLOOKUP(A767,'Food Encyclopedia'!$C$2:$K$999,6)</f>
        <v>Soda, Sprite, bottle,Sprite,,Sugars, Sweets, and Beverages</v>
      </c>
      <c r="C767" s="8" t="str">
        <f>VLOOKUP(A767,'Food Encyclopedia'!$C$2:$K$999,6)</f>
        <v>Sugars, Sweets, and Beverages</v>
      </c>
      <c r="D767" s="8" t="str">
        <f>VLOOKUP(A767,'Food Encyclopedia'!$C$2:$K$999,7)</f>
        <v>Beverage</v>
      </c>
      <c r="E767" s="8">
        <f>VLOOKUP(A767,'Absolute Total Monosaccharide C'!$E$2:$T$999,3)</f>
        <v>0.371299</v>
      </c>
      <c r="F767" s="8">
        <f>VLOOKUP(A767,'Absolute Total Monosaccharide C'!$E$2:$T$999,4)</f>
        <v>0.000483</v>
      </c>
      <c r="G767" s="8">
        <f>VLOOKUP(A767,'Absolute Total Monosaccharide C'!$E$2:$T$999,5)</f>
        <v>0.145492</v>
      </c>
      <c r="H767" s="111">
        <f>VLOOKUP(A767,'Absolute Total Monosaccharide C'!$E$2:$T$999,6)</f>
        <v>0.0000238</v>
      </c>
      <c r="I767" s="110">
        <f>VLOOKUP(A767,'Absolute Total Monosaccharide C'!$E$2:$T$999,7)</f>
        <v>0.000617</v>
      </c>
      <c r="J767" s="8">
        <f>VLOOKUP(A767,'Absolute Total Monosaccharide C'!$E$2:$T$999,8)</f>
        <v>0.001009</v>
      </c>
      <c r="K767" s="111">
        <f>VLOOKUP(A767,'Absolute Total Monosaccharide C'!$E$2:$T$999,9)</f>
        <v>0.00000691</v>
      </c>
      <c r="L767" s="111">
        <f>VLOOKUP(A767,'Absolute Total Monosaccharide C'!$E$2:$T$999,10)</f>
        <v>0.0000185</v>
      </c>
      <c r="M767" s="111">
        <f>VLOOKUP(A767,'Absolute Total Monosaccharide C'!$E$2:$T$999,11)</f>
        <v>0.00000426</v>
      </c>
      <c r="N767" s="8">
        <f>VLOOKUP(A767,'Absolute Total Monosaccharide C'!$E$2:$T$999,12)</f>
        <v>0</v>
      </c>
      <c r="O767" s="8">
        <f>VLOOKUP(A767,'Absolute Total Monosaccharide C'!$E$2:$T$999,13)</f>
        <v>0</v>
      </c>
      <c r="P767" s="8">
        <f>VLOOKUP(A767,'Absolute Total Monosaccharide C'!$E$2:$T$999,14)</f>
        <v>0.001055</v>
      </c>
      <c r="Q767" s="8">
        <f>VLOOKUP(A767,'Absolute Total Monosaccharide C'!$E$2:$T$999,15)</f>
        <v>0</v>
      </c>
      <c r="R767" s="111">
        <f>VLOOKUP(A767,'Absolute Total Monosaccharide C'!$E$2:$T$999,16)</f>
        <v>0.0000605</v>
      </c>
      <c r="S767" s="110">
        <f>VLOOKUP(A767,'Absolute Total Monosaccharide C'!$E$2:$T$999,2)</f>
        <v>10.347</v>
      </c>
    </row>
    <row r="768">
      <c r="A768" s="2" t="s">
        <v>2066</v>
      </c>
      <c r="B768" s="8" t="str">
        <f>VLOOKUP(A768,'Food Encyclopedia'!$C$2:$K$999,3)&amp;","&amp;VLOOKUP(A768,'Food Encyclopedia'!$C$2:$K$999,4)&amp;","&amp;VLOOKUP(A768,'Food Encyclopedia'!$C$2:$K$999,5)&amp;","&amp;VLOOKUP(A768,'Food Encyclopedia'!$C$2:$K$999,6)</f>
        <v>Cornmeal, Medium grind whole grain stone ground, bag ,Bob's Red Mill,,Grain Products</v>
      </c>
      <c r="C768" s="8" t="str">
        <f>VLOOKUP(A768,'Food Encyclopedia'!$C$2:$K$999,6)</f>
        <v>Grain Products</v>
      </c>
      <c r="D768" s="8" t="str">
        <f>VLOOKUP(A768,'Food Encyclopedia'!$C$2:$K$999,7)</f>
        <v>Flour</v>
      </c>
      <c r="E768" s="8">
        <f>VLOOKUP(A768,'Absolute Total Monosaccharide C'!$E$2:$T$999,3)</f>
        <v>0.755072</v>
      </c>
      <c r="F768" s="8">
        <f>VLOOKUP(A768,'Absolute Total Monosaccharide C'!$E$2:$T$999,4)</f>
        <v>0.000807</v>
      </c>
      <c r="G768" s="8">
        <f>VLOOKUP(A768,'Absolute Total Monosaccharide C'!$E$2:$T$999,5)</f>
        <v>0.007381</v>
      </c>
      <c r="H768" s="8">
        <f>VLOOKUP(A768,'Absolute Total Monosaccharide C'!$E$2:$T$999,6)</f>
        <v>0.004355</v>
      </c>
      <c r="I768" s="110">
        <f>VLOOKUP(A768,'Absolute Total Monosaccharide C'!$E$2:$T$999,7)</f>
        <v>0.007296</v>
      </c>
      <c r="J768" s="8">
        <f>VLOOKUP(A768,'Absolute Total Monosaccharide C'!$E$2:$T$999,8)</f>
        <v>0.000185</v>
      </c>
      <c r="K768" s="111">
        <f>VLOOKUP(A768,'Absolute Total Monosaccharide C'!$E$2:$T$999,9)</f>
        <v>0.0000629</v>
      </c>
      <c r="L768" s="111">
        <f>VLOOKUP(A768,'Absolute Total Monosaccharide C'!$E$2:$T$999,10)</f>
        <v>0.0000528</v>
      </c>
      <c r="M768" s="8">
        <f>VLOOKUP(A768,'Absolute Total Monosaccharide C'!$E$2:$T$999,11)</f>
        <v>0.000168</v>
      </c>
      <c r="N768" s="8">
        <f>VLOOKUP(A768,'Absolute Total Monosaccharide C'!$E$2:$T$999,12)</f>
        <v>0</v>
      </c>
      <c r="O768" s="8">
        <f>VLOOKUP(A768,'Absolute Total Monosaccharide C'!$E$2:$T$999,13)</f>
        <v>0</v>
      </c>
      <c r="P768" s="8">
        <f>VLOOKUP(A768,'Absolute Total Monosaccharide C'!$E$2:$T$999,14)</f>
        <v>0.000538</v>
      </c>
      <c r="Q768" s="8">
        <f>VLOOKUP(A768,'Absolute Total Monosaccharide C'!$E$2:$T$999,15)</f>
        <v>0</v>
      </c>
      <c r="R768" s="8">
        <f>VLOOKUP(A768,'Absolute Total Monosaccharide C'!$E$2:$T$999,16)</f>
        <v>0.000106</v>
      </c>
      <c r="S768" s="110">
        <f>VLOOKUP(A768,'Absolute Total Monosaccharide C'!$E$2:$T$999,2)</f>
        <v>10.298</v>
      </c>
    </row>
    <row r="769">
      <c r="A769" s="2" t="s">
        <v>2068</v>
      </c>
      <c r="B769" s="8" t="str">
        <f>VLOOKUP(A769,'Food Encyclopedia'!$C$2:$K$999,3)&amp;","&amp;VLOOKUP(A769,'Food Encyclopedia'!$C$2:$K$999,4)&amp;","&amp;VLOOKUP(A769,'Food Encyclopedia'!$C$2:$K$999,5)&amp;","&amp;VLOOKUP(A769,'Food Encyclopedia'!$C$2:$K$999,6)</f>
        <v>Nuts, Pine nuts, organic, bag,Woodstock,,Beans, Peas, Legumes, Nuts, Seeds</v>
      </c>
      <c r="C769" s="8" t="str">
        <f>VLOOKUP(A769,'Food Encyclopedia'!$C$2:$K$999,6)</f>
        <v>Beans, Peas, Legumes, Nuts, Seeds</v>
      </c>
      <c r="D769" s="8" t="str">
        <f>VLOOKUP(A769,'Food Encyclopedia'!$C$2:$K$999,7)</f>
        <v>Nuts/Seeds</v>
      </c>
      <c r="E769" s="8">
        <f>VLOOKUP(A769,'Absolute Total Monosaccharide C'!$E$2:$T$999,3)</f>
        <v>0.055106</v>
      </c>
      <c r="F769" s="8">
        <f>VLOOKUP(A769,'Absolute Total Monosaccharide C'!$E$2:$T$999,4)</f>
        <v>0.004264</v>
      </c>
      <c r="G769" s="8">
        <f>VLOOKUP(A769,'Absolute Total Monosaccharide C'!$E$2:$T$999,5)</f>
        <v>0.008578</v>
      </c>
      <c r="H769" s="8">
        <f>VLOOKUP(A769,'Absolute Total Monosaccharide C'!$E$2:$T$999,6)</f>
        <v>0.001543</v>
      </c>
      <c r="I769" s="110">
        <f>VLOOKUP(A769,'Absolute Total Monosaccharide C'!$E$2:$T$999,7)</f>
        <v>0.006165</v>
      </c>
      <c r="J769" s="8">
        <f>VLOOKUP(A769,'Absolute Total Monosaccharide C'!$E$2:$T$999,8)</f>
        <v>0.000366</v>
      </c>
      <c r="K769" s="8">
        <f>VLOOKUP(A769,'Absolute Total Monosaccharide C'!$E$2:$T$999,9)</f>
        <v>0.000292</v>
      </c>
      <c r="L769" s="111">
        <f>VLOOKUP(A769,'Absolute Total Monosaccharide C'!$E$2:$T$999,10)</f>
        <v>0.0000149</v>
      </c>
      <c r="M769" s="8">
        <f>VLOOKUP(A769,'Absolute Total Monosaccharide C'!$E$2:$T$999,11)</f>
        <v>0.000569</v>
      </c>
      <c r="N769" s="8">
        <f>VLOOKUP(A769,'Absolute Total Monosaccharide C'!$E$2:$T$999,12)</f>
        <v>0</v>
      </c>
      <c r="O769" s="8">
        <f>VLOOKUP(A769,'Absolute Total Monosaccharide C'!$E$2:$T$999,13)</f>
        <v>0</v>
      </c>
      <c r="P769" s="8">
        <f>VLOOKUP(A769,'Absolute Total Monosaccharide C'!$E$2:$T$999,14)</f>
        <v>0.000385</v>
      </c>
      <c r="Q769" s="8">
        <f>VLOOKUP(A769,'Absolute Total Monosaccharide C'!$E$2:$T$999,15)</f>
        <v>0</v>
      </c>
      <c r="R769" s="8">
        <f>VLOOKUP(A769,'Absolute Total Monosaccharide C'!$E$2:$T$999,16)</f>
        <v>0.000211</v>
      </c>
      <c r="S769" s="110">
        <f>VLOOKUP(A769,'Absolute Total Monosaccharide C'!$E$2:$T$999,2)</f>
        <v>9.949</v>
      </c>
    </row>
    <row r="770">
      <c r="A770" s="2" t="s">
        <v>2070</v>
      </c>
      <c r="B770" s="8" t="str">
        <f>VLOOKUP(A770,'Food Encyclopedia'!$C$2:$K$999,3)&amp;","&amp;VLOOKUP(A770,'Food Encyclopedia'!$C$2:$K$999,4)&amp;","&amp;VLOOKUP(A770,'Food Encyclopedia'!$C$2:$K$999,5)&amp;","&amp;VLOOKUP(A770,'Food Encyclopedia'!$C$2:$K$999,6)</f>
        <v>Candy, Joly Rancher, bag ,Jolly Rancher,,Sugars, Sweets, and Beverages</v>
      </c>
      <c r="C770" s="8" t="str">
        <f>VLOOKUP(A770,'Food Encyclopedia'!$C$2:$K$999,6)</f>
        <v>Sugars, Sweets, and Beverages</v>
      </c>
      <c r="D770" s="8" t="str">
        <f>VLOOKUP(A770,'Food Encyclopedia'!$C$2:$K$999,7)</f>
        <v>Snack</v>
      </c>
      <c r="E770" s="8">
        <f>VLOOKUP(A770,'Absolute Total Monosaccharide C'!$E$2:$T$999,3)</f>
        <v>0.660779</v>
      </c>
      <c r="F770" s="8">
        <f>VLOOKUP(A770,'Absolute Total Monosaccharide C'!$E$2:$T$999,4)</f>
        <v>0.001521</v>
      </c>
      <c r="G770" s="8">
        <f>VLOOKUP(A770,'Absolute Total Monosaccharide C'!$E$2:$T$999,5)</f>
        <v>0.042283</v>
      </c>
      <c r="H770" s="111">
        <f>VLOOKUP(A770,'Absolute Total Monosaccharide C'!$E$2:$T$999,6)</f>
        <v>0.0000272</v>
      </c>
      <c r="I770" s="110">
        <f>VLOOKUP(A770,'Absolute Total Monosaccharide C'!$E$2:$T$999,7)</f>
        <v>0.000855</v>
      </c>
      <c r="J770" s="8">
        <f>VLOOKUP(A770,'Absolute Total Monosaccharide C'!$E$2:$T$999,8)</f>
        <v>0.000831</v>
      </c>
      <c r="K770" s="111">
        <f>VLOOKUP(A770,'Absolute Total Monosaccharide C'!$E$2:$T$999,9)</f>
        <v>0.00000476</v>
      </c>
      <c r="L770" s="111">
        <f>VLOOKUP(A770,'Absolute Total Monosaccharide C'!$E$2:$T$999,10)</f>
        <v>0.0000251</v>
      </c>
      <c r="M770" s="111">
        <f>VLOOKUP(A770,'Absolute Total Monosaccharide C'!$E$2:$T$999,11)</f>
        <v>0.0000138</v>
      </c>
      <c r="N770" s="8">
        <f>VLOOKUP(A770,'Absolute Total Monosaccharide C'!$E$2:$T$999,12)</f>
        <v>0</v>
      </c>
      <c r="O770" s="8">
        <f>VLOOKUP(A770,'Absolute Total Monosaccharide C'!$E$2:$T$999,13)</f>
        <v>0</v>
      </c>
      <c r="P770" s="8">
        <f>VLOOKUP(A770,'Absolute Total Monosaccharide C'!$E$2:$T$999,14)</f>
        <v>0.000184</v>
      </c>
      <c r="Q770" s="8">
        <f>VLOOKUP(A770,'Absolute Total Monosaccharide C'!$E$2:$T$999,15)</f>
        <v>0</v>
      </c>
      <c r="R770" s="111">
        <f>VLOOKUP(A770,'Absolute Total Monosaccharide C'!$E$2:$T$999,16)</f>
        <v>0.0000124</v>
      </c>
      <c r="S770" s="110">
        <f>VLOOKUP(A770,'Absolute Total Monosaccharide C'!$E$2:$T$999,2)</f>
        <v>9.84</v>
      </c>
    </row>
    <row r="771">
      <c r="A771" s="2" t="s">
        <v>2073</v>
      </c>
      <c r="B771" s="8" t="str">
        <f>VLOOKUP(A771,'Food Encyclopedia'!$C$2:$K$999,3)&amp;","&amp;VLOOKUP(A771,'Food Encyclopedia'!$C$2:$K$999,4)&amp;","&amp;VLOOKUP(A771,'Food Encyclopedia'!$C$2:$K$999,5)&amp;","&amp;VLOOKUP(A771,'Food Encyclopedia'!$C$2:$K$999,6)</f>
        <v>Nuts, Walnuts, bag ,Red Barn,,Beans, Peas, Legumes, Nuts, Seeds</v>
      </c>
      <c r="C771" s="8" t="str">
        <f>VLOOKUP(A771,'Food Encyclopedia'!$C$2:$K$999,6)</f>
        <v>Beans, Peas, Legumes, Nuts, Seeds</v>
      </c>
      <c r="D771" s="8" t="str">
        <f>VLOOKUP(A771,'Food Encyclopedia'!$C$2:$K$999,7)</f>
        <v>Nuts/Seeds</v>
      </c>
      <c r="E771" s="8">
        <f>VLOOKUP(A771,'Absolute Total Monosaccharide C'!$E$2:$T$999,3)</f>
        <v>0.017255</v>
      </c>
      <c r="F771" s="8">
        <f>VLOOKUP(A771,'Absolute Total Monosaccharide C'!$E$2:$T$999,4)</f>
        <v>0.003554</v>
      </c>
      <c r="G771" s="8">
        <f>VLOOKUP(A771,'Absolute Total Monosaccharide C'!$E$2:$T$999,5)</f>
        <v>0.00177</v>
      </c>
      <c r="H771" s="8">
        <f>VLOOKUP(A771,'Absolute Total Monosaccharide C'!$E$2:$T$999,6)</f>
        <v>0.003013</v>
      </c>
      <c r="I771" s="110">
        <f>VLOOKUP(A771,'Absolute Total Monosaccharide C'!$E$2:$T$999,7)</f>
        <v>0.004992</v>
      </c>
      <c r="J771" s="8">
        <f>VLOOKUP(A771,'Absolute Total Monosaccharide C'!$E$2:$T$999,8)</f>
        <v>0.001023</v>
      </c>
      <c r="K771" s="8">
        <f>VLOOKUP(A771,'Absolute Total Monosaccharide C'!$E$2:$T$999,9)</f>
        <v>0.000727</v>
      </c>
      <c r="L771" s="111">
        <f>VLOOKUP(A771,'Absolute Total Monosaccharide C'!$E$2:$T$999,10)</f>
        <v>0.0000652</v>
      </c>
      <c r="M771" s="8">
        <f>VLOOKUP(A771,'Absolute Total Monosaccharide C'!$E$2:$T$999,11)</f>
        <v>0.002085</v>
      </c>
      <c r="N771" s="8">
        <f>VLOOKUP(A771,'Absolute Total Monosaccharide C'!$E$2:$T$999,12)</f>
        <v>0</v>
      </c>
      <c r="O771" s="8">
        <f>VLOOKUP(A771,'Absolute Total Monosaccharide C'!$E$2:$T$999,13)</f>
        <v>0</v>
      </c>
      <c r="P771" s="8">
        <f>VLOOKUP(A771,'Absolute Total Monosaccharide C'!$E$2:$T$999,14)</f>
        <v>0.000452</v>
      </c>
      <c r="Q771" s="8">
        <f>VLOOKUP(A771,'Absolute Total Monosaccharide C'!$E$2:$T$999,15)</f>
        <v>0</v>
      </c>
      <c r="R771" s="8">
        <f>VLOOKUP(A771,'Absolute Total Monosaccharide C'!$E$2:$T$999,16)</f>
        <v>0.000127</v>
      </c>
      <c r="S771" s="110">
        <f>VLOOKUP(A771,'Absolute Total Monosaccharide C'!$E$2:$T$999,2)</f>
        <v>10.359</v>
      </c>
    </row>
    <row r="772">
      <c r="A772" s="2" t="s">
        <v>2076</v>
      </c>
      <c r="B772" s="8" t="str">
        <f>VLOOKUP(A772,'Food Encyclopedia'!$C$2:$K$999,3)&amp;","&amp;VLOOKUP(A772,'Food Encyclopedia'!$C$2:$K$999,4)&amp;","&amp;VLOOKUP(A772,'Food Encyclopedia'!$C$2:$K$999,5)&amp;","&amp;VLOOKUP(A772,'Food Encyclopedia'!$C$2:$K$999,6)</f>
        <v>Coffee, sumatra (medium-dark roast), ground, bag ,Field Day Organic,,Sugars, Sweets, and Beverages</v>
      </c>
      <c r="C772" s="8" t="str">
        <f>VLOOKUP(A772,'Food Encyclopedia'!$C$2:$K$999,6)</f>
        <v>Sugars, Sweets, and Beverages</v>
      </c>
      <c r="D772" s="8" t="str">
        <f>VLOOKUP(A772,'Food Encyclopedia'!$C$2:$K$999,7)</f>
        <v>Beverage</v>
      </c>
      <c r="E772" s="8">
        <f>VLOOKUP(A772,'Absolute Total Monosaccharide C'!$E$2:$T$999,3)</f>
        <v>0.002317</v>
      </c>
      <c r="F772" s="8">
        <f>VLOOKUP(A772,'Absolute Total Monosaccharide C'!$E$2:$T$999,4)</f>
        <v>0.024056</v>
      </c>
      <c r="G772" s="8">
        <f>VLOOKUP(A772,'Absolute Total Monosaccharide C'!$E$2:$T$999,5)</f>
        <v>0.001274</v>
      </c>
      <c r="H772" s="8">
        <f>VLOOKUP(A772,'Absolute Total Monosaccharide C'!$E$2:$T$999,6)</f>
        <v>0.000623</v>
      </c>
      <c r="I772" s="110">
        <f>VLOOKUP(A772,'Absolute Total Monosaccharide C'!$E$2:$T$999,7)</f>
        <v>0.006186</v>
      </c>
      <c r="J772" s="8">
        <f>VLOOKUP(A772,'Absolute Total Monosaccharide C'!$E$2:$T$999,8)</f>
        <v>0.00014</v>
      </c>
      <c r="K772" s="8">
        <f>VLOOKUP(A772,'Absolute Total Monosaccharide C'!$E$2:$T$999,9)</f>
        <v>0.000691</v>
      </c>
      <c r="L772" s="8">
        <f>VLOOKUP(A772,'Absolute Total Monosaccharide C'!$E$2:$T$999,10)</f>
        <v>0.000318</v>
      </c>
      <c r="M772" s="8">
        <f>VLOOKUP(A772,'Absolute Total Monosaccharide C'!$E$2:$T$999,11)</f>
        <v>0.000328</v>
      </c>
      <c r="N772" s="8">
        <f>VLOOKUP(A772,'Absolute Total Monosaccharide C'!$E$2:$T$999,12)</f>
        <v>0</v>
      </c>
      <c r="O772" s="8">
        <f>VLOOKUP(A772,'Absolute Total Monosaccharide C'!$E$2:$T$999,13)</f>
        <v>0</v>
      </c>
      <c r="P772" s="8">
        <f>VLOOKUP(A772,'Absolute Total Monosaccharide C'!$E$2:$T$999,14)</f>
        <v>0.065378</v>
      </c>
      <c r="Q772" s="8">
        <f>VLOOKUP(A772,'Absolute Total Monosaccharide C'!$E$2:$T$999,15)</f>
        <v>0</v>
      </c>
      <c r="R772" s="8">
        <f>VLOOKUP(A772,'Absolute Total Monosaccharide C'!$E$2:$T$999,16)</f>
        <v>0.000251</v>
      </c>
      <c r="S772" s="110">
        <f>VLOOKUP(A772,'Absolute Total Monosaccharide C'!$E$2:$T$999,2)</f>
        <v>10.454</v>
      </c>
    </row>
    <row r="773">
      <c r="A773" s="2" t="s">
        <v>2079</v>
      </c>
      <c r="B773" s="8" t="str">
        <f>VLOOKUP(A773,'Food Encyclopedia'!$C$2:$K$999,3)&amp;","&amp;VLOOKUP(A773,'Food Encyclopedia'!$C$2:$K$999,4)&amp;","&amp;VLOOKUP(A773,'Food Encyclopedia'!$C$2:$K$999,5)&amp;","&amp;VLOOKUP(A773,'Food Encyclopedia'!$C$2:$K$999,6)</f>
        <v>Cranberry, Dried sweetened, bag,Field Day Organic,,Fruits</v>
      </c>
      <c r="C773" s="8" t="str">
        <f>VLOOKUP(A773,'Food Encyclopedia'!$C$2:$K$999,6)</f>
        <v>Fruits</v>
      </c>
      <c r="D773" s="8" t="str">
        <f>VLOOKUP(A773,'Food Encyclopedia'!$C$2:$K$999,7)</f>
        <v>Snack</v>
      </c>
      <c r="E773" s="8">
        <f>VLOOKUP(A773,'Absolute Total Monosaccharide C'!$E$2:$T$999,3)</f>
        <v>0.282421</v>
      </c>
      <c r="F773" s="8">
        <f>VLOOKUP(A773,'Absolute Total Monosaccharide C'!$E$2:$T$999,4)</f>
        <v>0.003619</v>
      </c>
      <c r="G773" s="8">
        <f>VLOOKUP(A773,'Absolute Total Monosaccharide C'!$E$2:$T$999,5)</f>
        <v>0.052019</v>
      </c>
      <c r="H773" s="8">
        <f>VLOOKUP(A773,'Absolute Total Monosaccharide C'!$E$2:$T$999,6)</f>
        <v>0.001973</v>
      </c>
      <c r="I773" s="110">
        <f>VLOOKUP(A773,'Absolute Total Monosaccharide C'!$E$2:$T$999,7)</f>
        <v>0.003697</v>
      </c>
      <c r="J773" s="8">
        <f>VLOOKUP(A773,'Absolute Total Monosaccharide C'!$E$2:$T$999,8)</f>
        <v>0.003499</v>
      </c>
      <c r="K773" s="8">
        <f>VLOOKUP(A773,'Absolute Total Monosaccharide C'!$E$2:$T$999,9)</f>
        <v>0.000202</v>
      </c>
      <c r="L773" s="8">
        <f>VLOOKUP(A773,'Absolute Total Monosaccharide C'!$E$2:$T$999,10)</f>
        <v>0</v>
      </c>
      <c r="M773" s="8">
        <f>VLOOKUP(A773,'Absolute Total Monosaccharide C'!$E$2:$T$999,11)</f>
        <v>0.003375</v>
      </c>
      <c r="N773" s="8">
        <f>VLOOKUP(A773,'Absolute Total Monosaccharide C'!$E$2:$T$999,12)</f>
        <v>0</v>
      </c>
      <c r="O773" s="8">
        <f>VLOOKUP(A773,'Absolute Total Monosaccharide C'!$E$2:$T$999,13)</f>
        <v>0</v>
      </c>
      <c r="P773" s="8">
        <f>VLOOKUP(A773,'Absolute Total Monosaccharide C'!$E$2:$T$999,14)</f>
        <v>0.000219</v>
      </c>
      <c r="Q773" s="8">
        <f>VLOOKUP(A773,'Absolute Total Monosaccharide C'!$E$2:$T$999,15)</f>
        <v>0</v>
      </c>
      <c r="R773" s="111">
        <f>VLOOKUP(A773,'Absolute Total Monosaccharide C'!$E$2:$T$999,16)</f>
        <v>0.0000198</v>
      </c>
      <c r="S773" s="110">
        <f>VLOOKUP(A773,'Absolute Total Monosaccharide C'!$E$2:$T$999,2)</f>
        <v>10.478</v>
      </c>
    </row>
    <row r="774">
      <c r="A774" s="2" t="s">
        <v>2081</v>
      </c>
      <c r="B774" s="8" t="str">
        <f>VLOOKUP(A774,'Food Encyclopedia'!$C$2:$K$999,3)&amp;","&amp;VLOOKUP(A774,'Food Encyclopedia'!$C$2:$K$999,4)&amp;","&amp;VLOOKUP(A774,'Food Encyclopedia'!$C$2:$K$999,5)&amp;","&amp;VLOOKUP(A774,'Food Encyclopedia'!$C$2:$K$999,6)</f>
        <v>Sugar, cane sugar, granulated white, bag ,C&amp;H,,Sugars, Sweets, and Beverages</v>
      </c>
      <c r="C774" s="8" t="str">
        <f>VLOOKUP(A774,'Food Encyclopedia'!$C$2:$K$999,6)</f>
        <v>Sugars, Sweets, and Beverages</v>
      </c>
      <c r="D774" s="8" t="str">
        <f>VLOOKUP(A774,'Food Encyclopedia'!$C$2:$K$999,7)</f>
        <v>Sweet</v>
      </c>
      <c r="E774" s="8">
        <f>VLOOKUP(A774,'Absolute Total Monosaccharide C'!$E$2:$T$999,3)</f>
        <v>0.467801</v>
      </c>
      <c r="F774" s="8">
        <f>VLOOKUP(A774,'Absolute Total Monosaccharide C'!$E$2:$T$999,4)</f>
        <v>0.001358</v>
      </c>
      <c r="G774" s="8">
        <f>VLOOKUP(A774,'Absolute Total Monosaccharide C'!$E$2:$T$999,5)</f>
        <v>0.057241</v>
      </c>
      <c r="H774" s="111">
        <f>VLOOKUP(A774,'Absolute Total Monosaccharide C'!$E$2:$T$999,6)</f>
        <v>0.0000265</v>
      </c>
      <c r="I774" s="110">
        <f>VLOOKUP(A774,'Absolute Total Monosaccharide C'!$E$2:$T$999,7)</f>
        <v>0.000599</v>
      </c>
      <c r="J774" s="8">
        <f>VLOOKUP(A774,'Absolute Total Monosaccharide C'!$E$2:$T$999,8)</f>
        <v>0.001657</v>
      </c>
      <c r="K774" s="111">
        <f>VLOOKUP(A774,'Absolute Total Monosaccharide C'!$E$2:$T$999,9)</f>
        <v>0.00000722</v>
      </c>
      <c r="L774" s="111">
        <f>VLOOKUP(A774,'Absolute Total Monosaccharide C'!$E$2:$T$999,10)</f>
        <v>0.0000368</v>
      </c>
      <c r="M774" s="111">
        <f>VLOOKUP(A774,'Absolute Total Monosaccharide C'!$E$2:$T$999,11)</f>
        <v>0.0000248</v>
      </c>
      <c r="N774" s="8">
        <f>VLOOKUP(A774,'Absolute Total Monosaccharide C'!$E$2:$T$999,12)</f>
        <v>0</v>
      </c>
      <c r="O774" s="8">
        <f>VLOOKUP(A774,'Absolute Total Monosaccharide C'!$E$2:$T$999,13)</f>
        <v>0</v>
      </c>
      <c r="P774" s="8">
        <f>VLOOKUP(A774,'Absolute Total Monosaccharide C'!$E$2:$T$999,14)</f>
        <v>0.000345</v>
      </c>
      <c r="Q774" s="8">
        <f>VLOOKUP(A774,'Absolute Total Monosaccharide C'!$E$2:$T$999,15)</f>
        <v>0</v>
      </c>
      <c r="R774" s="111">
        <f>VLOOKUP(A774,'Absolute Total Monosaccharide C'!$E$2:$T$999,16)</f>
        <v>0.00000633</v>
      </c>
      <c r="S774" s="110">
        <f>VLOOKUP(A774,'Absolute Total Monosaccharide C'!$E$2:$T$999,2)</f>
        <v>9.827</v>
      </c>
    </row>
    <row r="775">
      <c r="A775" s="2" t="s">
        <v>2085</v>
      </c>
      <c r="B775" s="8" t="str">
        <f>VLOOKUP(A775,'Food Encyclopedia'!$C$2:$K$999,3)&amp;","&amp;VLOOKUP(A775,'Food Encyclopedia'!$C$2:$K$999,4)&amp;","&amp;VLOOKUP(A775,'Food Encyclopedia'!$C$2:$K$999,5)&amp;","&amp;VLOOKUP(A775,'Food Encyclopedia'!$C$2:$K$999,6)</f>
        <v>Flour, All-purpose. bag,Field Day Organic,,Grain Products</v>
      </c>
      <c r="C775" s="8" t="str">
        <f>VLOOKUP(A775,'Food Encyclopedia'!$C$2:$K$999,6)</f>
        <v>Grain Products</v>
      </c>
      <c r="D775" s="8" t="str">
        <f>VLOOKUP(A775,'Food Encyclopedia'!$C$2:$K$999,7)</f>
        <v>Flour</v>
      </c>
      <c r="E775" s="8">
        <f>VLOOKUP(A775,'Absolute Total Monosaccharide C'!$E$2:$T$999,3)</f>
        <v>0.652606</v>
      </c>
      <c r="F775" s="8">
        <f>VLOOKUP(A775,'Absolute Total Monosaccharide C'!$E$2:$T$999,4)</f>
        <v>0.001823</v>
      </c>
      <c r="G775" s="8">
        <f>VLOOKUP(A775,'Absolute Total Monosaccharide C'!$E$2:$T$999,5)</f>
        <v>0.006036</v>
      </c>
      <c r="H775" s="8">
        <f>VLOOKUP(A775,'Absolute Total Monosaccharide C'!$E$2:$T$999,6)</f>
        <v>0.007661</v>
      </c>
      <c r="I775" s="110">
        <f>VLOOKUP(A775,'Absolute Total Monosaccharide C'!$E$2:$T$999,7)</f>
        <v>0.008152</v>
      </c>
      <c r="J775" s="8">
        <f>VLOOKUP(A775,'Absolute Total Monosaccharide C'!$E$2:$T$999,8)</f>
        <v>0.000311</v>
      </c>
      <c r="K775" s="111">
        <f>VLOOKUP(A775,'Absolute Total Monosaccharide C'!$E$2:$T$999,9)</f>
        <v>0.0000265</v>
      </c>
      <c r="L775" s="111">
        <f>VLOOKUP(A775,'Absolute Total Monosaccharide C'!$E$2:$T$999,10)</f>
        <v>0.0000312</v>
      </c>
      <c r="M775" s="111">
        <f>VLOOKUP(A775,'Absolute Total Monosaccharide C'!$E$2:$T$999,11)</f>
        <v>0.0000354</v>
      </c>
      <c r="N775" s="8">
        <f>VLOOKUP(A775,'Absolute Total Monosaccharide C'!$E$2:$T$999,12)</f>
        <v>0</v>
      </c>
      <c r="O775" s="8">
        <f>VLOOKUP(A775,'Absolute Total Monosaccharide C'!$E$2:$T$999,13)</f>
        <v>0</v>
      </c>
      <c r="P775" s="8">
        <f>VLOOKUP(A775,'Absolute Total Monosaccharide C'!$E$2:$T$999,14)</f>
        <v>0.001669</v>
      </c>
      <c r="Q775" s="8">
        <f>VLOOKUP(A775,'Absolute Total Monosaccharide C'!$E$2:$T$999,15)</f>
        <v>0</v>
      </c>
      <c r="R775" s="111">
        <f>VLOOKUP(A775,'Absolute Total Monosaccharide C'!$E$2:$T$999,16)</f>
        <v>0.0000891</v>
      </c>
      <c r="S775" s="110">
        <f>VLOOKUP(A775,'Absolute Total Monosaccharide C'!$E$2:$T$999,2)</f>
        <v>9.766</v>
      </c>
    </row>
    <row r="776">
      <c r="A776" s="2" t="s">
        <v>2087</v>
      </c>
      <c r="B776" s="8" t="str">
        <f>VLOOKUP(A776,'Food Encyclopedia'!$C$2:$K$999,3)&amp;","&amp;VLOOKUP(A776,'Food Encyclopedia'!$C$2:$K$999,4)&amp;","&amp;VLOOKUP(A776,'Food Encyclopedia'!$C$2:$K$999,5)&amp;","&amp;VLOOKUP(A776,'Food Encyclopedia'!$C$2:$K$999,6)</f>
        <v>Granola, pure honey gluten free, bag,Udis Gluten Free,,Grain Products</v>
      </c>
      <c r="C776" s="8" t="str">
        <f>VLOOKUP(A776,'Food Encyclopedia'!$C$2:$K$999,6)</f>
        <v>Grain Products</v>
      </c>
      <c r="D776" s="8" t="str">
        <f>VLOOKUP(A776,'Food Encyclopedia'!$C$2:$K$999,7)</f>
        <v>Grains</v>
      </c>
      <c r="E776" s="8">
        <f>VLOOKUP(A776,'Absolute Total Monosaccharide C'!$E$2:$T$999,3)</f>
        <v>0.457147</v>
      </c>
      <c r="F776" s="8">
        <f>VLOOKUP(A776,'Absolute Total Monosaccharide C'!$E$2:$T$999,4)</f>
        <v>0.005324</v>
      </c>
      <c r="G776" s="8">
        <f>VLOOKUP(A776,'Absolute Total Monosaccharide C'!$E$2:$T$999,5)</f>
        <v>0.008044</v>
      </c>
      <c r="H776" s="8">
        <f>VLOOKUP(A776,'Absolute Total Monosaccharide C'!$E$2:$T$999,6)</f>
        <v>0.004127</v>
      </c>
      <c r="I776" s="110">
        <f>VLOOKUP(A776,'Absolute Total Monosaccharide C'!$E$2:$T$999,7)</f>
        <v>0.004606</v>
      </c>
      <c r="J776" s="8">
        <f>VLOOKUP(A776,'Absolute Total Monosaccharide C'!$E$2:$T$999,8)</f>
        <v>0.000892</v>
      </c>
      <c r="K776" s="8">
        <f>VLOOKUP(A776,'Absolute Total Monosaccharide C'!$E$2:$T$999,9)</f>
        <v>0.000145</v>
      </c>
      <c r="L776" s="111">
        <f>VLOOKUP(A776,'Absolute Total Monosaccharide C'!$E$2:$T$999,10)</f>
        <v>0.0000818</v>
      </c>
      <c r="M776" s="111">
        <f>VLOOKUP(A776,'Absolute Total Monosaccharide C'!$E$2:$T$999,11)</f>
        <v>0.000099</v>
      </c>
      <c r="N776" s="8">
        <f>VLOOKUP(A776,'Absolute Total Monosaccharide C'!$E$2:$T$999,12)</f>
        <v>0</v>
      </c>
      <c r="O776" s="8">
        <f>VLOOKUP(A776,'Absolute Total Monosaccharide C'!$E$2:$T$999,13)</f>
        <v>0</v>
      </c>
      <c r="P776" s="8">
        <f>VLOOKUP(A776,'Absolute Total Monosaccharide C'!$E$2:$T$999,14)</f>
        <v>0.001129</v>
      </c>
      <c r="Q776" s="8">
        <f>VLOOKUP(A776,'Absolute Total Monosaccharide C'!$E$2:$T$999,15)</f>
        <v>0</v>
      </c>
      <c r="R776" s="8">
        <f>VLOOKUP(A776,'Absolute Total Monosaccharide C'!$E$2:$T$999,16)</f>
        <v>0.000313</v>
      </c>
      <c r="S776" s="110">
        <f>VLOOKUP(A776,'Absolute Total Monosaccharide C'!$E$2:$T$999,2)</f>
        <v>9.988</v>
      </c>
    </row>
    <row r="777">
      <c r="A777" s="2" t="s">
        <v>2090</v>
      </c>
      <c r="B777" s="8" t="str">
        <f>VLOOKUP(A777,'Food Encyclopedia'!$C$2:$K$999,3)&amp;","&amp;VLOOKUP(A777,'Food Encyclopedia'!$C$2:$K$999,4)&amp;","&amp;VLOOKUP(A777,'Food Encyclopedia'!$C$2:$K$999,5)&amp;","&amp;VLOOKUP(A777,'Food Encyclopedia'!$C$2:$K$999,6)</f>
        <v>Chocolate, milk chocolate, bag,Hershey's,,Sugars, Sweets, and Beverages</v>
      </c>
      <c r="C777" s="8" t="str">
        <f>VLOOKUP(A777,'Food Encyclopedia'!$C$2:$K$999,6)</f>
        <v>Sugars, Sweets, and Beverages</v>
      </c>
      <c r="D777" s="8" t="str">
        <f>VLOOKUP(A777,'Food Encyclopedia'!$C$2:$K$999,7)</f>
        <v>Snack</v>
      </c>
      <c r="E777" s="8">
        <f>VLOOKUP(A777,'Absolute Total Monosaccharide C'!$E$2:$T$999,3)</f>
        <v>0.230792</v>
      </c>
      <c r="F777" s="8">
        <f>VLOOKUP(A777,'Absolute Total Monosaccharide C'!$E$2:$T$999,4)</f>
        <v>0.025631</v>
      </c>
      <c r="G777" s="8">
        <f>VLOOKUP(A777,'Absolute Total Monosaccharide C'!$E$2:$T$999,5)</f>
        <v>0.022593</v>
      </c>
      <c r="H777" s="8">
        <f>VLOOKUP(A777,'Absolute Total Monosaccharide C'!$E$2:$T$999,6)</f>
        <v>0.000482</v>
      </c>
      <c r="I777" s="110">
        <f>VLOOKUP(A777,'Absolute Total Monosaccharide C'!$E$2:$T$999,7)</f>
        <v>0.001856</v>
      </c>
      <c r="J777" s="8">
        <f>VLOOKUP(A777,'Absolute Total Monosaccharide C'!$E$2:$T$999,8)</f>
        <v>0.001671</v>
      </c>
      <c r="K777" s="8">
        <f>VLOOKUP(A777,'Absolute Total Monosaccharide C'!$E$2:$T$999,9)</f>
        <v>0.000154</v>
      </c>
      <c r="L777" s="111">
        <f>VLOOKUP(A777,'Absolute Total Monosaccharide C'!$E$2:$T$999,10)</f>
        <v>0.0000404</v>
      </c>
      <c r="M777" s="8">
        <f>VLOOKUP(A777,'Absolute Total Monosaccharide C'!$E$2:$T$999,11)</f>
        <v>0.000682</v>
      </c>
      <c r="N777" s="8">
        <f>VLOOKUP(A777,'Absolute Total Monosaccharide C'!$E$2:$T$999,12)</f>
        <v>0</v>
      </c>
      <c r="O777" s="8">
        <f>VLOOKUP(A777,'Absolute Total Monosaccharide C'!$E$2:$T$999,13)</f>
        <v>0</v>
      </c>
      <c r="P777" s="8">
        <f>VLOOKUP(A777,'Absolute Total Monosaccharide C'!$E$2:$T$999,14)</f>
        <v>0.000523</v>
      </c>
      <c r="Q777" s="8">
        <f>VLOOKUP(A777,'Absolute Total Monosaccharide C'!$E$2:$T$999,15)</f>
        <v>0</v>
      </c>
      <c r="R777" s="8">
        <f>VLOOKUP(A777,'Absolute Total Monosaccharide C'!$E$2:$T$999,16)</f>
        <v>0.000142</v>
      </c>
      <c r="S777" s="110">
        <f>VLOOKUP(A777,'Absolute Total Monosaccharide C'!$E$2:$T$999,2)</f>
        <v>10.382</v>
      </c>
    </row>
    <row r="778">
      <c r="A778" s="2" t="s">
        <v>2093</v>
      </c>
      <c r="B778" s="8" t="str">
        <f>VLOOKUP(A778,'Food Encyclopedia'!$C$2:$K$999,3)&amp;","&amp;VLOOKUP(A778,'Food Encyclopedia'!$C$2:$K$999,4)&amp;","&amp;VLOOKUP(A778,'Food Encyclopedia'!$C$2:$K$999,5)&amp;","&amp;VLOOKUP(A778,'Food Encyclopedia'!$C$2:$K$999,6)</f>
        <v>Dates, unsweetened medjool dates, bag ,Woodstock,,Fruits</v>
      </c>
      <c r="C778" s="8" t="str">
        <f>VLOOKUP(A778,'Food Encyclopedia'!$C$2:$K$999,6)</f>
        <v>Fruits</v>
      </c>
      <c r="D778" s="8" t="str">
        <f>VLOOKUP(A778,'Food Encyclopedia'!$C$2:$K$999,7)</f>
        <v>Snack</v>
      </c>
      <c r="E778" s="8">
        <f>VLOOKUP(A778,'Absolute Total Monosaccharide C'!$E$2:$T$999,3)</f>
        <v>0.268998</v>
      </c>
      <c r="F778" s="8">
        <f>VLOOKUP(A778,'Absolute Total Monosaccharide C'!$E$2:$T$999,4)</f>
        <v>0.003751</v>
      </c>
      <c r="G778" s="8">
        <f>VLOOKUP(A778,'Absolute Total Monosaccharide C'!$E$2:$T$999,5)</f>
        <v>0.076464</v>
      </c>
      <c r="H778" s="8">
        <f>VLOOKUP(A778,'Absolute Total Monosaccharide C'!$E$2:$T$999,6)</f>
        <v>0.00232</v>
      </c>
      <c r="I778" s="110">
        <f>VLOOKUP(A778,'Absolute Total Monosaccharide C'!$E$2:$T$999,7)</f>
        <v>0.002794</v>
      </c>
      <c r="J778" s="8">
        <f>VLOOKUP(A778,'Absolute Total Monosaccharide C'!$E$2:$T$999,8)</f>
        <v>0.002748</v>
      </c>
      <c r="K778" s="8">
        <f>VLOOKUP(A778,'Absolute Total Monosaccharide C'!$E$2:$T$999,9)</f>
        <v>0.000396</v>
      </c>
      <c r="L778" s="8">
        <f>VLOOKUP(A778,'Absolute Total Monosaccharide C'!$E$2:$T$999,10)</f>
        <v>0</v>
      </c>
      <c r="M778" s="8">
        <f>VLOOKUP(A778,'Absolute Total Monosaccharide C'!$E$2:$T$999,11)</f>
        <v>0.005071</v>
      </c>
      <c r="N778" s="8">
        <f>VLOOKUP(A778,'Absolute Total Monosaccharide C'!$E$2:$T$999,12)</f>
        <v>0</v>
      </c>
      <c r="O778" s="8">
        <f>VLOOKUP(A778,'Absolute Total Monosaccharide C'!$E$2:$T$999,13)</f>
        <v>0</v>
      </c>
      <c r="P778" s="8">
        <f>VLOOKUP(A778,'Absolute Total Monosaccharide C'!$E$2:$T$999,14)</f>
        <v>0.000341</v>
      </c>
      <c r="Q778" s="8">
        <f>VLOOKUP(A778,'Absolute Total Monosaccharide C'!$E$2:$T$999,15)</f>
        <v>0</v>
      </c>
      <c r="R778" s="8">
        <f>VLOOKUP(A778,'Absolute Total Monosaccharide C'!$E$2:$T$999,16)</f>
        <v>0.000129</v>
      </c>
      <c r="S778" s="110">
        <f>VLOOKUP(A778,'Absolute Total Monosaccharide C'!$E$2:$T$999,2)</f>
        <v>9.579</v>
      </c>
    </row>
    <row r="779">
      <c r="A779" s="2" t="s">
        <v>2095</v>
      </c>
      <c r="B779" s="8" t="str">
        <f>VLOOKUP(A779,'Food Encyclopedia'!$C$2:$K$999,3)&amp;","&amp;VLOOKUP(A779,'Food Encyclopedia'!$C$2:$K$999,4)&amp;","&amp;VLOOKUP(A779,'Food Encyclopedia'!$C$2:$K$999,5)&amp;","&amp;VLOOKUP(A779,'Food Encyclopedia'!$C$2:$K$999,6)</f>
        <v>Protein powder, whey, bag ,Bob's Red Mill,,Milk and Milk Products</v>
      </c>
      <c r="C779" s="8" t="str">
        <f>VLOOKUP(A779,'Food Encyclopedia'!$C$2:$K$999,6)</f>
        <v>Milk and Milk Products</v>
      </c>
      <c r="D779" s="8" t="str">
        <f>VLOOKUP(A779,'Food Encyclopedia'!$C$2:$K$999,7)</f>
        <v>Flour</v>
      </c>
      <c r="E779" s="8">
        <f>VLOOKUP(A779,'Absolute Total Monosaccharide C'!$E$2:$T$999,3)</f>
        <v>0.019732</v>
      </c>
      <c r="F779" s="8">
        <f>VLOOKUP(A779,'Absolute Total Monosaccharide C'!$E$2:$T$999,4)</f>
        <v>0.020298</v>
      </c>
      <c r="G779" s="8">
        <f>VLOOKUP(A779,'Absolute Total Monosaccharide C'!$E$2:$T$999,5)</f>
        <v>0.000714</v>
      </c>
      <c r="H779" s="111">
        <f>VLOOKUP(A779,'Absolute Total Monosaccharide C'!$E$2:$T$999,6)</f>
        <v>0.0000247</v>
      </c>
      <c r="I779" s="110">
        <f>VLOOKUP(A779,'Absolute Total Monosaccharide C'!$E$2:$T$999,7)</f>
        <v>0.000169</v>
      </c>
      <c r="J779" s="8">
        <f>VLOOKUP(A779,'Absolute Total Monosaccharide C'!$E$2:$T$999,8)</f>
        <v>0.000519</v>
      </c>
      <c r="K779" s="111">
        <f>VLOOKUP(A779,'Absolute Total Monosaccharide C'!$E$2:$T$999,9)</f>
        <v>0.0000229</v>
      </c>
      <c r="L779" s="111">
        <f>VLOOKUP(A779,'Absolute Total Monosaccharide C'!$E$2:$T$999,10)</f>
        <v>0.0000357</v>
      </c>
      <c r="M779" s="111">
        <f>VLOOKUP(A779,'Absolute Total Monosaccharide C'!$E$2:$T$999,11)</f>
        <v>0.0000142</v>
      </c>
      <c r="N779" s="8">
        <f>VLOOKUP(A779,'Absolute Total Monosaccharide C'!$E$2:$T$999,12)</f>
        <v>0.000188</v>
      </c>
      <c r="O779" s="8">
        <f>VLOOKUP(A779,'Absolute Total Monosaccharide C'!$E$2:$T$999,13)</f>
        <v>0</v>
      </c>
      <c r="P779" s="8">
        <f>VLOOKUP(A779,'Absolute Total Monosaccharide C'!$E$2:$T$999,14)</f>
        <v>0.003325</v>
      </c>
      <c r="Q779" s="8">
        <f>VLOOKUP(A779,'Absolute Total Monosaccharide C'!$E$2:$T$999,15)</f>
        <v>0</v>
      </c>
      <c r="R779" s="111">
        <f>VLOOKUP(A779,'Absolute Total Monosaccharide C'!$E$2:$T$999,16)</f>
        <v>0.0000978</v>
      </c>
      <c r="S779" s="110">
        <f>VLOOKUP(A779,'Absolute Total Monosaccharide C'!$E$2:$T$999,2)</f>
        <v>9.504</v>
      </c>
    </row>
    <row r="780">
      <c r="A780" s="2" t="s">
        <v>2097</v>
      </c>
      <c r="B780" s="8" t="str">
        <f>VLOOKUP(A780,'Food Encyclopedia'!$C$2:$K$999,3)&amp;","&amp;VLOOKUP(A780,'Food Encyclopedia'!$C$2:$K$999,4)&amp;","&amp;VLOOKUP(A780,'Food Encyclopedia'!$C$2:$K$999,5)&amp;","&amp;VLOOKUP(A780,'Food Encyclopedia'!$C$2:$K$999,6)</f>
        <v>Tea, black tea (tea bag), box,PG Tips ,,Sugars, Sweets, and Beverages</v>
      </c>
      <c r="C780" s="8" t="str">
        <f>VLOOKUP(A780,'Food Encyclopedia'!$C$2:$K$999,6)</f>
        <v>Sugars, Sweets, and Beverages</v>
      </c>
      <c r="D780" s="8" t="str">
        <f>VLOOKUP(A780,'Food Encyclopedia'!$C$2:$K$999,7)</f>
        <v>Beverage</v>
      </c>
      <c r="E780" s="8">
        <f>VLOOKUP(A780,'Absolute Total Monosaccharide C'!$E$2:$T$999,3)</f>
        <v>0.04539</v>
      </c>
      <c r="F780" s="8">
        <f>VLOOKUP(A780,'Absolute Total Monosaccharide C'!$E$2:$T$999,4)</f>
        <v>0.007177</v>
      </c>
      <c r="G780" s="8">
        <f>VLOOKUP(A780,'Absolute Total Monosaccharide C'!$E$2:$T$999,5)</f>
        <v>0.01451</v>
      </c>
      <c r="H780" s="8">
        <f>VLOOKUP(A780,'Absolute Total Monosaccharide C'!$E$2:$T$999,6)</f>
        <v>0.001054</v>
      </c>
      <c r="I780" s="113">
        <f>VLOOKUP(A780,'Absolute Total Monosaccharide C'!$E$2:$T$999,7)</f>
        <v>0.00863</v>
      </c>
      <c r="J780" s="8">
        <f>VLOOKUP(A780,'Absolute Total Monosaccharide C'!$E$2:$T$999,8)</f>
        <v>0.000432</v>
      </c>
      <c r="K780" s="111">
        <f>VLOOKUP(A780,'Absolute Total Monosaccharide C'!$E$2:$T$999,9)</f>
        <v>0.003906</v>
      </c>
      <c r="L780" s="8">
        <f>VLOOKUP(A780,'Absolute Total Monosaccharide C'!$E$2:$T$999,10)</f>
        <v>0.000149</v>
      </c>
      <c r="M780" s="111">
        <f>VLOOKUP(A780,'Absolute Total Monosaccharide C'!$E$2:$T$999,11)</f>
        <v>0.000342</v>
      </c>
      <c r="N780" s="8">
        <f>VLOOKUP(A780,'Absolute Total Monosaccharide C'!$E$2:$T$999,12)</f>
        <v>0</v>
      </c>
      <c r="O780" s="8">
        <f>VLOOKUP(A780,'Absolute Total Monosaccharide C'!$E$2:$T$999,13)</f>
        <v>0</v>
      </c>
      <c r="P780" s="8">
        <f>VLOOKUP(A780,'Absolute Total Monosaccharide C'!$E$2:$T$999,14)</f>
        <v>0.002619</v>
      </c>
      <c r="Q780" s="8">
        <f>VLOOKUP(A780,'Absolute Total Monosaccharide C'!$E$2:$T$999,15)</f>
        <v>0</v>
      </c>
      <c r="R780" s="111">
        <f>VLOOKUP(A780,'Absolute Total Monosaccharide C'!$E$2:$T$999,16)</f>
        <v>0.001287</v>
      </c>
      <c r="S780" s="110">
        <f>VLOOKUP(A780,'Absolute Total Monosaccharide C'!$E$2:$T$999,2)</f>
        <v>9.987</v>
      </c>
    </row>
    <row r="781">
      <c r="A781" s="2" t="s">
        <v>2101</v>
      </c>
      <c r="B781" s="8" t="str">
        <f>VLOOKUP(A781,'Food Encyclopedia'!$C$2:$K$999,3)&amp;","&amp;VLOOKUP(A781,'Food Encyclopedia'!$C$2:$K$999,4)&amp;","&amp;VLOOKUP(A781,'Food Encyclopedia'!$C$2:$K$999,5)&amp;","&amp;VLOOKUP(A781,'Food Encyclopedia'!$C$2:$K$999,6)</f>
        <v>Gatorade, fruit punch, bottle,Gatorade,,Sugars, Sweets, and Beverages</v>
      </c>
      <c r="C781" s="8" t="str">
        <f>VLOOKUP(A781,'Food Encyclopedia'!$C$2:$K$999,6)</f>
        <v>Sugars, Sweets, and Beverages</v>
      </c>
      <c r="D781" s="8" t="str">
        <f>VLOOKUP(A781,'Food Encyclopedia'!$C$2:$K$999,7)</f>
        <v>Beverage</v>
      </c>
      <c r="E781" s="8">
        <f>VLOOKUP(A781,'Absolute Total Monosaccharide C'!$E$2:$T$999,3)</f>
        <v>0.384964</v>
      </c>
      <c r="F781" s="8">
        <f>VLOOKUP(A781,'Absolute Total Monosaccharide C'!$E$2:$T$999,4)</f>
        <v>0.001775</v>
      </c>
      <c r="G781" s="8">
        <f>VLOOKUP(A781,'Absolute Total Monosaccharide C'!$E$2:$T$999,5)</f>
        <v>0.037113</v>
      </c>
      <c r="H781" s="111">
        <f>VLOOKUP(A781,'Absolute Total Monosaccharide C'!$E$2:$T$999,6)</f>
        <v>0.00000748</v>
      </c>
      <c r="I781" s="110">
        <f>VLOOKUP(A781,'Absolute Total Monosaccharide C'!$E$2:$T$999,7)</f>
        <v>0.000728</v>
      </c>
      <c r="J781" s="8">
        <f>VLOOKUP(A781,'Absolute Total Monosaccharide C'!$E$2:$T$999,8)</f>
        <v>0.004571</v>
      </c>
      <c r="K781" s="111">
        <f>VLOOKUP(A781,'Absolute Total Monosaccharide C'!$E$2:$T$999,9)</f>
        <v>0.00000949</v>
      </c>
      <c r="L781" s="111">
        <f>VLOOKUP(A781,'Absolute Total Monosaccharide C'!$E$2:$T$999,10)</f>
        <v>0.0000393</v>
      </c>
      <c r="M781" s="111">
        <f>VLOOKUP(A781,'Absolute Total Monosaccharide C'!$E$2:$T$999,11)</f>
        <v>0.0000457</v>
      </c>
      <c r="N781" s="8">
        <f>VLOOKUP(A781,'Absolute Total Monosaccharide C'!$E$2:$T$999,12)</f>
        <v>0</v>
      </c>
      <c r="O781" s="8">
        <f>VLOOKUP(A781,'Absolute Total Monosaccharide C'!$E$2:$T$999,13)</f>
        <v>0</v>
      </c>
      <c r="P781" s="8">
        <f>VLOOKUP(A781,'Absolute Total Monosaccharide C'!$E$2:$T$999,14)</f>
        <v>0.000159</v>
      </c>
      <c r="Q781" s="8">
        <f>VLOOKUP(A781,'Absolute Total Monosaccharide C'!$E$2:$T$999,15)</f>
        <v>0</v>
      </c>
      <c r="R781" s="111">
        <f>VLOOKUP(A781,'Absolute Total Monosaccharide C'!$E$2:$T$999,16)</f>
        <v>0.0000117</v>
      </c>
      <c r="S781" s="110">
        <f>VLOOKUP(A781,'Absolute Total Monosaccharide C'!$E$2:$T$999,2)</f>
        <v>9.968</v>
      </c>
    </row>
    <row r="782">
      <c r="A782" s="2" t="s">
        <v>2104</v>
      </c>
      <c r="B782" s="8" t="str">
        <f>VLOOKUP(A782,'Food Encyclopedia'!$C$2:$K$999,3)&amp;","&amp;VLOOKUP(A782,'Food Encyclopedia'!$C$2:$K$999,4)&amp;","&amp;VLOOKUP(A782,'Food Encyclopedia'!$C$2:$K$999,5)&amp;","&amp;VLOOKUP(A782,'Food Encyclopedia'!$C$2:$K$999,6)</f>
        <v>Cranberry, juice cocktail, bottle,Ocean Spray,,Sugars, Sweets, and Beverages</v>
      </c>
      <c r="C782" s="8" t="str">
        <f>VLOOKUP(A782,'Food Encyclopedia'!$C$2:$K$999,6)</f>
        <v>Sugars, Sweets, and Beverages</v>
      </c>
      <c r="D782" s="8" t="str">
        <f>VLOOKUP(A782,'Food Encyclopedia'!$C$2:$K$999,7)</f>
        <v>Beverage</v>
      </c>
      <c r="E782" s="8">
        <f>VLOOKUP(A782,'Absolute Total Monosaccharide C'!$E$2:$T$999,3)</f>
        <v>0.363663</v>
      </c>
      <c r="F782" s="8">
        <f>VLOOKUP(A782,'Absolute Total Monosaccharide C'!$E$2:$T$999,4)</f>
        <v>0.005544</v>
      </c>
      <c r="G782" s="8">
        <f>VLOOKUP(A782,'Absolute Total Monosaccharide C'!$E$2:$T$999,5)</f>
        <v>0.064123</v>
      </c>
      <c r="H782" s="8">
        <f>VLOOKUP(A782,'Absolute Total Monosaccharide C'!$E$2:$T$999,6)</f>
        <v>0.000339</v>
      </c>
      <c r="I782" s="110">
        <f>VLOOKUP(A782,'Absolute Total Monosaccharide C'!$E$2:$T$999,7)</f>
        <v>0.000971</v>
      </c>
      <c r="J782" s="8">
        <f>VLOOKUP(A782,'Absolute Total Monosaccharide C'!$E$2:$T$999,8)</f>
        <v>0.003939</v>
      </c>
      <c r="K782" s="111">
        <f>VLOOKUP(A782,'Absolute Total Monosaccharide C'!$E$2:$T$999,9)</f>
        <v>0.0000278</v>
      </c>
      <c r="L782" s="111">
        <f>VLOOKUP(A782,'Absolute Total Monosaccharide C'!$E$2:$T$999,10)</f>
        <v>0.0000381</v>
      </c>
      <c r="M782" s="8">
        <f>VLOOKUP(A782,'Absolute Total Monosaccharide C'!$E$2:$T$999,11)</f>
        <v>0.00067</v>
      </c>
      <c r="N782" s="8">
        <f>VLOOKUP(A782,'Absolute Total Monosaccharide C'!$E$2:$T$999,12)</f>
        <v>0</v>
      </c>
      <c r="O782" s="8">
        <f>VLOOKUP(A782,'Absolute Total Monosaccharide C'!$E$2:$T$999,13)</f>
        <v>0</v>
      </c>
      <c r="P782" s="8">
        <f>VLOOKUP(A782,'Absolute Total Monosaccharide C'!$E$2:$T$999,14)</f>
        <v>0.002121</v>
      </c>
      <c r="Q782" s="8">
        <f>VLOOKUP(A782,'Absolute Total Monosaccharide C'!$E$2:$T$999,15)</f>
        <v>0</v>
      </c>
      <c r="R782" s="111">
        <f>VLOOKUP(A782,'Absolute Total Monosaccharide C'!$E$2:$T$999,16)</f>
        <v>0.0000124</v>
      </c>
      <c r="S782" s="110">
        <f>VLOOKUP(A782,'Absolute Total Monosaccharide C'!$E$2:$T$999,2)</f>
        <v>10.371</v>
      </c>
    </row>
    <row r="783">
      <c r="A783" s="2" t="s">
        <v>2107</v>
      </c>
      <c r="B783" s="8" t="str">
        <f>VLOOKUP(A783,'Food Encyclopedia'!$C$2:$K$999,3)&amp;","&amp;VLOOKUP(A783,'Food Encyclopedia'!$C$2:$K$999,4)&amp;","&amp;VLOOKUP(A783,'Food Encyclopedia'!$C$2:$K$999,5)&amp;","&amp;VLOOKUP(A783,'Food Encyclopedia'!$C$2:$K$999,6)</f>
        <v>Wine, Cabernet Sauvignon, bottle,Chateau Souverain,,Sugars, Sweets, and Beverages</v>
      </c>
      <c r="C783" s="8" t="str">
        <f>VLOOKUP(A783,'Food Encyclopedia'!$C$2:$K$999,6)</f>
        <v>Sugars, Sweets, and Beverages</v>
      </c>
      <c r="D783" s="8" t="str">
        <f>VLOOKUP(A783,'Food Encyclopedia'!$C$2:$K$999,7)</f>
        <v>Beverage</v>
      </c>
      <c r="E783" s="8">
        <f>VLOOKUP(A783,'Absolute Total Monosaccharide C'!$E$2:$T$999,3)</f>
        <v>0.04786</v>
      </c>
      <c r="F783" s="8">
        <f>VLOOKUP(A783,'Absolute Total Monosaccharide C'!$E$2:$T$999,4)</f>
        <v>0.008325</v>
      </c>
      <c r="G783" s="8">
        <f>VLOOKUP(A783,'Absolute Total Monosaccharide C'!$E$2:$T$999,5)</f>
        <v>0.002876</v>
      </c>
      <c r="H783" s="8">
        <f>VLOOKUP(A783,'Absolute Total Monosaccharide C'!$E$2:$T$999,6)</f>
        <v>0.002098</v>
      </c>
      <c r="I783" s="110">
        <f>VLOOKUP(A783,'Absolute Total Monosaccharide C'!$E$2:$T$999,7)</f>
        <v>0.007345</v>
      </c>
      <c r="J783" s="8">
        <f>VLOOKUP(A783,'Absolute Total Monosaccharide C'!$E$2:$T$999,8)</f>
        <v>0.000702</v>
      </c>
      <c r="K783" s="8">
        <f>VLOOKUP(A783,'Absolute Total Monosaccharide C'!$E$2:$T$999,9)</f>
        <v>0.001833</v>
      </c>
      <c r="L783" s="8">
        <f>VLOOKUP(A783,'Absolute Total Monosaccharide C'!$E$2:$T$999,10)</f>
        <v>0.000495</v>
      </c>
      <c r="M783" s="8">
        <f>VLOOKUP(A783,'Absolute Total Monosaccharide C'!$E$2:$T$999,11)</f>
        <v>0.012974</v>
      </c>
      <c r="N783" s="8">
        <f>VLOOKUP(A783,'Absolute Total Monosaccharide C'!$E$2:$T$999,12)</f>
        <v>0</v>
      </c>
      <c r="O783" s="8">
        <f>VLOOKUP(A783,'Absolute Total Monosaccharide C'!$E$2:$T$999,13)</f>
        <v>0</v>
      </c>
      <c r="P783" s="8">
        <f>VLOOKUP(A783,'Absolute Total Monosaccharide C'!$E$2:$T$999,14)</f>
        <v>0.007691</v>
      </c>
      <c r="Q783" s="8">
        <f>VLOOKUP(A783,'Absolute Total Monosaccharide C'!$E$2:$T$999,15)</f>
        <v>0</v>
      </c>
      <c r="R783" s="8">
        <f>VLOOKUP(A783,'Absolute Total Monosaccharide C'!$E$2:$T$999,16)</f>
        <v>0.000148</v>
      </c>
      <c r="S783" s="110">
        <f>VLOOKUP(A783,'Absolute Total Monosaccharide C'!$E$2:$T$999,2)</f>
        <v>10.276</v>
      </c>
    </row>
    <row r="784">
      <c r="A784" s="2" t="s">
        <v>2110</v>
      </c>
      <c r="B784" s="8" t="str">
        <f>VLOOKUP(A784,'Food Encyclopedia'!$C$2:$K$999,3)&amp;","&amp;VLOOKUP(A784,'Food Encyclopedia'!$C$2:$K$999,4)&amp;","&amp;VLOOKUP(A784,'Food Encyclopedia'!$C$2:$K$999,5)&amp;","&amp;VLOOKUP(A784,'Food Encyclopedia'!$C$2:$K$999,6)</f>
        <v>Wine, Sauvignon Blanc, bottle,Chateau Souverain,,Sugars, Sweets, and Beverages</v>
      </c>
      <c r="C784" s="8" t="str">
        <f>VLOOKUP(A784,'Food Encyclopedia'!$C$2:$K$999,6)</f>
        <v>Sugars, Sweets, and Beverages</v>
      </c>
      <c r="D784" s="8" t="str">
        <f>VLOOKUP(A784,'Food Encyclopedia'!$C$2:$K$999,7)</f>
        <v>Beverage</v>
      </c>
      <c r="E784" s="8">
        <f>VLOOKUP(A784,'Absolute Total Monosaccharide C'!$E$2:$T$999,3)</f>
        <v>0.046087</v>
      </c>
      <c r="F784" s="8">
        <f>VLOOKUP(A784,'Absolute Total Monosaccharide C'!$E$2:$T$999,4)</f>
        <v>0.007473</v>
      </c>
      <c r="G784" s="8">
        <f>VLOOKUP(A784,'Absolute Total Monosaccharide C'!$E$2:$T$999,5)</f>
        <v>0.006817</v>
      </c>
      <c r="H784" s="8">
        <f>VLOOKUP(A784,'Absolute Total Monosaccharide C'!$E$2:$T$999,6)</f>
        <v>0.002507</v>
      </c>
      <c r="I784" s="110">
        <f>VLOOKUP(A784,'Absolute Total Monosaccharide C'!$E$2:$T$999,7)</f>
        <v>0.004073</v>
      </c>
      <c r="J784" s="8">
        <f>VLOOKUP(A784,'Absolute Total Monosaccharide C'!$E$2:$T$999,8)</f>
        <v>0.001711</v>
      </c>
      <c r="K784" s="8">
        <f>VLOOKUP(A784,'Absolute Total Monosaccharide C'!$E$2:$T$999,9)</f>
        <v>0.000993</v>
      </c>
      <c r="L784" s="8">
        <f>VLOOKUP(A784,'Absolute Total Monosaccharide C'!$E$2:$T$999,10)</f>
        <v>0.000244</v>
      </c>
      <c r="M784" s="8">
        <f>VLOOKUP(A784,'Absolute Total Monosaccharide C'!$E$2:$T$999,11)</f>
        <v>0.005916</v>
      </c>
      <c r="N784" s="8">
        <f>VLOOKUP(A784,'Absolute Total Monosaccharide C'!$E$2:$T$999,12)</f>
        <v>0</v>
      </c>
      <c r="O784" s="8">
        <f>VLOOKUP(A784,'Absolute Total Monosaccharide C'!$E$2:$T$999,13)</f>
        <v>0</v>
      </c>
      <c r="P784" s="8">
        <f>VLOOKUP(A784,'Absolute Total Monosaccharide C'!$E$2:$T$999,14)</f>
        <v>0.009906</v>
      </c>
      <c r="Q784" s="8">
        <f>VLOOKUP(A784,'Absolute Total Monosaccharide C'!$E$2:$T$999,15)</f>
        <v>0</v>
      </c>
      <c r="R784" s="8">
        <f>VLOOKUP(A784,'Absolute Total Monosaccharide C'!$E$2:$T$999,16)</f>
        <v>0.000577</v>
      </c>
      <c r="S784" s="110">
        <f>VLOOKUP(A784,'Absolute Total Monosaccharide C'!$E$2:$T$999,2)</f>
        <v>10.476</v>
      </c>
    </row>
    <row r="785">
      <c r="A785" s="2" t="s">
        <v>2112</v>
      </c>
      <c r="B785" s="8" t="str">
        <f>VLOOKUP(A785,'Food Encyclopedia'!$C$2:$K$999,3)&amp;","&amp;VLOOKUP(A785,'Food Encyclopedia'!$C$2:$K$999,4)&amp;","&amp;VLOOKUP(A785,'Food Encyclopedia'!$C$2:$K$999,5)&amp;","&amp;VLOOKUP(A785,'Food Encyclopedia'!$C$2:$K$999,6)</f>
        <v>Beer, Budweiser, bottle,Budweiser ,,Sugars, Sweets, and Beverages</v>
      </c>
      <c r="C785" s="8" t="str">
        <f>VLOOKUP(A785,'Food Encyclopedia'!$C$2:$K$999,6)</f>
        <v>Sugars, Sweets, and Beverages</v>
      </c>
      <c r="D785" s="8" t="str">
        <f>VLOOKUP(A785,'Food Encyclopedia'!$C$2:$K$999,7)</f>
        <v>Beverage</v>
      </c>
      <c r="E785" s="8">
        <f>VLOOKUP(A785,'Absolute Total Monosaccharide C'!$E$2:$T$999,3)</f>
        <v>0.512479</v>
      </c>
      <c r="F785" s="8">
        <f>VLOOKUP(A785,'Absolute Total Monosaccharide C'!$E$2:$T$999,4)</f>
        <v>0.004484</v>
      </c>
      <c r="G785" s="8">
        <f>VLOOKUP(A785,'Absolute Total Monosaccharide C'!$E$2:$T$999,5)</f>
        <v>0.005939</v>
      </c>
      <c r="H785" s="8">
        <f>VLOOKUP(A785,'Absolute Total Monosaccharide C'!$E$2:$T$999,6)</f>
        <v>0.008782</v>
      </c>
      <c r="I785" s="110">
        <f>VLOOKUP(A785,'Absolute Total Monosaccharide C'!$E$2:$T$999,7)</f>
        <v>0.008135</v>
      </c>
      <c r="J785" s="8">
        <f>VLOOKUP(A785,'Absolute Total Monosaccharide C'!$E$2:$T$999,8)</f>
        <v>0.000629</v>
      </c>
      <c r="K785" s="111">
        <f>VLOOKUP(A785,'Absolute Total Monosaccharide C'!$E$2:$T$999,9)</f>
        <v>0.0000504</v>
      </c>
      <c r="L785" s="111">
        <f>VLOOKUP(A785,'Absolute Total Monosaccharide C'!$E$2:$T$999,10)</f>
        <v>0.0000778</v>
      </c>
      <c r="M785" s="111">
        <f>VLOOKUP(A785,'Absolute Total Monosaccharide C'!$E$2:$T$999,11)</f>
        <v>0.0000643</v>
      </c>
      <c r="N785" s="8">
        <f>VLOOKUP(A785,'Absolute Total Monosaccharide C'!$E$2:$T$999,12)</f>
        <v>0</v>
      </c>
      <c r="O785" s="8">
        <f>VLOOKUP(A785,'Absolute Total Monosaccharide C'!$E$2:$T$999,13)</f>
        <v>0</v>
      </c>
      <c r="P785" s="8">
        <f>VLOOKUP(A785,'Absolute Total Monosaccharide C'!$E$2:$T$999,14)</f>
        <v>0.002546</v>
      </c>
      <c r="Q785" s="8">
        <f>VLOOKUP(A785,'Absolute Total Monosaccharide C'!$E$2:$T$999,15)</f>
        <v>0</v>
      </c>
      <c r="R785" s="8">
        <f>VLOOKUP(A785,'Absolute Total Monosaccharide C'!$E$2:$T$999,16)</f>
        <v>0.001084</v>
      </c>
      <c r="S785" s="110">
        <f>VLOOKUP(A785,'Absolute Total Monosaccharide C'!$E$2:$T$999,2)</f>
        <v>10.291</v>
      </c>
    </row>
    <row r="786">
      <c r="A786" s="2" t="s">
        <v>2115</v>
      </c>
      <c r="B786" s="8" t="str">
        <f>VLOOKUP(A786,'Food Encyclopedia'!$C$2:$K$999,3)&amp;","&amp;VLOOKUP(A786,'Food Encyclopedia'!$C$2:$K$999,4)&amp;","&amp;VLOOKUP(A786,'Food Encyclopedia'!$C$2:$K$999,5)&amp;","&amp;VLOOKUP(A786,'Food Encyclopedia'!$C$2:$K$999,6)</f>
        <v>Corn Starch, gluten-free product, can,Rumford,,Grain Products</v>
      </c>
      <c r="C786" s="8" t="str">
        <f>VLOOKUP(A786,'Food Encyclopedia'!$C$2:$K$999,6)</f>
        <v>Grain Products</v>
      </c>
      <c r="D786" s="8" t="str">
        <f>VLOOKUP(A786,'Food Encyclopedia'!$C$2:$K$999,7)</f>
        <v>Flour</v>
      </c>
      <c r="E786" s="8">
        <f>VLOOKUP(A786,'Absolute Total Monosaccharide C'!$E$2:$T$999,3)</f>
        <v>0.955361</v>
      </c>
      <c r="F786" s="8">
        <f>VLOOKUP(A786,'Absolute Total Monosaccharide C'!$E$2:$T$999,4)</f>
        <v>0.003662</v>
      </c>
      <c r="G786" s="8">
        <f>VLOOKUP(A786,'Absolute Total Monosaccharide C'!$E$2:$T$999,5)</f>
        <v>0.007306</v>
      </c>
      <c r="H786" s="111">
        <f>VLOOKUP(A786,'Absolute Total Monosaccharide C'!$E$2:$T$999,6)</f>
        <v>0.000046</v>
      </c>
      <c r="I786" s="110">
        <f>VLOOKUP(A786,'Absolute Total Monosaccharide C'!$E$2:$T$999,7)</f>
        <v>0.001034</v>
      </c>
      <c r="J786" s="8">
        <f>VLOOKUP(A786,'Absolute Total Monosaccharide C'!$E$2:$T$999,8)</f>
        <v>0.000315</v>
      </c>
      <c r="K786" s="111">
        <f>VLOOKUP(A786,'Absolute Total Monosaccharide C'!$E$2:$T$999,9)</f>
        <v>0.00000269</v>
      </c>
      <c r="L786" s="111">
        <f>VLOOKUP(A786,'Absolute Total Monosaccharide C'!$E$2:$T$999,10)</f>
        <v>0.0000147</v>
      </c>
      <c r="M786" s="111">
        <f>VLOOKUP(A786,'Absolute Total Monosaccharide C'!$E$2:$T$999,11)</f>
        <v>0.0000148</v>
      </c>
      <c r="N786" s="8">
        <f>VLOOKUP(A786,'Absolute Total Monosaccharide C'!$E$2:$T$999,12)</f>
        <v>0</v>
      </c>
      <c r="O786" s="8">
        <f>VLOOKUP(A786,'Absolute Total Monosaccharide C'!$E$2:$T$999,13)</f>
        <v>0</v>
      </c>
      <c r="P786" s="8">
        <f>VLOOKUP(A786,'Absolute Total Monosaccharide C'!$E$2:$T$999,14)</f>
        <v>0.000201</v>
      </c>
      <c r="Q786" s="8">
        <f>VLOOKUP(A786,'Absolute Total Monosaccharide C'!$E$2:$T$999,15)</f>
        <v>0</v>
      </c>
      <c r="R786" s="111">
        <f>VLOOKUP(A786,'Absolute Total Monosaccharide C'!$E$2:$T$999,16)</f>
        <v>0.0000036</v>
      </c>
      <c r="S786" s="110">
        <f>VLOOKUP(A786,'Absolute Total Monosaccharide C'!$E$2:$T$999,2)</f>
        <v>10.417</v>
      </c>
    </row>
    <row r="787">
      <c r="A787" s="2" t="s">
        <v>2118</v>
      </c>
      <c r="B787" s="8" t="str">
        <f>VLOOKUP(A787,'Food Encyclopedia'!$C$2:$K$999,3)&amp;","&amp;VLOOKUP(A787,'Food Encyclopedia'!$C$2:$K$999,4)&amp;","&amp;VLOOKUP(A787,'Food Encyclopedia'!$C$2:$K$999,5)&amp;","&amp;VLOOKUP(A787,'Food Encyclopedia'!$C$2:$K$999,6)</f>
        <v>Bread, Sourdough, bag ,Sacramento Baking Company,,Grain Products</v>
      </c>
      <c r="C787" s="8" t="str">
        <f>VLOOKUP(A787,'Food Encyclopedia'!$C$2:$K$999,6)</f>
        <v>Grain Products</v>
      </c>
      <c r="D787" s="8" t="str">
        <f>VLOOKUP(A787,'Food Encyclopedia'!$C$2:$K$999,7)</f>
        <v>Bread</v>
      </c>
      <c r="E787" s="8">
        <f>VLOOKUP(A787,'Absolute Total Monosaccharide C'!$E$2:$T$999,3)</f>
        <v>0.705874</v>
      </c>
      <c r="F787" s="8">
        <f>VLOOKUP(A787,'Absolute Total Monosaccharide C'!$E$2:$T$999,4)</f>
        <v>0.007356</v>
      </c>
      <c r="G787" s="8">
        <f>VLOOKUP(A787,'Absolute Total Monosaccharide C'!$E$2:$T$999,5)</f>
        <v>0.006645</v>
      </c>
      <c r="H787" s="8">
        <f>VLOOKUP(A787,'Absolute Total Monosaccharide C'!$E$2:$T$999,6)</f>
        <v>0.009291</v>
      </c>
      <c r="I787" s="110">
        <f>VLOOKUP(A787,'Absolute Total Monosaccharide C'!$E$2:$T$999,7)</f>
        <v>0.008607</v>
      </c>
      <c r="J787" s="8">
        <f>VLOOKUP(A787,'Absolute Total Monosaccharide C'!$E$2:$T$999,8)</f>
        <v>0.000265</v>
      </c>
      <c r="K787" s="111">
        <f>VLOOKUP(A787,'Absolute Total Monosaccharide C'!$E$2:$T$999,9)</f>
        <v>0.0000221</v>
      </c>
      <c r="L787" s="111">
        <f>VLOOKUP(A787,'Absolute Total Monosaccharide C'!$E$2:$T$999,10)</f>
        <v>0.0000553</v>
      </c>
      <c r="M787" s="111">
        <f>VLOOKUP(A787,'Absolute Total Monosaccharide C'!$E$2:$T$999,11)</f>
        <v>0.0000285</v>
      </c>
      <c r="N787" s="8">
        <f>VLOOKUP(A787,'Absolute Total Monosaccharide C'!$E$2:$T$999,12)</f>
        <v>0</v>
      </c>
      <c r="O787" s="8">
        <f>VLOOKUP(A787,'Absolute Total Monosaccharide C'!$E$2:$T$999,13)</f>
        <v>0</v>
      </c>
      <c r="P787" s="8">
        <f>VLOOKUP(A787,'Absolute Total Monosaccharide C'!$E$2:$T$999,14)</f>
        <v>0.001242</v>
      </c>
      <c r="Q787" s="8">
        <f>VLOOKUP(A787,'Absolute Total Monosaccharide C'!$E$2:$T$999,15)</f>
        <v>0</v>
      </c>
      <c r="R787" s="8">
        <f>VLOOKUP(A787,'Absolute Total Monosaccharide C'!$E$2:$T$999,16)</f>
        <v>0.000182</v>
      </c>
      <c r="S787" s="110">
        <f>VLOOKUP(A787,'Absolute Total Monosaccharide C'!$E$2:$T$999,2)</f>
        <v>10.334</v>
      </c>
    </row>
    <row r="788">
      <c r="A788" s="2" t="s">
        <v>2121</v>
      </c>
      <c r="B788" s="8" t="str">
        <f>VLOOKUP(A788,'Food Encyclopedia'!$C$2:$K$999,3)&amp;","&amp;VLOOKUP(A788,'Food Encyclopedia'!$C$2:$K$999,4)&amp;","&amp;VLOOKUP(A788,'Food Encyclopedia'!$C$2:$K$999,5)&amp;","&amp;VLOOKUP(A788,'Food Encyclopedia'!$C$2:$K$999,6)</f>
        <v>Sour Cream, jar ,Clover ,,Milk and Milk Products</v>
      </c>
      <c r="C788" s="8" t="str">
        <f>VLOOKUP(A788,'Food Encyclopedia'!$C$2:$K$999,6)</f>
        <v>Milk and Milk Products</v>
      </c>
      <c r="D788" s="8" t="str">
        <f>VLOOKUP(A788,'Food Encyclopedia'!$C$2:$K$999,7)</f>
        <v>Dairy</v>
      </c>
      <c r="E788" s="8">
        <f>VLOOKUP(A788,'Absolute Total Monosaccharide C'!$E$2:$T$999,3)</f>
        <v>0.049299</v>
      </c>
      <c r="F788" s="8">
        <f>VLOOKUP(A788,'Absolute Total Monosaccharide C'!$E$2:$T$999,4)</f>
        <v>0.046239</v>
      </c>
      <c r="G788" s="8">
        <f>VLOOKUP(A788,'Absolute Total Monosaccharide C'!$E$2:$T$999,5)</f>
        <v>0.001325</v>
      </c>
      <c r="H788" s="111">
        <f>VLOOKUP(A788,'Absolute Total Monosaccharide C'!$E$2:$T$999,6)</f>
        <v>0.0000148</v>
      </c>
      <c r="I788" s="110">
        <f>VLOOKUP(A788,'Absolute Total Monosaccharide C'!$E$2:$T$999,7)</f>
        <v>0.000186</v>
      </c>
      <c r="J788" s="8">
        <f>VLOOKUP(A788,'Absolute Total Monosaccharide C'!$E$2:$T$999,8)</f>
        <v>0.00016</v>
      </c>
      <c r="K788" s="8">
        <f>VLOOKUP(A788,'Absolute Total Monosaccharide C'!$E$2:$T$999,9)</f>
        <v>0.000106</v>
      </c>
      <c r="L788" s="8">
        <f>VLOOKUP(A788,'Absolute Total Monosaccharide C'!$E$2:$T$999,10)</f>
        <v>0.000127</v>
      </c>
      <c r="M788" s="8">
        <f>VLOOKUP(A788,'Absolute Total Monosaccharide C'!$E$2:$T$999,11)</f>
        <v>0.000112</v>
      </c>
      <c r="N788" s="111">
        <f>VLOOKUP(A788,'Absolute Total Monosaccharide C'!$E$2:$T$999,12)</f>
        <v>0.0000791</v>
      </c>
      <c r="O788" s="8">
        <f>VLOOKUP(A788,'Absolute Total Monosaccharide C'!$E$2:$T$999,13)</f>
        <v>0</v>
      </c>
      <c r="P788" s="8">
        <f>VLOOKUP(A788,'Absolute Total Monosaccharide C'!$E$2:$T$999,14)</f>
        <v>0.000189</v>
      </c>
      <c r="Q788" s="8">
        <f>VLOOKUP(A788,'Absolute Total Monosaccharide C'!$E$2:$T$999,15)</f>
        <v>0</v>
      </c>
      <c r="R788" s="8">
        <f>VLOOKUP(A788,'Absolute Total Monosaccharide C'!$E$2:$T$999,16)</f>
        <v>0.000367</v>
      </c>
      <c r="S788" s="110">
        <f>VLOOKUP(A788,'Absolute Total Monosaccharide C'!$E$2:$T$999,2)</f>
        <v>10.212</v>
      </c>
    </row>
    <row r="789">
      <c r="A789" s="2" t="s">
        <v>2124</v>
      </c>
      <c r="B789" s="8" t="str">
        <f>VLOOKUP(A789,'Food Encyclopedia'!$C$2:$K$999,3)&amp;","&amp;VLOOKUP(A789,'Food Encyclopedia'!$C$2:$K$999,4)&amp;","&amp;VLOOKUP(A789,'Food Encyclopedia'!$C$2:$K$999,5)&amp;","&amp;VLOOKUP(A789,'Food Encyclopedia'!$C$2:$K$999,6)</f>
        <v>Yogurt, plain whole milk, cup ,Brown Cow,,Milk and Milk Products</v>
      </c>
      <c r="C789" s="8" t="str">
        <f>VLOOKUP(A789,'Food Encyclopedia'!$C$2:$K$999,6)</f>
        <v>Milk and Milk Products</v>
      </c>
      <c r="D789" s="8" t="str">
        <f>VLOOKUP(A789,'Food Encyclopedia'!$C$2:$K$999,7)</f>
        <v>Dairy</v>
      </c>
      <c r="E789" s="8">
        <f>VLOOKUP(A789,'Absolute Total Monosaccharide C'!$E$2:$T$999,3)</f>
        <v>0.089495</v>
      </c>
      <c r="F789" s="8">
        <f>VLOOKUP(A789,'Absolute Total Monosaccharide C'!$E$2:$T$999,4)</f>
        <v>0.099795</v>
      </c>
      <c r="G789" s="8">
        <f>VLOOKUP(A789,'Absolute Total Monosaccharide C'!$E$2:$T$999,5)</f>
        <v>0.001408</v>
      </c>
      <c r="H789" s="111">
        <f>VLOOKUP(A789,'Absolute Total Monosaccharide C'!$E$2:$T$999,6)</f>
        <v>0.0000701</v>
      </c>
      <c r="I789" s="110">
        <f>VLOOKUP(A789,'Absolute Total Monosaccharide C'!$E$2:$T$999,7)</f>
        <v>0.000242</v>
      </c>
      <c r="J789" s="8">
        <f>VLOOKUP(A789,'Absolute Total Monosaccharide C'!$E$2:$T$999,8)</f>
        <v>0.00027</v>
      </c>
      <c r="K789" s="8">
        <f>VLOOKUP(A789,'Absolute Total Monosaccharide C'!$E$2:$T$999,9)</f>
        <v>0.000308</v>
      </c>
      <c r="L789" s="111">
        <f>VLOOKUP(A789,'Absolute Total Monosaccharide C'!$E$2:$T$999,10)</f>
        <v>0.0000747</v>
      </c>
      <c r="M789" s="8">
        <f>VLOOKUP(A789,'Absolute Total Monosaccharide C'!$E$2:$T$999,11)</f>
        <v>0.000177</v>
      </c>
      <c r="N789" s="8">
        <f>VLOOKUP(A789,'Absolute Total Monosaccharide C'!$E$2:$T$999,12)</f>
        <v>0</v>
      </c>
      <c r="O789" s="8">
        <f>VLOOKUP(A789,'Absolute Total Monosaccharide C'!$E$2:$T$999,13)</f>
        <v>0</v>
      </c>
      <c r="P789" s="8">
        <f>VLOOKUP(A789,'Absolute Total Monosaccharide C'!$E$2:$T$999,14)</f>
        <v>0.000526</v>
      </c>
      <c r="Q789" s="8">
        <f>VLOOKUP(A789,'Absolute Total Monosaccharide C'!$E$2:$T$999,15)</f>
        <v>0</v>
      </c>
      <c r="R789" s="8">
        <f>VLOOKUP(A789,'Absolute Total Monosaccharide C'!$E$2:$T$999,16)</f>
        <v>0.000695</v>
      </c>
      <c r="S789" s="110">
        <f>VLOOKUP(A789,'Absolute Total Monosaccharide C'!$E$2:$T$999,2)</f>
        <v>9.814</v>
      </c>
    </row>
    <row r="790">
      <c r="A790" s="2" t="s">
        <v>2127</v>
      </c>
      <c r="B790" s="8" t="str">
        <f>VLOOKUP(A790,'Food Encyclopedia'!$C$2:$K$999,3)&amp;","&amp;VLOOKUP(A790,'Food Encyclopedia'!$C$2:$K$999,4)&amp;","&amp;VLOOKUP(A790,'Food Encyclopedia'!$C$2:$K$999,5)&amp;","&amp;VLOOKUP(A790,'Food Encyclopedia'!$C$2:$K$999,6)</f>
        <v>Ice cream, vanilla bean, tub,Clover ,,Milk and Milk Products</v>
      </c>
      <c r="C790" s="8" t="str">
        <f>VLOOKUP(A790,'Food Encyclopedia'!$C$2:$K$999,6)</f>
        <v>Milk and Milk Products</v>
      </c>
      <c r="D790" s="8" t="str">
        <f>VLOOKUP(A790,'Food Encyclopedia'!$C$2:$K$999,7)</f>
        <v>Dairy</v>
      </c>
      <c r="E790" s="8">
        <f>VLOOKUP(A790,'Absolute Total Monosaccharide C'!$E$2:$T$999,3)</f>
        <v>0.213935</v>
      </c>
      <c r="F790" s="8">
        <f>VLOOKUP(A790,'Absolute Total Monosaccharide C'!$E$2:$T$999,4)</f>
        <v>0.040281</v>
      </c>
      <c r="G790" s="8">
        <f>VLOOKUP(A790,'Absolute Total Monosaccharide C'!$E$2:$T$999,5)</f>
        <v>0.016903</v>
      </c>
      <c r="H790" s="111">
        <f>VLOOKUP(A790,'Absolute Total Monosaccharide C'!$E$2:$T$999,6)</f>
        <v>0.0000452</v>
      </c>
      <c r="I790" s="110">
        <f>VLOOKUP(A790,'Absolute Total Monosaccharide C'!$E$2:$T$999,7)</f>
        <v>0.000423</v>
      </c>
      <c r="J790" s="8">
        <f>VLOOKUP(A790,'Absolute Total Monosaccharide C'!$E$2:$T$999,8)</f>
        <v>0.001351</v>
      </c>
      <c r="K790" s="111">
        <f>VLOOKUP(A790,'Absolute Total Monosaccharide C'!$E$2:$T$999,9)</f>
        <v>0.00000532</v>
      </c>
      <c r="L790" s="111">
        <f>VLOOKUP(A790,'Absolute Total Monosaccharide C'!$E$2:$T$999,10)</f>
        <v>0.0000534</v>
      </c>
      <c r="M790" s="111">
        <f>VLOOKUP(A790,'Absolute Total Monosaccharide C'!$E$2:$T$999,11)</f>
        <v>0.0000318</v>
      </c>
      <c r="N790" s="8">
        <f>VLOOKUP(A790,'Absolute Total Monosaccharide C'!$E$2:$T$999,12)</f>
        <v>0</v>
      </c>
      <c r="O790" s="8">
        <f>VLOOKUP(A790,'Absolute Total Monosaccharide C'!$E$2:$T$999,13)</f>
        <v>0</v>
      </c>
      <c r="P790" s="8">
        <f>VLOOKUP(A790,'Absolute Total Monosaccharide C'!$E$2:$T$999,14)</f>
        <v>0.004053</v>
      </c>
      <c r="Q790" s="8">
        <f>VLOOKUP(A790,'Absolute Total Monosaccharide C'!$E$2:$T$999,15)</f>
        <v>0</v>
      </c>
      <c r="R790" s="8">
        <f>VLOOKUP(A790,'Absolute Total Monosaccharide C'!$E$2:$T$999,16)</f>
        <v>0.000185</v>
      </c>
      <c r="S790" s="110">
        <f>VLOOKUP(A790,'Absolute Total Monosaccharide C'!$E$2:$T$999,2)</f>
        <v>10.001</v>
      </c>
    </row>
    <row r="791">
      <c r="A791" s="2" t="s">
        <v>2129</v>
      </c>
      <c r="B791" s="8" t="str">
        <f>VLOOKUP(A791,'Food Encyclopedia'!$C$2:$K$999,3)&amp;","&amp;VLOOKUP(A791,'Food Encyclopedia'!$C$2:$K$999,4)&amp;","&amp;VLOOKUP(A791,'Food Encyclopedia'!$C$2:$K$999,5)&amp;","&amp;VLOOKUP(A791,'Food Encyclopedia'!$C$2:$K$999,6)</f>
        <v>Milk, almond, NA, carton,Almond Breeze,Unsweetened vanilla almondmilk,Beans, Peas, Legumes, Nuts, Seeds</v>
      </c>
      <c r="C791" s="8" t="str">
        <f>VLOOKUP(A791,'Food Encyclopedia'!$C$2:$K$999,6)</f>
        <v>Beans, Peas, Legumes, Nuts, Seeds</v>
      </c>
      <c r="D791" s="8" t="str">
        <f>VLOOKUP(A791,'Food Encyclopedia'!$C$2:$K$999,7)</f>
        <v>Beverage</v>
      </c>
      <c r="E791" s="8">
        <f>VLOOKUP(A791,'Absolute Total Monosaccharide C'!$E$2:$T$999,3)</f>
        <v>0.019811</v>
      </c>
      <c r="F791" s="8">
        <f>VLOOKUP(A791,'Absolute Total Monosaccharide C'!$E$2:$T$999,4)</f>
        <v>0.005362</v>
      </c>
      <c r="G791" s="8">
        <f>VLOOKUP(A791,'Absolute Total Monosaccharide C'!$E$2:$T$999,5)</f>
        <v>0.003176</v>
      </c>
      <c r="H791" s="8">
        <f>VLOOKUP(A791,'Absolute Total Monosaccharide C'!$E$2:$T$999,6)</f>
        <v>0.003077</v>
      </c>
      <c r="I791" s="110">
        <f>VLOOKUP(A791,'Absolute Total Monosaccharide C'!$E$2:$T$999,7)</f>
        <v>0.011576</v>
      </c>
      <c r="J791" s="8">
        <f>VLOOKUP(A791,'Absolute Total Monosaccharide C'!$E$2:$T$999,8)</f>
        <v>0.000439</v>
      </c>
      <c r="K791" s="8">
        <f>VLOOKUP(A791,'Absolute Total Monosaccharide C'!$E$2:$T$999,9)</f>
        <v>0.001664</v>
      </c>
      <c r="L791" s="8">
        <f>VLOOKUP(A791,'Absolute Total Monosaccharide C'!$E$2:$T$999,10)</f>
        <v>0.000264</v>
      </c>
      <c r="M791" s="8">
        <f>VLOOKUP(A791,'Absolute Total Monosaccharide C'!$E$2:$T$999,11)</f>
        <v>0.000965</v>
      </c>
      <c r="N791" s="111">
        <f>VLOOKUP(A791,'Absolute Total Monosaccharide C'!$E$2:$T$999,12)</f>
        <v>0.0000637</v>
      </c>
      <c r="O791" s="8">
        <f>VLOOKUP(A791,'Absolute Total Monosaccharide C'!$E$2:$T$999,13)</f>
        <v>0</v>
      </c>
      <c r="P791" s="8">
        <f>VLOOKUP(A791,'Absolute Total Monosaccharide C'!$E$2:$T$999,14)</f>
        <v>0.000823</v>
      </c>
      <c r="Q791" s="8">
        <f>VLOOKUP(A791,'Absolute Total Monosaccharide C'!$E$2:$T$999,15)</f>
        <v>0</v>
      </c>
      <c r="R791" s="8">
        <f>VLOOKUP(A791,'Absolute Total Monosaccharide C'!$E$2:$T$999,16)</f>
        <v>0.000179</v>
      </c>
      <c r="S791" s="110">
        <f>VLOOKUP(A791,'Absolute Total Monosaccharide C'!$E$2:$T$999,2)</f>
        <v>10.186</v>
      </c>
    </row>
    <row r="792">
      <c r="A792" s="2" t="s">
        <v>2132</v>
      </c>
      <c r="B792" s="8" t="str">
        <f>VLOOKUP(A792,'Food Encyclopedia'!$C$2:$K$999,3)&amp;","&amp;VLOOKUP(A792,'Food Encyclopedia'!$C$2:$K$999,4)&amp;","&amp;VLOOKUP(A792,'Food Encyclopedia'!$C$2:$K$999,5)&amp;","&amp;VLOOKUP(A792,'Food Encyclopedia'!$C$2:$K$999,6)</f>
        <v>Milk, rice, NA, carton,Rice Dream,Vanilla rice drink,Grain Products</v>
      </c>
      <c r="C792" s="8" t="str">
        <f>VLOOKUP(A792,'Food Encyclopedia'!$C$2:$K$999,6)</f>
        <v>Grain Products</v>
      </c>
      <c r="D792" s="8" t="str">
        <f>VLOOKUP(A792,'Food Encyclopedia'!$C$2:$K$999,7)</f>
        <v>Beverage</v>
      </c>
      <c r="E792" s="8">
        <f>VLOOKUP(A792,'Absolute Total Monosaccharide C'!$E$2:$T$999,3)</f>
        <v>0.736441</v>
      </c>
      <c r="F792" s="8">
        <f>VLOOKUP(A792,'Absolute Total Monosaccharide C'!$E$2:$T$999,4)</f>
        <v>0.004378</v>
      </c>
      <c r="G792" s="8">
        <f>VLOOKUP(A792,'Absolute Total Monosaccharide C'!$E$2:$T$999,5)</f>
        <v>0.005501</v>
      </c>
      <c r="H792" s="8">
        <f>VLOOKUP(A792,'Absolute Total Monosaccharide C'!$E$2:$T$999,6)</f>
        <v>0.000534</v>
      </c>
      <c r="I792" s="110">
        <f>VLOOKUP(A792,'Absolute Total Monosaccharide C'!$E$2:$T$999,7)</f>
        <v>0.001939</v>
      </c>
      <c r="J792" s="111">
        <f>VLOOKUP(A792,'Absolute Total Monosaccharide C'!$E$2:$T$999,8)</f>
        <v>0.0000757</v>
      </c>
      <c r="K792" s="111">
        <f>VLOOKUP(A792,'Absolute Total Monosaccharide C'!$E$2:$T$999,9)</f>
        <v>0.0000236</v>
      </c>
      <c r="L792" s="111">
        <f>VLOOKUP(A792,'Absolute Total Monosaccharide C'!$E$2:$T$999,10)</f>
        <v>0.000035</v>
      </c>
      <c r="M792" s="111">
        <f>VLOOKUP(A792,'Absolute Total Monosaccharide C'!$E$2:$T$999,11)</f>
        <v>0.0000458</v>
      </c>
      <c r="N792" s="111">
        <f>VLOOKUP(A792,'Absolute Total Monosaccharide C'!$E$2:$T$999,12)</f>
        <v>0.0000824</v>
      </c>
      <c r="O792" s="8">
        <f>VLOOKUP(A792,'Absolute Total Monosaccharide C'!$E$2:$T$999,13)</f>
        <v>0</v>
      </c>
      <c r="P792" s="8">
        <f>VLOOKUP(A792,'Absolute Total Monosaccharide C'!$E$2:$T$999,14)</f>
        <v>0.00043</v>
      </c>
      <c r="Q792" s="8">
        <f>VLOOKUP(A792,'Absolute Total Monosaccharide C'!$E$2:$T$999,15)</f>
        <v>0</v>
      </c>
      <c r="R792" s="111">
        <f>VLOOKUP(A792,'Absolute Total Monosaccharide C'!$E$2:$T$999,16)</f>
        <v>0.0000534</v>
      </c>
      <c r="S792" s="110">
        <f>VLOOKUP(A792,'Absolute Total Monosaccharide C'!$E$2:$T$999,2)</f>
        <v>10.045</v>
      </c>
    </row>
    <row r="793">
      <c r="A793" s="2" t="s">
        <v>2135</v>
      </c>
      <c r="B793" s="8" t="str">
        <f>VLOOKUP(A793,'Food Encyclopedia'!$C$2:$K$999,3)&amp;","&amp;VLOOKUP(A793,'Food Encyclopedia'!$C$2:$K$999,4)&amp;","&amp;VLOOKUP(A793,'Food Encyclopedia'!$C$2:$K$999,5)&amp;","&amp;VLOOKUP(A793,'Food Encyclopedia'!$C$2:$K$999,6)</f>
        <v>Milk, rice, NA, carton,Rice Dream,Original rice drink, enriched,Grain Products</v>
      </c>
      <c r="C793" s="8" t="str">
        <f>VLOOKUP(A793,'Food Encyclopedia'!$C$2:$K$999,6)</f>
        <v>Grain Products</v>
      </c>
      <c r="D793" s="8" t="str">
        <f>VLOOKUP(A793,'Food Encyclopedia'!$C$2:$K$999,7)</f>
        <v>Beverage</v>
      </c>
      <c r="E793" s="8">
        <f>VLOOKUP(A793,'Absolute Total Monosaccharide C'!$E$2:$T$999,3)</f>
        <v>0.711822</v>
      </c>
      <c r="F793" s="8">
        <f>VLOOKUP(A793,'Absolute Total Monosaccharide C'!$E$2:$T$999,4)</f>
        <v>0.004426</v>
      </c>
      <c r="G793" s="8">
        <f>VLOOKUP(A793,'Absolute Total Monosaccharide C'!$E$2:$T$999,5)</f>
        <v>0.005204</v>
      </c>
      <c r="H793" s="8">
        <f>VLOOKUP(A793,'Absolute Total Monosaccharide C'!$E$2:$T$999,6)</f>
        <v>0.00016</v>
      </c>
      <c r="I793" s="110">
        <f>VLOOKUP(A793,'Absolute Total Monosaccharide C'!$E$2:$T$999,7)</f>
        <v>0.001339</v>
      </c>
      <c r="J793" s="111">
        <f>VLOOKUP(A793,'Absolute Total Monosaccharide C'!$E$2:$T$999,8)</f>
        <v>0.0000728</v>
      </c>
      <c r="K793" s="111">
        <f>VLOOKUP(A793,'Absolute Total Monosaccharide C'!$E$2:$T$999,9)</f>
        <v>0.0000176</v>
      </c>
      <c r="L793" s="111">
        <f>VLOOKUP(A793,'Absolute Total Monosaccharide C'!$E$2:$T$999,10)</f>
        <v>0.00000777</v>
      </c>
      <c r="M793" s="111">
        <f>VLOOKUP(A793,'Absolute Total Monosaccharide C'!$E$2:$T$999,11)</f>
        <v>0.0000357</v>
      </c>
      <c r="N793" s="111">
        <f>VLOOKUP(A793,'Absolute Total Monosaccharide C'!$E$2:$T$999,12)</f>
        <v>0.0000163</v>
      </c>
      <c r="O793" s="8">
        <f>VLOOKUP(A793,'Absolute Total Monosaccharide C'!$E$2:$T$999,13)</f>
        <v>0</v>
      </c>
      <c r="P793" s="8">
        <f>VLOOKUP(A793,'Absolute Total Monosaccharide C'!$E$2:$T$999,14)</f>
        <v>0.000335</v>
      </c>
      <c r="Q793" s="8">
        <f>VLOOKUP(A793,'Absolute Total Monosaccharide C'!$E$2:$T$999,15)</f>
        <v>0</v>
      </c>
      <c r="R793" s="111">
        <f>VLOOKUP(A793,'Absolute Total Monosaccharide C'!$E$2:$T$999,16)</f>
        <v>0.000024</v>
      </c>
      <c r="S793" s="110">
        <f>VLOOKUP(A793,'Absolute Total Monosaccharide C'!$E$2:$T$999,2)</f>
        <v>9.881</v>
      </c>
    </row>
    <row r="794">
      <c r="A794" s="2" t="s">
        <v>2137</v>
      </c>
      <c r="B794" s="8" t="str">
        <f>VLOOKUP(A794,'Food Encyclopedia'!$C$2:$K$999,3)&amp;","&amp;VLOOKUP(A794,'Food Encyclopedia'!$C$2:$K$999,4)&amp;","&amp;VLOOKUP(A794,'Food Encyclopedia'!$C$2:$K$999,5)&amp;","&amp;VLOOKUP(A794,'Food Encyclopedia'!$C$2:$K$999,6)</f>
        <v>Milk, rice, NA, carton,Rice Dream,Vanilla rice drink, enriched,Grain Products</v>
      </c>
      <c r="C794" s="8" t="str">
        <f>VLOOKUP(A794,'Food Encyclopedia'!$C$2:$K$999,6)</f>
        <v>Grain Products</v>
      </c>
      <c r="D794" s="8" t="str">
        <f>VLOOKUP(A794,'Food Encyclopedia'!$C$2:$K$999,7)</f>
        <v>Beverage</v>
      </c>
      <c r="E794" s="8">
        <f>VLOOKUP(A794,'Absolute Total Monosaccharide C'!$E$2:$T$999,3)</f>
        <v>0.628419</v>
      </c>
      <c r="F794" s="8">
        <f>VLOOKUP(A794,'Absolute Total Monosaccharide C'!$E$2:$T$999,4)</f>
        <v>0.003811</v>
      </c>
      <c r="G794" s="8">
        <f>VLOOKUP(A794,'Absolute Total Monosaccharide C'!$E$2:$T$999,5)</f>
        <v>0.004982</v>
      </c>
      <c r="H794" s="8">
        <f>VLOOKUP(A794,'Absolute Total Monosaccharide C'!$E$2:$T$999,6)</f>
        <v>0.000366</v>
      </c>
      <c r="I794" s="110">
        <f>VLOOKUP(A794,'Absolute Total Monosaccharide C'!$E$2:$T$999,7)</f>
        <v>0.001441</v>
      </c>
      <c r="J794" s="111">
        <f>VLOOKUP(A794,'Absolute Total Monosaccharide C'!$E$2:$T$999,8)</f>
        <v>0.0000464</v>
      </c>
      <c r="K794" s="111">
        <f>VLOOKUP(A794,'Absolute Total Monosaccharide C'!$E$2:$T$999,9)</f>
        <v>0.0000284</v>
      </c>
      <c r="L794" s="111">
        <f>VLOOKUP(A794,'Absolute Total Monosaccharide C'!$E$2:$T$999,10)</f>
        <v>0.0000528</v>
      </c>
      <c r="M794" s="111">
        <f>VLOOKUP(A794,'Absolute Total Monosaccharide C'!$E$2:$T$999,11)</f>
        <v>0.0000447</v>
      </c>
      <c r="N794" s="111">
        <f>VLOOKUP(A794,'Absolute Total Monosaccharide C'!$E$2:$T$999,12)</f>
        <v>0.0000414</v>
      </c>
      <c r="O794" s="8">
        <f>VLOOKUP(A794,'Absolute Total Monosaccharide C'!$E$2:$T$999,13)</f>
        <v>0</v>
      </c>
      <c r="P794" s="8">
        <f>VLOOKUP(A794,'Absolute Total Monosaccharide C'!$E$2:$T$999,14)</f>
        <v>0.000418</v>
      </c>
      <c r="Q794" s="8">
        <f>VLOOKUP(A794,'Absolute Total Monosaccharide C'!$E$2:$T$999,15)</f>
        <v>0</v>
      </c>
      <c r="R794" s="111">
        <f>VLOOKUP(A794,'Absolute Total Monosaccharide C'!$E$2:$T$999,16)</f>
        <v>0.0000393</v>
      </c>
      <c r="S794" s="110">
        <f>VLOOKUP(A794,'Absolute Total Monosaccharide C'!$E$2:$T$999,2)</f>
        <v>9.995</v>
      </c>
    </row>
    <row r="795">
      <c r="A795" s="2" t="s">
        <v>2140</v>
      </c>
      <c r="B795" s="8" t="str">
        <f>VLOOKUP(A795,'Food Encyclopedia'!$C$2:$K$999,3)&amp;","&amp;VLOOKUP(A795,'Food Encyclopedia'!$C$2:$K$999,4)&amp;","&amp;VLOOKUP(A795,'Food Encyclopedia'!$C$2:$K$999,5)&amp;","&amp;VLOOKUP(A795,'Food Encyclopedia'!$C$2:$K$999,6)</f>
        <v>Milk, almond, NA, carton,Almond Breeze,Unsweetened original almondmilk,Beans, Peas, Legumes, Nuts, Seeds</v>
      </c>
      <c r="C795" s="8" t="str">
        <f>VLOOKUP(A795,'Food Encyclopedia'!$C$2:$K$999,6)</f>
        <v>Beans, Peas, Legumes, Nuts, Seeds</v>
      </c>
      <c r="D795" s="8" t="str">
        <f>VLOOKUP(A795,'Food Encyclopedia'!$C$2:$K$999,7)</f>
        <v>Beverage</v>
      </c>
      <c r="E795" s="8">
        <f>VLOOKUP(A795,'Absolute Total Monosaccharide C'!$E$2:$T$999,3)</f>
        <v>0.016943</v>
      </c>
      <c r="F795" s="8">
        <f>VLOOKUP(A795,'Absolute Total Monosaccharide C'!$E$2:$T$999,4)</f>
        <v>0.005766</v>
      </c>
      <c r="G795" s="8">
        <f>VLOOKUP(A795,'Absolute Total Monosaccharide C'!$E$2:$T$999,5)</f>
        <v>0.002538</v>
      </c>
      <c r="H795" s="8">
        <f>VLOOKUP(A795,'Absolute Total Monosaccharide C'!$E$2:$T$999,6)</f>
        <v>0.003145</v>
      </c>
      <c r="I795" s="110">
        <f>VLOOKUP(A795,'Absolute Total Monosaccharide C'!$E$2:$T$999,7)</f>
        <v>0.011904</v>
      </c>
      <c r="J795" s="8">
        <f>VLOOKUP(A795,'Absolute Total Monosaccharide C'!$E$2:$T$999,8)</f>
        <v>0.00049</v>
      </c>
      <c r="K795" s="8">
        <f>VLOOKUP(A795,'Absolute Total Monosaccharide C'!$E$2:$T$999,9)</f>
        <v>0.001637</v>
      </c>
      <c r="L795" s="8">
        <f>VLOOKUP(A795,'Absolute Total Monosaccharide C'!$E$2:$T$999,10)</f>
        <v>0.00017</v>
      </c>
      <c r="M795" s="8">
        <f>VLOOKUP(A795,'Absolute Total Monosaccharide C'!$E$2:$T$999,11)</f>
        <v>0.001075</v>
      </c>
      <c r="N795" s="111">
        <f>VLOOKUP(A795,'Absolute Total Monosaccharide C'!$E$2:$T$999,12)</f>
        <v>0.0000215</v>
      </c>
      <c r="O795" s="8">
        <f>VLOOKUP(A795,'Absolute Total Monosaccharide C'!$E$2:$T$999,13)</f>
        <v>0</v>
      </c>
      <c r="P795" s="8">
        <f>VLOOKUP(A795,'Absolute Total Monosaccharide C'!$E$2:$T$999,14)</f>
        <v>0.000676</v>
      </c>
      <c r="Q795" s="8">
        <f>VLOOKUP(A795,'Absolute Total Monosaccharide C'!$E$2:$T$999,15)</f>
        <v>0</v>
      </c>
      <c r="R795" s="8">
        <f>VLOOKUP(A795,'Absolute Total Monosaccharide C'!$E$2:$T$999,16)</f>
        <v>0.000147</v>
      </c>
      <c r="S795" s="110">
        <f>VLOOKUP(A795,'Absolute Total Monosaccharide C'!$E$2:$T$999,2)</f>
        <v>9.99</v>
      </c>
    </row>
    <row r="796">
      <c r="A796" s="2" t="s">
        <v>2142</v>
      </c>
      <c r="B796" s="8" t="str">
        <f>VLOOKUP(A796,'Food Encyclopedia'!$C$2:$K$999,3)&amp;","&amp;VLOOKUP(A796,'Food Encyclopedia'!$C$2:$K$999,4)&amp;","&amp;VLOOKUP(A796,'Food Encyclopedia'!$C$2:$K$999,5)&amp;","&amp;VLOOKUP(A796,'Food Encyclopedia'!$C$2:$K$999,6)</f>
        <v>Broth, chicken, NA, carton,Pacific Foods,Organic free range chicken broth, low sodium ,Meat, Poultry, Fish, and Mixtures</v>
      </c>
      <c r="C796" s="8" t="str">
        <f>VLOOKUP(A796,'Food Encyclopedia'!$C$2:$K$999,6)</f>
        <v>Meat, Poultry, Fish, and Mixtures</v>
      </c>
      <c r="D796" s="8" t="str">
        <f>VLOOKUP(A796,'Food Encyclopedia'!$C$2:$K$999,7)</f>
        <v/>
      </c>
      <c r="E796" s="8">
        <f>VLOOKUP(A796,'Absolute Total Monosaccharide C'!$E$2:$T$999,3)</f>
        <v>0.061397</v>
      </c>
      <c r="F796" s="8">
        <f>VLOOKUP(A796,'Absolute Total Monosaccharide C'!$E$2:$T$999,4)</f>
        <v>0.002453</v>
      </c>
      <c r="G796" s="8">
        <f>VLOOKUP(A796,'Absolute Total Monosaccharide C'!$E$2:$T$999,5)</f>
        <v>0.048162</v>
      </c>
      <c r="H796" s="8">
        <f>VLOOKUP(A796,'Absolute Total Monosaccharide C'!$E$2:$T$999,6)</f>
        <v>0.000337</v>
      </c>
      <c r="I796" s="110">
        <f>VLOOKUP(A796,'Absolute Total Monosaccharide C'!$E$2:$T$999,7)</f>
        <v>0.000734</v>
      </c>
      <c r="J796" s="8">
        <f>VLOOKUP(A796,'Absolute Total Monosaccharide C'!$E$2:$T$999,8)</f>
        <v>0</v>
      </c>
      <c r="K796" s="8">
        <f>VLOOKUP(A796,'Absolute Total Monosaccharide C'!$E$2:$T$999,9)</f>
        <v>0.000109</v>
      </c>
      <c r="L796" s="8">
        <f>VLOOKUP(A796,'Absolute Total Monosaccharide C'!$E$2:$T$999,10)</f>
        <v>0.000888</v>
      </c>
      <c r="M796" s="8">
        <f>VLOOKUP(A796,'Absolute Total Monosaccharide C'!$E$2:$T$999,11)</f>
        <v>0.000986</v>
      </c>
      <c r="N796" s="111">
        <f>VLOOKUP(A796,'Absolute Total Monosaccharide C'!$E$2:$T$999,12)</f>
        <v>0.0000555</v>
      </c>
      <c r="O796" s="8">
        <f>VLOOKUP(A796,'Absolute Total Monosaccharide C'!$E$2:$T$999,13)</f>
        <v>0</v>
      </c>
      <c r="P796" s="8">
        <f>VLOOKUP(A796,'Absolute Total Monosaccharide C'!$E$2:$T$999,14)</f>
        <v>0.001573</v>
      </c>
      <c r="Q796" s="8">
        <f>VLOOKUP(A796,'Absolute Total Monosaccharide C'!$E$2:$T$999,15)</f>
        <v>0</v>
      </c>
      <c r="R796" s="8">
        <f>VLOOKUP(A796,'Absolute Total Monosaccharide C'!$E$2:$T$999,16)</f>
        <v>0.002656</v>
      </c>
      <c r="S796" s="110">
        <f>VLOOKUP(A796,'Absolute Total Monosaccharide C'!$E$2:$T$999,2)</f>
        <v>9.987</v>
      </c>
    </row>
    <row r="797">
      <c r="A797" s="2" t="s">
        <v>2145</v>
      </c>
      <c r="B797" s="8" t="str">
        <f>VLOOKUP(A797,'Food Encyclopedia'!$C$2:$K$999,3)&amp;","&amp;VLOOKUP(A797,'Food Encyclopedia'!$C$2:$K$999,4)&amp;","&amp;VLOOKUP(A797,'Food Encyclopedia'!$C$2:$K$999,5)&amp;","&amp;VLOOKUP(A797,'Food Encyclopedia'!$C$2:$K$999,6)</f>
        <v>Broth, vegetable, NA, carton,Pacific Foods,Organic vegetable broth, low sodium ,Vegetables</v>
      </c>
      <c r="C797" s="8" t="str">
        <f>VLOOKUP(A797,'Food Encyclopedia'!$C$2:$K$999,6)</f>
        <v>Vegetables</v>
      </c>
      <c r="D797" s="8" t="str">
        <f>VLOOKUP(A797,'Food Encyclopedia'!$C$2:$K$999,7)</f>
        <v/>
      </c>
      <c r="E797" s="8">
        <f>VLOOKUP(A797,'Absolute Total Monosaccharide C'!$E$2:$T$999,3)</f>
        <v>0.14088</v>
      </c>
      <c r="F797" s="8">
        <f>VLOOKUP(A797,'Absolute Total Monosaccharide C'!$E$2:$T$999,4)</f>
        <v>0.032165</v>
      </c>
      <c r="G797" s="8">
        <f>VLOOKUP(A797,'Absolute Total Monosaccharide C'!$E$2:$T$999,5)</f>
        <v>0.057038</v>
      </c>
      <c r="H797" s="8">
        <f>VLOOKUP(A797,'Absolute Total Monosaccharide C'!$E$2:$T$999,6)</f>
        <v>0.002786</v>
      </c>
      <c r="I797" s="110">
        <f>VLOOKUP(A797,'Absolute Total Monosaccharide C'!$E$2:$T$999,7)</f>
        <v>0.011656</v>
      </c>
      <c r="J797" s="8">
        <f>VLOOKUP(A797,'Absolute Total Monosaccharide C'!$E$2:$T$999,8)</f>
        <v>0.000345</v>
      </c>
      <c r="K797" s="8">
        <f>VLOOKUP(A797,'Absolute Total Monosaccharide C'!$E$2:$T$999,9)</f>
        <v>0.002977</v>
      </c>
      <c r="L797" s="8">
        <f>VLOOKUP(A797,'Absolute Total Monosaccharide C'!$E$2:$T$999,10)</f>
        <v>0.000325</v>
      </c>
      <c r="M797" s="8">
        <f>VLOOKUP(A797,'Absolute Total Monosaccharide C'!$E$2:$T$999,11)</f>
        <v>0.033964</v>
      </c>
      <c r="N797" s="111">
        <f>VLOOKUP(A797,'Absolute Total Monosaccharide C'!$E$2:$T$999,12)</f>
        <v>0.00000234</v>
      </c>
      <c r="O797" s="8">
        <f>VLOOKUP(A797,'Absolute Total Monosaccharide C'!$E$2:$T$999,13)</f>
        <v>0</v>
      </c>
      <c r="P797" s="8">
        <f>VLOOKUP(A797,'Absolute Total Monosaccharide C'!$E$2:$T$999,14)</f>
        <v>0.001271</v>
      </c>
      <c r="Q797" s="8">
        <f>VLOOKUP(A797,'Absolute Total Monosaccharide C'!$E$2:$T$999,15)</f>
        <v>0</v>
      </c>
      <c r="R797" s="8">
        <f>VLOOKUP(A797,'Absolute Total Monosaccharide C'!$E$2:$T$999,16)</f>
        <v>0.000627</v>
      </c>
      <c r="S797" s="110">
        <f>VLOOKUP(A797,'Absolute Total Monosaccharide C'!$E$2:$T$999,2)</f>
        <v>9.97</v>
      </c>
    </row>
    <row r="798">
      <c r="A798" s="2" t="s">
        <v>2148</v>
      </c>
      <c r="B798" s="8" t="str">
        <f>VLOOKUP(A798,'Food Encyclopedia'!$C$2:$K$999,3)&amp;","&amp;VLOOKUP(A798,'Food Encyclopedia'!$C$2:$K$999,4)&amp;","&amp;VLOOKUP(A798,'Food Encyclopedia'!$C$2:$K$999,5)&amp;","&amp;VLOOKUP(A798,'Food Encyclopedia'!$C$2:$K$999,6)</f>
        <v>Pesto, rustic basil, NA, jar,Barilla,Rustic basil pesto,Vegetables</v>
      </c>
      <c r="C798" s="8" t="str">
        <f>VLOOKUP(A798,'Food Encyclopedia'!$C$2:$K$999,6)</f>
        <v>Vegetables</v>
      </c>
      <c r="D798" s="8" t="str">
        <f>VLOOKUP(A798,'Food Encyclopedia'!$C$2:$K$999,7)</f>
        <v/>
      </c>
      <c r="E798" s="8">
        <f>VLOOKUP(A798,'Absolute Total Monosaccharide C'!$E$2:$T$999,3)</f>
        <v>0.004314</v>
      </c>
      <c r="F798" s="8">
        <f>VLOOKUP(A798,'Absolute Total Monosaccharide C'!$E$2:$T$999,4)</f>
        <v>0.002467</v>
      </c>
      <c r="G798" s="8">
        <f>VLOOKUP(A798,'Absolute Total Monosaccharide C'!$E$2:$T$999,5)</f>
        <v>0.004499</v>
      </c>
      <c r="H798" s="8">
        <f>VLOOKUP(A798,'Absolute Total Monosaccharide C'!$E$2:$T$999,6)</f>
        <v>0</v>
      </c>
      <c r="I798" s="110">
        <f>VLOOKUP(A798,'Absolute Total Monosaccharide C'!$E$2:$T$999,7)</f>
        <v>0.000927</v>
      </c>
      <c r="J798" s="8">
        <f>VLOOKUP(A798,'Absolute Total Monosaccharide C'!$E$2:$T$999,8)</f>
        <v>0</v>
      </c>
      <c r="K798" s="8">
        <f>VLOOKUP(A798,'Absolute Total Monosaccharide C'!$E$2:$T$999,9)</f>
        <v>0.000242</v>
      </c>
      <c r="L798" s="8">
        <f>VLOOKUP(A798,'Absolute Total Monosaccharide C'!$E$2:$T$999,10)</f>
        <v>0.000193</v>
      </c>
      <c r="M798" s="8">
        <f>VLOOKUP(A798,'Absolute Total Monosaccharide C'!$E$2:$T$999,11)</f>
        <v>0.002345</v>
      </c>
      <c r="N798" s="8">
        <f>VLOOKUP(A798,'Absolute Total Monosaccharide C'!$E$2:$T$999,12)</f>
        <v>0</v>
      </c>
      <c r="O798" s="8">
        <f>VLOOKUP(A798,'Absolute Total Monosaccharide C'!$E$2:$T$999,13)</f>
        <v>0</v>
      </c>
      <c r="P798" s="8">
        <f>VLOOKUP(A798,'Absolute Total Monosaccharide C'!$E$2:$T$999,14)</f>
        <v>0</v>
      </c>
      <c r="Q798" s="8">
        <f>VLOOKUP(A798,'Absolute Total Monosaccharide C'!$E$2:$T$999,15)</f>
        <v>0</v>
      </c>
      <c r="R798" s="8">
        <f>VLOOKUP(A798,'Absolute Total Monosaccharide C'!$E$2:$T$999,16)</f>
        <v>0.000259</v>
      </c>
      <c r="S798" s="110">
        <f>VLOOKUP(A798,'Absolute Total Monosaccharide C'!$E$2:$T$999,2)</f>
        <v>9.922</v>
      </c>
    </row>
    <row r="799">
      <c r="A799" s="2" t="s">
        <v>2151</v>
      </c>
      <c r="B799" s="8" t="str">
        <f>VLOOKUP(A799,'Food Encyclopedia'!$C$2:$K$999,3)&amp;","&amp;VLOOKUP(A799,'Food Encyclopedia'!$C$2:$K$999,4)&amp;","&amp;VLOOKUP(A799,'Food Encyclopedia'!$C$2:$K$999,5)&amp;","&amp;VLOOKUP(A799,'Food Encyclopedia'!$C$2:$K$999,6)</f>
        <v>Pesto, with basil, NA, plastic container,Buitoni,Pesto with basil ,Vegetables</v>
      </c>
      <c r="C799" s="8" t="str">
        <f>VLOOKUP(A799,'Food Encyclopedia'!$C$2:$K$999,6)</f>
        <v>Vegetables</v>
      </c>
      <c r="D799" s="8" t="str">
        <f>VLOOKUP(A799,'Food Encyclopedia'!$C$2:$K$999,7)</f>
        <v/>
      </c>
      <c r="E799" s="8">
        <f>VLOOKUP(A799,'Absolute Total Monosaccharide C'!$E$2:$T$999,3)</f>
        <v>0.012967</v>
      </c>
      <c r="F799" s="8">
        <f>VLOOKUP(A799,'Absolute Total Monosaccharide C'!$E$2:$T$999,4)</f>
        <v>0.025334</v>
      </c>
      <c r="G799" s="8">
        <f>VLOOKUP(A799,'Absolute Total Monosaccharide C'!$E$2:$T$999,5)</f>
        <v>0</v>
      </c>
      <c r="H799" s="8">
        <f>VLOOKUP(A799,'Absolute Total Monosaccharide C'!$E$2:$T$999,6)</f>
        <v>0.000304</v>
      </c>
      <c r="I799" s="110">
        <f>VLOOKUP(A799,'Absolute Total Monosaccharide C'!$E$2:$T$999,7)</f>
        <v>0.00021</v>
      </c>
      <c r="J799" s="8">
        <f>VLOOKUP(A799,'Absolute Total Monosaccharide C'!$E$2:$T$999,8)</f>
        <v>0</v>
      </c>
      <c r="K799" s="8">
        <f>VLOOKUP(A799,'Absolute Total Monosaccharide C'!$E$2:$T$999,9)</f>
        <v>0.000104</v>
      </c>
      <c r="L799" s="111">
        <f>VLOOKUP(A799,'Absolute Total Monosaccharide C'!$E$2:$T$999,10)</f>
        <v>0.0000867</v>
      </c>
      <c r="M799" s="8">
        <f>VLOOKUP(A799,'Absolute Total Monosaccharide C'!$E$2:$T$999,11)</f>
        <v>0.000747</v>
      </c>
      <c r="N799" s="8">
        <f>VLOOKUP(A799,'Absolute Total Monosaccharide C'!$E$2:$T$999,12)</f>
        <v>0.000106</v>
      </c>
      <c r="O799" s="8">
        <f>VLOOKUP(A799,'Absolute Total Monosaccharide C'!$E$2:$T$999,13)</f>
        <v>0</v>
      </c>
      <c r="P799" s="8">
        <f>VLOOKUP(A799,'Absolute Total Monosaccharide C'!$E$2:$T$999,14)</f>
        <v>0</v>
      </c>
      <c r="Q799" s="8">
        <f>VLOOKUP(A799,'Absolute Total Monosaccharide C'!$E$2:$T$999,15)</f>
        <v>0</v>
      </c>
      <c r="R799" s="8">
        <f>VLOOKUP(A799,'Absolute Total Monosaccharide C'!$E$2:$T$999,16)</f>
        <v>0.000167</v>
      </c>
      <c r="S799" s="110">
        <f>VLOOKUP(A799,'Absolute Total Monosaccharide C'!$E$2:$T$999,2)</f>
        <v>10.099</v>
      </c>
    </row>
    <row r="800">
      <c r="A800" s="2" t="s">
        <v>2156</v>
      </c>
      <c r="B800" s="8" t="str">
        <f>VLOOKUP(A800,'Food Encyclopedia'!$C$2:$K$999,3)&amp;","&amp;VLOOKUP(A800,'Food Encyclopedia'!$C$2:$K$999,4)&amp;","&amp;VLOOKUP(A800,'Food Encyclopedia'!$C$2:$K$999,5)&amp;","&amp;VLOOKUP(A800,'Food Encyclopedia'!$C$2:$K$999,6)</f>
        <v>Pasta sauce, tomato &amp; basil, NA, jar,Classico,Pasta sauce tomato &amp; basil ,Vegetables</v>
      </c>
      <c r="C800" s="8" t="str">
        <f>VLOOKUP(A800,'Food Encyclopedia'!$C$2:$K$999,6)</f>
        <v>Vegetables</v>
      </c>
      <c r="D800" s="8" t="str">
        <f>VLOOKUP(A800,'Food Encyclopedia'!$C$2:$K$999,7)</f>
        <v/>
      </c>
      <c r="E800" s="8">
        <f>VLOOKUP(A800,'Absolute Total Monosaccharide C'!$E$2:$T$999,3)</f>
        <v>0.127415</v>
      </c>
      <c r="F800" s="8">
        <f>VLOOKUP(A800,'Absolute Total Monosaccharide C'!$E$2:$T$999,4)</f>
        <v>0.011348</v>
      </c>
      <c r="G800" s="8">
        <f>VLOOKUP(A800,'Absolute Total Monosaccharide C'!$E$2:$T$999,5)</f>
        <v>0.046337</v>
      </c>
      <c r="H800" s="8">
        <f>VLOOKUP(A800,'Absolute Total Monosaccharide C'!$E$2:$T$999,6)</f>
        <v>0.004047</v>
      </c>
      <c r="I800" s="110">
        <f>VLOOKUP(A800,'Absolute Total Monosaccharide C'!$E$2:$T$999,7)</f>
        <v>0.003904</v>
      </c>
      <c r="J800" s="8">
        <f>VLOOKUP(A800,'Absolute Total Monosaccharide C'!$E$2:$T$999,8)</f>
        <v>0</v>
      </c>
      <c r="K800" s="8">
        <f>VLOOKUP(A800,'Absolute Total Monosaccharide C'!$E$2:$T$999,9)</f>
        <v>0.002051</v>
      </c>
      <c r="L800" s="8">
        <f>VLOOKUP(A800,'Absolute Total Monosaccharide C'!$E$2:$T$999,10)</f>
        <v>0.000408</v>
      </c>
      <c r="M800" s="8">
        <f>VLOOKUP(A800,'Absolute Total Monosaccharide C'!$E$2:$T$999,11)</f>
        <v>0.031011</v>
      </c>
      <c r="N800" s="8">
        <f>VLOOKUP(A800,'Absolute Total Monosaccharide C'!$E$2:$T$999,12)</f>
        <v>0.000239</v>
      </c>
      <c r="O800" s="8">
        <f>VLOOKUP(A800,'Absolute Total Monosaccharide C'!$E$2:$T$999,13)</f>
        <v>0</v>
      </c>
      <c r="P800" s="8">
        <f>VLOOKUP(A800,'Absolute Total Monosaccharide C'!$E$2:$T$999,14)</f>
        <v>0.000812</v>
      </c>
      <c r="Q800" s="8">
        <f>VLOOKUP(A800,'Absolute Total Monosaccharide C'!$E$2:$T$999,15)</f>
        <v>0</v>
      </c>
      <c r="R800" s="8">
        <f>VLOOKUP(A800,'Absolute Total Monosaccharide C'!$E$2:$T$999,16)</f>
        <v>0.000789</v>
      </c>
      <c r="S800" s="110">
        <f>VLOOKUP(A800,'Absolute Total Monosaccharide C'!$E$2:$T$999,2)</f>
        <v>9.905</v>
      </c>
    </row>
    <row r="801">
      <c r="A801" s="2" t="s">
        <v>2160</v>
      </c>
      <c r="B801" s="8" t="str">
        <f>VLOOKUP(A801,'Food Encyclopedia'!$C$2:$K$999,3)&amp;","&amp;VLOOKUP(A801,'Food Encyclopedia'!$C$2:$K$999,4)&amp;","&amp;VLOOKUP(A801,'Food Encyclopedia'!$C$2:$K$999,5)&amp;","&amp;VLOOKUP(A801,'Food Encyclopedia'!$C$2:$K$999,6)</f>
        <v>Pasta sauce, tomato &amp; basil, NA, jar,Newman's Own,Pasta sauce tomato &amp; basil ,Vegetables</v>
      </c>
      <c r="C801" s="8" t="str">
        <f>VLOOKUP(A801,'Food Encyclopedia'!$C$2:$K$999,6)</f>
        <v>Vegetables</v>
      </c>
      <c r="D801" s="8" t="str">
        <f>VLOOKUP(A801,'Food Encyclopedia'!$C$2:$K$999,7)</f>
        <v/>
      </c>
      <c r="E801" s="8">
        <f>VLOOKUP(A801,'Absolute Total Monosaccharide C'!$E$2:$T$999,3)</f>
        <v>0.119811</v>
      </c>
      <c r="F801" s="8">
        <f>VLOOKUP(A801,'Absolute Total Monosaccharide C'!$E$2:$T$999,4)</f>
        <v>0.009151</v>
      </c>
      <c r="G801" s="8">
        <f>VLOOKUP(A801,'Absolute Total Monosaccharide C'!$E$2:$T$999,5)</f>
        <v>0.043963</v>
      </c>
      <c r="H801" s="8">
        <f>VLOOKUP(A801,'Absolute Total Monosaccharide C'!$E$2:$T$999,6)</f>
        <v>0.003468</v>
      </c>
      <c r="I801" s="110">
        <f>VLOOKUP(A801,'Absolute Total Monosaccharide C'!$E$2:$T$999,7)</f>
        <v>0.003176</v>
      </c>
      <c r="J801" s="8">
        <f>VLOOKUP(A801,'Absolute Total Monosaccharide C'!$E$2:$T$999,8)</f>
        <v>0</v>
      </c>
      <c r="K801" s="8">
        <f>VLOOKUP(A801,'Absolute Total Monosaccharide C'!$E$2:$T$999,9)</f>
        <v>0.00173</v>
      </c>
      <c r="L801" s="8">
        <f>VLOOKUP(A801,'Absolute Total Monosaccharide C'!$E$2:$T$999,10)</f>
        <v>0</v>
      </c>
      <c r="M801" s="8">
        <f>VLOOKUP(A801,'Absolute Total Monosaccharide C'!$E$2:$T$999,11)</f>
        <v>0.024628</v>
      </c>
      <c r="N801" s="8">
        <f>VLOOKUP(A801,'Absolute Total Monosaccharide C'!$E$2:$T$999,12)</f>
        <v>0.000249</v>
      </c>
      <c r="O801" s="8">
        <f>VLOOKUP(A801,'Absolute Total Monosaccharide C'!$E$2:$T$999,13)</f>
        <v>0</v>
      </c>
      <c r="P801" s="8">
        <f>VLOOKUP(A801,'Absolute Total Monosaccharide C'!$E$2:$T$999,14)</f>
        <v>0.000485</v>
      </c>
      <c r="Q801" s="8">
        <f>VLOOKUP(A801,'Absolute Total Monosaccharide C'!$E$2:$T$999,15)</f>
        <v>0</v>
      </c>
      <c r="R801" s="8">
        <f>VLOOKUP(A801,'Absolute Total Monosaccharide C'!$E$2:$T$999,16)</f>
        <v>0.000719</v>
      </c>
      <c r="S801" s="110">
        <f>VLOOKUP(A801,'Absolute Total Monosaccharide C'!$E$2:$T$999,2)</f>
        <v>10.071</v>
      </c>
    </row>
    <row r="802">
      <c r="A802" s="2" t="s">
        <v>2162</v>
      </c>
      <c r="B802" s="8" t="str">
        <f>VLOOKUP(A802,'Food Encyclopedia'!$C$2:$K$999,3)&amp;","&amp;VLOOKUP(A802,'Food Encyclopedia'!$C$2:$K$999,4)&amp;","&amp;VLOOKUP(A802,'Food Encyclopedia'!$C$2:$K$999,5)&amp;","&amp;VLOOKUP(A802,'Food Encyclopedia'!$C$2:$K$999,6)</f>
        <v>Tomatoes, diced, NA, canned ,Muir Glen,Organic diced tomatoes ,Vegetables</v>
      </c>
      <c r="C802" s="8" t="str">
        <f>VLOOKUP(A802,'Food Encyclopedia'!$C$2:$K$999,6)</f>
        <v>Vegetables</v>
      </c>
      <c r="D802" s="8" t="str">
        <f>VLOOKUP(A802,'Food Encyclopedia'!$C$2:$K$999,7)</f>
        <v/>
      </c>
      <c r="E802" s="8">
        <f>VLOOKUP(A802,'Absolute Total Monosaccharide C'!$E$2:$T$999,3)</f>
        <v>0.177193</v>
      </c>
      <c r="F802" s="8">
        <f>VLOOKUP(A802,'Absolute Total Monosaccharide C'!$E$2:$T$999,4)</f>
        <v>0.008108</v>
      </c>
      <c r="G802" s="8">
        <f>VLOOKUP(A802,'Absolute Total Monosaccharide C'!$E$2:$T$999,5)</f>
        <v>0.056405</v>
      </c>
      <c r="H802" s="8">
        <f>VLOOKUP(A802,'Absolute Total Monosaccharide C'!$E$2:$T$999,6)</f>
        <v>0.003153</v>
      </c>
      <c r="I802" s="110">
        <f>VLOOKUP(A802,'Absolute Total Monosaccharide C'!$E$2:$T$999,7)</f>
        <v>0.003318</v>
      </c>
      <c r="J802" s="8">
        <f>VLOOKUP(A802,'Absolute Total Monosaccharide C'!$E$2:$T$999,8)</f>
        <v>0</v>
      </c>
      <c r="K802" s="8">
        <f>VLOOKUP(A802,'Absolute Total Monosaccharide C'!$E$2:$T$999,9)</f>
        <v>0.001558</v>
      </c>
      <c r="L802" s="111">
        <f>VLOOKUP(A802,'Absolute Total Monosaccharide C'!$E$2:$T$999,10)</f>
        <v>0.0000977</v>
      </c>
      <c r="M802" s="8">
        <f>VLOOKUP(A802,'Absolute Total Monosaccharide C'!$E$2:$T$999,11)</f>
        <v>0.020598</v>
      </c>
      <c r="N802" s="111">
        <f>VLOOKUP(A802,'Absolute Total Monosaccharide C'!$E$2:$T$999,12)</f>
        <v>0.000097</v>
      </c>
      <c r="O802" s="8">
        <f>VLOOKUP(A802,'Absolute Total Monosaccharide C'!$E$2:$T$999,13)</f>
        <v>0</v>
      </c>
      <c r="P802" s="8">
        <f>VLOOKUP(A802,'Absolute Total Monosaccharide C'!$E$2:$T$999,14)</f>
        <v>0.000878</v>
      </c>
      <c r="Q802" s="8">
        <f>VLOOKUP(A802,'Absolute Total Monosaccharide C'!$E$2:$T$999,15)</f>
        <v>0</v>
      </c>
      <c r="R802" s="8">
        <f>VLOOKUP(A802,'Absolute Total Monosaccharide C'!$E$2:$T$999,16)</f>
        <v>0.000671</v>
      </c>
      <c r="S802" s="110">
        <f>VLOOKUP(A802,'Absolute Total Monosaccharide C'!$E$2:$T$999,2)</f>
        <v>10.153</v>
      </c>
    </row>
    <row r="803">
      <c r="A803" s="2" t="s">
        <v>2166</v>
      </c>
      <c r="B803" s="8" t="str">
        <f>VLOOKUP(A803,'Food Encyclopedia'!$C$2:$K$999,3)&amp;","&amp;VLOOKUP(A803,'Food Encyclopedia'!$C$2:$K$999,4)&amp;","&amp;VLOOKUP(A803,'Food Encyclopedia'!$C$2:$K$999,5)&amp;","&amp;VLOOKUP(A803,'Food Encyclopedia'!$C$2:$K$999,6)</f>
        <v>Tomato paste, NA, canned,Hunt's,Tomato paste,Vegetables</v>
      </c>
      <c r="C803" s="8" t="str">
        <f>VLOOKUP(A803,'Food Encyclopedia'!$C$2:$K$999,6)</f>
        <v>Vegetables</v>
      </c>
      <c r="D803" s="8" t="str">
        <f>VLOOKUP(A803,'Food Encyclopedia'!$C$2:$K$999,7)</f>
        <v/>
      </c>
      <c r="E803" s="8">
        <f>VLOOKUP(A803,'Absolute Total Monosaccharide C'!$E$2:$T$999,3)</f>
        <v>0.134635</v>
      </c>
      <c r="F803" s="8">
        <f>VLOOKUP(A803,'Absolute Total Monosaccharide C'!$E$2:$T$999,4)</f>
        <v>0.008603</v>
      </c>
      <c r="G803" s="8">
        <f>VLOOKUP(A803,'Absolute Total Monosaccharide C'!$E$2:$T$999,5)</f>
        <v>0.049335</v>
      </c>
      <c r="H803" s="8">
        <f>VLOOKUP(A803,'Absolute Total Monosaccharide C'!$E$2:$T$999,6)</f>
        <v>0.003345</v>
      </c>
      <c r="I803" s="110">
        <f>VLOOKUP(A803,'Absolute Total Monosaccharide C'!$E$2:$T$999,7)</f>
        <v>0.002661</v>
      </c>
      <c r="J803" s="8">
        <f>VLOOKUP(A803,'Absolute Total Monosaccharide C'!$E$2:$T$999,8)</f>
        <v>0</v>
      </c>
      <c r="K803" s="8">
        <f>VLOOKUP(A803,'Absolute Total Monosaccharide C'!$E$2:$T$999,9)</f>
        <v>0.001797</v>
      </c>
      <c r="L803" s="8">
        <f>VLOOKUP(A803,'Absolute Total Monosaccharide C'!$E$2:$T$999,10)</f>
        <v>0.000113</v>
      </c>
      <c r="M803" s="8">
        <f>VLOOKUP(A803,'Absolute Total Monosaccharide C'!$E$2:$T$999,11)</f>
        <v>0.028516</v>
      </c>
      <c r="N803" s="8">
        <f>VLOOKUP(A803,'Absolute Total Monosaccharide C'!$E$2:$T$999,12)</f>
        <v>0.000202</v>
      </c>
      <c r="O803" s="8">
        <f>VLOOKUP(A803,'Absolute Total Monosaccharide C'!$E$2:$T$999,13)</f>
        <v>0</v>
      </c>
      <c r="P803" s="8">
        <f>VLOOKUP(A803,'Absolute Total Monosaccharide C'!$E$2:$T$999,14)</f>
        <v>0.002888</v>
      </c>
      <c r="Q803" s="8">
        <f>VLOOKUP(A803,'Absolute Total Monosaccharide C'!$E$2:$T$999,15)</f>
        <v>0</v>
      </c>
      <c r="R803" s="8">
        <f>VLOOKUP(A803,'Absolute Total Monosaccharide C'!$E$2:$T$999,16)</f>
        <v>0.000672</v>
      </c>
      <c r="S803" s="110">
        <f>VLOOKUP(A803,'Absolute Total Monosaccharide C'!$E$2:$T$999,2)</f>
        <v>10.023</v>
      </c>
    </row>
    <row r="804">
      <c r="A804" s="2" t="s">
        <v>2170</v>
      </c>
      <c r="B804" s="8" t="str">
        <f>VLOOKUP(A804,'Food Encyclopedia'!$C$2:$K$999,3)&amp;","&amp;VLOOKUP(A804,'Food Encyclopedia'!$C$2:$K$999,4)&amp;","&amp;VLOOKUP(A804,'Food Encyclopedia'!$C$2:$K$999,5)&amp;","&amp;VLOOKUP(A804,'Food Encyclopedia'!$C$2:$K$999,6)</f>
        <v>Sauce, traditional, NA, canned,Prego,Italian sace traditional ,Vegetables</v>
      </c>
      <c r="C804" s="8" t="str">
        <f>VLOOKUP(A804,'Food Encyclopedia'!$C$2:$K$999,6)</f>
        <v>Vegetables</v>
      </c>
      <c r="D804" s="8" t="str">
        <f>VLOOKUP(A804,'Food Encyclopedia'!$C$2:$K$999,7)</f>
        <v/>
      </c>
      <c r="E804" s="8">
        <f>VLOOKUP(A804,'Absolute Total Monosaccharide C'!$E$2:$T$999,3)</f>
        <v>0.176708</v>
      </c>
      <c r="F804" s="8">
        <f>VLOOKUP(A804,'Absolute Total Monosaccharide C'!$E$2:$T$999,4)</f>
        <v>0.007727</v>
      </c>
      <c r="G804" s="8">
        <f>VLOOKUP(A804,'Absolute Total Monosaccharide C'!$E$2:$T$999,5)</f>
        <v>0.062769</v>
      </c>
      <c r="H804" s="8">
        <f>VLOOKUP(A804,'Absolute Total Monosaccharide C'!$E$2:$T$999,6)</f>
        <v>0.002403</v>
      </c>
      <c r="I804" s="110">
        <f>VLOOKUP(A804,'Absolute Total Monosaccharide C'!$E$2:$T$999,7)</f>
        <v>0.00274</v>
      </c>
      <c r="J804" s="8">
        <f>VLOOKUP(A804,'Absolute Total Monosaccharide C'!$E$2:$T$999,8)</f>
        <v>0</v>
      </c>
      <c r="K804" s="8">
        <f>VLOOKUP(A804,'Absolute Total Monosaccharide C'!$E$2:$T$999,9)</f>
        <v>0.001399</v>
      </c>
      <c r="L804" s="111">
        <f>VLOOKUP(A804,'Absolute Total Monosaccharide C'!$E$2:$T$999,10)</f>
        <v>0.0000222</v>
      </c>
      <c r="M804" s="8">
        <f>VLOOKUP(A804,'Absolute Total Monosaccharide C'!$E$2:$T$999,11)</f>
        <v>0.018889</v>
      </c>
      <c r="N804" s="8">
        <f>VLOOKUP(A804,'Absolute Total Monosaccharide C'!$E$2:$T$999,12)</f>
        <v>0</v>
      </c>
      <c r="O804" s="8">
        <f>VLOOKUP(A804,'Absolute Total Monosaccharide C'!$E$2:$T$999,13)</f>
        <v>0</v>
      </c>
      <c r="P804" s="8">
        <f>VLOOKUP(A804,'Absolute Total Monosaccharide C'!$E$2:$T$999,14)</f>
        <v>0.001638</v>
      </c>
      <c r="Q804" s="8">
        <f>VLOOKUP(A804,'Absolute Total Monosaccharide C'!$E$2:$T$999,15)</f>
        <v>0</v>
      </c>
      <c r="R804" s="8">
        <f>VLOOKUP(A804,'Absolute Total Monosaccharide C'!$E$2:$T$999,16)</f>
        <v>0.000592</v>
      </c>
      <c r="S804" s="110">
        <f>VLOOKUP(A804,'Absolute Total Monosaccharide C'!$E$2:$T$999,2)</f>
        <v>10.299</v>
      </c>
    </row>
    <row r="805">
      <c r="A805" s="2" t="s">
        <v>2174</v>
      </c>
      <c r="B805" s="8" t="str">
        <f>VLOOKUP(A805,'Food Encyclopedia'!$C$2:$K$999,3)&amp;","&amp;VLOOKUP(A805,'Food Encyclopedia'!$C$2:$K$999,4)&amp;","&amp;VLOOKUP(A805,'Food Encyclopedia'!$C$2:$K$999,5)&amp;","&amp;VLOOKUP(A805,'Food Encyclopedia'!$C$2:$K$999,6)</f>
        <v>Tomato sauce, NA, canned,Hunt's,Tomato sauce ,Vegetables</v>
      </c>
      <c r="C805" s="8" t="str">
        <f>VLOOKUP(A805,'Food Encyclopedia'!$C$2:$K$999,6)</f>
        <v>Vegetables</v>
      </c>
      <c r="D805" s="8" t="str">
        <f>VLOOKUP(A805,'Food Encyclopedia'!$C$2:$K$999,7)</f>
        <v/>
      </c>
      <c r="E805" s="8">
        <f>VLOOKUP(A805,'Absolute Total Monosaccharide C'!$E$2:$T$999,3)</f>
        <v>0.134442</v>
      </c>
      <c r="F805" s="8">
        <f>VLOOKUP(A805,'Absolute Total Monosaccharide C'!$E$2:$T$999,4)</f>
        <v>0.007703</v>
      </c>
      <c r="G805" s="8">
        <f>VLOOKUP(A805,'Absolute Total Monosaccharide C'!$E$2:$T$999,5)</f>
        <v>0.043061</v>
      </c>
      <c r="H805" s="8">
        <f>VLOOKUP(A805,'Absolute Total Monosaccharide C'!$E$2:$T$999,6)</f>
        <v>0.00265</v>
      </c>
      <c r="I805" s="110">
        <f>VLOOKUP(A805,'Absolute Total Monosaccharide C'!$E$2:$T$999,7)</f>
        <v>0.00238</v>
      </c>
      <c r="J805" s="8">
        <f>VLOOKUP(A805,'Absolute Total Monosaccharide C'!$E$2:$T$999,8)</f>
        <v>0</v>
      </c>
      <c r="K805" s="8">
        <f>VLOOKUP(A805,'Absolute Total Monosaccharide C'!$E$2:$T$999,9)</f>
        <v>0.001483</v>
      </c>
      <c r="L805" s="8">
        <f>VLOOKUP(A805,'Absolute Total Monosaccharide C'!$E$2:$T$999,10)</f>
        <v>0.000168</v>
      </c>
      <c r="M805" s="8">
        <f>VLOOKUP(A805,'Absolute Total Monosaccharide C'!$E$2:$T$999,11)</f>
        <v>0.023592</v>
      </c>
      <c r="N805" s="8">
        <f>VLOOKUP(A805,'Absolute Total Monosaccharide C'!$E$2:$T$999,12)</f>
        <v>0.000108</v>
      </c>
      <c r="O805" s="8">
        <f>VLOOKUP(A805,'Absolute Total Monosaccharide C'!$E$2:$T$999,13)</f>
        <v>0</v>
      </c>
      <c r="P805" s="8">
        <f>VLOOKUP(A805,'Absolute Total Monosaccharide C'!$E$2:$T$999,14)</f>
        <v>0.000456</v>
      </c>
      <c r="Q805" s="8">
        <f>VLOOKUP(A805,'Absolute Total Monosaccharide C'!$E$2:$T$999,15)</f>
        <v>0</v>
      </c>
      <c r="R805" s="8">
        <f>VLOOKUP(A805,'Absolute Total Monosaccharide C'!$E$2:$T$999,16)</f>
        <v>0.000752</v>
      </c>
      <c r="S805" s="110">
        <f>VLOOKUP(A805,'Absolute Total Monosaccharide C'!$E$2:$T$999,2)</f>
        <v>9.84</v>
      </c>
    </row>
    <row r="806">
      <c r="A806" s="2" t="s">
        <v>2177</v>
      </c>
      <c r="B806" s="8" t="str">
        <f>VLOOKUP(A806,'Food Encyclopedia'!$C$2:$K$999,3)&amp;","&amp;VLOOKUP(A806,'Food Encyclopedia'!$C$2:$K$999,4)&amp;","&amp;VLOOKUP(A806,'Food Encyclopedia'!$C$2:$K$999,5)&amp;","&amp;VLOOKUP(A806,'Food Encyclopedia'!$C$2:$K$999,6)</f>
        <v>Tomato sauce, NA, canned ,Muir Glen,Tomato sauce,Vegetables</v>
      </c>
      <c r="C806" s="8" t="str">
        <f>VLOOKUP(A806,'Food Encyclopedia'!$C$2:$K$999,6)</f>
        <v>Vegetables</v>
      </c>
      <c r="D806" s="8" t="str">
        <f>VLOOKUP(A806,'Food Encyclopedia'!$C$2:$K$999,7)</f>
        <v/>
      </c>
      <c r="E806" s="8">
        <f>VLOOKUP(A806,'Absolute Total Monosaccharide C'!$E$2:$T$999,3)</f>
        <v>0.138103</v>
      </c>
      <c r="F806" s="8">
        <f>VLOOKUP(A806,'Absolute Total Monosaccharide C'!$E$2:$T$999,4)</f>
        <v>0.007963</v>
      </c>
      <c r="G806" s="8">
        <f>VLOOKUP(A806,'Absolute Total Monosaccharide C'!$E$2:$T$999,5)</f>
        <v>0.045594</v>
      </c>
      <c r="H806" s="8">
        <f>VLOOKUP(A806,'Absolute Total Monosaccharide C'!$E$2:$T$999,6)</f>
        <v>0.003329</v>
      </c>
      <c r="I806" s="110">
        <f>VLOOKUP(A806,'Absolute Total Monosaccharide C'!$E$2:$T$999,7)</f>
        <v>0.00271</v>
      </c>
      <c r="J806" s="8">
        <f>VLOOKUP(A806,'Absolute Total Monosaccharide C'!$E$2:$T$999,8)</f>
        <v>0</v>
      </c>
      <c r="K806" s="8">
        <f>VLOOKUP(A806,'Absolute Total Monosaccharide C'!$E$2:$T$999,9)</f>
        <v>0.001989</v>
      </c>
      <c r="L806" s="111">
        <f>VLOOKUP(A806,'Absolute Total Monosaccharide C'!$E$2:$T$999,10)</f>
        <v>0.0000799</v>
      </c>
      <c r="M806" s="8">
        <f>VLOOKUP(A806,'Absolute Total Monosaccharide C'!$E$2:$T$999,11)</f>
        <v>0.02765</v>
      </c>
      <c r="N806" s="8">
        <f>VLOOKUP(A806,'Absolute Total Monosaccharide C'!$E$2:$T$999,12)</f>
        <v>0.0002</v>
      </c>
      <c r="O806" s="8">
        <f>VLOOKUP(A806,'Absolute Total Monosaccharide C'!$E$2:$T$999,13)</f>
        <v>0</v>
      </c>
      <c r="P806" s="8">
        <f>VLOOKUP(A806,'Absolute Total Monosaccharide C'!$E$2:$T$999,14)</f>
        <v>0.000342</v>
      </c>
      <c r="Q806" s="8">
        <f>VLOOKUP(A806,'Absolute Total Monosaccharide C'!$E$2:$T$999,15)</f>
        <v>0</v>
      </c>
      <c r="R806" s="8">
        <f>VLOOKUP(A806,'Absolute Total Monosaccharide C'!$E$2:$T$999,16)</f>
        <v>0.00088</v>
      </c>
      <c r="S806" s="110">
        <f>VLOOKUP(A806,'Absolute Total Monosaccharide C'!$E$2:$T$999,2)</f>
        <v>10.036</v>
      </c>
    </row>
    <row r="807">
      <c r="A807" s="2" t="s">
        <v>2180</v>
      </c>
      <c r="B807" s="8" t="str">
        <f>VLOOKUP(A807,'Food Encyclopedia'!$C$2:$K$999,3)&amp;","&amp;VLOOKUP(A807,'Food Encyclopedia'!$C$2:$K$999,4)&amp;","&amp;VLOOKUP(A807,'Food Encyclopedia'!$C$2:$K$999,5)&amp;","&amp;VLOOKUP(A807,'Food Encyclopedia'!$C$2:$K$999,6)</f>
        <v>Tomato paste, NA, canned ,Muir Glen,Tomato paste,Vegetables</v>
      </c>
      <c r="C807" s="8" t="str">
        <f>VLOOKUP(A807,'Food Encyclopedia'!$C$2:$K$999,6)</f>
        <v>Vegetables</v>
      </c>
      <c r="D807" s="8" t="str">
        <f>VLOOKUP(A807,'Food Encyclopedia'!$C$2:$K$999,7)</f>
        <v/>
      </c>
      <c r="E807" s="8">
        <f>VLOOKUP(A807,'Absolute Total Monosaccharide C'!$E$2:$T$999,3)</f>
        <v>0.162094</v>
      </c>
      <c r="F807" s="8">
        <f>VLOOKUP(A807,'Absolute Total Monosaccharide C'!$E$2:$T$999,4)</f>
        <v>0.007245</v>
      </c>
      <c r="G807" s="8">
        <f>VLOOKUP(A807,'Absolute Total Monosaccharide C'!$E$2:$T$999,5)</f>
        <v>0.056751</v>
      </c>
      <c r="H807" s="8">
        <f>VLOOKUP(A807,'Absolute Total Monosaccharide C'!$E$2:$T$999,6)</f>
        <v>0.004095</v>
      </c>
      <c r="I807" s="110">
        <f>VLOOKUP(A807,'Absolute Total Monosaccharide C'!$E$2:$T$999,7)</f>
        <v>0.003308</v>
      </c>
      <c r="J807" s="8">
        <f>VLOOKUP(A807,'Absolute Total Monosaccharide C'!$E$2:$T$999,8)</f>
        <v>0</v>
      </c>
      <c r="K807" s="8">
        <f>VLOOKUP(A807,'Absolute Total Monosaccharide C'!$E$2:$T$999,9)</f>
        <v>0.001796</v>
      </c>
      <c r="L807" s="111">
        <f>VLOOKUP(A807,'Absolute Total Monosaccharide C'!$E$2:$T$999,10)</f>
        <v>0.0000183</v>
      </c>
      <c r="M807" s="8">
        <f>VLOOKUP(A807,'Absolute Total Monosaccharide C'!$E$2:$T$999,11)</f>
        <v>0.03136</v>
      </c>
      <c r="N807" s="8">
        <f>VLOOKUP(A807,'Absolute Total Monosaccharide C'!$E$2:$T$999,12)</f>
        <v>0</v>
      </c>
      <c r="O807" s="8">
        <f>VLOOKUP(A807,'Absolute Total Monosaccharide C'!$E$2:$T$999,13)</f>
        <v>0</v>
      </c>
      <c r="P807" s="8">
        <f>VLOOKUP(A807,'Absolute Total Monosaccharide C'!$E$2:$T$999,14)</f>
        <v>0.002341</v>
      </c>
      <c r="Q807" s="8">
        <f>VLOOKUP(A807,'Absolute Total Monosaccharide C'!$E$2:$T$999,15)</f>
        <v>0</v>
      </c>
      <c r="R807" s="8">
        <f>VLOOKUP(A807,'Absolute Total Monosaccharide C'!$E$2:$T$999,16)</f>
        <v>0.00102</v>
      </c>
      <c r="S807" s="110">
        <f>VLOOKUP(A807,'Absolute Total Monosaccharide C'!$E$2:$T$999,2)</f>
        <v>10.005</v>
      </c>
    </row>
    <row r="808">
      <c r="A808" s="2" t="s">
        <v>2182</v>
      </c>
      <c r="B808" s="8" t="str">
        <f>VLOOKUP(A808,'Food Encyclopedia'!$C$2:$K$999,3)&amp;","&amp;VLOOKUP(A808,'Food Encyclopedia'!$C$2:$K$999,4)&amp;","&amp;VLOOKUP(A808,'Food Encyclopedia'!$C$2:$K$999,5)&amp;","&amp;VLOOKUP(A808,'Food Encyclopedia'!$C$2:$K$999,6)</f>
        <v>Ketchup, NA, plastic container,Heinz,Tomato ketchup,Vegetables</v>
      </c>
      <c r="C808" s="8" t="str">
        <f>VLOOKUP(A808,'Food Encyclopedia'!$C$2:$K$999,6)</f>
        <v>Vegetables</v>
      </c>
      <c r="D808" s="8" t="str">
        <f>VLOOKUP(A808,'Food Encyclopedia'!$C$2:$K$999,7)</f>
        <v/>
      </c>
      <c r="E808" s="8">
        <f>VLOOKUP(A808,'Absolute Total Monosaccharide C'!$E$2:$T$999,3)</f>
        <v>0.308059</v>
      </c>
      <c r="F808" s="8">
        <f>VLOOKUP(A808,'Absolute Total Monosaccharide C'!$E$2:$T$999,4)</f>
        <v>0.005155</v>
      </c>
      <c r="G808" s="8">
        <f>VLOOKUP(A808,'Absolute Total Monosaccharide C'!$E$2:$T$999,5)</f>
        <v>0.065823</v>
      </c>
      <c r="H808" s="8">
        <f>VLOOKUP(A808,'Absolute Total Monosaccharide C'!$E$2:$T$999,6)</f>
        <v>0.000489</v>
      </c>
      <c r="I808" s="110">
        <f>VLOOKUP(A808,'Absolute Total Monosaccharide C'!$E$2:$T$999,7)</f>
        <v>0.001322</v>
      </c>
      <c r="J808" s="8">
        <f>VLOOKUP(A808,'Absolute Total Monosaccharide C'!$E$2:$T$999,8)</f>
        <v>0</v>
      </c>
      <c r="K808" s="8">
        <f>VLOOKUP(A808,'Absolute Total Monosaccharide C'!$E$2:$T$999,9)</f>
        <v>0.000433</v>
      </c>
      <c r="L808" s="8">
        <f>VLOOKUP(A808,'Absolute Total Monosaccharide C'!$E$2:$T$999,10)</f>
        <v>0</v>
      </c>
      <c r="M808" s="8">
        <f>VLOOKUP(A808,'Absolute Total Monosaccharide C'!$E$2:$T$999,11)</f>
        <v>0.006513</v>
      </c>
      <c r="N808" s="8">
        <f>VLOOKUP(A808,'Absolute Total Monosaccharide C'!$E$2:$T$999,12)</f>
        <v>0.000562</v>
      </c>
      <c r="O808" s="8">
        <f>VLOOKUP(A808,'Absolute Total Monosaccharide C'!$E$2:$T$999,13)</f>
        <v>0</v>
      </c>
      <c r="P808" s="8">
        <f>VLOOKUP(A808,'Absolute Total Monosaccharide C'!$E$2:$T$999,14)</f>
        <v>0</v>
      </c>
      <c r="Q808" s="8">
        <f>VLOOKUP(A808,'Absolute Total Monosaccharide C'!$E$2:$T$999,15)</f>
        <v>0</v>
      </c>
      <c r="R808" s="111">
        <f>VLOOKUP(A808,'Absolute Total Monosaccharide C'!$E$2:$T$999,16)</f>
        <v>0.0000894</v>
      </c>
      <c r="S808" s="110">
        <f>VLOOKUP(A808,'Absolute Total Monosaccharide C'!$E$2:$T$999,2)</f>
        <v>10.113</v>
      </c>
    </row>
    <row r="809">
      <c r="A809" s="2" t="s">
        <v>2186</v>
      </c>
      <c r="B809" s="8" t="str">
        <f>VLOOKUP(A809,'Food Encyclopedia'!$C$2:$K$999,3)&amp;","&amp;VLOOKUP(A809,'Food Encyclopedia'!$C$2:$K$999,4)&amp;","&amp;VLOOKUP(A809,'Food Encyclopedia'!$C$2:$K$999,5)&amp;","&amp;VLOOKUP(A809,'Food Encyclopedia'!$C$2:$K$999,6)</f>
        <v>Olives, pitted, NA, jar,Organics,Organic pitted kalamata olives,Vegetables</v>
      </c>
      <c r="C809" s="8" t="str">
        <f>VLOOKUP(A809,'Food Encyclopedia'!$C$2:$K$999,6)</f>
        <v>Vegetables</v>
      </c>
      <c r="D809" s="8" t="str">
        <f>VLOOKUP(A809,'Food Encyclopedia'!$C$2:$K$999,7)</f>
        <v/>
      </c>
      <c r="E809" s="8">
        <f>VLOOKUP(A809,'Absolute Total Monosaccharide C'!$E$2:$T$999,3)</f>
        <v>0</v>
      </c>
      <c r="F809" s="8">
        <f>VLOOKUP(A809,'Absolute Total Monosaccharide C'!$E$2:$T$999,4)</f>
        <v>0.002198</v>
      </c>
      <c r="G809" s="8">
        <f>VLOOKUP(A809,'Absolute Total Monosaccharide C'!$E$2:$T$999,5)</f>
        <v>0</v>
      </c>
      <c r="H809" s="8">
        <f>VLOOKUP(A809,'Absolute Total Monosaccharide C'!$E$2:$T$999,6)</f>
        <v>0.001682</v>
      </c>
      <c r="I809" s="110">
        <f>VLOOKUP(A809,'Absolute Total Monosaccharide C'!$E$2:$T$999,7)</f>
        <v>0.004299</v>
      </c>
      <c r="J809" s="8">
        <f>VLOOKUP(A809,'Absolute Total Monosaccharide C'!$E$2:$T$999,8)</f>
        <v>0</v>
      </c>
      <c r="K809" s="8">
        <f>VLOOKUP(A809,'Absolute Total Monosaccharide C'!$E$2:$T$999,9)</f>
        <v>0.001945</v>
      </c>
      <c r="L809" s="8">
        <f>VLOOKUP(A809,'Absolute Total Monosaccharide C'!$E$2:$T$999,10)</f>
        <v>0</v>
      </c>
      <c r="M809" s="8">
        <f>VLOOKUP(A809,'Absolute Total Monosaccharide C'!$E$2:$T$999,11)</f>
        <v>0.004785</v>
      </c>
      <c r="N809" s="8">
        <f>VLOOKUP(A809,'Absolute Total Monosaccharide C'!$E$2:$T$999,12)</f>
        <v>0.000327</v>
      </c>
      <c r="O809" s="8">
        <f>VLOOKUP(A809,'Absolute Total Monosaccharide C'!$E$2:$T$999,13)</f>
        <v>0</v>
      </c>
      <c r="P809" s="8">
        <f>VLOOKUP(A809,'Absolute Total Monosaccharide C'!$E$2:$T$999,14)</f>
        <v>0</v>
      </c>
      <c r="Q809" s="8">
        <f>VLOOKUP(A809,'Absolute Total Monosaccharide C'!$E$2:$T$999,15)</f>
        <v>0</v>
      </c>
      <c r="R809" s="111">
        <f>VLOOKUP(A809,'Absolute Total Monosaccharide C'!$E$2:$T$999,16)</f>
        <v>0.0000302</v>
      </c>
      <c r="S809" s="110">
        <f>VLOOKUP(A809,'Absolute Total Monosaccharide C'!$E$2:$T$999,2)</f>
        <v>10.188</v>
      </c>
    </row>
    <row r="810">
      <c r="A810" s="2" t="s">
        <v>2189</v>
      </c>
      <c r="B810" s="8" t="str">
        <f>VLOOKUP(A810,'Food Encyclopedia'!$C$2:$K$999,3)&amp;","&amp;VLOOKUP(A810,'Food Encyclopedia'!$C$2:$K$999,4)&amp;","&amp;VLOOKUP(A810,'Food Encyclopedia'!$C$2:$K$999,5)&amp;","&amp;VLOOKUP(A810,'Food Encyclopedia'!$C$2:$K$999,6)</f>
        <v>Beans, refried, NA, canned,Amy's,Vegetarian organic refried beans, traditional,Beans, Peas, Legumes, Nuts, Seeds</v>
      </c>
      <c r="C810" s="8" t="str">
        <f>VLOOKUP(A810,'Food Encyclopedia'!$C$2:$K$999,6)</f>
        <v>Beans, Peas, Legumes, Nuts, Seeds</v>
      </c>
      <c r="D810" s="8" t="str">
        <f>VLOOKUP(A810,'Food Encyclopedia'!$C$2:$K$999,7)</f>
        <v/>
      </c>
      <c r="E810" s="8">
        <f>VLOOKUP(A810,'Absolute Total Monosaccharide C'!$E$2:$T$999,3)</f>
        <v>0.315961</v>
      </c>
      <c r="F810" s="8">
        <f>VLOOKUP(A810,'Absolute Total Monosaccharide C'!$E$2:$T$999,4)</f>
        <v>0.018739</v>
      </c>
      <c r="G810" s="8">
        <f>VLOOKUP(A810,'Absolute Total Monosaccharide C'!$E$2:$T$999,5)</f>
        <v>0.00678</v>
      </c>
      <c r="H810" s="8">
        <f>VLOOKUP(A810,'Absolute Total Monosaccharide C'!$E$2:$T$999,6)</f>
        <v>0.008727</v>
      </c>
      <c r="I810" s="110">
        <f>VLOOKUP(A810,'Absolute Total Monosaccharide C'!$E$2:$T$999,7)</f>
        <v>0.033989</v>
      </c>
      <c r="J810" s="8">
        <f>VLOOKUP(A810,'Absolute Total Monosaccharide C'!$E$2:$T$999,8)</f>
        <v>0.001956</v>
      </c>
      <c r="K810" s="8">
        <f>VLOOKUP(A810,'Absolute Total Monosaccharide C'!$E$2:$T$999,9)</f>
        <v>0.001136</v>
      </c>
      <c r="L810" s="8">
        <f>VLOOKUP(A810,'Absolute Total Monosaccharide C'!$E$2:$T$999,10)</f>
        <v>0.000506</v>
      </c>
      <c r="M810" s="8">
        <f>VLOOKUP(A810,'Absolute Total Monosaccharide C'!$E$2:$T$999,11)</f>
        <v>0.002358</v>
      </c>
      <c r="N810" s="8">
        <f>VLOOKUP(A810,'Absolute Total Monosaccharide C'!$E$2:$T$999,12)</f>
        <v>0.000129</v>
      </c>
      <c r="O810" s="8">
        <f>VLOOKUP(A810,'Absolute Total Monosaccharide C'!$E$2:$T$999,13)</f>
        <v>0</v>
      </c>
      <c r="P810" s="8">
        <f>VLOOKUP(A810,'Absolute Total Monosaccharide C'!$E$2:$T$999,14)</f>
        <v>0.005443</v>
      </c>
      <c r="Q810" s="111">
        <f>VLOOKUP(A810,'Absolute Total Monosaccharide C'!$E$2:$T$999,15)</f>
        <v>0.0000147</v>
      </c>
      <c r="R810" s="8">
        <f>VLOOKUP(A810,'Absolute Total Monosaccharide C'!$E$2:$T$999,16)</f>
        <v>0.000596</v>
      </c>
      <c r="S810" s="110">
        <f>VLOOKUP(A810,'Absolute Total Monosaccharide C'!$E$2:$T$999,2)</f>
        <v>9.761</v>
      </c>
    </row>
    <row r="811">
      <c r="A811" s="2" t="s">
        <v>2193</v>
      </c>
      <c r="B811" s="8" t="str">
        <f>VLOOKUP(A811,'Food Encyclopedia'!$C$2:$K$999,3)&amp;","&amp;VLOOKUP(A811,'Food Encyclopedia'!$C$2:$K$999,4)&amp;","&amp;VLOOKUP(A811,'Food Encyclopedia'!$C$2:$K$999,5)&amp;","&amp;VLOOKUP(A811,'Food Encyclopedia'!$C$2:$K$999,6)</f>
        <v>Soup, chicken noodle, NA, canned,Annie's,Chicken noodle soup,Meat, Poultry, Fish, and Mixtures</v>
      </c>
      <c r="C811" s="8" t="str">
        <f>VLOOKUP(A811,'Food Encyclopedia'!$C$2:$K$999,6)</f>
        <v>Meat, Poultry, Fish, and Mixtures</v>
      </c>
      <c r="D811" s="8" t="str">
        <f>VLOOKUP(A811,'Food Encyclopedia'!$C$2:$K$999,7)</f>
        <v/>
      </c>
      <c r="E811" s="8">
        <f>VLOOKUP(A811,'Absolute Total Monosaccharide C'!$E$2:$T$999,3)</f>
        <v>0.40884</v>
      </c>
      <c r="F811" s="8">
        <f>VLOOKUP(A811,'Absolute Total Monosaccharide C'!$E$2:$T$999,4)</f>
        <v>0.005333</v>
      </c>
      <c r="G811" s="8">
        <f>VLOOKUP(A811,'Absolute Total Monosaccharide C'!$E$2:$T$999,5)</f>
        <v>0.005177</v>
      </c>
      <c r="H811" s="8">
        <f>VLOOKUP(A811,'Absolute Total Monosaccharide C'!$E$2:$T$999,6)</f>
        <v>0.004825</v>
      </c>
      <c r="I811" s="110">
        <f>VLOOKUP(A811,'Absolute Total Monosaccharide C'!$E$2:$T$999,7)</f>
        <v>0.006926</v>
      </c>
      <c r="J811" s="111">
        <f>VLOOKUP(A811,'Absolute Total Monosaccharide C'!$E$2:$T$999,8)</f>
        <v>0.0000872</v>
      </c>
      <c r="K811" s="8">
        <f>VLOOKUP(A811,'Absolute Total Monosaccharide C'!$E$2:$T$999,9)</f>
        <v>0.000317</v>
      </c>
      <c r="L811" s="111">
        <f>VLOOKUP(A811,'Absolute Total Monosaccharide C'!$E$2:$T$999,10)</f>
        <v>0.0000599</v>
      </c>
      <c r="M811" s="8">
        <f>VLOOKUP(A811,'Absolute Total Monosaccharide C'!$E$2:$T$999,11)</f>
        <v>0.00089</v>
      </c>
      <c r="N811" s="111">
        <f>VLOOKUP(A811,'Absolute Total Monosaccharide C'!$E$2:$T$999,12)</f>
        <v>0.0000303</v>
      </c>
      <c r="O811" s="8">
        <f>VLOOKUP(A811,'Absolute Total Monosaccharide C'!$E$2:$T$999,13)</f>
        <v>0</v>
      </c>
      <c r="P811" s="8">
        <f>VLOOKUP(A811,'Absolute Total Monosaccharide C'!$E$2:$T$999,14)</f>
        <v>0.00168</v>
      </c>
      <c r="Q811" s="8">
        <f>VLOOKUP(A811,'Absolute Total Monosaccharide C'!$E$2:$T$999,15)</f>
        <v>0</v>
      </c>
      <c r="R811" s="8">
        <f>VLOOKUP(A811,'Absolute Total Monosaccharide C'!$E$2:$T$999,16)</f>
        <v>0.000572</v>
      </c>
      <c r="S811" s="110">
        <f>VLOOKUP(A811,'Absolute Total Monosaccharide C'!$E$2:$T$999,2)</f>
        <v>10.179</v>
      </c>
    </row>
    <row r="812">
      <c r="A812" s="2" t="s">
        <v>2197</v>
      </c>
      <c r="B812" s="8" t="str">
        <f>VLOOKUP(A812,'Food Encyclopedia'!$C$2:$K$999,3)&amp;","&amp;VLOOKUP(A812,'Food Encyclopedia'!$C$2:$K$999,4)&amp;","&amp;VLOOKUP(A812,'Food Encyclopedia'!$C$2:$K$999,5)&amp;","&amp;VLOOKUP(A812,'Food Encyclopedia'!$C$2:$K$999,6)</f>
        <v>Beans, cannellini, NA, canned,Organics,Organic cannellini beans,Beans, Peas, Legumes, Nuts, Seeds</v>
      </c>
      <c r="C812" s="8" t="str">
        <f>VLOOKUP(A812,'Food Encyclopedia'!$C$2:$K$999,6)</f>
        <v>Beans, Peas, Legumes, Nuts, Seeds</v>
      </c>
      <c r="D812" s="8" t="str">
        <f>VLOOKUP(A812,'Food Encyclopedia'!$C$2:$K$999,7)</f>
        <v/>
      </c>
      <c r="E812" s="8">
        <f>VLOOKUP(A812,'Absolute Total Monosaccharide C'!$E$2:$T$999,3)</f>
        <v>0.326083</v>
      </c>
      <c r="F812" s="8">
        <f>VLOOKUP(A812,'Absolute Total Monosaccharide C'!$E$2:$T$999,4)</f>
        <v>0.02639</v>
      </c>
      <c r="G812" s="8">
        <f>VLOOKUP(A812,'Absolute Total Monosaccharide C'!$E$2:$T$999,5)</f>
        <v>0.006328</v>
      </c>
      <c r="H812" s="8">
        <f>VLOOKUP(A812,'Absolute Total Monosaccharide C'!$E$2:$T$999,6)</f>
        <v>0.008549</v>
      </c>
      <c r="I812" s="110">
        <f>VLOOKUP(A812,'Absolute Total Monosaccharide C'!$E$2:$T$999,7)</f>
        <v>0.031797</v>
      </c>
      <c r="J812" s="8">
        <f>VLOOKUP(A812,'Absolute Total Monosaccharide C'!$E$2:$T$999,8)</f>
        <v>0.002243</v>
      </c>
      <c r="K812" s="8">
        <f>VLOOKUP(A812,'Absolute Total Monosaccharide C'!$E$2:$T$999,9)</f>
        <v>0.001306</v>
      </c>
      <c r="L812" s="111">
        <f>VLOOKUP(A812,'Absolute Total Monosaccharide C'!$E$2:$T$999,10)</f>
        <v>0.0000996</v>
      </c>
      <c r="M812" s="8">
        <f>VLOOKUP(A812,'Absolute Total Monosaccharide C'!$E$2:$T$999,11)</f>
        <v>0.008803</v>
      </c>
      <c r="N812" s="8">
        <f>VLOOKUP(A812,'Absolute Total Monosaccharide C'!$E$2:$T$999,12)</f>
        <v>0.000536</v>
      </c>
      <c r="O812" s="8">
        <f>VLOOKUP(A812,'Absolute Total Monosaccharide C'!$E$2:$T$999,13)</f>
        <v>0</v>
      </c>
      <c r="P812" s="8">
        <f>VLOOKUP(A812,'Absolute Total Monosaccharide C'!$E$2:$T$999,14)</f>
        <v>0.004937</v>
      </c>
      <c r="Q812" s="8">
        <f>VLOOKUP(A812,'Absolute Total Monosaccharide C'!$E$2:$T$999,15)</f>
        <v>0</v>
      </c>
      <c r="R812" s="8">
        <f>VLOOKUP(A812,'Absolute Total Monosaccharide C'!$E$2:$T$999,16)</f>
        <v>0.000651</v>
      </c>
      <c r="S812" s="110">
        <f>VLOOKUP(A812,'Absolute Total Monosaccharide C'!$E$2:$T$999,2)</f>
        <v>10.11</v>
      </c>
    </row>
    <row r="813">
      <c r="A813" s="2" t="s">
        <v>2200</v>
      </c>
      <c r="B813" s="8" t="str">
        <f>VLOOKUP(A813,'Food Encyclopedia'!$C$2:$K$999,3)&amp;","&amp;VLOOKUP(A813,'Food Encyclopedia'!$C$2:$K$999,4)&amp;","&amp;VLOOKUP(A813,'Food Encyclopedia'!$C$2:$K$999,5)&amp;","&amp;VLOOKUP(A813,'Food Encyclopedia'!$C$2:$K$999,6)</f>
        <v>Beans, refried black beans, NA, canned,Amy's,Vegetarian organic refried beans, black beans ,Beans, Peas, Legumes, Nuts, Seeds</v>
      </c>
      <c r="C813" s="8" t="str">
        <f>VLOOKUP(A813,'Food Encyclopedia'!$C$2:$K$999,6)</f>
        <v>Beans, Peas, Legumes, Nuts, Seeds</v>
      </c>
      <c r="D813" s="8" t="str">
        <f>VLOOKUP(A813,'Food Encyclopedia'!$C$2:$K$999,7)</f>
        <v/>
      </c>
      <c r="E813" s="8">
        <f>VLOOKUP(A813,'Absolute Total Monosaccharide C'!$E$2:$T$999,3)</f>
        <v>0.304191</v>
      </c>
      <c r="F813" s="8">
        <f>VLOOKUP(A813,'Absolute Total Monosaccharide C'!$E$2:$T$999,4)</f>
        <v>0.017799</v>
      </c>
      <c r="G813" s="8">
        <f>VLOOKUP(A813,'Absolute Total Monosaccharide C'!$E$2:$T$999,5)</f>
        <v>0.006347</v>
      </c>
      <c r="H813" s="8">
        <f>VLOOKUP(A813,'Absolute Total Monosaccharide C'!$E$2:$T$999,6)</f>
        <v>0.009704</v>
      </c>
      <c r="I813" s="110">
        <f>VLOOKUP(A813,'Absolute Total Monosaccharide C'!$E$2:$T$999,7)</f>
        <v>0.034362</v>
      </c>
      <c r="J813" s="8">
        <f>VLOOKUP(A813,'Absolute Total Monosaccharide C'!$E$2:$T$999,8)</f>
        <v>0.001995</v>
      </c>
      <c r="K813" s="8">
        <f>VLOOKUP(A813,'Absolute Total Monosaccharide C'!$E$2:$T$999,9)</f>
        <v>0.001221</v>
      </c>
      <c r="L813" s="8">
        <f>VLOOKUP(A813,'Absolute Total Monosaccharide C'!$E$2:$T$999,10)</f>
        <v>0.000415</v>
      </c>
      <c r="M813" s="8">
        <f>VLOOKUP(A813,'Absolute Total Monosaccharide C'!$E$2:$T$999,11)</f>
        <v>0.002877</v>
      </c>
      <c r="N813" s="111">
        <f>VLOOKUP(A813,'Absolute Total Monosaccharide C'!$E$2:$T$999,12)</f>
        <v>0.0000879</v>
      </c>
      <c r="O813" s="111">
        <f>VLOOKUP(A813,'Absolute Total Monosaccharide C'!$E$2:$T$999,13)</f>
        <v>0.0000713</v>
      </c>
      <c r="P813" s="8">
        <f>VLOOKUP(A813,'Absolute Total Monosaccharide C'!$E$2:$T$999,14)</f>
        <v>0.005016</v>
      </c>
      <c r="Q813" s="111">
        <f>VLOOKUP(A813,'Absolute Total Monosaccharide C'!$E$2:$T$999,15)</f>
        <v>0.0000356</v>
      </c>
      <c r="R813" s="8">
        <f>VLOOKUP(A813,'Absolute Total Monosaccharide C'!$E$2:$T$999,16)</f>
        <v>0.000661</v>
      </c>
      <c r="S813" s="110">
        <f>VLOOKUP(A813,'Absolute Total Monosaccharide C'!$E$2:$T$999,2)</f>
        <v>10.309</v>
      </c>
    </row>
    <row r="814">
      <c r="A814" s="2" t="s">
        <v>2203</v>
      </c>
      <c r="B814" s="8" t="str">
        <f>VLOOKUP(A814,'Food Encyclopedia'!$C$2:$K$999,3)&amp;","&amp;VLOOKUP(A814,'Food Encyclopedia'!$C$2:$K$999,4)&amp;","&amp;VLOOKUP(A814,'Food Encyclopedia'!$C$2:$K$999,5)&amp;","&amp;VLOOKUP(A814,'Food Encyclopedia'!$C$2:$K$999,6)</f>
        <v>Butter, sunflower, NA, plastic container,SunButter,Natural sunflower butter,Beans, Peas, Legumes, Nuts, Seeds</v>
      </c>
      <c r="C814" s="8" t="str">
        <f>VLOOKUP(A814,'Food Encyclopedia'!$C$2:$K$999,6)</f>
        <v>Beans, Peas, Legumes, Nuts, Seeds</v>
      </c>
      <c r="D814" s="8" t="str">
        <f>VLOOKUP(A814,'Food Encyclopedia'!$C$2:$K$999,7)</f>
        <v/>
      </c>
      <c r="E814" s="8">
        <f>VLOOKUP(A814,'Absolute Total Monosaccharide C'!$E$2:$T$999,3)</f>
        <v>0.036307</v>
      </c>
      <c r="F814" s="8">
        <f>VLOOKUP(A814,'Absolute Total Monosaccharide C'!$E$2:$T$999,4)</f>
        <v>0.008888</v>
      </c>
      <c r="G814" s="8">
        <f>VLOOKUP(A814,'Absolute Total Monosaccharide C'!$E$2:$T$999,5)</f>
        <v>0.004903</v>
      </c>
      <c r="H814" s="8">
        <f>VLOOKUP(A814,'Absolute Total Monosaccharide C'!$E$2:$T$999,6)</f>
        <v>0.003204</v>
      </c>
      <c r="I814" s="110">
        <f>VLOOKUP(A814,'Absolute Total Monosaccharide C'!$E$2:$T$999,7)</f>
        <v>0.012903</v>
      </c>
      <c r="J814" s="8">
        <f>VLOOKUP(A814,'Absolute Total Monosaccharide C'!$E$2:$T$999,8)</f>
        <v>0.000457</v>
      </c>
      <c r="K814" s="8">
        <f>VLOOKUP(A814,'Absolute Total Monosaccharide C'!$E$2:$T$999,9)</f>
        <v>0.000869</v>
      </c>
      <c r="L814" s="111">
        <f>VLOOKUP(A814,'Absolute Total Monosaccharide C'!$E$2:$T$999,10)</f>
        <v>0.0000571</v>
      </c>
      <c r="M814" s="8">
        <f>VLOOKUP(A814,'Absolute Total Monosaccharide C'!$E$2:$T$999,11)</f>
        <v>0.001407</v>
      </c>
      <c r="N814" s="111">
        <f>VLOOKUP(A814,'Absolute Total Monosaccharide C'!$E$2:$T$999,12)</f>
        <v>0.0000578</v>
      </c>
      <c r="O814" s="8">
        <f>VLOOKUP(A814,'Absolute Total Monosaccharide C'!$E$2:$T$999,13)</f>
        <v>0</v>
      </c>
      <c r="P814" s="8">
        <f>VLOOKUP(A814,'Absolute Total Monosaccharide C'!$E$2:$T$999,14)</f>
        <v>0.005346</v>
      </c>
      <c r="Q814" s="111">
        <f>VLOOKUP(A814,'Absolute Total Monosaccharide C'!$E$2:$T$999,15)</f>
        <v>0.0000216</v>
      </c>
      <c r="R814" s="8">
        <f>VLOOKUP(A814,'Absolute Total Monosaccharide C'!$E$2:$T$999,16)</f>
        <v>0.000376</v>
      </c>
      <c r="S814" s="110">
        <f>VLOOKUP(A814,'Absolute Total Monosaccharide C'!$E$2:$T$999,2)</f>
        <v>10.629</v>
      </c>
    </row>
    <row r="815">
      <c r="A815" s="2" t="s">
        <v>2207</v>
      </c>
      <c r="B815" s="8" t="str">
        <f>VLOOKUP(A815,'Food Encyclopedia'!$C$2:$K$999,3)&amp;","&amp;VLOOKUP(A815,'Food Encyclopedia'!$C$2:$K$999,4)&amp;","&amp;VLOOKUP(A815,'Food Encyclopedia'!$C$2:$K$999,5)&amp;","&amp;VLOOKUP(A815,'Food Encyclopedia'!$C$2:$K$999,6)</f>
        <v>Mayonnaise, NA, platic container,Best Foods,Real mayonnaise,Fats, Oils, and Salad Dressings</v>
      </c>
      <c r="C815" s="8" t="str">
        <f>VLOOKUP(A815,'Food Encyclopedia'!$C$2:$K$999,6)</f>
        <v>Fats, Oils, and Salad Dressings</v>
      </c>
      <c r="D815" s="8" t="str">
        <f>VLOOKUP(A815,'Food Encyclopedia'!$C$2:$K$999,7)</f>
        <v/>
      </c>
      <c r="E815" s="8">
        <f>VLOOKUP(A815,'Absolute Total Monosaccharide C'!$E$2:$T$999,3)</f>
        <v>0.001238</v>
      </c>
      <c r="F815" s="8">
        <f>VLOOKUP(A815,'Absolute Total Monosaccharide C'!$E$2:$T$999,4)</f>
        <v>0.00017</v>
      </c>
      <c r="G815" s="8">
        <f>VLOOKUP(A815,'Absolute Total Monosaccharide C'!$E$2:$T$999,5)</f>
        <v>0.000993</v>
      </c>
      <c r="H815" s="8">
        <f>VLOOKUP(A815,'Absolute Total Monosaccharide C'!$E$2:$T$999,6)</f>
        <v>0.000123</v>
      </c>
      <c r="I815" s="113">
        <f>VLOOKUP(A815,'Absolute Total Monosaccharide C'!$E$2:$T$999,7)</f>
        <v>0.0000381</v>
      </c>
      <c r="J815" s="8">
        <f>VLOOKUP(A815,'Absolute Total Monosaccharide C'!$E$2:$T$999,8)</f>
        <v>0.00011</v>
      </c>
      <c r="K815" s="111">
        <f>VLOOKUP(A815,'Absolute Total Monosaccharide C'!$E$2:$T$999,9)</f>
        <v>0.00000452</v>
      </c>
      <c r="L815" s="111">
        <f>VLOOKUP(A815,'Absolute Total Monosaccharide C'!$E$2:$T$999,10)</f>
        <v>0.0000167</v>
      </c>
      <c r="M815" s="111">
        <f>VLOOKUP(A815,'Absolute Total Monosaccharide C'!$E$2:$T$999,11)</f>
        <v>0.0000417</v>
      </c>
      <c r="N815" s="111">
        <f>VLOOKUP(A815,'Absolute Total Monosaccharide C'!$E$2:$T$999,12)</f>
        <v>0.0000146</v>
      </c>
      <c r="O815" s="8">
        <f>VLOOKUP(A815,'Absolute Total Monosaccharide C'!$E$2:$T$999,13)</f>
        <v>0</v>
      </c>
      <c r="P815" s="8">
        <f>VLOOKUP(A815,'Absolute Total Monosaccharide C'!$E$2:$T$999,14)</f>
        <v>0.000115</v>
      </c>
      <c r="Q815" s="8">
        <f>VLOOKUP(A815,'Absolute Total Monosaccharide C'!$E$2:$T$999,15)</f>
        <v>0</v>
      </c>
      <c r="R815" s="111">
        <f>VLOOKUP(A815,'Absolute Total Monosaccharide C'!$E$2:$T$999,16)</f>
        <v>0.0000118</v>
      </c>
      <c r="S815" s="110">
        <f>VLOOKUP(A815,'Absolute Total Monosaccharide C'!$E$2:$T$999,2)</f>
        <v>9.874</v>
      </c>
    </row>
    <row r="816">
      <c r="A816" s="2" t="s">
        <v>2211</v>
      </c>
      <c r="B816" s="8" t="str">
        <f>VLOOKUP(A816,'Food Encyclopedia'!$C$2:$K$999,3)&amp;","&amp;VLOOKUP(A816,'Food Encyclopedia'!$C$2:$K$999,4)&amp;","&amp;VLOOKUP(A816,'Food Encyclopedia'!$C$2:$K$999,5)&amp;","&amp;VLOOKUP(A816,'Food Encyclopedia'!$C$2:$K$999,6)</f>
        <v>Soup, chunky vegetable, NA, canned,Amy's,Organic soups, chunky vegetable,Vegetables</v>
      </c>
      <c r="C816" s="8" t="str">
        <f>VLOOKUP(A816,'Food Encyclopedia'!$C$2:$K$999,6)</f>
        <v>Vegetables</v>
      </c>
      <c r="D816" s="8" t="str">
        <f>VLOOKUP(A816,'Food Encyclopedia'!$C$2:$K$999,7)</f>
        <v/>
      </c>
      <c r="E816" s="8">
        <f>VLOOKUP(A816,'Absolute Total Monosaccharide C'!$E$2:$T$999,3)</f>
        <v>0.219855</v>
      </c>
      <c r="F816" s="8">
        <f>VLOOKUP(A816,'Absolute Total Monosaccharide C'!$E$2:$T$999,4)</f>
        <v>0.011832</v>
      </c>
      <c r="G816" s="8">
        <f>VLOOKUP(A816,'Absolute Total Monosaccharide C'!$E$2:$T$999,5)</f>
        <v>0.019996</v>
      </c>
      <c r="H816" s="8">
        <f>VLOOKUP(A816,'Absolute Total Monosaccharide C'!$E$2:$T$999,6)</f>
        <v>0.005114</v>
      </c>
      <c r="I816" s="110">
        <f>VLOOKUP(A816,'Absolute Total Monosaccharide C'!$E$2:$T$999,7)</f>
        <v>0.01038</v>
      </c>
      <c r="J816" s="8">
        <f>VLOOKUP(A816,'Absolute Total Monosaccharide C'!$E$2:$T$999,8)</f>
        <v>0.000407</v>
      </c>
      <c r="K816" s="8">
        <f>VLOOKUP(A816,'Absolute Total Monosaccharide C'!$E$2:$T$999,9)</f>
        <v>0.002023</v>
      </c>
      <c r="L816" s="8">
        <f>VLOOKUP(A816,'Absolute Total Monosaccharide C'!$E$2:$T$999,10)</f>
        <v>0.0001</v>
      </c>
      <c r="M816" s="8">
        <f>VLOOKUP(A816,'Absolute Total Monosaccharide C'!$E$2:$T$999,11)</f>
        <v>0.019727</v>
      </c>
      <c r="N816" s="8">
        <f>VLOOKUP(A816,'Absolute Total Monosaccharide C'!$E$2:$T$999,12)</f>
        <v>0</v>
      </c>
      <c r="O816" s="8">
        <f>VLOOKUP(A816,'Absolute Total Monosaccharide C'!$E$2:$T$999,13)</f>
        <v>0</v>
      </c>
      <c r="P816" s="8">
        <f>VLOOKUP(A816,'Absolute Total Monosaccharide C'!$E$2:$T$999,14)</f>
        <v>0.000922</v>
      </c>
      <c r="Q816" s="8">
        <f>VLOOKUP(A816,'Absolute Total Monosaccharide C'!$E$2:$T$999,15)</f>
        <v>0</v>
      </c>
      <c r="R816" s="8">
        <f>VLOOKUP(A816,'Absolute Total Monosaccharide C'!$E$2:$T$999,16)</f>
        <v>0.00102</v>
      </c>
      <c r="S816" s="110">
        <f>VLOOKUP(A816,'Absolute Total Monosaccharide C'!$E$2:$T$999,2)</f>
        <v>10.1</v>
      </c>
    </row>
    <row r="817">
      <c r="A817" s="2" t="s">
        <v>2214</v>
      </c>
      <c r="B817" s="8" t="str">
        <f>VLOOKUP(A817,'Food Encyclopedia'!$C$2:$K$999,3)&amp;","&amp;VLOOKUP(A817,'Food Encyclopedia'!$C$2:$K$999,4)&amp;","&amp;VLOOKUP(A817,'Food Encyclopedia'!$C$2:$K$999,5)&amp;","&amp;VLOOKUP(A817,'Food Encyclopedia'!$C$2:$K$999,6)</f>
        <v>Olive oil, extra virgin, NA, glass container,California Olive Ranch,100% California extra virgin olive oil ,Fats, Oils, and Salad Dressings</v>
      </c>
      <c r="C817" s="8" t="str">
        <f>VLOOKUP(A817,'Food Encyclopedia'!$C$2:$K$999,6)</f>
        <v>Fats, Oils, and Salad Dressings</v>
      </c>
      <c r="D817" s="8" t="str">
        <f>VLOOKUP(A817,'Food Encyclopedia'!$C$2:$K$999,7)</f>
        <v/>
      </c>
      <c r="E817" s="8">
        <f>VLOOKUP(A817,'Absolute Total Monosaccharide C'!$E$2:$T$999,3)</f>
        <v>0.001351</v>
      </c>
      <c r="F817" s="8">
        <f>VLOOKUP(A817,'Absolute Total Monosaccharide C'!$E$2:$T$999,4)</f>
        <v>0.000121</v>
      </c>
      <c r="G817" s="8">
        <f>VLOOKUP(A817,'Absolute Total Monosaccharide C'!$E$2:$T$999,5)</f>
        <v>0.000786</v>
      </c>
      <c r="H817" s="8">
        <f>VLOOKUP(A817,'Absolute Total Monosaccharide C'!$E$2:$T$999,6)</f>
        <v>0.000176</v>
      </c>
      <c r="I817" s="113">
        <f>VLOOKUP(A817,'Absolute Total Monosaccharide C'!$E$2:$T$999,7)</f>
        <v>0.0000438</v>
      </c>
      <c r="J817" s="111">
        <f>VLOOKUP(A817,'Absolute Total Monosaccharide C'!$E$2:$T$999,8)</f>
        <v>0.0000837</v>
      </c>
      <c r="K817" s="111">
        <f>VLOOKUP(A817,'Absolute Total Monosaccharide C'!$E$2:$T$999,9)</f>
        <v>0.000006</v>
      </c>
      <c r="L817" s="111">
        <f>VLOOKUP(A817,'Absolute Total Monosaccharide C'!$E$2:$T$999,10)</f>
        <v>0.0000114</v>
      </c>
      <c r="M817" s="111">
        <f>VLOOKUP(A817,'Absolute Total Monosaccharide C'!$E$2:$T$999,11)</f>
        <v>0.0000231</v>
      </c>
      <c r="N817" s="111">
        <f>VLOOKUP(A817,'Absolute Total Monosaccharide C'!$E$2:$T$999,12)</f>
        <v>0.00000705</v>
      </c>
      <c r="O817" s="8">
        <f>VLOOKUP(A817,'Absolute Total Monosaccharide C'!$E$2:$T$999,13)</f>
        <v>0</v>
      </c>
      <c r="P817" s="8">
        <f>VLOOKUP(A817,'Absolute Total Monosaccharide C'!$E$2:$T$999,14)</f>
        <v>0.000127</v>
      </c>
      <c r="Q817" s="8">
        <f>VLOOKUP(A817,'Absolute Total Monosaccharide C'!$E$2:$T$999,15)</f>
        <v>0</v>
      </c>
      <c r="R817" s="111">
        <f>VLOOKUP(A817,'Absolute Total Monosaccharide C'!$E$2:$T$999,16)</f>
        <v>0.00000536</v>
      </c>
      <c r="S817" s="110">
        <f>VLOOKUP(A817,'Absolute Total Monosaccharide C'!$E$2:$T$999,2)</f>
        <v>10.034</v>
      </c>
    </row>
    <row r="818">
      <c r="A818" s="2" t="s">
        <v>2218</v>
      </c>
      <c r="B818" s="8" t="str">
        <f>VLOOKUP(A818,'Food Encyclopedia'!$C$2:$K$999,3)&amp;","&amp;VLOOKUP(A818,'Food Encyclopedia'!$C$2:$K$999,4)&amp;","&amp;VLOOKUP(A818,'Food Encyclopedia'!$C$2:$K$999,5)&amp;","&amp;VLOOKUP(A818,'Food Encyclopedia'!$C$2:$K$999,6)</f>
        <v>Butter, unsalted, NA, box,Challenge Butter,Unsalted butter,Fats, Oils, and Salad Dressings</v>
      </c>
      <c r="C818" s="8" t="str">
        <f>VLOOKUP(A818,'Food Encyclopedia'!$C$2:$K$999,6)</f>
        <v>Fats, Oils, and Salad Dressings</v>
      </c>
      <c r="D818" s="8" t="str">
        <f>VLOOKUP(A818,'Food Encyclopedia'!$C$2:$K$999,7)</f>
        <v/>
      </c>
      <c r="E818" s="8">
        <f>VLOOKUP(A818,'Absolute Total Monosaccharide C'!$E$2:$T$999,3)</f>
        <v>0.004678</v>
      </c>
      <c r="F818" s="8">
        <f>VLOOKUP(A818,'Absolute Total Monosaccharide C'!$E$2:$T$999,4)</f>
        <v>0.003928</v>
      </c>
      <c r="G818" s="8">
        <f>VLOOKUP(A818,'Absolute Total Monosaccharide C'!$E$2:$T$999,5)</f>
        <v>0.000975</v>
      </c>
      <c r="H818" s="8">
        <f>VLOOKUP(A818,'Absolute Total Monosaccharide C'!$E$2:$T$999,6)</f>
        <v>0.00017</v>
      </c>
      <c r="I818" s="113">
        <f>VLOOKUP(A818,'Absolute Total Monosaccharide C'!$E$2:$T$999,7)</f>
        <v>0.0000562</v>
      </c>
      <c r="J818" s="8">
        <f>VLOOKUP(A818,'Absolute Total Monosaccharide C'!$E$2:$T$999,8)</f>
        <v>0.000103</v>
      </c>
      <c r="K818" s="111">
        <f>VLOOKUP(A818,'Absolute Total Monosaccharide C'!$E$2:$T$999,9)</f>
        <v>0.00000835</v>
      </c>
      <c r="L818" s="111">
        <f>VLOOKUP(A818,'Absolute Total Monosaccharide C'!$E$2:$T$999,10)</f>
        <v>0.0000164</v>
      </c>
      <c r="M818" s="111">
        <f>VLOOKUP(A818,'Absolute Total Monosaccharide C'!$E$2:$T$999,11)</f>
        <v>0.0000236</v>
      </c>
      <c r="N818" s="111">
        <f>VLOOKUP(A818,'Absolute Total Monosaccharide C'!$E$2:$T$999,12)</f>
        <v>0.0000547</v>
      </c>
      <c r="O818" s="8">
        <f>VLOOKUP(A818,'Absolute Total Monosaccharide C'!$E$2:$T$999,13)</f>
        <v>0</v>
      </c>
      <c r="P818" s="8">
        <f>VLOOKUP(A818,'Absolute Total Monosaccharide C'!$E$2:$T$999,14)</f>
        <v>0.000145</v>
      </c>
      <c r="Q818" s="8">
        <f>VLOOKUP(A818,'Absolute Total Monosaccharide C'!$E$2:$T$999,15)</f>
        <v>0</v>
      </c>
      <c r="R818" s="111">
        <f>VLOOKUP(A818,'Absolute Total Monosaccharide C'!$E$2:$T$999,16)</f>
        <v>0.0000447</v>
      </c>
      <c r="S818" s="110">
        <f>VLOOKUP(A818,'Absolute Total Monosaccharide C'!$E$2:$T$999,2)</f>
        <v>9.895</v>
      </c>
    </row>
    <row r="819">
      <c r="A819" s="2" t="s">
        <v>2222</v>
      </c>
      <c r="B819" s="8" t="str">
        <f>VLOOKUP(A819,'Food Encyclopedia'!$C$2:$K$999,3)&amp;","&amp;VLOOKUP(A819,'Food Encyclopedia'!$C$2:$K$999,4)&amp;","&amp;VLOOKUP(A819,'Food Encyclopedia'!$C$2:$K$999,5)&amp;","&amp;VLOOKUP(A819,'Food Encyclopedia'!$C$2:$K$999,6)</f>
        <v>Cereal, puffed rice, NA, bag,Arrowhead Mills,Puffed rice cereal,Grain Products</v>
      </c>
      <c r="C819" s="8" t="str">
        <f>VLOOKUP(A819,'Food Encyclopedia'!$C$2:$K$999,6)</f>
        <v>Grain Products</v>
      </c>
      <c r="D819" s="8" t="str">
        <f>VLOOKUP(A819,'Food Encyclopedia'!$C$2:$K$999,7)</f>
        <v/>
      </c>
      <c r="E819" s="8">
        <f>VLOOKUP(A819,'Absolute Total Monosaccharide C'!$E$2:$T$999,3)</f>
        <v>0.730778</v>
      </c>
      <c r="F819" s="8">
        <f>VLOOKUP(A819,'Absolute Total Monosaccharide C'!$E$2:$T$999,4)</f>
        <v>0.00484</v>
      </c>
      <c r="G819" s="8">
        <f>VLOOKUP(A819,'Absolute Total Monosaccharide C'!$E$2:$T$999,5)</f>
        <v>0.005235</v>
      </c>
      <c r="H819" s="8">
        <f>VLOOKUP(A819,'Absolute Total Monosaccharide C'!$E$2:$T$999,6)</f>
        <v>0.003278</v>
      </c>
      <c r="I819" s="110">
        <f>VLOOKUP(A819,'Absolute Total Monosaccharide C'!$E$2:$T$999,7)</f>
        <v>0.004577</v>
      </c>
      <c r="J819" s="111">
        <f>VLOOKUP(A819,'Absolute Total Monosaccharide C'!$E$2:$T$999,8)</f>
        <v>0.0000746</v>
      </c>
      <c r="K819" s="111">
        <f>VLOOKUP(A819,'Absolute Total Monosaccharide C'!$E$2:$T$999,9)</f>
        <v>0.0000607</v>
      </c>
      <c r="L819" s="8">
        <f>VLOOKUP(A819,'Absolute Total Monosaccharide C'!$E$2:$T$999,10)</f>
        <v>0.000108</v>
      </c>
      <c r="M819" s="8">
        <f>VLOOKUP(A819,'Absolute Total Monosaccharide C'!$E$2:$T$999,11)</f>
        <v>0.000158</v>
      </c>
      <c r="N819" s="111">
        <f>VLOOKUP(A819,'Absolute Total Monosaccharide C'!$E$2:$T$999,12)</f>
        <v>0.0000517</v>
      </c>
      <c r="O819" s="8">
        <f>VLOOKUP(A819,'Absolute Total Monosaccharide C'!$E$2:$T$999,13)</f>
        <v>0</v>
      </c>
      <c r="P819" s="8">
        <f>VLOOKUP(A819,'Absolute Total Monosaccharide C'!$E$2:$T$999,14)</f>
        <v>0.000559</v>
      </c>
      <c r="Q819" s="8">
        <f>VLOOKUP(A819,'Absolute Total Monosaccharide C'!$E$2:$T$999,15)</f>
        <v>0</v>
      </c>
      <c r="R819" s="8">
        <f>VLOOKUP(A819,'Absolute Total Monosaccharide C'!$E$2:$T$999,16)</f>
        <v>0.00024</v>
      </c>
      <c r="S819" s="110">
        <f>VLOOKUP(A819,'Absolute Total Monosaccharide C'!$E$2:$T$999,2)</f>
        <v>10.051</v>
      </c>
    </row>
    <row r="820">
      <c r="A820" s="2" t="s">
        <v>2226</v>
      </c>
      <c r="B820" s="8" t="str">
        <f>VLOOKUP(A820,'Food Encyclopedia'!$C$2:$K$999,3)&amp;","&amp;VLOOKUP(A820,'Food Encyclopedia'!$C$2:$K$999,4)&amp;","&amp;VLOOKUP(A820,'Food Encyclopedia'!$C$2:$K$999,5)&amp;","&amp;VLOOKUP(A820,'Food Encyclopedia'!$C$2:$K$999,6)</f>
        <v>Cereal, all-bran, NA, box,Kellog's,All-bran original cereal,Grain Products</v>
      </c>
      <c r="C820" s="8" t="str">
        <f>VLOOKUP(A820,'Food Encyclopedia'!$C$2:$K$999,6)</f>
        <v>Grain Products</v>
      </c>
      <c r="D820" s="8" t="str">
        <f>VLOOKUP(A820,'Food Encyclopedia'!$C$2:$K$999,7)</f>
        <v/>
      </c>
      <c r="E820" s="8">
        <f>VLOOKUP(A820,'Absolute Total Monosaccharide C'!$E$2:$T$999,3)</f>
        <v>0.294608</v>
      </c>
      <c r="F820" s="8">
        <f>VLOOKUP(A820,'Absolute Total Monosaccharide C'!$E$2:$T$999,4)</f>
        <v>0.006685</v>
      </c>
      <c r="G820" s="8">
        <f>VLOOKUP(A820,'Absolute Total Monosaccharide C'!$E$2:$T$999,5)</f>
        <v>0.013106</v>
      </c>
      <c r="H820" s="8">
        <f>VLOOKUP(A820,'Absolute Total Monosaccharide C'!$E$2:$T$999,6)</f>
        <v>0.024771</v>
      </c>
      <c r="I820" s="110">
        <f>VLOOKUP(A820,'Absolute Total Monosaccharide C'!$E$2:$T$999,7)</f>
        <v>0.021894</v>
      </c>
      <c r="J820" s="8">
        <f>VLOOKUP(A820,'Absolute Total Monosaccharide C'!$E$2:$T$999,8)</f>
        <v>0.000213</v>
      </c>
      <c r="K820" s="8">
        <f>VLOOKUP(A820,'Absolute Total Monosaccharide C'!$E$2:$T$999,9)</f>
        <v>0.000171</v>
      </c>
      <c r="L820" s="8">
        <f>VLOOKUP(A820,'Absolute Total Monosaccharide C'!$E$2:$T$999,10)</f>
        <v>0.000245</v>
      </c>
      <c r="M820" s="8">
        <f>VLOOKUP(A820,'Absolute Total Monosaccharide C'!$E$2:$T$999,11)</f>
        <v>0.000236</v>
      </c>
      <c r="N820" s="111">
        <f>VLOOKUP(A820,'Absolute Total Monosaccharide C'!$E$2:$T$999,12)</f>
        <v>0.0000123</v>
      </c>
      <c r="O820" s="8">
        <f>VLOOKUP(A820,'Absolute Total Monosaccharide C'!$E$2:$T$999,13)</f>
        <v>0</v>
      </c>
      <c r="P820" s="8">
        <f>VLOOKUP(A820,'Absolute Total Monosaccharide C'!$E$2:$T$999,14)</f>
        <v>0.001394</v>
      </c>
      <c r="Q820" s="8">
        <f>VLOOKUP(A820,'Absolute Total Monosaccharide C'!$E$2:$T$999,15)</f>
        <v>0</v>
      </c>
      <c r="R820" s="8">
        <f>VLOOKUP(A820,'Absolute Total Monosaccharide C'!$E$2:$T$999,16)</f>
        <v>0.000663</v>
      </c>
      <c r="S820" s="110">
        <f>VLOOKUP(A820,'Absolute Total Monosaccharide C'!$E$2:$T$999,2)</f>
        <v>10.231</v>
      </c>
    </row>
    <row r="821">
      <c r="A821" s="2" t="s">
        <v>2230</v>
      </c>
      <c r="B821" s="8" t="str">
        <f>VLOOKUP(A821,'Food Encyclopedia'!$C$2:$K$999,3)&amp;","&amp;VLOOKUP(A821,'Food Encyclopedia'!$C$2:$K$999,4)&amp;","&amp;VLOOKUP(A821,'Food Encyclopedia'!$C$2:$K$999,5)&amp;","&amp;VLOOKUP(A821,'Food Encyclopedia'!$C$2:$K$999,6)</f>
        <v>Crisps, chickpea veggie, NA, bag,Off The Eaten Path,Chickpea veggie crips: rice, chickpeas, peas, black beans,Grain Products</v>
      </c>
      <c r="C821" s="8" t="str">
        <f>VLOOKUP(A821,'Food Encyclopedia'!$C$2:$K$999,6)</f>
        <v>Grain Products</v>
      </c>
      <c r="D821" s="8" t="str">
        <f>VLOOKUP(A821,'Food Encyclopedia'!$C$2:$K$999,7)</f>
        <v/>
      </c>
      <c r="E821" s="8">
        <f>VLOOKUP(A821,'Absolute Total Monosaccharide C'!$E$2:$T$999,3)</f>
        <v>0.508531</v>
      </c>
      <c r="F821" s="8">
        <f>VLOOKUP(A821,'Absolute Total Monosaccharide C'!$E$2:$T$999,4)</f>
        <v>0.011633</v>
      </c>
      <c r="G821" s="8">
        <f>VLOOKUP(A821,'Absolute Total Monosaccharide C'!$E$2:$T$999,5)</f>
        <v>0.004904</v>
      </c>
      <c r="H821" s="8">
        <f>VLOOKUP(A821,'Absolute Total Monosaccharide C'!$E$2:$T$999,6)</f>
        <v>0.002044</v>
      </c>
      <c r="I821" s="110">
        <f>VLOOKUP(A821,'Absolute Total Monosaccharide C'!$E$2:$T$999,7)</f>
        <v>0.015304</v>
      </c>
      <c r="J821" s="8">
        <f>VLOOKUP(A821,'Absolute Total Monosaccharide C'!$E$2:$T$999,8)</f>
        <v>0.000288</v>
      </c>
      <c r="K821" s="8">
        <f>VLOOKUP(A821,'Absolute Total Monosaccharide C'!$E$2:$T$999,9)</f>
        <v>0.00043</v>
      </c>
      <c r="L821" s="8">
        <f>VLOOKUP(A821,'Absolute Total Monosaccharide C'!$E$2:$T$999,10)</f>
        <v>0.000113</v>
      </c>
      <c r="M821" s="8">
        <f>VLOOKUP(A821,'Absolute Total Monosaccharide C'!$E$2:$T$999,11)</f>
        <v>0.000688</v>
      </c>
      <c r="N821" s="111">
        <f>VLOOKUP(A821,'Absolute Total Monosaccharide C'!$E$2:$T$999,12)</f>
        <v>0.0000373</v>
      </c>
      <c r="O821" s="8">
        <f>VLOOKUP(A821,'Absolute Total Monosaccharide C'!$E$2:$T$999,13)</f>
        <v>0</v>
      </c>
      <c r="P821" s="8">
        <f>VLOOKUP(A821,'Absolute Total Monosaccharide C'!$E$2:$T$999,14)</f>
        <v>0.001085</v>
      </c>
      <c r="Q821" s="8">
        <f>VLOOKUP(A821,'Absolute Total Monosaccharide C'!$E$2:$T$999,15)</f>
        <v>0</v>
      </c>
      <c r="R821" s="8">
        <f>VLOOKUP(A821,'Absolute Total Monosaccharide C'!$E$2:$T$999,16)</f>
        <v>0.000479</v>
      </c>
      <c r="S821" s="110">
        <f>VLOOKUP(A821,'Absolute Total Monosaccharide C'!$E$2:$T$999,2)</f>
        <v>10.298</v>
      </c>
    </row>
    <row r="822">
      <c r="A822" s="2" t="s">
        <v>2234</v>
      </c>
      <c r="B822" s="8" t="str">
        <f>VLOOKUP(A822,'Food Encyclopedia'!$C$2:$K$999,3)&amp;","&amp;VLOOKUP(A822,'Food Encyclopedia'!$C$2:$K$999,4)&amp;","&amp;VLOOKUP(A822,'Food Encyclopedia'!$C$2:$K$999,5)&amp;","&amp;VLOOKUP(A822,'Food Encyclopedia'!$C$2:$K$999,6)</f>
        <v>Chips, white bean, NA, bag,Beanitos,White bean chips,Beans, Peas, Legumes, Nuts, Seeds</v>
      </c>
      <c r="C822" s="8" t="str">
        <f>VLOOKUP(A822,'Food Encyclopedia'!$C$2:$K$999,6)</f>
        <v>Beans, Peas, Legumes, Nuts, Seeds</v>
      </c>
      <c r="D822" s="8" t="str">
        <f>VLOOKUP(A822,'Food Encyclopedia'!$C$2:$K$999,7)</f>
        <v/>
      </c>
      <c r="E822" s="8">
        <f>VLOOKUP(A822,'Absolute Total Monosaccharide C'!$E$2:$T$999,3)</f>
        <v>0.391622</v>
      </c>
      <c r="F822" s="8">
        <f>VLOOKUP(A822,'Absolute Total Monosaccharide C'!$E$2:$T$999,4)</f>
        <v>0.007572</v>
      </c>
      <c r="G822" s="8">
        <f>VLOOKUP(A822,'Absolute Total Monosaccharide C'!$E$2:$T$999,5)</f>
        <v>0.003682</v>
      </c>
      <c r="H822" s="8">
        <f>VLOOKUP(A822,'Absolute Total Monosaccharide C'!$E$2:$T$999,6)</f>
        <v>0.002433</v>
      </c>
      <c r="I822" s="110">
        <f>VLOOKUP(A822,'Absolute Total Monosaccharide C'!$E$2:$T$999,7)</f>
        <v>0.015503</v>
      </c>
      <c r="J822" s="8">
        <f>VLOOKUP(A822,'Absolute Total Monosaccharide C'!$E$2:$T$999,8)</f>
        <v>0.000808</v>
      </c>
      <c r="K822" s="8">
        <f>VLOOKUP(A822,'Absolute Total Monosaccharide C'!$E$2:$T$999,9)</f>
        <v>0.000266</v>
      </c>
      <c r="L822" s="8">
        <f>VLOOKUP(A822,'Absolute Total Monosaccharide C'!$E$2:$T$999,10)</f>
        <v>0.000184</v>
      </c>
      <c r="M822" s="8">
        <f>VLOOKUP(A822,'Absolute Total Monosaccharide C'!$E$2:$T$999,11)</f>
        <v>0.000629</v>
      </c>
      <c r="N822" s="111">
        <f>VLOOKUP(A822,'Absolute Total Monosaccharide C'!$E$2:$T$999,12)</f>
        <v>0.00000615</v>
      </c>
      <c r="O822" s="8">
        <f>VLOOKUP(A822,'Absolute Total Monosaccharide C'!$E$2:$T$999,13)</f>
        <v>0</v>
      </c>
      <c r="P822" s="8">
        <f>VLOOKUP(A822,'Absolute Total Monosaccharide C'!$E$2:$T$999,14)</f>
        <v>0.002053</v>
      </c>
      <c r="Q822" s="8">
        <f>VLOOKUP(A822,'Absolute Total Monosaccharide C'!$E$2:$T$999,15)</f>
        <v>0</v>
      </c>
      <c r="R822" s="8">
        <f>VLOOKUP(A822,'Absolute Total Monosaccharide C'!$E$2:$T$999,16)</f>
        <v>0.000328</v>
      </c>
      <c r="S822" s="110">
        <f>VLOOKUP(A822,'Absolute Total Monosaccharide C'!$E$2:$T$999,2)</f>
        <v>10.421</v>
      </c>
    </row>
    <row r="823">
      <c r="A823" s="2" t="s">
        <v>2238</v>
      </c>
      <c r="B823" s="8" t="str">
        <f>VLOOKUP(A823,'Food Encyclopedia'!$C$2:$K$999,3)&amp;","&amp;VLOOKUP(A823,'Food Encyclopedia'!$C$2:$K$999,4)&amp;","&amp;VLOOKUP(A823,'Food Encyclopedia'!$C$2:$K$999,5)&amp;","&amp;VLOOKUP(A823,'Food Encyclopedia'!$C$2:$K$999,6)</f>
        <v>Puffs, vegan white cheddar, NA, bag,Hippeas,Vegan white cheddar flavored puffs,Beans, Peas, Legumes, Nuts, Seeds</v>
      </c>
      <c r="C823" s="8" t="str">
        <f>VLOOKUP(A823,'Food Encyclopedia'!$C$2:$K$999,6)</f>
        <v>Beans, Peas, Legumes, Nuts, Seeds</v>
      </c>
      <c r="D823" s="8" t="str">
        <f>VLOOKUP(A823,'Food Encyclopedia'!$C$2:$K$999,7)</f>
        <v/>
      </c>
      <c r="E823" s="8">
        <f>VLOOKUP(A823,'Absolute Total Monosaccharide C'!$E$2:$T$999,3)</f>
        <v>0.481626</v>
      </c>
      <c r="F823" s="8">
        <f>VLOOKUP(A823,'Absolute Total Monosaccharide C'!$E$2:$T$999,4)</f>
        <v>0.016875</v>
      </c>
      <c r="G823" s="8">
        <f>VLOOKUP(A823,'Absolute Total Monosaccharide C'!$E$2:$T$999,5)</f>
        <v>0.004263</v>
      </c>
      <c r="H823" s="8">
        <f>VLOOKUP(A823,'Absolute Total Monosaccharide C'!$E$2:$T$999,6)</f>
        <v>0.002192</v>
      </c>
      <c r="I823" s="110">
        <f>VLOOKUP(A823,'Absolute Total Monosaccharide C'!$E$2:$T$999,7)</f>
        <v>0.028021</v>
      </c>
      <c r="J823" s="8">
        <f>VLOOKUP(A823,'Absolute Total Monosaccharide C'!$E$2:$T$999,8)</f>
        <v>0.000286</v>
      </c>
      <c r="K823" s="8">
        <f>VLOOKUP(A823,'Absolute Total Monosaccharide C'!$E$2:$T$999,9)</f>
        <v>0.000862</v>
      </c>
      <c r="L823" s="111">
        <f>VLOOKUP(A823,'Absolute Total Monosaccharide C'!$E$2:$T$999,10)</f>
        <v>0.0000784</v>
      </c>
      <c r="M823" s="8">
        <f>VLOOKUP(A823,'Absolute Total Monosaccharide C'!$E$2:$T$999,11)</f>
        <v>0.001239</v>
      </c>
      <c r="N823" s="111">
        <f>VLOOKUP(A823,'Absolute Total Monosaccharide C'!$E$2:$T$999,12)</f>
        <v>0.0000195</v>
      </c>
      <c r="O823" s="8">
        <f>VLOOKUP(A823,'Absolute Total Monosaccharide C'!$E$2:$T$999,13)</f>
        <v>0</v>
      </c>
      <c r="P823" s="8">
        <f>VLOOKUP(A823,'Absolute Total Monosaccharide C'!$E$2:$T$999,14)</f>
        <v>0.000658</v>
      </c>
      <c r="Q823" s="8">
        <f>VLOOKUP(A823,'Absolute Total Monosaccharide C'!$E$2:$T$999,15)</f>
        <v>0</v>
      </c>
      <c r="R823" s="8">
        <f>VLOOKUP(A823,'Absolute Total Monosaccharide C'!$E$2:$T$999,16)</f>
        <v>0.000419</v>
      </c>
      <c r="S823" s="110">
        <f>VLOOKUP(A823,'Absolute Total Monosaccharide C'!$E$2:$T$999,2)</f>
        <v>10.614</v>
      </c>
    </row>
    <row r="824">
      <c r="A824" s="2" t="s">
        <v>2242</v>
      </c>
      <c r="B824" s="8" t="str">
        <f>VLOOKUP(A824,'Food Encyclopedia'!$C$2:$K$999,3)&amp;","&amp;VLOOKUP(A824,'Food Encyclopedia'!$C$2:$K$999,4)&amp;","&amp;VLOOKUP(A824,'Food Encyclopedia'!$C$2:$K$999,5)&amp;","&amp;VLOOKUP(A824,'Food Encyclopedia'!$C$2:$K$999,6)</f>
        <v>Crisps, veggie, NA, bag,Off The Eaten Path,Chickpea veggie crips: rice, peas, black beans,Grain Products</v>
      </c>
      <c r="C824" s="8" t="str">
        <f>VLOOKUP(A824,'Food Encyclopedia'!$C$2:$K$999,6)</f>
        <v>Grain Products</v>
      </c>
      <c r="D824" s="8" t="str">
        <f>VLOOKUP(A824,'Food Encyclopedia'!$C$2:$K$999,7)</f>
        <v/>
      </c>
      <c r="E824" s="8">
        <f>VLOOKUP(A824,'Absolute Total Monosaccharide C'!$E$2:$T$999,3)</f>
        <v>0.63211</v>
      </c>
      <c r="F824" s="8">
        <f>VLOOKUP(A824,'Absolute Total Monosaccharide C'!$E$2:$T$999,4)</f>
        <v>0.008572</v>
      </c>
      <c r="G824" s="8">
        <f>VLOOKUP(A824,'Absolute Total Monosaccharide C'!$E$2:$T$999,5)</f>
        <v>0.004866</v>
      </c>
      <c r="H824" s="8">
        <f>VLOOKUP(A824,'Absolute Total Monosaccharide C'!$E$2:$T$999,6)</f>
        <v>0.001558</v>
      </c>
      <c r="I824" s="110">
        <f>VLOOKUP(A824,'Absolute Total Monosaccharide C'!$E$2:$T$999,7)</f>
        <v>0.008506</v>
      </c>
      <c r="J824" s="8">
        <f>VLOOKUP(A824,'Absolute Total Monosaccharide C'!$E$2:$T$999,8)</f>
        <v>0.000217</v>
      </c>
      <c r="K824" s="8">
        <f>VLOOKUP(A824,'Absolute Total Monosaccharide C'!$E$2:$T$999,9)</f>
        <v>0.000266</v>
      </c>
      <c r="L824" s="111">
        <f>VLOOKUP(A824,'Absolute Total Monosaccharide C'!$E$2:$T$999,10)</f>
        <v>0.000093</v>
      </c>
      <c r="M824" s="8">
        <f>VLOOKUP(A824,'Absolute Total Monosaccharide C'!$E$2:$T$999,11)</f>
        <v>0.000375</v>
      </c>
      <c r="N824" s="111">
        <f>VLOOKUP(A824,'Absolute Total Monosaccharide C'!$E$2:$T$999,12)</f>
        <v>0.0000252</v>
      </c>
      <c r="O824" s="8">
        <f>VLOOKUP(A824,'Absolute Total Monosaccharide C'!$E$2:$T$999,13)</f>
        <v>0</v>
      </c>
      <c r="P824" s="8">
        <f>VLOOKUP(A824,'Absolute Total Monosaccharide C'!$E$2:$T$999,14)</f>
        <v>0.000706</v>
      </c>
      <c r="Q824" s="8">
        <f>VLOOKUP(A824,'Absolute Total Monosaccharide C'!$E$2:$T$999,15)</f>
        <v>0</v>
      </c>
      <c r="R824" s="8">
        <f>VLOOKUP(A824,'Absolute Total Monosaccharide C'!$E$2:$T$999,16)</f>
        <v>0.000502</v>
      </c>
      <c r="S824" s="110">
        <f>VLOOKUP(A824,'Absolute Total Monosaccharide C'!$E$2:$T$999,2)</f>
        <v>10.291</v>
      </c>
    </row>
    <row r="825">
      <c r="A825" s="2" t="s">
        <v>2245</v>
      </c>
      <c r="B825" s="8" t="str">
        <f>VLOOKUP(A825,'Food Encyclopedia'!$C$2:$K$999,3)&amp;","&amp;VLOOKUP(A825,'Food Encyclopedia'!$C$2:$K$999,4)&amp;","&amp;VLOOKUP(A825,'Food Encyclopedia'!$C$2:$K$999,5)&amp;","&amp;VLOOKUP(A825,'Food Encyclopedia'!$C$2:$K$999,6)</f>
        <v>Puffs, aged white cheddar, NA, bag,Pirate's Booty,Aged white cheddar rice &amp; corn puffs,Grain Products</v>
      </c>
      <c r="C825" s="8" t="str">
        <f>VLOOKUP(A825,'Food Encyclopedia'!$C$2:$K$999,6)</f>
        <v>Grain Products</v>
      </c>
      <c r="D825" s="8" t="str">
        <f>VLOOKUP(A825,'Food Encyclopedia'!$C$2:$K$999,7)</f>
        <v/>
      </c>
      <c r="E825" s="8">
        <f>VLOOKUP(A825,'Absolute Total Monosaccharide C'!$E$2:$T$999,3)</f>
        <v>0.554409</v>
      </c>
      <c r="F825" s="8">
        <f>VLOOKUP(A825,'Absolute Total Monosaccharide C'!$E$2:$T$999,4)</f>
        <v>0.010786</v>
      </c>
      <c r="G825" s="8">
        <f>VLOOKUP(A825,'Absolute Total Monosaccharide C'!$E$2:$T$999,5)</f>
        <v>0.004178</v>
      </c>
      <c r="H825" s="8">
        <f>VLOOKUP(A825,'Absolute Total Monosaccharide C'!$E$2:$T$999,6)</f>
        <v>0.001108</v>
      </c>
      <c r="I825" s="110">
        <f>VLOOKUP(A825,'Absolute Total Monosaccharide C'!$E$2:$T$999,7)</f>
        <v>0.002649</v>
      </c>
      <c r="J825" s="111">
        <f>VLOOKUP(A825,'Absolute Total Monosaccharide C'!$E$2:$T$999,8)</f>
        <v>0.0000634</v>
      </c>
      <c r="K825" s="111">
        <f>VLOOKUP(A825,'Absolute Total Monosaccharide C'!$E$2:$T$999,9)</f>
        <v>0.0000342</v>
      </c>
      <c r="L825" s="111">
        <f>VLOOKUP(A825,'Absolute Total Monosaccharide C'!$E$2:$T$999,10)</f>
        <v>0.0000544</v>
      </c>
      <c r="M825" s="111">
        <f>VLOOKUP(A825,'Absolute Total Monosaccharide C'!$E$2:$T$999,11)</f>
        <v>0.0000602</v>
      </c>
      <c r="N825" s="111">
        <f>VLOOKUP(A825,'Absolute Total Monosaccharide C'!$E$2:$T$999,12)</f>
        <v>0.0000369</v>
      </c>
      <c r="O825" s="8">
        <f>VLOOKUP(A825,'Absolute Total Monosaccharide C'!$E$2:$T$999,13)</f>
        <v>0</v>
      </c>
      <c r="P825" s="8">
        <f>VLOOKUP(A825,'Absolute Total Monosaccharide C'!$E$2:$T$999,14)</f>
        <v>0.000483</v>
      </c>
      <c r="Q825" s="8">
        <f>VLOOKUP(A825,'Absolute Total Monosaccharide C'!$E$2:$T$999,15)</f>
        <v>0</v>
      </c>
      <c r="R825" s="8">
        <f>VLOOKUP(A825,'Absolute Total Monosaccharide C'!$E$2:$T$999,16)</f>
        <v>0.000161</v>
      </c>
      <c r="S825" s="110">
        <f>VLOOKUP(A825,'Absolute Total Monosaccharide C'!$E$2:$T$999,2)</f>
        <v>10.007</v>
      </c>
    </row>
    <row r="826">
      <c r="A826" s="2" t="s">
        <v>2249</v>
      </c>
      <c r="B826" s="8" t="str">
        <f>VLOOKUP(A826,'Food Encyclopedia'!$C$2:$K$999,3)&amp;","&amp;VLOOKUP(A826,'Food Encyclopedia'!$C$2:$K$999,4)&amp;","&amp;VLOOKUP(A826,'Food Encyclopedia'!$C$2:$K$999,5)&amp;","&amp;VLOOKUP(A826,'Food Encyclopedia'!$C$2:$K$999,6)</f>
        <v>Chips, blue corn, NA, bag,Garden of Eatin,Blue chips, no salt added,Grain Products</v>
      </c>
      <c r="C826" s="8" t="str">
        <f>VLOOKUP(A826,'Food Encyclopedia'!$C$2:$K$999,6)</f>
        <v>Grain Products</v>
      </c>
      <c r="D826" s="8" t="str">
        <f>VLOOKUP(A826,'Food Encyclopedia'!$C$2:$K$999,7)</f>
        <v/>
      </c>
      <c r="E826" s="8">
        <f>VLOOKUP(A826,'Absolute Total Monosaccharide C'!$E$2:$T$999,3)</f>
        <v>0.511323</v>
      </c>
      <c r="F826" s="8">
        <f>VLOOKUP(A826,'Absolute Total Monosaccharide C'!$E$2:$T$999,4)</f>
        <v>0.004283</v>
      </c>
      <c r="G826" s="8">
        <f>VLOOKUP(A826,'Absolute Total Monosaccharide C'!$E$2:$T$999,5)</f>
        <v>0.004821</v>
      </c>
      <c r="H826" s="8">
        <f>VLOOKUP(A826,'Absolute Total Monosaccharide C'!$E$2:$T$999,6)</f>
        <v>0.00512</v>
      </c>
      <c r="I826" s="110">
        <f>VLOOKUP(A826,'Absolute Total Monosaccharide C'!$E$2:$T$999,7)</f>
        <v>0.007118</v>
      </c>
      <c r="J826" s="8">
        <f>VLOOKUP(A826,'Absolute Total Monosaccharide C'!$E$2:$T$999,8)</f>
        <v>0.000115</v>
      </c>
      <c r="K826" s="111">
        <f>VLOOKUP(A826,'Absolute Total Monosaccharide C'!$E$2:$T$999,9)</f>
        <v>0.0000875</v>
      </c>
      <c r="L826" s="8">
        <f>VLOOKUP(A826,'Absolute Total Monosaccharide C'!$E$2:$T$999,10)</f>
        <v>0.000105</v>
      </c>
      <c r="M826" s="8">
        <f>VLOOKUP(A826,'Absolute Total Monosaccharide C'!$E$2:$T$999,11)</f>
        <v>0.00017</v>
      </c>
      <c r="N826" s="111">
        <f>VLOOKUP(A826,'Absolute Total Monosaccharide C'!$E$2:$T$999,12)</f>
        <v>0.0000491</v>
      </c>
      <c r="O826" s="8">
        <f>VLOOKUP(A826,'Absolute Total Monosaccharide C'!$E$2:$T$999,13)</f>
        <v>0</v>
      </c>
      <c r="P826" s="8">
        <f>VLOOKUP(A826,'Absolute Total Monosaccharide C'!$E$2:$T$999,14)</f>
        <v>0.000432</v>
      </c>
      <c r="Q826" s="8">
        <f>VLOOKUP(A826,'Absolute Total Monosaccharide C'!$E$2:$T$999,15)</f>
        <v>0</v>
      </c>
      <c r="R826" s="8">
        <f>VLOOKUP(A826,'Absolute Total Monosaccharide C'!$E$2:$T$999,16)</f>
        <v>0.000129</v>
      </c>
      <c r="S826" s="110">
        <f>VLOOKUP(A826,'Absolute Total Monosaccharide C'!$E$2:$T$999,2)</f>
        <v>10.162</v>
      </c>
    </row>
    <row r="827">
      <c r="A827" s="2" t="s">
        <v>2253</v>
      </c>
      <c r="B827" s="8" t="str">
        <f>VLOOKUP(A827,'Food Encyclopedia'!$C$2:$K$999,3)&amp;","&amp;VLOOKUP(A827,'Food Encyclopedia'!$C$2:$K$999,4)&amp;","&amp;VLOOKUP(A827,'Food Encyclopedia'!$C$2:$K$999,5)&amp;","&amp;VLOOKUP(A827,'Food Encyclopedia'!$C$2:$K$999,6)</f>
        <v>Crackers, original, NA, box,Mary's ,Mary's gone crackers, original crackers,Grain Products</v>
      </c>
      <c r="C827" s="8" t="str">
        <f>VLOOKUP(A827,'Food Encyclopedia'!$C$2:$K$999,6)</f>
        <v>Grain Products</v>
      </c>
      <c r="D827" s="8" t="str">
        <f>VLOOKUP(A827,'Food Encyclopedia'!$C$2:$K$999,7)</f>
        <v/>
      </c>
      <c r="E827" s="8">
        <f>VLOOKUP(A827,'Absolute Total Monosaccharide C'!$E$2:$T$999,3)</f>
        <v>0.367512</v>
      </c>
      <c r="F827" s="8">
        <f>VLOOKUP(A827,'Absolute Total Monosaccharide C'!$E$2:$T$999,4)</f>
        <v>0.00426</v>
      </c>
      <c r="G827" s="8">
        <f>VLOOKUP(A827,'Absolute Total Monosaccharide C'!$E$2:$T$999,5)</f>
        <v>0.003953</v>
      </c>
      <c r="H827" s="8">
        <f>VLOOKUP(A827,'Absolute Total Monosaccharide C'!$E$2:$T$999,6)</f>
        <v>0.004584</v>
      </c>
      <c r="I827" s="110">
        <f>VLOOKUP(A827,'Absolute Total Monosaccharide C'!$E$2:$T$999,7)</f>
        <v>0.007145</v>
      </c>
      <c r="J827" s="8">
        <f>VLOOKUP(A827,'Absolute Total Monosaccharide C'!$E$2:$T$999,8)</f>
        <v>0.000361</v>
      </c>
      <c r="K827" s="8">
        <f>VLOOKUP(A827,'Absolute Total Monosaccharide C'!$E$2:$T$999,9)</f>
        <v>0.000787</v>
      </c>
      <c r="L827" s="111">
        <f>VLOOKUP(A827,'Absolute Total Monosaccharide C'!$E$2:$T$999,10)</f>
        <v>0.0000771</v>
      </c>
      <c r="M827" s="8">
        <f>VLOOKUP(A827,'Absolute Total Monosaccharide C'!$E$2:$T$999,11)</f>
        <v>0.000868</v>
      </c>
      <c r="N827" s="111">
        <f>VLOOKUP(A827,'Absolute Total Monosaccharide C'!$E$2:$T$999,12)</f>
        <v>0.0000293</v>
      </c>
      <c r="O827" s="8">
        <f>VLOOKUP(A827,'Absolute Total Monosaccharide C'!$E$2:$T$999,13)</f>
        <v>0</v>
      </c>
      <c r="P827" s="8">
        <f>VLOOKUP(A827,'Absolute Total Monosaccharide C'!$E$2:$T$999,14)</f>
        <v>0.002308</v>
      </c>
      <c r="Q827" s="8">
        <f>VLOOKUP(A827,'Absolute Total Monosaccharide C'!$E$2:$T$999,15)</f>
        <v>0</v>
      </c>
      <c r="R827" s="8">
        <f>VLOOKUP(A827,'Absolute Total Monosaccharide C'!$E$2:$T$999,16)</f>
        <v>0.000319</v>
      </c>
      <c r="S827" s="110">
        <f>VLOOKUP(A827,'Absolute Total Monosaccharide C'!$E$2:$T$999,2)</f>
        <v>10.093</v>
      </c>
    </row>
    <row r="828">
      <c r="A828" s="2" t="s">
        <v>2257</v>
      </c>
      <c r="B828" s="8" t="str">
        <f>VLOOKUP(A828,'Food Encyclopedia'!$C$2:$K$999,3)&amp;","&amp;VLOOKUP(A828,'Food Encyclopedia'!$C$2:$K$999,4)&amp;","&amp;VLOOKUP(A828,'Food Encyclopedia'!$C$2:$K$999,5)&amp;","&amp;VLOOKUP(A828,'Food Encyclopedia'!$C$2:$K$999,6)</f>
        <v>Crisps, hummus, NA, bag,Off The Eaten Path,Chickpea veggie crips: rosemary &amp; olive oil,Beans, Peas, Legumes, Nuts, Seeds</v>
      </c>
      <c r="C828" s="8" t="str">
        <f>VLOOKUP(A828,'Food Encyclopedia'!$C$2:$K$999,6)</f>
        <v>Beans, Peas, Legumes, Nuts, Seeds</v>
      </c>
      <c r="D828" s="8" t="str">
        <f>VLOOKUP(A828,'Food Encyclopedia'!$C$2:$K$999,7)</f>
        <v/>
      </c>
      <c r="E828" s="8">
        <f>VLOOKUP(A828,'Absolute Total Monosaccharide C'!$E$2:$T$999,3)</f>
        <v>0.440798</v>
      </c>
      <c r="F828" s="8">
        <f>VLOOKUP(A828,'Absolute Total Monosaccharide C'!$E$2:$T$999,4)</f>
        <v>0.013492</v>
      </c>
      <c r="G828" s="8">
        <f>VLOOKUP(A828,'Absolute Total Monosaccharide C'!$E$2:$T$999,5)</f>
        <v>0.00537</v>
      </c>
      <c r="H828" s="8">
        <f>VLOOKUP(A828,'Absolute Total Monosaccharide C'!$E$2:$T$999,6)</f>
        <v>0.001358</v>
      </c>
      <c r="I828" s="110">
        <f>VLOOKUP(A828,'Absolute Total Monosaccharide C'!$E$2:$T$999,7)</f>
        <v>0.01502</v>
      </c>
      <c r="J828" s="8">
        <f>VLOOKUP(A828,'Absolute Total Monosaccharide C'!$E$2:$T$999,8)</f>
        <v>0.000206</v>
      </c>
      <c r="K828" s="8">
        <f>VLOOKUP(A828,'Absolute Total Monosaccharide C'!$E$2:$T$999,9)</f>
        <v>0.000558</v>
      </c>
      <c r="L828" s="8">
        <f>VLOOKUP(A828,'Absolute Total Monosaccharide C'!$E$2:$T$999,10)</f>
        <v>0.000162</v>
      </c>
      <c r="M828" s="8">
        <f>VLOOKUP(A828,'Absolute Total Monosaccharide C'!$E$2:$T$999,11)</f>
        <v>0.000569</v>
      </c>
      <c r="N828" s="111">
        <f>VLOOKUP(A828,'Absolute Total Monosaccharide C'!$E$2:$T$999,12)</f>
        <v>0.000016</v>
      </c>
      <c r="O828" s="8">
        <f>VLOOKUP(A828,'Absolute Total Monosaccharide C'!$E$2:$T$999,13)</f>
        <v>0</v>
      </c>
      <c r="P828" s="8">
        <f>VLOOKUP(A828,'Absolute Total Monosaccharide C'!$E$2:$T$999,14)</f>
        <v>0.000672</v>
      </c>
      <c r="Q828" s="8">
        <f>VLOOKUP(A828,'Absolute Total Monosaccharide C'!$E$2:$T$999,15)</f>
        <v>0</v>
      </c>
      <c r="R828" s="8">
        <f>VLOOKUP(A828,'Absolute Total Monosaccharide C'!$E$2:$T$999,16)</f>
        <v>0.00039</v>
      </c>
      <c r="S828" s="110">
        <f>VLOOKUP(A828,'Absolute Total Monosaccharide C'!$E$2:$T$999,2)</f>
        <v>9.997</v>
      </c>
    </row>
    <row r="829">
      <c r="A829" s="2" t="s">
        <v>2260</v>
      </c>
      <c r="B829" s="8" t="str">
        <f>VLOOKUP(A829,'Food Encyclopedia'!$C$2:$K$999,3)&amp;","&amp;VLOOKUP(A829,'Food Encyclopedia'!$C$2:$K$999,4)&amp;","&amp;VLOOKUP(A829,'Food Encyclopedia'!$C$2:$K$999,5)&amp;","&amp;VLOOKUP(A829,'Food Encyclopedia'!$C$2:$K$999,6)</f>
        <v>Chips, tortilla, NA, bag,Casa Sanchez,Organic tortilla chips, salt free,Grain Products</v>
      </c>
      <c r="C829" s="8" t="str">
        <f>VLOOKUP(A829,'Food Encyclopedia'!$C$2:$K$999,6)</f>
        <v>Grain Products</v>
      </c>
      <c r="D829" s="8" t="str">
        <f>VLOOKUP(A829,'Food Encyclopedia'!$C$2:$K$999,7)</f>
        <v/>
      </c>
      <c r="E829" s="8">
        <f>VLOOKUP(A829,'Absolute Total Monosaccharide C'!$E$2:$T$999,3)</f>
        <v>0.517097</v>
      </c>
      <c r="F829" s="8">
        <f>VLOOKUP(A829,'Absolute Total Monosaccharide C'!$E$2:$T$999,4)</f>
        <v>0.005401</v>
      </c>
      <c r="G829" s="8">
        <f>VLOOKUP(A829,'Absolute Total Monosaccharide C'!$E$2:$T$999,5)</f>
        <v>0.004111</v>
      </c>
      <c r="H829" s="8">
        <f>VLOOKUP(A829,'Absolute Total Monosaccharide C'!$E$2:$T$999,6)</f>
        <v>0.004894</v>
      </c>
      <c r="I829" s="110">
        <f>VLOOKUP(A829,'Absolute Total Monosaccharide C'!$E$2:$T$999,7)</f>
        <v>0.007263</v>
      </c>
      <c r="J829" s="111">
        <f>VLOOKUP(A829,'Absolute Total Monosaccharide C'!$E$2:$T$999,8)</f>
        <v>0.000063</v>
      </c>
      <c r="K829" s="111">
        <f>VLOOKUP(A829,'Absolute Total Monosaccharide C'!$E$2:$T$999,9)</f>
        <v>0.0000837</v>
      </c>
      <c r="L829" s="111">
        <f>VLOOKUP(A829,'Absolute Total Monosaccharide C'!$E$2:$T$999,10)</f>
        <v>0.0000897</v>
      </c>
      <c r="M829" s="8">
        <f>VLOOKUP(A829,'Absolute Total Monosaccharide C'!$E$2:$T$999,11)</f>
        <v>0.000115</v>
      </c>
      <c r="N829" s="111">
        <f>VLOOKUP(A829,'Absolute Total Monosaccharide C'!$E$2:$T$999,12)</f>
        <v>0.0000181</v>
      </c>
      <c r="O829" s="8">
        <f>VLOOKUP(A829,'Absolute Total Monosaccharide C'!$E$2:$T$999,13)</f>
        <v>0</v>
      </c>
      <c r="P829" s="8">
        <f>VLOOKUP(A829,'Absolute Total Monosaccharide C'!$E$2:$T$999,14)</f>
        <v>0.000487</v>
      </c>
      <c r="Q829" s="8">
        <f>VLOOKUP(A829,'Absolute Total Monosaccharide C'!$E$2:$T$999,15)</f>
        <v>0</v>
      </c>
      <c r="R829" s="8">
        <f>VLOOKUP(A829,'Absolute Total Monosaccharide C'!$E$2:$T$999,16)</f>
        <v>0.000129</v>
      </c>
      <c r="S829" s="110">
        <f>VLOOKUP(A829,'Absolute Total Monosaccharide C'!$E$2:$T$999,2)</f>
        <v>9.94</v>
      </c>
    </row>
    <row r="830">
      <c r="A830" s="2" t="s">
        <v>2264</v>
      </c>
      <c r="B830" s="8" t="str">
        <f>VLOOKUP(A830,'Food Encyclopedia'!$C$2:$K$999,3)&amp;","&amp;VLOOKUP(A830,'Food Encyclopedia'!$C$2:$K$999,4)&amp;","&amp;VLOOKUP(A830,'Food Encyclopedia'!$C$2:$K$999,5)&amp;","&amp;VLOOKUP(A830,'Food Encyclopedia'!$C$2:$K$999,6)</f>
        <v>Bar, almond butter, NA, wrapped,Perfect Bar,Almond butter bar,Beans, Peas, Legumes, Nuts, Seeds</v>
      </c>
      <c r="C830" s="8" t="str">
        <f>VLOOKUP(A830,'Food Encyclopedia'!$C$2:$K$999,6)</f>
        <v>Beans, Peas, Legumes, Nuts, Seeds</v>
      </c>
      <c r="D830" s="8" t="str">
        <f>VLOOKUP(A830,'Food Encyclopedia'!$C$2:$K$999,7)</f>
        <v/>
      </c>
      <c r="E830" s="8">
        <f>VLOOKUP(A830,'Absolute Total Monosaccharide C'!$E$2:$T$999,3)</f>
        <v>0.118136</v>
      </c>
      <c r="F830" s="8">
        <f>VLOOKUP(A830,'Absolute Total Monosaccharide C'!$E$2:$T$999,4)</f>
        <v>0.025349</v>
      </c>
      <c r="G830" s="8">
        <f>VLOOKUP(A830,'Absolute Total Monosaccharide C'!$E$2:$T$999,5)</f>
        <v>0.011721</v>
      </c>
      <c r="H830" s="8">
        <f>VLOOKUP(A830,'Absolute Total Monosaccharide C'!$E$2:$T$999,6)</f>
        <v>0.002827</v>
      </c>
      <c r="I830" s="110">
        <f>VLOOKUP(A830,'Absolute Total Monosaccharide C'!$E$2:$T$999,7)</f>
        <v>0.013082</v>
      </c>
      <c r="J830" s="8">
        <f>VLOOKUP(A830,'Absolute Total Monosaccharide C'!$E$2:$T$999,8)</f>
        <v>0.000444</v>
      </c>
      <c r="K830" s="8">
        <f>VLOOKUP(A830,'Absolute Total Monosaccharide C'!$E$2:$T$999,9)</f>
        <v>0.000681</v>
      </c>
      <c r="L830" s="111">
        <f>VLOOKUP(A830,'Absolute Total Monosaccharide C'!$E$2:$T$999,10)</f>
        <v>0.0000493</v>
      </c>
      <c r="M830" s="8">
        <f>VLOOKUP(A830,'Absolute Total Monosaccharide C'!$E$2:$T$999,11)</f>
        <v>0.001184</v>
      </c>
      <c r="N830" s="111">
        <f>VLOOKUP(A830,'Absolute Total Monosaccharide C'!$E$2:$T$999,12)</f>
        <v>0.0000927</v>
      </c>
      <c r="O830" s="8">
        <f>VLOOKUP(A830,'Absolute Total Monosaccharide C'!$E$2:$T$999,13)</f>
        <v>0</v>
      </c>
      <c r="P830" s="8">
        <f>VLOOKUP(A830,'Absolute Total Monosaccharide C'!$E$2:$T$999,14)</f>
        <v>0.001059</v>
      </c>
      <c r="Q830" s="8">
        <f>VLOOKUP(A830,'Absolute Total Monosaccharide C'!$E$2:$T$999,15)</f>
        <v>0</v>
      </c>
      <c r="R830" s="8">
        <f>VLOOKUP(A830,'Absolute Total Monosaccharide C'!$E$2:$T$999,16)</f>
        <v>0.000383</v>
      </c>
      <c r="S830" s="110">
        <f>VLOOKUP(A830,'Absolute Total Monosaccharide C'!$E$2:$T$999,2)</f>
        <v>9.897</v>
      </c>
    </row>
    <row r="831">
      <c r="A831" s="2" t="s">
        <v>2268</v>
      </c>
      <c r="B831" s="8" t="str">
        <f>VLOOKUP(A831,'Food Encyclopedia'!$C$2:$K$999,3)&amp;","&amp;VLOOKUP(A831,'Food Encyclopedia'!$C$2:$K$999,4)&amp;","&amp;VLOOKUP(A831,'Food Encyclopedia'!$C$2:$K$999,5)&amp;","&amp;VLOOKUP(A831,'Food Encyclopedia'!$C$2:$K$999,6)</f>
        <v>Bar, peanut butter, NA, wrapped,Perfect Bar,Peanut butter bar,Beans, Peas, Legumes, Nuts, Seeds</v>
      </c>
      <c r="C831" s="8" t="str">
        <f>VLOOKUP(A831,'Food Encyclopedia'!$C$2:$K$999,6)</f>
        <v>Beans, Peas, Legumes, Nuts, Seeds</v>
      </c>
      <c r="D831" s="8" t="str">
        <f>VLOOKUP(A831,'Food Encyclopedia'!$C$2:$K$999,7)</f>
        <v/>
      </c>
      <c r="E831" s="8">
        <f>VLOOKUP(A831,'Absolute Total Monosaccharide C'!$E$2:$T$999,3)</f>
        <v>0.125547</v>
      </c>
      <c r="F831" s="8">
        <f>VLOOKUP(A831,'Absolute Total Monosaccharide C'!$E$2:$T$999,4)</f>
        <v>0.032344</v>
      </c>
      <c r="G831" s="8">
        <f>VLOOKUP(A831,'Absolute Total Monosaccharide C'!$E$2:$T$999,5)</f>
        <v>0.023768</v>
      </c>
      <c r="H831" s="8">
        <f>VLOOKUP(A831,'Absolute Total Monosaccharide C'!$E$2:$T$999,6)</f>
        <v>0.003074</v>
      </c>
      <c r="I831" s="110">
        <f>VLOOKUP(A831,'Absolute Total Monosaccharide C'!$E$2:$T$999,7)</f>
        <v>0.010563</v>
      </c>
      <c r="J831" s="8">
        <f>VLOOKUP(A831,'Absolute Total Monosaccharide C'!$E$2:$T$999,8)</f>
        <v>0.00048</v>
      </c>
      <c r="K831" s="8">
        <f>VLOOKUP(A831,'Absolute Total Monosaccharide C'!$E$2:$T$999,9)</f>
        <v>0.000486</v>
      </c>
      <c r="L831" s="111">
        <f>VLOOKUP(A831,'Absolute Total Monosaccharide C'!$E$2:$T$999,10)</f>
        <v>0.0000613</v>
      </c>
      <c r="M831" s="8">
        <f>VLOOKUP(A831,'Absolute Total Monosaccharide C'!$E$2:$T$999,11)</f>
        <v>0.000594</v>
      </c>
      <c r="N831" s="111">
        <f>VLOOKUP(A831,'Absolute Total Monosaccharide C'!$E$2:$T$999,12)</f>
        <v>0.0000894</v>
      </c>
      <c r="O831" s="8">
        <f>VLOOKUP(A831,'Absolute Total Monosaccharide C'!$E$2:$T$999,13)</f>
        <v>0</v>
      </c>
      <c r="P831" s="8">
        <f>VLOOKUP(A831,'Absolute Total Monosaccharide C'!$E$2:$T$999,14)</f>
        <v>0.001026</v>
      </c>
      <c r="Q831" s="8">
        <f>VLOOKUP(A831,'Absolute Total Monosaccharide C'!$E$2:$T$999,15)</f>
        <v>0</v>
      </c>
      <c r="R831" s="8">
        <f>VLOOKUP(A831,'Absolute Total Monosaccharide C'!$E$2:$T$999,16)</f>
        <v>0.000356</v>
      </c>
      <c r="S831" s="110">
        <f>VLOOKUP(A831,'Absolute Total Monosaccharide C'!$E$2:$T$999,2)</f>
        <v>10.185</v>
      </c>
    </row>
    <row r="832">
      <c r="A832" s="2" t="s">
        <v>2271</v>
      </c>
      <c r="B832" s="8" t="str">
        <f>VLOOKUP(A832,'Food Encyclopedia'!$C$2:$K$999,3)&amp;","&amp;VLOOKUP(A832,'Food Encyclopedia'!$C$2:$K$999,4)&amp;","&amp;VLOOKUP(A832,'Food Encyclopedia'!$C$2:$K$999,5)&amp;","&amp;VLOOKUP(A832,'Food Encyclopedia'!$C$2:$K$999,6)</f>
        <v>Bar, organic bananas &amp; carrots, NA, boxed,Organics HappyTot,Fiber &amp;protein gluten free oat bar; organic bananas &amp; carrots,Grain Products</v>
      </c>
      <c r="C832" s="8" t="str">
        <f>VLOOKUP(A832,'Food Encyclopedia'!$C$2:$K$999,6)</f>
        <v>Grain Products</v>
      </c>
      <c r="D832" s="8" t="str">
        <f>VLOOKUP(A832,'Food Encyclopedia'!$C$2:$K$999,7)</f>
        <v/>
      </c>
      <c r="E832" s="8">
        <f>VLOOKUP(A832,'Absolute Total Monosaccharide C'!$E$2:$T$999,3)</f>
        <v>0.27932</v>
      </c>
      <c r="F832" s="8">
        <f>VLOOKUP(A832,'Absolute Total Monosaccharide C'!$E$2:$T$999,4)</f>
        <v>0.006687</v>
      </c>
      <c r="G832" s="8">
        <f>VLOOKUP(A832,'Absolute Total Monosaccharide C'!$E$2:$T$999,5)</f>
        <v>0.04899</v>
      </c>
      <c r="H832" s="8">
        <f>VLOOKUP(A832,'Absolute Total Monosaccharide C'!$E$2:$T$999,6)</f>
        <v>0.002734</v>
      </c>
      <c r="I832" s="110">
        <f>VLOOKUP(A832,'Absolute Total Monosaccharide C'!$E$2:$T$999,7)</f>
        <v>0.001998</v>
      </c>
      <c r="J832" s="8">
        <f>VLOOKUP(A832,'Absolute Total Monosaccharide C'!$E$2:$T$999,8)</f>
        <v>0.000575</v>
      </c>
      <c r="K832" s="8">
        <f>VLOOKUP(A832,'Absolute Total Monosaccharide C'!$E$2:$T$999,9)</f>
        <v>0.000557</v>
      </c>
      <c r="L832" s="8">
        <f>VLOOKUP(A832,'Absolute Total Monosaccharide C'!$E$2:$T$999,10)</f>
        <v>0</v>
      </c>
      <c r="M832" s="8">
        <f>VLOOKUP(A832,'Absolute Total Monosaccharide C'!$E$2:$T$999,11)</f>
        <v>0.00254</v>
      </c>
      <c r="N832" s="111">
        <f>VLOOKUP(A832,'Absolute Total Monosaccharide C'!$E$2:$T$999,12)</f>
        <v>0.00000656</v>
      </c>
      <c r="O832" s="8">
        <f>VLOOKUP(A832,'Absolute Total Monosaccharide C'!$E$2:$T$999,13)</f>
        <v>0</v>
      </c>
      <c r="P832" s="8">
        <f>VLOOKUP(A832,'Absolute Total Monosaccharide C'!$E$2:$T$999,14)</f>
        <v>0.000275</v>
      </c>
      <c r="Q832" s="8">
        <f>VLOOKUP(A832,'Absolute Total Monosaccharide C'!$E$2:$T$999,15)</f>
        <v>0</v>
      </c>
      <c r="R832" s="8">
        <f>VLOOKUP(A832,'Absolute Total Monosaccharide C'!$E$2:$T$999,16)</f>
        <v>0.00023</v>
      </c>
      <c r="S832" s="110">
        <f>VLOOKUP(A832,'Absolute Total Monosaccharide C'!$E$2:$T$999,2)</f>
        <v>10.106</v>
      </c>
    </row>
    <row r="833">
      <c r="A833" s="2" t="s">
        <v>2275</v>
      </c>
      <c r="B833" s="8" t="str">
        <f>VLOOKUP(A833,'Food Encyclopedia'!$C$2:$K$999,3)&amp;","&amp;VLOOKUP(A833,'Food Encyclopedia'!$C$2:$K$999,4)&amp;","&amp;VLOOKUP(A833,'Food Encyclopedia'!$C$2:$K$999,5)&amp;","&amp;VLOOKUP(A833,'Food Encyclopedia'!$C$2:$K$999,6)</f>
        <v>Bar, organic apples &amp; spinach, NA, boxed,Organics HappyTot,Fiber &amp;protein gluten free oat bar; organic spinach &amp; apples,Grain Products</v>
      </c>
      <c r="C833" s="8" t="str">
        <f>VLOOKUP(A833,'Food Encyclopedia'!$C$2:$K$999,6)</f>
        <v>Grain Products</v>
      </c>
      <c r="D833" s="8" t="str">
        <f>VLOOKUP(A833,'Food Encyclopedia'!$C$2:$K$999,7)</f>
        <v/>
      </c>
      <c r="E833" s="8">
        <f>VLOOKUP(A833,'Absolute Total Monosaccharide C'!$E$2:$T$999,3)</f>
        <v>0.29995</v>
      </c>
      <c r="F833" s="8">
        <f>VLOOKUP(A833,'Absolute Total Monosaccharide C'!$E$2:$T$999,4)</f>
        <v>0.007958</v>
      </c>
      <c r="G833" s="8">
        <f>VLOOKUP(A833,'Absolute Total Monosaccharide C'!$E$2:$T$999,5)</f>
        <v>0.042522</v>
      </c>
      <c r="H833" s="8">
        <f>VLOOKUP(A833,'Absolute Total Monosaccharide C'!$E$2:$T$999,6)</f>
        <v>0.004955</v>
      </c>
      <c r="I833" s="110">
        <f>VLOOKUP(A833,'Absolute Total Monosaccharide C'!$E$2:$T$999,7)</f>
        <v>0.003939</v>
      </c>
      <c r="J833" s="8">
        <f>VLOOKUP(A833,'Absolute Total Monosaccharide C'!$E$2:$T$999,8)</f>
        <v>0.000485</v>
      </c>
      <c r="K833" s="8">
        <f>VLOOKUP(A833,'Absolute Total Monosaccharide C'!$E$2:$T$999,9)</f>
        <v>0.000704</v>
      </c>
      <c r="L833" s="8">
        <f>VLOOKUP(A833,'Absolute Total Monosaccharide C'!$E$2:$T$999,10)</f>
        <v>0</v>
      </c>
      <c r="M833" s="8">
        <f>VLOOKUP(A833,'Absolute Total Monosaccharide C'!$E$2:$T$999,11)</f>
        <v>0.002372</v>
      </c>
      <c r="N833" s="8">
        <f>VLOOKUP(A833,'Absolute Total Monosaccharide C'!$E$2:$T$999,12)</f>
        <v>0.000395</v>
      </c>
      <c r="O833" s="8">
        <f>VLOOKUP(A833,'Absolute Total Monosaccharide C'!$E$2:$T$999,13)</f>
        <v>0</v>
      </c>
      <c r="P833" s="8">
        <f>VLOOKUP(A833,'Absolute Total Monosaccharide C'!$E$2:$T$999,14)</f>
        <v>0.001437</v>
      </c>
      <c r="Q833" s="8">
        <f>VLOOKUP(A833,'Absolute Total Monosaccharide C'!$E$2:$T$999,15)</f>
        <v>0</v>
      </c>
      <c r="R833" s="8">
        <f>VLOOKUP(A833,'Absolute Total Monosaccharide C'!$E$2:$T$999,16)</f>
        <v>0.000196</v>
      </c>
      <c r="S833" s="110">
        <f>VLOOKUP(A833,'Absolute Total Monosaccharide C'!$E$2:$T$999,2)</f>
        <v>10.241</v>
      </c>
    </row>
    <row r="834">
      <c r="A834" s="2" t="s">
        <v>2278</v>
      </c>
      <c r="B834" s="8" t="str">
        <f>VLOOKUP(A834,'Food Encyclopedia'!$C$2:$K$999,3)&amp;","&amp;VLOOKUP(A834,'Food Encyclopedia'!$C$2:$K$999,4)&amp;","&amp;VLOOKUP(A834,'Food Encyclopedia'!$C$2:$K$999,5)&amp;","&amp;VLOOKUP(A834,'Food Encyclopedia'!$C$2:$K$999,6)</f>
        <v>Fruit &amp; Veggie blend, commercial product, pouch,Organics Happy Tot,Super Foods: organic Pears (2/5),  blueberries (16) &amp; spinach (3 tbsp), Stage 4 (Tots &amp; Tykes (12+ months)),Fruits</v>
      </c>
      <c r="C834" s="8" t="str">
        <f>VLOOKUP(A834,'Food Encyclopedia'!$C$2:$K$999,6)</f>
        <v>Fruits</v>
      </c>
      <c r="D834" s="8" t="str">
        <f>VLOOKUP(A834,'Food Encyclopedia'!$C$2:$K$999,7)</f>
        <v/>
      </c>
      <c r="E834" s="8">
        <f>VLOOKUP(A834,'Absolute Total Monosaccharide C'!$E$2:$T$999,3)</f>
        <v>0.093376</v>
      </c>
      <c r="F834" s="8">
        <f>VLOOKUP(A834,'Absolute Total Monosaccharide C'!$E$2:$T$999,4)</f>
        <v>0.010285</v>
      </c>
      <c r="G834" s="8">
        <f>VLOOKUP(A834,'Absolute Total Monosaccharide C'!$E$2:$T$999,5)</f>
        <v>0.032866</v>
      </c>
      <c r="H834" s="8">
        <f>VLOOKUP(A834,'Absolute Total Monosaccharide C'!$E$2:$T$999,6)</f>
        <v>0.015381</v>
      </c>
      <c r="I834" s="110">
        <f>VLOOKUP(A834,'Absolute Total Monosaccharide C'!$E$2:$T$999,7)</f>
        <v>0.013411</v>
      </c>
      <c r="J834" s="8">
        <f>VLOOKUP(A834,'Absolute Total Monosaccharide C'!$E$2:$T$999,8)</f>
        <v>0.001064</v>
      </c>
      <c r="K834" s="8">
        <f>VLOOKUP(A834,'Absolute Total Monosaccharide C'!$E$2:$T$999,9)</f>
        <v>0.001279</v>
      </c>
      <c r="L834" s="111">
        <f>VLOOKUP(A834,'Absolute Total Monosaccharide C'!$E$2:$T$999,10)</f>
        <v>0.0000892</v>
      </c>
      <c r="M834" s="8">
        <f>VLOOKUP(A834,'Absolute Total Monosaccharide C'!$E$2:$T$999,11)</f>
        <v>0.012616</v>
      </c>
      <c r="N834" s="8">
        <f>VLOOKUP(A834,'Absolute Total Monosaccharide C'!$E$2:$T$999,12)</f>
        <v>0</v>
      </c>
      <c r="O834" s="8">
        <f>VLOOKUP(A834,'Absolute Total Monosaccharide C'!$E$2:$T$999,13)</f>
        <v>0</v>
      </c>
      <c r="P834" s="8">
        <f>VLOOKUP(A834,'Absolute Total Monosaccharide C'!$E$2:$T$999,14)</f>
        <v>0.001597</v>
      </c>
      <c r="Q834" s="8">
        <f>VLOOKUP(A834,'Absolute Total Monosaccharide C'!$E$2:$T$999,15)</f>
        <v>0</v>
      </c>
      <c r="R834" s="8">
        <f>VLOOKUP(A834,'Absolute Total Monosaccharide C'!$E$2:$T$999,16)</f>
        <v>0.000937</v>
      </c>
      <c r="S834" s="110">
        <f>VLOOKUP(A834,'Absolute Total Monosaccharide C'!$E$2:$T$999,2)</f>
        <v>10.337</v>
      </c>
    </row>
    <row r="835">
      <c r="A835" s="2" t="s">
        <v>2280</v>
      </c>
      <c r="B835" s="8" t="str">
        <f>VLOOKUP(A835,'Food Encyclopedia'!$C$2:$K$999,3)&amp;","&amp;VLOOKUP(A835,'Food Encyclopedia'!$C$2:$K$999,4)&amp;","&amp;VLOOKUP(A835,'Food Encyclopedia'!$C$2:$K$999,5)&amp;","&amp;VLOOKUP(A835,'Food Encyclopedia'!$C$2:$K$999,6)</f>
        <v>Veggies &amp; wild rice, NA, box,Organics Happy Tot,Organic veggies &amp; wild rice with mushroom &amp; parmesan, Tots &amp; Tykes (12+ months),Vegetables</v>
      </c>
      <c r="C835" s="8" t="str">
        <f>VLOOKUP(A835,'Food Encyclopedia'!$C$2:$K$999,6)</f>
        <v>Vegetables</v>
      </c>
      <c r="D835" s="8" t="str">
        <f>VLOOKUP(A835,'Food Encyclopedia'!$C$2:$K$999,7)</f>
        <v/>
      </c>
      <c r="E835" s="8">
        <f>VLOOKUP(A835,'Absolute Total Monosaccharide C'!$E$2:$T$999,3)</f>
        <v>0.296319</v>
      </c>
      <c r="F835" s="8">
        <f>VLOOKUP(A835,'Absolute Total Monosaccharide C'!$E$2:$T$999,4)</f>
        <v>0.036056</v>
      </c>
      <c r="G835" s="111">
        <f>VLOOKUP(A835,'Absolute Total Monosaccharide C'!$E$2:$T$999,5)</f>
        <v>0.00003</v>
      </c>
      <c r="H835" s="8">
        <f>VLOOKUP(A835,'Absolute Total Monosaccharide C'!$E$2:$T$999,6)</f>
        <v>0.003126</v>
      </c>
      <c r="I835" s="110">
        <f>VLOOKUP(A835,'Absolute Total Monosaccharide C'!$E$2:$T$999,7)</f>
        <v>0.008184</v>
      </c>
      <c r="J835" s="8">
        <f>VLOOKUP(A835,'Absolute Total Monosaccharide C'!$E$2:$T$999,8)</f>
        <v>0.000522</v>
      </c>
      <c r="K835" s="8">
        <f>VLOOKUP(A835,'Absolute Total Monosaccharide C'!$E$2:$T$999,9)</f>
        <v>0.001106</v>
      </c>
      <c r="L835" s="8">
        <f>VLOOKUP(A835,'Absolute Total Monosaccharide C'!$E$2:$T$999,10)</f>
        <v>0</v>
      </c>
      <c r="M835" s="8">
        <f>VLOOKUP(A835,'Absolute Total Monosaccharide C'!$E$2:$T$999,11)</f>
        <v>0.006813</v>
      </c>
      <c r="N835" s="111">
        <f>VLOOKUP(A835,'Absolute Total Monosaccharide C'!$E$2:$T$999,12)</f>
        <v>0.0000119</v>
      </c>
      <c r="O835" s="8">
        <f>VLOOKUP(A835,'Absolute Total Monosaccharide C'!$E$2:$T$999,13)</f>
        <v>0</v>
      </c>
      <c r="P835" s="8">
        <f>VLOOKUP(A835,'Absolute Total Monosaccharide C'!$E$2:$T$999,14)</f>
        <v>0.001121</v>
      </c>
      <c r="Q835" s="8">
        <f>VLOOKUP(A835,'Absolute Total Monosaccharide C'!$E$2:$T$999,15)</f>
        <v>0</v>
      </c>
      <c r="R835" s="8">
        <f>VLOOKUP(A835,'Absolute Total Monosaccharide C'!$E$2:$T$999,16)</f>
        <v>0.001008</v>
      </c>
      <c r="S835" s="110">
        <f>VLOOKUP(A835,'Absolute Total Monosaccharide C'!$E$2:$T$999,2)</f>
        <v>10.117</v>
      </c>
    </row>
    <row r="836">
      <c r="A836" s="2" t="s">
        <v>2283</v>
      </c>
      <c r="B836" s="8" t="str">
        <f>VLOOKUP(A836,'Food Encyclopedia'!$C$2:$K$999,3)&amp;","&amp;VLOOKUP(A836,'Food Encyclopedia'!$C$2:$K$999,4)&amp;","&amp;VLOOKUP(A836,'Food Encyclopedia'!$C$2:$K$999,5)&amp;","&amp;VLOOKUP(A836,'Food Encyclopedia'!$C$2:$K$999,6)</f>
        <v>Flour, whole wheat, NA, bag,Good &amp; Gather,Whole wheat flour,Grain Products</v>
      </c>
      <c r="C836" s="8" t="str">
        <f>VLOOKUP(A836,'Food Encyclopedia'!$C$2:$K$999,6)</f>
        <v>Grain Products</v>
      </c>
      <c r="D836" s="8" t="str">
        <f>VLOOKUP(A836,'Food Encyclopedia'!$C$2:$K$999,7)</f>
        <v/>
      </c>
      <c r="E836" s="8">
        <f>VLOOKUP(A836,'Absolute Total Monosaccharide C'!$E$2:$T$999,3)</f>
        <v>0.522926</v>
      </c>
      <c r="F836" s="8">
        <f>VLOOKUP(A836,'Absolute Total Monosaccharide C'!$E$2:$T$999,4)</f>
        <v>0.007739</v>
      </c>
      <c r="G836" s="8">
        <f>VLOOKUP(A836,'Absolute Total Monosaccharide C'!$E$2:$T$999,5)</f>
        <v>0.005202</v>
      </c>
      <c r="H836" s="8">
        <f>VLOOKUP(A836,'Absolute Total Monosaccharide C'!$E$2:$T$999,6)</f>
        <v>0.010587</v>
      </c>
      <c r="I836" s="110">
        <f>VLOOKUP(A836,'Absolute Total Monosaccharide C'!$E$2:$T$999,7)</f>
        <v>0.009965</v>
      </c>
      <c r="J836" s="111">
        <f>VLOOKUP(A836,'Absolute Total Monosaccharide C'!$E$2:$T$999,8)</f>
        <v>0.0000663</v>
      </c>
      <c r="K836" s="111">
        <f>VLOOKUP(A836,'Absolute Total Monosaccharide C'!$E$2:$T$999,9)</f>
        <v>0.0000441</v>
      </c>
      <c r="L836" s="111">
        <f>VLOOKUP(A836,'Absolute Total Monosaccharide C'!$E$2:$T$999,10)</f>
        <v>0.0000879</v>
      </c>
      <c r="M836" s="111">
        <f>VLOOKUP(A836,'Absolute Total Monosaccharide C'!$E$2:$T$999,11)</f>
        <v>0.0000921</v>
      </c>
      <c r="N836" s="111">
        <f>VLOOKUP(A836,'Absolute Total Monosaccharide C'!$E$2:$T$999,12)</f>
        <v>0.0000258</v>
      </c>
      <c r="O836" s="8">
        <f>VLOOKUP(A836,'Absolute Total Monosaccharide C'!$E$2:$T$999,13)</f>
        <v>0</v>
      </c>
      <c r="P836" s="8">
        <f>VLOOKUP(A836,'Absolute Total Monosaccharide C'!$E$2:$T$999,14)</f>
        <v>0.001315</v>
      </c>
      <c r="Q836" s="8">
        <f>VLOOKUP(A836,'Absolute Total Monosaccharide C'!$E$2:$T$999,15)</f>
        <v>0</v>
      </c>
      <c r="R836" s="8">
        <f>VLOOKUP(A836,'Absolute Total Monosaccharide C'!$E$2:$T$999,16)</f>
        <v>0.000295</v>
      </c>
      <c r="S836" s="110">
        <f>VLOOKUP(A836,'Absolute Total Monosaccharide C'!$E$2:$T$999,2)</f>
        <v>10.016</v>
      </c>
    </row>
    <row r="837">
      <c r="A837" s="2" t="s">
        <v>2287</v>
      </c>
      <c r="B837" s="8" t="str">
        <f>VLOOKUP(A837,'Food Encyclopedia'!$C$2:$K$999,3)&amp;","&amp;VLOOKUP(A837,'Food Encyclopedia'!$C$2:$K$999,4)&amp;","&amp;VLOOKUP(A837,'Food Encyclopedia'!$C$2:$K$999,5)&amp;","&amp;VLOOKUP(A837,'Food Encyclopedia'!$C$2:$K$999,6)</f>
        <v>Bread, 100% whole wheat, NA, bag,Dave's Killer Bread,Thin-sliced 100% organic whole wheat bread,Grain Products</v>
      </c>
      <c r="C837" s="8" t="str">
        <f>VLOOKUP(A837,'Food Encyclopedia'!$C$2:$K$999,6)</f>
        <v>Grain Products</v>
      </c>
      <c r="D837" s="8" t="str">
        <f>VLOOKUP(A837,'Food Encyclopedia'!$C$2:$K$999,7)</f>
        <v/>
      </c>
      <c r="E837" s="8">
        <f>VLOOKUP(A837,'Absolute Total Monosaccharide C'!$E$2:$T$999,3)</f>
        <v>0.465546</v>
      </c>
      <c r="F837" s="8">
        <f>VLOOKUP(A837,'Absolute Total Monosaccharide C'!$E$2:$T$999,4)</f>
        <v>0.006568</v>
      </c>
      <c r="G837" s="8">
        <f>VLOOKUP(A837,'Absolute Total Monosaccharide C'!$E$2:$T$999,5)</f>
        <v>0.008847</v>
      </c>
      <c r="H837" s="8">
        <f>VLOOKUP(A837,'Absolute Total Monosaccharide C'!$E$2:$T$999,6)</f>
        <v>0.023152</v>
      </c>
      <c r="I837" s="110">
        <f>VLOOKUP(A837,'Absolute Total Monosaccharide C'!$E$2:$T$999,7)</f>
        <v>0.011978</v>
      </c>
      <c r="J837" s="8">
        <f>VLOOKUP(A837,'Absolute Total Monosaccharide C'!$E$2:$T$999,8)</f>
        <v>0.000125</v>
      </c>
      <c r="K837" s="111">
        <f>VLOOKUP(A837,'Absolute Total Monosaccharide C'!$E$2:$T$999,9)</f>
        <v>0.0000983</v>
      </c>
      <c r="L837" s="8">
        <f>VLOOKUP(A837,'Absolute Total Monosaccharide C'!$E$2:$T$999,10)</f>
        <v>0.00013</v>
      </c>
      <c r="M837" s="8">
        <f>VLOOKUP(A837,'Absolute Total Monosaccharide C'!$E$2:$T$999,11)</f>
        <v>0.000152</v>
      </c>
      <c r="N837" s="111">
        <f>VLOOKUP(A837,'Absolute Total Monosaccharide C'!$E$2:$T$999,12)</f>
        <v>0.0000718</v>
      </c>
      <c r="O837" s="8">
        <f>VLOOKUP(A837,'Absolute Total Monosaccharide C'!$E$2:$T$999,13)</f>
        <v>0</v>
      </c>
      <c r="P837" s="8">
        <f>VLOOKUP(A837,'Absolute Total Monosaccharide C'!$E$2:$T$999,14)</f>
        <v>0.002347</v>
      </c>
      <c r="Q837" s="8">
        <f>VLOOKUP(A837,'Absolute Total Monosaccharide C'!$E$2:$T$999,15)</f>
        <v>0</v>
      </c>
      <c r="R837" s="8">
        <f>VLOOKUP(A837,'Absolute Total Monosaccharide C'!$E$2:$T$999,16)</f>
        <v>0.000326</v>
      </c>
      <c r="S837" s="110">
        <f>VLOOKUP(A837,'Absolute Total Monosaccharide C'!$E$2:$T$999,2)</f>
        <v>10.173</v>
      </c>
    </row>
    <row r="838">
      <c r="A838" s="2" t="s">
        <v>2291</v>
      </c>
      <c r="B838" s="8" t="str">
        <f>VLOOKUP(A838,'Food Encyclopedia'!$C$2:$K$999,3)&amp;","&amp;VLOOKUP(A838,'Food Encyclopedia'!$C$2:$K$999,4)&amp;","&amp;VLOOKUP(A838,'Food Encyclopedia'!$C$2:$K$999,5)&amp;","&amp;VLOOKUP(A838,'Food Encyclopedia'!$C$2:$K$999,6)</f>
        <v>Bread, sprouted whole grain, NA, bag,Dave's Killer Bread,Thin-sliced sprouted whole grain bread,Grain Products</v>
      </c>
      <c r="C838" s="8" t="str">
        <f>VLOOKUP(A838,'Food Encyclopedia'!$C$2:$K$999,6)</f>
        <v>Grain Products</v>
      </c>
      <c r="D838" s="8" t="str">
        <f>VLOOKUP(A838,'Food Encyclopedia'!$C$2:$K$999,7)</f>
        <v/>
      </c>
      <c r="E838" s="8">
        <f>VLOOKUP(A838,'Absolute Total Monosaccharide C'!$E$2:$T$999,3)</f>
        <v>0.465602</v>
      </c>
      <c r="F838" s="8">
        <f>VLOOKUP(A838,'Absolute Total Monosaccharide C'!$E$2:$T$999,4)</f>
        <v>0.00683</v>
      </c>
      <c r="G838" s="8">
        <f>VLOOKUP(A838,'Absolute Total Monosaccharide C'!$E$2:$T$999,5)</f>
        <v>0.010389</v>
      </c>
      <c r="H838" s="8">
        <f>VLOOKUP(A838,'Absolute Total Monosaccharide C'!$E$2:$T$999,6)</f>
        <v>0.019633</v>
      </c>
      <c r="I838" s="110">
        <f>VLOOKUP(A838,'Absolute Total Monosaccharide C'!$E$2:$T$999,7)</f>
        <v>0.010948</v>
      </c>
      <c r="J838" s="8">
        <f>VLOOKUP(A838,'Absolute Total Monosaccharide C'!$E$2:$T$999,8)</f>
        <v>0.000128</v>
      </c>
      <c r="K838" s="111">
        <f>VLOOKUP(A838,'Absolute Total Monosaccharide C'!$E$2:$T$999,9)</f>
        <v>0.000074</v>
      </c>
      <c r="L838" s="8">
        <f>VLOOKUP(A838,'Absolute Total Monosaccharide C'!$E$2:$T$999,10)</f>
        <v>0.000143</v>
      </c>
      <c r="M838" s="8">
        <f>VLOOKUP(A838,'Absolute Total Monosaccharide C'!$E$2:$T$999,11)</f>
        <v>0.00013</v>
      </c>
      <c r="N838" s="111">
        <f>VLOOKUP(A838,'Absolute Total Monosaccharide C'!$E$2:$T$999,12)</f>
        <v>0.0000393</v>
      </c>
      <c r="O838" s="8">
        <f>VLOOKUP(A838,'Absolute Total Monosaccharide C'!$E$2:$T$999,13)</f>
        <v>0</v>
      </c>
      <c r="P838" s="8">
        <f>VLOOKUP(A838,'Absolute Total Monosaccharide C'!$E$2:$T$999,14)</f>
        <v>0.00252</v>
      </c>
      <c r="Q838" s="8">
        <f>VLOOKUP(A838,'Absolute Total Monosaccharide C'!$E$2:$T$999,15)</f>
        <v>0</v>
      </c>
      <c r="R838" s="8">
        <f>VLOOKUP(A838,'Absolute Total Monosaccharide C'!$E$2:$T$999,16)</f>
        <v>0.000363</v>
      </c>
      <c r="S838" s="110">
        <f>VLOOKUP(A838,'Absolute Total Monosaccharide C'!$E$2:$T$999,2)</f>
        <v>10.157</v>
      </c>
    </row>
    <row r="839">
      <c r="A839" s="2" t="s">
        <v>2294</v>
      </c>
      <c r="B839" s="8" t="str">
        <f>VLOOKUP(A839,'Food Encyclopedia'!$C$2:$K$999,3)&amp;","&amp;VLOOKUP(A839,'Food Encyclopedia'!$C$2:$K$999,4)&amp;","&amp;VLOOKUP(A839,'Food Encyclopedia'!$C$2:$K$999,5)&amp;","&amp;VLOOKUP(A839,'Food Encyclopedia'!$C$2:$K$999,6)</f>
        <v>Bread, powerseed, NA, bag,Dave's Killer Bread,Powerseed bread,Grain Products</v>
      </c>
      <c r="C839" s="8" t="str">
        <f>VLOOKUP(A839,'Food Encyclopedia'!$C$2:$K$999,6)</f>
        <v>Grain Products</v>
      </c>
      <c r="D839" s="8" t="str">
        <f>VLOOKUP(A839,'Food Encyclopedia'!$C$2:$K$999,7)</f>
        <v/>
      </c>
      <c r="E839" s="8">
        <f>VLOOKUP(A839,'Absolute Total Monosaccharide C'!$E$2:$T$999,3)</f>
        <v>0.359144</v>
      </c>
      <c r="F839" s="8">
        <f>VLOOKUP(A839,'Absolute Total Monosaccharide C'!$E$2:$T$999,4)</f>
        <v>0.005548</v>
      </c>
      <c r="G839" s="8">
        <f>VLOOKUP(A839,'Absolute Total Monosaccharide C'!$E$2:$T$999,5)</f>
        <v>0.004297</v>
      </c>
      <c r="H839" s="8">
        <f>VLOOKUP(A839,'Absolute Total Monosaccharide C'!$E$2:$T$999,6)</f>
        <v>0.02393</v>
      </c>
      <c r="I839" s="110">
        <f>VLOOKUP(A839,'Absolute Total Monosaccharide C'!$E$2:$T$999,7)</f>
        <v>0.017305</v>
      </c>
      <c r="J839" s="8">
        <f>VLOOKUP(A839,'Absolute Total Monosaccharide C'!$E$2:$T$999,8)</f>
        <v>0.000223</v>
      </c>
      <c r="K839" s="8">
        <f>VLOOKUP(A839,'Absolute Total Monosaccharide C'!$E$2:$T$999,9)</f>
        <v>0.000323</v>
      </c>
      <c r="L839" s="8">
        <f>VLOOKUP(A839,'Absolute Total Monosaccharide C'!$E$2:$T$999,10)</f>
        <v>0.000114</v>
      </c>
      <c r="M839" s="8">
        <f>VLOOKUP(A839,'Absolute Total Monosaccharide C'!$E$2:$T$999,11)</f>
        <v>0.000869</v>
      </c>
      <c r="N839" s="111">
        <f>VLOOKUP(A839,'Absolute Total Monosaccharide C'!$E$2:$T$999,12)</f>
        <v>0.0000271</v>
      </c>
      <c r="O839" s="8">
        <f>VLOOKUP(A839,'Absolute Total Monosaccharide C'!$E$2:$T$999,13)</f>
        <v>0</v>
      </c>
      <c r="P839" s="8">
        <f>VLOOKUP(A839,'Absolute Total Monosaccharide C'!$E$2:$T$999,14)</f>
        <v>0.001895</v>
      </c>
      <c r="Q839" s="8">
        <f>VLOOKUP(A839,'Absolute Total Monosaccharide C'!$E$2:$T$999,15)</f>
        <v>0</v>
      </c>
      <c r="R839" s="8">
        <f>VLOOKUP(A839,'Absolute Total Monosaccharide C'!$E$2:$T$999,16)</f>
        <v>0.000336</v>
      </c>
      <c r="S839" s="110">
        <f>VLOOKUP(A839,'Absolute Total Monosaccharide C'!$E$2:$T$999,2)</f>
        <v>9.96</v>
      </c>
    </row>
    <row r="840">
      <c r="A840" s="2" t="s">
        <v>2297</v>
      </c>
      <c r="B840" s="8" t="str">
        <f>VLOOKUP(A840,'Food Encyclopedia'!$C$2:$K$999,3)&amp;","&amp;VLOOKUP(A840,'Food Encyclopedia'!$C$2:$K$999,4)&amp;","&amp;VLOOKUP(A840,'Food Encyclopedia'!$C$2:$K$999,5)&amp;","&amp;VLOOKUP(A840,'Food Encyclopedia'!$C$2:$K$999,6)</f>
        <v>Bread, good seed, NA, bag,Dave's Killer Bread,Good seed bread,Grain Products</v>
      </c>
      <c r="C840" s="8" t="str">
        <f>VLOOKUP(A840,'Food Encyclopedia'!$C$2:$K$999,6)</f>
        <v>Grain Products</v>
      </c>
      <c r="D840" s="8" t="str">
        <f>VLOOKUP(A840,'Food Encyclopedia'!$C$2:$K$999,7)</f>
        <v/>
      </c>
      <c r="E840" s="8">
        <f>VLOOKUP(A840,'Absolute Total Monosaccharide C'!$E$2:$T$999,3)</f>
        <v>0.523317</v>
      </c>
      <c r="F840" s="8">
        <f>VLOOKUP(A840,'Absolute Total Monosaccharide C'!$E$2:$T$999,4)</f>
        <v>0.00637</v>
      </c>
      <c r="G840" s="8">
        <f>VLOOKUP(A840,'Absolute Total Monosaccharide C'!$E$2:$T$999,5)</f>
        <v>0.013776</v>
      </c>
      <c r="H840" s="8">
        <f>VLOOKUP(A840,'Absolute Total Monosaccharide C'!$E$2:$T$999,6)</f>
        <v>0.011099</v>
      </c>
      <c r="I840" s="110">
        <f>VLOOKUP(A840,'Absolute Total Monosaccharide C'!$E$2:$T$999,7)</f>
        <v>0.009979</v>
      </c>
      <c r="J840" s="8">
        <f>VLOOKUP(A840,'Absolute Total Monosaccharide C'!$E$2:$T$999,8)</f>
        <v>0.000323</v>
      </c>
      <c r="K840" s="8">
        <f>VLOOKUP(A840,'Absolute Total Monosaccharide C'!$E$2:$T$999,9)</f>
        <v>0.000337</v>
      </c>
      <c r="L840" s="111">
        <f>VLOOKUP(A840,'Absolute Total Monosaccharide C'!$E$2:$T$999,10)</f>
        <v>0.00006</v>
      </c>
      <c r="M840" s="8">
        <f>VLOOKUP(A840,'Absolute Total Monosaccharide C'!$E$2:$T$999,11)</f>
        <v>0.000494</v>
      </c>
      <c r="N840" s="111">
        <f>VLOOKUP(A840,'Absolute Total Monosaccharide C'!$E$2:$T$999,12)</f>
        <v>0.0000196</v>
      </c>
      <c r="O840" s="8">
        <f>VLOOKUP(A840,'Absolute Total Monosaccharide C'!$E$2:$T$999,13)</f>
        <v>0</v>
      </c>
      <c r="P840" s="8">
        <f>VLOOKUP(A840,'Absolute Total Monosaccharide C'!$E$2:$T$999,14)</f>
        <v>0.003281</v>
      </c>
      <c r="Q840" s="8">
        <f>VLOOKUP(A840,'Absolute Total Monosaccharide C'!$E$2:$T$999,15)</f>
        <v>0</v>
      </c>
      <c r="R840" s="8">
        <f>VLOOKUP(A840,'Absolute Total Monosaccharide C'!$E$2:$T$999,16)</f>
        <v>0.000408</v>
      </c>
      <c r="S840" s="110">
        <f>VLOOKUP(A840,'Absolute Total Monosaccharide C'!$E$2:$T$999,2)</f>
        <v>9.972</v>
      </c>
    </row>
    <row r="841">
      <c r="A841" s="2" t="s">
        <v>2300</v>
      </c>
      <c r="B841" s="8" t="str">
        <f>VLOOKUP(A841,'Food Encyclopedia'!$C$2:$K$999,3)&amp;","&amp;VLOOKUP(A841,'Food Encyclopedia'!$C$2:$K$999,4)&amp;","&amp;VLOOKUP(A841,'Food Encyclopedia'!$C$2:$K$999,5)&amp;","&amp;VLOOKUP(A841,'Food Encyclopedia'!$C$2:$K$999,6)</f>
        <v>Bread, white, NA, bag,Dave's Killer Bread,White bread done right ,Grain Products</v>
      </c>
      <c r="C841" s="8" t="str">
        <f>VLOOKUP(A841,'Food Encyclopedia'!$C$2:$K$999,6)</f>
        <v>Grain Products</v>
      </c>
      <c r="D841" s="8" t="str">
        <f>VLOOKUP(A841,'Food Encyclopedia'!$C$2:$K$999,7)</f>
        <v/>
      </c>
      <c r="E841" s="8">
        <f>VLOOKUP(A841,'Absolute Total Monosaccharide C'!$E$2:$T$999,3)</f>
        <v>0.568203</v>
      </c>
      <c r="F841" s="8">
        <f>VLOOKUP(A841,'Absolute Total Monosaccharide C'!$E$2:$T$999,4)</f>
        <v>0.004464</v>
      </c>
      <c r="G841" s="8">
        <f>VLOOKUP(A841,'Absolute Total Monosaccharide C'!$E$2:$T$999,5)</f>
        <v>0.007505</v>
      </c>
      <c r="H841" s="8">
        <f>VLOOKUP(A841,'Absolute Total Monosaccharide C'!$E$2:$T$999,6)</f>
        <v>0.009357</v>
      </c>
      <c r="I841" s="110">
        <f>VLOOKUP(A841,'Absolute Total Monosaccharide C'!$E$2:$T$999,7)</f>
        <v>0.010651</v>
      </c>
      <c r="J841" s="8">
        <f>VLOOKUP(A841,'Absolute Total Monosaccharide C'!$E$2:$T$999,8)</f>
        <v>0.000148</v>
      </c>
      <c r="K841" s="111">
        <f>VLOOKUP(A841,'Absolute Total Monosaccharide C'!$E$2:$T$999,9)</f>
        <v>0.0000692</v>
      </c>
      <c r="L841" s="111">
        <f>VLOOKUP(A841,'Absolute Total Monosaccharide C'!$E$2:$T$999,10)</f>
        <v>0.000047</v>
      </c>
      <c r="M841" s="8">
        <f>VLOOKUP(A841,'Absolute Total Monosaccharide C'!$E$2:$T$999,11)</f>
        <v>0.000151</v>
      </c>
      <c r="N841" s="111">
        <f>VLOOKUP(A841,'Absolute Total Monosaccharide C'!$E$2:$T$999,12)</f>
        <v>0.000068</v>
      </c>
      <c r="O841" s="8">
        <f>VLOOKUP(A841,'Absolute Total Monosaccharide C'!$E$2:$T$999,13)</f>
        <v>0</v>
      </c>
      <c r="P841" s="8">
        <f>VLOOKUP(A841,'Absolute Total Monosaccharide C'!$E$2:$T$999,14)</f>
        <v>0.002525</v>
      </c>
      <c r="Q841" s="8">
        <f>VLOOKUP(A841,'Absolute Total Monosaccharide C'!$E$2:$T$999,15)</f>
        <v>0</v>
      </c>
      <c r="R841" s="8">
        <f>VLOOKUP(A841,'Absolute Total Monosaccharide C'!$E$2:$T$999,16)</f>
        <v>0.000319</v>
      </c>
      <c r="S841" s="110">
        <f>VLOOKUP(A841,'Absolute Total Monosaccharide C'!$E$2:$T$999,2)</f>
        <v>10.091</v>
      </c>
    </row>
    <row r="842">
      <c r="A842" s="2" t="s">
        <v>2303</v>
      </c>
      <c r="B842" s="8" t="str">
        <f>VLOOKUP(A842,'Food Encyclopedia'!$C$2:$K$999,3)&amp;","&amp;VLOOKUP(A842,'Food Encyclopedia'!$C$2:$K$999,4)&amp;","&amp;VLOOKUP(A842,'Food Encyclopedia'!$C$2:$K$999,5)&amp;","&amp;VLOOKUP(A842,'Food Encyclopedia'!$C$2:$K$999,6)</f>
        <v>Bread, 21 whole grains and seeds, NA, bag,Dave's Killer Bread,21 whole grains and seeds bread,Grain Products</v>
      </c>
      <c r="C842" s="8" t="str">
        <f>VLOOKUP(A842,'Food Encyclopedia'!$C$2:$K$999,6)</f>
        <v>Grain Products</v>
      </c>
      <c r="D842" s="8" t="str">
        <f>VLOOKUP(A842,'Food Encyclopedia'!$C$2:$K$999,7)</f>
        <v/>
      </c>
      <c r="E842" s="8">
        <f>VLOOKUP(A842,'Absolute Total Monosaccharide C'!$E$2:$T$999,3)</f>
        <v>0.438357</v>
      </c>
      <c r="F842" s="8">
        <f>VLOOKUP(A842,'Absolute Total Monosaccharide C'!$E$2:$T$999,4)</f>
        <v>0.005145</v>
      </c>
      <c r="G842" s="8">
        <f>VLOOKUP(A842,'Absolute Total Monosaccharide C'!$E$2:$T$999,5)</f>
        <v>0.011934</v>
      </c>
      <c r="H842" s="8">
        <f>VLOOKUP(A842,'Absolute Total Monosaccharide C'!$E$2:$T$999,6)</f>
        <v>0.017365</v>
      </c>
      <c r="I842" s="110">
        <f>VLOOKUP(A842,'Absolute Total Monosaccharide C'!$E$2:$T$999,7)</f>
        <v>0.01314</v>
      </c>
      <c r="J842" s="8">
        <f>VLOOKUP(A842,'Absolute Total Monosaccharide C'!$E$2:$T$999,8)</f>
        <v>0.000131</v>
      </c>
      <c r="K842" s="8">
        <f>VLOOKUP(A842,'Absolute Total Monosaccharide C'!$E$2:$T$999,9)</f>
        <v>0.000146</v>
      </c>
      <c r="L842" s="8">
        <f>VLOOKUP(A842,'Absolute Total Monosaccharide C'!$E$2:$T$999,10)</f>
        <v>0.000112</v>
      </c>
      <c r="M842" s="8">
        <f>VLOOKUP(A842,'Absolute Total Monosaccharide C'!$E$2:$T$999,11)</f>
        <v>0.000203</v>
      </c>
      <c r="N842" s="111">
        <f>VLOOKUP(A842,'Absolute Total Monosaccharide C'!$E$2:$T$999,12)</f>
        <v>0.0000286</v>
      </c>
      <c r="O842" s="8">
        <f>VLOOKUP(A842,'Absolute Total Monosaccharide C'!$E$2:$T$999,13)</f>
        <v>0</v>
      </c>
      <c r="P842" s="8">
        <f>VLOOKUP(A842,'Absolute Total Monosaccharide C'!$E$2:$T$999,14)</f>
        <v>0.002125</v>
      </c>
      <c r="Q842" s="8">
        <f>VLOOKUP(A842,'Absolute Total Monosaccharide C'!$E$2:$T$999,15)</f>
        <v>0</v>
      </c>
      <c r="R842" s="8">
        <f>VLOOKUP(A842,'Absolute Total Monosaccharide C'!$E$2:$T$999,16)</f>
        <v>0.000354</v>
      </c>
      <c r="S842" s="110">
        <f>VLOOKUP(A842,'Absolute Total Monosaccharide C'!$E$2:$T$999,2)</f>
        <v>9.882</v>
      </c>
    </row>
    <row r="843">
      <c r="A843" s="2" t="s">
        <v>2306</v>
      </c>
      <c r="B843" s="8" t="str">
        <f>VLOOKUP(A843,'Food Encyclopedia'!$C$2:$K$999,3)&amp;","&amp;VLOOKUP(A843,'Food Encyclopedia'!$C$2:$K$999,4)&amp;","&amp;VLOOKUP(A843,'Food Encyclopedia'!$C$2:$K$999,5)&amp;","&amp;VLOOKUP(A843,'Food Encyclopedia'!$C$2:$K$999,6)</f>
        <v>Prunes, pitted, NA, bag,Good &amp; Gather,Unsweetened pitted prunes ,Fruits</v>
      </c>
      <c r="C843" s="8" t="str">
        <f>VLOOKUP(A843,'Food Encyclopedia'!$C$2:$K$999,6)</f>
        <v>Fruits</v>
      </c>
      <c r="D843" s="8" t="str">
        <f>VLOOKUP(A843,'Food Encyclopedia'!$C$2:$K$999,7)</f>
        <v/>
      </c>
      <c r="E843" s="8">
        <f>VLOOKUP(A843,'Absolute Total Monosaccharide C'!$E$2:$T$999,3)</f>
        <v>0.146753</v>
      </c>
      <c r="F843" s="8">
        <f>VLOOKUP(A843,'Absolute Total Monosaccharide C'!$E$2:$T$999,4)</f>
        <v>0.016322</v>
      </c>
      <c r="G843" s="8">
        <f>VLOOKUP(A843,'Absolute Total Monosaccharide C'!$E$2:$T$999,5)</f>
        <v>0.022542</v>
      </c>
      <c r="H843" s="8">
        <f>VLOOKUP(A843,'Absolute Total Monosaccharide C'!$E$2:$T$999,6)</f>
        <v>0.001704</v>
      </c>
      <c r="I843" s="110">
        <f>VLOOKUP(A843,'Absolute Total Monosaccharide C'!$E$2:$T$999,7)</f>
        <v>0.008567</v>
      </c>
      <c r="J843" s="8">
        <f>VLOOKUP(A843,'Absolute Total Monosaccharide C'!$E$2:$T$999,8)</f>
        <v>0.000956</v>
      </c>
      <c r="K843" s="8">
        <f>VLOOKUP(A843,'Absolute Total Monosaccharide C'!$E$2:$T$999,9)</f>
        <v>0.001168</v>
      </c>
      <c r="L843" s="8">
        <f>VLOOKUP(A843,'Absolute Total Monosaccharide C'!$E$2:$T$999,10)</f>
        <v>0</v>
      </c>
      <c r="M843" s="8">
        <f>VLOOKUP(A843,'Absolute Total Monosaccharide C'!$E$2:$T$999,11)</f>
        <v>0.015307</v>
      </c>
      <c r="N843" s="8">
        <f>VLOOKUP(A843,'Absolute Total Monosaccharide C'!$E$2:$T$999,12)</f>
        <v>0</v>
      </c>
      <c r="O843" s="8">
        <f>VLOOKUP(A843,'Absolute Total Monosaccharide C'!$E$2:$T$999,13)</f>
        <v>0</v>
      </c>
      <c r="P843" s="8">
        <f>VLOOKUP(A843,'Absolute Total Monosaccharide C'!$E$2:$T$999,14)</f>
        <v>0.003049</v>
      </c>
      <c r="Q843" s="8">
        <f>VLOOKUP(A843,'Absolute Total Monosaccharide C'!$E$2:$T$999,15)</f>
        <v>0</v>
      </c>
      <c r="R843" s="8">
        <f>VLOOKUP(A843,'Absolute Total Monosaccharide C'!$E$2:$T$999,16)</f>
        <v>0.000124</v>
      </c>
      <c r="S843" s="110">
        <f>VLOOKUP(A843,'Absolute Total Monosaccharide C'!$E$2:$T$999,2)</f>
        <v>9.873</v>
      </c>
    </row>
    <row r="844">
      <c r="A844" s="2" t="s">
        <v>2309</v>
      </c>
      <c r="B844" s="8" t="str">
        <f>VLOOKUP(A844,'Food Encyclopedia'!$C$2:$K$999,3)&amp;","&amp;VLOOKUP(A844,'Food Encyclopedia'!$C$2:$K$999,4)&amp;","&amp;VLOOKUP(A844,'Food Encyclopedia'!$C$2:$K$999,5)&amp;","&amp;VLOOKUP(A844,'Food Encyclopedia'!$C$2:$K$999,6)</f>
        <v>Mango, Ataulfo, flesh, fresh,Don Rigo,Yellow mango,Fruits</v>
      </c>
      <c r="C844" s="8" t="str">
        <f>VLOOKUP(A844,'Food Encyclopedia'!$C$2:$K$999,6)</f>
        <v>Fruits</v>
      </c>
      <c r="D844" s="8" t="str">
        <f>VLOOKUP(A844,'Food Encyclopedia'!$C$2:$K$999,7)</f>
        <v/>
      </c>
      <c r="E844" s="8">
        <f>VLOOKUP(A844,'Absolute Total Monosaccharide C'!$E$2:$T$999,3)</f>
        <v>0.159188</v>
      </c>
      <c r="F844" s="8">
        <f>VLOOKUP(A844,'Absolute Total Monosaccharide C'!$E$2:$T$999,4)</f>
        <v>0.008475</v>
      </c>
      <c r="G844" s="8">
        <f>VLOOKUP(A844,'Absolute Total Monosaccharide C'!$E$2:$T$999,5)</f>
        <v>0.07043</v>
      </c>
      <c r="H844" s="8">
        <f>VLOOKUP(A844,'Absolute Total Monosaccharide C'!$E$2:$T$999,6)</f>
        <v>0.004472</v>
      </c>
      <c r="I844" s="110">
        <f>VLOOKUP(A844,'Absolute Total Monosaccharide C'!$E$2:$T$999,7)</f>
        <v>0.010597</v>
      </c>
      <c r="J844" s="8">
        <f>VLOOKUP(A844,'Absolute Total Monosaccharide C'!$E$2:$T$999,8)</f>
        <v>0.001272</v>
      </c>
      <c r="K844" s="8">
        <f>VLOOKUP(A844,'Absolute Total Monosaccharide C'!$E$2:$T$999,9)</f>
        <v>0.001068</v>
      </c>
      <c r="L844" s="8">
        <f>VLOOKUP(A844,'Absolute Total Monosaccharide C'!$E$2:$T$999,10)</f>
        <v>0</v>
      </c>
      <c r="M844" s="8">
        <f>VLOOKUP(A844,'Absolute Total Monosaccharide C'!$E$2:$T$999,11)</f>
        <v>0.008744</v>
      </c>
      <c r="N844" s="8">
        <f>VLOOKUP(A844,'Absolute Total Monosaccharide C'!$E$2:$T$999,12)</f>
        <v>0</v>
      </c>
      <c r="O844" s="8">
        <f>VLOOKUP(A844,'Absolute Total Monosaccharide C'!$E$2:$T$999,13)</f>
        <v>0</v>
      </c>
      <c r="P844" s="8">
        <f>VLOOKUP(A844,'Absolute Total Monosaccharide C'!$E$2:$T$999,14)</f>
        <v>0</v>
      </c>
      <c r="Q844" s="8">
        <f>VLOOKUP(A844,'Absolute Total Monosaccharide C'!$E$2:$T$999,15)</f>
        <v>0</v>
      </c>
      <c r="R844" s="8">
        <f>VLOOKUP(A844,'Absolute Total Monosaccharide C'!$E$2:$T$999,16)</f>
        <v>0.000192</v>
      </c>
      <c r="S844" s="110">
        <f>VLOOKUP(A844,'Absolute Total Monosaccharide C'!$E$2:$T$999,2)</f>
        <v>10.076</v>
      </c>
    </row>
    <row r="845">
      <c r="A845" s="2" t="s">
        <v>2313</v>
      </c>
      <c r="B845" s="8" t="str">
        <f>VLOOKUP(A845,'Food Encyclopedia'!$C$2:$K$999,3)&amp;","&amp;VLOOKUP(A845,'Food Encyclopedia'!$C$2:$K$999,4)&amp;","&amp;VLOOKUP(A845,'Food Encyclopedia'!$C$2:$K$999,5)&amp;","&amp;VLOOKUP(A845,'Food Encyclopedia'!$C$2:$K$999,6)</f>
        <v>Mango, Bella, flesh, fresh,Kent,Red mango,Fruits</v>
      </c>
      <c r="C845" s="8" t="str">
        <f>VLOOKUP(A845,'Food Encyclopedia'!$C$2:$K$999,6)</f>
        <v>Fruits</v>
      </c>
      <c r="D845" s="8" t="str">
        <f>VLOOKUP(A845,'Food Encyclopedia'!$C$2:$K$999,7)</f>
        <v/>
      </c>
      <c r="E845" s="8">
        <f>VLOOKUP(A845,'Absolute Total Monosaccharide C'!$E$2:$T$999,3)</f>
        <v>0.293621</v>
      </c>
      <c r="F845" s="8">
        <f>VLOOKUP(A845,'Absolute Total Monosaccharide C'!$E$2:$T$999,4)</f>
        <v>0.010809</v>
      </c>
      <c r="G845" s="8">
        <f>VLOOKUP(A845,'Absolute Total Monosaccharide C'!$E$2:$T$999,5)</f>
        <v>0.068005</v>
      </c>
      <c r="H845" s="8">
        <f>VLOOKUP(A845,'Absolute Total Monosaccharide C'!$E$2:$T$999,6)</f>
        <v>0.00416</v>
      </c>
      <c r="I845" s="110">
        <f>VLOOKUP(A845,'Absolute Total Monosaccharide C'!$E$2:$T$999,7)</f>
        <v>0.0094</v>
      </c>
      <c r="J845" s="8">
        <f>VLOOKUP(A845,'Absolute Total Monosaccharide C'!$E$2:$T$999,8)</f>
        <v>0.001655</v>
      </c>
      <c r="K845" s="8">
        <f>VLOOKUP(A845,'Absolute Total Monosaccharide C'!$E$2:$T$999,9)</f>
        <v>0.001099</v>
      </c>
      <c r="L845" s="8">
        <f>VLOOKUP(A845,'Absolute Total Monosaccharide C'!$E$2:$T$999,10)</f>
        <v>0</v>
      </c>
      <c r="M845" s="8">
        <f>VLOOKUP(A845,'Absolute Total Monosaccharide C'!$E$2:$T$999,11)</f>
        <v>0.013317</v>
      </c>
      <c r="N845" s="8">
        <f>VLOOKUP(A845,'Absolute Total Monosaccharide C'!$E$2:$T$999,12)</f>
        <v>0</v>
      </c>
      <c r="O845" s="8">
        <f>VLOOKUP(A845,'Absolute Total Monosaccharide C'!$E$2:$T$999,13)</f>
        <v>0</v>
      </c>
      <c r="P845" s="8">
        <f>VLOOKUP(A845,'Absolute Total Monosaccharide C'!$E$2:$T$999,14)</f>
        <v>0</v>
      </c>
      <c r="Q845" s="8">
        <f>VLOOKUP(A845,'Absolute Total Monosaccharide C'!$E$2:$T$999,15)</f>
        <v>0</v>
      </c>
      <c r="R845" s="8">
        <f>VLOOKUP(A845,'Absolute Total Monosaccharide C'!$E$2:$T$999,16)</f>
        <v>0.000112</v>
      </c>
      <c r="S845" s="110">
        <f>VLOOKUP(A845,'Absolute Total Monosaccharide C'!$E$2:$T$999,2)</f>
        <v>10.253</v>
      </c>
    </row>
    <row r="846">
      <c r="A846" s="2" t="s">
        <v>2317</v>
      </c>
      <c r="B846" s="8" t="str">
        <f>VLOOKUP(A846,'Food Encyclopedia'!$C$2:$K$999,3)&amp;","&amp;VLOOKUP(A846,'Food Encyclopedia'!$C$2:$K$999,4)&amp;","&amp;VLOOKUP(A846,'Food Encyclopedia'!$C$2:$K$999,5)&amp;","&amp;VLOOKUP(A846,'Food Encyclopedia'!$C$2:$K$999,6)</f>
        <v>Lime, NA, fresh,N/A,Lime ,Fruits</v>
      </c>
      <c r="C846" s="8" t="str">
        <f>VLOOKUP(A846,'Food Encyclopedia'!$C$2:$K$999,6)</f>
        <v>Fruits</v>
      </c>
      <c r="D846" s="8" t="str">
        <f>VLOOKUP(A846,'Food Encyclopedia'!$C$2:$K$999,7)</f>
        <v/>
      </c>
      <c r="E846" s="8">
        <f>VLOOKUP(A846,'Absolute Total Monosaccharide C'!$E$2:$T$999,3)</f>
        <v>0.062561</v>
      </c>
      <c r="F846" s="8">
        <f>VLOOKUP(A846,'Absolute Total Monosaccharide C'!$E$2:$T$999,4)</f>
        <v>0.007781</v>
      </c>
      <c r="G846" s="8">
        <f>VLOOKUP(A846,'Absolute Total Monosaccharide C'!$E$2:$T$999,5)</f>
        <v>0.02121</v>
      </c>
      <c r="H846" s="8">
        <f>VLOOKUP(A846,'Absolute Total Monosaccharide C'!$E$2:$T$999,6)</f>
        <v>0.000197</v>
      </c>
      <c r="I846" s="110">
        <f>VLOOKUP(A846,'Absolute Total Monosaccharide C'!$E$2:$T$999,7)</f>
        <v>0.002359</v>
      </c>
      <c r="J846" s="8">
        <f>VLOOKUP(A846,'Absolute Total Monosaccharide C'!$E$2:$T$999,8)</f>
        <v>0.0003</v>
      </c>
      <c r="K846" s="8">
        <f>VLOOKUP(A846,'Absolute Total Monosaccharide C'!$E$2:$T$999,9)</f>
        <v>0.00063</v>
      </c>
      <c r="L846" s="111">
        <f>VLOOKUP(A846,'Absolute Total Monosaccharide C'!$E$2:$T$999,10)</f>
        <v>0.000047</v>
      </c>
      <c r="M846" s="8">
        <f>VLOOKUP(A846,'Absolute Total Monosaccharide C'!$E$2:$T$999,11)</f>
        <v>0.001347</v>
      </c>
      <c r="N846" s="8">
        <f>VLOOKUP(A846,'Absolute Total Monosaccharide C'!$E$2:$T$999,12)</f>
        <v>0</v>
      </c>
      <c r="O846" s="8">
        <f>VLOOKUP(A846,'Absolute Total Monosaccharide C'!$E$2:$T$999,13)</f>
        <v>0</v>
      </c>
      <c r="P846" s="8">
        <f>VLOOKUP(A846,'Absolute Total Monosaccharide C'!$E$2:$T$999,14)</f>
        <v>0</v>
      </c>
      <c r="Q846" s="8">
        <f>VLOOKUP(A846,'Absolute Total Monosaccharide C'!$E$2:$T$999,15)</f>
        <v>0</v>
      </c>
      <c r="R846" s="111">
        <f>VLOOKUP(A846,'Absolute Total Monosaccharide C'!$E$2:$T$999,16)</f>
        <v>0.0000802</v>
      </c>
      <c r="S846" s="110">
        <f>VLOOKUP(A846,'Absolute Total Monosaccharide C'!$E$2:$T$999,2)</f>
        <v>9.903</v>
      </c>
    </row>
    <row r="847">
      <c r="A847" s="2" t="s">
        <v>2320</v>
      </c>
      <c r="B847" s="8" t="str">
        <f>VLOOKUP(A847,'Food Encyclopedia'!$C$2:$K$999,3)&amp;","&amp;VLOOKUP(A847,'Food Encyclopedia'!$C$2:$K$999,4)&amp;","&amp;VLOOKUP(A847,'Food Encyclopedia'!$C$2:$K$999,5)&amp;","&amp;VLOOKUP(A847,'Food Encyclopedia'!$C$2:$K$999,6)</f>
        <v>Kale, curly, NA, fresh,Cal-organic,Kale,Vegetables</v>
      </c>
      <c r="C847" s="8" t="str">
        <f>VLOOKUP(A847,'Food Encyclopedia'!$C$2:$K$999,6)</f>
        <v>Vegetables</v>
      </c>
      <c r="D847" s="8" t="str">
        <f>VLOOKUP(A847,'Food Encyclopedia'!$C$2:$K$999,7)</f>
        <v/>
      </c>
      <c r="E847" s="8">
        <f>VLOOKUP(A847,'Absolute Total Monosaccharide C'!$E$2:$T$999,3)</f>
        <v>0.05937</v>
      </c>
      <c r="F847" s="8">
        <f>VLOOKUP(A847,'Absolute Total Monosaccharide C'!$E$2:$T$999,4)</f>
        <v>0.023906</v>
      </c>
      <c r="G847" s="8">
        <f>VLOOKUP(A847,'Absolute Total Monosaccharide C'!$E$2:$T$999,5)</f>
        <v>0.005877</v>
      </c>
      <c r="H847" s="8">
        <f>VLOOKUP(A847,'Absolute Total Monosaccharide C'!$E$2:$T$999,6)</f>
        <v>0.011347</v>
      </c>
      <c r="I847" s="110">
        <f>VLOOKUP(A847,'Absolute Total Monosaccharide C'!$E$2:$T$999,7)</f>
        <v>0.023967</v>
      </c>
      <c r="J847" s="8">
        <f>VLOOKUP(A847,'Absolute Total Monosaccharide C'!$E$2:$T$999,8)</f>
        <v>0.00181</v>
      </c>
      <c r="K847" s="8">
        <f>VLOOKUP(A847,'Absolute Total Monosaccharide C'!$E$2:$T$999,9)</f>
        <v>0.0055</v>
      </c>
      <c r="L847" s="8">
        <f>VLOOKUP(A847,'Absolute Total Monosaccharide C'!$E$2:$T$999,10)</f>
        <v>0.00034</v>
      </c>
      <c r="M847" s="8">
        <f>VLOOKUP(A847,'Absolute Total Monosaccharide C'!$E$2:$T$999,11)</f>
        <v>0.037785</v>
      </c>
      <c r="N847" s="8">
        <f>VLOOKUP(A847,'Absolute Total Monosaccharide C'!$E$2:$T$999,12)</f>
        <v>0.000437</v>
      </c>
      <c r="O847" s="8">
        <f>VLOOKUP(A847,'Absolute Total Monosaccharide C'!$E$2:$T$999,13)</f>
        <v>0</v>
      </c>
      <c r="P847" s="8">
        <f>VLOOKUP(A847,'Absolute Total Monosaccharide C'!$E$2:$T$999,14)</f>
        <v>0.005014</v>
      </c>
      <c r="Q847" s="8">
        <f>VLOOKUP(A847,'Absolute Total Monosaccharide C'!$E$2:$T$999,15)</f>
        <v>0</v>
      </c>
      <c r="R847" s="8">
        <f>VLOOKUP(A847,'Absolute Total Monosaccharide C'!$E$2:$T$999,16)</f>
        <v>0.002057</v>
      </c>
      <c r="S847" s="110">
        <f>VLOOKUP(A847,'Absolute Total Monosaccharide C'!$E$2:$T$999,2)</f>
        <v>10.098</v>
      </c>
    </row>
    <row r="848">
      <c r="A848" s="2" t="s">
        <v>2324</v>
      </c>
      <c r="B848" s="8" t="str">
        <f>VLOOKUP(A848,'Food Encyclopedia'!$C$2:$K$999,3)&amp;","&amp;VLOOKUP(A848,'Food Encyclopedia'!$C$2:$K$999,4)&amp;","&amp;VLOOKUP(A848,'Food Encyclopedia'!$C$2:$K$999,5)&amp;","&amp;VLOOKUP(A848,'Food Encyclopedia'!$C$2:$K$999,6)</f>
        <v>Kale, red, NA, fresh,Cal-organic,Red Kale ,Vegetables</v>
      </c>
      <c r="C848" s="8" t="str">
        <f>VLOOKUP(A848,'Food Encyclopedia'!$C$2:$K$999,6)</f>
        <v>Vegetables</v>
      </c>
      <c r="D848" s="8" t="str">
        <f>VLOOKUP(A848,'Food Encyclopedia'!$C$2:$K$999,7)</f>
        <v/>
      </c>
      <c r="E848" s="8">
        <f>VLOOKUP(A848,'Absolute Total Monosaccharide C'!$E$2:$T$999,3)</f>
        <v>0.034157</v>
      </c>
      <c r="F848" s="8">
        <f>VLOOKUP(A848,'Absolute Total Monosaccharide C'!$E$2:$T$999,4)</f>
        <v>0.024173</v>
      </c>
      <c r="G848" s="8">
        <f>VLOOKUP(A848,'Absolute Total Monosaccharide C'!$E$2:$T$999,5)</f>
        <v>0</v>
      </c>
      <c r="H848" s="8">
        <f>VLOOKUP(A848,'Absolute Total Monosaccharide C'!$E$2:$T$999,6)</f>
        <v>0.012879</v>
      </c>
      <c r="I848" s="110">
        <f>VLOOKUP(A848,'Absolute Total Monosaccharide C'!$E$2:$T$999,7)</f>
        <v>0.017802</v>
      </c>
      <c r="J848" s="8">
        <f>VLOOKUP(A848,'Absolute Total Monosaccharide C'!$E$2:$T$999,8)</f>
        <v>0.001971</v>
      </c>
      <c r="K848" s="8">
        <f>VLOOKUP(A848,'Absolute Total Monosaccharide C'!$E$2:$T$999,9)</f>
        <v>0.006228</v>
      </c>
      <c r="L848" s="8">
        <f>VLOOKUP(A848,'Absolute Total Monosaccharide C'!$E$2:$T$999,10)</f>
        <v>0.0002</v>
      </c>
      <c r="M848" s="8">
        <f>VLOOKUP(A848,'Absolute Total Monosaccharide C'!$E$2:$T$999,11)</f>
        <v>0.048804</v>
      </c>
      <c r="N848" s="8">
        <f>VLOOKUP(A848,'Absolute Total Monosaccharide C'!$E$2:$T$999,12)</f>
        <v>0</v>
      </c>
      <c r="O848" s="8">
        <f>VLOOKUP(A848,'Absolute Total Monosaccharide C'!$E$2:$T$999,13)</f>
        <v>0</v>
      </c>
      <c r="P848" s="8">
        <f>VLOOKUP(A848,'Absolute Total Monosaccharide C'!$E$2:$T$999,14)</f>
        <v>0.007952</v>
      </c>
      <c r="Q848" s="8">
        <f>VLOOKUP(A848,'Absolute Total Monosaccharide C'!$E$2:$T$999,15)</f>
        <v>0</v>
      </c>
      <c r="R848" s="8">
        <f>VLOOKUP(A848,'Absolute Total Monosaccharide C'!$E$2:$T$999,16)</f>
        <v>0.001507</v>
      </c>
      <c r="S848" s="110">
        <f>VLOOKUP(A848,'Absolute Total Monosaccharide C'!$E$2:$T$999,2)</f>
        <v>10.127</v>
      </c>
    </row>
    <row r="849">
      <c r="A849" s="2" t="s">
        <v>2327</v>
      </c>
      <c r="B849" s="8" t="str">
        <f>VLOOKUP(A849,'Food Encyclopedia'!$C$2:$K$999,3)&amp;","&amp;VLOOKUP(A849,'Food Encyclopedia'!$C$2:$K$999,4)&amp;","&amp;VLOOKUP(A849,'Food Encyclopedia'!$C$2:$K$999,5)&amp;","&amp;VLOOKUP(A849,'Food Encyclopedia'!$C$2:$K$999,6)</f>
        <v>Kale, lacinato, NA, fresh,Cal-organic,Licanato Kale ,Vegetables</v>
      </c>
      <c r="C849" s="8" t="str">
        <f>VLOOKUP(A849,'Food Encyclopedia'!$C$2:$K$999,6)</f>
        <v>Vegetables</v>
      </c>
      <c r="D849" s="8" t="str">
        <f>VLOOKUP(A849,'Food Encyclopedia'!$C$2:$K$999,7)</f>
        <v/>
      </c>
      <c r="E849" s="8">
        <f>VLOOKUP(A849,'Absolute Total Monosaccharide C'!$E$2:$T$999,3)</f>
        <v>0.014778</v>
      </c>
      <c r="F849" s="8">
        <f>VLOOKUP(A849,'Absolute Total Monosaccharide C'!$E$2:$T$999,4)</f>
        <v>0.021867</v>
      </c>
      <c r="G849" s="8">
        <f>VLOOKUP(A849,'Absolute Total Monosaccharide C'!$E$2:$T$999,5)</f>
        <v>0</v>
      </c>
      <c r="H849" s="8">
        <f>VLOOKUP(A849,'Absolute Total Monosaccharide C'!$E$2:$T$999,6)</f>
        <v>0.00774</v>
      </c>
      <c r="I849" s="110">
        <f>VLOOKUP(A849,'Absolute Total Monosaccharide C'!$E$2:$T$999,7)</f>
        <v>0.012265</v>
      </c>
      <c r="J849" s="8">
        <f>VLOOKUP(A849,'Absolute Total Monosaccharide C'!$E$2:$T$999,8)</f>
        <v>0.001255</v>
      </c>
      <c r="K849" s="8">
        <f>VLOOKUP(A849,'Absolute Total Monosaccharide C'!$E$2:$T$999,9)</f>
        <v>0.004806</v>
      </c>
      <c r="L849" s="111">
        <f>VLOOKUP(A849,'Absolute Total Monosaccharide C'!$E$2:$T$999,10)</f>
        <v>0.000098</v>
      </c>
      <c r="M849" s="8">
        <f>VLOOKUP(A849,'Absolute Total Monosaccharide C'!$E$2:$T$999,11)</f>
        <v>0.039517</v>
      </c>
      <c r="N849" s="111">
        <f>VLOOKUP(A849,'Absolute Total Monosaccharide C'!$E$2:$T$999,12)</f>
        <v>0.0000963</v>
      </c>
      <c r="O849" s="8">
        <f>VLOOKUP(A849,'Absolute Total Monosaccharide C'!$E$2:$T$999,13)</f>
        <v>0</v>
      </c>
      <c r="P849" s="8">
        <f>VLOOKUP(A849,'Absolute Total Monosaccharide C'!$E$2:$T$999,14)</f>
        <v>0.004144</v>
      </c>
      <c r="Q849" s="8">
        <f>VLOOKUP(A849,'Absolute Total Monosaccharide C'!$E$2:$T$999,15)</f>
        <v>0</v>
      </c>
      <c r="R849" s="8">
        <f>VLOOKUP(A849,'Absolute Total Monosaccharide C'!$E$2:$T$999,16)</f>
        <v>0.001552</v>
      </c>
      <c r="S849" s="110">
        <f>VLOOKUP(A849,'Absolute Total Monosaccharide C'!$E$2:$T$999,2)</f>
        <v>10.11</v>
      </c>
    </row>
    <row r="850">
      <c r="A850" s="2" t="s">
        <v>2330</v>
      </c>
      <c r="B850" s="8" t="str">
        <f>VLOOKUP(A850,'Food Encyclopedia'!$C$2:$K$999,3)&amp;","&amp;VLOOKUP(A850,'Food Encyclopedia'!$C$2:$K$999,4)&amp;","&amp;VLOOKUP(A850,'Food Encyclopedia'!$C$2:$K$999,5)&amp;","&amp;VLOOKUP(A850,'Food Encyclopedia'!$C$2:$K$999,6)</f>
        <v>Green onions, NA, fresh,Good &amp; Gather,Green onion ,Vegetables</v>
      </c>
      <c r="C850" s="8" t="str">
        <f>VLOOKUP(A850,'Food Encyclopedia'!$C$2:$K$999,6)</f>
        <v>Vegetables</v>
      </c>
      <c r="D850" s="8" t="str">
        <f>VLOOKUP(A850,'Food Encyclopedia'!$C$2:$K$999,7)</f>
        <v/>
      </c>
      <c r="E850" s="8">
        <f>VLOOKUP(A850,'Absolute Total Monosaccharide C'!$E$2:$T$999,3)</f>
        <v>0.200635</v>
      </c>
      <c r="F850" s="8">
        <f>VLOOKUP(A850,'Absolute Total Monosaccharide C'!$E$2:$T$999,4)</f>
        <v>0.037415</v>
      </c>
      <c r="G850" s="8">
        <f>VLOOKUP(A850,'Absolute Total Monosaccharide C'!$E$2:$T$999,5)</f>
        <v>0.040811</v>
      </c>
      <c r="H850" s="8">
        <f>VLOOKUP(A850,'Absolute Total Monosaccharide C'!$E$2:$T$999,6)</f>
        <v>0.011361</v>
      </c>
      <c r="I850" s="110">
        <f>VLOOKUP(A850,'Absolute Total Monosaccharide C'!$E$2:$T$999,7)</f>
        <v>0.007252</v>
      </c>
      <c r="J850" s="8">
        <f>VLOOKUP(A850,'Absolute Total Monosaccharide C'!$E$2:$T$999,8)</f>
        <v>0.002136</v>
      </c>
      <c r="K850" s="8">
        <f>VLOOKUP(A850,'Absolute Total Monosaccharide C'!$E$2:$T$999,9)</f>
        <v>0.003136</v>
      </c>
      <c r="L850" s="111">
        <f>VLOOKUP(A850,'Absolute Total Monosaccharide C'!$E$2:$T$999,10)</f>
        <v>0.0000831</v>
      </c>
      <c r="M850" s="8">
        <f>VLOOKUP(A850,'Absolute Total Monosaccharide C'!$E$2:$T$999,11)</f>
        <v>0.041815</v>
      </c>
      <c r="N850" s="8">
        <f>VLOOKUP(A850,'Absolute Total Monosaccharide C'!$E$2:$T$999,12)</f>
        <v>0.000434</v>
      </c>
      <c r="O850" s="8">
        <f>VLOOKUP(A850,'Absolute Total Monosaccharide C'!$E$2:$T$999,13)</f>
        <v>0</v>
      </c>
      <c r="P850" s="8">
        <f>VLOOKUP(A850,'Absolute Total Monosaccharide C'!$E$2:$T$999,14)</f>
        <v>0.005221</v>
      </c>
      <c r="Q850" s="8">
        <f>VLOOKUP(A850,'Absolute Total Monosaccharide C'!$E$2:$T$999,15)</f>
        <v>0</v>
      </c>
      <c r="R850" s="8">
        <f>VLOOKUP(A850,'Absolute Total Monosaccharide C'!$E$2:$T$999,16)</f>
        <v>0.001212</v>
      </c>
      <c r="S850" s="110">
        <f>VLOOKUP(A850,'Absolute Total Monosaccharide C'!$E$2:$T$999,2)</f>
        <v>10.208</v>
      </c>
    </row>
    <row r="851">
      <c r="A851" s="2" t="s">
        <v>2333</v>
      </c>
      <c r="B851" s="8" t="str">
        <f>VLOOKUP(A851,'Food Encyclopedia'!$C$2:$K$999,3)&amp;","&amp;VLOOKUP(A851,'Food Encyclopedia'!$C$2:$K$999,4)&amp;","&amp;VLOOKUP(A851,'Food Encyclopedia'!$C$2:$K$999,5)&amp;","&amp;VLOOKUP(A851,'Food Encyclopedia'!$C$2:$K$999,6)</f>
        <v>Lettuce, romaine, NA, fresh,Organic girl,Romaine Lettuce ,Vegetables</v>
      </c>
      <c r="C851" s="8" t="str">
        <f>VLOOKUP(A851,'Food Encyclopedia'!$C$2:$K$999,6)</f>
        <v>Vegetables</v>
      </c>
      <c r="D851" s="8" t="str">
        <f>VLOOKUP(A851,'Food Encyclopedia'!$C$2:$K$999,7)</f>
        <v/>
      </c>
      <c r="E851" s="8">
        <f>VLOOKUP(A851,'Absolute Total Monosaccharide C'!$E$2:$T$999,3)</f>
        <v>0.129331</v>
      </c>
      <c r="F851" s="8">
        <f>VLOOKUP(A851,'Absolute Total Monosaccharide C'!$E$2:$T$999,4)</f>
        <v>0.019798</v>
      </c>
      <c r="G851" s="8">
        <f>VLOOKUP(A851,'Absolute Total Monosaccharide C'!$E$2:$T$999,5)</f>
        <v>0.025879</v>
      </c>
      <c r="H851" s="8">
        <f>VLOOKUP(A851,'Absolute Total Monosaccharide C'!$E$2:$T$999,6)</f>
        <v>0.011646</v>
      </c>
      <c r="I851" s="110">
        <f>VLOOKUP(A851,'Absolute Total Monosaccharide C'!$E$2:$T$999,7)</f>
        <v>0.015391</v>
      </c>
      <c r="J851" s="8">
        <f>VLOOKUP(A851,'Absolute Total Monosaccharide C'!$E$2:$T$999,8)</f>
        <v>0.001957</v>
      </c>
      <c r="K851" s="8">
        <f>VLOOKUP(A851,'Absolute Total Monosaccharide C'!$E$2:$T$999,9)</f>
        <v>0.004726</v>
      </c>
      <c r="L851" s="8">
        <f>VLOOKUP(A851,'Absolute Total Monosaccharide C'!$E$2:$T$999,10)</f>
        <v>0.000263</v>
      </c>
      <c r="M851" s="8">
        <f>VLOOKUP(A851,'Absolute Total Monosaccharide C'!$E$2:$T$999,11)</f>
        <v>0.042537</v>
      </c>
      <c r="N851" s="111">
        <f>VLOOKUP(A851,'Absolute Total Monosaccharide C'!$E$2:$T$999,12)</f>
        <v>0.0000171</v>
      </c>
      <c r="O851" s="8">
        <f>VLOOKUP(A851,'Absolute Total Monosaccharide C'!$E$2:$T$999,13)</f>
        <v>0</v>
      </c>
      <c r="P851" s="8">
        <f>VLOOKUP(A851,'Absolute Total Monosaccharide C'!$E$2:$T$999,14)</f>
        <v>0.004533</v>
      </c>
      <c r="Q851" s="8">
        <f>VLOOKUP(A851,'Absolute Total Monosaccharide C'!$E$2:$T$999,15)</f>
        <v>0</v>
      </c>
      <c r="R851" s="8">
        <f>VLOOKUP(A851,'Absolute Total Monosaccharide C'!$E$2:$T$999,16)</f>
        <v>0.002329</v>
      </c>
      <c r="S851" s="110">
        <f>VLOOKUP(A851,'Absolute Total Monosaccharide C'!$E$2:$T$999,2)</f>
        <v>10.147</v>
      </c>
    </row>
    <row r="852">
      <c r="A852" s="2" t="s">
        <v>2337</v>
      </c>
      <c r="B852" s="8" t="str">
        <f>VLOOKUP(A852,'Food Encyclopedia'!$C$2:$K$999,3)&amp;","&amp;VLOOKUP(A852,'Food Encyclopedia'!$C$2:$K$999,4)&amp;","&amp;VLOOKUP(A852,'Food Encyclopedia'!$C$2:$K$999,5)&amp;","&amp;VLOOKUP(A852,'Food Encyclopedia'!$C$2:$K$999,6)</f>
        <v>Eggplant, NA, fresh,M &amp; R Company,Eggplant ,Vegetables</v>
      </c>
      <c r="C852" s="8" t="str">
        <f>VLOOKUP(A852,'Food Encyclopedia'!$C$2:$K$999,6)</f>
        <v>Vegetables</v>
      </c>
      <c r="D852" s="8" t="str">
        <f>VLOOKUP(A852,'Food Encyclopedia'!$C$2:$K$999,7)</f>
        <v/>
      </c>
      <c r="E852" s="8">
        <f>VLOOKUP(A852,'Absolute Total Monosaccharide C'!$E$2:$T$999,3)</f>
        <v>0.156644</v>
      </c>
      <c r="F852" s="8">
        <f>VLOOKUP(A852,'Absolute Total Monosaccharide C'!$E$2:$T$999,4)</f>
        <v>0.041046</v>
      </c>
      <c r="G852" s="8">
        <f>VLOOKUP(A852,'Absolute Total Monosaccharide C'!$E$2:$T$999,5)</f>
        <v>0.017603</v>
      </c>
      <c r="H852" s="8">
        <f>VLOOKUP(A852,'Absolute Total Monosaccharide C'!$E$2:$T$999,6)</f>
        <v>0.012888</v>
      </c>
      <c r="I852" s="110">
        <f>VLOOKUP(A852,'Absolute Total Monosaccharide C'!$E$2:$T$999,7)</f>
        <v>0.010524</v>
      </c>
      <c r="J852" s="8">
        <f>VLOOKUP(A852,'Absolute Total Monosaccharide C'!$E$2:$T$999,8)</f>
        <v>0.00073</v>
      </c>
      <c r="K852" s="8">
        <f>VLOOKUP(A852,'Absolute Total Monosaccharide C'!$E$2:$T$999,9)</f>
        <v>0.004412</v>
      </c>
      <c r="L852" s="111">
        <f>VLOOKUP(A852,'Absolute Total Monosaccharide C'!$E$2:$T$999,10)</f>
        <v>0.0000104</v>
      </c>
      <c r="M852" s="8">
        <f>VLOOKUP(A852,'Absolute Total Monosaccharide C'!$E$2:$T$999,11)</f>
        <v>0.043887</v>
      </c>
      <c r="N852" s="8">
        <f>VLOOKUP(A852,'Absolute Total Monosaccharide C'!$E$2:$T$999,12)</f>
        <v>0</v>
      </c>
      <c r="O852" s="8">
        <f>VLOOKUP(A852,'Absolute Total Monosaccharide C'!$E$2:$T$999,13)</f>
        <v>0</v>
      </c>
      <c r="P852" s="8">
        <f>VLOOKUP(A852,'Absolute Total Monosaccharide C'!$E$2:$T$999,14)</f>
        <v>0.006269</v>
      </c>
      <c r="Q852" s="8">
        <f>VLOOKUP(A852,'Absolute Total Monosaccharide C'!$E$2:$T$999,15)</f>
        <v>0</v>
      </c>
      <c r="R852" s="8">
        <f>VLOOKUP(A852,'Absolute Total Monosaccharide C'!$E$2:$T$999,16)</f>
        <v>0.001301</v>
      </c>
      <c r="S852" s="110">
        <f>VLOOKUP(A852,'Absolute Total Monosaccharide C'!$E$2:$T$999,2)</f>
        <v>10.286</v>
      </c>
    </row>
    <row r="853">
      <c r="A853" s="2" t="s">
        <v>2341</v>
      </c>
      <c r="B853" s="8" t="str">
        <f>VLOOKUP(A853,'Food Encyclopedia'!$C$2:$K$999,3)&amp;","&amp;VLOOKUP(A853,'Food Encyclopedia'!$C$2:$K$999,4)&amp;","&amp;VLOOKUP(A853,'Food Encyclopedia'!$C$2:$K$999,5)&amp;","&amp;VLOOKUP(A853,'Food Encyclopedia'!$C$2:$K$999,6)</f>
        <v>Cabbage, green, whole, fresh,N/A,Cabbage,Vegetables</v>
      </c>
      <c r="C853" s="8" t="str">
        <f>VLOOKUP(A853,'Food Encyclopedia'!$C$2:$K$999,6)</f>
        <v>Vegetables</v>
      </c>
      <c r="D853" s="8" t="str">
        <f>VLOOKUP(A853,'Food Encyclopedia'!$C$2:$K$999,7)</f>
        <v/>
      </c>
      <c r="E853" s="8">
        <f>VLOOKUP(A853,'Absolute Total Monosaccharide C'!$E$2:$T$999,3)</f>
        <v>0.22211</v>
      </c>
      <c r="F853" s="8">
        <f>VLOOKUP(A853,'Absolute Total Monosaccharide C'!$E$2:$T$999,4)</f>
        <v>0.012173</v>
      </c>
      <c r="G853" s="8">
        <f>VLOOKUP(A853,'Absolute Total Monosaccharide C'!$E$2:$T$999,5)</f>
        <v>0.003889</v>
      </c>
      <c r="H853" s="8">
        <f>VLOOKUP(A853,'Absolute Total Monosaccharide C'!$E$2:$T$999,6)</f>
        <v>0.010594</v>
      </c>
      <c r="I853" s="110">
        <f>VLOOKUP(A853,'Absolute Total Monosaccharide C'!$E$2:$T$999,7)</f>
        <v>0.014942</v>
      </c>
      <c r="J853" s="8">
        <f>VLOOKUP(A853,'Absolute Total Monosaccharide C'!$E$2:$T$999,8)</f>
        <v>0.001805</v>
      </c>
      <c r="K853" s="8">
        <f>VLOOKUP(A853,'Absolute Total Monosaccharide C'!$E$2:$T$999,9)</f>
        <v>0.003178</v>
      </c>
      <c r="L853" s="111">
        <f>VLOOKUP(A853,'Absolute Total Monosaccharide C'!$E$2:$T$999,10)</f>
        <v>0.0000297</v>
      </c>
      <c r="M853" s="8">
        <f>VLOOKUP(A853,'Absolute Total Monosaccharide C'!$E$2:$T$999,11)</f>
        <v>0.028731</v>
      </c>
      <c r="N853" s="8">
        <f>VLOOKUP(A853,'Absolute Total Monosaccharide C'!$E$2:$T$999,12)</f>
        <v>0</v>
      </c>
      <c r="O853" s="8">
        <f>VLOOKUP(A853,'Absolute Total Monosaccharide C'!$E$2:$T$999,13)</f>
        <v>0</v>
      </c>
      <c r="P853" s="8">
        <f>VLOOKUP(A853,'Absolute Total Monosaccharide C'!$E$2:$T$999,14)</f>
        <v>0.003825</v>
      </c>
      <c r="Q853" s="8">
        <f>VLOOKUP(A853,'Absolute Total Monosaccharide C'!$E$2:$T$999,15)</f>
        <v>0</v>
      </c>
      <c r="R853" s="8">
        <f>VLOOKUP(A853,'Absolute Total Monosaccharide C'!$E$2:$T$999,16)</f>
        <v>0.000693</v>
      </c>
      <c r="S853" s="110">
        <f>VLOOKUP(A853,'Absolute Total Monosaccharide C'!$E$2:$T$999,2)</f>
        <v>10.021</v>
      </c>
    </row>
    <row r="854">
      <c r="A854" s="2" t="s">
        <v>2344</v>
      </c>
      <c r="B854" s="8" t="str">
        <f>VLOOKUP(A854,'Food Encyclopedia'!$C$2:$K$999,3)&amp;","&amp;VLOOKUP(A854,'Food Encyclopedia'!$C$2:$K$999,4)&amp;","&amp;VLOOKUP(A854,'Food Encyclopedia'!$C$2:$K$999,5)&amp;","&amp;VLOOKUP(A854,'Food Encyclopedia'!$C$2:$K$999,6)</f>
        <v>Tuna, albacore, NA, fresh,Starkist,Albacore white tuna,Meat, Poultry, Fish, and Mixtures</v>
      </c>
      <c r="C854" s="8" t="str">
        <f>VLOOKUP(A854,'Food Encyclopedia'!$C$2:$K$999,6)</f>
        <v>Meat, Poultry, Fish, and Mixtures</v>
      </c>
      <c r="D854" s="8" t="str">
        <f>VLOOKUP(A854,'Food Encyclopedia'!$C$2:$K$999,7)</f>
        <v/>
      </c>
      <c r="E854" s="8">
        <f>VLOOKUP(A854,'Absolute Total Monosaccharide C'!$E$2:$T$999,3)</f>
        <v>0.06649</v>
      </c>
      <c r="F854" s="8">
        <f>VLOOKUP(A854,'Absolute Total Monosaccharide C'!$E$2:$T$999,4)</f>
        <v>0.000784</v>
      </c>
      <c r="G854" s="8">
        <f>VLOOKUP(A854,'Absolute Total Monosaccharide C'!$E$2:$T$999,5)</f>
        <v>0.001295</v>
      </c>
      <c r="H854" s="111">
        <f>VLOOKUP(A854,'Absolute Total Monosaccharide C'!$E$2:$T$999,6)</f>
        <v>0.0000522</v>
      </c>
      <c r="I854" s="110">
        <f>VLOOKUP(A854,'Absolute Total Monosaccharide C'!$E$2:$T$999,7)</f>
        <v>0.000717</v>
      </c>
      <c r="J854" s="111">
        <f>VLOOKUP(A854,'Absolute Total Monosaccharide C'!$E$2:$T$999,8)</f>
        <v>0.0000446</v>
      </c>
      <c r="K854" s="111">
        <f>VLOOKUP(A854,'Absolute Total Monosaccharide C'!$E$2:$T$999,9)</f>
        <v>0.0000609</v>
      </c>
      <c r="L854" s="111">
        <f>VLOOKUP(A854,'Absolute Total Monosaccharide C'!$E$2:$T$999,10)</f>
        <v>0.0000123</v>
      </c>
      <c r="M854" s="8">
        <f>VLOOKUP(A854,'Absolute Total Monosaccharide C'!$E$2:$T$999,11)</f>
        <v>0.000262</v>
      </c>
      <c r="N854" s="111">
        <f>VLOOKUP(A854,'Absolute Total Monosaccharide C'!$E$2:$T$999,12)</f>
        <v>0.0000756</v>
      </c>
      <c r="O854" s="8">
        <f>VLOOKUP(A854,'Absolute Total Monosaccharide C'!$E$2:$T$999,13)</f>
        <v>0</v>
      </c>
      <c r="P854" s="8">
        <f>VLOOKUP(A854,'Absolute Total Monosaccharide C'!$E$2:$T$999,14)</f>
        <v>0.00031</v>
      </c>
      <c r="Q854" s="8">
        <f>VLOOKUP(A854,'Absolute Total Monosaccharide C'!$E$2:$T$999,15)</f>
        <v>0</v>
      </c>
      <c r="R854" s="8">
        <f>VLOOKUP(A854,'Absolute Total Monosaccharide C'!$E$2:$T$999,16)</f>
        <v>0.001768</v>
      </c>
      <c r="S854" s="110">
        <f>VLOOKUP(A854,'Absolute Total Monosaccharide C'!$E$2:$T$999,2)</f>
        <v>10.096</v>
      </c>
    </row>
    <row r="855">
      <c r="A855" s="2" t="s">
        <v>2348</v>
      </c>
      <c r="B855" s="8" t="str">
        <f>VLOOKUP(A855,'Food Encyclopedia'!$C$2:$K$999,3)&amp;","&amp;VLOOKUP(A855,'Food Encyclopedia'!$C$2:$K$999,4)&amp;","&amp;VLOOKUP(A855,'Food Encyclopedia'!$C$2:$K$999,5)&amp;","&amp;VLOOKUP(A855,'Food Encyclopedia'!$C$2:$K$999,6)</f>
        <v>Tuna, chunk light, NA, fresh,Starkist,Chunk light tuna,Meat, Poultry, Fish, and Mixtures</v>
      </c>
      <c r="C855" s="8" t="str">
        <f>VLOOKUP(A855,'Food Encyclopedia'!$C$2:$K$999,6)</f>
        <v>Meat, Poultry, Fish, and Mixtures</v>
      </c>
      <c r="D855" s="8" t="str">
        <f>VLOOKUP(A855,'Food Encyclopedia'!$C$2:$K$999,7)</f>
        <v/>
      </c>
      <c r="E855" s="8">
        <f>VLOOKUP(A855,'Absolute Total Monosaccharide C'!$E$2:$T$999,3)</f>
        <v>0.04113</v>
      </c>
      <c r="F855" s="8">
        <f>VLOOKUP(A855,'Absolute Total Monosaccharide C'!$E$2:$T$999,4)</f>
        <v>0.000602</v>
      </c>
      <c r="G855" s="8">
        <f>VLOOKUP(A855,'Absolute Total Monosaccharide C'!$E$2:$T$999,5)</f>
        <v>0.001215</v>
      </c>
      <c r="H855" s="8">
        <f>VLOOKUP(A855,'Absolute Total Monosaccharide C'!$E$2:$T$999,6)</f>
        <v>0.000155</v>
      </c>
      <c r="I855" s="110">
        <f>VLOOKUP(A855,'Absolute Total Monosaccharide C'!$E$2:$T$999,7)</f>
        <v>0.000519</v>
      </c>
      <c r="J855" s="111">
        <f>VLOOKUP(A855,'Absolute Total Monosaccharide C'!$E$2:$T$999,8)</f>
        <v>0.0000524</v>
      </c>
      <c r="K855" s="111">
        <f>VLOOKUP(A855,'Absolute Total Monosaccharide C'!$E$2:$T$999,9)</f>
        <v>0.0000342</v>
      </c>
      <c r="L855" s="111">
        <f>VLOOKUP(A855,'Absolute Total Monosaccharide C'!$E$2:$T$999,10)</f>
        <v>0.0000114</v>
      </c>
      <c r="M855" s="8">
        <f>VLOOKUP(A855,'Absolute Total Monosaccharide C'!$E$2:$T$999,11)</f>
        <v>0.000116</v>
      </c>
      <c r="N855" s="111">
        <f>VLOOKUP(A855,'Absolute Total Monosaccharide C'!$E$2:$T$999,12)</f>
        <v>0.0000497</v>
      </c>
      <c r="O855" s="8">
        <f>VLOOKUP(A855,'Absolute Total Monosaccharide C'!$E$2:$T$999,13)</f>
        <v>0</v>
      </c>
      <c r="P855" s="8">
        <f>VLOOKUP(A855,'Absolute Total Monosaccharide C'!$E$2:$T$999,14)</f>
        <v>0.000375</v>
      </c>
      <c r="Q855" s="8">
        <f>VLOOKUP(A855,'Absolute Total Monosaccharide C'!$E$2:$T$999,15)</f>
        <v>0</v>
      </c>
      <c r="R855" s="8">
        <f>VLOOKUP(A855,'Absolute Total Monosaccharide C'!$E$2:$T$999,16)</f>
        <v>0.002722</v>
      </c>
      <c r="S855" s="110">
        <f>VLOOKUP(A855,'Absolute Total Monosaccharide C'!$E$2:$T$999,2)</f>
        <v>10.144</v>
      </c>
    </row>
    <row r="856">
      <c r="A856" s="2" t="s">
        <v>2351</v>
      </c>
      <c r="B856" s="8" t="str">
        <f>VLOOKUP(A856,'Food Encyclopedia'!$C$2:$K$999,3)&amp;","&amp;VLOOKUP(A856,'Food Encyclopedia'!$C$2:$K$999,4)&amp;","&amp;VLOOKUP(A856,'Food Encyclopedia'!$C$2:$K$999,5)&amp;","&amp;VLOOKUP(A856,'Food Encyclopedia'!$C$2:$K$999,6)</f>
        <v>Tortilla, almond flour, NA, bag,Siete,Almond flour tortillas ,Beans, Peas, Legumes, Nuts, Seeds</v>
      </c>
      <c r="C856" s="8" t="str">
        <f>VLOOKUP(A856,'Food Encyclopedia'!$C$2:$K$999,6)</f>
        <v>Beans, Peas, Legumes, Nuts, Seeds</v>
      </c>
      <c r="D856" s="8" t="str">
        <f>VLOOKUP(A856,'Food Encyclopedia'!$C$2:$K$999,7)</f>
        <v/>
      </c>
      <c r="E856" s="8">
        <f>VLOOKUP(A856,'Absolute Total Monosaccharide C'!$E$2:$T$999,3)</f>
        <v>0.339604</v>
      </c>
      <c r="F856" s="8">
        <f>VLOOKUP(A856,'Absolute Total Monosaccharide C'!$E$2:$T$999,4)</f>
        <v>0.00533</v>
      </c>
      <c r="G856" s="8">
        <f>VLOOKUP(A856,'Absolute Total Monosaccharide C'!$E$2:$T$999,5)</f>
        <v>0.004588</v>
      </c>
      <c r="H856" s="8">
        <f>VLOOKUP(A856,'Absolute Total Monosaccharide C'!$E$2:$T$999,6)</f>
        <v>0.002662</v>
      </c>
      <c r="I856" s="110">
        <f>VLOOKUP(A856,'Absolute Total Monosaccharide C'!$E$2:$T$999,7)</f>
        <v>0.012109</v>
      </c>
      <c r="J856" s="8">
        <f>VLOOKUP(A856,'Absolute Total Monosaccharide C'!$E$2:$T$999,8)</f>
        <v>0.000412</v>
      </c>
      <c r="K856" s="8">
        <f>VLOOKUP(A856,'Absolute Total Monosaccharide C'!$E$2:$T$999,9)</f>
        <v>0.00062</v>
      </c>
      <c r="L856" s="8">
        <f>VLOOKUP(A856,'Absolute Total Monosaccharide C'!$E$2:$T$999,10)</f>
        <v>0.000173</v>
      </c>
      <c r="M856" s="8">
        <f>VLOOKUP(A856,'Absolute Total Monosaccharide C'!$E$2:$T$999,11)</f>
        <v>0.000825</v>
      </c>
      <c r="N856" s="111">
        <f>VLOOKUP(A856,'Absolute Total Monosaccharide C'!$E$2:$T$999,12)</f>
        <v>0.0000359</v>
      </c>
      <c r="O856" s="8">
        <f>VLOOKUP(A856,'Absolute Total Monosaccharide C'!$E$2:$T$999,13)</f>
        <v>0</v>
      </c>
      <c r="P856" s="8">
        <f>VLOOKUP(A856,'Absolute Total Monosaccharide C'!$E$2:$T$999,14)</f>
        <v>0.002289</v>
      </c>
      <c r="Q856" s="8">
        <f>VLOOKUP(A856,'Absolute Total Monosaccharide C'!$E$2:$T$999,15)</f>
        <v>0</v>
      </c>
      <c r="R856" s="8">
        <f>VLOOKUP(A856,'Absolute Total Monosaccharide C'!$E$2:$T$999,16)</f>
        <v>0.000178</v>
      </c>
      <c r="S856" s="110">
        <f>VLOOKUP(A856,'Absolute Total Monosaccharide C'!$E$2:$T$999,2)</f>
        <v>10.635</v>
      </c>
    </row>
    <row r="857">
      <c r="A857" s="2" t="s">
        <v>2355</v>
      </c>
      <c r="B857" s="8" t="str">
        <f>VLOOKUP(A857,'Food Encyclopedia'!$C$2:$K$999,3)&amp;","&amp;VLOOKUP(A857,'Food Encyclopedia'!$C$2:$K$999,4)&amp;","&amp;VLOOKUP(A857,'Food Encyclopedia'!$C$2:$K$999,5)&amp;","&amp;VLOOKUP(A857,'Food Encyclopedia'!$C$2:$K$999,6)</f>
        <v>ramen, millet &amp; brown rice, NA, bag,Lotus Foods,Millet &amp; brown rice ramen,Grain Products</v>
      </c>
      <c r="C857" s="8" t="str">
        <f>VLOOKUP(A857,'Food Encyclopedia'!$C$2:$K$999,6)</f>
        <v>Grain Products</v>
      </c>
      <c r="D857" s="8" t="str">
        <f>VLOOKUP(A857,'Food Encyclopedia'!$C$2:$K$999,7)</f>
        <v/>
      </c>
      <c r="E857" s="8">
        <f>VLOOKUP(A857,'Absolute Total Monosaccharide C'!$E$2:$T$999,3)</f>
        <v>0.784016</v>
      </c>
      <c r="F857" s="8">
        <f>VLOOKUP(A857,'Absolute Total Monosaccharide C'!$E$2:$T$999,4)</f>
        <v>0.004382</v>
      </c>
      <c r="G857" s="8">
        <f>VLOOKUP(A857,'Absolute Total Monosaccharide C'!$E$2:$T$999,5)</f>
        <v>0.006295</v>
      </c>
      <c r="H857" s="8">
        <f>VLOOKUP(A857,'Absolute Total Monosaccharide C'!$E$2:$T$999,6)</f>
        <v>0.002864</v>
      </c>
      <c r="I857" s="110">
        <f>VLOOKUP(A857,'Absolute Total Monosaccharide C'!$E$2:$T$999,7)</f>
        <v>0.006126</v>
      </c>
      <c r="J857" s="8">
        <f>VLOOKUP(A857,'Absolute Total Monosaccharide C'!$E$2:$T$999,8)</f>
        <v>0.000166</v>
      </c>
      <c r="K857" s="8">
        <f>VLOOKUP(A857,'Absolute Total Monosaccharide C'!$E$2:$T$999,9)</f>
        <v>0.000157</v>
      </c>
      <c r="L857" s="111">
        <f>VLOOKUP(A857,'Absolute Total Monosaccharide C'!$E$2:$T$999,10)</f>
        <v>0.0000534</v>
      </c>
      <c r="M857" s="8">
        <f>VLOOKUP(A857,'Absolute Total Monosaccharide C'!$E$2:$T$999,11)</f>
        <v>0.000247</v>
      </c>
      <c r="N857" s="111">
        <f>VLOOKUP(A857,'Absolute Total Monosaccharide C'!$E$2:$T$999,12)</f>
        <v>0.0000677</v>
      </c>
      <c r="O857" s="8">
        <f>VLOOKUP(A857,'Absolute Total Monosaccharide C'!$E$2:$T$999,13)</f>
        <v>0</v>
      </c>
      <c r="P857" s="8">
        <f>VLOOKUP(A857,'Absolute Total Monosaccharide C'!$E$2:$T$999,14)</f>
        <v>0.000644</v>
      </c>
      <c r="Q857" s="8">
        <f>VLOOKUP(A857,'Absolute Total Monosaccharide C'!$E$2:$T$999,15)</f>
        <v>0</v>
      </c>
      <c r="R857" s="8">
        <f>VLOOKUP(A857,'Absolute Total Monosaccharide C'!$E$2:$T$999,16)</f>
        <v>0.000341</v>
      </c>
      <c r="S857" s="110">
        <f>VLOOKUP(A857,'Absolute Total Monosaccharide C'!$E$2:$T$999,2)</f>
        <v>10.006</v>
      </c>
    </row>
    <row r="858">
      <c r="A858" s="2" t="s">
        <v>2359</v>
      </c>
      <c r="B858" s="8" t="str">
        <f>VLOOKUP(A858,'Food Encyclopedia'!$C$2:$K$999,3)&amp;","&amp;VLOOKUP(A858,'Food Encyclopedia'!$C$2:$K$999,4)&amp;","&amp;VLOOKUP(A858,'Food Encyclopedia'!$C$2:$K$999,5)&amp;","&amp;VLOOKUP(A858,'Food Encyclopedia'!$C$2:$K$999,6)</f>
        <v>Saifun brean threads, NA, bag,Dynasty,Saifun bean threads ,Beans, Peas, Legumes, Nuts, Seeds</v>
      </c>
      <c r="C858" s="8" t="str">
        <f>VLOOKUP(A858,'Food Encyclopedia'!$C$2:$K$999,6)</f>
        <v>Beans, Peas, Legumes, Nuts, Seeds</v>
      </c>
      <c r="D858" s="8" t="str">
        <f>VLOOKUP(A858,'Food Encyclopedia'!$C$2:$K$999,7)</f>
        <v/>
      </c>
      <c r="E858" s="8">
        <f>VLOOKUP(A858,'Absolute Total Monosaccharide C'!$E$2:$T$999,3)</f>
        <v>0.903682</v>
      </c>
      <c r="F858" s="8">
        <f>VLOOKUP(A858,'Absolute Total Monosaccharide C'!$E$2:$T$999,4)</f>
        <v>0.004059</v>
      </c>
      <c r="G858" s="8">
        <f>VLOOKUP(A858,'Absolute Total Monosaccharide C'!$E$2:$T$999,5)</f>
        <v>0.00534</v>
      </c>
      <c r="H858" s="8">
        <f>VLOOKUP(A858,'Absolute Total Monosaccharide C'!$E$2:$T$999,6)</f>
        <v>0.000153</v>
      </c>
      <c r="I858" s="110">
        <f>VLOOKUP(A858,'Absolute Total Monosaccharide C'!$E$2:$T$999,7)</f>
        <v>0.001737</v>
      </c>
      <c r="J858" s="111">
        <f>VLOOKUP(A858,'Absolute Total Monosaccharide C'!$E$2:$T$999,8)</f>
        <v>0.0000386</v>
      </c>
      <c r="K858" s="111">
        <f>VLOOKUP(A858,'Absolute Total Monosaccharide C'!$E$2:$T$999,9)</f>
        <v>0.0000172</v>
      </c>
      <c r="L858" s="111">
        <f>VLOOKUP(A858,'Absolute Total Monosaccharide C'!$E$2:$T$999,10)</f>
        <v>0.0000846</v>
      </c>
      <c r="M858" s="111">
        <f>VLOOKUP(A858,'Absolute Total Monosaccharide C'!$E$2:$T$999,11)</f>
        <v>0.000046</v>
      </c>
      <c r="N858" s="111">
        <f>VLOOKUP(A858,'Absolute Total Monosaccharide C'!$E$2:$T$999,12)</f>
        <v>0.0000212</v>
      </c>
      <c r="O858" s="8">
        <f>VLOOKUP(A858,'Absolute Total Monosaccharide C'!$E$2:$T$999,13)</f>
        <v>0</v>
      </c>
      <c r="P858" s="8">
        <f>VLOOKUP(A858,'Absolute Total Monosaccharide C'!$E$2:$T$999,14)</f>
        <v>0.000205</v>
      </c>
      <c r="Q858" s="8">
        <f>VLOOKUP(A858,'Absolute Total Monosaccharide C'!$E$2:$T$999,15)</f>
        <v>0</v>
      </c>
      <c r="R858" s="111">
        <f>VLOOKUP(A858,'Absolute Total Monosaccharide C'!$E$2:$T$999,16)</f>
        <v>0.0000324</v>
      </c>
      <c r="S858" s="110">
        <f>VLOOKUP(A858,'Absolute Total Monosaccharide C'!$E$2:$T$999,2)</f>
        <v>9.848</v>
      </c>
    </row>
    <row r="859">
      <c r="A859" s="2" t="s">
        <v>2363</v>
      </c>
      <c r="B859" s="8" t="str">
        <f>VLOOKUP(A859,'Food Encyclopedia'!$C$2:$K$999,3)&amp;","&amp;VLOOKUP(A859,'Food Encyclopedia'!$C$2:$K$999,4)&amp;","&amp;VLOOKUP(A859,'Food Encyclopedia'!$C$2:$K$999,5)&amp;","&amp;VLOOKUP(A859,'Food Encyclopedia'!$C$2:$K$999,6)</f>
        <v>Pasta, rotini red lentil, NA, box,Good &amp; Gather,Gluten free red lentil rotini ,Beans, Peas, Legumes, Nuts, Seeds</v>
      </c>
      <c r="C859" s="8" t="str">
        <f>VLOOKUP(A859,'Food Encyclopedia'!$C$2:$K$999,6)</f>
        <v>Beans, Peas, Legumes, Nuts, Seeds</v>
      </c>
      <c r="D859" s="8" t="str">
        <f>VLOOKUP(A859,'Food Encyclopedia'!$C$2:$K$999,7)</f>
        <v/>
      </c>
      <c r="E859" s="8">
        <f>VLOOKUP(A859,'Absolute Total Monosaccharide C'!$E$2:$T$999,3)</f>
        <v>1.272243</v>
      </c>
      <c r="F859" s="8">
        <f>VLOOKUP(A859,'Absolute Total Monosaccharide C'!$E$2:$T$999,4)</f>
        <v>0.028337</v>
      </c>
      <c r="G859" s="8">
        <f>VLOOKUP(A859,'Absolute Total Monosaccharide C'!$E$2:$T$999,5)</f>
        <v>0.010504</v>
      </c>
      <c r="H859" s="8">
        <f>VLOOKUP(A859,'Absolute Total Monosaccharide C'!$E$2:$T$999,6)</f>
        <v>0.003609</v>
      </c>
      <c r="I859" s="110">
        <f>VLOOKUP(A859,'Absolute Total Monosaccharide C'!$E$2:$T$999,7)</f>
        <v>0.030465</v>
      </c>
      <c r="J859" s="8">
        <f>VLOOKUP(A859,'Absolute Total Monosaccharide C'!$E$2:$T$999,8)</f>
        <v>0.000474</v>
      </c>
      <c r="K859" s="8">
        <f>VLOOKUP(A859,'Absolute Total Monosaccharide C'!$E$2:$T$999,9)</f>
        <v>0.0008</v>
      </c>
      <c r="L859" s="8">
        <f>VLOOKUP(A859,'Absolute Total Monosaccharide C'!$E$2:$T$999,10)</f>
        <v>0.00013</v>
      </c>
      <c r="M859" s="8">
        <f>VLOOKUP(A859,'Absolute Total Monosaccharide C'!$E$2:$T$999,11)</f>
        <v>0.000782</v>
      </c>
      <c r="N859" s="111">
        <f>VLOOKUP(A859,'Absolute Total Monosaccharide C'!$E$2:$T$999,12)</f>
        <v>0.0000737</v>
      </c>
      <c r="O859" s="8">
        <f>VLOOKUP(A859,'Absolute Total Monosaccharide C'!$E$2:$T$999,13)</f>
        <v>0</v>
      </c>
      <c r="P859" s="8">
        <f>VLOOKUP(A859,'Absolute Total Monosaccharide C'!$E$2:$T$999,14)</f>
        <v>0.001524</v>
      </c>
      <c r="Q859" s="8">
        <f>VLOOKUP(A859,'Absolute Total Monosaccharide C'!$E$2:$T$999,15)</f>
        <v>0</v>
      </c>
      <c r="R859" s="8">
        <f>VLOOKUP(A859,'Absolute Total Monosaccharide C'!$E$2:$T$999,16)</f>
        <v>0.00114</v>
      </c>
      <c r="S859" s="110">
        <f>VLOOKUP(A859,'Absolute Total Monosaccharide C'!$E$2:$T$999,2)</f>
        <v>9.826</v>
      </c>
    </row>
    <row r="860">
      <c r="A860" s="2" t="s">
        <v>2366</v>
      </c>
      <c r="B860" s="8" t="str">
        <f>VLOOKUP(A860,'Food Encyclopedia'!$C$2:$K$999,3)&amp;","&amp;VLOOKUP(A860,'Food Encyclopedia'!$C$2:$K$999,4)&amp;","&amp;VLOOKUP(A860,'Food Encyclopedia'!$C$2:$K$999,5)&amp;","&amp;VLOOKUP(A860,'Food Encyclopedia'!$C$2:$K$999,6)</f>
        <v>Pasta, chickpea rotini, NA, box,Banza,Rotini made from chickpeas,Beans, Peas, Legumes, Nuts, Seeds</v>
      </c>
      <c r="C860" s="8" t="str">
        <f>VLOOKUP(A860,'Food Encyclopedia'!$C$2:$K$999,6)</f>
        <v>Beans, Peas, Legumes, Nuts, Seeds</v>
      </c>
      <c r="D860" s="8" t="str">
        <f>VLOOKUP(A860,'Food Encyclopedia'!$C$2:$K$999,7)</f>
        <v/>
      </c>
      <c r="E860" s="8">
        <f>VLOOKUP(A860,'Absolute Total Monosaccharide C'!$E$2:$T$999,3)</f>
        <v>0.440262</v>
      </c>
      <c r="F860" s="8">
        <f>VLOOKUP(A860,'Absolute Total Monosaccharide C'!$E$2:$T$999,4)</f>
        <v>0.023982</v>
      </c>
      <c r="G860" s="8">
        <f>VLOOKUP(A860,'Absolute Total Monosaccharide C'!$E$2:$T$999,5)</f>
        <v>0.004771</v>
      </c>
      <c r="H860" s="8">
        <f>VLOOKUP(A860,'Absolute Total Monosaccharide C'!$E$2:$T$999,6)</f>
        <v>0.002543</v>
      </c>
      <c r="I860" s="110">
        <f>VLOOKUP(A860,'Absolute Total Monosaccharide C'!$E$2:$T$999,7)</f>
        <v>0.027325</v>
      </c>
      <c r="J860" s="8">
        <f>VLOOKUP(A860,'Absolute Total Monosaccharide C'!$E$2:$T$999,8)</f>
        <v>0.000407</v>
      </c>
      <c r="K860" s="8">
        <f>VLOOKUP(A860,'Absolute Total Monosaccharide C'!$E$2:$T$999,9)</f>
        <v>0.000863</v>
      </c>
      <c r="L860" s="8">
        <f>VLOOKUP(A860,'Absolute Total Monosaccharide C'!$E$2:$T$999,10)</f>
        <v>0.00043</v>
      </c>
      <c r="M860" s="8">
        <f>VLOOKUP(A860,'Absolute Total Monosaccharide C'!$E$2:$T$999,11)</f>
        <v>0.00111</v>
      </c>
      <c r="N860" s="111">
        <f>VLOOKUP(A860,'Absolute Total Monosaccharide C'!$E$2:$T$999,12)</f>
        <v>0.0000681</v>
      </c>
      <c r="O860" s="8">
        <f>VLOOKUP(A860,'Absolute Total Monosaccharide C'!$E$2:$T$999,13)</f>
        <v>0</v>
      </c>
      <c r="P860" s="8">
        <f>VLOOKUP(A860,'Absolute Total Monosaccharide C'!$E$2:$T$999,14)</f>
        <v>0.002898</v>
      </c>
      <c r="Q860" s="8">
        <f>VLOOKUP(A860,'Absolute Total Monosaccharide C'!$E$2:$T$999,15)</f>
        <v>0</v>
      </c>
      <c r="R860" s="8">
        <f>VLOOKUP(A860,'Absolute Total Monosaccharide C'!$E$2:$T$999,16)</f>
        <v>0.000679</v>
      </c>
      <c r="S860" s="110">
        <f>VLOOKUP(A860,'Absolute Total Monosaccharide C'!$E$2:$T$999,2)</f>
        <v>10.211</v>
      </c>
    </row>
    <row r="861">
      <c r="A861" s="2" t="s">
        <v>2370</v>
      </c>
      <c r="B861" s="8" t="str">
        <f>VLOOKUP(A861,'Food Encyclopedia'!$C$2:$K$999,3)&amp;","&amp;VLOOKUP(A861,'Food Encyclopedia'!$C$2:$K$999,4)&amp;","&amp;VLOOKUP(A861,'Food Encyclopedia'!$C$2:$K$999,5)&amp;","&amp;VLOOKUP(A861,'Food Encyclopedia'!$C$2:$K$999,6)</f>
        <v>Pasta, yellow lentil penne, NA, box,Good &amp; Gather,Gluten free yellow lentil penne,Beans, Peas, Legumes, Nuts, Seeds</v>
      </c>
      <c r="C861" s="8" t="str">
        <f>VLOOKUP(A861,'Food Encyclopedia'!$C$2:$K$999,6)</f>
        <v>Beans, Peas, Legumes, Nuts, Seeds</v>
      </c>
      <c r="D861" s="8" t="str">
        <f>VLOOKUP(A861,'Food Encyclopedia'!$C$2:$K$999,7)</f>
        <v/>
      </c>
      <c r="E861" s="8">
        <f>VLOOKUP(A861,'Absolute Total Monosaccharide C'!$E$2:$T$999,3)</f>
        <v>0.570535</v>
      </c>
      <c r="F861" s="8">
        <f>VLOOKUP(A861,'Absolute Total Monosaccharide C'!$E$2:$T$999,4)</f>
        <v>0.025879</v>
      </c>
      <c r="G861" s="8">
        <f>VLOOKUP(A861,'Absolute Total Monosaccharide C'!$E$2:$T$999,5)</f>
        <v>0.005251</v>
      </c>
      <c r="H861" s="8">
        <f>VLOOKUP(A861,'Absolute Total Monosaccharide C'!$E$2:$T$999,6)</f>
        <v>0.002263</v>
      </c>
      <c r="I861" s="110">
        <f>VLOOKUP(A861,'Absolute Total Monosaccharide C'!$E$2:$T$999,7)</f>
        <v>0.022466</v>
      </c>
      <c r="J861" s="8">
        <f>VLOOKUP(A861,'Absolute Total Monosaccharide C'!$E$2:$T$999,8)</f>
        <v>0.000363</v>
      </c>
      <c r="K861" s="8">
        <f>VLOOKUP(A861,'Absolute Total Monosaccharide C'!$E$2:$T$999,9)</f>
        <v>0.000802</v>
      </c>
      <c r="L861" s="8">
        <f>VLOOKUP(A861,'Absolute Total Monosaccharide C'!$E$2:$T$999,10)</f>
        <v>0.000146</v>
      </c>
      <c r="M861" s="8">
        <f>VLOOKUP(A861,'Absolute Total Monosaccharide C'!$E$2:$T$999,11)</f>
        <v>0.000876</v>
      </c>
      <c r="N861" s="111">
        <f>VLOOKUP(A861,'Absolute Total Monosaccharide C'!$E$2:$T$999,12)</f>
        <v>0.0000135</v>
      </c>
      <c r="O861" s="8">
        <f>VLOOKUP(A861,'Absolute Total Monosaccharide C'!$E$2:$T$999,13)</f>
        <v>0</v>
      </c>
      <c r="P861" s="8">
        <f>VLOOKUP(A861,'Absolute Total Monosaccharide C'!$E$2:$T$999,14)</f>
        <v>0.001126</v>
      </c>
      <c r="Q861" s="8">
        <f>VLOOKUP(A861,'Absolute Total Monosaccharide C'!$E$2:$T$999,15)</f>
        <v>0</v>
      </c>
      <c r="R861" s="8">
        <f>VLOOKUP(A861,'Absolute Total Monosaccharide C'!$E$2:$T$999,16)</f>
        <v>0.000938</v>
      </c>
      <c r="S861" s="110">
        <f>VLOOKUP(A861,'Absolute Total Monosaccharide C'!$E$2:$T$999,2)</f>
        <v>10.006</v>
      </c>
    </row>
    <row r="862">
      <c r="A862" s="2" t="s">
        <v>2373</v>
      </c>
      <c r="B862" s="8" t="str">
        <f>VLOOKUP(A862,'Food Encyclopedia'!$C$2:$K$999,3)&amp;","&amp;VLOOKUP(A862,'Food Encyclopedia'!$C$2:$K$999,4)&amp;","&amp;VLOOKUP(A862,'Food Encyclopedia'!$C$2:$K$999,5)&amp;","&amp;VLOOKUP(A862,'Food Encyclopedia'!$C$2:$K$999,6)</f>
        <v>Noodles, rice, NA, box,Thai Kitchen,Stir-fry rice noodles,Grain Products</v>
      </c>
      <c r="C862" s="8" t="str">
        <f>VLOOKUP(A862,'Food Encyclopedia'!$C$2:$K$999,6)</f>
        <v>Grain Products</v>
      </c>
      <c r="D862" s="8" t="str">
        <f>VLOOKUP(A862,'Food Encyclopedia'!$C$2:$K$999,7)</f>
        <v/>
      </c>
      <c r="E862" s="8">
        <f>VLOOKUP(A862,'Absolute Total Monosaccharide C'!$E$2:$T$999,3)</f>
        <v>0.841214</v>
      </c>
      <c r="F862" s="8">
        <f>VLOOKUP(A862,'Absolute Total Monosaccharide C'!$E$2:$T$999,4)</f>
        <v>0.005244</v>
      </c>
      <c r="G862" s="8">
        <f>VLOOKUP(A862,'Absolute Total Monosaccharide C'!$E$2:$T$999,5)</f>
        <v>0.005156</v>
      </c>
      <c r="H862" s="8">
        <f>VLOOKUP(A862,'Absolute Total Monosaccharide C'!$E$2:$T$999,6)</f>
        <v>0.000778</v>
      </c>
      <c r="I862" s="110">
        <f>VLOOKUP(A862,'Absolute Total Monosaccharide C'!$E$2:$T$999,7)</f>
        <v>0.002017</v>
      </c>
      <c r="J862" s="111">
        <f>VLOOKUP(A862,'Absolute Total Monosaccharide C'!$E$2:$T$999,8)</f>
        <v>0.0000549</v>
      </c>
      <c r="K862" s="111">
        <f>VLOOKUP(A862,'Absolute Total Monosaccharide C'!$E$2:$T$999,9)</f>
        <v>0.0000333</v>
      </c>
      <c r="L862" s="111">
        <f>VLOOKUP(A862,'Absolute Total Monosaccharide C'!$E$2:$T$999,10)</f>
        <v>0.0000325</v>
      </c>
      <c r="M862" s="111">
        <f>VLOOKUP(A862,'Absolute Total Monosaccharide C'!$E$2:$T$999,11)</f>
        <v>0.0000709</v>
      </c>
      <c r="N862" s="111">
        <f>VLOOKUP(A862,'Absolute Total Monosaccharide C'!$E$2:$T$999,12)</f>
        <v>0.0000201</v>
      </c>
      <c r="O862" s="8">
        <f>VLOOKUP(A862,'Absolute Total Monosaccharide C'!$E$2:$T$999,13)</f>
        <v>0</v>
      </c>
      <c r="P862" s="8">
        <f>VLOOKUP(A862,'Absolute Total Monosaccharide C'!$E$2:$T$999,14)</f>
        <v>0.000491</v>
      </c>
      <c r="Q862" s="8">
        <f>VLOOKUP(A862,'Absolute Total Monosaccharide C'!$E$2:$T$999,15)</f>
        <v>0</v>
      </c>
      <c r="R862" s="8">
        <f>VLOOKUP(A862,'Absolute Total Monosaccharide C'!$E$2:$T$999,16)</f>
        <v>0.000273</v>
      </c>
      <c r="S862" s="110">
        <f>VLOOKUP(A862,'Absolute Total Monosaccharide C'!$E$2:$T$999,2)</f>
        <v>10.194</v>
      </c>
    </row>
    <row r="863">
      <c r="A863" s="2" t="s">
        <v>2377</v>
      </c>
      <c r="B863" s="8" t="str">
        <f>VLOOKUP(A863,'Food Encyclopedia'!$C$2:$K$999,3)&amp;","&amp;VLOOKUP(A863,'Food Encyclopedia'!$C$2:$K$999,4)&amp;","&amp;VLOOKUP(A863,'Food Encyclopedia'!$C$2:$K$999,5)&amp;","&amp;VLOOKUP(A863,'Food Encyclopedia'!$C$2:$K$999,6)</f>
        <v>Pasta, chickpea mac &amp; cheese, NA, box,Banza,Mac &amp; cheese made with chickpea pasta,Beans, Peas, Legumes, Nuts, Seeds</v>
      </c>
      <c r="C863" s="8" t="str">
        <f>VLOOKUP(A863,'Food Encyclopedia'!$C$2:$K$999,6)</f>
        <v>Beans, Peas, Legumes, Nuts, Seeds</v>
      </c>
      <c r="D863" s="8" t="str">
        <f>VLOOKUP(A863,'Food Encyclopedia'!$C$2:$K$999,7)</f>
        <v/>
      </c>
      <c r="E863" s="8">
        <f>VLOOKUP(A863,'Absolute Total Monosaccharide C'!$E$2:$T$999,3)</f>
        <v>0.57276</v>
      </c>
      <c r="F863" s="8">
        <f>VLOOKUP(A863,'Absolute Total Monosaccharide C'!$E$2:$T$999,4)</f>
        <v>0.030493</v>
      </c>
      <c r="G863" s="8">
        <f>VLOOKUP(A863,'Absolute Total Monosaccharide C'!$E$2:$T$999,5)</f>
        <v>0.004449</v>
      </c>
      <c r="H863" s="8">
        <f>VLOOKUP(A863,'Absolute Total Monosaccharide C'!$E$2:$T$999,6)</f>
        <v>0.002726</v>
      </c>
      <c r="I863" s="110">
        <f>VLOOKUP(A863,'Absolute Total Monosaccharide C'!$E$2:$T$999,7)</f>
        <v>0.032246</v>
      </c>
      <c r="J863" s="8">
        <f>VLOOKUP(A863,'Absolute Total Monosaccharide C'!$E$2:$T$999,8)</f>
        <v>0.000354</v>
      </c>
      <c r="K863" s="8">
        <f>VLOOKUP(A863,'Absolute Total Monosaccharide C'!$E$2:$T$999,9)</f>
        <v>0.000974</v>
      </c>
      <c r="L863" s="8">
        <f>VLOOKUP(A863,'Absolute Total Monosaccharide C'!$E$2:$T$999,10)</f>
        <v>0.00052</v>
      </c>
      <c r="M863" s="8">
        <f>VLOOKUP(A863,'Absolute Total Monosaccharide C'!$E$2:$T$999,11)</f>
        <v>0.001236</v>
      </c>
      <c r="N863" s="111">
        <f>VLOOKUP(A863,'Absolute Total Monosaccharide C'!$E$2:$T$999,12)</f>
        <v>0.0000587</v>
      </c>
      <c r="O863" s="8">
        <f>VLOOKUP(A863,'Absolute Total Monosaccharide C'!$E$2:$T$999,13)</f>
        <v>0</v>
      </c>
      <c r="P863" s="8">
        <f>VLOOKUP(A863,'Absolute Total Monosaccharide C'!$E$2:$T$999,14)</f>
        <v>0.003106</v>
      </c>
      <c r="Q863" s="8">
        <f>VLOOKUP(A863,'Absolute Total Monosaccharide C'!$E$2:$T$999,15)</f>
        <v>0</v>
      </c>
      <c r="R863" s="8">
        <f>VLOOKUP(A863,'Absolute Total Monosaccharide C'!$E$2:$T$999,16)</f>
        <v>0.000391</v>
      </c>
      <c r="S863" s="110">
        <f>VLOOKUP(A863,'Absolute Total Monosaccharide C'!$E$2:$T$999,2)</f>
        <v>9.998</v>
      </c>
    </row>
    <row r="864">
      <c r="A864" s="2" t="s">
        <v>2380</v>
      </c>
      <c r="B864" s="8" t="str">
        <f>VLOOKUP(A864,'Food Encyclopedia'!$C$2:$K$999,3)&amp;","&amp;VLOOKUP(A864,'Food Encyclopedia'!$C$2:$K$999,4)&amp;","&amp;VLOOKUP(A864,'Food Encyclopedia'!$C$2:$K$999,5)&amp;","&amp;VLOOKUP(A864,'Food Encyclopedia'!$C$2:$K$999,6)</f>
        <v>Couscous, pearl, NA, box,Rice Select,Pearl couscous,Grain Products</v>
      </c>
      <c r="C864" s="8" t="str">
        <f>VLOOKUP(A864,'Food Encyclopedia'!$C$2:$K$999,6)</f>
        <v>Grain Products</v>
      </c>
      <c r="D864" s="8" t="str">
        <f>VLOOKUP(A864,'Food Encyclopedia'!$C$2:$K$999,7)</f>
        <v/>
      </c>
      <c r="E864" s="8">
        <f>VLOOKUP(A864,'Absolute Total Monosaccharide C'!$E$2:$T$999,3)</f>
        <v>0.736838</v>
      </c>
      <c r="F864" s="8">
        <f>VLOOKUP(A864,'Absolute Total Monosaccharide C'!$E$2:$T$999,4)</f>
        <v>0.00615</v>
      </c>
      <c r="G864" s="8">
        <f>VLOOKUP(A864,'Absolute Total Monosaccharide C'!$E$2:$T$999,5)</f>
        <v>0.005922</v>
      </c>
      <c r="H864" s="8">
        <f>VLOOKUP(A864,'Absolute Total Monosaccharide C'!$E$2:$T$999,6)</f>
        <v>0.007793</v>
      </c>
      <c r="I864" s="110">
        <f>VLOOKUP(A864,'Absolute Total Monosaccharide C'!$E$2:$T$999,7)</f>
        <v>0.008352</v>
      </c>
      <c r="J864" s="8">
        <f>VLOOKUP(A864,'Absolute Total Monosaccharide C'!$E$2:$T$999,8)</f>
        <v>0.00011</v>
      </c>
      <c r="K864" s="111">
        <f>VLOOKUP(A864,'Absolute Total Monosaccharide C'!$E$2:$T$999,9)</f>
        <v>0.0000409</v>
      </c>
      <c r="L864" s="111">
        <f>VLOOKUP(A864,'Absolute Total Monosaccharide C'!$E$2:$T$999,10)</f>
        <v>0.0000492</v>
      </c>
      <c r="M864" s="111">
        <f>VLOOKUP(A864,'Absolute Total Monosaccharide C'!$E$2:$T$999,11)</f>
        <v>0.0000448</v>
      </c>
      <c r="N864" s="111">
        <f>VLOOKUP(A864,'Absolute Total Monosaccharide C'!$E$2:$T$999,12)</f>
        <v>0.0000221</v>
      </c>
      <c r="O864" s="8">
        <f>VLOOKUP(A864,'Absolute Total Monosaccharide C'!$E$2:$T$999,13)</f>
        <v>0</v>
      </c>
      <c r="P864" s="8">
        <f>VLOOKUP(A864,'Absolute Total Monosaccharide C'!$E$2:$T$999,14)</f>
        <v>0.001555</v>
      </c>
      <c r="Q864" s="8">
        <f>VLOOKUP(A864,'Absolute Total Monosaccharide C'!$E$2:$T$999,15)</f>
        <v>0</v>
      </c>
      <c r="R864" s="8">
        <f>VLOOKUP(A864,'Absolute Total Monosaccharide C'!$E$2:$T$999,16)</f>
        <v>0.000176</v>
      </c>
      <c r="S864" s="110">
        <f>VLOOKUP(A864,'Absolute Total Monosaccharide C'!$E$2:$T$999,2)</f>
        <v>10.152</v>
      </c>
    </row>
    <row r="865">
      <c r="A865" s="2" t="s">
        <v>2384</v>
      </c>
      <c r="B865" s="8" t="str">
        <f>VLOOKUP(A865,'Food Encyclopedia'!$C$2:$K$999,3)&amp;","&amp;VLOOKUP(A865,'Food Encyclopedia'!$C$2:$K$999,4)&amp;","&amp;VLOOKUP(A865,'Food Encyclopedia'!$C$2:$K$999,5)&amp;","&amp;VLOOKUP(A865,'Food Encyclopedia'!$C$2:$K$999,6)</f>
        <v>Couscous, original, NA, box,Near East,Couscous mix original,Grain Products</v>
      </c>
      <c r="C865" s="8" t="str">
        <f>VLOOKUP(A865,'Food Encyclopedia'!$C$2:$K$999,6)</f>
        <v>Grain Products</v>
      </c>
      <c r="D865" s="8" t="str">
        <f>VLOOKUP(A865,'Food Encyclopedia'!$C$2:$K$999,7)</f>
        <v/>
      </c>
      <c r="E865" s="8">
        <f>VLOOKUP(A865,'Absolute Total Monosaccharide C'!$E$2:$T$999,3)</f>
        <v>0.702603</v>
      </c>
      <c r="F865" s="8">
        <f>VLOOKUP(A865,'Absolute Total Monosaccharide C'!$E$2:$T$999,4)</f>
        <v>0.005142</v>
      </c>
      <c r="G865" s="8">
        <f>VLOOKUP(A865,'Absolute Total Monosaccharide C'!$E$2:$T$999,5)</f>
        <v>0.006196</v>
      </c>
      <c r="H865" s="8">
        <f>VLOOKUP(A865,'Absolute Total Monosaccharide C'!$E$2:$T$999,6)</f>
        <v>0.007175</v>
      </c>
      <c r="I865" s="110">
        <f>VLOOKUP(A865,'Absolute Total Monosaccharide C'!$E$2:$T$999,7)</f>
        <v>0.007528</v>
      </c>
      <c r="J865" s="111">
        <f>VLOOKUP(A865,'Absolute Total Monosaccharide C'!$E$2:$T$999,8)</f>
        <v>0.0000864</v>
      </c>
      <c r="K865" s="111">
        <f>VLOOKUP(A865,'Absolute Total Monosaccharide C'!$E$2:$T$999,9)</f>
        <v>0.0000436</v>
      </c>
      <c r="L865" s="111">
        <f>VLOOKUP(A865,'Absolute Total Monosaccharide C'!$E$2:$T$999,10)</f>
        <v>0.0000685</v>
      </c>
      <c r="M865" s="111">
        <f>VLOOKUP(A865,'Absolute Total Monosaccharide C'!$E$2:$T$999,11)</f>
        <v>0.0000575</v>
      </c>
      <c r="N865" s="111">
        <f>VLOOKUP(A865,'Absolute Total Monosaccharide C'!$E$2:$T$999,12)</f>
        <v>0.0000341</v>
      </c>
      <c r="O865" s="8">
        <f>VLOOKUP(A865,'Absolute Total Monosaccharide C'!$E$2:$T$999,13)</f>
        <v>0</v>
      </c>
      <c r="P865" s="8">
        <f>VLOOKUP(A865,'Absolute Total Monosaccharide C'!$E$2:$T$999,14)</f>
        <v>0.00161</v>
      </c>
      <c r="Q865" s="8">
        <f>VLOOKUP(A865,'Absolute Total Monosaccharide C'!$E$2:$T$999,15)</f>
        <v>0</v>
      </c>
      <c r="R865" s="8">
        <f>VLOOKUP(A865,'Absolute Total Monosaccharide C'!$E$2:$T$999,16)</f>
        <v>0.000313</v>
      </c>
      <c r="S865" s="110">
        <f>VLOOKUP(A865,'Absolute Total Monosaccharide C'!$E$2:$T$999,2)</f>
        <v>9.948</v>
      </c>
    </row>
    <row r="866">
      <c r="A866" s="2" t="s">
        <v>2388</v>
      </c>
      <c r="B866" s="8" t="str">
        <f>VLOOKUP(A866,'Food Encyclopedia'!$C$2:$K$999,3)&amp;","&amp;VLOOKUP(A866,'Food Encyclopedia'!$C$2:$K$999,4)&amp;","&amp;VLOOKUP(A866,'Food Encyclopedia'!$C$2:$K$999,5)&amp;","&amp;VLOOKUP(A866,'Food Encyclopedia'!$C$2:$K$999,6)</f>
        <v>Rice, brown long grain, NA, bag,Lundberg,Organic brown long grain rice,Grain Products</v>
      </c>
      <c r="C866" s="8" t="str">
        <f>VLOOKUP(A866,'Food Encyclopedia'!$C$2:$K$999,6)</f>
        <v>Grain Products</v>
      </c>
      <c r="D866" s="8" t="str">
        <f>VLOOKUP(A866,'Food Encyclopedia'!$C$2:$K$999,7)</f>
        <v/>
      </c>
      <c r="E866" s="8">
        <f>VLOOKUP(A866,'Absolute Total Monosaccharide C'!$E$2:$T$999,3)</f>
        <v>0.822179</v>
      </c>
      <c r="F866" s="8">
        <f>VLOOKUP(A866,'Absolute Total Monosaccharide C'!$E$2:$T$999,4)</f>
        <v>0.004416</v>
      </c>
      <c r="G866" s="8">
        <f>VLOOKUP(A866,'Absolute Total Monosaccharide C'!$E$2:$T$999,5)</f>
        <v>0.005533</v>
      </c>
      <c r="H866" s="8">
        <f>VLOOKUP(A866,'Absolute Total Monosaccharide C'!$E$2:$T$999,6)</f>
        <v>0.002656</v>
      </c>
      <c r="I866" s="110">
        <f>VLOOKUP(A866,'Absolute Total Monosaccharide C'!$E$2:$T$999,7)</f>
        <v>0.005027</v>
      </c>
      <c r="J866" s="111">
        <f>VLOOKUP(A866,'Absolute Total Monosaccharide C'!$E$2:$T$999,8)</f>
        <v>0.0000704</v>
      </c>
      <c r="K866" s="111">
        <f>VLOOKUP(A866,'Absolute Total Monosaccharide C'!$E$2:$T$999,9)</f>
        <v>0.0000621</v>
      </c>
      <c r="L866" s="111">
        <f>VLOOKUP(A866,'Absolute Total Monosaccharide C'!$E$2:$T$999,10)</f>
        <v>0.0000326</v>
      </c>
      <c r="M866" s="8">
        <f>VLOOKUP(A866,'Absolute Total Monosaccharide C'!$E$2:$T$999,11)</f>
        <v>0.000123</v>
      </c>
      <c r="N866" s="111">
        <f>VLOOKUP(A866,'Absolute Total Monosaccharide C'!$E$2:$T$999,12)</f>
        <v>0.0000103</v>
      </c>
      <c r="O866" s="8">
        <f>VLOOKUP(A866,'Absolute Total Monosaccharide C'!$E$2:$T$999,13)</f>
        <v>0</v>
      </c>
      <c r="P866" s="8">
        <f>VLOOKUP(A866,'Absolute Total Monosaccharide C'!$E$2:$T$999,14)</f>
        <v>0.000695</v>
      </c>
      <c r="Q866" s="8">
        <f>VLOOKUP(A866,'Absolute Total Monosaccharide C'!$E$2:$T$999,15)</f>
        <v>0</v>
      </c>
      <c r="R866" s="8">
        <f>VLOOKUP(A866,'Absolute Total Monosaccharide C'!$E$2:$T$999,16)</f>
        <v>0.000243</v>
      </c>
      <c r="S866" s="110">
        <f>VLOOKUP(A866,'Absolute Total Monosaccharide C'!$E$2:$T$999,2)</f>
        <v>10.195</v>
      </c>
    </row>
    <row r="867">
      <c r="A867" s="2" t="s">
        <v>2391</v>
      </c>
      <c r="B867" s="8" t="str">
        <f>VLOOKUP(A867,'Food Encyclopedia'!$C$2:$K$999,3)&amp;","&amp;VLOOKUP(A867,'Food Encyclopedia'!$C$2:$K$999,4)&amp;","&amp;VLOOKUP(A867,'Food Encyclopedia'!$C$2:$K$999,5)&amp;","&amp;VLOOKUP(A867,'Food Encyclopedia'!$C$2:$K$999,6)</f>
        <v>Rice, wild NA, bag,Lundberg,Wild blend rice ,Grain Products</v>
      </c>
      <c r="C867" s="8" t="str">
        <f>VLOOKUP(A867,'Food Encyclopedia'!$C$2:$K$999,6)</f>
        <v>Grain Products</v>
      </c>
      <c r="D867" s="8" t="str">
        <f>VLOOKUP(A867,'Food Encyclopedia'!$C$2:$K$999,7)</f>
        <v/>
      </c>
      <c r="E867" s="8">
        <f>VLOOKUP(A867,'Absolute Total Monosaccharide C'!$E$2:$T$999,3)</f>
        <v>0.70416</v>
      </c>
      <c r="F867" s="8">
        <f>VLOOKUP(A867,'Absolute Total Monosaccharide C'!$E$2:$T$999,4)</f>
        <v>0.006114</v>
      </c>
      <c r="G867" s="8">
        <f>VLOOKUP(A867,'Absolute Total Monosaccharide C'!$E$2:$T$999,5)</f>
        <v>0.005411</v>
      </c>
      <c r="H867" s="8">
        <f>VLOOKUP(A867,'Absolute Total Monosaccharide C'!$E$2:$T$999,6)</f>
        <v>0.003249</v>
      </c>
      <c r="I867" s="110">
        <f>VLOOKUP(A867,'Absolute Total Monosaccharide C'!$E$2:$T$999,7)</f>
        <v>0.005079</v>
      </c>
      <c r="J867" s="8">
        <f>VLOOKUP(A867,'Absolute Total Monosaccharide C'!$E$2:$T$999,8)</f>
        <v>0.000144</v>
      </c>
      <c r="K867" s="8">
        <f>VLOOKUP(A867,'Absolute Total Monosaccharide C'!$E$2:$T$999,9)</f>
        <v>0.000112</v>
      </c>
      <c r="L867" s="111">
        <f>VLOOKUP(A867,'Absolute Total Monosaccharide C'!$E$2:$T$999,10)</f>
        <v>0.0000993</v>
      </c>
      <c r="M867" s="8">
        <f>VLOOKUP(A867,'Absolute Total Monosaccharide C'!$E$2:$T$999,11)</f>
        <v>0.000197</v>
      </c>
      <c r="N867" s="111">
        <f>VLOOKUP(A867,'Absolute Total Monosaccharide C'!$E$2:$T$999,12)</f>
        <v>0.0000284</v>
      </c>
      <c r="O867" s="8">
        <f>VLOOKUP(A867,'Absolute Total Monosaccharide C'!$E$2:$T$999,13)</f>
        <v>0</v>
      </c>
      <c r="P867" s="8">
        <f>VLOOKUP(A867,'Absolute Total Monosaccharide C'!$E$2:$T$999,14)</f>
        <v>0.000888</v>
      </c>
      <c r="Q867" s="8">
        <f>VLOOKUP(A867,'Absolute Total Monosaccharide C'!$E$2:$T$999,15)</f>
        <v>0</v>
      </c>
      <c r="R867" s="8">
        <f>VLOOKUP(A867,'Absolute Total Monosaccharide C'!$E$2:$T$999,16)</f>
        <v>0.000399</v>
      </c>
      <c r="S867" s="110">
        <f>VLOOKUP(A867,'Absolute Total Monosaccharide C'!$E$2:$T$999,2)</f>
        <v>10.182</v>
      </c>
    </row>
    <row r="868">
      <c r="A868" s="2" t="s">
        <v>2394</v>
      </c>
      <c r="B868" s="8" t="str">
        <f>VLOOKUP(A868,'Food Encyclopedia'!$C$2:$K$999,3)&amp;","&amp;VLOOKUP(A868,'Food Encyclopedia'!$C$2:$K$999,4)&amp;","&amp;VLOOKUP(A868,'Food Encyclopedia'!$C$2:$K$999,5)&amp;","&amp;VLOOKUP(A868,'Food Encyclopedia'!$C$2:$K$999,6)</f>
        <v>Couscous, tri-color pearl, NA, bag,Bob's Red Mill,Tri-color pearly couscous,Grain Products</v>
      </c>
      <c r="C868" s="8" t="str">
        <f>VLOOKUP(A868,'Food Encyclopedia'!$C$2:$K$999,6)</f>
        <v>Grain Products</v>
      </c>
      <c r="D868" s="8" t="str">
        <f>VLOOKUP(A868,'Food Encyclopedia'!$C$2:$K$999,7)</f>
        <v/>
      </c>
      <c r="E868" s="8">
        <f>VLOOKUP(A868,'Absolute Total Monosaccharide C'!$E$2:$T$999,3)</f>
        <v>0.804642</v>
      </c>
      <c r="F868" s="8">
        <f>VLOOKUP(A868,'Absolute Total Monosaccharide C'!$E$2:$T$999,4)</f>
        <v>0.007887</v>
      </c>
      <c r="G868" s="8">
        <f>VLOOKUP(A868,'Absolute Total Monosaccharide C'!$E$2:$T$999,5)</f>
        <v>0.006129</v>
      </c>
      <c r="H868" s="8">
        <f>VLOOKUP(A868,'Absolute Total Monosaccharide C'!$E$2:$T$999,6)</f>
        <v>0.010278</v>
      </c>
      <c r="I868" s="110">
        <f>VLOOKUP(A868,'Absolute Total Monosaccharide C'!$E$2:$T$999,7)</f>
        <v>0.010795</v>
      </c>
      <c r="J868" s="111">
        <f>VLOOKUP(A868,'Absolute Total Monosaccharide C'!$E$2:$T$999,8)</f>
        <v>0.0000749</v>
      </c>
      <c r="K868" s="111">
        <f>VLOOKUP(A868,'Absolute Total Monosaccharide C'!$E$2:$T$999,9)</f>
        <v>0.0000341</v>
      </c>
      <c r="L868" s="111">
        <f>VLOOKUP(A868,'Absolute Total Monosaccharide C'!$E$2:$T$999,10)</f>
        <v>0.0000447</v>
      </c>
      <c r="M868" s="111">
        <f>VLOOKUP(A868,'Absolute Total Monosaccharide C'!$E$2:$T$999,11)</f>
        <v>0.0000658</v>
      </c>
      <c r="N868" s="111">
        <f>VLOOKUP(A868,'Absolute Total Monosaccharide C'!$E$2:$T$999,12)</f>
        <v>0.0000162</v>
      </c>
      <c r="O868" s="8">
        <f>VLOOKUP(A868,'Absolute Total Monosaccharide C'!$E$2:$T$999,13)</f>
        <v>0</v>
      </c>
      <c r="P868" s="8">
        <f>VLOOKUP(A868,'Absolute Total Monosaccharide C'!$E$2:$T$999,14)</f>
        <v>0.001772</v>
      </c>
      <c r="Q868" s="8">
        <f>VLOOKUP(A868,'Absolute Total Monosaccharide C'!$E$2:$T$999,15)</f>
        <v>0</v>
      </c>
      <c r="R868" s="8">
        <f>VLOOKUP(A868,'Absolute Total Monosaccharide C'!$E$2:$T$999,16)</f>
        <v>0.000191</v>
      </c>
      <c r="S868" s="110">
        <f>VLOOKUP(A868,'Absolute Total Monosaccharide C'!$E$2:$T$999,2)</f>
        <v>10.12</v>
      </c>
    </row>
    <row r="869">
      <c r="A869" s="2" t="s">
        <v>2397</v>
      </c>
      <c r="B869" s="8" t="str">
        <f>VLOOKUP(A869,'Food Encyclopedia'!$C$2:$K$999,3)&amp;","&amp;VLOOKUP(A869,'Food Encyclopedia'!$C$2:$K$999,4)&amp;","&amp;VLOOKUP(A869,'Food Encyclopedia'!$C$2:$K$999,5)&amp;","&amp;VLOOKUP(A869,'Food Encyclopedia'!$C$2:$K$999,6)</f>
        <v>Ravioli, spinach &amp; ricotta, NA, bag,Rana,Spinach &amp; Ricotta ravioli,Grain Products</v>
      </c>
      <c r="C869" s="8" t="str">
        <f>VLOOKUP(A869,'Food Encyclopedia'!$C$2:$K$999,6)</f>
        <v>Grain Products</v>
      </c>
      <c r="D869" s="8" t="str">
        <f>VLOOKUP(A869,'Food Encyclopedia'!$C$2:$K$999,7)</f>
        <v/>
      </c>
      <c r="E869" s="8">
        <f>VLOOKUP(A869,'Absolute Total Monosaccharide C'!$E$2:$T$999,3)</f>
        <v>0.428506</v>
      </c>
      <c r="F869" s="8">
        <f>VLOOKUP(A869,'Absolute Total Monosaccharide C'!$E$2:$T$999,4)</f>
        <v>0.031349</v>
      </c>
      <c r="G869" s="8">
        <f>VLOOKUP(A869,'Absolute Total Monosaccharide C'!$E$2:$T$999,5)</f>
        <v>0</v>
      </c>
      <c r="H869" s="8">
        <f>VLOOKUP(A869,'Absolute Total Monosaccharide C'!$E$2:$T$999,6)</f>
        <v>0.007059</v>
      </c>
      <c r="I869" s="110">
        <f>VLOOKUP(A869,'Absolute Total Monosaccharide C'!$E$2:$T$999,7)</f>
        <v>0.004553</v>
      </c>
      <c r="J869" s="8">
        <f>VLOOKUP(A869,'Absolute Total Monosaccharide C'!$E$2:$T$999,8)</f>
        <v>0.000148</v>
      </c>
      <c r="K869" s="8">
        <f>VLOOKUP(A869,'Absolute Total Monosaccharide C'!$E$2:$T$999,9)</f>
        <v>0.000159</v>
      </c>
      <c r="L869" s="8">
        <f>VLOOKUP(A869,'Absolute Total Monosaccharide C'!$E$2:$T$999,10)</f>
        <v>0</v>
      </c>
      <c r="M869" s="8">
        <f>VLOOKUP(A869,'Absolute Total Monosaccharide C'!$E$2:$T$999,11)</f>
        <v>0.000556</v>
      </c>
      <c r="N869" s="8">
        <f>VLOOKUP(A869,'Absolute Total Monosaccharide C'!$E$2:$T$999,12)</f>
        <v>0</v>
      </c>
      <c r="O869" s="8">
        <f>VLOOKUP(A869,'Absolute Total Monosaccharide C'!$E$2:$T$999,13)</f>
        <v>0</v>
      </c>
      <c r="P869" s="8">
        <f>VLOOKUP(A869,'Absolute Total Monosaccharide C'!$E$2:$T$999,14)</f>
        <v>0.00126</v>
      </c>
      <c r="Q869" s="8">
        <f>VLOOKUP(A869,'Absolute Total Monosaccharide C'!$E$2:$T$999,15)</f>
        <v>0</v>
      </c>
      <c r="R869" s="8">
        <f>VLOOKUP(A869,'Absolute Total Monosaccharide C'!$E$2:$T$999,16)</f>
        <v>0.000279</v>
      </c>
      <c r="S869" s="110">
        <f>VLOOKUP(A869,'Absolute Total Monosaccharide C'!$E$2:$T$999,2)</f>
        <v>9.944</v>
      </c>
    </row>
    <row r="870">
      <c r="A870" s="2" t="s">
        <v>2401</v>
      </c>
      <c r="B870" s="8" t="str">
        <f>VLOOKUP(A870,'Food Encyclopedia'!$C$2:$K$999,3)&amp;","&amp;VLOOKUP(A870,'Food Encyclopedia'!$C$2:$K$999,4)&amp;","&amp;VLOOKUP(A870,'Food Encyclopedia'!$C$2:$K$999,5)&amp;","&amp;VLOOKUP(A870,'Food Encyclopedia'!$C$2:$K$999,6)</f>
        <v>Burrito, beans &amp; rice, NA, bag,Amy's,Burrito cheddar cheese,Beans, Peas, Legumes, Nuts, Seeds</v>
      </c>
      <c r="C870" s="8" t="str">
        <f>VLOOKUP(A870,'Food Encyclopedia'!$C$2:$K$999,6)</f>
        <v>Beans, Peas, Legumes, Nuts, Seeds</v>
      </c>
      <c r="D870" s="8" t="str">
        <f>VLOOKUP(A870,'Food Encyclopedia'!$C$2:$K$999,7)</f>
        <v/>
      </c>
      <c r="E870" s="8">
        <f>VLOOKUP(A870,'Absolute Total Monosaccharide C'!$E$2:$T$999,3)</f>
        <v>0.502654</v>
      </c>
      <c r="F870" s="8">
        <f>VLOOKUP(A870,'Absolute Total Monosaccharide C'!$E$2:$T$999,4)</f>
        <v>0.007766</v>
      </c>
      <c r="G870" s="8">
        <f>VLOOKUP(A870,'Absolute Total Monosaccharide C'!$E$2:$T$999,5)</f>
        <v>0.005203</v>
      </c>
      <c r="H870" s="8">
        <f>VLOOKUP(A870,'Absolute Total Monosaccharide C'!$E$2:$T$999,6)</f>
        <v>0.011308</v>
      </c>
      <c r="I870" s="110">
        <f>VLOOKUP(A870,'Absolute Total Monosaccharide C'!$E$2:$T$999,7)</f>
        <v>0.01857</v>
      </c>
      <c r="J870" s="8">
        <f>VLOOKUP(A870,'Absolute Total Monosaccharide C'!$E$2:$T$999,8)</f>
        <v>0.0007</v>
      </c>
      <c r="K870" s="8">
        <f>VLOOKUP(A870,'Absolute Total Monosaccharide C'!$E$2:$T$999,9)</f>
        <v>0.000432</v>
      </c>
      <c r="L870" s="8">
        <f>VLOOKUP(A870,'Absolute Total Monosaccharide C'!$E$2:$T$999,10)</f>
        <v>0.000129</v>
      </c>
      <c r="M870" s="8">
        <f>VLOOKUP(A870,'Absolute Total Monosaccharide C'!$E$2:$T$999,11)</f>
        <v>0.000756</v>
      </c>
      <c r="N870" s="111">
        <f>VLOOKUP(A870,'Absolute Total Monosaccharide C'!$E$2:$T$999,12)</f>
        <v>0.0000586</v>
      </c>
      <c r="O870" s="8">
        <f>VLOOKUP(A870,'Absolute Total Monosaccharide C'!$E$2:$T$999,13)</f>
        <v>0</v>
      </c>
      <c r="P870" s="8">
        <f>VLOOKUP(A870,'Absolute Total Monosaccharide C'!$E$2:$T$999,14)</f>
        <v>0.002125</v>
      </c>
      <c r="Q870" s="8">
        <f>VLOOKUP(A870,'Absolute Total Monosaccharide C'!$E$2:$T$999,15)</f>
        <v>0</v>
      </c>
      <c r="R870" s="8">
        <f>VLOOKUP(A870,'Absolute Total Monosaccharide C'!$E$2:$T$999,16)</f>
        <v>0.000446</v>
      </c>
      <c r="S870" s="110">
        <f>VLOOKUP(A870,'Absolute Total Monosaccharide C'!$E$2:$T$999,2)</f>
        <v>10.285</v>
      </c>
    </row>
    <row r="871">
      <c r="A871" s="2" t="s">
        <v>2404</v>
      </c>
      <c r="B871" s="8" t="str">
        <f>VLOOKUP(A871,'Food Encyclopedia'!$C$2:$K$999,3)&amp;","&amp;VLOOKUP(A871,'Food Encyclopedia'!$C$2:$K$999,4)&amp;","&amp;VLOOKUP(A871,'Food Encyclopedia'!$C$2:$K$999,5)&amp;","&amp;VLOOKUP(A871,'Food Encyclopedia'!$C$2:$K$999,6)</f>
        <v>Burrito, beans &amp; cheese, NA, bag,Tina's,Bean and cheese burrito,Grain Products</v>
      </c>
      <c r="C871" s="8" t="str">
        <f>VLOOKUP(A871,'Food Encyclopedia'!$C$2:$K$999,6)</f>
        <v>Grain Products</v>
      </c>
      <c r="D871" s="8" t="str">
        <f>VLOOKUP(A871,'Food Encyclopedia'!$C$2:$K$999,7)</f>
        <v/>
      </c>
      <c r="E871" s="8">
        <f>VLOOKUP(A871,'Absolute Total Monosaccharide C'!$E$2:$T$999,3)</f>
        <v>0.855015</v>
      </c>
      <c r="F871" s="8">
        <f>VLOOKUP(A871,'Absolute Total Monosaccharide C'!$E$2:$T$999,4)</f>
        <v>0.024615</v>
      </c>
      <c r="G871" s="8">
        <f>VLOOKUP(A871,'Absolute Total Monosaccharide C'!$E$2:$T$999,5)</f>
        <v>0.0109</v>
      </c>
      <c r="H871" s="8">
        <f>VLOOKUP(A871,'Absolute Total Monosaccharide C'!$E$2:$T$999,6)</f>
        <v>0.019168</v>
      </c>
      <c r="I871" s="110">
        <f>VLOOKUP(A871,'Absolute Total Monosaccharide C'!$E$2:$T$999,7)</f>
        <v>0.067459</v>
      </c>
      <c r="J871" s="8">
        <f>VLOOKUP(A871,'Absolute Total Monosaccharide C'!$E$2:$T$999,8)</f>
        <v>0.002401</v>
      </c>
      <c r="K871" s="8">
        <f>VLOOKUP(A871,'Absolute Total Monosaccharide C'!$E$2:$T$999,9)</f>
        <v>0.001243</v>
      </c>
      <c r="L871" s="8">
        <f>VLOOKUP(A871,'Absolute Total Monosaccharide C'!$E$2:$T$999,10)</f>
        <v>0.0006</v>
      </c>
      <c r="M871" s="8">
        <f>VLOOKUP(A871,'Absolute Total Monosaccharide C'!$E$2:$T$999,11)</f>
        <v>0.001601</v>
      </c>
      <c r="N871" s="8">
        <f>VLOOKUP(A871,'Absolute Total Monosaccharide C'!$E$2:$T$999,12)</f>
        <v>0.000197</v>
      </c>
      <c r="O871" s="8">
        <f>VLOOKUP(A871,'Absolute Total Monosaccharide C'!$E$2:$T$999,13)</f>
        <v>0.000204</v>
      </c>
      <c r="P871" s="8">
        <f>VLOOKUP(A871,'Absolute Total Monosaccharide C'!$E$2:$T$999,14)</f>
        <v>0.006694</v>
      </c>
      <c r="Q871" s="8">
        <f>VLOOKUP(A871,'Absolute Total Monosaccharide C'!$E$2:$T$999,15)</f>
        <v>0</v>
      </c>
      <c r="R871" s="8">
        <f>VLOOKUP(A871,'Absolute Total Monosaccharide C'!$E$2:$T$999,16)</f>
        <v>0.001061</v>
      </c>
      <c r="S871" s="110">
        <f>VLOOKUP(A871,'Absolute Total Monosaccharide C'!$E$2:$T$999,2)</f>
        <v>10.202</v>
      </c>
    </row>
    <row r="872">
      <c r="A872" s="2" t="s">
        <v>2408</v>
      </c>
      <c r="B872" s="8" t="str">
        <f>VLOOKUP(A872,'Food Encyclopedia'!$C$2:$K$999,3)&amp;","&amp;VLOOKUP(A872,'Food Encyclopedia'!$C$2:$K$999,4)&amp;","&amp;VLOOKUP(A872,'Food Encyclopedia'!$C$2:$K$999,5)&amp;","&amp;VLOOKUP(A872,'Food Encyclopedia'!$C$2:$K$999,6)</f>
        <v>Chicken, tenders, NA, bag,Applegate Naturals,Chicken breast tenders,Meat, Poultry, Fish, and Mixtures</v>
      </c>
      <c r="C872" s="8" t="str">
        <f>VLOOKUP(A872,'Food Encyclopedia'!$C$2:$K$999,6)</f>
        <v>Meat, Poultry, Fish, and Mixtures</v>
      </c>
      <c r="D872" s="8" t="str">
        <f>VLOOKUP(A872,'Food Encyclopedia'!$C$2:$K$999,7)</f>
        <v/>
      </c>
      <c r="E872" s="8">
        <f>VLOOKUP(A872,'Absolute Total Monosaccharide C'!$E$2:$T$999,3)</f>
        <v>0.685626</v>
      </c>
      <c r="F872" s="8">
        <f>VLOOKUP(A872,'Absolute Total Monosaccharide C'!$E$2:$T$999,4)</f>
        <v>0.004174</v>
      </c>
      <c r="G872" s="8">
        <f>VLOOKUP(A872,'Absolute Total Monosaccharide C'!$E$2:$T$999,5)</f>
        <v>0.006708</v>
      </c>
      <c r="H872" s="8">
        <f>VLOOKUP(A872,'Absolute Total Monosaccharide C'!$E$2:$T$999,6)</f>
        <v>0.00065</v>
      </c>
      <c r="I872" s="110">
        <f>VLOOKUP(A872,'Absolute Total Monosaccharide C'!$E$2:$T$999,7)</f>
        <v>0.002061</v>
      </c>
      <c r="J872" s="8">
        <f>VLOOKUP(A872,'Absolute Total Monosaccharide C'!$E$2:$T$999,8)</f>
        <v>0.000163</v>
      </c>
      <c r="K872" s="111">
        <f>VLOOKUP(A872,'Absolute Total Monosaccharide C'!$E$2:$T$999,9)</f>
        <v>0.0000865</v>
      </c>
      <c r="L872" s="8">
        <f>VLOOKUP(A872,'Absolute Total Monosaccharide C'!$E$2:$T$999,10)</f>
        <v>0.000115</v>
      </c>
      <c r="M872" s="8">
        <f>VLOOKUP(A872,'Absolute Total Monosaccharide C'!$E$2:$T$999,11)</f>
        <v>0.000214</v>
      </c>
      <c r="N872" s="111">
        <f>VLOOKUP(A872,'Absolute Total Monosaccharide C'!$E$2:$T$999,12)</f>
        <v>0.0000982</v>
      </c>
      <c r="O872" s="8">
        <f>VLOOKUP(A872,'Absolute Total Monosaccharide C'!$E$2:$T$999,13)</f>
        <v>0</v>
      </c>
      <c r="P872" s="8">
        <f>VLOOKUP(A872,'Absolute Total Monosaccharide C'!$E$2:$T$999,14)</f>
        <v>0.000832</v>
      </c>
      <c r="Q872" s="8">
        <f>VLOOKUP(A872,'Absolute Total Monosaccharide C'!$E$2:$T$999,15)</f>
        <v>0</v>
      </c>
      <c r="R872" s="8">
        <f>VLOOKUP(A872,'Absolute Total Monosaccharide C'!$E$2:$T$999,16)</f>
        <v>0.002479</v>
      </c>
      <c r="S872" s="110">
        <f>VLOOKUP(A872,'Absolute Total Monosaccharide C'!$E$2:$T$999,2)</f>
        <v>10.226</v>
      </c>
    </row>
    <row r="873">
      <c r="A873" s="2" t="s">
        <v>2412</v>
      </c>
      <c r="B873" s="8" t="str">
        <f>VLOOKUP(A873,'Food Encyclopedia'!$C$2:$K$999,3)&amp;","&amp;VLOOKUP(A873,'Food Encyclopedia'!$C$2:$K$999,4)&amp;","&amp;VLOOKUP(A873,'Food Encyclopedia'!$C$2:$K$999,5)&amp;","&amp;VLOOKUP(A873,'Food Encyclopedia'!$C$2:$K$999,6)</f>
        <v>Chicken, strips, NA, bag,Foster Farms,Crispy chicken strips,Meat, Poultry, Fish, and Mixtures</v>
      </c>
      <c r="C873" s="8" t="str">
        <f>VLOOKUP(A873,'Food Encyclopedia'!$C$2:$K$999,6)</f>
        <v>Meat, Poultry, Fish, and Mixtures</v>
      </c>
      <c r="D873" s="8" t="str">
        <f>VLOOKUP(A873,'Food Encyclopedia'!$C$2:$K$999,7)</f>
        <v/>
      </c>
      <c r="E873" s="8">
        <f>VLOOKUP(A873,'Absolute Total Monosaccharide C'!$E$2:$T$999,3)</f>
        <v>0.942587</v>
      </c>
      <c r="F873" s="8">
        <f>VLOOKUP(A873,'Absolute Total Monosaccharide C'!$E$2:$T$999,4)</f>
        <v>0.007354</v>
      </c>
      <c r="G873" s="8">
        <f>VLOOKUP(A873,'Absolute Total Monosaccharide C'!$E$2:$T$999,5)</f>
        <v>0.005698</v>
      </c>
      <c r="H873" s="8">
        <f>VLOOKUP(A873,'Absolute Total Monosaccharide C'!$E$2:$T$999,6)</f>
        <v>0.010841</v>
      </c>
      <c r="I873" s="110">
        <f>VLOOKUP(A873,'Absolute Total Monosaccharide C'!$E$2:$T$999,7)</f>
        <v>0.011178</v>
      </c>
      <c r="J873" s="8">
        <f>VLOOKUP(A873,'Absolute Total Monosaccharide C'!$E$2:$T$999,8)</f>
        <v>0.000292</v>
      </c>
      <c r="K873" s="111">
        <f>VLOOKUP(A873,'Absolute Total Monosaccharide C'!$E$2:$T$999,9)</f>
        <v>0.0000658</v>
      </c>
      <c r="L873" s="8">
        <f>VLOOKUP(A873,'Absolute Total Monosaccharide C'!$E$2:$T$999,10)</f>
        <v>0.000106</v>
      </c>
      <c r="M873" s="111">
        <f>VLOOKUP(A873,'Absolute Total Monosaccharide C'!$E$2:$T$999,11)</f>
        <v>0.0000842</v>
      </c>
      <c r="N873" s="111">
        <f>VLOOKUP(A873,'Absolute Total Monosaccharide C'!$E$2:$T$999,12)</f>
        <v>0.0000367</v>
      </c>
      <c r="O873" s="8">
        <f>VLOOKUP(A873,'Absolute Total Monosaccharide C'!$E$2:$T$999,13)</f>
        <v>0</v>
      </c>
      <c r="P873" s="8">
        <f>VLOOKUP(A873,'Absolute Total Monosaccharide C'!$E$2:$T$999,14)</f>
        <v>0.00242</v>
      </c>
      <c r="Q873" s="8">
        <f>VLOOKUP(A873,'Absolute Total Monosaccharide C'!$E$2:$T$999,15)</f>
        <v>0</v>
      </c>
      <c r="R873" s="8">
        <f>VLOOKUP(A873,'Absolute Total Monosaccharide C'!$E$2:$T$999,16)</f>
        <v>0.001651</v>
      </c>
      <c r="S873" s="110">
        <f>VLOOKUP(A873,'Absolute Total Monosaccharide C'!$E$2:$T$999,2)</f>
        <v>10.173</v>
      </c>
    </row>
    <row r="874">
      <c r="A874" s="2" t="s">
        <v>2416</v>
      </c>
      <c r="B874" s="8" t="str">
        <f>VLOOKUP(A874,'Food Encyclopedia'!$C$2:$K$999,3)&amp;","&amp;VLOOKUP(A874,'Food Encyclopedia'!$C$2:$K$999,4)&amp;","&amp;VLOOKUP(A874,'Food Encyclopedia'!$C$2:$K$999,5)&amp;","&amp;VLOOKUP(A874,'Food Encyclopedia'!$C$2:$K$999,6)</f>
        <v>Fillets, crunchy breaded, NA, bag,Gorton's,Crunchy breaded 100% whole fillets,Meat, Poultry, Fish, and Mixtures</v>
      </c>
      <c r="C874" s="8" t="str">
        <f>VLOOKUP(A874,'Food Encyclopedia'!$C$2:$K$999,6)</f>
        <v>Meat, Poultry, Fish, and Mixtures</v>
      </c>
      <c r="D874" s="8" t="str">
        <f>VLOOKUP(A874,'Food Encyclopedia'!$C$2:$K$999,7)</f>
        <v/>
      </c>
      <c r="E874" s="8">
        <f>VLOOKUP(A874,'Absolute Total Monosaccharide C'!$E$2:$T$999,3)</f>
        <v>0.894078</v>
      </c>
      <c r="F874" s="8">
        <f>VLOOKUP(A874,'Absolute Total Monosaccharide C'!$E$2:$T$999,4)</f>
        <v>0.013232</v>
      </c>
      <c r="G874" s="8">
        <f>VLOOKUP(A874,'Absolute Total Monosaccharide C'!$E$2:$T$999,5)</f>
        <v>0.005848</v>
      </c>
      <c r="H874" s="8">
        <f>VLOOKUP(A874,'Absolute Total Monosaccharide C'!$E$2:$T$999,6)</f>
        <v>0.00913</v>
      </c>
      <c r="I874" s="110">
        <f>VLOOKUP(A874,'Absolute Total Monosaccharide C'!$E$2:$T$999,7)</f>
        <v>0.011909</v>
      </c>
      <c r="J874" s="8">
        <f>VLOOKUP(A874,'Absolute Total Monosaccharide C'!$E$2:$T$999,8)</f>
        <v>0.000357</v>
      </c>
      <c r="K874" s="111">
        <f>VLOOKUP(A874,'Absolute Total Monosaccharide C'!$E$2:$T$999,9)</f>
        <v>0.0000502</v>
      </c>
      <c r="L874" s="111">
        <f>VLOOKUP(A874,'Absolute Total Monosaccharide C'!$E$2:$T$999,10)</f>
        <v>0.0000568</v>
      </c>
      <c r="M874" s="111">
        <f>VLOOKUP(A874,'Absolute Total Monosaccharide C'!$E$2:$T$999,11)</f>
        <v>0.0000736</v>
      </c>
      <c r="N874" s="111">
        <f>VLOOKUP(A874,'Absolute Total Monosaccharide C'!$E$2:$T$999,12)</f>
        <v>0.0000382</v>
      </c>
      <c r="O874" s="8">
        <f>VLOOKUP(A874,'Absolute Total Monosaccharide C'!$E$2:$T$999,13)</f>
        <v>0</v>
      </c>
      <c r="P874" s="8">
        <f>VLOOKUP(A874,'Absolute Total Monosaccharide C'!$E$2:$T$999,14)</f>
        <v>0.00191</v>
      </c>
      <c r="Q874" s="8">
        <f>VLOOKUP(A874,'Absolute Total Monosaccharide C'!$E$2:$T$999,15)</f>
        <v>0</v>
      </c>
      <c r="R874" s="8">
        <f>VLOOKUP(A874,'Absolute Total Monosaccharide C'!$E$2:$T$999,16)</f>
        <v>0.000654</v>
      </c>
      <c r="S874" s="110">
        <f>VLOOKUP(A874,'Absolute Total Monosaccharide C'!$E$2:$T$999,2)</f>
        <v>10.36</v>
      </c>
    </row>
    <row r="875">
      <c r="A875" s="2" t="s">
        <v>2421</v>
      </c>
      <c r="B875" s="8" t="str">
        <f>VLOOKUP(A875,'Food Encyclopedia'!$C$2:$K$999,3)&amp;","&amp;VLOOKUP(A875,'Food Encyclopedia'!$C$2:$K$999,4)&amp;","&amp;VLOOKUP(A875,'Food Encyclopedia'!$C$2:$K$999,5)&amp;","&amp;VLOOKUP(A875,'Food Encyclopedia'!$C$2:$K$999,6)</f>
        <v>Fillets, crispy battered, NA, bag,Gorton's,Crispy battered 100% whole fillets,Meat, Poultry, Fish, and Mixtures</v>
      </c>
      <c r="C875" s="8" t="str">
        <f>VLOOKUP(A875,'Food Encyclopedia'!$C$2:$K$999,6)</f>
        <v>Meat, Poultry, Fish, and Mixtures</v>
      </c>
      <c r="D875" s="8" t="str">
        <f>VLOOKUP(A875,'Food Encyclopedia'!$C$2:$K$999,7)</f>
        <v/>
      </c>
      <c r="E875" s="8">
        <f>VLOOKUP(A875,'Absolute Total Monosaccharide C'!$E$2:$T$999,3)</f>
        <v>0.717542</v>
      </c>
      <c r="F875" s="8">
        <f>VLOOKUP(A875,'Absolute Total Monosaccharide C'!$E$2:$T$999,4)</f>
        <v>0.009001</v>
      </c>
      <c r="G875" s="8">
        <f>VLOOKUP(A875,'Absolute Total Monosaccharide C'!$E$2:$T$999,5)</f>
        <v>0.002149</v>
      </c>
      <c r="H875" s="8">
        <f>VLOOKUP(A875,'Absolute Total Monosaccharide C'!$E$2:$T$999,6)</f>
        <v>0.003184</v>
      </c>
      <c r="I875" s="110">
        <f>VLOOKUP(A875,'Absolute Total Monosaccharide C'!$E$2:$T$999,7)</f>
        <v>0.004666</v>
      </c>
      <c r="J875" s="8">
        <f>VLOOKUP(A875,'Absolute Total Monosaccharide C'!$E$2:$T$999,8)</f>
        <v>0.000207</v>
      </c>
      <c r="K875" s="111">
        <f>VLOOKUP(A875,'Absolute Total Monosaccharide C'!$E$2:$T$999,9)</f>
        <v>0.0000655</v>
      </c>
      <c r="L875" s="111">
        <f>VLOOKUP(A875,'Absolute Total Monosaccharide C'!$E$2:$T$999,10)</f>
        <v>0.0000652</v>
      </c>
      <c r="M875" s="8">
        <f>VLOOKUP(A875,'Absolute Total Monosaccharide C'!$E$2:$T$999,11)</f>
        <v>0.000158</v>
      </c>
      <c r="N875" s="111">
        <f>VLOOKUP(A875,'Absolute Total Monosaccharide C'!$E$2:$T$999,12)</f>
        <v>0.0000426</v>
      </c>
      <c r="O875" s="8">
        <f>VLOOKUP(A875,'Absolute Total Monosaccharide C'!$E$2:$T$999,13)</f>
        <v>0</v>
      </c>
      <c r="P875" s="8">
        <f>VLOOKUP(A875,'Absolute Total Monosaccharide C'!$E$2:$T$999,14)</f>
        <v>0.001155</v>
      </c>
      <c r="Q875" s="8">
        <f>VLOOKUP(A875,'Absolute Total Monosaccharide C'!$E$2:$T$999,15)</f>
        <v>0</v>
      </c>
      <c r="R875" s="8">
        <f>VLOOKUP(A875,'Absolute Total Monosaccharide C'!$E$2:$T$999,16)</f>
        <v>0.000941</v>
      </c>
      <c r="S875" s="110">
        <f>VLOOKUP(A875,'Absolute Total Monosaccharide C'!$E$2:$T$999,2)</f>
        <v>9.835</v>
      </c>
    </row>
    <row r="876">
      <c r="A876" s="2" t="s">
        <v>2424</v>
      </c>
      <c r="B876" s="8" t="str">
        <f>VLOOKUP(A876,'Food Encyclopedia'!$C$2:$K$999,3)&amp;","&amp;VLOOKUP(A876,'Food Encyclopedia'!$C$2:$K$999,4)&amp;","&amp;VLOOKUP(A876,'Food Encyclopedia'!$C$2:$K$999,5)&amp;","&amp;VLOOKUP(A876,'Food Encyclopedia'!$C$2:$K$999,6)</f>
        <v>Chicken, breast, NA, fresh,Signature Farms,Chicken breast,Meat, Poultry, Fish, and Mixtures</v>
      </c>
      <c r="C876" s="8" t="str">
        <f>VLOOKUP(A876,'Food Encyclopedia'!$C$2:$K$999,6)</f>
        <v>Meat, Poultry, Fish, and Mixtures</v>
      </c>
      <c r="D876" s="8" t="str">
        <f>VLOOKUP(A876,'Food Encyclopedia'!$C$2:$K$999,7)</f>
        <v/>
      </c>
      <c r="E876" s="8">
        <f>VLOOKUP(A876,'Absolute Total Monosaccharide C'!$E$2:$T$999,3)</f>
        <v>0.003143</v>
      </c>
      <c r="F876" s="8">
        <f>VLOOKUP(A876,'Absolute Total Monosaccharide C'!$E$2:$T$999,4)</f>
        <v>0.000346</v>
      </c>
      <c r="G876" s="8">
        <f>VLOOKUP(A876,'Absolute Total Monosaccharide C'!$E$2:$T$999,5)</f>
        <v>0.000761</v>
      </c>
      <c r="H876" s="111">
        <f>VLOOKUP(A876,'Absolute Total Monosaccharide C'!$E$2:$T$999,6)</f>
        <v>0.000081</v>
      </c>
      <c r="I876" s="113">
        <f>VLOOKUP(A876,'Absolute Total Monosaccharide C'!$E$2:$T$999,7)</f>
        <v>0.0000524</v>
      </c>
      <c r="J876" s="8">
        <f>VLOOKUP(A876,'Absolute Total Monosaccharide C'!$E$2:$T$999,8)</f>
        <v>0.000108</v>
      </c>
      <c r="K876" s="111">
        <f>VLOOKUP(A876,'Absolute Total Monosaccharide C'!$E$2:$T$999,9)</f>
        <v>0.00000876</v>
      </c>
      <c r="L876" s="111">
        <f>VLOOKUP(A876,'Absolute Total Monosaccharide C'!$E$2:$T$999,10)</f>
        <v>0.0000513</v>
      </c>
      <c r="M876" s="111">
        <f>VLOOKUP(A876,'Absolute Total Monosaccharide C'!$E$2:$T$999,11)</f>
        <v>0.0000237</v>
      </c>
      <c r="N876" s="111">
        <f>VLOOKUP(A876,'Absolute Total Monosaccharide C'!$E$2:$T$999,12)</f>
        <v>0.0000232</v>
      </c>
      <c r="O876" s="8">
        <f>VLOOKUP(A876,'Absolute Total Monosaccharide C'!$E$2:$T$999,13)</f>
        <v>0</v>
      </c>
      <c r="P876" s="8">
        <f>VLOOKUP(A876,'Absolute Total Monosaccharide C'!$E$2:$T$999,14)</f>
        <v>0.000749</v>
      </c>
      <c r="Q876" s="8">
        <f>VLOOKUP(A876,'Absolute Total Monosaccharide C'!$E$2:$T$999,15)</f>
        <v>0</v>
      </c>
      <c r="R876" s="8">
        <f>VLOOKUP(A876,'Absolute Total Monosaccharide C'!$E$2:$T$999,16)</f>
        <v>0.004001</v>
      </c>
      <c r="S876" s="110">
        <f>VLOOKUP(A876,'Absolute Total Monosaccharide C'!$E$2:$T$999,2)</f>
        <v>10.954</v>
      </c>
    </row>
    <row r="877">
      <c r="A877" s="2" t="s">
        <v>2427</v>
      </c>
      <c r="B877" s="8" t="str">
        <f>VLOOKUP(A877,'Food Encyclopedia'!$C$2:$K$999,3)&amp;","&amp;VLOOKUP(A877,'Food Encyclopedia'!$C$2:$K$999,4)&amp;","&amp;VLOOKUP(A877,'Food Encyclopedia'!$C$2:$K$999,5)&amp;","&amp;VLOOKUP(A877,'Food Encyclopedia'!$C$2:$K$999,6)</f>
        <v>Beef, round tip steak, NA, fresh,,USDA choice beef round tip steak thin,Meat, Poultry, Fish, and Mixtures</v>
      </c>
      <c r="C877" s="8" t="str">
        <f>VLOOKUP(A877,'Food Encyclopedia'!$C$2:$K$999,6)</f>
        <v>Meat, Poultry, Fish, and Mixtures</v>
      </c>
      <c r="D877" s="8" t="str">
        <f>VLOOKUP(A877,'Food Encyclopedia'!$C$2:$K$999,7)</f>
        <v/>
      </c>
      <c r="E877" s="8">
        <f>VLOOKUP(A877,'Absolute Total Monosaccharide C'!$E$2:$T$999,3)</f>
        <v>0.00565</v>
      </c>
      <c r="F877" s="8">
        <f>VLOOKUP(A877,'Absolute Total Monosaccharide C'!$E$2:$T$999,4)</f>
        <v>0.000431</v>
      </c>
      <c r="G877" s="8">
        <f>VLOOKUP(A877,'Absolute Total Monosaccharide C'!$E$2:$T$999,5)</f>
        <v>0</v>
      </c>
      <c r="H877" s="8">
        <f>VLOOKUP(A877,'Absolute Total Monosaccharide C'!$E$2:$T$999,6)</f>
        <v>0.000148</v>
      </c>
      <c r="I877" s="113">
        <f>VLOOKUP(A877,'Absolute Total Monosaccharide C'!$E$2:$T$999,7)</f>
        <v>0.0000967</v>
      </c>
      <c r="J877" s="111">
        <f>VLOOKUP(A877,'Absolute Total Monosaccharide C'!$E$2:$T$999,8)</f>
        <v>0.0000869</v>
      </c>
      <c r="K877" s="111">
        <f>VLOOKUP(A877,'Absolute Total Monosaccharide C'!$E$2:$T$999,9)</f>
        <v>0.0000047</v>
      </c>
      <c r="L877" s="111">
        <f>VLOOKUP(A877,'Absolute Total Monosaccharide C'!$E$2:$T$999,10)</f>
        <v>0.0000742</v>
      </c>
      <c r="M877" s="111">
        <f>VLOOKUP(A877,'Absolute Total Monosaccharide C'!$E$2:$T$999,11)</f>
        <v>0.0000113</v>
      </c>
      <c r="N877" s="111">
        <f>VLOOKUP(A877,'Absolute Total Monosaccharide C'!$E$2:$T$999,12)</f>
        <v>0.0000184</v>
      </c>
      <c r="O877" s="8">
        <f>VLOOKUP(A877,'Absolute Total Monosaccharide C'!$E$2:$T$999,13)</f>
        <v>0</v>
      </c>
      <c r="P877" s="8">
        <f>VLOOKUP(A877,'Absolute Total Monosaccharide C'!$E$2:$T$999,14)</f>
        <v>0.001388</v>
      </c>
      <c r="Q877" s="8">
        <f>VLOOKUP(A877,'Absolute Total Monosaccharide C'!$E$2:$T$999,15)</f>
        <v>0</v>
      </c>
      <c r="R877" s="8">
        <f>VLOOKUP(A877,'Absolute Total Monosaccharide C'!$E$2:$T$999,16)</f>
        <v>0.002058</v>
      </c>
      <c r="S877" s="110">
        <f>VLOOKUP(A877,'Absolute Total Monosaccharide C'!$E$2:$T$999,2)</f>
        <v>10.021</v>
      </c>
    </row>
    <row r="878">
      <c r="A878" s="2" t="s">
        <v>2431</v>
      </c>
      <c r="B878" s="8" t="str">
        <f>VLOOKUP(A878,'Food Encyclopedia'!$C$2:$K$999,3)&amp;","&amp;VLOOKUP(A878,'Food Encyclopedia'!$C$2:$K$999,4)&amp;","&amp;VLOOKUP(A878,'Food Encyclopedia'!$C$2:$K$999,5)&amp;","&amp;VLOOKUP(A878,'Food Encyclopedia'!$C$2:$K$999,6)</f>
        <v>Prawn, NA, fresh,,,Meat, Poultry, Fish, and Mixtures</v>
      </c>
      <c r="C878" s="8" t="str">
        <f>VLOOKUP(A878,'Food Encyclopedia'!$C$2:$K$999,6)</f>
        <v>Meat, Poultry, Fish, and Mixtures</v>
      </c>
      <c r="D878" s="8" t="str">
        <f>VLOOKUP(A878,'Food Encyclopedia'!$C$2:$K$999,7)</f>
        <v/>
      </c>
      <c r="E878" s="8">
        <f>VLOOKUP(A878,'Absolute Total Monosaccharide C'!$E$2:$T$999,3)</f>
        <v>0.022033</v>
      </c>
      <c r="F878" s="8">
        <f>VLOOKUP(A878,'Absolute Total Monosaccharide C'!$E$2:$T$999,4)</f>
        <v>0.000668</v>
      </c>
      <c r="G878" s="8">
        <f>VLOOKUP(A878,'Absolute Total Monosaccharide C'!$E$2:$T$999,5)</f>
        <v>0.001429</v>
      </c>
      <c r="H878" s="8">
        <f>VLOOKUP(A878,'Absolute Total Monosaccharide C'!$E$2:$T$999,6)</f>
        <v>0.00018</v>
      </c>
      <c r="I878" s="110">
        <f>VLOOKUP(A878,'Absolute Total Monosaccharide C'!$E$2:$T$999,7)</f>
        <v>0.000144</v>
      </c>
      <c r="J878" s="8">
        <f>VLOOKUP(A878,'Absolute Total Monosaccharide C'!$E$2:$T$999,8)</f>
        <v>0.00013</v>
      </c>
      <c r="K878" s="111">
        <f>VLOOKUP(A878,'Absolute Total Monosaccharide C'!$E$2:$T$999,9)</f>
        <v>0.00000607</v>
      </c>
      <c r="L878" s="111">
        <f>VLOOKUP(A878,'Absolute Total Monosaccharide C'!$E$2:$T$999,10)</f>
        <v>0.0000639</v>
      </c>
      <c r="M878" s="111">
        <f>VLOOKUP(A878,'Absolute Total Monosaccharide C'!$E$2:$T$999,11)</f>
        <v>0.000012</v>
      </c>
      <c r="N878" s="111">
        <f>VLOOKUP(A878,'Absolute Total Monosaccharide C'!$E$2:$T$999,12)</f>
        <v>0.000014</v>
      </c>
      <c r="O878" s="8">
        <f>VLOOKUP(A878,'Absolute Total Monosaccharide C'!$E$2:$T$999,13)</f>
        <v>0</v>
      </c>
      <c r="P878" s="8">
        <f>VLOOKUP(A878,'Absolute Total Monosaccharide C'!$E$2:$T$999,14)</f>
        <v>0.000788</v>
      </c>
      <c r="Q878" s="8">
        <f>VLOOKUP(A878,'Absolute Total Monosaccharide C'!$E$2:$T$999,15)</f>
        <v>0</v>
      </c>
      <c r="R878" s="8">
        <f>VLOOKUP(A878,'Absolute Total Monosaccharide C'!$E$2:$T$999,16)</f>
        <v>0.002218</v>
      </c>
      <c r="S878" s="110">
        <f>VLOOKUP(A878,'Absolute Total Monosaccharide C'!$E$2:$T$999,2)</f>
        <v>10.207</v>
      </c>
    </row>
    <row r="879">
      <c r="A879" s="2" t="s">
        <v>2434</v>
      </c>
      <c r="B879" s="8" t="str">
        <f>VLOOKUP(A879,'Food Encyclopedia'!$C$2:$K$999,3)&amp;","&amp;VLOOKUP(A879,'Food Encyclopedia'!$C$2:$K$999,4)&amp;","&amp;VLOOKUP(A879,'Food Encyclopedia'!$C$2:$K$999,5)&amp;","&amp;VLOOKUP(A879,'Food Encyclopedia'!$C$2:$K$999,6)</f>
        <v>Eggs, brown, yolk, hard-boiled,Pete &amp; Gerry's,Organic free range eggs,Eggs</v>
      </c>
      <c r="C879" s="8" t="str">
        <f>VLOOKUP(A879,'Food Encyclopedia'!$C$2:$K$999,6)</f>
        <v>Eggs</v>
      </c>
      <c r="D879" s="8" t="str">
        <f>VLOOKUP(A879,'Food Encyclopedia'!$C$2:$K$999,7)</f>
        <v/>
      </c>
      <c r="E879" s="8">
        <f>VLOOKUP(A879,'Absolute Total Monosaccharide C'!$E$2:$T$999,3)</f>
        <v>0.007665</v>
      </c>
      <c r="F879" s="8">
        <f>VLOOKUP(A879,'Absolute Total Monosaccharide C'!$E$2:$T$999,4)</f>
        <v>0.002256</v>
      </c>
      <c r="G879" s="8">
        <f>VLOOKUP(A879,'Absolute Total Monosaccharide C'!$E$2:$T$999,5)</f>
        <v>0.000866</v>
      </c>
      <c r="H879" s="8">
        <f>VLOOKUP(A879,'Absolute Total Monosaccharide C'!$E$2:$T$999,6)</f>
        <v>0.000199</v>
      </c>
      <c r="I879" s="113">
        <f>VLOOKUP(A879,'Absolute Total Monosaccharide C'!$E$2:$T$999,7)</f>
        <v>0.0000429</v>
      </c>
      <c r="J879" s="8">
        <f>VLOOKUP(A879,'Absolute Total Monosaccharide C'!$E$2:$T$999,8)</f>
        <v>0.000149</v>
      </c>
      <c r="K879" s="111">
        <f>VLOOKUP(A879,'Absolute Total Monosaccharide C'!$E$2:$T$999,9)</f>
        <v>0.00000303</v>
      </c>
      <c r="L879" s="111">
        <f>VLOOKUP(A879,'Absolute Total Monosaccharide C'!$E$2:$T$999,10)</f>
        <v>0.0000357</v>
      </c>
      <c r="M879" s="111">
        <f>VLOOKUP(A879,'Absolute Total Monosaccharide C'!$E$2:$T$999,11)</f>
        <v>0.0000109</v>
      </c>
      <c r="N879" s="8">
        <f>VLOOKUP(A879,'Absolute Total Monosaccharide C'!$E$2:$T$999,12)</f>
        <v>0.000372</v>
      </c>
      <c r="O879" s="8">
        <f>VLOOKUP(A879,'Absolute Total Monosaccharide C'!$E$2:$T$999,13)</f>
        <v>0.000289</v>
      </c>
      <c r="P879" s="8">
        <f>VLOOKUP(A879,'Absolute Total Monosaccharide C'!$E$2:$T$999,14)</f>
        <v>0.010599</v>
      </c>
      <c r="Q879" s="8">
        <f>VLOOKUP(A879,'Absolute Total Monosaccharide C'!$E$2:$T$999,15)</f>
        <v>0</v>
      </c>
      <c r="R879" s="111">
        <f>VLOOKUP(A879,'Absolute Total Monosaccharide C'!$E$2:$T$999,16)</f>
        <v>0.0000158</v>
      </c>
      <c r="S879" s="110">
        <f>VLOOKUP(A879,'Absolute Total Monosaccharide C'!$E$2:$T$999,2)</f>
        <v>10.161</v>
      </c>
    </row>
    <row r="880">
      <c r="A880" s="2" t="s">
        <v>2438</v>
      </c>
      <c r="B880" s="8" t="str">
        <f>VLOOKUP(A880,'Food Encyclopedia'!$C$2:$K$999,3)&amp;","&amp;VLOOKUP(A880,'Food Encyclopedia'!$C$2:$K$999,4)&amp;","&amp;VLOOKUP(A880,'Food Encyclopedia'!$C$2:$K$999,5)&amp;","&amp;VLOOKUP(A880,'Food Encyclopedia'!$C$2:$K$999,6)</f>
        <v>Eggs, brown, egg white, hard-boiled,Pete &amp; Gerry's,Organic free range eggs,Eggs</v>
      </c>
      <c r="C880" s="8" t="str">
        <f>VLOOKUP(A880,'Food Encyclopedia'!$C$2:$K$999,6)</f>
        <v>Eggs</v>
      </c>
      <c r="D880" s="8" t="str">
        <f>VLOOKUP(A880,'Food Encyclopedia'!$C$2:$K$999,7)</f>
        <v/>
      </c>
      <c r="E880" s="8">
        <f>VLOOKUP(A880,'Absolute Total Monosaccharide C'!$E$2:$T$999,3)</f>
        <v>0.026538</v>
      </c>
      <c r="F880" s="8">
        <f>VLOOKUP(A880,'Absolute Total Monosaccharide C'!$E$2:$T$999,4)</f>
        <v>0.003583</v>
      </c>
      <c r="G880" s="8">
        <f>VLOOKUP(A880,'Absolute Total Monosaccharide C'!$E$2:$T$999,5)</f>
        <v>0.00199</v>
      </c>
      <c r="H880" s="111">
        <f>VLOOKUP(A880,'Absolute Total Monosaccharide C'!$E$2:$T$999,6)</f>
        <v>0.0000968</v>
      </c>
      <c r="I880" s="113">
        <f>VLOOKUP(A880,'Absolute Total Monosaccharide C'!$E$2:$T$999,7)</f>
        <v>0.000081</v>
      </c>
      <c r="J880" s="8">
        <f>VLOOKUP(A880,'Absolute Total Monosaccharide C'!$E$2:$T$999,8)</f>
        <v>0.000115</v>
      </c>
      <c r="K880" s="111">
        <f>VLOOKUP(A880,'Absolute Total Monosaccharide C'!$E$2:$T$999,9)</f>
        <v>0.00000528</v>
      </c>
      <c r="L880" s="111">
        <f>VLOOKUP(A880,'Absolute Total Monosaccharide C'!$E$2:$T$999,10)</f>
        <v>0.0000128</v>
      </c>
      <c r="M880" s="111">
        <f>VLOOKUP(A880,'Absolute Total Monosaccharide C'!$E$2:$T$999,11)</f>
        <v>0.00000667</v>
      </c>
      <c r="N880" s="8">
        <f>VLOOKUP(A880,'Absolute Total Monosaccharide C'!$E$2:$T$999,12)</f>
        <v>0.001997</v>
      </c>
      <c r="O880" s="8">
        <f>VLOOKUP(A880,'Absolute Total Monosaccharide C'!$E$2:$T$999,13)</f>
        <v>0.001623</v>
      </c>
      <c r="P880" s="8">
        <f>VLOOKUP(A880,'Absolute Total Monosaccharide C'!$E$2:$T$999,14)</f>
        <v>0.028879</v>
      </c>
      <c r="Q880" s="8">
        <f>VLOOKUP(A880,'Absolute Total Monosaccharide C'!$E$2:$T$999,15)</f>
        <v>0</v>
      </c>
      <c r="R880" s="8">
        <f>VLOOKUP(A880,'Absolute Total Monosaccharide C'!$E$2:$T$999,16)</f>
        <v>0.000106</v>
      </c>
      <c r="S880" s="110">
        <f>VLOOKUP(A880,'Absolute Total Monosaccharide C'!$E$2:$T$999,2)</f>
        <v>10.067</v>
      </c>
    </row>
    <row r="881">
      <c r="A881" s="2" t="s">
        <v>2440</v>
      </c>
      <c r="B881" s="8" t="str">
        <f>VLOOKUP(A881,'Food Encyclopedia'!$C$2:$K$999,3)&amp;","&amp;VLOOKUP(A881,'Food Encyclopedia'!$C$2:$K$999,4)&amp;","&amp;VLOOKUP(A881,'Food Encyclopedia'!$C$2:$K$999,5)&amp;","&amp;VLOOKUP(A881,'Food Encyclopedia'!$C$2:$K$999,6)</f>
        <v>Eggs, brown, whole, scrambled and hard boiled,Pete &amp; Gerry's,Organic free range eggs,Eggs</v>
      </c>
      <c r="C881" s="8" t="str">
        <f>VLOOKUP(A881,'Food Encyclopedia'!$C$2:$K$999,6)</f>
        <v>Eggs</v>
      </c>
      <c r="D881" s="8" t="str">
        <f>VLOOKUP(A881,'Food Encyclopedia'!$C$2:$K$999,7)</f>
        <v/>
      </c>
      <c r="E881" s="8">
        <f>VLOOKUP(A881,'Absolute Total Monosaccharide C'!$E$2:$T$999,3)</f>
        <v>0.01811</v>
      </c>
      <c r="F881" s="8">
        <f>VLOOKUP(A881,'Absolute Total Monosaccharide C'!$E$2:$T$999,4)</f>
        <v>0.002821</v>
      </c>
      <c r="G881" s="8">
        <f>VLOOKUP(A881,'Absolute Total Monosaccharide C'!$E$2:$T$999,5)</f>
        <v>0.001306</v>
      </c>
      <c r="H881" s="8">
        <f>VLOOKUP(A881,'Absolute Total Monosaccharide C'!$E$2:$T$999,6)</f>
        <v>0.000128</v>
      </c>
      <c r="I881" s="113">
        <f>VLOOKUP(A881,'Absolute Total Monosaccharide C'!$E$2:$T$999,7)</f>
        <v>0.0000625</v>
      </c>
      <c r="J881" s="8">
        <f>VLOOKUP(A881,'Absolute Total Monosaccharide C'!$E$2:$T$999,8)</f>
        <v>0.000136</v>
      </c>
      <c r="K881" s="111">
        <f>VLOOKUP(A881,'Absolute Total Monosaccharide C'!$E$2:$T$999,9)</f>
        <v>0.00000742</v>
      </c>
      <c r="L881" s="111">
        <f>VLOOKUP(A881,'Absolute Total Monosaccharide C'!$E$2:$T$999,10)</f>
        <v>0.000015</v>
      </c>
      <c r="M881" s="111">
        <f>VLOOKUP(A881,'Absolute Total Monosaccharide C'!$E$2:$T$999,11)</f>
        <v>0.00000685</v>
      </c>
      <c r="N881" s="8">
        <f>VLOOKUP(A881,'Absolute Total Monosaccharide C'!$E$2:$T$999,12)</f>
        <v>0.001437</v>
      </c>
      <c r="O881" s="8">
        <f>VLOOKUP(A881,'Absolute Total Monosaccharide C'!$E$2:$T$999,13)</f>
        <v>0.001107</v>
      </c>
      <c r="P881" s="8">
        <f>VLOOKUP(A881,'Absolute Total Monosaccharide C'!$E$2:$T$999,14)</f>
        <v>0.020289</v>
      </c>
      <c r="Q881" s="8">
        <f>VLOOKUP(A881,'Absolute Total Monosaccharide C'!$E$2:$T$999,15)</f>
        <v>0</v>
      </c>
      <c r="R881" s="111">
        <f>VLOOKUP(A881,'Absolute Total Monosaccharide C'!$E$2:$T$999,16)</f>
        <v>0.0000689</v>
      </c>
      <c r="S881" s="110">
        <f>VLOOKUP(A881,'Absolute Total Monosaccharide C'!$E$2:$T$999,2)</f>
        <v>10.15</v>
      </c>
    </row>
    <row r="882">
      <c r="A882" s="2" t="s">
        <v>2442</v>
      </c>
      <c r="B882" s="8" t="str">
        <f>VLOOKUP(A882,'Food Encyclopedia'!$C$2:$K$999,3)&amp;","&amp;VLOOKUP(A882,'Food Encyclopedia'!$C$2:$K$999,4)&amp;","&amp;VLOOKUP(A882,'Food Encyclopedia'!$C$2:$K$999,5)&amp;","&amp;VLOOKUP(A882,'Food Encyclopedia'!$C$2:$K$999,6)</f>
        <v>Cabbage, green, whole, steamed,,,Vegetables</v>
      </c>
      <c r="C882" s="8" t="str">
        <f>VLOOKUP(A882,'Food Encyclopedia'!$C$2:$K$999,6)</f>
        <v>Vegetables</v>
      </c>
      <c r="D882" s="8" t="str">
        <f>VLOOKUP(A882,'Food Encyclopedia'!$C$2:$K$999,7)</f>
        <v/>
      </c>
      <c r="E882" s="8">
        <f>VLOOKUP(A882,'Absolute Total Monosaccharide C'!$E$2:$T$999,3)</f>
        <v>0.250596</v>
      </c>
      <c r="F882" s="8">
        <f>VLOOKUP(A882,'Absolute Total Monosaccharide C'!$E$2:$T$999,4)</f>
        <v>0.022554</v>
      </c>
      <c r="G882" s="8">
        <f>VLOOKUP(A882,'Absolute Total Monosaccharide C'!$E$2:$T$999,5)</f>
        <v>0.015006</v>
      </c>
      <c r="H882" s="8">
        <f>VLOOKUP(A882,'Absolute Total Monosaccharide C'!$E$2:$T$999,6)</f>
        <v>0.011799</v>
      </c>
      <c r="I882" s="110">
        <f>VLOOKUP(A882,'Absolute Total Monosaccharide C'!$E$2:$T$999,7)</f>
        <v>0.022297</v>
      </c>
      <c r="J882" s="8">
        <f>VLOOKUP(A882,'Absolute Total Monosaccharide C'!$E$2:$T$999,8)</f>
        <v>0.002325</v>
      </c>
      <c r="K882" s="8">
        <f>VLOOKUP(A882,'Absolute Total Monosaccharide C'!$E$2:$T$999,9)</f>
        <v>0.003897</v>
      </c>
      <c r="L882" s="8">
        <f>VLOOKUP(A882,'Absolute Total Monosaccharide C'!$E$2:$T$999,10)</f>
        <v>0</v>
      </c>
      <c r="M882" s="8">
        <f>VLOOKUP(A882,'Absolute Total Monosaccharide C'!$E$2:$T$999,11)</f>
        <v>0.037094</v>
      </c>
      <c r="N882" s="8">
        <f>VLOOKUP(A882,'Absolute Total Monosaccharide C'!$E$2:$T$999,12)</f>
        <v>0.00031</v>
      </c>
      <c r="O882" s="8">
        <f>VLOOKUP(A882,'Absolute Total Monosaccharide C'!$E$2:$T$999,13)</f>
        <v>0</v>
      </c>
      <c r="P882" s="8">
        <f>VLOOKUP(A882,'Absolute Total Monosaccharide C'!$E$2:$T$999,14)</f>
        <v>0.004603</v>
      </c>
      <c r="Q882" s="8">
        <f>VLOOKUP(A882,'Absolute Total Monosaccharide C'!$E$2:$T$999,15)</f>
        <v>0</v>
      </c>
      <c r="R882" s="8">
        <f>VLOOKUP(A882,'Absolute Total Monosaccharide C'!$E$2:$T$999,16)</f>
        <v>0.000773</v>
      </c>
      <c r="S882" s="110">
        <f>VLOOKUP(A882,'Absolute Total Monosaccharide C'!$E$2:$T$999,2)</f>
        <v>10.147</v>
      </c>
    </row>
    <row r="883">
      <c r="A883" s="2" t="s">
        <v>2444</v>
      </c>
      <c r="B883" s="8" t="str">
        <f>VLOOKUP(A883,'Food Encyclopedia'!$C$2:$K$999,3)&amp;","&amp;VLOOKUP(A883,'Food Encyclopedia'!$C$2:$K$999,4)&amp;","&amp;VLOOKUP(A883,'Food Encyclopedia'!$C$2:$K$999,5)&amp;","&amp;VLOOKUP(A883,'Food Encyclopedia'!$C$2:$K$999,6)</f>
        <v>Eggs, brown, whole, scrambled,Pete &amp; Gerry's,Organic free range eggs,Eggs</v>
      </c>
      <c r="C883" s="8" t="str">
        <f>VLOOKUP(A883,'Food Encyclopedia'!$C$2:$K$999,6)</f>
        <v>Eggs</v>
      </c>
      <c r="D883" s="8" t="str">
        <f>VLOOKUP(A883,'Food Encyclopedia'!$C$2:$K$999,7)</f>
        <v/>
      </c>
      <c r="E883" s="8">
        <f>VLOOKUP(A883,'Absolute Total Monosaccharide C'!$E$2:$T$999,3)</f>
        <v>0.0218</v>
      </c>
      <c r="F883" s="8">
        <f>VLOOKUP(A883,'Absolute Total Monosaccharide C'!$E$2:$T$999,4)</f>
        <v>0.003027</v>
      </c>
      <c r="G883" s="8">
        <f>VLOOKUP(A883,'Absolute Total Monosaccharide C'!$E$2:$T$999,5)</f>
        <v>0.001152</v>
      </c>
      <c r="H883" s="8">
        <f>VLOOKUP(A883,'Absolute Total Monosaccharide C'!$E$2:$T$999,6)</f>
        <v>0.00026</v>
      </c>
      <c r="I883" s="110">
        <f>VLOOKUP(A883,'Absolute Total Monosaccharide C'!$E$2:$T$999,7)</f>
        <v>0.000149</v>
      </c>
      <c r="J883" s="8">
        <f>VLOOKUP(A883,'Absolute Total Monosaccharide C'!$E$2:$T$999,8)</f>
        <v>0.000132</v>
      </c>
      <c r="K883" s="111">
        <f>VLOOKUP(A883,'Absolute Total Monosaccharide C'!$E$2:$T$999,9)</f>
        <v>0.00000675</v>
      </c>
      <c r="L883" s="111">
        <f>VLOOKUP(A883,'Absolute Total Monosaccharide C'!$E$2:$T$999,10)</f>
        <v>0.00000608</v>
      </c>
      <c r="M883" s="111">
        <f>VLOOKUP(A883,'Absolute Total Monosaccharide C'!$E$2:$T$999,11)</f>
        <v>0.00000775</v>
      </c>
      <c r="N883" s="8">
        <f>VLOOKUP(A883,'Absolute Total Monosaccharide C'!$E$2:$T$999,12)</f>
        <v>0.001433</v>
      </c>
      <c r="O883" s="8">
        <f>VLOOKUP(A883,'Absolute Total Monosaccharide C'!$E$2:$T$999,13)</f>
        <v>0.001173</v>
      </c>
      <c r="P883" s="8">
        <f>VLOOKUP(A883,'Absolute Total Monosaccharide C'!$E$2:$T$999,14)</f>
        <v>0.021086</v>
      </c>
      <c r="Q883" s="111">
        <f>VLOOKUP(A883,'Absolute Total Monosaccharide C'!$E$2:$T$999,15)</f>
        <v>0.0000244</v>
      </c>
      <c r="R883" s="111">
        <f>VLOOKUP(A883,'Absolute Total Monosaccharide C'!$E$2:$T$999,16)</f>
        <v>0.000071</v>
      </c>
      <c r="S883" s="110">
        <f>VLOOKUP(A883,'Absolute Total Monosaccharide C'!$E$2:$T$999,2)</f>
        <v>9.859</v>
      </c>
    </row>
    <row r="884">
      <c r="A884" s="2" t="s">
        <v>2446</v>
      </c>
      <c r="B884" s="8" t="str">
        <f>VLOOKUP(A884,'Food Encyclopedia'!$C$2:$K$999,3)&amp;","&amp;VLOOKUP(A884,'Food Encyclopedia'!$C$2:$K$999,4)&amp;","&amp;VLOOKUP(A884,'Food Encyclopedia'!$C$2:$K$999,5)&amp;","&amp;VLOOKUP(A884,'Food Encyclopedia'!$C$2:$K$999,6)</f>
        <v>Pasta, red lentil, NA, box,Whole Foods,Red lentil gluten free spaghetti,Beans, Peas, Legumes, Nuts, Seeds</v>
      </c>
      <c r="C884" s="8" t="str">
        <f>VLOOKUP(A884,'Food Encyclopedia'!$C$2:$K$999,6)</f>
        <v>Beans, Peas, Legumes, Nuts, Seeds</v>
      </c>
      <c r="D884" s="8" t="str">
        <f>VLOOKUP(A884,'Food Encyclopedia'!$C$2:$K$999,7)</f>
        <v/>
      </c>
      <c r="E884" s="8">
        <f>VLOOKUP(A884,'Absolute Total Monosaccharide C'!$E$2:$T$999,3)</f>
        <v>0.555002</v>
      </c>
      <c r="F884" s="8">
        <f>VLOOKUP(A884,'Absolute Total Monosaccharide C'!$E$2:$T$999,4)</f>
        <v>0.018872</v>
      </c>
      <c r="G884" s="8">
        <f>VLOOKUP(A884,'Absolute Total Monosaccharide C'!$E$2:$T$999,5)</f>
        <v>0.006365</v>
      </c>
      <c r="H884" s="8">
        <f>VLOOKUP(A884,'Absolute Total Monosaccharide C'!$E$2:$T$999,6)</f>
        <v>0.002321</v>
      </c>
      <c r="I884" s="110">
        <f>VLOOKUP(A884,'Absolute Total Monosaccharide C'!$E$2:$T$999,7)</f>
        <v>0.024688</v>
      </c>
      <c r="J884" s="8">
        <f>VLOOKUP(A884,'Absolute Total Monosaccharide C'!$E$2:$T$999,8)</f>
        <v>0.000318</v>
      </c>
      <c r="K884" s="8">
        <f>VLOOKUP(A884,'Absolute Total Monosaccharide C'!$E$2:$T$999,9)</f>
        <v>0.000626</v>
      </c>
      <c r="L884" s="8">
        <f>VLOOKUP(A884,'Absolute Total Monosaccharide C'!$E$2:$T$999,10)</f>
        <v>0.000243</v>
      </c>
      <c r="M884" s="8">
        <f>VLOOKUP(A884,'Absolute Total Monosaccharide C'!$E$2:$T$999,11)</f>
        <v>0.00062</v>
      </c>
      <c r="N884" s="111">
        <f>VLOOKUP(A884,'Absolute Total Monosaccharide C'!$E$2:$T$999,12)</f>
        <v>0.0000537</v>
      </c>
      <c r="O884" s="111">
        <f>VLOOKUP(A884,'Absolute Total Monosaccharide C'!$E$2:$T$999,13)</f>
        <v>0.0000446</v>
      </c>
      <c r="P884" s="8">
        <f>VLOOKUP(A884,'Absolute Total Monosaccharide C'!$E$2:$T$999,14)</f>
        <v>0.001226</v>
      </c>
      <c r="Q884" s="8">
        <f>VLOOKUP(A884,'Absolute Total Monosaccharide C'!$E$2:$T$999,15)</f>
        <v>0</v>
      </c>
      <c r="R884" s="8">
        <f>VLOOKUP(A884,'Absolute Total Monosaccharide C'!$E$2:$T$999,16)</f>
        <v>0.001056</v>
      </c>
      <c r="S884" s="110">
        <f>VLOOKUP(A884,'Absolute Total Monosaccharide C'!$E$2:$T$999,2)</f>
        <v>9.997</v>
      </c>
    </row>
    <row r="885">
      <c r="A885" s="2" t="s">
        <v>2451</v>
      </c>
      <c r="B885" s="8" t="str">
        <f>VLOOKUP(A885,'Food Encyclopedia'!$C$2:$K$999,3)&amp;","&amp;VLOOKUP(A885,'Food Encyclopedia'!$C$2:$K$999,4)&amp;","&amp;VLOOKUP(A885,'Food Encyclopedia'!$C$2:$K$999,5)&amp;","&amp;VLOOKUP(A885,'Food Encyclopedia'!$C$2:$K$999,6)</f>
        <v>Bread, righteous rye, NA, bag,Dave's Killer Bread,Dave's Killer Bread righteous rye,Grain Products</v>
      </c>
      <c r="C885" s="8" t="str">
        <f>VLOOKUP(A885,'Food Encyclopedia'!$C$2:$K$999,6)</f>
        <v>Grain Products</v>
      </c>
      <c r="D885" s="8" t="str">
        <f>VLOOKUP(A885,'Food Encyclopedia'!$C$2:$K$999,7)</f>
        <v/>
      </c>
      <c r="E885" s="8">
        <f>VLOOKUP(A885,'Absolute Total Monosaccharide C'!$E$2:$T$999,3)</f>
        <v>0.514941</v>
      </c>
      <c r="F885" s="8">
        <f>VLOOKUP(A885,'Absolute Total Monosaccharide C'!$E$2:$T$999,4)</f>
        <v>0.006282</v>
      </c>
      <c r="G885" s="8">
        <f>VLOOKUP(A885,'Absolute Total Monosaccharide C'!$E$2:$T$999,5)</f>
        <v>0.011094</v>
      </c>
      <c r="H885" s="8">
        <f>VLOOKUP(A885,'Absolute Total Monosaccharide C'!$E$2:$T$999,6)</f>
        <v>0.01135</v>
      </c>
      <c r="I885" s="110">
        <f>VLOOKUP(A885,'Absolute Total Monosaccharide C'!$E$2:$T$999,7)</f>
        <v>0.009843</v>
      </c>
      <c r="J885" s="8">
        <f>VLOOKUP(A885,'Absolute Total Monosaccharide C'!$E$2:$T$999,8)</f>
        <v>0.000174</v>
      </c>
      <c r="K885" s="8">
        <f>VLOOKUP(A885,'Absolute Total Monosaccharide C'!$E$2:$T$999,9)</f>
        <v>0.000201</v>
      </c>
      <c r="L885" s="111">
        <f>VLOOKUP(A885,'Absolute Total Monosaccharide C'!$E$2:$T$999,10)</f>
        <v>0.0000875</v>
      </c>
      <c r="M885" s="8">
        <f>VLOOKUP(A885,'Absolute Total Monosaccharide C'!$E$2:$T$999,11)</f>
        <v>0.000217</v>
      </c>
      <c r="N885" s="111">
        <f>VLOOKUP(A885,'Absolute Total Monosaccharide C'!$E$2:$T$999,12)</f>
        <v>0.0000361</v>
      </c>
      <c r="O885" s="8">
        <f>VLOOKUP(A885,'Absolute Total Monosaccharide C'!$E$2:$T$999,13)</f>
        <v>0</v>
      </c>
      <c r="P885" s="8">
        <f>VLOOKUP(A885,'Absolute Total Monosaccharide C'!$E$2:$T$999,14)</f>
        <v>0.004799</v>
      </c>
      <c r="Q885" s="8">
        <f>VLOOKUP(A885,'Absolute Total Monosaccharide C'!$E$2:$T$999,15)</f>
        <v>0</v>
      </c>
      <c r="R885" s="8">
        <f>VLOOKUP(A885,'Absolute Total Monosaccharide C'!$E$2:$T$999,16)</f>
        <v>0.000578</v>
      </c>
      <c r="S885" s="110">
        <f>VLOOKUP(A885,'Absolute Total Monosaccharide C'!$E$2:$T$999,2)</f>
        <v>10.141</v>
      </c>
    </row>
    <row r="886">
      <c r="A886" s="2" t="s">
        <v>2455</v>
      </c>
      <c r="B886" s="8" t="str">
        <f>VLOOKUP(A886,'Food Encyclopedia'!$C$2:$K$999,3)&amp;","&amp;VLOOKUP(A886,'Food Encyclopedia'!$C$2:$K$999,4)&amp;","&amp;VLOOKUP(A886,'Food Encyclopedia'!$C$2:$K$999,5)&amp;","&amp;VLOOKUP(A886,'Food Encyclopedia'!$C$2:$K$999,6)</f>
        <v>Crackers, almond nut thins, NA, box,Blue Diamond,Blue Diamond Almond nut-thins,Grain Products</v>
      </c>
      <c r="C886" s="8" t="str">
        <f>VLOOKUP(A886,'Food Encyclopedia'!$C$2:$K$999,6)</f>
        <v>Grain Products</v>
      </c>
      <c r="D886" s="8" t="str">
        <f>VLOOKUP(A886,'Food Encyclopedia'!$C$2:$K$999,7)</f>
        <v/>
      </c>
      <c r="E886" s="8">
        <f>VLOOKUP(A886,'Absolute Total Monosaccharide C'!$E$2:$T$999,3)</f>
        <v>0.002849</v>
      </c>
      <c r="F886" s="8">
        <f>VLOOKUP(A886,'Absolute Total Monosaccharide C'!$E$2:$T$999,4)</f>
        <v>0.000125</v>
      </c>
      <c r="G886" s="8">
        <f>VLOOKUP(A886,'Absolute Total Monosaccharide C'!$E$2:$T$999,5)</f>
        <v>0.001117</v>
      </c>
      <c r="H886" s="8">
        <f>VLOOKUP(A886,'Absolute Total Monosaccharide C'!$E$2:$T$999,6)</f>
        <v>0.000161</v>
      </c>
      <c r="I886" s="113">
        <f>VLOOKUP(A886,'Absolute Total Monosaccharide C'!$E$2:$T$999,7)</f>
        <v>0.0000344</v>
      </c>
      <c r="J886" s="111">
        <f>VLOOKUP(A886,'Absolute Total Monosaccharide C'!$E$2:$T$999,8)</f>
        <v>0.0000473</v>
      </c>
      <c r="K886" s="111">
        <f>VLOOKUP(A886,'Absolute Total Monosaccharide C'!$E$2:$T$999,9)</f>
        <v>0.00000785</v>
      </c>
      <c r="L886" s="111">
        <f>VLOOKUP(A886,'Absolute Total Monosaccharide C'!$E$2:$T$999,10)</f>
        <v>0.0000342</v>
      </c>
      <c r="M886" s="111">
        <f>VLOOKUP(A886,'Absolute Total Monosaccharide C'!$E$2:$T$999,11)</f>
        <v>0.0000201</v>
      </c>
      <c r="N886" s="111">
        <f>VLOOKUP(A886,'Absolute Total Monosaccharide C'!$E$2:$T$999,12)</f>
        <v>0.00000782</v>
      </c>
      <c r="O886" s="8">
        <f>VLOOKUP(A886,'Absolute Total Monosaccharide C'!$E$2:$T$999,13)</f>
        <v>0</v>
      </c>
      <c r="P886" s="8">
        <f>VLOOKUP(A886,'Absolute Total Monosaccharide C'!$E$2:$T$999,14)</f>
        <v>0.000131</v>
      </c>
      <c r="Q886" s="8">
        <f>VLOOKUP(A886,'Absolute Total Monosaccharide C'!$E$2:$T$999,15)</f>
        <v>0</v>
      </c>
      <c r="R886" s="111">
        <f>VLOOKUP(A886,'Absolute Total Monosaccharide C'!$E$2:$T$999,16)</f>
        <v>0.0000127</v>
      </c>
      <c r="S886" s="110">
        <f>VLOOKUP(A886,'Absolute Total Monosaccharide C'!$E$2:$T$999,2)</f>
        <v>9.886</v>
      </c>
    </row>
    <row r="887">
      <c r="A887" s="2" t="s">
        <v>2458</v>
      </c>
      <c r="B887" s="8" t="str">
        <f>VLOOKUP(A887,'Food Encyclopedia'!$C$2:$K$999,3)&amp;","&amp;VLOOKUP(A887,'Food Encyclopedia'!$C$2:$K$999,4)&amp;","&amp;VLOOKUP(A887,'Food Encyclopedia'!$C$2:$K$999,5)&amp;","&amp;VLOOKUP(A887,'Food Encyclopedia'!$C$2:$K$999,6)</f>
        <v>Cabbage, purple, whole, fresh,,,Vegetables</v>
      </c>
      <c r="C887" s="8" t="str">
        <f>VLOOKUP(A887,'Food Encyclopedia'!$C$2:$K$999,6)</f>
        <v>Vegetables</v>
      </c>
      <c r="D887" s="8" t="str">
        <f>VLOOKUP(A887,'Food Encyclopedia'!$C$2:$K$999,7)</f>
        <v/>
      </c>
      <c r="E887" s="8">
        <f>VLOOKUP(A887,'Absolute Total Monosaccharide C'!$E$2:$T$999,3)</f>
        <v>0.174334</v>
      </c>
      <c r="F887" s="8">
        <f>VLOOKUP(A887,'Absolute Total Monosaccharide C'!$E$2:$T$999,4)</f>
        <v>0.012717</v>
      </c>
      <c r="G887" s="8">
        <f>VLOOKUP(A887,'Absolute Total Monosaccharide C'!$E$2:$T$999,5)</f>
        <v>0.025425</v>
      </c>
      <c r="H887" s="8">
        <f>VLOOKUP(A887,'Absolute Total Monosaccharide C'!$E$2:$T$999,6)</f>
        <v>0.007159</v>
      </c>
      <c r="I887" s="110">
        <f>VLOOKUP(A887,'Absolute Total Monosaccharide C'!$E$2:$T$999,7)</f>
        <v>0.018761</v>
      </c>
      <c r="J887" s="8">
        <f>VLOOKUP(A887,'Absolute Total Monosaccharide C'!$E$2:$T$999,8)</f>
        <v>0.001443</v>
      </c>
      <c r="K887" s="8">
        <f>VLOOKUP(A887,'Absolute Total Monosaccharide C'!$E$2:$T$999,9)</f>
        <v>0.003109</v>
      </c>
      <c r="L887" s="8">
        <f>VLOOKUP(A887,'Absolute Total Monosaccharide C'!$E$2:$T$999,10)</f>
        <v>0</v>
      </c>
      <c r="M887" s="8">
        <f>VLOOKUP(A887,'Absolute Total Monosaccharide C'!$E$2:$T$999,11)</f>
        <v>0.026615</v>
      </c>
      <c r="N887" s="111">
        <f>VLOOKUP(A887,'Absolute Total Monosaccharide C'!$E$2:$T$999,12)</f>
        <v>0.000041</v>
      </c>
      <c r="O887" s="8">
        <f>VLOOKUP(A887,'Absolute Total Monosaccharide C'!$E$2:$T$999,13)</f>
        <v>0</v>
      </c>
      <c r="P887" s="8">
        <f>VLOOKUP(A887,'Absolute Total Monosaccharide C'!$E$2:$T$999,14)</f>
        <v>0.002457</v>
      </c>
      <c r="Q887" s="8">
        <f>VLOOKUP(A887,'Absolute Total Monosaccharide C'!$E$2:$T$999,15)</f>
        <v>0</v>
      </c>
      <c r="R887" s="8">
        <f>VLOOKUP(A887,'Absolute Total Monosaccharide C'!$E$2:$T$999,16)</f>
        <v>0.000533</v>
      </c>
      <c r="S887" s="110">
        <f>VLOOKUP(A887,'Absolute Total Monosaccharide C'!$E$2:$T$999,2)</f>
        <v>10.082</v>
      </c>
    </row>
    <row r="888">
      <c r="A888" s="2" t="s">
        <v>2460</v>
      </c>
      <c r="B888" s="8" t="str">
        <f>VLOOKUP(A888,'Food Encyclopedia'!$C$2:$K$999,3)&amp;","&amp;VLOOKUP(A888,'Food Encyclopedia'!$C$2:$K$999,4)&amp;","&amp;VLOOKUP(A888,'Food Encyclopedia'!$C$2:$K$999,5)&amp;","&amp;VLOOKUP(A888,'Food Encyclopedia'!$C$2:$K$999,6)</f>
        <v>Pretzels, peanut butter, NA, bag,365 Whole Foods Market,Pretzel nuggets peanut butter,Grain Products</v>
      </c>
      <c r="C888" s="8" t="str">
        <f>VLOOKUP(A888,'Food Encyclopedia'!$C$2:$K$999,6)</f>
        <v>Grain Products</v>
      </c>
      <c r="D888" s="8" t="str">
        <f>VLOOKUP(A888,'Food Encyclopedia'!$C$2:$K$999,7)</f>
        <v/>
      </c>
      <c r="E888" s="8">
        <f>VLOOKUP(A888,'Absolute Total Monosaccharide C'!$E$2:$T$999,3)</f>
        <v>0.460739</v>
      </c>
      <c r="F888" s="8">
        <f>VLOOKUP(A888,'Absolute Total Monosaccharide C'!$E$2:$T$999,4)</f>
        <v>0.006977</v>
      </c>
      <c r="G888" s="8">
        <f>VLOOKUP(A888,'Absolute Total Monosaccharide C'!$E$2:$T$999,5)</f>
        <v>0.006816</v>
      </c>
      <c r="H888" s="8">
        <f>VLOOKUP(A888,'Absolute Total Monosaccharide C'!$E$2:$T$999,6)</f>
        <v>0.005201</v>
      </c>
      <c r="I888" s="110">
        <f>VLOOKUP(A888,'Absolute Total Monosaccharide C'!$E$2:$T$999,7)</f>
        <v>0.00932</v>
      </c>
      <c r="J888" s="8">
        <f>VLOOKUP(A888,'Absolute Total Monosaccharide C'!$E$2:$T$999,8)</f>
        <v>0.000429</v>
      </c>
      <c r="K888" s="8">
        <f>VLOOKUP(A888,'Absolute Total Monosaccharide C'!$E$2:$T$999,9)</f>
        <v>0.000452</v>
      </c>
      <c r="L888" s="111">
        <f>VLOOKUP(A888,'Absolute Total Monosaccharide C'!$E$2:$T$999,10)</f>
        <v>0.0000744</v>
      </c>
      <c r="M888" s="8">
        <f>VLOOKUP(A888,'Absolute Total Monosaccharide C'!$E$2:$T$999,11)</f>
        <v>0.000782</v>
      </c>
      <c r="N888" s="111">
        <f>VLOOKUP(A888,'Absolute Total Monosaccharide C'!$E$2:$T$999,12)</f>
        <v>0.0000175</v>
      </c>
      <c r="O888" s="8">
        <f>VLOOKUP(A888,'Absolute Total Monosaccharide C'!$E$2:$T$999,13)</f>
        <v>0</v>
      </c>
      <c r="P888" s="8">
        <f>VLOOKUP(A888,'Absolute Total Monosaccharide C'!$E$2:$T$999,14)</f>
        <v>0.001264</v>
      </c>
      <c r="Q888" s="8">
        <f>VLOOKUP(A888,'Absolute Total Monosaccharide C'!$E$2:$T$999,15)</f>
        <v>0</v>
      </c>
      <c r="R888" s="8">
        <f>VLOOKUP(A888,'Absolute Total Monosaccharide C'!$E$2:$T$999,16)</f>
        <v>0.000219</v>
      </c>
      <c r="S888" s="110">
        <f>VLOOKUP(A888,'Absolute Total Monosaccharide C'!$E$2:$T$999,2)</f>
        <v>10.231</v>
      </c>
    </row>
    <row r="889">
      <c r="A889" s="2" t="s">
        <v>2463</v>
      </c>
      <c r="B889" s="8" t="str">
        <f>VLOOKUP(A889,'Food Encyclopedia'!$C$2:$K$999,3)&amp;","&amp;VLOOKUP(A889,'Food Encyclopedia'!$C$2:$K$999,4)&amp;","&amp;VLOOKUP(A889,'Food Encyclopedia'!$C$2:$K$999,5)&amp;","&amp;VLOOKUP(A889,'Food Encyclopedia'!$C$2:$K$999,6)</f>
        <v>Rice, short grain brown, NA, bag,Lundberg,Organic brown short grain rice,Grain Products</v>
      </c>
      <c r="C889" s="8" t="str">
        <f>VLOOKUP(A889,'Food Encyclopedia'!$C$2:$K$999,6)</f>
        <v>Grain Products</v>
      </c>
      <c r="D889" s="8" t="str">
        <f>VLOOKUP(A889,'Food Encyclopedia'!$C$2:$K$999,7)</f>
        <v/>
      </c>
      <c r="E889" s="8">
        <f>VLOOKUP(A889,'Absolute Total Monosaccharide C'!$E$2:$T$999,3)</f>
        <v>0.76159</v>
      </c>
      <c r="F889" s="8">
        <f>VLOOKUP(A889,'Absolute Total Monosaccharide C'!$E$2:$T$999,4)</f>
        <v>0.003688</v>
      </c>
      <c r="G889" s="8">
        <f>VLOOKUP(A889,'Absolute Total Monosaccharide C'!$E$2:$T$999,5)</f>
        <v>0.00497</v>
      </c>
      <c r="H889" s="8">
        <f>VLOOKUP(A889,'Absolute Total Monosaccharide C'!$E$2:$T$999,6)</f>
        <v>0.001661</v>
      </c>
      <c r="I889" s="110">
        <f>VLOOKUP(A889,'Absolute Total Monosaccharide C'!$E$2:$T$999,7)</f>
        <v>0.002758</v>
      </c>
      <c r="J889" s="8">
        <f>VLOOKUP(A889,'Absolute Total Monosaccharide C'!$E$2:$T$999,8)</f>
        <v>0.000121</v>
      </c>
      <c r="K889" s="111">
        <f>VLOOKUP(A889,'Absolute Total Monosaccharide C'!$E$2:$T$999,9)</f>
        <v>0.0000529</v>
      </c>
      <c r="L889" s="111">
        <f>VLOOKUP(A889,'Absolute Total Monosaccharide C'!$E$2:$T$999,10)</f>
        <v>0.0000306</v>
      </c>
      <c r="M889" s="111">
        <f>VLOOKUP(A889,'Absolute Total Monosaccharide C'!$E$2:$T$999,11)</f>
        <v>0.0000896</v>
      </c>
      <c r="N889" s="111">
        <f>VLOOKUP(A889,'Absolute Total Monosaccharide C'!$E$2:$T$999,12)</f>
        <v>0.0000618</v>
      </c>
      <c r="O889" s="8">
        <f>VLOOKUP(A889,'Absolute Total Monosaccharide C'!$E$2:$T$999,13)</f>
        <v>0</v>
      </c>
      <c r="P889" s="8">
        <f>VLOOKUP(A889,'Absolute Total Monosaccharide C'!$E$2:$T$999,14)</f>
        <v>0.000846</v>
      </c>
      <c r="Q889" s="8">
        <f>VLOOKUP(A889,'Absolute Total Monosaccharide C'!$E$2:$T$999,15)</f>
        <v>0</v>
      </c>
      <c r="R889" s="8">
        <f>VLOOKUP(A889,'Absolute Total Monosaccharide C'!$E$2:$T$999,16)</f>
        <v>0.000333</v>
      </c>
      <c r="S889" s="110">
        <f>VLOOKUP(A889,'Absolute Total Monosaccharide C'!$E$2:$T$999,2)</f>
        <v>10.09</v>
      </c>
    </row>
    <row r="890">
      <c r="A890" s="2" t="s">
        <v>2466</v>
      </c>
      <c r="B890" s="8" t="str">
        <f>VLOOKUP(A890,'Food Encyclopedia'!$C$2:$K$999,3)&amp;","&amp;VLOOKUP(A890,'Food Encyclopedia'!$C$2:$K$999,4)&amp;","&amp;VLOOKUP(A890,'Food Encyclopedia'!$C$2:$K$999,5)&amp;","&amp;VLOOKUP(A890,'Food Encyclopedia'!$C$2:$K$999,6)</f>
        <v>Tortillas, cauliflower, NA, bag,La Tortilla Factory,Cauliflower tortillas with casava flour,Vegetables</v>
      </c>
      <c r="C890" s="8" t="str">
        <f>VLOOKUP(A890,'Food Encyclopedia'!$C$2:$K$999,6)</f>
        <v>Vegetables</v>
      </c>
      <c r="D890" s="8" t="str">
        <f>VLOOKUP(A890,'Food Encyclopedia'!$C$2:$K$999,7)</f>
        <v/>
      </c>
      <c r="E890" s="8">
        <f>VLOOKUP(A890,'Absolute Total Monosaccharide C'!$E$2:$T$999,3)</f>
        <v>0.574579</v>
      </c>
      <c r="F890" s="8">
        <f>VLOOKUP(A890,'Absolute Total Monosaccharide C'!$E$2:$T$999,4)</f>
        <v>0.012301</v>
      </c>
      <c r="G890" s="8">
        <f>VLOOKUP(A890,'Absolute Total Monosaccharide C'!$E$2:$T$999,5)</f>
        <v>0</v>
      </c>
      <c r="H890" s="8">
        <f>VLOOKUP(A890,'Absolute Total Monosaccharide C'!$E$2:$T$999,6)</f>
        <v>0.001089</v>
      </c>
      <c r="I890" s="110">
        <f>VLOOKUP(A890,'Absolute Total Monosaccharide C'!$E$2:$T$999,7)</f>
        <v>0.00499</v>
      </c>
      <c r="J890" s="8">
        <f>VLOOKUP(A890,'Absolute Total Monosaccharide C'!$E$2:$T$999,8)</f>
        <v>0.000389</v>
      </c>
      <c r="K890" s="8">
        <f>VLOOKUP(A890,'Absolute Total Monosaccharide C'!$E$2:$T$999,9)</f>
        <v>0.000318</v>
      </c>
      <c r="L890" s="8">
        <f>VLOOKUP(A890,'Absolute Total Monosaccharide C'!$E$2:$T$999,10)</f>
        <v>0.000128</v>
      </c>
      <c r="M890" s="8">
        <f>VLOOKUP(A890,'Absolute Total Monosaccharide C'!$E$2:$T$999,11)</f>
        <v>0.002372</v>
      </c>
      <c r="N890" s="111">
        <f>VLOOKUP(A890,'Absolute Total Monosaccharide C'!$E$2:$T$999,12)</f>
        <v>0.000058</v>
      </c>
      <c r="O890" s="8">
        <f>VLOOKUP(A890,'Absolute Total Monosaccharide C'!$E$2:$T$999,13)</f>
        <v>0</v>
      </c>
      <c r="P890" s="8">
        <f>VLOOKUP(A890,'Absolute Total Monosaccharide C'!$E$2:$T$999,14)</f>
        <v>0.008318</v>
      </c>
      <c r="Q890" s="8">
        <f>VLOOKUP(A890,'Absolute Total Monosaccharide C'!$E$2:$T$999,15)</f>
        <v>0</v>
      </c>
      <c r="R890" s="8">
        <f>VLOOKUP(A890,'Absolute Total Monosaccharide C'!$E$2:$T$999,16)</f>
        <v>0.000186</v>
      </c>
      <c r="S890" s="110">
        <f>VLOOKUP(A890,'Absolute Total Monosaccharide C'!$E$2:$T$999,2)</f>
        <v>10.229</v>
      </c>
    </row>
    <row r="891">
      <c r="A891" s="2" t="s">
        <v>2469</v>
      </c>
      <c r="B891" s="8" t="str">
        <f>VLOOKUP(A891,'Food Encyclopedia'!$C$2:$K$999,3)&amp;","&amp;VLOOKUP(A891,'Food Encyclopedia'!$C$2:$K$999,4)&amp;","&amp;VLOOKUP(A891,'Food Encyclopedia'!$C$2:$K$999,5)&amp;","&amp;VLOOKUP(A891,'Food Encyclopedia'!$C$2:$K$999,6)</f>
        <v>Cereal, almond, NA, box,Food for Life,Sprouted crunchy cereal, almond; Ezekiel 4:9,Grain Products</v>
      </c>
      <c r="C891" s="8" t="str">
        <f>VLOOKUP(A891,'Food Encyclopedia'!$C$2:$K$999,6)</f>
        <v>Grain Products</v>
      </c>
      <c r="D891" s="8" t="str">
        <f>VLOOKUP(A891,'Food Encyclopedia'!$C$2:$K$999,7)</f>
        <v/>
      </c>
      <c r="E891" s="8">
        <f>VLOOKUP(A891,'Absolute Total Monosaccharide C'!$E$2:$T$999,3)</f>
        <v>0.497131</v>
      </c>
      <c r="F891" s="8">
        <f>VLOOKUP(A891,'Absolute Total Monosaccharide C'!$E$2:$T$999,4)</f>
        <v>0.004367</v>
      </c>
      <c r="G891" s="8">
        <f>VLOOKUP(A891,'Absolute Total Monosaccharide C'!$E$2:$T$999,5)</f>
        <v>0.005425</v>
      </c>
      <c r="H891" s="8">
        <f>VLOOKUP(A891,'Absolute Total Monosaccharide C'!$E$2:$T$999,6)</f>
        <v>0.006108</v>
      </c>
      <c r="I891" s="110">
        <f>VLOOKUP(A891,'Absolute Total Monosaccharide C'!$E$2:$T$999,7)</f>
        <v>0.008045</v>
      </c>
      <c r="J891" s="8">
        <f>VLOOKUP(A891,'Absolute Total Monosaccharide C'!$E$2:$T$999,8)</f>
        <v>0.000375</v>
      </c>
      <c r="K891" s="8">
        <f>VLOOKUP(A891,'Absolute Total Monosaccharide C'!$E$2:$T$999,9)</f>
        <v>0.000352</v>
      </c>
      <c r="L891" s="111">
        <f>VLOOKUP(A891,'Absolute Total Monosaccharide C'!$E$2:$T$999,10)</f>
        <v>0.0000768</v>
      </c>
      <c r="M891" s="8">
        <f>VLOOKUP(A891,'Absolute Total Monosaccharide C'!$E$2:$T$999,11)</f>
        <v>0.000415</v>
      </c>
      <c r="N891" s="111">
        <f>VLOOKUP(A891,'Absolute Total Monosaccharide C'!$E$2:$T$999,12)</f>
        <v>0.0000341</v>
      </c>
      <c r="O891" s="8">
        <f>VLOOKUP(A891,'Absolute Total Monosaccharide C'!$E$2:$T$999,13)</f>
        <v>0</v>
      </c>
      <c r="P891" s="8">
        <f>VLOOKUP(A891,'Absolute Total Monosaccharide C'!$E$2:$T$999,14)</f>
        <v>0.001201</v>
      </c>
      <c r="Q891" s="8">
        <f>VLOOKUP(A891,'Absolute Total Monosaccharide C'!$E$2:$T$999,15)</f>
        <v>0</v>
      </c>
      <c r="R891" s="8">
        <f>VLOOKUP(A891,'Absolute Total Monosaccharide C'!$E$2:$T$999,16)</f>
        <v>0.00028</v>
      </c>
      <c r="S891" s="110">
        <f>VLOOKUP(A891,'Absolute Total Monosaccharide C'!$E$2:$T$999,2)</f>
        <v>9.938</v>
      </c>
    </row>
    <row r="892">
      <c r="A892" s="2" t="s">
        <v>2472</v>
      </c>
      <c r="B892" s="8" t="str">
        <f>VLOOKUP(A892,'Food Encyclopedia'!$C$2:$K$999,3)&amp;","&amp;VLOOKUP(A892,'Food Encyclopedia'!$C$2:$K$999,4)&amp;","&amp;VLOOKUP(A892,'Food Encyclopedia'!$C$2:$K$999,5)&amp;","&amp;VLOOKUP(A892,'Food Encyclopedia'!$C$2:$K$999,6)</f>
        <v>Cabbage, purple, whole, steamed,,,Vegetables</v>
      </c>
      <c r="C892" s="8" t="str">
        <f>VLOOKUP(A892,'Food Encyclopedia'!$C$2:$K$999,6)</f>
        <v>Vegetables</v>
      </c>
      <c r="D892" s="8" t="str">
        <f>VLOOKUP(A892,'Food Encyclopedia'!$C$2:$K$999,7)</f>
        <v/>
      </c>
      <c r="E892" s="8">
        <f>VLOOKUP(A892,'Absolute Total Monosaccharide C'!$E$2:$T$999,3)</f>
        <v>0.199374</v>
      </c>
      <c r="F892" s="8">
        <f>VLOOKUP(A892,'Absolute Total Monosaccharide C'!$E$2:$T$999,4)</f>
        <v>0.019987</v>
      </c>
      <c r="G892" s="8">
        <f>VLOOKUP(A892,'Absolute Total Monosaccharide C'!$E$2:$T$999,5)</f>
        <v>0.057006</v>
      </c>
      <c r="H892" s="8">
        <f>VLOOKUP(A892,'Absolute Total Monosaccharide C'!$E$2:$T$999,6)</f>
        <v>0.014954</v>
      </c>
      <c r="I892" s="110">
        <f>VLOOKUP(A892,'Absolute Total Monosaccharide C'!$E$2:$T$999,7)</f>
        <v>0.036825</v>
      </c>
      <c r="J892" s="8">
        <f>VLOOKUP(A892,'Absolute Total Monosaccharide C'!$E$2:$T$999,8)</f>
        <v>0.002658</v>
      </c>
      <c r="K892" s="8">
        <f>VLOOKUP(A892,'Absolute Total Monosaccharide C'!$E$2:$T$999,9)</f>
        <v>0.005393</v>
      </c>
      <c r="L892" s="111">
        <f>VLOOKUP(A892,'Absolute Total Monosaccharide C'!$E$2:$T$999,10)</f>
        <v>0.0000427</v>
      </c>
      <c r="M892" s="8">
        <f>VLOOKUP(A892,'Absolute Total Monosaccharide C'!$E$2:$T$999,11)</f>
        <v>0.045527</v>
      </c>
      <c r="N892" s="8">
        <f>VLOOKUP(A892,'Absolute Total Monosaccharide C'!$E$2:$T$999,12)</f>
        <v>0.000417</v>
      </c>
      <c r="O892" s="8">
        <f>VLOOKUP(A892,'Absolute Total Monosaccharide C'!$E$2:$T$999,13)</f>
        <v>0</v>
      </c>
      <c r="P892" s="8">
        <f>VLOOKUP(A892,'Absolute Total Monosaccharide C'!$E$2:$T$999,14)</f>
        <v>0.005866</v>
      </c>
      <c r="Q892" s="8">
        <f>VLOOKUP(A892,'Absolute Total Monosaccharide C'!$E$2:$T$999,15)</f>
        <v>0</v>
      </c>
      <c r="R892" s="8">
        <f>VLOOKUP(A892,'Absolute Total Monosaccharide C'!$E$2:$T$999,16)</f>
        <v>0.001009</v>
      </c>
      <c r="S892" s="110">
        <f>VLOOKUP(A892,'Absolute Total Monosaccharide C'!$E$2:$T$999,2)</f>
        <v>9.917</v>
      </c>
    </row>
    <row r="893">
      <c r="I893" s="110"/>
      <c r="S893" s="110"/>
    </row>
    <row r="894">
      <c r="I894" s="110"/>
      <c r="S894" s="110"/>
    </row>
    <row r="895">
      <c r="I895" s="110"/>
      <c r="S895" s="110"/>
    </row>
    <row r="896">
      <c r="I896" s="110"/>
      <c r="S896" s="110"/>
    </row>
    <row r="897">
      <c r="I897" s="110"/>
      <c r="S897" s="110"/>
    </row>
    <row r="898">
      <c r="I898" s="110"/>
      <c r="S898" s="110"/>
    </row>
    <row r="899">
      <c r="I899" s="110"/>
      <c r="S899" s="110"/>
    </row>
    <row r="900">
      <c r="I900" s="110"/>
      <c r="S900" s="110"/>
    </row>
    <row r="901">
      <c r="I901" s="110"/>
      <c r="S901" s="110"/>
    </row>
    <row r="902">
      <c r="I902" s="110"/>
      <c r="S902" s="110"/>
    </row>
    <row r="903">
      <c r="I903" s="110"/>
      <c r="S903" s="110"/>
    </row>
    <row r="904">
      <c r="I904" s="110"/>
      <c r="S904" s="110"/>
    </row>
    <row r="905">
      <c r="I905" s="110"/>
      <c r="S905" s="110"/>
    </row>
    <row r="906">
      <c r="I906" s="110"/>
      <c r="S906" s="110"/>
    </row>
    <row r="907">
      <c r="I907" s="110"/>
      <c r="S907" s="110"/>
    </row>
    <row r="908">
      <c r="I908" s="110"/>
      <c r="S908" s="110"/>
    </row>
    <row r="909">
      <c r="I909" s="110"/>
      <c r="S909" s="110"/>
    </row>
    <row r="910">
      <c r="I910" s="110"/>
      <c r="S910" s="110"/>
    </row>
    <row r="911">
      <c r="I911" s="110"/>
      <c r="S911" s="110"/>
    </row>
    <row r="912">
      <c r="I912" s="110"/>
      <c r="S912" s="110"/>
    </row>
    <row r="913">
      <c r="I913" s="110"/>
      <c r="S913" s="110"/>
    </row>
    <row r="914">
      <c r="I914" s="110"/>
      <c r="S914" s="110"/>
    </row>
    <row r="915">
      <c r="I915" s="110"/>
      <c r="S915" s="110"/>
    </row>
    <row r="916">
      <c r="I916" s="110"/>
      <c r="S916" s="110"/>
    </row>
    <row r="917">
      <c r="I917" s="110"/>
      <c r="S917" s="110"/>
    </row>
    <row r="918">
      <c r="I918" s="110"/>
      <c r="S918" s="110"/>
    </row>
    <row r="919">
      <c r="I919" s="110"/>
      <c r="S919" s="110"/>
    </row>
    <row r="920">
      <c r="I920" s="110"/>
      <c r="S920" s="110"/>
    </row>
    <row r="921">
      <c r="I921" s="110"/>
      <c r="S921" s="110"/>
    </row>
    <row r="922">
      <c r="I922" s="110"/>
      <c r="S922" s="110"/>
    </row>
    <row r="923">
      <c r="I923" s="110"/>
      <c r="S923" s="110"/>
    </row>
    <row r="924">
      <c r="I924" s="110"/>
      <c r="S924" s="110"/>
    </row>
    <row r="925">
      <c r="I925" s="110"/>
      <c r="S925" s="110"/>
    </row>
    <row r="926">
      <c r="I926" s="110"/>
      <c r="S926" s="110"/>
    </row>
    <row r="927">
      <c r="I927" s="110"/>
      <c r="S927" s="110"/>
    </row>
    <row r="928">
      <c r="I928" s="110"/>
      <c r="S928" s="110"/>
    </row>
    <row r="929">
      <c r="I929" s="110"/>
      <c r="S929" s="110"/>
    </row>
    <row r="930">
      <c r="I930" s="110"/>
      <c r="S930" s="110"/>
    </row>
    <row r="931">
      <c r="I931" s="110"/>
      <c r="S931" s="110"/>
    </row>
    <row r="932">
      <c r="I932" s="110"/>
      <c r="S932" s="110"/>
    </row>
    <row r="933">
      <c r="I933" s="110"/>
      <c r="S933" s="11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99"/>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71.43"/>
    <col customWidth="1" min="3" max="3" width="19.71"/>
  </cols>
  <sheetData>
    <row r="1">
      <c r="A1" s="91" t="s">
        <v>69</v>
      </c>
      <c r="B1" s="9" t="s">
        <v>3443</v>
      </c>
      <c r="C1" s="14" t="s">
        <v>3444</v>
      </c>
      <c r="D1" s="91" t="s">
        <v>3431</v>
      </c>
      <c r="E1" s="92" t="s">
        <v>3445</v>
      </c>
      <c r="F1" s="91" t="s">
        <v>3446</v>
      </c>
      <c r="G1" s="91" t="s">
        <v>3434</v>
      </c>
      <c r="H1" s="91" t="s">
        <v>3435</v>
      </c>
      <c r="I1" s="91" t="s">
        <v>3447</v>
      </c>
      <c r="J1" s="93" t="s">
        <v>3437</v>
      </c>
      <c r="K1" s="114" t="s">
        <v>3448</v>
      </c>
      <c r="L1" s="115" t="s">
        <v>2539</v>
      </c>
      <c r="M1" s="115" t="s">
        <v>2540</v>
      </c>
      <c r="N1" s="115" t="s">
        <v>2541</v>
      </c>
      <c r="O1" s="115" t="s">
        <v>2542</v>
      </c>
      <c r="P1" s="115" t="s">
        <v>2543</v>
      </c>
      <c r="Q1" s="115" t="s">
        <v>2544</v>
      </c>
      <c r="R1" s="115" t="s">
        <v>2545</v>
      </c>
      <c r="S1" s="115" t="s">
        <v>2546</v>
      </c>
      <c r="T1" s="115" t="s">
        <v>2547</v>
      </c>
      <c r="U1" s="115" t="s">
        <v>2548</v>
      </c>
      <c r="V1" s="115" t="s">
        <v>2549</v>
      </c>
      <c r="W1" s="115" t="s">
        <v>2550</v>
      </c>
      <c r="X1" s="115" t="s">
        <v>2551</v>
      </c>
      <c r="Y1" s="115" t="s">
        <v>2552</v>
      </c>
      <c r="Z1" s="16" t="s">
        <v>3438</v>
      </c>
      <c r="AA1" s="16" t="s">
        <v>3439</v>
      </c>
      <c r="AB1" s="96"/>
      <c r="AC1" s="96"/>
      <c r="AD1" s="96"/>
      <c r="AE1" s="96"/>
      <c r="AF1" s="96"/>
    </row>
    <row r="2">
      <c r="A2" s="19" t="s">
        <v>1222</v>
      </c>
      <c r="B2" s="8" t="str">
        <f>VLOOKUP(A2,'Food Encyclopedia'!$C$2:$K$999,3)&amp;","&amp;VLOOKUP(A2,'Food Encyclopedia'!$C$2:$K$999,4)&amp;","&amp;VLOOKUP(A2,'Food Encyclopedia'!$C$2:$K$999,5)&amp;","&amp;VLOOKUP(A2,'Food Encyclopedia'!$C$2:$K$999,6)</f>
        <v>Flaxseed, Golden, NA, dried,Bob's Red Mill,Organic Golden Flaxseed Meal,Beans, Peas, Legumes, Nuts, Seeds</v>
      </c>
      <c r="C2" s="2" t="s">
        <v>89</v>
      </c>
      <c r="D2" s="31" t="str">
        <f>VLOOKUP(A2,'Food Encyclopedia'!$C$2:$K$999,6)</f>
        <v>Beans, Peas, Legumes, Nuts, Seeds</v>
      </c>
      <c r="E2" s="98">
        <v>40.0</v>
      </c>
      <c r="F2" s="31">
        <f t="shared" ref="F2:F457" si="1">E2*1000</f>
        <v>40000</v>
      </c>
      <c r="G2" s="31" t="str">
        <f>VLOOKUP(A2,'Food Encyclopedia'!$C$2:$K$999,7)</f>
        <v>Grains</v>
      </c>
      <c r="H2" s="31" t="str">
        <f t="shared" ref="H2:H457" si="2">F2*G2/100</f>
        <v>#VALUE!</v>
      </c>
      <c r="I2" s="31" t="str">
        <f t="shared" ref="I2:I457" si="3">F2-H2</f>
        <v>#VALUE!</v>
      </c>
      <c r="J2" s="99" t="str">
        <f t="shared" ref="J2:J457" si="4">I2*P2</f>
        <v>#VALUE!</v>
      </c>
      <c r="K2" s="116" t="str">
        <f t="shared" ref="K2:K603" si="5">I2*O2</f>
        <v>#VALUE!</v>
      </c>
      <c r="L2" s="31">
        <f>VLOOKUP(A2,'Absolute Total Monosaccharide C'!$E$2:$T$999,3)</f>
        <v>0.074066</v>
      </c>
      <c r="M2" s="31">
        <f>VLOOKUP(A2,'Absolute Total Monosaccharide C'!$E$2:$T$999,4)</f>
        <v>0.035969</v>
      </c>
      <c r="N2" s="31">
        <f>VLOOKUP(A2,'Absolute Total Monosaccharide C'!$E$2:$T$999,5)</f>
        <v>0</v>
      </c>
      <c r="O2" s="31">
        <f>VLOOKUP(A2,'Absolute Total Monosaccharide C'!$E$2:$T$999,6)</f>
        <v>0.043198</v>
      </c>
      <c r="P2" s="100">
        <f>VLOOKUP(A2,'Absolute Total Monosaccharide C'!$E$2:$T$999,7)</f>
        <v>0.045181</v>
      </c>
      <c r="Q2" s="31">
        <f>VLOOKUP(A2,'Absolute Total Monosaccharide C'!$E$2:$T$999,8)</f>
        <v>0</v>
      </c>
      <c r="R2" s="31">
        <f>VLOOKUP(A2,'Absolute Total Monosaccharide C'!$E$2:$T$999,9)</f>
        <v>0.008772</v>
      </c>
      <c r="S2" s="31">
        <f>VLOOKUP(A2,'Absolute Total Monosaccharide C'!$E$2:$T$999,10)</f>
        <v>0</v>
      </c>
      <c r="T2" s="31">
        <f>VLOOKUP(A2,'Absolute Total Monosaccharide C'!$E$2:$T$999,11)</f>
        <v>0.01842</v>
      </c>
      <c r="U2" s="31">
        <f>VLOOKUP(A2,'Absolute Total Monosaccharide C'!$E$2:$T$999,12)</f>
        <v>0</v>
      </c>
      <c r="V2" s="31">
        <f>VLOOKUP(A2,'Absolute Total Monosaccharide C'!$E$2:$T$999,13)</f>
        <v>0</v>
      </c>
      <c r="W2" s="31">
        <f>VLOOKUP(A2,'Absolute Total Monosaccharide C'!$E$2:$T$999,14)</f>
        <v>0.004546</v>
      </c>
      <c r="X2" s="31">
        <f>VLOOKUP(A2,'Absolute Total Monosaccharide C'!$E$2:$T$999,15)</f>
        <v>0</v>
      </c>
      <c r="Y2" s="31">
        <f>VLOOKUP(A2,'Absolute Total Monosaccharide C'!$E$2:$T$999,16)</f>
        <v>0.000768</v>
      </c>
      <c r="Z2" s="100">
        <f>VLOOKUP(A2,'Absolute Total Monosaccharide C'!$E$2:$T$999,2)</f>
        <v>9.67</v>
      </c>
      <c r="AA2" s="31"/>
    </row>
    <row r="3">
      <c r="A3" s="19" t="s">
        <v>1138</v>
      </c>
      <c r="B3" s="8" t="str">
        <f>VLOOKUP(A3,'Food Encyclopedia'!$C$2:$K$999,3)&amp;","&amp;VLOOKUP(A3,'Food Encyclopedia'!$C$2:$K$999,4)&amp;","&amp;VLOOKUP(A3,'Food Encyclopedia'!$C$2:$K$999,5)&amp;","&amp;VLOOKUP(A3,'Food Encyclopedia'!$C$2:$K$999,6)</f>
        <v>Cereal, whole wheat, commercial product, fresh,Gerber,Whole grain cereal: whole wheat, Siter (2nd Food),Grain Products</v>
      </c>
      <c r="C3" s="2" t="s">
        <v>89</v>
      </c>
      <c r="D3" s="31" t="str">
        <f>VLOOKUP(A3,'Food Encyclopedia'!$C$2:$K$999,6)</f>
        <v>Grain Products</v>
      </c>
      <c r="E3" s="98">
        <v>40.0</v>
      </c>
      <c r="F3" s="31">
        <f t="shared" si="1"/>
        <v>40000</v>
      </c>
      <c r="G3" s="31" t="str">
        <f>VLOOKUP(A3,'Food Encyclopedia'!$C$2:$K$999,7)</f>
        <v>Cereal</v>
      </c>
      <c r="H3" s="31" t="str">
        <f t="shared" si="2"/>
        <v>#VALUE!</v>
      </c>
      <c r="I3" s="31" t="str">
        <f t="shared" si="3"/>
        <v>#VALUE!</v>
      </c>
      <c r="J3" s="99" t="str">
        <f t="shared" si="4"/>
        <v>#VALUE!</v>
      </c>
      <c r="K3" s="116" t="str">
        <f t="shared" si="5"/>
        <v>#VALUE!</v>
      </c>
      <c r="L3" s="31">
        <f>VLOOKUP(A3,'Absolute Total Monosaccharide C'!$E$2:$T$999,3)</f>
        <v>0.741857</v>
      </c>
      <c r="M3" s="31">
        <f>VLOOKUP(A3,'Absolute Total Monosaccharide C'!$E$2:$T$999,4)</f>
        <v>0.011481</v>
      </c>
      <c r="N3" s="31">
        <f>VLOOKUP(A3,'Absolute Total Monosaccharide C'!$E$2:$T$999,5)</f>
        <v>0</v>
      </c>
      <c r="O3" s="31">
        <f>VLOOKUP(A3,'Absolute Total Monosaccharide C'!$E$2:$T$999,6)</f>
        <v>0.056423</v>
      </c>
      <c r="P3" s="100">
        <f>VLOOKUP(A3,'Absolute Total Monosaccharide C'!$E$2:$T$999,7)</f>
        <v>0.040961</v>
      </c>
      <c r="Q3" s="31">
        <f>VLOOKUP(A3,'Absolute Total Monosaccharide C'!$E$2:$T$999,8)</f>
        <v>0</v>
      </c>
      <c r="R3" s="31">
        <f>VLOOKUP(A3,'Absolute Total Monosaccharide C'!$E$2:$T$999,9)</f>
        <v>0.000184</v>
      </c>
      <c r="S3" s="31">
        <f>VLOOKUP(A3,'Absolute Total Monosaccharide C'!$E$2:$T$999,10)</f>
        <v>0</v>
      </c>
      <c r="T3" s="31">
        <f>VLOOKUP(A3,'Absolute Total Monosaccharide C'!$E$2:$T$999,11)</f>
        <v>0.000447</v>
      </c>
      <c r="U3" s="31">
        <f>VLOOKUP(A3,'Absolute Total Monosaccharide C'!$E$2:$T$999,12)</f>
        <v>0</v>
      </c>
      <c r="V3" s="31">
        <f>VLOOKUP(A3,'Absolute Total Monosaccharide C'!$E$2:$T$999,13)</f>
        <v>0</v>
      </c>
      <c r="W3" s="31">
        <f>VLOOKUP(A3,'Absolute Total Monosaccharide C'!$E$2:$T$999,14)</f>
        <v>0.004328</v>
      </c>
      <c r="X3" s="31">
        <f>VLOOKUP(A3,'Absolute Total Monosaccharide C'!$E$2:$T$999,15)</f>
        <v>0</v>
      </c>
      <c r="Y3" s="31">
        <f>VLOOKUP(A3,'Absolute Total Monosaccharide C'!$E$2:$T$999,16)</f>
        <v>0</v>
      </c>
      <c r="Z3" s="100">
        <f>VLOOKUP(A3,'Absolute Total Monosaccharide C'!$E$2:$T$999,2)</f>
        <v>10.44</v>
      </c>
      <c r="AA3" s="31"/>
    </row>
    <row r="4">
      <c r="A4" s="19" t="s">
        <v>748</v>
      </c>
      <c r="B4" s="8" t="str">
        <f>VLOOKUP(A4,'Food Encyclopedia'!$C$2:$K$999,3)&amp;","&amp;VLOOKUP(A4,'Food Encyclopedia'!$C$2:$K$999,4)&amp;","&amp;VLOOKUP(A4,'Food Encyclopedia'!$C$2:$K$999,5)&amp;","&amp;VLOOKUP(A4,'Food Encyclopedia'!$C$2:$K$999,6)</f>
        <v>Flour, soy, NA, packed,Bob's Red Mill,Organic Soy flour,Beans, Peas, Legumes, Nuts, Seeds</v>
      </c>
      <c r="C4" s="2" t="s">
        <v>89</v>
      </c>
      <c r="D4" s="31" t="str">
        <f>VLOOKUP(A4,'Food Encyclopedia'!$C$2:$K$999,6)</f>
        <v>Beans, Peas, Legumes, Nuts, Seeds</v>
      </c>
      <c r="E4" s="98">
        <v>40.0</v>
      </c>
      <c r="F4" s="31">
        <f t="shared" si="1"/>
        <v>40000</v>
      </c>
      <c r="G4" s="31" t="str">
        <f>VLOOKUP(A4,'Food Encyclopedia'!$C$2:$K$999,7)</f>
        <v>Flour</v>
      </c>
      <c r="H4" s="31" t="str">
        <f t="shared" si="2"/>
        <v>#VALUE!</v>
      </c>
      <c r="I4" s="31" t="str">
        <f t="shared" si="3"/>
        <v>#VALUE!</v>
      </c>
      <c r="J4" s="99" t="str">
        <f t="shared" si="4"/>
        <v>#VALUE!</v>
      </c>
      <c r="K4" s="116" t="str">
        <f t="shared" si="5"/>
        <v>#VALUE!</v>
      </c>
      <c r="L4" s="31">
        <f>VLOOKUP(A4,'Absolute Total Monosaccharide C'!$E$2:$T$999,3)</f>
        <v>0.021132</v>
      </c>
      <c r="M4" s="31">
        <f>VLOOKUP(A4,'Absolute Total Monosaccharide C'!$E$2:$T$999,4)</f>
        <v>0.124053</v>
      </c>
      <c r="N4" s="31">
        <f>VLOOKUP(A4,'Absolute Total Monosaccharide C'!$E$2:$T$999,5)</f>
        <v>0</v>
      </c>
      <c r="O4" s="31">
        <f>VLOOKUP(A4,'Absolute Total Monosaccharide C'!$E$2:$T$999,6)</f>
        <v>0.014335</v>
      </c>
      <c r="P4" s="100">
        <f>VLOOKUP(A4,'Absolute Total Monosaccharide C'!$E$2:$T$999,7)</f>
        <v>0.041007</v>
      </c>
      <c r="Q4" s="31">
        <f>VLOOKUP(A4,'Absolute Total Monosaccharide C'!$E$2:$T$999,8)</f>
        <v>0.00618</v>
      </c>
      <c r="R4" s="31">
        <f>VLOOKUP(A4,'Absolute Total Monosaccharide C'!$E$2:$T$999,9)</f>
        <v>0.003519</v>
      </c>
      <c r="S4" s="31">
        <f>VLOOKUP(A4,'Absolute Total Monosaccharide C'!$E$2:$T$999,10)</f>
        <v>0.001093</v>
      </c>
      <c r="T4" s="31">
        <f>VLOOKUP(A4,'Absolute Total Monosaccharide C'!$E$2:$T$999,11)</f>
        <v>0.005826</v>
      </c>
      <c r="U4" s="31">
        <f>VLOOKUP(A4,'Absolute Total Monosaccharide C'!$E$2:$T$999,12)</f>
        <v>0</v>
      </c>
      <c r="V4" s="31">
        <f>VLOOKUP(A4,'Absolute Total Monosaccharide C'!$E$2:$T$999,13)</f>
        <v>0</v>
      </c>
      <c r="W4" s="31">
        <f>VLOOKUP(A4,'Absolute Total Monosaccharide C'!$E$2:$T$999,14)</f>
        <v>0.010846</v>
      </c>
      <c r="X4" s="31">
        <f>VLOOKUP(A4,'Absolute Total Monosaccharide C'!$E$2:$T$999,15)</f>
        <v>0.001661</v>
      </c>
      <c r="Y4" s="31">
        <f>VLOOKUP(A4,'Absolute Total Monosaccharide C'!$E$2:$T$999,16)</f>
        <v>0</v>
      </c>
      <c r="Z4" s="100">
        <f>VLOOKUP(A4,'Absolute Total Monosaccharide C'!$E$2:$T$999,2)</f>
        <v>10.19</v>
      </c>
      <c r="AA4" s="31"/>
    </row>
    <row r="5">
      <c r="A5" s="19" t="s">
        <v>539</v>
      </c>
      <c r="B5" s="8" t="str">
        <f>VLOOKUP(A5,'Food Encyclopedia'!$C$2:$K$999,3)&amp;","&amp;VLOOKUP(A5,'Food Encyclopedia'!$C$2:$K$999,4)&amp;","&amp;VLOOKUP(A5,'Food Encyclopedia'!$C$2:$K$999,5)&amp;","&amp;VLOOKUP(A5,'Food Encyclopedia'!$C$2:$K$999,6)</f>
        <v>Bread, whole grain, crust only, fresh,Oroweat,Whole Grains 12 Grain,Grain Products</v>
      </c>
      <c r="C5" s="2" t="s">
        <v>89</v>
      </c>
      <c r="D5" s="31" t="str">
        <f>VLOOKUP(A5,'Food Encyclopedia'!$C$2:$K$999,6)</f>
        <v>Grain Products</v>
      </c>
      <c r="E5" s="98">
        <v>50.0</v>
      </c>
      <c r="F5" s="31">
        <f t="shared" si="1"/>
        <v>50000</v>
      </c>
      <c r="G5" s="31" t="str">
        <f>VLOOKUP(A5,'Food Encyclopedia'!$C$2:$K$999,7)</f>
        <v>Bread</v>
      </c>
      <c r="H5" s="31" t="str">
        <f t="shared" si="2"/>
        <v>#VALUE!</v>
      </c>
      <c r="I5" s="31" t="str">
        <f t="shared" si="3"/>
        <v>#VALUE!</v>
      </c>
      <c r="J5" s="99" t="str">
        <f t="shared" si="4"/>
        <v>#VALUE!</v>
      </c>
      <c r="K5" s="116" t="str">
        <f t="shared" si="5"/>
        <v>#VALUE!</v>
      </c>
      <c r="L5" s="31">
        <f>VLOOKUP(A5,'Absolute Total Monosaccharide C'!$E$2:$T$999,3)</f>
        <v>0.431909</v>
      </c>
      <c r="M5" s="31">
        <f>VLOOKUP(A5,'Absolute Total Monosaccharide C'!$E$2:$T$999,4)</f>
        <v>0.002785</v>
      </c>
      <c r="N5" s="31">
        <f>VLOOKUP(A5,'Absolute Total Monosaccharide C'!$E$2:$T$999,5)</f>
        <v>0.003799</v>
      </c>
      <c r="O5" s="31">
        <f>VLOOKUP(A5,'Absolute Total Monosaccharide C'!$E$2:$T$999,6)</f>
        <v>0.017313</v>
      </c>
      <c r="P5" s="100">
        <f>VLOOKUP(A5,'Absolute Total Monosaccharide C'!$E$2:$T$999,7)</f>
        <v>0.033237</v>
      </c>
      <c r="Q5" s="31">
        <f>VLOOKUP(A5,'Absolute Total Monosaccharide C'!$E$2:$T$999,8)</f>
        <v>0.000747</v>
      </c>
      <c r="R5" s="31">
        <f>VLOOKUP(A5,'Absolute Total Monosaccharide C'!$E$2:$T$999,9)</f>
        <v>0.000182</v>
      </c>
      <c r="S5" s="31">
        <f>VLOOKUP(A5,'Absolute Total Monosaccharide C'!$E$2:$T$999,10)</f>
        <v>0.000188</v>
      </c>
      <c r="T5" s="31">
        <f>VLOOKUP(A5,'Absolute Total Monosaccharide C'!$E$2:$T$999,11)</f>
        <v>0.000354</v>
      </c>
      <c r="U5" s="31">
        <f>VLOOKUP(A5,'Absolute Total Monosaccharide C'!$E$2:$T$999,12)</f>
        <v>0</v>
      </c>
      <c r="V5" s="31">
        <f>VLOOKUP(A5,'Absolute Total Monosaccharide C'!$E$2:$T$999,13)</f>
        <v>0</v>
      </c>
      <c r="W5" s="31">
        <f>VLOOKUP(A5,'Absolute Total Monosaccharide C'!$E$2:$T$999,14)</f>
        <v>0.002634</v>
      </c>
      <c r="X5" s="31">
        <f>VLOOKUP(A5,'Absolute Total Monosaccharide C'!$E$2:$T$999,15)</f>
        <v>0</v>
      </c>
      <c r="Y5" s="31">
        <f>VLOOKUP(A5,'Absolute Total Monosaccharide C'!$E$2:$T$999,16)</f>
        <v>0.00054</v>
      </c>
      <c r="Z5" s="100">
        <f>VLOOKUP(A5,'Absolute Total Monosaccharide C'!$E$2:$T$999,2)</f>
        <v>10.07</v>
      </c>
      <c r="AA5" s="31"/>
    </row>
    <row r="6">
      <c r="A6" s="19" t="s">
        <v>735</v>
      </c>
      <c r="B6" s="8" t="str">
        <f>VLOOKUP(A6,'Food Encyclopedia'!$C$2:$K$999,3)&amp;","&amp;VLOOKUP(A6,'Food Encyclopedia'!$C$2:$K$999,4)&amp;","&amp;VLOOKUP(A6,'Food Encyclopedia'!$C$2:$K$999,5)&amp;","&amp;VLOOKUP(A6,'Food Encyclopedia'!$C$2:$K$999,6)</f>
        <v>Flour, almond, NA, packed,Bob's Red Mill,Super-fine Natural Almond Flour,Beans, Peas, Legumes, Nuts, Seeds</v>
      </c>
      <c r="C6" s="2" t="s">
        <v>89</v>
      </c>
      <c r="D6" s="31" t="str">
        <f>VLOOKUP(A6,'Food Encyclopedia'!$C$2:$K$999,6)</f>
        <v>Beans, Peas, Legumes, Nuts, Seeds</v>
      </c>
      <c r="E6" s="98">
        <v>40.0</v>
      </c>
      <c r="F6" s="31">
        <f t="shared" si="1"/>
        <v>40000</v>
      </c>
      <c r="G6" s="31" t="str">
        <f>VLOOKUP(A6,'Food Encyclopedia'!$C$2:$K$999,7)</f>
        <v>Flour</v>
      </c>
      <c r="H6" s="31" t="str">
        <f t="shared" si="2"/>
        <v>#VALUE!</v>
      </c>
      <c r="I6" s="31" t="str">
        <f t="shared" si="3"/>
        <v>#VALUE!</v>
      </c>
      <c r="J6" s="99" t="str">
        <f t="shared" si="4"/>
        <v>#VALUE!</v>
      </c>
      <c r="K6" s="116" t="str">
        <f t="shared" si="5"/>
        <v>#VALUE!</v>
      </c>
      <c r="L6" s="31">
        <f>VLOOKUP(A6,'Absolute Total Monosaccharide C'!$E$2:$T$999,3)</f>
        <v>0.017287</v>
      </c>
      <c r="M6" s="31">
        <f>VLOOKUP(A6,'Absolute Total Monosaccharide C'!$E$2:$T$999,4)</f>
        <v>0.00483</v>
      </c>
      <c r="N6" s="31">
        <f>VLOOKUP(A6,'Absolute Total Monosaccharide C'!$E$2:$T$999,5)</f>
        <v>0.001198</v>
      </c>
      <c r="O6" s="31">
        <f>VLOOKUP(A6,'Absolute Total Monosaccharide C'!$E$2:$T$999,6)</f>
        <v>0.003756</v>
      </c>
      <c r="P6" s="100">
        <f>VLOOKUP(A6,'Absolute Total Monosaccharide C'!$E$2:$T$999,7)</f>
        <v>0.030268</v>
      </c>
      <c r="Q6" s="31">
        <f>VLOOKUP(A6,'Absolute Total Monosaccharide C'!$E$2:$T$999,8)</f>
        <v>0.001065</v>
      </c>
      <c r="R6" s="31">
        <f>VLOOKUP(A6,'Absolute Total Monosaccharide C'!$E$2:$T$999,9)</f>
        <v>0.000709</v>
      </c>
      <c r="S6" s="31">
        <f>VLOOKUP(A6,'Absolute Total Monosaccharide C'!$E$2:$T$999,10)</f>
        <v>0</v>
      </c>
      <c r="T6" s="31">
        <f>VLOOKUP(A6,'Absolute Total Monosaccharide C'!$E$2:$T$999,11)</f>
        <v>0.001874</v>
      </c>
      <c r="U6" s="31">
        <f>VLOOKUP(A6,'Absolute Total Monosaccharide C'!$E$2:$T$999,12)</f>
        <v>0</v>
      </c>
      <c r="V6" s="31">
        <f>VLOOKUP(A6,'Absolute Total Monosaccharide C'!$E$2:$T$999,13)</f>
        <v>0</v>
      </c>
      <c r="W6" s="31">
        <f>VLOOKUP(A6,'Absolute Total Monosaccharide C'!$E$2:$T$999,14)</f>
        <v>0.000653</v>
      </c>
      <c r="X6" s="31">
        <f>VLOOKUP(A6,'Absolute Total Monosaccharide C'!$E$2:$T$999,15)</f>
        <v>0</v>
      </c>
      <c r="Y6" s="31">
        <f>VLOOKUP(A6,'Absolute Total Monosaccharide C'!$E$2:$T$999,16)</f>
        <v>0.000357</v>
      </c>
      <c r="Z6" s="100">
        <f>VLOOKUP(A6,'Absolute Total Monosaccharide C'!$E$2:$T$999,2)</f>
        <v>10.37</v>
      </c>
      <c r="AA6" s="31"/>
    </row>
    <row r="7">
      <c r="A7" s="19" t="s">
        <v>1135</v>
      </c>
      <c r="B7" s="8" t="str">
        <f>VLOOKUP(A7,'Food Encyclopedia'!$C$2:$K$999,3)&amp;","&amp;VLOOKUP(A7,'Food Encyclopedia'!$C$2:$K$999,4)&amp;","&amp;VLOOKUP(A7,'Food Encyclopedia'!$C$2:$K$999,5)&amp;","&amp;VLOOKUP(A7,'Food Encyclopedia'!$C$2:$K$999,6)</f>
        <v>Cereal, multigrain, commercial product, fresh,Gerber,Cereal: multigrain, Sitter (2nd Food),Grain Products</v>
      </c>
      <c r="C7" s="2" t="s">
        <v>89</v>
      </c>
      <c r="D7" s="31" t="str">
        <f>VLOOKUP(A7,'Food Encyclopedia'!$C$2:$K$999,6)</f>
        <v>Grain Products</v>
      </c>
      <c r="E7" s="98">
        <v>40.0</v>
      </c>
      <c r="F7" s="31">
        <f t="shared" si="1"/>
        <v>40000</v>
      </c>
      <c r="G7" s="31" t="str">
        <f>VLOOKUP(A7,'Food Encyclopedia'!$C$2:$K$999,7)</f>
        <v>Cereal</v>
      </c>
      <c r="H7" s="31" t="str">
        <f t="shared" si="2"/>
        <v>#VALUE!</v>
      </c>
      <c r="I7" s="31" t="str">
        <f t="shared" si="3"/>
        <v>#VALUE!</v>
      </c>
      <c r="J7" s="99" t="str">
        <f t="shared" si="4"/>
        <v>#VALUE!</v>
      </c>
      <c r="K7" s="116" t="str">
        <f t="shared" si="5"/>
        <v>#VALUE!</v>
      </c>
      <c r="L7" s="31">
        <f>VLOOKUP(A7,'Absolute Total Monosaccharide C'!$E$2:$T$999,3)</f>
        <v>0.740314</v>
      </c>
      <c r="M7" s="31">
        <f>VLOOKUP(A7,'Absolute Total Monosaccharide C'!$E$2:$T$999,4)</f>
        <v>0.010886</v>
      </c>
      <c r="N7" s="31">
        <f>VLOOKUP(A7,'Absolute Total Monosaccharide C'!$E$2:$T$999,5)</f>
        <v>0</v>
      </c>
      <c r="O7" s="31">
        <f>VLOOKUP(A7,'Absolute Total Monosaccharide C'!$E$2:$T$999,6)</f>
        <v>0.031803</v>
      </c>
      <c r="P7" s="100">
        <f>VLOOKUP(A7,'Absolute Total Monosaccharide C'!$E$2:$T$999,7)</f>
        <v>0.02669</v>
      </c>
      <c r="Q7" s="31">
        <f>VLOOKUP(A7,'Absolute Total Monosaccharide C'!$E$2:$T$999,8)</f>
        <v>0</v>
      </c>
      <c r="R7" s="31">
        <f>VLOOKUP(A7,'Absolute Total Monosaccharide C'!$E$2:$T$999,9)</f>
        <v>0.000138</v>
      </c>
      <c r="S7" s="31">
        <f>VLOOKUP(A7,'Absolute Total Monosaccharide C'!$E$2:$T$999,10)</f>
        <v>0</v>
      </c>
      <c r="T7" s="31">
        <f>VLOOKUP(A7,'Absolute Total Monosaccharide C'!$E$2:$T$999,11)</f>
        <v>0.000368</v>
      </c>
      <c r="U7" s="31">
        <f>VLOOKUP(A7,'Absolute Total Monosaccharide C'!$E$2:$T$999,12)</f>
        <v>0</v>
      </c>
      <c r="V7" s="31">
        <f>VLOOKUP(A7,'Absolute Total Monosaccharide C'!$E$2:$T$999,13)</f>
        <v>0</v>
      </c>
      <c r="W7" s="31">
        <f>VLOOKUP(A7,'Absolute Total Monosaccharide C'!$E$2:$T$999,14)</f>
        <v>0.003724</v>
      </c>
      <c r="X7" s="31">
        <f>VLOOKUP(A7,'Absolute Total Monosaccharide C'!$E$2:$T$999,15)</f>
        <v>0</v>
      </c>
      <c r="Y7" s="31">
        <f>VLOOKUP(A7,'Absolute Total Monosaccharide C'!$E$2:$T$999,16)</f>
        <v>0</v>
      </c>
      <c r="Z7" s="100">
        <f>VLOOKUP(A7,'Absolute Total Monosaccharide C'!$E$2:$T$999,2)</f>
        <v>10.02</v>
      </c>
      <c r="AA7" s="31"/>
    </row>
    <row r="8">
      <c r="A8" s="19" t="s">
        <v>537</v>
      </c>
      <c r="B8" s="8" t="str">
        <f>VLOOKUP(A8,'Food Encyclopedia'!$C$2:$K$999,3)&amp;","&amp;VLOOKUP(A8,'Food Encyclopedia'!$C$2:$K$999,4)&amp;","&amp;VLOOKUP(A8,'Food Encyclopedia'!$C$2:$K$999,5)&amp;","&amp;VLOOKUP(A8,'Food Encyclopedia'!$C$2:$K$999,6)</f>
        <v>Bread, whole grain, inside only, fresh,Oroweat,Whole Grains 12 Grain,Grain Products</v>
      </c>
      <c r="C8" s="2" t="s">
        <v>89</v>
      </c>
      <c r="D8" s="31" t="str">
        <f>VLOOKUP(A8,'Food Encyclopedia'!$C$2:$K$999,6)</f>
        <v>Grain Products</v>
      </c>
      <c r="E8" s="98">
        <v>50.0</v>
      </c>
      <c r="F8" s="31">
        <f t="shared" si="1"/>
        <v>50000</v>
      </c>
      <c r="G8" s="31" t="str">
        <f>VLOOKUP(A8,'Food Encyclopedia'!$C$2:$K$999,7)</f>
        <v>Bread</v>
      </c>
      <c r="H8" s="31" t="str">
        <f t="shared" si="2"/>
        <v>#VALUE!</v>
      </c>
      <c r="I8" s="31" t="str">
        <f t="shared" si="3"/>
        <v>#VALUE!</v>
      </c>
      <c r="J8" s="99" t="str">
        <f t="shared" si="4"/>
        <v>#VALUE!</v>
      </c>
      <c r="K8" s="116" t="str">
        <f t="shared" si="5"/>
        <v>#VALUE!</v>
      </c>
      <c r="L8" s="31">
        <f>VLOOKUP(A8,'Absolute Total Monosaccharide C'!$E$2:$T$999,3)</f>
        <v>0.443123</v>
      </c>
      <c r="M8" s="31">
        <f>VLOOKUP(A8,'Absolute Total Monosaccharide C'!$E$2:$T$999,4)</f>
        <v>0.005851</v>
      </c>
      <c r="N8" s="31">
        <f>VLOOKUP(A8,'Absolute Total Monosaccharide C'!$E$2:$T$999,5)</f>
        <v>0.004092</v>
      </c>
      <c r="O8" s="31">
        <f>VLOOKUP(A8,'Absolute Total Monosaccharide C'!$E$2:$T$999,6)</f>
        <v>0.014475</v>
      </c>
      <c r="P8" s="100">
        <f>VLOOKUP(A8,'Absolute Total Monosaccharide C'!$E$2:$T$999,7)</f>
        <v>0.027211</v>
      </c>
      <c r="Q8" s="31">
        <f>VLOOKUP(A8,'Absolute Total Monosaccharide C'!$E$2:$T$999,8)</f>
        <v>0.001056</v>
      </c>
      <c r="R8" s="31">
        <f>VLOOKUP(A8,'Absolute Total Monosaccharide C'!$E$2:$T$999,9)</f>
        <v>0.00016</v>
      </c>
      <c r="S8" s="31">
        <f>VLOOKUP(A8,'Absolute Total Monosaccharide C'!$E$2:$T$999,10)</f>
        <v>0.000113</v>
      </c>
      <c r="T8" s="31">
        <f>VLOOKUP(A8,'Absolute Total Monosaccharide C'!$E$2:$T$999,11)</f>
        <v>0.000289</v>
      </c>
      <c r="U8" s="31">
        <f>VLOOKUP(A8,'Absolute Total Monosaccharide C'!$E$2:$T$999,12)</f>
        <v>0</v>
      </c>
      <c r="V8" s="31">
        <f>VLOOKUP(A8,'Absolute Total Monosaccharide C'!$E$2:$T$999,13)</f>
        <v>0</v>
      </c>
      <c r="W8" s="31">
        <f>VLOOKUP(A8,'Absolute Total Monosaccharide C'!$E$2:$T$999,14)</f>
        <v>0.002006</v>
      </c>
      <c r="X8" s="31">
        <f>VLOOKUP(A8,'Absolute Total Monosaccharide C'!$E$2:$T$999,15)</f>
        <v>0</v>
      </c>
      <c r="Y8" s="31">
        <f>VLOOKUP(A8,'Absolute Total Monosaccharide C'!$E$2:$T$999,16)</f>
        <v>0.000554</v>
      </c>
      <c r="Z8" s="100">
        <f>VLOOKUP(A8,'Absolute Total Monosaccharide C'!$E$2:$T$999,2)</f>
        <v>10.2</v>
      </c>
      <c r="AA8" s="31"/>
    </row>
    <row r="9" ht="16.5" customHeight="1">
      <c r="A9" s="19" t="s">
        <v>534</v>
      </c>
      <c r="B9" s="8" t="str">
        <f>VLOOKUP(A9,'Food Encyclopedia'!$C$2:$K$999,3)&amp;","&amp;VLOOKUP(A9,'Food Encyclopedia'!$C$2:$K$999,4)&amp;","&amp;VLOOKUP(A9,'Food Encyclopedia'!$C$2:$K$999,5)&amp;","&amp;VLOOKUP(A9,'Food Encyclopedia'!$C$2:$K$999,6)</f>
        <v>Bread, whole grain, whole, fresh,Oroweat,Whole Grains 12 Grain,Grain Products</v>
      </c>
      <c r="C9" s="2" t="s">
        <v>89</v>
      </c>
      <c r="D9" s="31" t="str">
        <f>VLOOKUP(A9,'Food Encyclopedia'!$C$2:$K$999,6)</f>
        <v>Grain Products</v>
      </c>
      <c r="E9" s="98">
        <v>50.0</v>
      </c>
      <c r="F9" s="31">
        <f t="shared" si="1"/>
        <v>50000</v>
      </c>
      <c r="G9" s="31" t="str">
        <f>VLOOKUP(A9,'Food Encyclopedia'!$C$2:$K$999,7)</f>
        <v>Bread</v>
      </c>
      <c r="H9" s="31" t="str">
        <f t="shared" si="2"/>
        <v>#VALUE!</v>
      </c>
      <c r="I9" s="31" t="str">
        <f t="shared" si="3"/>
        <v>#VALUE!</v>
      </c>
      <c r="J9" s="99" t="str">
        <f t="shared" si="4"/>
        <v>#VALUE!</v>
      </c>
      <c r="K9" s="116" t="str">
        <f t="shared" si="5"/>
        <v>#VALUE!</v>
      </c>
      <c r="L9" s="31">
        <f>VLOOKUP(A9,'Absolute Total Monosaccharide C'!$E$2:$T$999,3)</f>
        <v>0.415367</v>
      </c>
      <c r="M9" s="31">
        <f>VLOOKUP(A9,'Absolute Total Monosaccharide C'!$E$2:$T$999,4)</f>
        <v>0.006656</v>
      </c>
      <c r="N9" s="31">
        <f>VLOOKUP(A9,'Absolute Total Monosaccharide C'!$E$2:$T$999,5)</f>
        <v>0.003307</v>
      </c>
      <c r="O9" s="31">
        <f>VLOOKUP(A9,'Absolute Total Monosaccharide C'!$E$2:$T$999,6)</f>
        <v>0.014151</v>
      </c>
      <c r="P9" s="100">
        <f>VLOOKUP(A9,'Absolute Total Monosaccharide C'!$E$2:$T$999,7)</f>
        <v>0.026703</v>
      </c>
      <c r="Q9" s="31">
        <f>VLOOKUP(A9,'Absolute Total Monosaccharide C'!$E$2:$T$999,8)</f>
        <v>0.001566</v>
      </c>
      <c r="R9" s="31">
        <f>VLOOKUP(A9,'Absolute Total Monosaccharide C'!$E$2:$T$999,9)</f>
        <v>0.000179</v>
      </c>
      <c r="S9" s="31">
        <f>VLOOKUP(A9,'Absolute Total Monosaccharide C'!$E$2:$T$999,10)</f>
        <v>0.000174</v>
      </c>
      <c r="T9" s="31">
        <f>VLOOKUP(A9,'Absolute Total Monosaccharide C'!$E$2:$T$999,11)</f>
        <v>0.000328</v>
      </c>
      <c r="U9" s="31">
        <f>VLOOKUP(A9,'Absolute Total Monosaccharide C'!$E$2:$T$999,12)</f>
        <v>0</v>
      </c>
      <c r="V9" s="31">
        <f>VLOOKUP(A9,'Absolute Total Monosaccharide C'!$E$2:$T$999,13)</f>
        <v>0</v>
      </c>
      <c r="W9" s="31">
        <f>VLOOKUP(A9,'Absolute Total Monosaccharide C'!$E$2:$T$999,14)</f>
        <v>0.002106</v>
      </c>
      <c r="X9" s="31">
        <f>VLOOKUP(A9,'Absolute Total Monosaccharide C'!$E$2:$T$999,15)</f>
        <v>0</v>
      </c>
      <c r="Y9" s="31">
        <f>VLOOKUP(A9,'Absolute Total Monosaccharide C'!$E$2:$T$999,16)</f>
        <v>0.00049</v>
      </c>
      <c r="Z9" s="100">
        <f>VLOOKUP(A9,'Absolute Total Monosaccharide C'!$E$2:$T$999,2)</f>
        <v>10.3</v>
      </c>
      <c r="AA9" s="31"/>
    </row>
    <row r="10">
      <c r="A10" s="19" t="s">
        <v>731</v>
      </c>
      <c r="B10" s="8" t="str">
        <f>VLOOKUP(A10,'Food Encyclopedia'!$C$2:$K$999,3)&amp;","&amp;VLOOKUP(A10,'Food Encyclopedia'!$C$2:$K$999,4)&amp;","&amp;VLOOKUP(A10,'Food Encyclopedia'!$C$2:$K$999,5)&amp;","&amp;VLOOKUP(A10,'Food Encyclopedia'!$C$2:$K$999,6)</f>
        <v>Flour, commercial product, packed,Bob's Red Mill,Organic 7 Grain Pancake &amp; Waffle Mix,Grain Products</v>
      </c>
      <c r="C10" s="2" t="s">
        <v>89</v>
      </c>
      <c r="D10" s="31" t="str">
        <f>VLOOKUP(A10,'Food Encyclopedia'!$C$2:$K$999,6)</f>
        <v>Grain Products</v>
      </c>
      <c r="E10" s="98">
        <v>40.0</v>
      </c>
      <c r="F10" s="31">
        <f t="shared" si="1"/>
        <v>40000</v>
      </c>
      <c r="G10" s="31" t="str">
        <f>VLOOKUP(A10,'Food Encyclopedia'!$C$2:$K$999,7)</f>
        <v>Flour</v>
      </c>
      <c r="H10" s="31" t="str">
        <f t="shared" si="2"/>
        <v>#VALUE!</v>
      </c>
      <c r="I10" s="31" t="str">
        <f t="shared" si="3"/>
        <v>#VALUE!</v>
      </c>
      <c r="J10" s="99" t="str">
        <f t="shared" si="4"/>
        <v>#VALUE!</v>
      </c>
      <c r="K10" s="116" t="str">
        <f t="shared" si="5"/>
        <v>#VALUE!</v>
      </c>
      <c r="L10" s="31">
        <f>VLOOKUP(A10,'Absolute Total Monosaccharide C'!$E$2:$T$999,3)</f>
        <v>0.517785</v>
      </c>
      <c r="M10" s="31">
        <f>VLOOKUP(A10,'Absolute Total Monosaccharide C'!$E$2:$T$999,4)</f>
        <v>0.003498</v>
      </c>
      <c r="N10" s="31">
        <f>VLOOKUP(A10,'Absolute Total Monosaccharide C'!$E$2:$T$999,5)</f>
        <v>0.004672</v>
      </c>
      <c r="O10" s="31">
        <f>VLOOKUP(A10,'Absolute Total Monosaccharide C'!$E$2:$T$999,6)</f>
        <v>0.014698</v>
      </c>
      <c r="P10" s="100">
        <f>VLOOKUP(A10,'Absolute Total Monosaccharide C'!$E$2:$T$999,7)</f>
        <v>0.021357</v>
      </c>
      <c r="Q10" s="31">
        <f>VLOOKUP(A10,'Absolute Total Monosaccharide C'!$E$2:$T$999,8)</f>
        <v>0.000457</v>
      </c>
      <c r="R10" s="102">
        <f>VLOOKUP(A10,'Absolute Total Monosaccharide C'!$E$2:$T$999,9)</f>
        <v>0.0000571</v>
      </c>
      <c r="S10" s="31">
        <f>VLOOKUP(A10,'Absolute Total Monosaccharide C'!$E$2:$T$999,10)</f>
        <v>0.000177</v>
      </c>
      <c r="T10" s="31">
        <f>VLOOKUP(A10,'Absolute Total Monosaccharide C'!$E$2:$T$999,11)</f>
        <v>0.000133</v>
      </c>
      <c r="U10" s="31">
        <f>VLOOKUP(A10,'Absolute Total Monosaccharide C'!$E$2:$T$999,12)</f>
        <v>0</v>
      </c>
      <c r="V10" s="31">
        <f>VLOOKUP(A10,'Absolute Total Monosaccharide C'!$E$2:$T$999,13)</f>
        <v>0</v>
      </c>
      <c r="W10" s="31">
        <f>VLOOKUP(A10,'Absolute Total Monosaccharide C'!$E$2:$T$999,14)</f>
        <v>0.001413</v>
      </c>
      <c r="X10" s="31">
        <f>VLOOKUP(A10,'Absolute Total Monosaccharide C'!$E$2:$T$999,15)</f>
        <v>0</v>
      </c>
      <c r="Y10" s="31">
        <f>VLOOKUP(A10,'Absolute Total Monosaccharide C'!$E$2:$T$999,16)</f>
        <v>0.000449</v>
      </c>
      <c r="Z10" s="100">
        <f>VLOOKUP(A10,'Absolute Total Monosaccharide C'!$E$2:$T$999,2)</f>
        <v>10.15</v>
      </c>
      <c r="AA10" s="31"/>
    </row>
    <row r="11">
      <c r="A11" s="19" t="s">
        <v>738</v>
      </c>
      <c r="B11" s="8" t="str">
        <f>VLOOKUP(A11,'Food Encyclopedia'!$C$2:$K$999,3)&amp;","&amp;VLOOKUP(A11,'Food Encyclopedia'!$C$2:$K$999,4)&amp;","&amp;VLOOKUP(A11,'Food Encyclopedia'!$C$2:$K$999,5)&amp;","&amp;VLOOKUP(A11,'Food Encyclopedia'!$C$2:$K$999,6)</f>
        <v>Flour, commercial product, packed,Bob's Red Mill,Grain-free Paleo baking flour,Beans, Peas, Legumes, Nuts, Seeds</v>
      </c>
      <c r="C11" s="2" t="s">
        <v>89</v>
      </c>
      <c r="D11" s="31" t="str">
        <f>VLOOKUP(A11,'Food Encyclopedia'!$C$2:$K$999,6)</f>
        <v>Beans, Peas, Legumes, Nuts, Seeds</v>
      </c>
      <c r="E11" s="98">
        <v>40.0</v>
      </c>
      <c r="F11" s="31">
        <f t="shared" si="1"/>
        <v>40000</v>
      </c>
      <c r="G11" s="31" t="str">
        <f>VLOOKUP(A11,'Food Encyclopedia'!$C$2:$K$999,7)</f>
        <v>Flour</v>
      </c>
      <c r="H11" s="31" t="str">
        <f t="shared" si="2"/>
        <v>#VALUE!</v>
      </c>
      <c r="I11" s="31" t="str">
        <f t="shared" si="3"/>
        <v>#VALUE!</v>
      </c>
      <c r="J11" s="99" t="str">
        <f t="shared" si="4"/>
        <v>#VALUE!</v>
      </c>
      <c r="K11" s="116" t="str">
        <f t="shared" si="5"/>
        <v>#VALUE!</v>
      </c>
      <c r="L11" s="31">
        <f>VLOOKUP(A11,'Absolute Total Monosaccharide C'!$E$2:$T$999,3)</f>
        <v>0.293425</v>
      </c>
      <c r="M11" s="31">
        <f>VLOOKUP(A11,'Absolute Total Monosaccharide C'!$E$2:$T$999,4)</f>
        <v>0.004349</v>
      </c>
      <c r="N11" s="31">
        <f>VLOOKUP(A11,'Absolute Total Monosaccharide C'!$E$2:$T$999,5)</f>
        <v>0.004216</v>
      </c>
      <c r="O11" s="31">
        <f>VLOOKUP(A11,'Absolute Total Monosaccharide C'!$E$2:$T$999,6)</f>
        <v>0.001628</v>
      </c>
      <c r="P11" s="100">
        <f>VLOOKUP(A11,'Absolute Total Monosaccharide C'!$E$2:$T$999,7)</f>
        <v>0.018491</v>
      </c>
      <c r="Q11" s="31">
        <f>VLOOKUP(A11,'Absolute Total Monosaccharide C'!$E$2:$T$999,8)</f>
        <v>0.000956</v>
      </c>
      <c r="R11" s="31">
        <f>VLOOKUP(A11,'Absolute Total Monosaccharide C'!$E$2:$T$999,9)</f>
        <v>0.000491</v>
      </c>
      <c r="S11" s="31">
        <f>VLOOKUP(A11,'Absolute Total Monosaccharide C'!$E$2:$T$999,10)</f>
        <v>0.0001</v>
      </c>
      <c r="T11" s="31">
        <f>VLOOKUP(A11,'Absolute Total Monosaccharide C'!$E$2:$T$999,11)</f>
        <v>0.000995</v>
      </c>
      <c r="U11" s="31">
        <f>VLOOKUP(A11,'Absolute Total Monosaccharide C'!$E$2:$T$999,12)</f>
        <v>0</v>
      </c>
      <c r="V11" s="31">
        <f>VLOOKUP(A11,'Absolute Total Monosaccharide C'!$E$2:$T$999,13)</f>
        <v>0</v>
      </c>
      <c r="W11" s="31">
        <f>VLOOKUP(A11,'Absolute Total Monosaccharide C'!$E$2:$T$999,14)</f>
        <v>0.022029</v>
      </c>
      <c r="X11" s="31">
        <f>VLOOKUP(A11,'Absolute Total Monosaccharide C'!$E$2:$T$999,15)</f>
        <v>0</v>
      </c>
      <c r="Y11" s="31">
        <f>VLOOKUP(A11,'Absolute Total Monosaccharide C'!$E$2:$T$999,16)</f>
        <v>0.000328</v>
      </c>
      <c r="Z11" s="100">
        <f>VLOOKUP(A11,'Absolute Total Monosaccharide C'!$E$2:$T$999,2)</f>
        <v>10.02</v>
      </c>
      <c r="AA11" s="31"/>
    </row>
    <row r="12">
      <c r="A12" s="19" t="s">
        <v>778</v>
      </c>
      <c r="B12" s="8" t="str">
        <f>VLOOKUP(A12,'Food Encyclopedia'!$C$2:$K$999,3)&amp;","&amp;VLOOKUP(A12,'Food Encyclopedia'!$C$2:$K$999,4)&amp;","&amp;VLOOKUP(A12,'Food Encyclopedia'!$C$2:$K$999,5)&amp;","&amp;VLOOKUP(A12,'Food Encyclopedia'!$C$2:$K$999,6)</f>
        <v>Bean, garbanzo, NA, canned,S&amp;W,Organic garbanzos chick peas,Beans, Peas, Legumes, Nuts, Seeds</v>
      </c>
      <c r="C12" s="2" t="s">
        <v>757</v>
      </c>
      <c r="D12" s="31" t="str">
        <f>VLOOKUP(A12,'Food Encyclopedia'!$C$2:$K$999,6)</f>
        <v>Beans, Peas, Legumes, Nuts, Seeds</v>
      </c>
      <c r="E12" s="98">
        <v>40.0</v>
      </c>
      <c r="F12" s="31">
        <f t="shared" si="1"/>
        <v>40000</v>
      </c>
      <c r="G12" s="31" t="str">
        <f>VLOOKUP(A12,'Food Encyclopedia'!$C$2:$K$999,7)</f>
        <v>Vegetable</v>
      </c>
      <c r="H12" s="31" t="str">
        <f t="shared" si="2"/>
        <v>#VALUE!</v>
      </c>
      <c r="I12" s="31" t="str">
        <f t="shared" si="3"/>
        <v>#VALUE!</v>
      </c>
      <c r="J12" s="99" t="str">
        <f t="shared" si="4"/>
        <v>#VALUE!</v>
      </c>
      <c r="K12" s="116" t="str">
        <f t="shared" si="5"/>
        <v>#VALUE!</v>
      </c>
      <c r="L12" s="31">
        <f>VLOOKUP(A12,'Absolute Total Monosaccharide C'!$E$2:$T$999,3)</f>
        <v>0.423058</v>
      </c>
      <c r="M12" s="31">
        <f>VLOOKUP(A12,'Absolute Total Monosaccharide C'!$E$2:$T$999,4)</f>
        <v>0.008698</v>
      </c>
      <c r="N12" s="31">
        <f>VLOOKUP(A12,'Absolute Total Monosaccharide C'!$E$2:$T$999,5)</f>
        <v>0.002514</v>
      </c>
      <c r="O12" s="31">
        <f>VLOOKUP(A12,'Absolute Total Monosaccharide C'!$E$2:$T$999,6)</f>
        <v>0.001979</v>
      </c>
      <c r="P12" s="100">
        <f>VLOOKUP(A12,'Absolute Total Monosaccharide C'!$E$2:$T$999,7)</f>
        <v>0.05101</v>
      </c>
      <c r="Q12" s="31">
        <f>VLOOKUP(A12,'Absolute Total Monosaccharide C'!$E$2:$T$999,8)</f>
        <v>0.001488</v>
      </c>
      <c r="R12" s="31">
        <f>VLOOKUP(A12,'Absolute Total Monosaccharide C'!$E$2:$T$999,9)</f>
        <v>0.00076</v>
      </c>
      <c r="S12" s="31">
        <f>VLOOKUP(A12,'Absolute Total Monosaccharide C'!$E$2:$T$999,10)</f>
        <v>0.000152</v>
      </c>
      <c r="T12" s="31">
        <f>VLOOKUP(A12,'Absolute Total Monosaccharide C'!$E$2:$T$999,11)</f>
        <v>0.001622</v>
      </c>
      <c r="U12" s="31">
        <f>VLOOKUP(A12,'Absolute Total Monosaccharide C'!$E$2:$T$999,12)</f>
        <v>0</v>
      </c>
      <c r="V12" s="31">
        <f>VLOOKUP(A12,'Absolute Total Monosaccharide C'!$E$2:$T$999,13)</f>
        <v>0</v>
      </c>
      <c r="W12" s="31">
        <f>VLOOKUP(A12,'Absolute Total Monosaccharide C'!$E$2:$T$999,14)</f>
        <v>0.000877</v>
      </c>
      <c r="X12" s="31">
        <f>VLOOKUP(A12,'Absolute Total Monosaccharide C'!$E$2:$T$999,15)</f>
        <v>0</v>
      </c>
      <c r="Y12" s="31">
        <f>VLOOKUP(A12,'Absolute Total Monosaccharide C'!$E$2:$T$999,16)</f>
        <v>0.000511</v>
      </c>
      <c r="Z12" s="100">
        <f>VLOOKUP(A12,'Absolute Total Monosaccharide C'!$E$2:$T$999,2)</f>
        <v>10.38</v>
      </c>
      <c r="AA12" s="31"/>
    </row>
    <row r="13">
      <c r="A13" s="19" t="s">
        <v>740</v>
      </c>
      <c r="B13" s="8" t="str">
        <f>VLOOKUP(A13,'Food Encyclopedia'!$C$2:$K$999,3)&amp;","&amp;VLOOKUP(A13,'Food Encyclopedia'!$C$2:$K$999,4)&amp;","&amp;VLOOKUP(A13,'Food Encyclopedia'!$C$2:$K$999,5)&amp;","&amp;VLOOKUP(A13,'Food Encyclopedia'!$C$2:$K$999,6)</f>
        <v>Flour, hazelnut, NA, packed,Bob's Red Mill,Finely-ground Hazelnut flour,Beans, Peas, Legumes, Nuts, Seeds</v>
      </c>
      <c r="C13" s="2" t="s">
        <v>89</v>
      </c>
      <c r="D13" s="31" t="str">
        <f>VLOOKUP(A13,'Food Encyclopedia'!$C$2:$K$999,6)</f>
        <v>Beans, Peas, Legumes, Nuts, Seeds</v>
      </c>
      <c r="E13" s="98">
        <v>40.0</v>
      </c>
      <c r="F13" s="31">
        <f t="shared" si="1"/>
        <v>40000</v>
      </c>
      <c r="G13" s="31" t="str">
        <f>VLOOKUP(A13,'Food Encyclopedia'!$C$2:$K$999,7)</f>
        <v>Flour</v>
      </c>
      <c r="H13" s="31" t="str">
        <f t="shared" si="2"/>
        <v>#VALUE!</v>
      </c>
      <c r="I13" s="31" t="str">
        <f t="shared" si="3"/>
        <v>#VALUE!</v>
      </c>
      <c r="J13" s="99" t="str">
        <f t="shared" si="4"/>
        <v>#VALUE!</v>
      </c>
      <c r="K13" s="116" t="str">
        <f t="shared" si="5"/>
        <v>#VALUE!</v>
      </c>
      <c r="L13" s="31">
        <f>VLOOKUP(A13,'Absolute Total Monosaccharide C'!$E$2:$T$999,3)</f>
        <v>0.029037</v>
      </c>
      <c r="M13" s="31">
        <f>VLOOKUP(A13,'Absolute Total Monosaccharide C'!$E$2:$T$999,4)</f>
        <v>0.005419</v>
      </c>
      <c r="N13" s="31">
        <f>VLOOKUP(A13,'Absolute Total Monosaccharide C'!$E$2:$T$999,5)</f>
        <v>0.002553</v>
      </c>
      <c r="O13" s="31">
        <f>VLOOKUP(A13,'Absolute Total Monosaccharide C'!$E$2:$T$999,6)</f>
        <v>0.001939</v>
      </c>
      <c r="P13" s="100">
        <f>VLOOKUP(A13,'Absolute Total Monosaccharide C'!$E$2:$T$999,7)</f>
        <v>0.016709</v>
      </c>
      <c r="Q13" s="31">
        <f>VLOOKUP(A13,'Absolute Total Monosaccharide C'!$E$2:$T$999,8)</f>
        <v>0.000884</v>
      </c>
      <c r="R13" s="31">
        <f>VLOOKUP(A13,'Absolute Total Monosaccharide C'!$E$2:$T$999,9)</f>
        <v>0.000655</v>
      </c>
      <c r="S13" s="102">
        <f>VLOOKUP(A13,'Absolute Total Monosaccharide C'!$E$2:$T$999,10)</f>
        <v>0.0001</v>
      </c>
      <c r="T13" s="31">
        <f>VLOOKUP(A13,'Absolute Total Monosaccharide C'!$E$2:$T$999,11)</f>
        <v>0.001289</v>
      </c>
      <c r="U13" s="31">
        <f>VLOOKUP(A13,'Absolute Total Monosaccharide C'!$E$2:$T$999,12)</f>
        <v>0</v>
      </c>
      <c r="V13" s="31">
        <f>VLOOKUP(A13,'Absolute Total Monosaccharide C'!$E$2:$T$999,13)</f>
        <v>0</v>
      </c>
      <c r="W13" s="31">
        <f>VLOOKUP(A13,'Absolute Total Monosaccharide C'!$E$2:$T$999,14)</f>
        <v>0.000407</v>
      </c>
      <c r="X13" s="31">
        <f>VLOOKUP(A13,'Absolute Total Monosaccharide C'!$E$2:$T$999,15)</f>
        <v>0</v>
      </c>
      <c r="Y13" s="31">
        <f>VLOOKUP(A13,'Absolute Total Monosaccharide C'!$E$2:$T$999,16)</f>
        <v>0.000361</v>
      </c>
      <c r="Z13" s="100">
        <f>VLOOKUP(A13,'Absolute Total Monosaccharide C'!$E$2:$T$999,2)</f>
        <v>10.24</v>
      </c>
      <c r="AA13" s="31"/>
    </row>
    <row r="14">
      <c r="A14" s="19" t="s">
        <v>1182</v>
      </c>
      <c r="B14" s="8" t="str">
        <f>VLOOKUP(A14,'Food Encyclopedia'!$C$2:$K$999,3)&amp;","&amp;VLOOKUP(A14,'Food Encyclopedia'!$C$2:$K$999,4)&amp;","&amp;VLOOKUP(A14,'Food Encyclopedia'!$C$2:$K$999,5)&amp;","&amp;VLOOKUP(A14,'Food Encyclopedia'!$C$2:$K$999,6)</f>
        <v>Pasta, penne (black bean), NA, dried,Organics,,Beans, Peas, Legumes, Nuts, Seeds</v>
      </c>
      <c r="C14" s="2" t="s">
        <v>1166</v>
      </c>
      <c r="D14" s="31" t="str">
        <f>VLOOKUP(A14,'Food Encyclopedia'!$C$2:$K$999,6)</f>
        <v>Beans, Peas, Legumes, Nuts, Seeds</v>
      </c>
      <c r="E14" s="98">
        <v>40.0</v>
      </c>
      <c r="F14" s="31">
        <f t="shared" si="1"/>
        <v>40000</v>
      </c>
      <c r="G14" s="31" t="str">
        <f>VLOOKUP(A14,'Food Encyclopedia'!$C$2:$K$999,7)</f>
        <v>Pasta</v>
      </c>
      <c r="H14" s="31" t="str">
        <f t="shared" si="2"/>
        <v>#VALUE!</v>
      </c>
      <c r="I14" s="31" t="str">
        <f t="shared" si="3"/>
        <v>#VALUE!</v>
      </c>
      <c r="J14" s="99" t="str">
        <f t="shared" si="4"/>
        <v>#VALUE!</v>
      </c>
      <c r="K14" s="116" t="str">
        <f t="shared" si="5"/>
        <v>#VALUE!</v>
      </c>
      <c r="L14" s="31">
        <f>VLOOKUP(A14,'Absolute Total Monosaccharide C'!$E$2:$T$999,3)</f>
        <v>0.615522</v>
      </c>
      <c r="M14" s="31">
        <f>VLOOKUP(A14,'Absolute Total Monosaccharide C'!$E$2:$T$999,4)</f>
        <v>0.021966</v>
      </c>
      <c r="N14" s="31">
        <f>VLOOKUP(A14,'Absolute Total Monosaccharide C'!$E$2:$T$999,5)</f>
        <v>0</v>
      </c>
      <c r="O14" s="31">
        <f>VLOOKUP(A14,'Absolute Total Monosaccharide C'!$E$2:$T$999,6)</f>
        <v>0.008368</v>
      </c>
      <c r="P14" s="100">
        <f>VLOOKUP(A14,'Absolute Total Monosaccharide C'!$E$2:$T$999,7)</f>
        <v>0.040355</v>
      </c>
      <c r="Q14" s="31">
        <f>VLOOKUP(A14,'Absolute Total Monosaccharide C'!$E$2:$T$999,8)</f>
        <v>0</v>
      </c>
      <c r="R14" s="31">
        <f>VLOOKUP(A14,'Absolute Total Monosaccharide C'!$E$2:$T$999,9)</f>
        <v>0.001304</v>
      </c>
      <c r="S14" s="31">
        <f>VLOOKUP(A14,'Absolute Total Monosaccharide C'!$E$2:$T$999,10)</f>
        <v>0.000455</v>
      </c>
      <c r="T14" s="31">
        <f>VLOOKUP(A14,'Absolute Total Monosaccharide C'!$E$2:$T$999,11)</f>
        <v>0.006576</v>
      </c>
      <c r="U14" s="31">
        <f>VLOOKUP(A14,'Absolute Total Monosaccharide C'!$E$2:$T$999,12)</f>
        <v>0.000701</v>
      </c>
      <c r="V14" s="31">
        <f>VLOOKUP(A14,'Absolute Total Monosaccharide C'!$E$2:$T$999,13)</f>
        <v>0.000282</v>
      </c>
      <c r="W14" s="31">
        <f>VLOOKUP(A14,'Absolute Total Monosaccharide C'!$E$2:$T$999,14)</f>
        <v>0.006597</v>
      </c>
      <c r="X14" s="31">
        <f>VLOOKUP(A14,'Absolute Total Monosaccharide C'!$E$2:$T$999,15)</f>
        <v>0</v>
      </c>
      <c r="Y14" s="31">
        <f>VLOOKUP(A14,'Absolute Total Monosaccharide C'!$E$2:$T$999,16)</f>
        <v>0.000735</v>
      </c>
      <c r="Z14" s="100">
        <f>VLOOKUP(A14,'Absolute Total Monosaccharide C'!$E$2:$T$999,2)</f>
        <v>10.15</v>
      </c>
      <c r="AA14" s="31"/>
    </row>
    <row r="15">
      <c r="A15" s="19" t="s">
        <v>758</v>
      </c>
      <c r="B15" s="8" t="str">
        <f>VLOOKUP(A15,'Food Encyclopedia'!$C$2:$K$999,3)&amp;","&amp;VLOOKUP(A15,'Food Encyclopedia'!$C$2:$K$999,4)&amp;","&amp;VLOOKUP(A15,'Food Encyclopedia'!$C$2:$K$999,5)&amp;","&amp;VLOOKUP(A15,'Food Encyclopedia'!$C$2:$K$999,6)</f>
        <v>Bean, black, NA, canned,S&amp;W,Organic black beans,Beans, Peas, Legumes, Nuts, Seeds</v>
      </c>
      <c r="C15" s="2" t="s">
        <v>757</v>
      </c>
      <c r="D15" s="31" t="str">
        <f>VLOOKUP(A15,'Food Encyclopedia'!$C$2:$K$999,6)</f>
        <v>Beans, Peas, Legumes, Nuts, Seeds</v>
      </c>
      <c r="E15" s="98">
        <v>40.0</v>
      </c>
      <c r="F15" s="31">
        <f t="shared" si="1"/>
        <v>40000</v>
      </c>
      <c r="G15" s="31" t="str">
        <f>VLOOKUP(A15,'Food Encyclopedia'!$C$2:$K$999,7)</f>
        <v>Vegetable</v>
      </c>
      <c r="H15" s="31" t="str">
        <f t="shared" si="2"/>
        <v>#VALUE!</v>
      </c>
      <c r="I15" s="31" t="str">
        <f t="shared" si="3"/>
        <v>#VALUE!</v>
      </c>
      <c r="J15" s="99" t="str">
        <f t="shared" si="4"/>
        <v>#VALUE!</v>
      </c>
      <c r="K15" s="116" t="str">
        <f t="shared" si="5"/>
        <v>#VALUE!</v>
      </c>
      <c r="L15" s="31">
        <f>VLOOKUP(A15,'Absolute Total Monosaccharide C'!$E$2:$T$999,3)</f>
        <v>0.38079</v>
      </c>
      <c r="M15" s="31">
        <f>VLOOKUP(A15,'Absolute Total Monosaccharide C'!$E$2:$T$999,4)</f>
        <v>0.0098</v>
      </c>
      <c r="N15" s="31">
        <f>VLOOKUP(A15,'Absolute Total Monosaccharide C'!$E$2:$T$999,5)</f>
        <v>0.003523</v>
      </c>
      <c r="O15" s="31">
        <f>VLOOKUP(A15,'Absolute Total Monosaccharide C'!$E$2:$T$999,6)</f>
        <v>0.007658</v>
      </c>
      <c r="P15" s="100">
        <f>VLOOKUP(A15,'Absolute Total Monosaccharide C'!$E$2:$T$999,7)</f>
        <v>0.06787</v>
      </c>
      <c r="Q15" s="31">
        <f>VLOOKUP(A15,'Absolute Total Monosaccharide C'!$E$2:$T$999,8)</f>
        <v>0.001839</v>
      </c>
      <c r="R15" s="31">
        <f>VLOOKUP(A15,'Absolute Total Monosaccharide C'!$E$2:$T$999,9)</f>
        <v>0.00058</v>
      </c>
      <c r="S15" s="31">
        <f>VLOOKUP(A15,'Absolute Total Monosaccharide C'!$E$2:$T$999,10)</f>
        <v>0.000524</v>
      </c>
      <c r="T15" s="31">
        <f>VLOOKUP(A15,'Absolute Total Monosaccharide C'!$E$2:$T$999,11)</f>
        <v>0.001744</v>
      </c>
      <c r="U15" s="31">
        <f>VLOOKUP(A15,'Absolute Total Monosaccharide C'!$E$2:$T$999,12)</f>
        <v>0</v>
      </c>
      <c r="V15" s="31">
        <f>VLOOKUP(A15,'Absolute Total Monosaccharide C'!$E$2:$T$999,13)</f>
        <v>0</v>
      </c>
      <c r="W15" s="31">
        <f>VLOOKUP(A15,'Absolute Total Monosaccharide C'!$E$2:$T$999,14)</f>
        <v>0.004597</v>
      </c>
      <c r="X15" s="31">
        <f>VLOOKUP(A15,'Absolute Total Monosaccharide C'!$E$2:$T$999,15)</f>
        <v>0</v>
      </c>
      <c r="Y15" s="31">
        <f>VLOOKUP(A15,'Absolute Total Monosaccharide C'!$E$2:$T$999,16)</f>
        <v>0.000665</v>
      </c>
      <c r="Z15" s="100">
        <f>VLOOKUP(A15,'Absolute Total Monosaccharide C'!$E$2:$T$999,2)</f>
        <v>10.15</v>
      </c>
      <c r="AA15" s="31"/>
    </row>
    <row r="16">
      <c r="A16" s="19" t="s">
        <v>524</v>
      </c>
      <c r="B16" s="8" t="str">
        <f>VLOOKUP(A16,'Food Encyclopedia'!$C$2:$K$999,3)&amp;","&amp;VLOOKUP(A16,'Food Encyclopedia'!$C$2:$K$999,4)&amp;","&amp;VLOOKUP(A16,'Food Encyclopedia'!$C$2:$K$999,5)&amp;","&amp;VLOOKUP(A16,'Food Encyclopedia'!$C$2:$K$999,6)</f>
        <v>Bread, double fiber, whole, fresh,Oroweat,Whole Grains Double Fiber,Grain Products</v>
      </c>
      <c r="C16" s="2" t="s">
        <v>89</v>
      </c>
      <c r="D16" s="31" t="str">
        <f>VLOOKUP(A16,'Food Encyclopedia'!$C$2:$K$999,6)</f>
        <v>Grain Products</v>
      </c>
      <c r="E16" s="98">
        <v>50.0</v>
      </c>
      <c r="F16" s="31">
        <f t="shared" si="1"/>
        <v>50000</v>
      </c>
      <c r="G16" s="31" t="str">
        <f>VLOOKUP(A16,'Food Encyclopedia'!$C$2:$K$999,7)</f>
        <v>Bread</v>
      </c>
      <c r="H16" s="31" t="str">
        <f t="shared" si="2"/>
        <v>#VALUE!</v>
      </c>
      <c r="I16" s="31" t="str">
        <f t="shared" si="3"/>
        <v>#VALUE!</v>
      </c>
      <c r="J16" s="99" t="str">
        <f t="shared" si="4"/>
        <v>#VALUE!</v>
      </c>
      <c r="K16" s="116" t="str">
        <f t="shared" si="5"/>
        <v>#VALUE!</v>
      </c>
      <c r="L16" s="31">
        <f>VLOOKUP(A16,'Absolute Total Monosaccharide C'!$E$2:$T$999,3)</f>
        <v>0.480123</v>
      </c>
      <c r="M16" s="31">
        <f>VLOOKUP(A16,'Absolute Total Monosaccharide C'!$E$2:$T$999,4)</f>
        <v>0.002882</v>
      </c>
      <c r="N16" s="31">
        <f>VLOOKUP(A16,'Absolute Total Monosaccharide C'!$E$2:$T$999,5)</f>
        <v>0.004751</v>
      </c>
      <c r="O16" s="31">
        <f>VLOOKUP(A16,'Absolute Total Monosaccharide C'!$E$2:$T$999,6)</f>
        <v>0.019953</v>
      </c>
      <c r="P16" s="100">
        <f>VLOOKUP(A16,'Absolute Total Monosaccharide C'!$E$2:$T$999,7)</f>
        <v>0.016207</v>
      </c>
      <c r="Q16" s="31">
        <f>VLOOKUP(A16,'Absolute Total Monosaccharide C'!$E$2:$T$999,8)</f>
        <v>0.001419</v>
      </c>
      <c r="R16" s="102">
        <f>VLOOKUP(A16,'Absolute Total Monosaccharide C'!$E$2:$T$999,9)</f>
        <v>0.0000707</v>
      </c>
      <c r="S16" s="31">
        <f>VLOOKUP(A16,'Absolute Total Monosaccharide C'!$E$2:$T$999,10)</f>
        <v>0.000201</v>
      </c>
      <c r="T16" s="31">
        <f>VLOOKUP(A16,'Absolute Total Monosaccharide C'!$E$2:$T$999,11)</f>
        <v>0.000154</v>
      </c>
      <c r="U16" s="31">
        <f>VLOOKUP(A16,'Absolute Total Monosaccharide C'!$E$2:$T$999,12)</f>
        <v>0</v>
      </c>
      <c r="V16" s="31">
        <f>VLOOKUP(A16,'Absolute Total Monosaccharide C'!$E$2:$T$999,13)</f>
        <v>0</v>
      </c>
      <c r="W16" s="31">
        <f>VLOOKUP(A16,'Absolute Total Monosaccharide C'!$E$2:$T$999,14)</f>
        <v>0.001972</v>
      </c>
      <c r="X16" s="31">
        <f>VLOOKUP(A16,'Absolute Total Monosaccharide C'!$E$2:$T$999,15)</f>
        <v>0</v>
      </c>
      <c r="Y16" s="31">
        <f>VLOOKUP(A16,'Absolute Total Monosaccharide C'!$E$2:$T$999,16)</f>
        <v>0.000527</v>
      </c>
      <c r="Z16" s="100">
        <f>VLOOKUP(A16,'Absolute Total Monosaccharide C'!$E$2:$T$999,2)</f>
        <v>10.25</v>
      </c>
      <c r="AA16" s="31"/>
    </row>
    <row r="17">
      <c r="A17" s="19" t="s">
        <v>1147</v>
      </c>
      <c r="B17" s="8" t="str">
        <f>VLOOKUP(A17,'Food Encyclopedia'!$C$2:$K$999,3)&amp;","&amp;VLOOKUP(A17,'Food Encyclopedia'!$C$2:$K$999,4)&amp;","&amp;VLOOKUP(A17,'Food Encyclopedia'!$C$2:$K$999,5)&amp;","&amp;VLOOKUP(A17,'Food Encyclopedia'!$C$2:$K$999,6)</f>
        <v>Cereal, oatmeal, commercial product, fresh,Earth's Best,Whole grain: oatmeal cereal, easily digestible, iron fortified,Grain Products</v>
      </c>
      <c r="C17" s="2" t="s">
        <v>89</v>
      </c>
      <c r="D17" s="31" t="str">
        <f>VLOOKUP(A17,'Food Encyclopedia'!$C$2:$K$999,6)</f>
        <v>Grain Products</v>
      </c>
      <c r="E17" s="98">
        <v>40.0</v>
      </c>
      <c r="F17" s="31">
        <f t="shared" si="1"/>
        <v>40000</v>
      </c>
      <c r="G17" s="31" t="str">
        <f>VLOOKUP(A17,'Food Encyclopedia'!$C$2:$K$999,7)</f>
        <v>Cereal</v>
      </c>
      <c r="H17" s="31" t="str">
        <f t="shared" si="2"/>
        <v>#VALUE!</v>
      </c>
      <c r="I17" s="31" t="str">
        <f t="shared" si="3"/>
        <v>#VALUE!</v>
      </c>
      <c r="J17" s="99" t="str">
        <f t="shared" si="4"/>
        <v>#VALUE!</v>
      </c>
      <c r="K17" s="116" t="str">
        <f t="shared" si="5"/>
        <v>#VALUE!</v>
      </c>
      <c r="L17" s="31">
        <f>VLOOKUP(A17,'Absolute Total Monosaccharide C'!$E$2:$T$999,3)</f>
        <v>0.550877</v>
      </c>
      <c r="M17" s="31">
        <f>VLOOKUP(A17,'Absolute Total Monosaccharide C'!$E$2:$T$999,4)</f>
        <v>0.004037</v>
      </c>
      <c r="N17" s="31">
        <f>VLOOKUP(A17,'Absolute Total Monosaccharide C'!$E$2:$T$999,5)</f>
        <v>0.004696</v>
      </c>
      <c r="O17" s="31">
        <f>VLOOKUP(A17,'Absolute Total Monosaccharide C'!$E$2:$T$999,6)</f>
        <v>0.007359</v>
      </c>
      <c r="P17" s="100">
        <f>VLOOKUP(A17,'Absolute Total Monosaccharide C'!$E$2:$T$999,7)</f>
        <v>0.014966</v>
      </c>
      <c r="Q17" s="31">
        <f>VLOOKUP(A17,'Absolute Total Monosaccharide C'!$E$2:$T$999,8)</f>
        <v>0.000827</v>
      </c>
      <c r="R17" s="102">
        <f>VLOOKUP(A17,'Absolute Total Monosaccharide C'!$E$2:$T$999,9)</f>
        <v>0.0000981</v>
      </c>
      <c r="S17" s="31">
        <f>VLOOKUP(A17,'Absolute Total Monosaccharide C'!$E$2:$T$999,10)</f>
        <v>0.000129</v>
      </c>
      <c r="T17" s="31">
        <f>VLOOKUP(A17,'Absolute Total Monosaccharide C'!$E$2:$T$999,11)</f>
        <v>0.000133</v>
      </c>
      <c r="U17" s="31">
        <f>VLOOKUP(A17,'Absolute Total Monosaccharide C'!$E$2:$T$999,12)</f>
        <v>0</v>
      </c>
      <c r="V17" s="31">
        <f>VLOOKUP(A17,'Absolute Total Monosaccharide C'!$E$2:$T$999,13)</f>
        <v>0</v>
      </c>
      <c r="W17" s="31">
        <f>VLOOKUP(A17,'Absolute Total Monosaccharide C'!$E$2:$T$999,14)</f>
        <v>0.000979</v>
      </c>
      <c r="X17" s="31">
        <f>VLOOKUP(A17,'Absolute Total Monosaccharide C'!$E$2:$T$999,15)</f>
        <v>0</v>
      </c>
      <c r="Y17" s="31">
        <f>VLOOKUP(A17,'Absolute Total Monosaccharide C'!$E$2:$T$999,16)</f>
        <v>0.000574</v>
      </c>
      <c r="Z17" s="100">
        <f>VLOOKUP(A17,'Absolute Total Monosaccharide C'!$E$2:$T$999,2)</f>
        <v>9.702</v>
      </c>
      <c r="AA17" s="31"/>
    </row>
    <row r="18">
      <c r="A18" s="19" t="s">
        <v>743</v>
      </c>
      <c r="B18" s="8" t="str">
        <f>VLOOKUP(A18,'Food Encyclopedia'!$C$2:$K$999,3)&amp;","&amp;VLOOKUP(A18,'Food Encyclopedia'!$C$2:$K$999,4)&amp;","&amp;VLOOKUP(A18,'Food Encyclopedia'!$C$2:$K$999,5)&amp;","&amp;VLOOKUP(A18,'Food Encyclopedia'!$C$2:$K$999,6)</f>
        <v>Flour, commercial product, packed,Bob's Red Mill,Buttermilk Pancake and Waffle Mix,Grain Products</v>
      </c>
      <c r="C18" s="2" t="s">
        <v>89</v>
      </c>
      <c r="D18" s="31" t="str">
        <f>VLOOKUP(A18,'Food Encyclopedia'!$C$2:$K$999,6)</f>
        <v>Grain Products</v>
      </c>
      <c r="E18" s="98">
        <v>40.0</v>
      </c>
      <c r="F18" s="31">
        <f t="shared" si="1"/>
        <v>40000</v>
      </c>
      <c r="G18" s="31" t="str">
        <f>VLOOKUP(A18,'Food Encyclopedia'!$C$2:$K$999,7)</f>
        <v>Flour</v>
      </c>
      <c r="H18" s="31" t="str">
        <f t="shared" si="2"/>
        <v>#VALUE!</v>
      </c>
      <c r="I18" s="31" t="str">
        <f t="shared" si="3"/>
        <v>#VALUE!</v>
      </c>
      <c r="J18" s="99" t="str">
        <f t="shared" si="4"/>
        <v>#VALUE!</v>
      </c>
      <c r="K18" s="116" t="str">
        <f t="shared" si="5"/>
        <v>#VALUE!</v>
      </c>
      <c r="L18" s="31">
        <f>VLOOKUP(A18,'Absolute Total Monosaccharide C'!$E$2:$T$999,3)</f>
        <v>0.760575</v>
      </c>
      <c r="M18" s="31">
        <f>VLOOKUP(A18,'Absolute Total Monosaccharide C'!$E$2:$T$999,4)</f>
        <v>0.036331</v>
      </c>
      <c r="N18" s="31">
        <f>VLOOKUP(A18,'Absolute Total Monosaccharide C'!$E$2:$T$999,5)</f>
        <v>0</v>
      </c>
      <c r="O18" s="31">
        <f>VLOOKUP(A18,'Absolute Total Monosaccharide C'!$E$2:$T$999,6)</f>
        <v>0.018474</v>
      </c>
      <c r="P18" s="100">
        <f>VLOOKUP(A18,'Absolute Total Monosaccharide C'!$E$2:$T$999,7)</f>
        <v>0.015399</v>
      </c>
      <c r="Q18" s="31">
        <f>VLOOKUP(A18,'Absolute Total Monosaccharide C'!$E$2:$T$999,8)</f>
        <v>0</v>
      </c>
      <c r="R18" s="31">
        <f>VLOOKUP(A18,'Absolute Total Monosaccharide C'!$E$2:$T$999,9)</f>
        <v>0</v>
      </c>
      <c r="S18" s="31">
        <f>VLOOKUP(A18,'Absolute Total Monosaccharide C'!$E$2:$T$999,10)</f>
        <v>0</v>
      </c>
      <c r="T18" s="102">
        <f>VLOOKUP(A18,'Absolute Total Monosaccharide C'!$E$2:$T$999,11)</f>
        <v>0.000069</v>
      </c>
      <c r="U18" s="31">
        <f>VLOOKUP(A18,'Absolute Total Monosaccharide C'!$E$2:$T$999,12)</f>
        <v>0</v>
      </c>
      <c r="V18" s="31">
        <f>VLOOKUP(A18,'Absolute Total Monosaccharide C'!$E$2:$T$999,13)</f>
        <v>0</v>
      </c>
      <c r="W18" s="31">
        <f>VLOOKUP(A18,'Absolute Total Monosaccharide C'!$E$2:$T$999,14)</f>
        <v>0.001775</v>
      </c>
      <c r="X18" s="31">
        <f>VLOOKUP(A18,'Absolute Total Monosaccharide C'!$E$2:$T$999,15)</f>
        <v>0.000305</v>
      </c>
      <c r="Y18" s="31">
        <f>VLOOKUP(A18,'Absolute Total Monosaccharide C'!$E$2:$T$999,16)</f>
        <v>0</v>
      </c>
      <c r="Z18" s="100">
        <f>VLOOKUP(A18,'Absolute Total Monosaccharide C'!$E$2:$T$999,2)</f>
        <v>10.06</v>
      </c>
      <c r="AA18" s="19">
        <v>0.87552416</v>
      </c>
    </row>
    <row r="19">
      <c r="A19" s="19" t="s">
        <v>569</v>
      </c>
      <c r="B19" s="8" t="str">
        <f>VLOOKUP(A19,'Food Encyclopedia'!$C$2:$K$999,3)&amp;","&amp;VLOOKUP(A19,'Food Encyclopedia'!$C$2:$K$999,4)&amp;","&amp;VLOOKUP(A19,'Food Encyclopedia'!$C$2:$K$999,5)&amp;","&amp;VLOOKUP(A19,'Food Encyclopedia'!$C$2:$K$999,6)</f>
        <v>Tortillas, whole wheat, whole, fresh,Guerrero,Tortillas de Harina Integral,Grain Products</v>
      </c>
      <c r="C19" s="2" t="s">
        <v>89</v>
      </c>
      <c r="D19" s="31" t="str">
        <f>VLOOKUP(A19,'Food Encyclopedia'!$C$2:$K$999,6)</f>
        <v>Grain Products</v>
      </c>
      <c r="E19" s="98">
        <v>50.0</v>
      </c>
      <c r="F19" s="31">
        <f t="shared" si="1"/>
        <v>50000</v>
      </c>
      <c r="G19" s="31" t="str">
        <f>VLOOKUP(A19,'Food Encyclopedia'!$C$2:$K$999,7)</f>
        <v>Bread</v>
      </c>
      <c r="H19" s="31" t="str">
        <f t="shared" si="2"/>
        <v>#VALUE!</v>
      </c>
      <c r="I19" s="31" t="str">
        <f t="shared" si="3"/>
        <v>#VALUE!</v>
      </c>
      <c r="J19" s="99" t="str">
        <f t="shared" si="4"/>
        <v>#VALUE!</v>
      </c>
      <c r="K19" s="116" t="str">
        <f t="shared" si="5"/>
        <v>#VALUE!</v>
      </c>
      <c r="L19" s="31">
        <f>VLOOKUP(A19,'Absolute Total Monosaccharide C'!$E$2:$T$999,3)</f>
        <v>0.44264</v>
      </c>
      <c r="M19" s="31">
        <f>VLOOKUP(A19,'Absolute Total Monosaccharide C'!$E$2:$T$999,4)</f>
        <v>0</v>
      </c>
      <c r="N19" s="31">
        <f>VLOOKUP(A19,'Absolute Total Monosaccharide C'!$E$2:$T$999,5)</f>
        <v>0.002832</v>
      </c>
      <c r="O19" s="31">
        <f>VLOOKUP(A19,'Absolute Total Monosaccharide C'!$E$2:$T$999,6)</f>
        <v>0.014015</v>
      </c>
      <c r="P19" s="100">
        <f>VLOOKUP(A19,'Absolute Total Monosaccharide C'!$E$2:$T$999,7)</f>
        <v>0.016447</v>
      </c>
      <c r="Q19" s="31">
        <f>VLOOKUP(A19,'Absolute Total Monosaccharide C'!$E$2:$T$999,8)</f>
        <v>0.000401</v>
      </c>
      <c r="R19" s="102">
        <f>VLOOKUP(A19,'Absolute Total Monosaccharide C'!$E$2:$T$999,9)</f>
        <v>0.0000579</v>
      </c>
      <c r="S19" s="31">
        <f>VLOOKUP(A19,'Absolute Total Monosaccharide C'!$E$2:$T$999,10)</f>
        <v>0</v>
      </c>
      <c r="T19" s="102">
        <f>VLOOKUP(A19,'Absolute Total Monosaccharide C'!$E$2:$T$999,11)</f>
        <v>0.0000921</v>
      </c>
      <c r="U19" s="31">
        <f>VLOOKUP(A19,'Absolute Total Monosaccharide C'!$E$2:$T$999,12)</f>
        <v>0</v>
      </c>
      <c r="V19" s="31">
        <f>VLOOKUP(A19,'Absolute Total Monosaccharide C'!$E$2:$T$999,13)</f>
        <v>0</v>
      </c>
      <c r="W19" s="31">
        <f>VLOOKUP(A19,'Absolute Total Monosaccharide C'!$E$2:$T$999,14)</f>
        <v>0.000842</v>
      </c>
      <c r="X19" s="31">
        <f>VLOOKUP(A19,'Absolute Total Monosaccharide C'!$E$2:$T$999,15)</f>
        <v>0</v>
      </c>
      <c r="Y19" s="31">
        <f>VLOOKUP(A19,'Absolute Total Monosaccharide C'!$E$2:$T$999,16)</f>
        <v>0.000443</v>
      </c>
      <c r="Z19" s="100">
        <f>VLOOKUP(A19,'Absolute Total Monosaccharide C'!$E$2:$T$999,2)</f>
        <v>10.24</v>
      </c>
      <c r="AA19" s="31"/>
    </row>
    <row r="20">
      <c r="A20" s="19" t="s">
        <v>745</v>
      </c>
      <c r="B20" s="8" t="str">
        <f>VLOOKUP(A20,'Food Encyclopedia'!$C$2:$K$999,3)&amp;","&amp;VLOOKUP(A20,'Food Encyclopedia'!$C$2:$K$999,4)&amp;","&amp;VLOOKUP(A20,'Food Encyclopedia'!$C$2:$K$999,5)&amp;","&amp;VLOOKUP(A20,'Food Encyclopedia'!$C$2:$K$999,6)</f>
        <v>Flour, coconut, NA, packed,Bob's Red Mill,Organic Coconut Flour,Beans, Peas, Legumes, Nuts, Seeds</v>
      </c>
      <c r="C20" s="2" t="s">
        <v>89</v>
      </c>
      <c r="D20" s="31" t="str">
        <f>VLOOKUP(A20,'Food Encyclopedia'!$C$2:$K$999,6)</f>
        <v>Beans, Peas, Legumes, Nuts, Seeds</v>
      </c>
      <c r="E20" s="98">
        <v>40.0</v>
      </c>
      <c r="F20" s="31">
        <f t="shared" si="1"/>
        <v>40000</v>
      </c>
      <c r="G20" s="31" t="str">
        <f>VLOOKUP(A20,'Food Encyclopedia'!$C$2:$K$999,7)</f>
        <v>Flour</v>
      </c>
      <c r="H20" s="31" t="str">
        <f t="shared" si="2"/>
        <v>#VALUE!</v>
      </c>
      <c r="I20" s="31" t="str">
        <f t="shared" si="3"/>
        <v>#VALUE!</v>
      </c>
      <c r="J20" s="99" t="str">
        <f t="shared" si="4"/>
        <v>#VALUE!</v>
      </c>
      <c r="K20" s="116" t="str">
        <f t="shared" si="5"/>
        <v>#VALUE!</v>
      </c>
      <c r="L20" s="31">
        <f>VLOOKUP(A20,'Absolute Total Monosaccharide C'!$E$2:$T$999,3)</f>
        <v>0.055003</v>
      </c>
      <c r="M20" s="31">
        <f>VLOOKUP(A20,'Absolute Total Monosaccharide C'!$E$2:$T$999,4)</f>
        <v>0.053115</v>
      </c>
      <c r="N20" s="31">
        <f>VLOOKUP(A20,'Absolute Total Monosaccharide C'!$E$2:$T$999,5)</f>
        <v>0</v>
      </c>
      <c r="O20" s="31">
        <f>VLOOKUP(A20,'Absolute Total Monosaccharide C'!$E$2:$T$999,6)</f>
        <v>0.017178</v>
      </c>
      <c r="P20" s="100">
        <f>VLOOKUP(A20,'Absolute Total Monosaccharide C'!$E$2:$T$999,7)</f>
        <v>0.014348</v>
      </c>
      <c r="Q20" s="31">
        <f>VLOOKUP(A20,'Absolute Total Monosaccharide C'!$E$2:$T$999,8)</f>
        <v>0</v>
      </c>
      <c r="R20" s="31">
        <f>VLOOKUP(A20,'Absolute Total Monosaccharide C'!$E$2:$T$999,9)</f>
        <v>0.001241</v>
      </c>
      <c r="S20" s="31">
        <f>VLOOKUP(A20,'Absolute Total Monosaccharide C'!$E$2:$T$999,10)</f>
        <v>0.000492</v>
      </c>
      <c r="T20" s="31">
        <f>VLOOKUP(A20,'Absolute Total Monosaccharide C'!$E$2:$T$999,11)</f>
        <v>0.003273</v>
      </c>
      <c r="U20" s="31">
        <f>VLOOKUP(A20,'Absolute Total Monosaccharide C'!$E$2:$T$999,12)</f>
        <v>0</v>
      </c>
      <c r="V20" s="31">
        <f>VLOOKUP(A20,'Absolute Total Monosaccharide C'!$E$2:$T$999,13)</f>
        <v>0</v>
      </c>
      <c r="W20" s="31">
        <f>VLOOKUP(A20,'Absolute Total Monosaccharide C'!$E$2:$T$999,14)</f>
        <v>0.441203</v>
      </c>
      <c r="X20" s="31">
        <f>VLOOKUP(A20,'Absolute Total Monosaccharide C'!$E$2:$T$999,15)</f>
        <v>0.000194</v>
      </c>
      <c r="Y20" s="31">
        <f>VLOOKUP(A20,'Absolute Total Monosaccharide C'!$E$2:$T$999,16)</f>
        <v>0</v>
      </c>
      <c r="Z20" s="100">
        <f>VLOOKUP(A20,'Absolute Total Monosaccharide C'!$E$2:$T$999,2)</f>
        <v>10.47</v>
      </c>
      <c r="AA20" s="19">
        <v>0.374749754</v>
      </c>
    </row>
    <row r="21">
      <c r="A21" s="19" t="s">
        <v>764</v>
      </c>
      <c r="B21" s="8" t="str">
        <f>VLOOKUP(A21,'Food Encyclopedia'!$C$2:$K$999,3)&amp;","&amp;VLOOKUP(A21,'Food Encyclopedia'!$C$2:$K$999,4)&amp;","&amp;VLOOKUP(A21,'Food Encyclopedia'!$C$2:$K$999,5)&amp;","&amp;VLOOKUP(A21,'Food Encyclopedia'!$C$2:$K$999,6)</f>
        <v>Bean, black, NA, canned,Organics,Organic black beans,Beans, Peas, Legumes, Nuts, Seeds</v>
      </c>
      <c r="C21" s="2" t="s">
        <v>757</v>
      </c>
      <c r="D21" s="31" t="str">
        <f>VLOOKUP(A21,'Food Encyclopedia'!$C$2:$K$999,6)</f>
        <v>Beans, Peas, Legumes, Nuts, Seeds</v>
      </c>
      <c r="E21" s="98">
        <v>40.0</v>
      </c>
      <c r="F21" s="31">
        <f t="shared" si="1"/>
        <v>40000</v>
      </c>
      <c r="G21" s="31" t="str">
        <f>VLOOKUP(A21,'Food Encyclopedia'!$C$2:$K$999,7)</f>
        <v>Vegetable</v>
      </c>
      <c r="H21" s="31" t="str">
        <f t="shared" si="2"/>
        <v>#VALUE!</v>
      </c>
      <c r="I21" s="31" t="str">
        <f t="shared" si="3"/>
        <v>#VALUE!</v>
      </c>
      <c r="J21" s="99" t="str">
        <f t="shared" si="4"/>
        <v>#VALUE!</v>
      </c>
      <c r="K21" s="116" t="str">
        <f t="shared" si="5"/>
        <v>#VALUE!</v>
      </c>
      <c r="L21" s="31">
        <f>VLOOKUP(A21,'Absolute Total Monosaccharide C'!$E$2:$T$999,3)</f>
        <v>0.288242</v>
      </c>
      <c r="M21" s="31">
        <f>VLOOKUP(A21,'Absolute Total Monosaccharide C'!$E$2:$T$999,4)</f>
        <v>0.007316</v>
      </c>
      <c r="N21" s="31">
        <f>VLOOKUP(A21,'Absolute Total Monosaccharide C'!$E$2:$T$999,5)</f>
        <v>0.002517</v>
      </c>
      <c r="O21" s="31">
        <f>VLOOKUP(A21,'Absolute Total Monosaccharide C'!$E$2:$T$999,6)</f>
        <v>0.006724</v>
      </c>
      <c r="P21" s="100">
        <f>VLOOKUP(A21,'Absolute Total Monosaccharide C'!$E$2:$T$999,7)</f>
        <v>0.054063</v>
      </c>
      <c r="Q21" s="31">
        <f>VLOOKUP(A21,'Absolute Total Monosaccharide C'!$E$2:$T$999,8)</f>
        <v>0.001796</v>
      </c>
      <c r="R21" s="31">
        <f>VLOOKUP(A21,'Absolute Total Monosaccharide C'!$E$2:$T$999,9)</f>
        <v>0.000594</v>
      </c>
      <c r="S21" s="31">
        <f>VLOOKUP(A21,'Absolute Total Monosaccharide C'!$E$2:$T$999,10)</f>
        <v>0.000426</v>
      </c>
      <c r="T21" s="31">
        <f>VLOOKUP(A21,'Absolute Total Monosaccharide C'!$E$2:$T$999,11)</f>
        <v>0.001746</v>
      </c>
      <c r="U21" s="31">
        <f>VLOOKUP(A21,'Absolute Total Monosaccharide C'!$E$2:$T$999,12)</f>
        <v>0</v>
      </c>
      <c r="V21" s="31">
        <f>VLOOKUP(A21,'Absolute Total Monosaccharide C'!$E$2:$T$999,13)</f>
        <v>0</v>
      </c>
      <c r="W21" s="31">
        <f>VLOOKUP(A21,'Absolute Total Monosaccharide C'!$E$2:$T$999,14)</f>
        <v>0.003581</v>
      </c>
      <c r="X21" s="31">
        <f>VLOOKUP(A21,'Absolute Total Monosaccharide C'!$E$2:$T$999,15)</f>
        <v>0</v>
      </c>
      <c r="Y21" s="31">
        <f>VLOOKUP(A21,'Absolute Total Monosaccharide C'!$E$2:$T$999,16)</f>
        <v>0.000606</v>
      </c>
      <c r="Z21" s="100">
        <f>VLOOKUP(A21,'Absolute Total Monosaccharide C'!$E$2:$T$999,2)</f>
        <v>10.32</v>
      </c>
      <c r="AA21" s="31"/>
    </row>
    <row r="22">
      <c r="A22" s="19" t="s">
        <v>1141</v>
      </c>
      <c r="B22" s="8" t="str">
        <f>VLOOKUP(A22,'Food Encyclopedia'!$C$2:$K$999,3)&amp;","&amp;VLOOKUP(A22,'Food Encyclopedia'!$C$2:$K$999,4)&amp;","&amp;VLOOKUP(A22,'Food Encyclopedia'!$C$2:$K$999,5)&amp;","&amp;VLOOKUP(A22,'Food Encyclopedia'!$C$2:$K$999,6)</f>
        <v>Cereal, oatmeal, commercial product, fresh,Gerber,Singel grain cereal oatmeal, Supported Sitter (1st Food),Grain Products</v>
      </c>
      <c r="C22" s="2" t="s">
        <v>89</v>
      </c>
      <c r="D22" s="31" t="str">
        <f>VLOOKUP(A22,'Food Encyclopedia'!$C$2:$K$999,6)</f>
        <v>Grain Products</v>
      </c>
      <c r="E22" s="98">
        <v>40.0</v>
      </c>
      <c r="F22" s="31">
        <f t="shared" si="1"/>
        <v>40000</v>
      </c>
      <c r="G22" s="31" t="str">
        <f>VLOOKUP(A22,'Food Encyclopedia'!$C$2:$K$999,7)</f>
        <v>Cereal</v>
      </c>
      <c r="H22" s="31" t="str">
        <f t="shared" si="2"/>
        <v>#VALUE!</v>
      </c>
      <c r="I22" s="31" t="str">
        <f t="shared" si="3"/>
        <v>#VALUE!</v>
      </c>
      <c r="J22" s="99" t="str">
        <f t="shared" si="4"/>
        <v>#VALUE!</v>
      </c>
      <c r="K22" s="116" t="str">
        <f t="shared" si="5"/>
        <v>#VALUE!</v>
      </c>
      <c r="L22" s="31">
        <f>VLOOKUP(A22,'Absolute Total Monosaccharide C'!$E$2:$T$999,3)</f>
        <v>0.841544</v>
      </c>
      <c r="M22" s="31">
        <f>VLOOKUP(A22,'Absolute Total Monosaccharide C'!$E$2:$T$999,4)</f>
        <v>0.013205</v>
      </c>
      <c r="N22" s="31">
        <f>VLOOKUP(A22,'Absolute Total Monosaccharide C'!$E$2:$T$999,5)</f>
        <v>0</v>
      </c>
      <c r="O22" s="31">
        <f>VLOOKUP(A22,'Absolute Total Monosaccharide C'!$E$2:$T$999,6)</f>
        <v>0.017121</v>
      </c>
      <c r="P22" s="100">
        <f>VLOOKUP(A22,'Absolute Total Monosaccharide C'!$E$2:$T$999,7)</f>
        <v>0.013763</v>
      </c>
      <c r="Q22" s="31">
        <f>VLOOKUP(A22,'Absolute Total Monosaccharide C'!$E$2:$T$999,8)</f>
        <v>0</v>
      </c>
      <c r="R22" s="31">
        <f>VLOOKUP(A22,'Absolute Total Monosaccharide C'!$E$2:$T$999,9)</f>
        <v>0.000135</v>
      </c>
      <c r="S22" s="31">
        <f>VLOOKUP(A22,'Absolute Total Monosaccharide C'!$E$2:$T$999,10)</f>
        <v>0</v>
      </c>
      <c r="T22" s="31">
        <f>VLOOKUP(A22,'Absolute Total Monosaccharide C'!$E$2:$T$999,11)</f>
        <v>0.000471</v>
      </c>
      <c r="U22" s="31">
        <f>VLOOKUP(A22,'Absolute Total Monosaccharide C'!$E$2:$T$999,12)</f>
        <v>0</v>
      </c>
      <c r="V22" s="31">
        <f>VLOOKUP(A22,'Absolute Total Monosaccharide C'!$E$2:$T$999,13)</f>
        <v>0</v>
      </c>
      <c r="W22" s="31">
        <f>VLOOKUP(A22,'Absolute Total Monosaccharide C'!$E$2:$T$999,14)</f>
        <v>0.004972</v>
      </c>
      <c r="X22" s="31">
        <f>VLOOKUP(A22,'Absolute Total Monosaccharide C'!$E$2:$T$999,15)</f>
        <v>0</v>
      </c>
      <c r="Y22" s="31">
        <f>VLOOKUP(A22,'Absolute Total Monosaccharide C'!$E$2:$T$999,16)</f>
        <v>0</v>
      </c>
      <c r="Z22" s="100">
        <f>VLOOKUP(A22,'Absolute Total Monosaccharide C'!$E$2:$T$999,2)</f>
        <v>10.12</v>
      </c>
      <c r="AA22" s="31"/>
    </row>
    <row r="23">
      <c r="A23" s="19" t="s">
        <v>761</v>
      </c>
      <c r="B23" s="8" t="str">
        <f>VLOOKUP(A23,'Food Encyclopedia'!$C$2:$K$999,3)&amp;","&amp;VLOOKUP(A23,'Food Encyclopedia'!$C$2:$K$999,4)&amp;","&amp;VLOOKUP(A23,'Food Encyclopedia'!$C$2:$K$999,5)&amp;","&amp;VLOOKUP(A23,'Food Encyclopedia'!$C$2:$K$999,6)</f>
        <v>Bean, garbanzo, NA, canned,Organics,Organic garbanzo beans,Beans, Peas, Legumes, Nuts, Seeds</v>
      </c>
      <c r="C23" s="2" t="s">
        <v>757</v>
      </c>
      <c r="D23" s="31" t="str">
        <f>VLOOKUP(A23,'Food Encyclopedia'!$C$2:$K$999,6)</f>
        <v>Beans, Peas, Legumes, Nuts, Seeds</v>
      </c>
      <c r="E23" s="98">
        <v>40.0</v>
      </c>
      <c r="F23" s="31">
        <f t="shared" si="1"/>
        <v>40000</v>
      </c>
      <c r="G23" s="31" t="str">
        <f>VLOOKUP(A23,'Food Encyclopedia'!$C$2:$K$999,7)</f>
        <v>Vegetable</v>
      </c>
      <c r="H23" s="31" t="str">
        <f t="shared" si="2"/>
        <v>#VALUE!</v>
      </c>
      <c r="I23" s="31" t="str">
        <f t="shared" si="3"/>
        <v>#VALUE!</v>
      </c>
      <c r="J23" s="99" t="str">
        <f t="shared" si="4"/>
        <v>#VALUE!</v>
      </c>
      <c r="K23" s="116" t="str">
        <f t="shared" si="5"/>
        <v>#VALUE!</v>
      </c>
      <c r="L23" s="31">
        <f>VLOOKUP(A23,'Absolute Total Monosaccharide C'!$E$2:$T$999,3)</f>
        <v>0.391161</v>
      </c>
      <c r="M23" s="31">
        <f>VLOOKUP(A23,'Absolute Total Monosaccharide C'!$E$2:$T$999,4)</f>
        <v>0.012416</v>
      </c>
      <c r="N23" s="31">
        <f>VLOOKUP(A23,'Absolute Total Monosaccharide C'!$E$2:$T$999,5)</f>
        <v>0.002855</v>
      </c>
      <c r="O23" s="31">
        <f>VLOOKUP(A23,'Absolute Total Monosaccharide C'!$E$2:$T$999,6)</f>
        <v>0.002187</v>
      </c>
      <c r="P23" s="100">
        <f>VLOOKUP(A23,'Absolute Total Monosaccharide C'!$E$2:$T$999,7)</f>
        <v>0.050521</v>
      </c>
      <c r="Q23" s="31">
        <f>VLOOKUP(A23,'Absolute Total Monosaccharide C'!$E$2:$T$999,8)</f>
        <v>0.000735</v>
      </c>
      <c r="R23" s="31">
        <f>VLOOKUP(A23,'Absolute Total Monosaccharide C'!$E$2:$T$999,9)</f>
        <v>0.000768</v>
      </c>
      <c r="S23" s="31">
        <f>VLOOKUP(A23,'Absolute Total Monosaccharide C'!$E$2:$T$999,10)</f>
        <v>0.000138</v>
      </c>
      <c r="T23" s="31">
        <f>VLOOKUP(A23,'Absolute Total Monosaccharide C'!$E$2:$T$999,11)</f>
        <v>0.001359</v>
      </c>
      <c r="U23" s="31">
        <f>VLOOKUP(A23,'Absolute Total Monosaccharide C'!$E$2:$T$999,12)</f>
        <v>0</v>
      </c>
      <c r="V23" s="31">
        <f>VLOOKUP(A23,'Absolute Total Monosaccharide C'!$E$2:$T$999,13)</f>
        <v>0</v>
      </c>
      <c r="W23" s="31">
        <f>VLOOKUP(A23,'Absolute Total Monosaccharide C'!$E$2:$T$999,14)</f>
        <v>0.000773</v>
      </c>
      <c r="X23" s="31">
        <f>VLOOKUP(A23,'Absolute Total Monosaccharide C'!$E$2:$T$999,15)</f>
        <v>0</v>
      </c>
      <c r="Y23" s="31">
        <f>VLOOKUP(A23,'Absolute Total Monosaccharide C'!$E$2:$T$999,16)</f>
        <v>0.000599</v>
      </c>
      <c r="Z23" s="100">
        <f>VLOOKUP(A23,'Absolute Total Monosaccharide C'!$E$2:$T$999,2)</f>
        <v>10.11</v>
      </c>
      <c r="AA23" s="31"/>
    </row>
    <row r="24">
      <c r="A24" s="19" t="s">
        <v>771</v>
      </c>
      <c r="B24" s="8" t="str">
        <f>VLOOKUP(A24,'Food Encyclopedia'!$C$2:$K$999,3)&amp;","&amp;VLOOKUP(A24,'Food Encyclopedia'!$C$2:$K$999,4)&amp;","&amp;VLOOKUP(A24,'Food Encyclopedia'!$C$2:$K$999,5)&amp;","&amp;VLOOKUP(A24,'Food Encyclopedia'!$C$2:$K$999,6)</f>
        <v>Bean, butter, NA, canned,Signature Select,,Beans, Peas, Legumes, Nuts, Seeds</v>
      </c>
      <c r="C24" s="2" t="s">
        <v>757</v>
      </c>
      <c r="D24" s="31" t="str">
        <f>VLOOKUP(A24,'Food Encyclopedia'!$C$2:$K$999,6)</f>
        <v>Beans, Peas, Legumes, Nuts, Seeds</v>
      </c>
      <c r="E24" s="98">
        <v>40.0</v>
      </c>
      <c r="F24" s="31">
        <f t="shared" si="1"/>
        <v>40000</v>
      </c>
      <c r="G24" s="31" t="str">
        <f>VLOOKUP(A24,'Food Encyclopedia'!$C$2:$K$999,7)</f>
        <v>Vegetable</v>
      </c>
      <c r="H24" s="31" t="str">
        <f t="shared" si="2"/>
        <v>#VALUE!</v>
      </c>
      <c r="I24" s="31" t="str">
        <f t="shared" si="3"/>
        <v>#VALUE!</v>
      </c>
      <c r="J24" s="99" t="str">
        <f t="shared" si="4"/>
        <v>#VALUE!</v>
      </c>
      <c r="K24" s="116" t="str">
        <f t="shared" si="5"/>
        <v>#VALUE!</v>
      </c>
      <c r="L24" s="31">
        <f>VLOOKUP(A24,'Absolute Total Monosaccharide C'!$E$2:$T$999,3)</f>
        <v>0.289551</v>
      </c>
      <c r="M24" s="31">
        <f>VLOOKUP(A24,'Absolute Total Monosaccharide C'!$E$2:$T$999,4)</f>
        <v>0.006529</v>
      </c>
      <c r="N24" s="31">
        <f>VLOOKUP(A24,'Absolute Total Monosaccharide C'!$E$2:$T$999,5)</f>
        <v>0.002214</v>
      </c>
      <c r="O24" s="31">
        <f>VLOOKUP(A24,'Absolute Total Monosaccharide C'!$E$2:$T$999,6)</f>
        <v>0.006977</v>
      </c>
      <c r="P24" s="100">
        <f>VLOOKUP(A24,'Absolute Total Monosaccharide C'!$E$2:$T$999,7)</f>
        <v>0.045819</v>
      </c>
      <c r="Q24" s="31">
        <f>VLOOKUP(A24,'Absolute Total Monosaccharide C'!$E$2:$T$999,8)</f>
        <v>0.001005</v>
      </c>
      <c r="R24" s="31">
        <f>VLOOKUP(A24,'Absolute Total Monosaccharide C'!$E$2:$T$999,9)</f>
        <v>0.000654</v>
      </c>
      <c r="S24" s="31">
        <f>VLOOKUP(A24,'Absolute Total Monosaccharide C'!$E$2:$T$999,10)</f>
        <v>0.000325</v>
      </c>
      <c r="T24" s="31">
        <f>VLOOKUP(A24,'Absolute Total Monosaccharide C'!$E$2:$T$999,11)</f>
        <v>0.002021</v>
      </c>
      <c r="U24" s="31">
        <f>VLOOKUP(A24,'Absolute Total Monosaccharide C'!$E$2:$T$999,12)</f>
        <v>0</v>
      </c>
      <c r="V24" s="31">
        <f>VLOOKUP(A24,'Absolute Total Monosaccharide C'!$E$2:$T$999,13)</f>
        <v>0</v>
      </c>
      <c r="W24" s="31">
        <f>VLOOKUP(A24,'Absolute Total Monosaccharide C'!$E$2:$T$999,14)</f>
        <v>0.012494</v>
      </c>
      <c r="X24" s="31">
        <f>VLOOKUP(A24,'Absolute Total Monosaccharide C'!$E$2:$T$999,15)</f>
        <v>0</v>
      </c>
      <c r="Y24" s="31">
        <f>VLOOKUP(A24,'Absolute Total Monosaccharide C'!$E$2:$T$999,16)</f>
        <v>0.00053</v>
      </c>
      <c r="Z24" s="100">
        <f>VLOOKUP(A24,'Absolute Total Monosaccharide C'!$E$2:$T$999,2)</f>
        <v>10.11</v>
      </c>
      <c r="AA24" s="31"/>
    </row>
    <row r="25">
      <c r="A25" s="19" t="s">
        <v>531</v>
      </c>
      <c r="B25" s="8" t="str">
        <f>VLOOKUP(A25,'Food Encyclopedia'!$C$2:$K$999,3)&amp;","&amp;VLOOKUP(A25,'Food Encyclopedia'!$C$2:$K$999,4)&amp;","&amp;VLOOKUP(A25,'Food Encyclopedia'!$C$2:$K$999,5)&amp;","&amp;VLOOKUP(A25,'Food Encyclopedia'!$C$2:$K$999,6)</f>
        <v>Bread, white, whole, fresh,Oroweat,Country White ,Grain Products</v>
      </c>
      <c r="C25" s="2" t="s">
        <v>89</v>
      </c>
      <c r="D25" s="31" t="str">
        <f>VLOOKUP(A25,'Food Encyclopedia'!$C$2:$K$999,6)</f>
        <v>Grain Products</v>
      </c>
      <c r="E25" s="98">
        <v>50.0</v>
      </c>
      <c r="F25" s="31">
        <f t="shared" si="1"/>
        <v>50000</v>
      </c>
      <c r="G25" s="31" t="str">
        <f>VLOOKUP(A25,'Food Encyclopedia'!$C$2:$K$999,7)</f>
        <v>Bread</v>
      </c>
      <c r="H25" s="31" t="str">
        <f t="shared" si="2"/>
        <v>#VALUE!</v>
      </c>
      <c r="I25" s="31" t="str">
        <f t="shared" si="3"/>
        <v>#VALUE!</v>
      </c>
      <c r="J25" s="99" t="str">
        <f t="shared" si="4"/>
        <v>#VALUE!</v>
      </c>
      <c r="K25" s="116" t="str">
        <f t="shared" si="5"/>
        <v>#VALUE!</v>
      </c>
      <c r="L25" s="31">
        <f>VLOOKUP(A25,'Absolute Total Monosaccharide C'!$E$2:$T$999,3)</f>
        <v>0.620434</v>
      </c>
      <c r="M25" s="31">
        <f>VLOOKUP(A25,'Absolute Total Monosaccharide C'!$E$2:$T$999,4)</f>
        <v>0.000133</v>
      </c>
      <c r="N25" s="31">
        <f>VLOOKUP(A25,'Absolute Total Monosaccharide C'!$E$2:$T$999,5)</f>
        <v>0.004382</v>
      </c>
      <c r="O25" s="31">
        <f>VLOOKUP(A25,'Absolute Total Monosaccharide C'!$E$2:$T$999,6)</f>
        <v>0.005552</v>
      </c>
      <c r="P25" s="100">
        <f>VLOOKUP(A25,'Absolute Total Monosaccharide C'!$E$2:$T$999,7)</f>
        <v>0.014025</v>
      </c>
      <c r="Q25" s="31">
        <f>VLOOKUP(A25,'Absolute Total Monosaccharide C'!$E$2:$T$999,8)</f>
        <v>0.000974</v>
      </c>
      <c r="R25" s="102">
        <f>VLOOKUP(A25,'Absolute Total Monosaccharide C'!$E$2:$T$999,9)</f>
        <v>0.0000215</v>
      </c>
      <c r="S25" s="102">
        <f>VLOOKUP(A25,'Absolute Total Monosaccharide C'!$E$2:$T$999,10)</f>
        <v>0.0000572</v>
      </c>
      <c r="T25" s="102">
        <f>VLOOKUP(A25,'Absolute Total Monosaccharide C'!$E$2:$T$999,11)</f>
        <v>0.0000352</v>
      </c>
      <c r="U25" s="31">
        <f>VLOOKUP(A25,'Absolute Total Monosaccharide C'!$E$2:$T$999,12)</f>
        <v>0</v>
      </c>
      <c r="V25" s="31">
        <f>VLOOKUP(A25,'Absolute Total Monosaccharide C'!$E$2:$T$999,13)</f>
        <v>0</v>
      </c>
      <c r="W25" s="31">
        <f>VLOOKUP(A25,'Absolute Total Monosaccharide C'!$E$2:$T$999,14)</f>
        <v>0.002277</v>
      </c>
      <c r="X25" s="31">
        <f>VLOOKUP(A25,'Absolute Total Monosaccharide C'!$E$2:$T$999,15)</f>
        <v>0</v>
      </c>
      <c r="Y25" s="31">
        <f>VLOOKUP(A25,'Absolute Total Monosaccharide C'!$E$2:$T$999,16)</f>
        <v>0.000386</v>
      </c>
      <c r="Z25" s="100">
        <f>VLOOKUP(A25,'Absolute Total Monosaccharide C'!$E$2:$T$999,2)</f>
        <v>10.3</v>
      </c>
      <c r="AA25" s="31"/>
    </row>
    <row r="26">
      <c r="A26" s="19" t="s">
        <v>1096</v>
      </c>
      <c r="B26" s="8" t="str">
        <f>VLOOKUP(A26,'Food Encyclopedia'!$C$2:$K$999,3)&amp;","&amp;VLOOKUP(A26,'Food Encyclopedia'!$C$2:$K$999,4)&amp;","&amp;VLOOKUP(A26,'Food Encyclopedia'!$C$2:$K$999,5)&amp;","&amp;VLOOKUP(A26,'Food Encyclopedia'!$C$2:$K$999,6)</f>
        <v>Strong, commercial product, pouch,Gerber,2g Protein: Pear, sweet potato, greek yogurt (1 tbsp), oats, cinnamon, Toddler (12+ months),Fruits</v>
      </c>
      <c r="C26" s="2" t="s">
        <v>812</v>
      </c>
      <c r="D26" s="31" t="str">
        <f>VLOOKUP(A26,'Food Encyclopedia'!$C$2:$K$999,6)</f>
        <v>Fruits</v>
      </c>
      <c r="E26" s="98">
        <v>50.0</v>
      </c>
      <c r="F26" s="31">
        <f t="shared" si="1"/>
        <v>50000</v>
      </c>
      <c r="G26" s="31" t="str">
        <f>VLOOKUP(A26,'Food Encyclopedia'!$C$2:$K$999,7)</f>
        <v>Commercial weaning</v>
      </c>
      <c r="H26" s="31" t="str">
        <f t="shared" si="2"/>
        <v>#VALUE!</v>
      </c>
      <c r="I26" s="31" t="str">
        <f t="shared" si="3"/>
        <v>#VALUE!</v>
      </c>
      <c r="J26" s="99" t="str">
        <f t="shared" si="4"/>
        <v>#VALUE!</v>
      </c>
      <c r="K26" s="116" t="str">
        <f t="shared" si="5"/>
        <v>#VALUE!</v>
      </c>
      <c r="L26" s="31">
        <f>VLOOKUP(A26,'Absolute Total Monosaccharide C'!$E$2:$T$999,3)</f>
        <v>0.353614</v>
      </c>
      <c r="M26" s="31">
        <f>VLOOKUP(A26,'Absolute Total Monosaccharide C'!$E$2:$T$999,4)</f>
        <v>0.018992</v>
      </c>
      <c r="N26" s="31">
        <f>VLOOKUP(A26,'Absolute Total Monosaccharide C'!$E$2:$T$999,5)</f>
        <v>0.039913</v>
      </c>
      <c r="O26" s="31">
        <f>VLOOKUP(A26,'Absolute Total Monosaccharide C'!$E$2:$T$999,6)</f>
        <v>0.035478</v>
      </c>
      <c r="P26" s="100">
        <f>VLOOKUP(A26,'Absolute Total Monosaccharide C'!$E$2:$T$999,7)</f>
        <v>0.028457</v>
      </c>
      <c r="Q26" s="31">
        <f>VLOOKUP(A26,'Absolute Total Monosaccharide C'!$E$2:$T$999,8)</f>
        <v>0</v>
      </c>
      <c r="R26" s="31">
        <f>VLOOKUP(A26,'Absolute Total Monosaccharide C'!$E$2:$T$999,9)</f>
        <v>0.001561</v>
      </c>
      <c r="S26" s="31">
        <f>VLOOKUP(A26,'Absolute Total Monosaccharide C'!$E$2:$T$999,10)</f>
        <v>0</v>
      </c>
      <c r="T26" s="31">
        <f>VLOOKUP(A26,'Absolute Total Monosaccharide C'!$E$2:$T$999,11)</f>
        <v>0.014063</v>
      </c>
      <c r="U26" s="31">
        <f>VLOOKUP(A26,'Absolute Total Monosaccharide C'!$E$2:$T$999,12)</f>
        <v>0</v>
      </c>
      <c r="V26" s="31">
        <f>VLOOKUP(A26,'Absolute Total Monosaccharide C'!$E$2:$T$999,13)</f>
        <v>0</v>
      </c>
      <c r="W26" s="31">
        <f>VLOOKUP(A26,'Absolute Total Monosaccharide C'!$E$2:$T$999,14)</f>
        <v>0.001792</v>
      </c>
      <c r="X26" s="31">
        <f>VLOOKUP(A26,'Absolute Total Monosaccharide C'!$E$2:$T$999,15)</f>
        <v>0</v>
      </c>
      <c r="Y26" s="31">
        <f>VLOOKUP(A26,'Absolute Total Monosaccharide C'!$E$2:$T$999,16)</f>
        <v>0.00064</v>
      </c>
      <c r="Z26" s="100">
        <f>VLOOKUP(A26,'Absolute Total Monosaccharide C'!$E$2:$T$999,2)</f>
        <v>10.19</v>
      </c>
      <c r="AA26" s="31"/>
    </row>
    <row r="27">
      <c r="A27" s="19" t="s">
        <v>541</v>
      </c>
      <c r="B27" s="8" t="str">
        <f>VLOOKUP(A27,'Food Encyclopedia'!$C$2:$K$999,3)&amp;","&amp;VLOOKUP(A27,'Food Encyclopedia'!$C$2:$K$999,4)&amp;","&amp;VLOOKUP(A27,'Food Encyclopedia'!$C$2:$K$999,5)&amp;","&amp;VLOOKUP(A27,'Food Encyclopedia'!$C$2:$K$999,6)</f>
        <v>Bread, oatnut, whole, fresh,Oroweat,3-Seed Oatnut ,Grain Products</v>
      </c>
      <c r="C27" s="2" t="s">
        <v>89</v>
      </c>
      <c r="D27" s="31" t="str">
        <f>VLOOKUP(A27,'Food Encyclopedia'!$C$2:$K$999,6)</f>
        <v>Grain Products</v>
      </c>
      <c r="E27" s="98">
        <v>50.0</v>
      </c>
      <c r="F27" s="31">
        <f t="shared" si="1"/>
        <v>50000</v>
      </c>
      <c r="G27" s="31" t="str">
        <f>VLOOKUP(A27,'Food Encyclopedia'!$C$2:$K$999,7)</f>
        <v>Bread</v>
      </c>
      <c r="H27" s="31" t="str">
        <f t="shared" si="2"/>
        <v>#VALUE!</v>
      </c>
      <c r="I27" s="31" t="str">
        <f t="shared" si="3"/>
        <v>#VALUE!</v>
      </c>
      <c r="J27" s="99" t="str">
        <f t="shared" si="4"/>
        <v>#VALUE!</v>
      </c>
      <c r="K27" s="116" t="str">
        <f t="shared" si="5"/>
        <v>#VALUE!</v>
      </c>
      <c r="L27" s="31">
        <f>VLOOKUP(A27,'Absolute Total Monosaccharide C'!$E$2:$T$999,3)</f>
        <v>0.474636</v>
      </c>
      <c r="M27" s="31">
        <f>VLOOKUP(A27,'Absolute Total Monosaccharide C'!$E$2:$T$999,4)</f>
        <v>0.004789</v>
      </c>
      <c r="N27" s="31">
        <f>VLOOKUP(A27,'Absolute Total Monosaccharide C'!$E$2:$T$999,5)</f>
        <v>0.006193</v>
      </c>
      <c r="O27" s="31">
        <f>VLOOKUP(A27,'Absolute Total Monosaccharide C'!$E$2:$T$999,6)</f>
        <v>0.00497</v>
      </c>
      <c r="P27" s="100">
        <f>VLOOKUP(A27,'Absolute Total Monosaccharide C'!$E$2:$T$999,7)</f>
        <v>0.011503</v>
      </c>
      <c r="Q27" s="31">
        <f>VLOOKUP(A27,'Absolute Total Monosaccharide C'!$E$2:$T$999,8)</f>
        <v>0.001243</v>
      </c>
      <c r="R27" s="102">
        <f>VLOOKUP(A27,'Absolute Total Monosaccharide C'!$E$2:$T$999,9)</f>
        <v>0.0000861</v>
      </c>
      <c r="S27" s="102">
        <f>VLOOKUP(A27,'Absolute Total Monosaccharide C'!$E$2:$T$999,10)</f>
        <v>0.0000482</v>
      </c>
      <c r="T27" s="31">
        <f>VLOOKUP(A27,'Absolute Total Monosaccharide C'!$E$2:$T$999,11)</f>
        <v>0.000282</v>
      </c>
      <c r="U27" s="31">
        <f>VLOOKUP(A27,'Absolute Total Monosaccharide C'!$E$2:$T$999,12)</f>
        <v>0</v>
      </c>
      <c r="V27" s="31">
        <f>VLOOKUP(A27,'Absolute Total Monosaccharide C'!$E$2:$T$999,13)</f>
        <v>0</v>
      </c>
      <c r="W27" s="31">
        <f>VLOOKUP(A27,'Absolute Total Monosaccharide C'!$E$2:$T$999,14)</f>
        <v>0.003251</v>
      </c>
      <c r="X27" s="31">
        <f>VLOOKUP(A27,'Absolute Total Monosaccharide C'!$E$2:$T$999,15)</f>
        <v>0</v>
      </c>
      <c r="Y27" s="31">
        <f>VLOOKUP(A27,'Absolute Total Monosaccharide C'!$E$2:$T$999,16)</f>
        <v>0.000557</v>
      </c>
      <c r="Z27" s="100">
        <f>VLOOKUP(A27,'Absolute Total Monosaccharide C'!$E$2:$T$999,2)</f>
        <v>10.29</v>
      </c>
      <c r="AA27" s="31"/>
    </row>
    <row r="28">
      <c r="A28" s="19" t="s">
        <v>552</v>
      </c>
      <c r="B28" s="8" t="str">
        <f>VLOOKUP(A28,'Food Encyclopedia'!$C$2:$K$999,3)&amp;","&amp;VLOOKUP(A28,'Food Encyclopedia'!$C$2:$K$999,4)&amp;","&amp;VLOOKUP(A28,'Food Encyclopedia'!$C$2:$K$999,5)&amp;","&amp;VLOOKUP(A28,'Food Encyclopedia'!$C$2:$K$999,6)</f>
        <v>Bread, English muffin, whole, fresh,Oroweat,Double Fiber,Grain Products</v>
      </c>
      <c r="C28" s="2" t="s">
        <v>89</v>
      </c>
      <c r="D28" s="31" t="str">
        <f>VLOOKUP(A28,'Food Encyclopedia'!$C$2:$K$999,6)</f>
        <v>Grain Products</v>
      </c>
      <c r="E28" s="98">
        <v>50.0</v>
      </c>
      <c r="F28" s="31">
        <f t="shared" si="1"/>
        <v>50000</v>
      </c>
      <c r="G28" s="31" t="str">
        <f>VLOOKUP(A28,'Food Encyclopedia'!$C$2:$K$999,7)</f>
        <v>Bread</v>
      </c>
      <c r="H28" s="31" t="str">
        <f t="shared" si="2"/>
        <v>#VALUE!</v>
      </c>
      <c r="I28" s="31" t="str">
        <f t="shared" si="3"/>
        <v>#VALUE!</v>
      </c>
      <c r="J28" s="99" t="str">
        <f t="shared" si="4"/>
        <v>#VALUE!</v>
      </c>
      <c r="K28" s="116" t="str">
        <f t="shared" si="5"/>
        <v>#VALUE!</v>
      </c>
      <c r="L28" s="31">
        <f>VLOOKUP(A28,'Absolute Total Monosaccharide C'!$E$2:$T$999,3)</f>
        <v>0.504118</v>
      </c>
      <c r="M28" s="31">
        <f>VLOOKUP(A28,'Absolute Total Monosaccharide C'!$E$2:$T$999,4)</f>
        <v>0.001618</v>
      </c>
      <c r="N28" s="31">
        <f>VLOOKUP(A28,'Absolute Total Monosaccharide C'!$E$2:$T$999,5)</f>
        <v>0.008027</v>
      </c>
      <c r="O28" s="31">
        <f>VLOOKUP(A28,'Absolute Total Monosaccharide C'!$E$2:$T$999,6)</f>
        <v>0.013571</v>
      </c>
      <c r="P28" s="100">
        <f>VLOOKUP(A28,'Absolute Total Monosaccharide C'!$E$2:$T$999,7)</f>
        <v>0.013293</v>
      </c>
      <c r="Q28" s="31">
        <f>VLOOKUP(A28,'Absolute Total Monosaccharide C'!$E$2:$T$999,8)</f>
        <v>0.001233</v>
      </c>
      <c r="R28" s="102">
        <f>VLOOKUP(A28,'Absolute Total Monosaccharide C'!$E$2:$T$999,9)</f>
        <v>0.0000534</v>
      </c>
      <c r="S28" s="31">
        <f>VLOOKUP(A28,'Absolute Total Monosaccharide C'!$E$2:$T$999,10)</f>
        <v>0.000101</v>
      </c>
      <c r="T28" s="31">
        <f>VLOOKUP(A28,'Absolute Total Monosaccharide C'!$E$2:$T$999,11)</f>
        <v>0</v>
      </c>
      <c r="U28" s="31">
        <f>VLOOKUP(A28,'Absolute Total Monosaccharide C'!$E$2:$T$999,12)</f>
        <v>0</v>
      </c>
      <c r="V28" s="31">
        <f>VLOOKUP(A28,'Absolute Total Monosaccharide C'!$E$2:$T$999,13)</f>
        <v>0</v>
      </c>
      <c r="W28" s="31">
        <f>VLOOKUP(A28,'Absolute Total Monosaccharide C'!$E$2:$T$999,14)</f>
        <v>0.001865</v>
      </c>
      <c r="X28" s="31">
        <f>VLOOKUP(A28,'Absolute Total Monosaccharide C'!$E$2:$T$999,15)</f>
        <v>0</v>
      </c>
      <c r="Y28" s="31">
        <f>VLOOKUP(A28,'Absolute Total Monosaccharide C'!$E$2:$T$999,16)</f>
        <v>0.000509</v>
      </c>
      <c r="Z28" s="100">
        <f>VLOOKUP(A28,'Absolute Total Monosaccharide C'!$E$2:$T$999,2)</f>
        <v>10.2</v>
      </c>
      <c r="AA28" s="31"/>
    </row>
    <row r="29">
      <c r="A29" s="19" t="s">
        <v>729</v>
      </c>
      <c r="B29" s="8" t="str">
        <f>VLOOKUP(A29,'Food Encyclopedia'!$C$2:$K$999,3)&amp;","&amp;VLOOKUP(A29,'Food Encyclopedia'!$C$2:$K$999,4)&amp;","&amp;VLOOKUP(A29,'Food Encyclopedia'!$C$2:$K$999,5)&amp;","&amp;VLOOKUP(A29,'Food Encyclopedia'!$C$2:$K$999,6)</f>
        <v>Cereal, oat, NA, packed,General Mills,Honey Nut Cheerios,Grain Products</v>
      </c>
      <c r="C29" s="2" t="s">
        <v>89</v>
      </c>
      <c r="D29" s="31" t="str">
        <f>VLOOKUP(A29,'Food Encyclopedia'!$C$2:$K$999,6)</f>
        <v>Grain Products</v>
      </c>
      <c r="E29" s="98">
        <v>40.0</v>
      </c>
      <c r="F29" s="31">
        <f t="shared" si="1"/>
        <v>40000</v>
      </c>
      <c r="G29" s="31" t="str">
        <f>VLOOKUP(A29,'Food Encyclopedia'!$C$2:$K$999,7)</f>
        <v>Cereal</v>
      </c>
      <c r="H29" s="31" t="str">
        <f t="shared" si="2"/>
        <v>#VALUE!</v>
      </c>
      <c r="I29" s="31" t="str">
        <f t="shared" si="3"/>
        <v>#VALUE!</v>
      </c>
      <c r="J29" s="99" t="str">
        <f t="shared" si="4"/>
        <v>#VALUE!</v>
      </c>
      <c r="K29" s="116" t="str">
        <f t="shared" si="5"/>
        <v>#VALUE!</v>
      </c>
      <c r="L29" s="31">
        <f>VLOOKUP(A29,'Absolute Total Monosaccharide C'!$E$2:$T$999,3)</f>
        <v>0.713367</v>
      </c>
      <c r="M29" s="31">
        <f>VLOOKUP(A29,'Absolute Total Monosaccharide C'!$E$2:$T$999,4)</f>
        <v>0.009265</v>
      </c>
      <c r="N29" s="31">
        <f>VLOOKUP(A29,'Absolute Total Monosaccharide C'!$E$2:$T$999,5)</f>
        <v>0.067375</v>
      </c>
      <c r="O29" s="31">
        <f>VLOOKUP(A29,'Absolute Total Monosaccharide C'!$E$2:$T$999,6)</f>
        <v>0.013038</v>
      </c>
      <c r="P29" s="100">
        <f>VLOOKUP(A29,'Absolute Total Monosaccharide C'!$E$2:$T$999,7)</f>
        <v>0.010728</v>
      </c>
      <c r="Q29" s="31">
        <f>VLOOKUP(A29,'Absolute Total Monosaccharide C'!$E$2:$T$999,8)</f>
        <v>0</v>
      </c>
      <c r="R29" s="31">
        <f>VLOOKUP(A29,'Absolute Total Monosaccharide C'!$E$2:$T$999,9)</f>
        <v>0.000143</v>
      </c>
      <c r="S29" s="31">
        <f>VLOOKUP(A29,'Absolute Total Monosaccharide C'!$E$2:$T$999,10)</f>
        <v>0</v>
      </c>
      <c r="T29" s="31">
        <f>VLOOKUP(A29,'Absolute Total Monosaccharide C'!$E$2:$T$999,11)</f>
        <v>0.000726</v>
      </c>
      <c r="U29" s="31">
        <f>VLOOKUP(A29,'Absolute Total Monosaccharide C'!$E$2:$T$999,12)</f>
        <v>0</v>
      </c>
      <c r="V29" s="31">
        <f>VLOOKUP(A29,'Absolute Total Monosaccharide C'!$E$2:$T$999,13)</f>
        <v>0</v>
      </c>
      <c r="W29" s="31">
        <f>VLOOKUP(A29,'Absolute Total Monosaccharide C'!$E$2:$T$999,14)</f>
        <v>0.000685</v>
      </c>
      <c r="X29" s="31">
        <f>VLOOKUP(A29,'Absolute Total Monosaccharide C'!$E$2:$T$999,15)</f>
        <v>0.000366</v>
      </c>
      <c r="Y29" s="31">
        <f>VLOOKUP(A29,'Absolute Total Monosaccharide C'!$E$2:$T$999,16)</f>
        <v>0</v>
      </c>
      <c r="Z29" s="100">
        <f>VLOOKUP(A29,'Absolute Total Monosaccharide C'!$E$2:$T$999,2)</f>
        <v>10.22</v>
      </c>
      <c r="AA29" s="19">
        <v>1.01535557</v>
      </c>
    </row>
    <row r="30">
      <c r="A30" s="19" t="s">
        <v>1180</v>
      </c>
      <c r="B30" s="8" t="str">
        <f>VLOOKUP(A30,'Food Encyclopedia'!$C$2:$K$999,3)&amp;","&amp;VLOOKUP(A30,'Food Encyclopedia'!$C$2:$K$999,4)&amp;","&amp;VLOOKUP(A30,'Food Encyclopedia'!$C$2:$K$999,5)&amp;","&amp;VLOOKUP(A30,'Food Encyclopedia'!$C$2:$K$999,6)</f>
        <v>Pasta, penne rigate (whole wheat), NA, dried,Organics,,Grain Products</v>
      </c>
      <c r="C30" s="2" t="s">
        <v>1166</v>
      </c>
      <c r="D30" s="31" t="str">
        <f>VLOOKUP(A30,'Food Encyclopedia'!$C$2:$K$999,6)</f>
        <v>Grain Products</v>
      </c>
      <c r="E30" s="98">
        <v>40.0</v>
      </c>
      <c r="F30" s="31">
        <f t="shared" si="1"/>
        <v>40000</v>
      </c>
      <c r="G30" s="31" t="str">
        <f>VLOOKUP(A30,'Food Encyclopedia'!$C$2:$K$999,7)</f>
        <v>Pasta</v>
      </c>
      <c r="H30" s="31" t="str">
        <f t="shared" si="2"/>
        <v>#VALUE!</v>
      </c>
      <c r="I30" s="31" t="str">
        <f t="shared" si="3"/>
        <v>#VALUE!</v>
      </c>
      <c r="J30" s="99" t="str">
        <f t="shared" si="4"/>
        <v>#VALUE!</v>
      </c>
      <c r="K30" s="116" t="str">
        <f t="shared" si="5"/>
        <v>#VALUE!</v>
      </c>
      <c r="L30" s="31">
        <f>VLOOKUP(A30,'Absolute Total Monosaccharide C'!$E$2:$T$999,3)</f>
        <v>0.847334</v>
      </c>
      <c r="M30" s="31">
        <f>VLOOKUP(A30,'Absolute Total Monosaccharide C'!$E$2:$T$999,4)</f>
        <v>0.007576</v>
      </c>
      <c r="N30" s="31">
        <f>VLOOKUP(A30,'Absolute Total Monosaccharide C'!$E$2:$T$999,5)</f>
        <v>0.006558</v>
      </c>
      <c r="O30" s="31">
        <f>VLOOKUP(A30,'Absolute Total Monosaccharide C'!$E$2:$T$999,6)</f>
        <v>0.030877</v>
      </c>
      <c r="P30" s="100">
        <f>VLOOKUP(A30,'Absolute Total Monosaccharide C'!$E$2:$T$999,7)</f>
        <v>0.022205</v>
      </c>
      <c r="Q30" s="31">
        <f>VLOOKUP(A30,'Absolute Total Monosaccharide C'!$E$2:$T$999,8)</f>
        <v>0</v>
      </c>
      <c r="R30" s="31">
        <f>VLOOKUP(A30,'Absolute Total Monosaccharide C'!$E$2:$T$999,9)</f>
        <v>0.00023</v>
      </c>
      <c r="S30" s="31">
        <f>VLOOKUP(A30,'Absolute Total Monosaccharide C'!$E$2:$T$999,10)</f>
        <v>0.000151</v>
      </c>
      <c r="T30" s="31">
        <f>VLOOKUP(A30,'Absolute Total Monosaccharide C'!$E$2:$T$999,11)</f>
        <v>0.000435</v>
      </c>
      <c r="U30" s="31">
        <f>VLOOKUP(A30,'Absolute Total Monosaccharide C'!$E$2:$T$999,12)</f>
        <v>0</v>
      </c>
      <c r="V30" s="31">
        <f>VLOOKUP(A30,'Absolute Total Monosaccharide C'!$E$2:$T$999,13)</f>
        <v>0</v>
      </c>
      <c r="W30" s="31">
        <f>VLOOKUP(A30,'Absolute Total Monosaccharide C'!$E$2:$T$999,14)</f>
        <v>0.002244</v>
      </c>
      <c r="X30" s="31">
        <f>VLOOKUP(A30,'Absolute Total Monosaccharide C'!$E$2:$T$999,15)</f>
        <v>0</v>
      </c>
      <c r="Y30" s="31">
        <f>VLOOKUP(A30,'Absolute Total Monosaccharide C'!$E$2:$T$999,16)</f>
        <v>0.000489</v>
      </c>
      <c r="Z30" s="100">
        <f>VLOOKUP(A30,'Absolute Total Monosaccharide C'!$E$2:$T$999,2)</f>
        <v>10.43</v>
      </c>
      <c r="AA30" s="31"/>
    </row>
    <row r="31">
      <c r="A31" s="19" t="s">
        <v>807</v>
      </c>
      <c r="B31" s="8" t="str">
        <f>VLOOKUP(A31,'Food Encyclopedia'!$C$2:$K$999,3)&amp;","&amp;VLOOKUP(A31,'Food Encyclopedia'!$C$2:$K$999,4)&amp;","&amp;VLOOKUP(A31,'Food Encyclopedia'!$C$2:$K$999,5)&amp;","&amp;VLOOKUP(A31,'Food Encyclopedia'!$C$2:$K$999,6)</f>
        <v>Ravioli, commercial product, pre-cooked,Organics Happy Tot,Organic Cheese &amp; Spinach Ravioli with marinara sauce, Tots &amp; Tykes (12+ months),Grain Products</v>
      </c>
      <c r="C31" s="2" t="s">
        <v>89</v>
      </c>
      <c r="D31" s="31" t="str">
        <f>VLOOKUP(A31,'Food Encyclopedia'!$C$2:$K$999,6)</f>
        <v>Grain Products</v>
      </c>
      <c r="E31" s="98">
        <v>50.0</v>
      </c>
      <c r="F31" s="31">
        <f t="shared" si="1"/>
        <v>50000</v>
      </c>
      <c r="G31" s="31" t="str">
        <f>VLOOKUP(A31,'Food Encyclopedia'!$C$2:$K$999,7)</f>
        <v>Commercial weaning</v>
      </c>
      <c r="H31" s="31" t="str">
        <f t="shared" si="2"/>
        <v>#VALUE!</v>
      </c>
      <c r="I31" s="31" t="str">
        <f t="shared" si="3"/>
        <v>#VALUE!</v>
      </c>
      <c r="J31" s="99" t="str">
        <f t="shared" si="4"/>
        <v>#VALUE!</v>
      </c>
      <c r="K31" s="116" t="str">
        <f t="shared" si="5"/>
        <v>#VALUE!</v>
      </c>
      <c r="L31" s="31">
        <f>VLOOKUP(A31,'Absolute Total Monosaccharide C'!$E$2:$T$999,3)</f>
        <v>0.56543</v>
      </c>
      <c r="M31" s="31">
        <f>VLOOKUP(A31,'Absolute Total Monosaccharide C'!$E$2:$T$999,4)</f>
        <v>0.016522</v>
      </c>
      <c r="N31" s="31">
        <f>VLOOKUP(A31,'Absolute Total Monosaccharide C'!$E$2:$T$999,5)</f>
        <v>0.013047</v>
      </c>
      <c r="O31" s="31">
        <f>VLOOKUP(A31,'Absolute Total Monosaccharide C'!$E$2:$T$999,6)</f>
        <v>0.025262</v>
      </c>
      <c r="P31" s="100">
        <f>VLOOKUP(A31,'Absolute Total Monosaccharide C'!$E$2:$T$999,7)</f>
        <v>0.021247</v>
      </c>
      <c r="Q31" s="31">
        <f>VLOOKUP(A31,'Absolute Total Monosaccharide C'!$E$2:$T$999,8)</f>
        <v>0</v>
      </c>
      <c r="R31" s="31">
        <f>VLOOKUP(A31,'Absolute Total Monosaccharide C'!$E$2:$T$999,9)</f>
        <v>0.000735</v>
      </c>
      <c r="S31" s="31">
        <f>VLOOKUP(A31,'Absolute Total Monosaccharide C'!$E$2:$T$999,10)</f>
        <v>0</v>
      </c>
      <c r="T31" s="31">
        <f>VLOOKUP(A31,'Absolute Total Monosaccharide C'!$E$2:$T$999,11)</f>
        <v>0.008948</v>
      </c>
      <c r="U31" s="31">
        <f>VLOOKUP(A31,'Absolute Total Monosaccharide C'!$E$2:$T$999,12)</f>
        <v>0</v>
      </c>
      <c r="V31" s="31">
        <f>VLOOKUP(A31,'Absolute Total Monosaccharide C'!$E$2:$T$999,13)</f>
        <v>0</v>
      </c>
      <c r="W31" s="31">
        <f>VLOOKUP(A31,'Absolute Total Monosaccharide C'!$E$2:$T$999,14)</f>
        <v>0.00202</v>
      </c>
      <c r="X31" s="31">
        <f>VLOOKUP(A31,'Absolute Total Monosaccharide C'!$E$2:$T$999,15)</f>
        <v>0</v>
      </c>
      <c r="Y31" s="31">
        <f>VLOOKUP(A31,'Absolute Total Monosaccharide C'!$E$2:$T$999,16)</f>
        <v>0</v>
      </c>
      <c r="Z31" s="100">
        <f>VLOOKUP(A31,'Absolute Total Monosaccharide C'!$E$2:$T$999,2)</f>
        <v>10.29</v>
      </c>
      <c r="AA31" s="19">
        <v>0.81748466</v>
      </c>
    </row>
    <row r="32">
      <c r="A32" s="19" t="s">
        <v>768</v>
      </c>
      <c r="B32" s="8" t="str">
        <f>VLOOKUP(A32,'Food Encyclopedia'!$C$2:$K$999,3)&amp;","&amp;VLOOKUP(A32,'Food Encyclopedia'!$C$2:$K$999,4)&amp;","&amp;VLOOKUP(A32,'Food Encyclopedia'!$C$2:$K$999,5)&amp;","&amp;VLOOKUP(A32,'Food Encyclopedia'!$C$2:$K$999,6)</f>
        <v>Bean, blackeye, NA, canned,Signature Select,,Beans, Peas, Legumes, Nuts, Seeds</v>
      </c>
      <c r="C32" s="2" t="s">
        <v>757</v>
      </c>
      <c r="D32" s="31" t="str">
        <f>VLOOKUP(A32,'Food Encyclopedia'!$C$2:$K$999,6)</f>
        <v>Beans, Peas, Legumes, Nuts, Seeds</v>
      </c>
      <c r="E32" s="98">
        <v>40.0</v>
      </c>
      <c r="F32" s="31">
        <f t="shared" si="1"/>
        <v>40000</v>
      </c>
      <c r="G32" s="31" t="str">
        <f>VLOOKUP(A32,'Food Encyclopedia'!$C$2:$K$999,7)</f>
        <v>Vegetable</v>
      </c>
      <c r="H32" s="31" t="str">
        <f t="shared" si="2"/>
        <v>#VALUE!</v>
      </c>
      <c r="I32" s="31" t="str">
        <f t="shared" si="3"/>
        <v>#VALUE!</v>
      </c>
      <c r="J32" s="99" t="str">
        <f t="shared" si="4"/>
        <v>#VALUE!</v>
      </c>
      <c r="K32" s="116" t="str">
        <f t="shared" si="5"/>
        <v>#VALUE!</v>
      </c>
      <c r="L32" s="31">
        <f>VLOOKUP(A32,'Absolute Total Monosaccharide C'!$E$2:$T$999,3)</f>
        <v>0.42772</v>
      </c>
      <c r="M32" s="31">
        <f>VLOOKUP(A32,'Absolute Total Monosaccharide C'!$E$2:$T$999,4)</f>
        <v>0.006752</v>
      </c>
      <c r="N32" s="31">
        <f>VLOOKUP(A32,'Absolute Total Monosaccharide C'!$E$2:$T$999,5)</f>
        <v>0.002537</v>
      </c>
      <c r="O32" s="31">
        <f>VLOOKUP(A32,'Absolute Total Monosaccharide C'!$E$2:$T$999,6)</f>
        <v>0.002652</v>
      </c>
      <c r="P32" s="100">
        <f>VLOOKUP(A32,'Absolute Total Monosaccharide C'!$E$2:$T$999,7)</f>
        <v>0.034242</v>
      </c>
      <c r="Q32" s="31">
        <f>VLOOKUP(A32,'Absolute Total Monosaccharide C'!$E$2:$T$999,8)</f>
        <v>0.000982</v>
      </c>
      <c r="R32" s="31">
        <f>VLOOKUP(A32,'Absolute Total Monosaccharide C'!$E$2:$T$999,9)</f>
        <v>0.000757</v>
      </c>
      <c r="S32" s="31">
        <f>VLOOKUP(A32,'Absolute Total Monosaccharide C'!$E$2:$T$999,10)</f>
        <v>0.000348</v>
      </c>
      <c r="T32" s="31">
        <f>VLOOKUP(A32,'Absolute Total Monosaccharide C'!$E$2:$T$999,11)</f>
        <v>0.001521</v>
      </c>
      <c r="U32" s="31">
        <f>VLOOKUP(A32,'Absolute Total Monosaccharide C'!$E$2:$T$999,12)</f>
        <v>0</v>
      </c>
      <c r="V32" s="31">
        <f>VLOOKUP(A32,'Absolute Total Monosaccharide C'!$E$2:$T$999,13)</f>
        <v>0</v>
      </c>
      <c r="W32" s="31">
        <f>VLOOKUP(A32,'Absolute Total Monosaccharide C'!$E$2:$T$999,14)</f>
        <v>0.001082</v>
      </c>
      <c r="X32" s="31">
        <f>VLOOKUP(A32,'Absolute Total Monosaccharide C'!$E$2:$T$999,15)</f>
        <v>0</v>
      </c>
      <c r="Y32" s="31">
        <f>VLOOKUP(A32,'Absolute Total Monosaccharide C'!$E$2:$T$999,16)</f>
        <v>0.000594</v>
      </c>
      <c r="Z32" s="100">
        <f>VLOOKUP(A32,'Absolute Total Monosaccharide C'!$E$2:$T$999,2)</f>
        <v>10.23</v>
      </c>
      <c r="AA32" s="31"/>
    </row>
    <row r="33">
      <c r="A33" s="19" t="s">
        <v>707</v>
      </c>
      <c r="B33" s="8" t="str">
        <f>VLOOKUP(A33,'Food Encyclopedia'!$C$2:$K$999,3)&amp;","&amp;VLOOKUP(A33,'Food Encyclopedia'!$C$2:$K$999,4)&amp;","&amp;VLOOKUP(A33,'Food Encyclopedia'!$C$2:$K$999,5)&amp;","&amp;VLOOKUP(A33,'Food Encyclopedia'!$C$2:$K$999,6)</f>
        <v>Spread, almond, NA, sachet,Justin's,Cinnamon Almond Butter,Beans, Peas, Legumes, Nuts, Seeds</v>
      </c>
      <c r="C33" s="2" t="s">
        <v>89</v>
      </c>
      <c r="D33" s="31" t="str">
        <f>VLOOKUP(A33,'Food Encyclopedia'!$C$2:$K$999,6)</f>
        <v>Beans, Peas, Legumes, Nuts, Seeds</v>
      </c>
      <c r="E33" s="98">
        <v>6.0</v>
      </c>
      <c r="F33" s="31">
        <f t="shared" si="1"/>
        <v>6000</v>
      </c>
      <c r="G33" s="31" t="str">
        <f>VLOOKUP(A33,'Food Encyclopedia'!$C$2:$K$999,7)</f>
        <v>Fats</v>
      </c>
      <c r="H33" s="31" t="str">
        <f t="shared" si="2"/>
        <v>#VALUE!</v>
      </c>
      <c r="I33" s="31" t="str">
        <f t="shared" si="3"/>
        <v>#VALUE!</v>
      </c>
      <c r="J33" s="99" t="str">
        <f t="shared" si="4"/>
        <v>#VALUE!</v>
      </c>
      <c r="K33" s="116" t="str">
        <f t="shared" si="5"/>
        <v>#VALUE!</v>
      </c>
      <c r="L33" s="31">
        <f>VLOOKUP(A33,'Absolute Total Monosaccharide C'!$E$2:$T$999,3)</f>
        <v>0.045487</v>
      </c>
      <c r="M33" s="31">
        <f>VLOOKUP(A33,'Absolute Total Monosaccharide C'!$E$2:$T$999,4)</f>
        <v>0.015126</v>
      </c>
      <c r="N33" s="31">
        <f>VLOOKUP(A33,'Absolute Total Monosaccharide C'!$E$2:$T$999,5)</f>
        <v>0</v>
      </c>
      <c r="O33" s="31">
        <f>VLOOKUP(A33,'Absolute Total Monosaccharide C'!$E$2:$T$999,6)</f>
        <v>0.020594</v>
      </c>
      <c r="P33" s="100">
        <f>VLOOKUP(A33,'Absolute Total Monosaccharide C'!$E$2:$T$999,7)</f>
        <v>0.0578</v>
      </c>
      <c r="Q33" s="31">
        <f>VLOOKUP(A33,'Absolute Total Monosaccharide C'!$E$2:$T$999,8)</f>
        <v>0.002191</v>
      </c>
      <c r="R33" s="31">
        <f>VLOOKUP(A33,'Absolute Total Monosaccharide C'!$E$2:$T$999,9)</f>
        <v>0.003076</v>
      </c>
      <c r="S33" s="31">
        <f>VLOOKUP(A33,'Absolute Total Monosaccharide C'!$E$2:$T$999,10)</f>
        <v>0</v>
      </c>
      <c r="T33" s="31">
        <f>VLOOKUP(A33,'Absolute Total Monosaccharide C'!$E$2:$T$999,11)</f>
        <v>0.006608</v>
      </c>
      <c r="U33" s="31">
        <f>VLOOKUP(A33,'Absolute Total Monosaccharide C'!$E$2:$T$999,12)</f>
        <v>0</v>
      </c>
      <c r="V33" s="31">
        <f>VLOOKUP(A33,'Absolute Total Monosaccharide C'!$E$2:$T$999,13)</f>
        <v>0</v>
      </c>
      <c r="W33" s="31">
        <f>VLOOKUP(A33,'Absolute Total Monosaccharide C'!$E$2:$T$999,14)</f>
        <v>0.00043</v>
      </c>
      <c r="X33" s="31">
        <f>VLOOKUP(A33,'Absolute Total Monosaccharide C'!$E$2:$T$999,15)</f>
        <v>0.000292</v>
      </c>
      <c r="Y33" s="31">
        <f>VLOOKUP(A33,'Absolute Total Monosaccharide C'!$E$2:$T$999,16)</f>
        <v>0</v>
      </c>
      <c r="Z33" s="100">
        <f>VLOOKUP(A33,'Absolute Total Monosaccharide C'!$E$2:$T$999,2)</f>
        <v>10.02</v>
      </c>
      <c r="AA33" s="19">
        <v>0.110524329</v>
      </c>
    </row>
    <row r="34">
      <c r="A34" s="19" t="s">
        <v>358</v>
      </c>
      <c r="B34" s="8" t="str">
        <f>VLOOKUP(A34,'Food Encyclopedia'!$C$2:$K$999,3)&amp;","&amp;VLOOKUP(A34,'Food Encyclopedia'!$C$2:$K$999,4)&amp;","&amp;VLOOKUP(A34,'Food Encyclopedia'!$C$2:$K$999,5)&amp;","&amp;VLOOKUP(A34,'Food Encyclopedia'!$C$2:$K$999,6)</f>
        <v>Chard, green, leaves and stalk, fresh,Cal-Organic,,Vegetables</v>
      </c>
      <c r="C34" s="2" t="s">
        <v>192</v>
      </c>
      <c r="D34" s="31" t="str">
        <f>VLOOKUP(A34,'Food Encyclopedia'!$C$2:$K$999,6)</f>
        <v>Vegetables</v>
      </c>
      <c r="E34" s="98">
        <v>40.0</v>
      </c>
      <c r="F34" s="31">
        <f t="shared" si="1"/>
        <v>40000</v>
      </c>
      <c r="G34" s="31" t="str">
        <f>VLOOKUP(A34,'Food Encyclopedia'!$C$2:$K$999,7)</f>
        <v>Vegetable</v>
      </c>
      <c r="H34" s="31" t="str">
        <f t="shared" si="2"/>
        <v>#VALUE!</v>
      </c>
      <c r="I34" s="31" t="str">
        <f t="shared" si="3"/>
        <v>#VALUE!</v>
      </c>
      <c r="J34" s="99" t="str">
        <f t="shared" si="4"/>
        <v>#VALUE!</v>
      </c>
      <c r="K34" s="116" t="str">
        <f t="shared" si="5"/>
        <v>#VALUE!</v>
      </c>
      <c r="L34" s="31">
        <f>VLOOKUP(A34,'Absolute Total Monosaccharide C'!$E$2:$T$999,3)</f>
        <v>0.074886</v>
      </c>
      <c r="M34" s="31">
        <f>VLOOKUP(A34,'Absolute Total Monosaccharide C'!$E$2:$T$999,4)</f>
        <v>0.035702</v>
      </c>
      <c r="N34" s="31">
        <f>VLOOKUP(A34,'Absolute Total Monosaccharide C'!$E$2:$T$999,5)</f>
        <v>0</v>
      </c>
      <c r="O34" s="31">
        <f>VLOOKUP(A34,'Absolute Total Monosaccharide C'!$E$2:$T$999,6)</f>
        <v>0.027169</v>
      </c>
      <c r="P34" s="100">
        <f>VLOOKUP(A34,'Absolute Total Monosaccharide C'!$E$2:$T$999,7)</f>
        <v>0.064654</v>
      </c>
      <c r="Q34" s="31">
        <f>VLOOKUP(A34,'Absolute Total Monosaccharide C'!$E$2:$T$999,8)</f>
        <v>0.003081</v>
      </c>
      <c r="R34" s="31">
        <f>VLOOKUP(A34,'Absolute Total Monosaccharide C'!$E$2:$T$999,9)</f>
        <v>0.006897</v>
      </c>
      <c r="S34" s="31">
        <f>VLOOKUP(A34,'Absolute Total Monosaccharide C'!$E$2:$T$999,10)</f>
        <v>0</v>
      </c>
      <c r="T34" s="31">
        <f>VLOOKUP(A34,'Absolute Total Monosaccharide C'!$E$2:$T$999,11)</f>
        <v>0.018991</v>
      </c>
      <c r="U34" s="31">
        <f>VLOOKUP(A34,'Absolute Total Monosaccharide C'!$E$2:$T$999,12)</f>
        <v>0</v>
      </c>
      <c r="V34" s="31">
        <f>VLOOKUP(A34,'Absolute Total Monosaccharide C'!$E$2:$T$999,13)</f>
        <v>0</v>
      </c>
      <c r="W34" s="31">
        <f>VLOOKUP(A34,'Absolute Total Monosaccharide C'!$E$2:$T$999,14)</f>
        <v>0.001652</v>
      </c>
      <c r="X34" s="31">
        <f>VLOOKUP(A34,'Absolute Total Monosaccharide C'!$E$2:$T$999,15)</f>
        <v>0</v>
      </c>
      <c r="Y34" s="31">
        <f>VLOOKUP(A34,'Absolute Total Monosaccharide C'!$E$2:$T$999,16)</f>
        <v>0.001403</v>
      </c>
      <c r="Z34" s="100">
        <f>VLOOKUP(A34,'Absolute Total Monosaccharide C'!$E$2:$T$999,2)</f>
        <v>10.03</v>
      </c>
      <c r="AA34" s="19">
        <v>0.331187032</v>
      </c>
    </row>
    <row r="35">
      <c r="A35" s="19" t="s">
        <v>1195</v>
      </c>
      <c r="B35" s="8" t="str">
        <f>VLOOKUP(A35,'Food Encyclopedia'!$C$2:$K$999,3)&amp;","&amp;VLOOKUP(A35,'Food Encyclopedia'!$C$2:$K$999,4)&amp;","&amp;VLOOKUP(A35,'Food Encyclopedia'!$C$2:$K$999,5)&amp;","&amp;VLOOKUP(A35,'Food Encyclopedia'!$C$2:$K$999,6)</f>
        <v>Quinoa, Red, whole grain, dried,Bob's Red Mill,Organic Whole Grain Red Quinoa: The Traditional Grain of the Andes,Grain Products</v>
      </c>
      <c r="C35" s="2" t="s">
        <v>1198</v>
      </c>
      <c r="D35" s="31" t="str">
        <f>VLOOKUP(A35,'Food Encyclopedia'!$C$2:$K$999,6)</f>
        <v>Grain Products</v>
      </c>
      <c r="E35" s="98">
        <v>40.0</v>
      </c>
      <c r="F35" s="31">
        <f t="shared" si="1"/>
        <v>40000</v>
      </c>
      <c r="G35" s="31" t="str">
        <f>VLOOKUP(A35,'Food Encyclopedia'!$C$2:$K$999,7)</f>
        <v>Grains</v>
      </c>
      <c r="H35" s="31" t="str">
        <f t="shared" si="2"/>
        <v>#VALUE!</v>
      </c>
      <c r="I35" s="31" t="str">
        <f t="shared" si="3"/>
        <v>#VALUE!</v>
      </c>
      <c r="J35" s="99" t="str">
        <f t="shared" si="4"/>
        <v>#VALUE!</v>
      </c>
      <c r="K35" s="116" t="str">
        <f t="shared" si="5"/>
        <v>#VALUE!</v>
      </c>
      <c r="L35" s="31">
        <f>VLOOKUP(A35,'Absolute Total Monosaccharide C'!$E$2:$T$999,3)</f>
        <v>0.445436</v>
      </c>
      <c r="M35" s="31">
        <f>VLOOKUP(A35,'Absolute Total Monosaccharide C'!$E$2:$T$999,4)</f>
        <v>0.005319</v>
      </c>
      <c r="N35" s="31">
        <f>VLOOKUP(A35,'Absolute Total Monosaccharide C'!$E$2:$T$999,5)</f>
        <v>0</v>
      </c>
      <c r="O35" s="31">
        <f>VLOOKUP(A35,'Absolute Total Monosaccharide C'!$E$2:$T$999,6)</f>
        <v>0.002655</v>
      </c>
      <c r="P35" s="100">
        <f>VLOOKUP(A35,'Absolute Total Monosaccharide C'!$E$2:$T$999,7)</f>
        <v>0.021889</v>
      </c>
      <c r="Q35" s="31">
        <f>VLOOKUP(A35,'Absolute Total Monosaccharide C'!$E$2:$T$999,8)</f>
        <v>0</v>
      </c>
      <c r="R35" s="31">
        <f>VLOOKUP(A35,'Absolute Total Monosaccharide C'!$E$2:$T$999,9)</f>
        <v>0.002335</v>
      </c>
      <c r="S35" s="31">
        <f>VLOOKUP(A35,'Absolute Total Monosaccharide C'!$E$2:$T$999,10)</f>
        <v>0</v>
      </c>
      <c r="T35" s="31">
        <f>VLOOKUP(A35,'Absolute Total Monosaccharide C'!$E$2:$T$999,11)</f>
        <v>0.018519</v>
      </c>
      <c r="U35" s="31">
        <f>VLOOKUP(A35,'Absolute Total Monosaccharide C'!$E$2:$T$999,12)</f>
        <v>0.000493</v>
      </c>
      <c r="V35" s="31">
        <f>VLOOKUP(A35,'Absolute Total Monosaccharide C'!$E$2:$T$999,13)</f>
        <v>0.000199</v>
      </c>
      <c r="W35" s="31">
        <f>VLOOKUP(A35,'Absolute Total Monosaccharide C'!$E$2:$T$999,14)</f>
        <v>0.000656</v>
      </c>
      <c r="X35" s="31">
        <f>VLOOKUP(A35,'Absolute Total Monosaccharide C'!$E$2:$T$999,15)</f>
        <v>0</v>
      </c>
      <c r="Y35" s="31">
        <f>VLOOKUP(A35,'Absolute Total Monosaccharide C'!$E$2:$T$999,16)</f>
        <v>0.002505</v>
      </c>
      <c r="Z35" s="100">
        <f>VLOOKUP(A35,'Absolute Total Monosaccharide C'!$E$2:$T$999,2)</f>
        <v>10.02</v>
      </c>
      <c r="AA35" s="31"/>
    </row>
    <row r="36">
      <c r="A36" s="19" t="s">
        <v>1245</v>
      </c>
      <c r="B36" s="8" t="str">
        <f>VLOOKUP(A36,'Food Encyclopedia'!$C$2:$K$999,3)&amp;","&amp;VLOOKUP(A36,'Food Encyclopedia'!$C$2:$K$999,4)&amp;","&amp;VLOOKUP(A36,'Food Encyclopedia'!$C$2:$K$999,5)&amp;","&amp;VLOOKUP(A36,'Food Encyclopedia'!$C$2:$K$999,6)</f>
        <v>Kamut, khorasan wheat, whole grain, dried,Bob's Red Mill,Organic Whole Grain Kamut Whole Grain: The Traditional Grain of Egypt,Grain Products</v>
      </c>
      <c r="D36" s="31" t="str">
        <f>VLOOKUP(A36,'Food Encyclopedia'!$C$2:$K$999,6)</f>
        <v>Grain Products</v>
      </c>
      <c r="E36" s="98">
        <v>40.0</v>
      </c>
      <c r="F36" s="31">
        <f t="shared" si="1"/>
        <v>40000</v>
      </c>
      <c r="G36" s="31" t="str">
        <f>VLOOKUP(A36,'Food Encyclopedia'!$C$2:$K$999,7)</f>
        <v>Grains</v>
      </c>
      <c r="H36" s="31" t="str">
        <f t="shared" si="2"/>
        <v>#VALUE!</v>
      </c>
      <c r="I36" s="31" t="str">
        <f t="shared" si="3"/>
        <v>#VALUE!</v>
      </c>
      <c r="J36" s="99" t="str">
        <f t="shared" si="4"/>
        <v>#VALUE!</v>
      </c>
      <c r="K36" s="116" t="str">
        <f t="shared" si="5"/>
        <v>#VALUE!</v>
      </c>
      <c r="L36" s="31">
        <f>VLOOKUP(A36,'Absolute Total Monosaccharide C'!$E$2:$T$999,3)</f>
        <v>0.621952</v>
      </c>
      <c r="M36" s="31">
        <f>VLOOKUP(A36,'Absolute Total Monosaccharide C'!$E$2:$T$999,4)</f>
        <v>0.003406</v>
      </c>
      <c r="N36" s="31">
        <f>VLOOKUP(A36,'Absolute Total Monosaccharide C'!$E$2:$T$999,5)</f>
        <v>0.005125</v>
      </c>
      <c r="O36" s="31">
        <f>VLOOKUP(A36,'Absolute Total Monosaccharide C'!$E$2:$T$999,6)</f>
        <v>0.012657</v>
      </c>
      <c r="P36" s="100">
        <f>VLOOKUP(A36,'Absolute Total Monosaccharide C'!$E$2:$T$999,7)</f>
        <v>0.017343</v>
      </c>
      <c r="Q36" s="31">
        <f>VLOOKUP(A36,'Absolute Total Monosaccharide C'!$E$2:$T$999,8)</f>
        <v>0.000474</v>
      </c>
      <c r="R36" s="102">
        <f>VLOOKUP(A36,'Absolute Total Monosaccharide C'!$E$2:$T$999,9)</f>
        <v>0.0000678</v>
      </c>
      <c r="S36" s="102">
        <f>VLOOKUP(A36,'Absolute Total Monosaccharide C'!$E$2:$T$999,10)</f>
        <v>0.0000763</v>
      </c>
      <c r="T36" s="102">
        <f>VLOOKUP(A36,'Absolute Total Monosaccharide C'!$E$2:$T$999,11)</f>
        <v>0.0000965</v>
      </c>
      <c r="U36" s="31">
        <f>VLOOKUP(A36,'Absolute Total Monosaccharide C'!$E$2:$T$999,12)</f>
        <v>0</v>
      </c>
      <c r="V36" s="31">
        <f>VLOOKUP(A36,'Absolute Total Monosaccharide C'!$E$2:$T$999,13)</f>
        <v>0</v>
      </c>
      <c r="W36" s="31">
        <f>VLOOKUP(A36,'Absolute Total Monosaccharide C'!$E$2:$T$999,14)</f>
        <v>0.000817</v>
      </c>
      <c r="X36" s="31">
        <f>VLOOKUP(A36,'Absolute Total Monosaccharide C'!$E$2:$T$999,15)</f>
        <v>0</v>
      </c>
      <c r="Y36" s="31">
        <f>VLOOKUP(A36,'Absolute Total Monosaccharide C'!$E$2:$T$999,16)</f>
        <v>0.00051</v>
      </c>
      <c r="Z36" s="100">
        <f>VLOOKUP(A36,'Absolute Total Monosaccharide C'!$E$2:$T$999,2)</f>
        <v>9.92</v>
      </c>
      <c r="AA36" s="31"/>
    </row>
    <row r="37">
      <c r="A37" s="19" t="s">
        <v>563</v>
      </c>
      <c r="B37" s="8" t="str">
        <f>VLOOKUP(A37,'Food Encyclopedia'!$C$2:$K$999,3)&amp;","&amp;VLOOKUP(A37,'Food Encyclopedia'!$C$2:$K$999,4)&amp;","&amp;VLOOKUP(A37,'Food Encyclopedia'!$C$2:$K$999,5)&amp;","&amp;VLOOKUP(A37,'Food Encyclopedia'!$C$2:$K$999,6)</f>
        <v>Tortillas, yellow corn, whole, fresh,La Tortilla Factory,Handmade Style Tortilla,Grain Products</v>
      </c>
      <c r="C37" s="2" t="s">
        <v>89</v>
      </c>
      <c r="D37" s="31" t="str">
        <f>VLOOKUP(A37,'Food Encyclopedia'!$C$2:$K$999,6)</f>
        <v>Grain Products</v>
      </c>
      <c r="E37" s="98">
        <v>50.0</v>
      </c>
      <c r="F37" s="31">
        <f t="shared" si="1"/>
        <v>50000</v>
      </c>
      <c r="G37" s="31" t="str">
        <f>VLOOKUP(A37,'Food Encyclopedia'!$C$2:$K$999,7)</f>
        <v>Bread</v>
      </c>
      <c r="H37" s="31" t="str">
        <f t="shared" si="2"/>
        <v>#VALUE!</v>
      </c>
      <c r="I37" s="31" t="str">
        <f t="shared" si="3"/>
        <v>#VALUE!</v>
      </c>
      <c r="J37" s="99" t="str">
        <f t="shared" si="4"/>
        <v>#VALUE!</v>
      </c>
      <c r="K37" s="116" t="str">
        <f t="shared" si="5"/>
        <v>#VALUE!</v>
      </c>
      <c r="L37" s="31">
        <f>VLOOKUP(A37,'Absolute Total Monosaccharide C'!$E$2:$T$999,3)</f>
        <v>0.481409</v>
      </c>
      <c r="M37" s="31">
        <f>VLOOKUP(A37,'Absolute Total Monosaccharide C'!$E$2:$T$999,4)</f>
        <v>0.007475</v>
      </c>
      <c r="N37" s="31">
        <f>VLOOKUP(A37,'Absolute Total Monosaccharide C'!$E$2:$T$999,5)</f>
        <v>0.002679</v>
      </c>
      <c r="O37" s="31">
        <f>VLOOKUP(A37,'Absolute Total Monosaccharide C'!$E$2:$T$999,6)</f>
        <v>0.007627</v>
      </c>
      <c r="P37" s="100">
        <f>VLOOKUP(A37,'Absolute Total Monosaccharide C'!$E$2:$T$999,7)</f>
        <v>0.011289</v>
      </c>
      <c r="Q37" s="31">
        <f>VLOOKUP(A37,'Absolute Total Monosaccharide C'!$E$2:$T$999,8)</f>
        <v>0.000218</v>
      </c>
      <c r="R37" s="102">
        <f>VLOOKUP(A37,'Absolute Total Monosaccharide C'!$E$2:$T$999,9)</f>
        <v>0.000069</v>
      </c>
      <c r="S37" s="31">
        <f>VLOOKUP(A37,'Absolute Total Monosaccharide C'!$E$2:$T$999,10)</f>
        <v>0</v>
      </c>
      <c r="T37" s="31">
        <f>VLOOKUP(A37,'Absolute Total Monosaccharide C'!$E$2:$T$999,11)</f>
        <v>0.000182</v>
      </c>
      <c r="U37" s="31">
        <f>VLOOKUP(A37,'Absolute Total Monosaccharide C'!$E$2:$T$999,12)</f>
        <v>0</v>
      </c>
      <c r="V37" s="31">
        <f>VLOOKUP(A37,'Absolute Total Monosaccharide C'!$E$2:$T$999,13)</f>
        <v>0</v>
      </c>
      <c r="W37" s="31">
        <f>VLOOKUP(A37,'Absolute Total Monosaccharide C'!$E$2:$T$999,14)</f>
        <v>0.003075</v>
      </c>
      <c r="X37" s="31">
        <f>VLOOKUP(A37,'Absolute Total Monosaccharide C'!$E$2:$T$999,15)</f>
        <v>0</v>
      </c>
      <c r="Y37" s="31">
        <f>VLOOKUP(A37,'Absolute Total Monosaccharide C'!$E$2:$T$999,16)</f>
        <v>0.000416</v>
      </c>
      <c r="Z37" s="100">
        <f>VLOOKUP(A37,'Absolute Total Monosaccharide C'!$E$2:$T$999,2)</f>
        <v>10.3</v>
      </c>
      <c r="AA37" s="31"/>
    </row>
    <row r="38">
      <c r="A38" s="19" t="s">
        <v>1008</v>
      </c>
      <c r="B38" s="8" t="str">
        <f>VLOOKUP(A38,'Food Encyclopedia'!$C$2:$K$999,3)&amp;","&amp;VLOOKUP(A38,'Food Encyclopedia'!$C$2:$K$999,4)&amp;","&amp;VLOOKUP(A38,'Food Encyclopedia'!$C$2:$K$999,5)&amp;","&amp;VLOOKUP(A38,'Food Encyclopedia'!$C$2:$K$999,6)</f>
        <v>Organic fruit &amp; vegetable puree, commercial product, pouch,Pumpkin Tree,Peter Rabbit Organics: banana, mango &amp; orange,Fruits</v>
      </c>
      <c r="C38" s="2" t="s">
        <v>812</v>
      </c>
      <c r="D38" s="31" t="str">
        <f>VLOOKUP(A38,'Food Encyclopedia'!$C$2:$K$999,6)</f>
        <v>Fruits</v>
      </c>
      <c r="E38" s="98">
        <v>50.0</v>
      </c>
      <c r="F38" s="31">
        <f t="shared" si="1"/>
        <v>50000</v>
      </c>
      <c r="G38" s="31" t="str">
        <f>VLOOKUP(A38,'Food Encyclopedia'!$C$2:$K$999,7)</f>
        <v>Commercial weaning</v>
      </c>
      <c r="H38" s="31" t="str">
        <f t="shared" si="2"/>
        <v>#VALUE!</v>
      </c>
      <c r="I38" s="31" t="str">
        <f t="shared" si="3"/>
        <v>#VALUE!</v>
      </c>
      <c r="J38" s="99" t="str">
        <f t="shared" si="4"/>
        <v>#VALUE!</v>
      </c>
      <c r="K38" s="116" t="str">
        <f t="shared" si="5"/>
        <v>#VALUE!</v>
      </c>
      <c r="L38" s="31">
        <f>VLOOKUP(A38,'Absolute Total Monosaccharide C'!$E$2:$T$999,3)</f>
        <v>0.126946</v>
      </c>
      <c r="M38" s="31">
        <f>VLOOKUP(A38,'Absolute Total Monosaccharide C'!$E$2:$T$999,4)</f>
        <v>0.015855</v>
      </c>
      <c r="N38" s="31">
        <f>VLOOKUP(A38,'Absolute Total Monosaccharide C'!$E$2:$T$999,5)</f>
        <v>0.10888</v>
      </c>
      <c r="O38" s="31">
        <f>VLOOKUP(A38,'Absolute Total Monosaccharide C'!$E$2:$T$999,6)</f>
        <v>0.04063</v>
      </c>
      <c r="P38" s="100">
        <f>VLOOKUP(A38,'Absolute Total Monosaccharide C'!$E$2:$T$999,7)</f>
        <v>0.029015</v>
      </c>
      <c r="Q38" s="31">
        <f>VLOOKUP(A38,'Absolute Total Monosaccharide C'!$E$2:$T$999,8)</f>
        <v>0</v>
      </c>
      <c r="R38" s="31">
        <f>VLOOKUP(A38,'Absolute Total Monosaccharide C'!$E$2:$T$999,9)</f>
        <v>0.001389</v>
      </c>
      <c r="S38" s="31">
        <f>VLOOKUP(A38,'Absolute Total Monosaccharide C'!$E$2:$T$999,10)</f>
        <v>0</v>
      </c>
      <c r="T38" s="31">
        <f>VLOOKUP(A38,'Absolute Total Monosaccharide C'!$E$2:$T$999,11)</f>
        <v>0.023497</v>
      </c>
      <c r="U38" s="31">
        <f>VLOOKUP(A38,'Absolute Total Monosaccharide C'!$E$2:$T$999,12)</f>
        <v>0</v>
      </c>
      <c r="V38" s="31">
        <f>VLOOKUP(A38,'Absolute Total Monosaccharide C'!$E$2:$T$999,13)</f>
        <v>0</v>
      </c>
      <c r="W38" s="31">
        <f>VLOOKUP(A38,'Absolute Total Monosaccharide C'!$E$2:$T$999,14)</f>
        <v>0.004366</v>
      </c>
      <c r="X38" s="31">
        <f>VLOOKUP(A38,'Absolute Total Monosaccharide C'!$E$2:$T$999,15)</f>
        <v>0</v>
      </c>
      <c r="Y38" s="31">
        <f>VLOOKUP(A38,'Absolute Total Monosaccharide C'!$E$2:$T$999,16)</f>
        <v>0</v>
      </c>
      <c r="Z38" s="100">
        <f>VLOOKUP(A38,'Absolute Total Monosaccharide C'!$E$2:$T$999,2)</f>
        <v>9.91</v>
      </c>
      <c r="AA38" s="31"/>
    </row>
    <row r="39">
      <c r="A39" s="19" t="s">
        <v>567</v>
      </c>
      <c r="B39" s="8" t="str">
        <f>VLOOKUP(A39,'Food Encyclopedia'!$C$2:$K$999,3)&amp;","&amp;VLOOKUP(A39,'Food Encyclopedia'!$C$2:$K$999,4)&amp;","&amp;VLOOKUP(A39,'Food Encyclopedia'!$C$2:$K$999,5)&amp;","&amp;VLOOKUP(A39,'Food Encyclopedia'!$C$2:$K$999,6)</f>
        <v>Tortillas, white corn, whole, fresh,La Tortilla Factory,Handmade Style Tortilla,Grain Products</v>
      </c>
      <c r="C39" s="2" t="s">
        <v>89</v>
      </c>
      <c r="D39" s="31" t="str">
        <f>VLOOKUP(A39,'Food Encyclopedia'!$C$2:$K$999,6)</f>
        <v>Grain Products</v>
      </c>
      <c r="E39" s="98">
        <v>50.0</v>
      </c>
      <c r="F39" s="31">
        <f t="shared" si="1"/>
        <v>50000</v>
      </c>
      <c r="G39" s="31" t="str">
        <f>VLOOKUP(A39,'Food Encyclopedia'!$C$2:$K$999,7)</f>
        <v>Bread</v>
      </c>
      <c r="H39" s="31" t="str">
        <f t="shared" si="2"/>
        <v>#VALUE!</v>
      </c>
      <c r="I39" s="31" t="str">
        <f t="shared" si="3"/>
        <v>#VALUE!</v>
      </c>
      <c r="J39" s="99" t="str">
        <f t="shared" si="4"/>
        <v>#VALUE!</v>
      </c>
      <c r="K39" s="116" t="str">
        <f t="shared" si="5"/>
        <v>#VALUE!</v>
      </c>
      <c r="L39" s="31">
        <f>VLOOKUP(A39,'Absolute Total Monosaccharide C'!$E$2:$T$999,3)</f>
        <v>0.532845</v>
      </c>
      <c r="M39" s="31">
        <f>VLOOKUP(A39,'Absolute Total Monosaccharide C'!$E$2:$T$999,4)</f>
        <v>0.007805</v>
      </c>
      <c r="N39" s="31">
        <f>VLOOKUP(A39,'Absolute Total Monosaccharide C'!$E$2:$T$999,5)</f>
        <v>0.00306</v>
      </c>
      <c r="O39" s="31">
        <f>VLOOKUP(A39,'Absolute Total Monosaccharide C'!$E$2:$T$999,6)</f>
        <v>0.006599</v>
      </c>
      <c r="P39" s="100">
        <f>VLOOKUP(A39,'Absolute Total Monosaccharide C'!$E$2:$T$999,7)</f>
        <v>0.011255</v>
      </c>
      <c r="Q39" s="31">
        <f>VLOOKUP(A39,'Absolute Total Monosaccharide C'!$E$2:$T$999,8)</f>
        <v>0.000536</v>
      </c>
      <c r="R39" s="102">
        <f>VLOOKUP(A39,'Absolute Total Monosaccharide C'!$E$2:$T$999,9)</f>
        <v>0.0000755</v>
      </c>
      <c r="S39" s="31">
        <f>VLOOKUP(A39,'Absolute Total Monosaccharide C'!$E$2:$T$999,10)</f>
        <v>0</v>
      </c>
      <c r="T39" s="31">
        <f>VLOOKUP(A39,'Absolute Total Monosaccharide C'!$E$2:$T$999,11)</f>
        <v>0.000184</v>
      </c>
      <c r="U39" s="31">
        <f>VLOOKUP(A39,'Absolute Total Monosaccharide C'!$E$2:$T$999,12)</f>
        <v>0</v>
      </c>
      <c r="V39" s="31">
        <f>VLOOKUP(A39,'Absolute Total Monosaccharide C'!$E$2:$T$999,13)</f>
        <v>0</v>
      </c>
      <c r="W39" s="31">
        <f>VLOOKUP(A39,'Absolute Total Monosaccharide C'!$E$2:$T$999,14)</f>
        <v>0.002799</v>
      </c>
      <c r="X39" s="31">
        <f>VLOOKUP(A39,'Absolute Total Monosaccharide C'!$E$2:$T$999,15)</f>
        <v>0</v>
      </c>
      <c r="Y39" s="31">
        <f>VLOOKUP(A39,'Absolute Total Monosaccharide C'!$E$2:$T$999,16)</f>
        <v>0.00038</v>
      </c>
      <c r="Z39" s="100">
        <f>VLOOKUP(A39,'Absolute Total Monosaccharide C'!$E$2:$T$999,2)</f>
        <v>10.41</v>
      </c>
      <c r="AA39" s="31"/>
    </row>
    <row r="40">
      <c r="A40" s="19" t="s">
        <v>547</v>
      </c>
      <c r="B40" s="8" t="str">
        <f>VLOOKUP(A40,'Food Encyclopedia'!$C$2:$K$999,3)&amp;","&amp;VLOOKUP(A40,'Food Encyclopedia'!$C$2:$K$999,4)&amp;","&amp;VLOOKUP(A40,'Food Encyclopedia'!$C$2:$K$999,5)&amp;","&amp;VLOOKUP(A40,'Food Encyclopedia'!$C$2:$K$999,6)</f>
        <v>Bread, English muffin, whole, fresh,Oroweat,Extra Crisp,Grain Products</v>
      </c>
      <c r="C40" s="2" t="s">
        <v>89</v>
      </c>
      <c r="D40" s="31" t="str">
        <f>VLOOKUP(A40,'Food Encyclopedia'!$C$2:$K$999,6)</f>
        <v>Grain Products</v>
      </c>
      <c r="E40" s="98">
        <v>50.0</v>
      </c>
      <c r="F40" s="31">
        <f t="shared" si="1"/>
        <v>50000</v>
      </c>
      <c r="G40" s="31" t="str">
        <f>VLOOKUP(A40,'Food Encyclopedia'!$C$2:$K$999,7)</f>
        <v>Bread</v>
      </c>
      <c r="H40" s="31" t="str">
        <f t="shared" si="2"/>
        <v>#VALUE!</v>
      </c>
      <c r="I40" s="31" t="str">
        <f t="shared" si="3"/>
        <v>#VALUE!</v>
      </c>
      <c r="J40" s="99" t="str">
        <f t="shared" si="4"/>
        <v>#VALUE!</v>
      </c>
      <c r="K40" s="116" t="str">
        <f t="shared" si="5"/>
        <v>#VALUE!</v>
      </c>
      <c r="L40" s="31">
        <f>VLOOKUP(A40,'Absolute Total Monosaccharide C'!$E$2:$T$999,3)</f>
        <v>0.694196</v>
      </c>
      <c r="M40" s="31">
        <f>VLOOKUP(A40,'Absolute Total Monosaccharide C'!$E$2:$T$999,4)</f>
        <v>0.001279</v>
      </c>
      <c r="N40" s="31">
        <f>VLOOKUP(A40,'Absolute Total Monosaccharide C'!$E$2:$T$999,5)</f>
        <v>0.006236</v>
      </c>
      <c r="O40" s="31">
        <f>VLOOKUP(A40,'Absolute Total Monosaccharide C'!$E$2:$T$999,6)</f>
        <v>0.005527</v>
      </c>
      <c r="P40" s="100">
        <f>VLOOKUP(A40,'Absolute Total Monosaccharide C'!$E$2:$T$999,7)</f>
        <v>0.010065</v>
      </c>
      <c r="Q40" s="31">
        <f>VLOOKUP(A40,'Absolute Total Monosaccharide C'!$E$2:$T$999,8)</f>
        <v>0.00062</v>
      </c>
      <c r="R40" s="102">
        <f>VLOOKUP(A40,'Absolute Total Monosaccharide C'!$E$2:$T$999,9)</f>
        <v>0.0000308</v>
      </c>
      <c r="S40" s="102">
        <f>VLOOKUP(A40,'Absolute Total Monosaccharide C'!$E$2:$T$999,10)</f>
        <v>0.000033</v>
      </c>
      <c r="T40" s="31">
        <f>VLOOKUP(A40,'Absolute Total Monosaccharide C'!$E$2:$T$999,11)</f>
        <v>0</v>
      </c>
      <c r="U40" s="31">
        <f>VLOOKUP(A40,'Absolute Total Monosaccharide C'!$E$2:$T$999,12)</f>
        <v>0</v>
      </c>
      <c r="V40" s="31">
        <f>VLOOKUP(A40,'Absolute Total Monosaccharide C'!$E$2:$T$999,13)</f>
        <v>0</v>
      </c>
      <c r="W40" s="31">
        <f>VLOOKUP(A40,'Absolute Total Monosaccharide C'!$E$2:$T$999,14)</f>
        <v>0.00284</v>
      </c>
      <c r="X40" s="31">
        <f>VLOOKUP(A40,'Absolute Total Monosaccharide C'!$E$2:$T$999,15)</f>
        <v>0</v>
      </c>
      <c r="Y40" s="31">
        <f>VLOOKUP(A40,'Absolute Total Monosaccharide C'!$E$2:$T$999,16)</f>
        <v>0.000496</v>
      </c>
      <c r="Z40" s="100">
        <f>VLOOKUP(A40,'Absolute Total Monosaccharide C'!$E$2:$T$999,2)</f>
        <v>10.26</v>
      </c>
      <c r="AA40" s="31"/>
    </row>
    <row r="41">
      <c r="A41" s="19" t="s">
        <v>285</v>
      </c>
      <c r="B41" s="8" t="str">
        <f>VLOOKUP(A41,'Food Encyclopedia'!$C$2:$K$999,3)&amp;","&amp;VLOOKUP(A41,'Food Encyclopedia'!$C$2:$K$999,4)&amp;","&amp;VLOOKUP(A41,'Food Encyclopedia'!$C$2:$K$999,5)&amp;","&amp;VLOOKUP(A41,'Food Encyclopedia'!$C$2:$K$999,6)</f>
        <v>Guava, whole, fresh,Premium Guava,,Fruits</v>
      </c>
      <c r="C41" s="2" t="s">
        <v>89</v>
      </c>
      <c r="D41" s="31" t="str">
        <f>VLOOKUP(A41,'Food Encyclopedia'!$C$2:$K$999,6)</f>
        <v>Fruits</v>
      </c>
      <c r="E41" s="98">
        <v>30.0</v>
      </c>
      <c r="F41" s="31">
        <f t="shared" si="1"/>
        <v>30000</v>
      </c>
      <c r="G41" s="31" t="str">
        <f>VLOOKUP(A41,'Food Encyclopedia'!$C$2:$K$999,7)</f>
        <v>Fruit</v>
      </c>
      <c r="H41" s="31" t="str">
        <f t="shared" si="2"/>
        <v>#VALUE!</v>
      </c>
      <c r="I41" s="31" t="str">
        <f t="shared" si="3"/>
        <v>#VALUE!</v>
      </c>
      <c r="J41" s="99" t="str">
        <f t="shared" si="4"/>
        <v>#VALUE!</v>
      </c>
      <c r="K41" s="116" t="str">
        <f t="shared" si="5"/>
        <v>#VALUE!</v>
      </c>
      <c r="L41" s="31">
        <f>VLOOKUP(A41,'Absolute Total Monosaccharide C'!$E$2:$T$999,3)</f>
        <v>0.136232</v>
      </c>
      <c r="M41" s="31">
        <f>VLOOKUP(A41,'Absolute Total Monosaccharide C'!$E$2:$T$999,4)</f>
        <v>0.02277</v>
      </c>
      <c r="N41" s="31">
        <f>VLOOKUP(A41,'Absolute Total Monosaccharide C'!$E$2:$T$999,5)</f>
        <v>0.064449</v>
      </c>
      <c r="O41" s="31">
        <f>VLOOKUP(A41,'Absolute Total Monosaccharide C'!$E$2:$T$999,6)</f>
        <v>0.137233</v>
      </c>
      <c r="P41" s="100">
        <f>VLOOKUP(A41,'Absolute Total Monosaccharide C'!$E$2:$T$999,7)</f>
        <v>0.048172</v>
      </c>
      <c r="Q41" s="31">
        <f>VLOOKUP(A41,'Absolute Total Monosaccharide C'!$E$2:$T$999,8)</f>
        <v>0.003284</v>
      </c>
      <c r="R41" s="31">
        <f>VLOOKUP(A41,'Absolute Total Monosaccharide C'!$E$2:$T$999,9)</f>
        <v>0.003176</v>
      </c>
      <c r="S41" s="31">
        <f>VLOOKUP(A41,'Absolute Total Monosaccharide C'!$E$2:$T$999,10)</f>
        <v>0</v>
      </c>
      <c r="T41" s="31">
        <f>VLOOKUP(A41,'Absolute Total Monosaccharide C'!$E$2:$T$999,11)</f>
        <v>0.02606</v>
      </c>
      <c r="U41" s="31">
        <f>VLOOKUP(A41,'Absolute Total Monosaccharide C'!$E$2:$T$999,12)</f>
        <v>0</v>
      </c>
      <c r="V41" s="31">
        <f>VLOOKUP(A41,'Absolute Total Monosaccharide C'!$E$2:$T$999,13)</f>
        <v>0</v>
      </c>
      <c r="W41" s="31">
        <f>VLOOKUP(A41,'Absolute Total Monosaccharide C'!$E$2:$T$999,14)</f>
        <v>0.002345</v>
      </c>
      <c r="X41" s="31">
        <f>VLOOKUP(A41,'Absolute Total Monosaccharide C'!$E$2:$T$999,15)</f>
        <v>0</v>
      </c>
      <c r="Y41" s="31">
        <f>VLOOKUP(A41,'Absolute Total Monosaccharide C'!$E$2:$T$999,16)</f>
        <v>0</v>
      </c>
      <c r="Z41" s="100">
        <f>VLOOKUP(A41,'Absolute Total Monosaccharide C'!$E$2:$T$999,2)</f>
        <v>10.16</v>
      </c>
      <c r="AA41" s="19">
        <v>0.709709956</v>
      </c>
    </row>
    <row r="42">
      <c r="A42" s="19" t="s">
        <v>550</v>
      </c>
      <c r="B42" s="8" t="str">
        <f>VLOOKUP(A42,'Food Encyclopedia'!$C$2:$K$999,3)&amp;","&amp;VLOOKUP(A42,'Food Encyclopedia'!$C$2:$K$999,4)&amp;","&amp;VLOOKUP(A42,'Food Encyclopedia'!$C$2:$K$999,5)&amp;","&amp;VLOOKUP(A42,'Food Encyclopedia'!$C$2:$K$999,6)</f>
        <v>Bread, English muffin, whole, fresh,Oroweat,Whole Grains 100% whole wheat,Grain Products</v>
      </c>
      <c r="C42" s="2" t="s">
        <v>89</v>
      </c>
      <c r="D42" s="31" t="str">
        <f>VLOOKUP(A42,'Food Encyclopedia'!$C$2:$K$999,6)</f>
        <v>Grain Products</v>
      </c>
      <c r="E42" s="98">
        <v>50.0</v>
      </c>
      <c r="F42" s="31">
        <f t="shared" si="1"/>
        <v>50000</v>
      </c>
      <c r="G42" s="31" t="str">
        <f>VLOOKUP(A42,'Food Encyclopedia'!$C$2:$K$999,7)</f>
        <v>Bread</v>
      </c>
      <c r="H42" s="31" t="str">
        <f t="shared" si="2"/>
        <v>#VALUE!</v>
      </c>
      <c r="I42" s="31" t="str">
        <f t="shared" si="3"/>
        <v>#VALUE!</v>
      </c>
      <c r="J42" s="99" t="str">
        <f t="shared" si="4"/>
        <v>#VALUE!</v>
      </c>
      <c r="K42" s="116" t="str">
        <f t="shared" si="5"/>
        <v>#VALUE!</v>
      </c>
      <c r="L42" s="31">
        <f>VLOOKUP(A42,'Absolute Total Monosaccharide C'!$E$2:$T$999,3)</f>
        <v>0.460957</v>
      </c>
      <c r="M42" s="31">
        <f>VLOOKUP(A42,'Absolute Total Monosaccharide C'!$E$2:$T$999,4)</f>
        <v>0.001515</v>
      </c>
      <c r="N42" s="31">
        <f>VLOOKUP(A42,'Absolute Total Monosaccharide C'!$E$2:$T$999,5)</f>
        <v>0.006944</v>
      </c>
      <c r="O42" s="31">
        <f>VLOOKUP(A42,'Absolute Total Monosaccharide C'!$E$2:$T$999,6)</f>
        <v>0.00826</v>
      </c>
      <c r="P42" s="100">
        <f>VLOOKUP(A42,'Absolute Total Monosaccharide C'!$E$2:$T$999,7)</f>
        <v>0.008857</v>
      </c>
      <c r="Q42" s="31">
        <f>VLOOKUP(A42,'Absolute Total Monosaccharide C'!$E$2:$T$999,8)</f>
        <v>0.001316</v>
      </c>
      <c r="R42" s="102">
        <f>VLOOKUP(A42,'Absolute Total Monosaccharide C'!$E$2:$T$999,9)</f>
        <v>0.0000469</v>
      </c>
      <c r="S42" s="102">
        <f>VLOOKUP(A42,'Absolute Total Monosaccharide C'!$E$2:$T$999,10)</f>
        <v>0.0000641</v>
      </c>
      <c r="T42" s="31">
        <f>VLOOKUP(A42,'Absolute Total Monosaccharide C'!$E$2:$T$999,11)</f>
        <v>0</v>
      </c>
      <c r="U42" s="31">
        <f>VLOOKUP(A42,'Absolute Total Monosaccharide C'!$E$2:$T$999,12)</f>
        <v>0</v>
      </c>
      <c r="V42" s="31">
        <f>VLOOKUP(A42,'Absolute Total Monosaccharide C'!$E$2:$T$999,13)</f>
        <v>0</v>
      </c>
      <c r="W42" s="31">
        <f>VLOOKUP(A42,'Absolute Total Monosaccharide C'!$E$2:$T$999,14)</f>
        <v>0.001951</v>
      </c>
      <c r="X42" s="31">
        <f>VLOOKUP(A42,'Absolute Total Monosaccharide C'!$E$2:$T$999,15)</f>
        <v>0</v>
      </c>
      <c r="Y42" s="31">
        <f>VLOOKUP(A42,'Absolute Total Monosaccharide C'!$E$2:$T$999,16)</f>
        <v>0.00052</v>
      </c>
      <c r="Z42" s="100">
        <f>VLOOKUP(A42,'Absolute Total Monosaccharide C'!$E$2:$T$999,2)</f>
        <v>10.31</v>
      </c>
      <c r="AA42" s="31"/>
    </row>
    <row r="43">
      <c r="A43" s="19" t="s">
        <v>360</v>
      </c>
      <c r="B43" s="8" t="str">
        <f>VLOOKUP(A43,'Food Encyclopedia'!$C$2:$K$999,3)&amp;","&amp;VLOOKUP(A43,'Food Encyclopedia'!$C$2:$K$999,4)&amp;","&amp;VLOOKUP(A43,'Food Encyclopedia'!$C$2:$K$999,5)&amp;","&amp;VLOOKUP(A43,'Food Encyclopedia'!$C$2:$K$999,6)</f>
        <v>Chard, red, leaves and stalk, fresh,Ratto Bros,,Vegetables</v>
      </c>
      <c r="C43" s="2" t="s">
        <v>192</v>
      </c>
      <c r="D43" s="31" t="str">
        <f>VLOOKUP(A43,'Food Encyclopedia'!$C$2:$K$999,6)</f>
        <v>Vegetables</v>
      </c>
      <c r="E43" s="98">
        <v>40.0</v>
      </c>
      <c r="F43" s="31">
        <f t="shared" si="1"/>
        <v>40000</v>
      </c>
      <c r="G43" s="31" t="str">
        <f>VLOOKUP(A43,'Food Encyclopedia'!$C$2:$K$999,7)</f>
        <v>Vegetable</v>
      </c>
      <c r="H43" s="31" t="str">
        <f t="shared" si="2"/>
        <v>#VALUE!</v>
      </c>
      <c r="I43" s="31" t="str">
        <f t="shared" si="3"/>
        <v>#VALUE!</v>
      </c>
      <c r="J43" s="99" t="str">
        <f t="shared" si="4"/>
        <v>#VALUE!</v>
      </c>
      <c r="K43" s="116" t="str">
        <f t="shared" si="5"/>
        <v>#VALUE!</v>
      </c>
      <c r="L43" s="31">
        <f>VLOOKUP(A43,'Absolute Total Monosaccharide C'!$E$2:$T$999,3)</f>
        <v>0.083842</v>
      </c>
      <c r="M43" s="31">
        <f>VLOOKUP(A43,'Absolute Total Monosaccharide C'!$E$2:$T$999,4)</f>
        <v>0.025426</v>
      </c>
      <c r="N43" s="31">
        <f>VLOOKUP(A43,'Absolute Total Monosaccharide C'!$E$2:$T$999,5)</f>
        <v>0</v>
      </c>
      <c r="O43" s="31">
        <f>VLOOKUP(A43,'Absolute Total Monosaccharide C'!$E$2:$T$999,6)</f>
        <v>0.017286</v>
      </c>
      <c r="P43" s="100">
        <f>VLOOKUP(A43,'Absolute Total Monosaccharide C'!$E$2:$T$999,7)</f>
        <v>0.056918</v>
      </c>
      <c r="Q43" s="31">
        <f>VLOOKUP(A43,'Absolute Total Monosaccharide C'!$E$2:$T$999,8)</f>
        <v>0.001508</v>
      </c>
      <c r="R43" s="31">
        <f>VLOOKUP(A43,'Absolute Total Monosaccharide C'!$E$2:$T$999,9)</f>
        <v>0.004746</v>
      </c>
      <c r="S43" s="31">
        <f>VLOOKUP(A43,'Absolute Total Monosaccharide C'!$E$2:$T$999,10)</f>
        <v>0</v>
      </c>
      <c r="T43" s="31">
        <f>VLOOKUP(A43,'Absolute Total Monosaccharide C'!$E$2:$T$999,11)</f>
        <v>0.014955</v>
      </c>
      <c r="U43" s="31">
        <f>VLOOKUP(A43,'Absolute Total Monosaccharide C'!$E$2:$T$999,12)</f>
        <v>0</v>
      </c>
      <c r="V43" s="31">
        <f>VLOOKUP(A43,'Absolute Total Monosaccharide C'!$E$2:$T$999,13)</f>
        <v>0</v>
      </c>
      <c r="W43" s="31">
        <f>VLOOKUP(A43,'Absolute Total Monosaccharide C'!$E$2:$T$999,14)</f>
        <v>0.003972</v>
      </c>
      <c r="X43" s="31">
        <f>VLOOKUP(A43,'Absolute Total Monosaccharide C'!$E$2:$T$999,15)</f>
        <v>0</v>
      </c>
      <c r="Y43" s="31">
        <f>VLOOKUP(A43,'Absolute Total Monosaccharide C'!$E$2:$T$999,16)</f>
        <v>0.001836</v>
      </c>
      <c r="Z43" s="100">
        <f>VLOOKUP(A43,'Absolute Total Monosaccharide C'!$E$2:$T$999,2)</f>
        <v>10.2</v>
      </c>
      <c r="AA43" s="19">
        <v>0.274907843</v>
      </c>
    </row>
    <row r="44">
      <c r="A44" s="19" t="s">
        <v>544</v>
      </c>
      <c r="B44" s="8" t="str">
        <f>VLOOKUP(A44,'Food Encyclopedia'!$C$2:$K$999,3)&amp;","&amp;VLOOKUP(A44,'Food Encyclopedia'!$C$2:$K$999,4)&amp;","&amp;VLOOKUP(A44,'Food Encyclopedia'!$C$2:$K$999,5)&amp;","&amp;VLOOKUP(A44,'Food Encyclopedia'!$C$2:$K$999,6)</f>
        <v>Bread, potato, whole, fresh,Oroweat,Country Potato,Grain Products</v>
      </c>
      <c r="C44" s="2" t="s">
        <v>89</v>
      </c>
      <c r="D44" s="31" t="str">
        <f>VLOOKUP(A44,'Food Encyclopedia'!$C$2:$K$999,6)</f>
        <v>Grain Products</v>
      </c>
      <c r="E44" s="98">
        <v>50.0</v>
      </c>
      <c r="F44" s="31">
        <f t="shared" si="1"/>
        <v>50000</v>
      </c>
      <c r="G44" s="31" t="str">
        <f>VLOOKUP(A44,'Food Encyclopedia'!$C$2:$K$999,7)</f>
        <v>Bread</v>
      </c>
      <c r="H44" s="31" t="str">
        <f t="shared" si="2"/>
        <v>#VALUE!</v>
      </c>
      <c r="I44" s="31" t="str">
        <f t="shared" si="3"/>
        <v>#VALUE!</v>
      </c>
      <c r="J44" s="99" t="str">
        <f t="shared" si="4"/>
        <v>#VALUE!</v>
      </c>
      <c r="K44" s="116" t="str">
        <f t="shared" si="5"/>
        <v>#VALUE!</v>
      </c>
      <c r="L44" s="31">
        <f>VLOOKUP(A44,'Absolute Total Monosaccharide C'!$E$2:$T$999,3)</f>
        <v>0.654739</v>
      </c>
      <c r="M44" s="31">
        <f>VLOOKUP(A44,'Absolute Total Monosaccharide C'!$E$2:$T$999,4)</f>
        <v>0.005789</v>
      </c>
      <c r="N44" s="31">
        <f>VLOOKUP(A44,'Absolute Total Monosaccharide C'!$E$2:$T$999,5)</f>
        <v>0.006411</v>
      </c>
      <c r="O44" s="31">
        <f>VLOOKUP(A44,'Absolute Total Monosaccharide C'!$E$2:$T$999,6)</f>
        <v>0.005904</v>
      </c>
      <c r="P44" s="100">
        <f>VLOOKUP(A44,'Absolute Total Monosaccharide C'!$E$2:$T$999,7)</f>
        <v>0.008396</v>
      </c>
      <c r="Q44" s="31">
        <f>VLOOKUP(A44,'Absolute Total Monosaccharide C'!$E$2:$T$999,8)</f>
        <v>0.000573</v>
      </c>
      <c r="R44" s="102">
        <f>VLOOKUP(A44,'Absolute Total Monosaccharide C'!$E$2:$T$999,9)</f>
        <v>0.0000528</v>
      </c>
      <c r="S44" s="102">
        <f>VLOOKUP(A44,'Absolute Total Monosaccharide C'!$E$2:$T$999,10)</f>
        <v>0.0000437</v>
      </c>
      <c r="T44" s="31">
        <f>VLOOKUP(A44,'Absolute Total Monosaccharide C'!$E$2:$T$999,11)</f>
        <v>0.000156</v>
      </c>
      <c r="U44" s="31">
        <f>VLOOKUP(A44,'Absolute Total Monosaccharide C'!$E$2:$T$999,12)</f>
        <v>0</v>
      </c>
      <c r="V44" s="31">
        <f>VLOOKUP(A44,'Absolute Total Monosaccharide C'!$E$2:$T$999,13)</f>
        <v>0</v>
      </c>
      <c r="W44" s="31">
        <f>VLOOKUP(A44,'Absolute Total Monosaccharide C'!$E$2:$T$999,14)</f>
        <v>0.002125</v>
      </c>
      <c r="X44" s="31">
        <f>VLOOKUP(A44,'Absolute Total Monosaccharide C'!$E$2:$T$999,15)</f>
        <v>0</v>
      </c>
      <c r="Y44" s="31">
        <f>VLOOKUP(A44,'Absolute Total Monosaccharide C'!$E$2:$T$999,16)</f>
        <v>0.000448</v>
      </c>
      <c r="Z44" s="100">
        <f>VLOOKUP(A44,'Absolute Total Monosaccharide C'!$E$2:$T$999,2)</f>
        <v>10.04</v>
      </c>
      <c r="AA44" s="31"/>
    </row>
    <row r="45">
      <c r="A45" s="19" t="s">
        <v>753</v>
      </c>
      <c r="B45" s="8" t="str">
        <f>VLOOKUP(A45,'Food Encyclopedia'!$C$2:$K$999,3)&amp;","&amp;VLOOKUP(A45,'Food Encyclopedia'!$C$2:$K$999,4)&amp;","&amp;VLOOKUP(A45,'Food Encyclopedia'!$C$2:$K$999,5)&amp;","&amp;VLOOKUP(A45,'Food Encyclopedia'!$C$2:$K$999,6)</f>
        <v>Bean, pinto, NA, canned,S&amp;W,low-sodium,Beans, Peas, Legumes, Nuts, Seeds</v>
      </c>
      <c r="C45" s="2" t="s">
        <v>757</v>
      </c>
      <c r="D45" s="31" t="str">
        <f>VLOOKUP(A45,'Food Encyclopedia'!$C$2:$K$999,6)</f>
        <v>Beans, Peas, Legumes, Nuts, Seeds</v>
      </c>
      <c r="E45" s="98">
        <v>40.0</v>
      </c>
      <c r="F45" s="31">
        <f t="shared" si="1"/>
        <v>40000</v>
      </c>
      <c r="G45" s="31" t="str">
        <f>VLOOKUP(A45,'Food Encyclopedia'!$C$2:$K$999,7)</f>
        <v>Vegetable</v>
      </c>
      <c r="H45" s="31" t="str">
        <f t="shared" si="2"/>
        <v>#VALUE!</v>
      </c>
      <c r="I45" s="31" t="str">
        <f t="shared" si="3"/>
        <v>#VALUE!</v>
      </c>
      <c r="J45" s="99" t="str">
        <f t="shared" si="4"/>
        <v>#VALUE!</v>
      </c>
      <c r="K45" s="116" t="str">
        <f t="shared" si="5"/>
        <v>#VALUE!</v>
      </c>
      <c r="L45" s="31">
        <f>VLOOKUP(A45,'Absolute Total Monosaccharide C'!$E$2:$T$999,3)</f>
        <v>0.35611</v>
      </c>
      <c r="M45" s="31">
        <f>VLOOKUP(A45,'Absolute Total Monosaccharide C'!$E$2:$T$999,4)</f>
        <v>0.006423</v>
      </c>
      <c r="N45" s="31">
        <f>VLOOKUP(A45,'Absolute Total Monosaccharide C'!$E$2:$T$999,5)</f>
        <v>0.003638</v>
      </c>
      <c r="O45" s="31">
        <f>VLOOKUP(A45,'Absolute Total Monosaccharide C'!$E$2:$T$999,6)</f>
        <v>0.006812</v>
      </c>
      <c r="P45" s="100">
        <f>VLOOKUP(A45,'Absolute Total Monosaccharide C'!$E$2:$T$999,7)</f>
        <v>0.031746</v>
      </c>
      <c r="Q45" s="31">
        <f>VLOOKUP(A45,'Absolute Total Monosaccharide C'!$E$2:$T$999,8)</f>
        <v>0.001363</v>
      </c>
      <c r="R45" s="31">
        <f>VLOOKUP(A45,'Absolute Total Monosaccharide C'!$E$2:$T$999,9)</f>
        <v>0.000526</v>
      </c>
      <c r="S45" s="31">
        <f>VLOOKUP(A45,'Absolute Total Monosaccharide C'!$E$2:$T$999,10)</f>
        <v>0.000514</v>
      </c>
      <c r="T45" s="31">
        <f>VLOOKUP(A45,'Absolute Total Monosaccharide C'!$E$2:$T$999,11)</f>
        <v>0.001293</v>
      </c>
      <c r="U45" s="31">
        <f>VLOOKUP(A45,'Absolute Total Monosaccharide C'!$E$2:$T$999,12)</f>
        <v>0</v>
      </c>
      <c r="V45" s="31">
        <f>VLOOKUP(A45,'Absolute Total Monosaccharide C'!$E$2:$T$999,13)</f>
        <v>0</v>
      </c>
      <c r="W45" s="31">
        <f>VLOOKUP(A45,'Absolute Total Monosaccharide C'!$E$2:$T$999,14)</f>
        <v>0.003217</v>
      </c>
      <c r="X45" s="31">
        <f>VLOOKUP(A45,'Absolute Total Monosaccharide C'!$E$2:$T$999,15)</f>
        <v>0</v>
      </c>
      <c r="Y45" s="31">
        <f>VLOOKUP(A45,'Absolute Total Monosaccharide C'!$E$2:$T$999,16)</f>
        <v>0.000596</v>
      </c>
      <c r="Z45" s="100">
        <f>VLOOKUP(A45,'Absolute Total Monosaccharide C'!$E$2:$T$999,2)</f>
        <v>10.33</v>
      </c>
      <c r="AA45" s="31"/>
    </row>
    <row r="46">
      <c r="A46" s="19" t="s">
        <v>348</v>
      </c>
      <c r="B46" s="8" t="str">
        <f>VLOOKUP(A46,'Food Encyclopedia'!$C$2:$K$999,3)&amp;","&amp;VLOOKUP(A46,'Food Encyclopedia'!$C$2:$K$999,4)&amp;","&amp;VLOOKUP(A46,'Food Encyclopedia'!$C$2:$K$999,5)&amp;","&amp;VLOOKUP(A46,'Food Encyclopedia'!$C$2:$K$999,6)</f>
        <v>Kale, NA, leaves, fresh,Ratto Bros,,Vegetables</v>
      </c>
      <c r="C46" s="2" t="s">
        <v>192</v>
      </c>
      <c r="D46" s="31" t="str">
        <f>VLOOKUP(A46,'Food Encyclopedia'!$C$2:$K$999,6)</f>
        <v>Vegetables</v>
      </c>
      <c r="E46" s="98">
        <v>40.0</v>
      </c>
      <c r="F46" s="31">
        <f t="shared" si="1"/>
        <v>40000</v>
      </c>
      <c r="G46" s="31" t="str">
        <f>VLOOKUP(A46,'Food Encyclopedia'!$C$2:$K$999,7)</f>
        <v>Vegetable</v>
      </c>
      <c r="H46" s="31" t="str">
        <f t="shared" si="2"/>
        <v>#VALUE!</v>
      </c>
      <c r="I46" s="31" t="str">
        <f t="shared" si="3"/>
        <v>#VALUE!</v>
      </c>
      <c r="J46" s="99" t="str">
        <f t="shared" si="4"/>
        <v>#VALUE!</v>
      </c>
      <c r="K46" s="116" t="str">
        <f t="shared" si="5"/>
        <v>#VALUE!</v>
      </c>
      <c r="L46" s="31">
        <f>VLOOKUP(A46,'Absolute Total Monosaccharide C'!$E$2:$T$999,3)</f>
        <v>0.119421</v>
      </c>
      <c r="M46" s="31">
        <f>VLOOKUP(A46,'Absolute Total Monosaccharide C'!$E$2:$T$999,4)</f>
        <v>0.060376</v>
      </c>
      <c r="N46" s="31">
        <f>VLOOKUP(A46,'Absolute Total Monosaccharide C'!$E$2:$T$999,5)</f>
        <v>0.02165</v>
      </c>
      <c r="O46" s="31">
        <f>VLOOKUP(A46,'Absolute Total Monosaccharide C'!$E$2:$T$999,6)</f>
        <v>0.054851</v>
      </c>
      <c r="P46" s="100">
        <f>VLOOKUP(A46,'Absolute Total Monosaccharide C'!$E$2:$T$999,7)</f>
        <v>0.056548</v>
      </c>
      <c r="Q46" s="31">
        <f>VLOOKUP(A46,'Absolute Total Monosaccharide C'!$E$2:$T$999,8)</f>
        <v>0.008625</v>
      </c>
      <c r="R46" s="31">
        <f>VLOOKUP(A46,'Absolute Total Monosaccharide C'!$E$2:$T$999,9)</f>
        <v>0.007492</v>
      </c>
      <c r="S46" s="31">
        <f>VLOOKUP(A46,'Absolute Total Monosaccharide C'!$E$2:$T$999,10)</f>
        <v>0</v>
      </c>
      <c r="T46" s="31">
        <f>VLOOKUP(A46,'Absolute Total Monosaccharide C'!$E$2:$T$999,11)</f>
        <v>0.076576</v>
      </c>
      <c r="U46" s="31">
        <f>VLOOKUP(A46,'Absolute Total Monosaccharide C'!$E$2:$T$999,12)</f>
        <v>0</v>
      </c>
      <c r="V46" s="31">
        <f>VLOOKUP(A46,'Absolute Total Monosaccharide C'!$E$2:$T$999,13)</f>
        <v>0</v>
      </c>
      <c r="W46" s="31">
        <f>VLOOKUP(A46,'Absolute Total Monosaccharide C'!$E$2:$T$999,14)</f>
        <v>0.017576</v>
      </c>
      <c r="X46" s="31">
        <f>VLOOKUP(A46,'Absolute Total Monosaccharide C'!$E$2:$T$999,15)</f>
        <v>0</v>
      </c>
      <c r="Y46" s="31">
        <f>VLOOKUP(A46,'Absolute Total Monosaccharide C'!$E$2:$T$999,16)</f>
        <v>0</v>
      </c>
      <c r="Z46" s="100">
        <f>VLOOKUP(A46,'Absolute Total Monosaccharide C'!$E$2:$T$999,2)</f>
        <v>10.05</v>
      </c>
      <c r="AA46" s="19">
        <v>0.344265822</v>
      </c>
    </row>
    <row r="47">
      <c r="A47" s="19" t="s">
        <v>1150</v>
      </c>
      <c r="B47" s="8" t="str">
        <f>VLOOKUP(A47,'Food Encyclopedia'!$C$2:$K$999,3)&amp;","&amp;VLOOKUP(A47,'Food Encyclopedia'!$C$2:$K$999,4)&amp;","&amp;VLOOKUP(A47,'Food Encyclopedia'!$C$2:$K$999,5)&amp;","&amp;VLOOKUP(A47,'Food Encyclopedia'!$C$2:$K$999,6)</f>
        <v>Cereal, multi-grain, commercial product, fresh,Earth's Best,Whole grain: multi-grain cereal (oats, spelt and barley blend when ready to move beyond rice cereal), easily digestible, iron fortified,Grain Products</v>
      </c>
      <c r="C47" s="2" t="s">
        <v>89</v>
      </c>
      <c r="D47" s="31" t="str">
        <f>VLOOKUP(A47,'Food Encyclopedia'!$C$2:$K$999,6)</f>
        <v>Grain Products</v>
      </c>
      <c r="E47" s="98">
        <v>40.0</v>
      </c>
      <c r="F47" s="31">
        <f t="shared" si="1"/>
        <v>40000</v>
      </c>
      <c r="G47" s="31" t="str">
        <f>VLOOKUP(A47,'Food Encyclopedia'!$C$2:$K$999,7)</f>
        <v>Cereal</v>
      </c>
      <c r="H47" s="31" t="str">
        <f t="shared" si="2"/>
        <v>#VALUE!</v>
      </c>
      <c r="I47" s="31" t="str">
        <f t="shared" si="3"/>
        <v>#VALUE!</v>
      </c>
      <c r="J47" s="99" t="str">
        <f t="shared" si="4"/>
        <v>#VALUE!</v>
      </c>
      <c r="K47" s="116" t="str">
        <f t="shared" si="5"/>
        <v>#VALUE!</v>
      </c>
      <c r="L47" s="31">
        <f>VLOOKUP(A47,'Absolute Total Monosaccharide C'!$E$2:$T$999,3)</f>
        <v>0.722909</v>
      </c>
      <c r="M47" s="31">
        <f>VLOOKUP(A47,'Absolute Total Monosaccharide C'!$E$2:$T$999,4)</f>
        <v>0.007651</v>
      </c>
      <c r="N47" s="31">
        <f>VLOOKUP(A47,'Absolute Total Monosaccharide C'!$E$2:$T$999,5)</f>
        <v>0</v>
      </c>
      <c r="O47" s="31">
        <f>VLOOKUP(A47,'Absolute Total Monosaccharide C'!$E$2:$T$999,6)</f>
        <v>0.008504</v>
      </c>
      <c r="P47" s="100">
        <f>VLOOKUP(A47,'Absolute Total Monosaccharide C'!$E$2:$T$999,7)</f>
        <v>0.007878</v>
      </c>
      <c r="Q47" s="31">
        <f>VLOOKUP(A47,'Absolute Total Monosaccharide C'!$E$2:$T$999,8)</f>
        <v>0</v>
      </c>
      <c r="R47" s="102">
        <f>VLOOKUP(A47,'Absolute Total Monosaccharide C'!$E$2:$T$999,9)</f>
        <v>0.0000993</v>
      </c>
      <c r="S47" s="31">
        <f>VLOOKUP(A47,'Absolute Total Monosaccharide C'!$E$2:$T$999,10)</f>
        <v>0</v>
      </c>
      <c r="T47" s="31">
        <f>VLOOKUP(A47,'Absolute Total Monosaccharide C'!$E$2:$T$999,11)</f>
        <v>0.000208</v>
      </c>
      <c r="U47" s="31">
        <f>VLOOKUP(A47,'Absolute Total Monosaccharide C'!$E$2:$T$999,12)</f>
        <v>0</v>
      </c>
      <c r="V47" s="31">
        <f>VLOOKUP(A47,'Absolute Total Monosaccharide C'!$E$2:$T$999,13)</f>
        <v>0</v>
      </c>
      <c r="W47" s="31">
        <f>VLOOKUP(A47,'Absolute Total Monosaccharide C'!$E$2:$T$999,14)</f>
        <v>0.003368</v>
      </c>
      <c r="X47" s="31">
        <f>VLOOKUP(A47,'Absolute Total Monosaccharide C'!$E$2:$T$999,15)</f>
        <v>0</v>
      </c>
      <c r="Y47" s="31">
        <f>VLOOKUP(A47,'Absolute Total Monosaccharide C'!$E$2:$T$999,16)</f>
        <v>0</v>
      </c>
      <c r="Z47" s="100">
        <f>VLOOKUP(A47,'Absolute Total Monosaccharide C'!$E$2:$T$999,2)</f>
        <v>10.17</v>
      </c>
      <c r="AA47" s="31"/>
    </row>
    <row r="48">
      <c r="A48" s="97" t="s">
        <v>86</v>
      </c>
      <c r="B48" s="8" t="str">
        <f>VLOOKUP(A48,'Food Encyclopedia'!$C$2:$K$999,3)&amp;","&amp;VLOOKUP(A48,'Food Encyclopedia'!$C$2:$K$999,4)&amp;","&amp;VLOOKUP(A48,'Food Encyclopedia'!$C$2:$K$999,5)&amp;","&amp;VLOOKUP(A48,'Food Encyclopedia'!$C$2:$K$999,6)</f>
        <v>Apple, envy, whole without seeds, fresh,Envy,,Fruits</v>
      </c>
      <c r="C48" s="2" t="s">
        <v>89</v>
      </c>
      <c r="D48" s="31" t="str">
        <f>VLOOKUP(A48,'Food Encyclopedia'!$C$2:$K$999,6)</f>
        <v>Fruits</v>
      </c>
      <c r="E48" s="98">
        <v>150.0</v>
      </c>
      <c r="F48" s="31">
        <f t="shared" si="1"/>
        <v>150000</v>
      </c>
      <c r="G48" s="31" t="str">
        <f>VLOOKUP(A48,'Food Encyclopedia'!$C$2:$K$999,7)</f>
        <v>Fruit</v>
      </c>
      <c r="H48" s="31" t="str">
        <f t="shared" si="2"/>
        <v>#VALUE!</v>
      </c>
      <c r="I48" s="31" t="str">
        <f t="shared" si="3"/>
        <v>#VALUE!</v>
      </c>
      <c r="J48" s="99" t="str">
        <f t="shared" si="4"/>
        <v>#VALUE!</v>
      </c>
      <c r="K48" s="116" t="str">
        <f t="shared" si="5"/>
        <v>#VALUE!</v>
      </c>
      <c r="L48" s="31">
        <f>VLOOKUP(A48,'Absolute Total Monosaccharide C'!$E$2:$T$999,3)</f>
        <v>0.237019</v>
      </c>
      <c r="M48" s="31">
        <f>VLOOKUP(A48,'Absolute Total Monosaccharide C'!$E$2:$T$999,4)</f>
        <v>0.008729</v>
      </c>
      <c r="N48" s="31">
        <f>VLOOKUP(A48,'Absolute Total Monosaccharide C'!$E$2:$T$999,5)</f>
        <v>0.125785</v>
      </c>
      <c r="O48" s="31">
        <f>VLOOKUP(A48,'Absolute Total Monosaccharide C'!$E$2:$T$999,6)</f>
        <v>0.006371</v>
      </c>
      <c r="P48" s="100">
        <f>VLOOKUP(A48,'Absolute Total Monosaccharide C'!$E$2:$T$999,7)</f>
        <v>0.01037</v>
      </c>
      <c r="Q48" s="31">
        <f>VLOOKUP(A48,'Absolute Total Monosaccharide C'!$E$2:$T$999,8)</f>
        <v>0.001887</v>
      </c>
      <c r="R48" s="31">
        <f>VLOOKUP(A48,'Absolute Total Monosaccharide C'!$E$2:$T$999,9)</f>
        <v>0.000709</v>
      </c>
      <c r="S48" s="31">
        <f>VLOOKUP(A48,'Absolute Total Monosaccharide C'!$E$2:$T$999,10)</f>
        <v>0</v>
      </c>
      <c r="T48" s="31">
        <f>VLOOKUP(A48,'Absolute Total Monosaccharide C'!$E$2:$T$999,11)</f>
        <v>0.012483</v>
      </c>
      <c r="U48" s="31">
        <f>VLOOKUP(A48,'Absolute Total Monosaccharide C'!$E$2:$T$999,12)</f>
        <v>0</v>
      </c>
      <c r="V48" s="31">
        <f>VLOOKUP(A48,'Absolute Total Monosaccharide C'!$E$2:$T$999,13)</f>
        <v>0</v>
      </c>
      <c r="W48" s="31">
        <f>VLOOKUP(A48,'Absolute Total Monosaccharide C'!$E$2:$T$999,14)</f>
        <v>0</v>
      </c>
      <c r="X48" s="31">
        <f>VLOOKUP(A48,'Absolute Total Monosaccharide C'!$E$2:$T$999,15)</f>
        <v>0</v>
      </c>
      <c r="Y48" s="31">
        <f>VLOOKUP(A48,'Absolute Total Monosaccharide C'!$E$2:$T$999,16)</f>
        <v>0.000305</v>
      </c>
      <c r="Z48" s="100">
        <f>VLOOKUP(A48,'Absolute Total Monosaccharide C'!$E$2:$T$999,2)</f>
        <v>10.23</v>
      </c>
      <c r="AA48" s="31"/>
    </row>
    <row r="49">
      <c r="A49" s="19" t="s">
        <v>1184</v>
      </c>
      <c r="B49" s="8" t="str">
        <f>VLOOKUP(A49,'Food Encyclopedia'!$C$2:$K$999,3)&amp;","&amp;VLOOKUP(A49,'Food Encyclopedia'!$C$2:$K$999,4)&amp;","&amp;VLOOKUP(A49,'Food Encyclopedia'!$C$2:$K$999,5)&amp;","&amp;VLOOKUP(A49,'Food Encyclopedia'!$C$2:$K$999,6)</f>
        <v>Pasta, fusilli (green lentil), NA, dried,Organics,,Beans, Peas, Legumes, Nuts, Seeds</v>
      </c>
      <c r="C49" s="2" t="s">
        <v>1166</v>
      </c>
      <c r="D49" s="31" t="str">
        <f>VLOOKUP(A49,'Food Encyclopedia'!$C$2:$K$999,6)</f>
        <v>Beans, Peas, Legumes, Nuts, Seeds</v>
      </c>
      <c r="E49" s="98">
        <v>40.0</v>
      </c>
      <c r="F49" s="31">
        <f t="shared" si="1"/>
        <v>40000</v>
      </c>
      <c r="G49" s="31" t="str">
        <f>VLOOKUP(A49,'Food Encyclopedia'!$C$2:$K$999,7)</f>
        <v>Pasta</v>
      </c>
      <c r="H49" s="31" t="str">
        <f t="shared" si="2"/>
        <v>#VALUE!</v>
      </c>
      <c r="I49" s="31" t="str">
        <f t="shared" si="3"/>
        <v>#VALUE!</v>
      </c>
      <c r="J49" s="99" t="str">
        <f t="shared" si="4"/>
        <v>#VALUE!</v>
      </c>
      <c r="K49" s="116" t="str">
        <f t="shared" si="5"/>
        <v>#VALUE!</v>
      </c>
      <c r="L49" s="31">
        <f>VLOOKUP(A49,'Absolute Total Monosaccharide C'!$E$2:$T$999,3)</f>
        <v>0.601687</v>
      </c>
      <c r="M49" s="31">
        <f>VLOOKUP(A49,'Absolute Total Monosaccharide C'!$E$2:$T$999,4)</f>
        <v>0.024593</v>
      </c>
      <c r="N49" s="31">
        <f>VLOOKUP(A49,'Absolute Total Monosaccharide C'!$E$2:$T$999,5)</f>
        <v>0</v>
      </c>
      <c r="O49" s="31">
        <f>VLOOKUP(A49,'Absolute Total Monosaccharide C'!$E$2:$T$999,6)</f>
        <v>0.002349</v>
      </c>
      <c r="P49" s="100">
        <f>VLOOKUP(A49,'Absolute Total Monosaccharide C'!$E$2:$T$999,7)</f>
        <v>0.018348</v>
      </c>
      <c r="Q49" s="31">
        <f>VLOOKUP(A49,'Absolute Total Monosaccharide C'!$E$2:$T$999,8)</f>
        <v>0</v>
      </c>
      <c r="R49" s="31">
        <f>VLOOKUP(A49,'Absolute Total Monosaccharide C'!$E$2:$T$999,9)</f>
        <v>0.000904</v>
      </c>
      <c r="S49" s="31">
        <f>VLOOKUP(A49,'Absolute Total Monosaccharide C'!$E$2:$T$999,10)</f>
        <v>0</v>
      </c>
      <c r="T49" s="31">
        <f>VLOOKUP(A49,'Absolute Total Monosaccharide C'!$E$2:$T$999,11)</f>
        <v>0.003632</v>
      </c>
      <c r="U49" s="31">
        <f>VLOOKUP(A49,'Absolute Total Monosaccharide C'!$E$2:$T$999,12)</f>
        <v>0</v>
      </c>
      <c r="V49" s="31">
        <f>VLOOKUP(A49,'Absolute Total Monosaccharide C'!$E$2:$T$999,13)</f>
        <v>0</v>
      </c>
      <c r="W49" s="31">
        <f>VLOOKUP(A49,'Absolute Total Monosaccharide C'!$E$2:$T$999,14)</f>
        <v>0.000335</v>
      </c>
      <c r="X49" s="31">
        <f>VLOOKUP(A49,'Absolute Total Monosaccharide C'!$E$2:$T$999,15)</f>
        <v>0</v>
      </c>
      <c r="Y49" s="31">
        <f>VLOOKUP(A49,'Absolute Total Monosaccharide C'!$E$2:$T$999,16)</f>
        <v>0.000875</v>
      </c>
      <c r="Z49" s="100">
        <f>VLOOKUP(A49,'Absolute Total Monosaccharide C'!$E$2:$T$999,2)</f>
        <v>10.39</v>
      </c>
      <c r="AA49" s="31"/>
    </row>
    <row r="50">
      <c r="A50" s="19" t="s">
        <v>1265</v>
      </c>
      <c r="B50" s="8" t="str">
        <f>VLOOKUP(A50,'Food Encyclopedia'!$C$2:$K$999,3)&amp;","&amp;VLOOKUP(A50,'Food Encyclopedia'!$C$2:$K$999,4)&amp;","&amp;VLOOKUP(A50,'Food Encyclopedia'!$C$2:$K$999,5)&amp;","&amp;VLOOKUP(A50,'Food Encyclopedia'!$C$2:$K$999,6)</f>
        <v>Farro, NA, whole grain, dried,Bob's Red Mill,Organic Farro: The Traditional Grain of the Mediterranean,Grain Products</v>
      </c>
      <c r="C50" s="2" t="s">
        <v>1268</v>
      </c>
      <c r="D50" s="31" t="str">
        <f>VLOOKUP(A50,'Food Encyclopedia'!$C$2:$K$999,6)</f>
        <v>Grain Products</v>
      </c>
      <c r="E50" s="98">
        <v>40.0</v>
      </c>
      <c r="F50" s="31">
        <f t="shared" si="1"/>
        <v>40000</v>
      </c>
      <c r="G50" s="31" t="str">
        <f>VLOOKUP(A50,'Food Encyclopedia'!$C$2:$K$999,7)</f>
        <v>Grains</v>
      </c>
      <c r="H50" s="31" t="str">
        <f t="shared" si="2"/>
        <v>#VALUE!</v>
      </c>
      <c r="I50" s="31" t="str">
        <f t="shared" si="3"/>
        <v>#VALUE!</v>
      </c>
      <c r="J50" s="99" t="str">
        <f t="shared" si="4"/>
        <v>#VALUE!</v>
      </c>
      <c r="K50" s="116" t="str">
        <f t="shared" si="5"/>
        <v>#VALUE!</v>
      </c>
      <c r="L50" s="31">
        <f>VLOOKUP(A50,'Absolute Total Monosaccharide C'!$E$2:$T$999,3)</f>
        <v>0.589733</v>
      </c>
      <c r="M50" s="31">
        <f>VLOOKUP(A50,'Absolute Total Monosaccharide C'!$E$2:$T$999,4)</f>
        <v>0.007035</v>
      </c>
      <c r="N50" s="31">
        <f>VLOOKUP(A50,'Absolute Total Monosaccharide C'!$E$2:$T$999,5)</f>
        <v>0.004344</v>
      </c>
      <c r="O50" s="31">
        <f>VLOOKUP(A50,'Absolute Total Monosaccharide C'!$E$2:$T$999,6)</f>
        <v>0.014062</v>
      </c>
      <c r="P50" s="100">
        <f>VLOOKUP(A50,'Absolute Total Monosaccharide C'!$E$2:$T$999,7)</f>
        <v>0.024053</v>
      </c>
      <c r="Q50" s="31">
        <f>VLOOKUP(A50,'Absolute Total Monosaccharide C'!$E$2:$T$999,8)</f>
        <v>0.000239</v>
      </c>
      <c r="R50" s="102">
        <f>VLOOKUP(A50,'Absolute Total Monosaccharide C'!$E$2:$T$999,9)</f>
        <v>0.0000468</v>
      </c>
      <c r="S50" s="102">
        <f>VLOOKUP(A50,'Absolute Total Monosaccharide C'!$E$2:$T$999,10)</f>
        <v>0.0000668</v>
      </c>
      <c r="T50" s="102">
        <f>VLOOKUP(A50,'Absolute Total Monosaccharide C'!$E$2:$T$999,11)</f>
        <v>0.000086</v>
      </c>
      <c r="U50" s="31">
        <f>VLOOKUP(A50,'Absolute Total Monosaccharide C'!$E$2:$T$999,12)</f>
        <v>0</v>
      </c>
      <c r="V50" s="31">
        <f>VLOOKUP(A50,'Absolute Total Monosaccharide C'!$E$2:$T$999,13)</f>
        <v>0</v>
      </c>
      <c r="W50" s="31">
        <f>VLOOKUP(A50,'Absolute Total Monosaccharide C'!$E$2:$T$999,14)</f>
        <v>0.001163</v>
      </c>
      <c r="X50" s="31">
        <f>VLOOKUP(A50,'Absolute Total Monosaccharide C'!$E$2:$T$999,15)</f>
        <v>0</v>
      </c>
      <c r="Y50" s="31">
        <f>VLOOKUP(A50,'Absolute Total Monosaccharide C'!$E$2:$T$999,16)</f>
        <v>0.000359</v>
      </c>
      <c r="Z50" s="100">
        <f>VLOOKUP(A50,'Absolute Total Monosaccharide C'!$E$2:$T$999,2)</f>
        <v>10.33</v>
      </c>
      <c r="AA50" s="31"/>
    </row>
    <row r="51">
      <c r="A51" s="19" t="s">
        <v>1188</v>
      </c>
      <c r="B51" s="8" t="str">
        <f>VLOOKUP(A51,'Food Encyclopedia'!$C$2:$K$999,3)&amp;","&amp;VLOOKUP(A51,'Food Encyclopedia'!$C$2:$K$999,4)&amp;","&amp;VLOOKUP(A51,'Food Encyclopedia'!$C$2:$K$999,5)&amp;","&amp;VLOOKUP(A51,'Food Encyclopedia'!$C$2:$K$999,6)</f>
        <v>Quinoa, inca red, NA, fresh,Ancient Harvest,Washed &amp; Rinsed Organic Quinoa: Inca Red Quinoa,Grain Products</v>
      </c>
      <c r="C51" s="2" t="s">
        <v>1111</v>
      </c>
      <c r="D51" s="31" t="str">
        <f>VLOOKUP(A51,'Food Encyclopedia'!$C$2:$K$999,6)</f>
        <v>Grain Products</v>
      </c>
      <c r="E51" s="98">
        <v>40.0</v>
      </c>
      <c r="F51" s="31">
        <f t="shared" si="1"/>
        <v>40000</v>
      </c>
      <c r="G51" s="31" t="str">
        <f>VLOOKUP(A51,'Food Encyclopedia'!$C$2:$K$999,7)</f>
        <v>Grains</v>
      </c>
      <c r="H51" s="31" t="str">
        <f t="shared" si="2"/>
        <v>#VALUE!</v>
      </c>
      <c r="I51" s="31" t="str">
        <f t="shared" si="3"/>
        <v>#VALUE!</v>
      </c>
      <c r="J51" s="99" t="str">
        <f t="shared" si="4"/>
        <v>#VALUE!</v>
      </c>
      <c r="K51" s="116" t="str">
        <f t="shared" si="5"/>
        <v>#VALUE!</v>
      </c>
      <c r="L51" s="31">
        <f>VLOOKUP(A51,'Absolute Total Monosaccharide C'!$E$2:$T$999,3)</f>
        <v>0.451964</v>
      </c>
      <c r="M51" s="31">
        <f>VLOOKUP(A51,'Absolute Total Monosaccharide C'!$E$2:$T$999,4)</f>
        <v>0.007422</v>
      </c>
      <c r="N51" s="31">
        <f>VLOOKUP(A51,'Absolute Total Monosaccharide C'!$E$2:$T$999,5)</f>
        <v>0.001123</v>
      </c>
      <c r="O51" s="31">
        <f>VLOOKUP(A51,'Absolute Total Monosaccharide C'!$E$2:$T$999,6)</f>
        <v>0.002076</v>
      </c>
      <c r="P51" s="100">
        <f>VLOOKUP(A51,'Absolute Total Monosaccharide C'!$E$2:$T$999,7)</f>
        <v>0.016496</v>
      </c>
      <c r="Q51" s="31">
        <f>VLOOKUP(A51,'Absolute Total Monosaccharide C'!$E$2:$T$999,8)</f>
        <v>0</v>
      </c>
      <c r="R51" s="31">
        <f>VLOOKUP(A51,'Absolute Total Monosaccharide C'!$E$2:$T$999,9)</f>
        <v>0.001177</v>
      </c>
      <c r="S51" s="31">
        <f>VLOOKUP(A51,'Absolute Total Monosaccharide C'!$E$2:$T$999,10)</f>
        <v>0</v>
      </c>
      <c r="T51" s="31">
        <f>VLOOKUP(A51,'Absolute Total Monosaccharide C'!$E$2:$T$999,11)</f>
        <v>0.012824</v>
      </c>
      <c r="U51" s="31">
        <f>VLOOKUP(A51,'Absolute Total Monosaccharide C'!$E$2:$T$999,12)</f>
        <v>0</v>
      </c>
      <c r="V51" s="31">
        <f>VLOOKUP(A51,'Absolute Total Monosaccharide C'!$E$2:$T$999,13)</f>
        <v>0</v>
      </c>
      <c r="W51" s="31">
        <f>VLOOKUP(A51,'Absolute Total Monosaccharide C'!$E$2:$T$999,14)</f>
        <v>0</v>
      </c>
      <c r="X51" s="31">
        <f>VLOOKUP(A51,'Absolute Total Monosaccharide C'!$E$2:$T$999,15)</f>
        <v>0</v>
      </c>
      <c r="Y51" s="31">
        <f>VLOOKUP(A51,'Absolute Total Monosaccharide C'!$E$2:$T$999,16)</f>
        <v>0</v>
      </c>
      <c r="Z51" s="100">
        <f>VLOOKUP(A51,'Absolute Total Monosaccharide C'!$E$2:$T$999,2)</f>
        <v>10.44</v>
      </c>
      <c r="AA51" s="31"/>
    </row>
    <row r="52">
      <c r="A52" s="19" t="s">
        <v>1200</v>
      </c>
      <c r="B52" s="8" t="str">
        <f>VLOOKUP(A52,'Food Encyclopedia'!$C$2:$K$999,3)&amp;","&amp;VLOOKUP(A52,'Food Encyclopedia'!$C$2:$K$999,4)&amp;","&amp;VLOOKUP(A52,'Food Encyclopedia'!$C$2:$K$999,5)&amp;","&amp;VLOOKUP(A52,'Food Encyclopedia'!$C$2:$K$999,6)</f>
        <v>Amaranth, NA, whole grain, dried,Bob's Red Mill,Organic Whole Grain: Amaranth,Grain Products</v>
      </c>
      <c r="C52" s="2" t="s">
        <v>1203</v>
      </c>
      <c r="D52" s="31" t="str">
        <f>VLOOKUP(A52,'Food Encyclopedia'!$C$2:$K$999,6)</f>
        <v>Grain Products</v>
      </c>
      <c r="E52" s="98">
        <v>40.0</v>
      </c>
      <c r="F52" s="31">
        <f t="shared" si="1"/>
        <v>40000</v>
      </c>
      <c r="G52" s="31" t="str">
        <f>VLOOKUP(A52,'Food Encyclopedia'!$C$2:$K$999,7)</f>
        <v>Grains</v>
      </c>
      <c r="H52" s="31" t="str">
        <f t="shared" si="2"/>
        <v>#VALUE!</v>
      </c>
      <c r="I52" s="31" t="str">
        <f t="shared" si="3"/>
        <v>#VALUE!</v>
      </c>
      <c r="J52" s="99" t="str">
        <f t="shared" si="4"/>
        <v>#VALUE!</v>
      </c>
      <c r="K52" s="116" t="str">
        <f t="shared" si="5"/>
        <v>#VALUE!</v>
      </c>
      <c r="L52" s="31">
        <f>VLOOKUP(A52,'Absolute Total Monosaccharide C'!$E$2:$T$999,3)</f>
        <v>0.694935</v>
      </c>
      <c r="M52" s="31">
        <f>VLOOKUP(A52,'Absolute Total Monosaccharide C'!$E$2:$T$999,4)</f>
        <v>0.009689</v>
      </c>
      <c r="N52" s="31">
        <f>VLOOKUP(A52,'Absolute Total Monosaccharide C'!$E$2:$T$999,5)</f>
        <v>0</v>
      </c>
      <c r="O52" s="31">
        <f>VLOOKUP(A52,'Absolute Total Monosaccharide C'!$E$2:$T$999,6)</f>
        <v>0.005486</v>
      </c>
      <c r="P52" s="100">
        <f>VLOOKUP(A52,'Absolute Total Monosaccharide C'!$E$2:$T$999,7)</f>
        <v>0.017441</v>
      </c>
      <c r="Q52" s="31">
        <f>VLOOKUP(A52,'Absolute Total Monosaccharide C'!$E$2:$T$999,8)</f>
        <v>0</v>
      </c>
      <c r="R52" s="31">
        <f>VLOOKUP(A52,'Absolute Total Monosaccharide C'!$E$2:$T$999,9)</f>
        <v>0.002557</v>
      </c>
      <c r="S52" s="31">
        <f>VLOOKUP(A52,'Absolute Total Monosaccharide C'!$E$2:$T$999,10)</f>
        <v>0</v>
      </c>
      <c r="T52" s="31">
        <f>VLOOKUP(A52,'Absolute Total Monosaccharide C'!$E$2:$T$999,11)</f>
        <v>0.010123</v>
      </c>
      <c r="U52" s="31">
        <f>VLOOKUP(A52,'Absolute Total Monosaccharide C'!$E$2:$T$999,12)</f>
        <v>0</v>
      </c>
      <c r="V52" s="31">
        <f>VLOOKUP(A52,'Absolute Total Monosaccharide C'!$E$2:$T$999,13)</f>
        <v>0</v>
      </c>
      <c r="W52" s="31">
        <f>VLOOKUP(A52,'Absolute Total Monosaccharide C'!$E$2:$T$999,14)</f>
        <v>0.001246</v>
      </c>
      <c r="X52" s="31">
        <f>VLOOKUP(A52,'Absolute Total Monosaccharide C'!$E$2:$T$999,15)</f>
        <v>0</v>
      </c>
      <c r="Y52" s="31">
        <f>VLOOKUP(A52,'Absolute Total Monosaccharide C'!$E$2:$T$999,16)</f>
        <v>0.001094</v>
      </c>
      <c r="Z52" s="100">
        <f>VLOOKUP(A52,'Absolute Total Monosaccharide C'!$E$2:$T$999,2)</f>
        <v>10.36</v>
      </c>
      <c r="AA52" s="31"/>
    </row>
    <row r="53">
      <c r="A53" s="19" t="s">
        <v>363</v>
      </c>
      <c r="B53" s="8" t="str">
        <f>VLOOKUP(A53,'Food Encyclopedia'!$C$2:$K$999,3)&amp;","&amp;VLOOKUP(A53,'Food Encyclopedia'!$C$2:$K$999,4)&amp;","&amp;VLOOKUP(A53,'Food Encyclopedia'!$C$2:$K$999,5)&amp;","&amp;VLOOKUP(A53,'Food Encyclopedia'!$C$2:$K$999,6)</f>
        <v>Collard greens, NA, leaves and stalk, fresh,Cal-Organic,,Vegetables</v>
      </c>
      <c r="C53" s="2" t="s">
        <v>192</v>
      </c>
      <c r="D53" s="31" t="str">
        <f>VLOOKUP(A53,'Food Encyclopedia'!$C$2:$K$999,6)</f>
        <v>Vegetables</v>
      </c>
      <c r="E53" s="98">
        <v>80.0</v>
      </c>
      <c r="F53" s="31">
        <f t="shared" si="1"/>
        <v>80000</v>
      </c>
      <c r="G53" s="31" t="str">
        <f>VLOOKUP(A53,'Food Encyclopedia'!$C$2:$K$999,7)</f>
        <v>Vegetable</v>
      </c>
      <c r="H53" s="31" t="str">
        <f t="shared" si="2"/>
        <v>#VALUE!</v>
      </c>
      <c r="I53" s="31" t="str">
        <f t="shared" si="3"/>
        <v>#VALUE!</v>
      </c>
      <c r="J53" s="99" t="str">
        <f t="shared" si="4"/>
        <v>#VALUE!</v>
      </c>
      <c r="K53" s="116" t="str">
        <f t="shared" si="5"/>
        <v>#VALUE!</v>
      </c>
      <c r="L53" s="31">
        <f>VLOOKUP(A53,'Absolute Total Monosaccharide C'!$E$2:$T$999,3)</f>
        <v>0.036848</v>
      </c>
      <c r="M53" s="31">
        <f>VLOOKUP(A53,'Absolute Total Monosaccharide C'!$E$2:$T$999,4)</f>
        <v>0.03382</v>
      </c>
      <c r="N53" s="31">
        <f>VLOOKUP(A53,'Absolute Total Monosaccharide C'!$E$2:$T$999,5)</f>
        <v>0.003055</v>
      </c>
      <c r="O53" s="31">
        <f>VLOOKUP(A53,'Absolute Total Monosaccharide C'!$E$2:$T$999,6)</f>
        <v>0.021116</v>
      </c>
      <c r="P53" s="100">
        <f>VLOOKUP(A53,'Absolute Total Monosaccharide C'!$E$2:$T$999,7)</f>
        <v>0.029071</v>
      </c>
      <c r="Q53" s="31">
        <f>VLOOKUP(A53,'Absolute Total Monosaccharide C'!$E$2:$T$999,8)</f>
        <v>0.003187</v>
      </c>
      <c r="R53" s="31">
        <f>VLOOKUP(A53,'Absolute Total Monosaccharide C'!$E$2:$T$999,9)</f>
        <v>0.004244</v>
      </c>
      <c r="S53" s="31">
        <f>VLOOKUP(A53,'Absolute Total Monosaccharide C'!$E$2:$T$999,10)</f>
        <v>0</v>
      </c>
      <c r="T53" s="31">
        <f>VLOOKUP(A53,'Absolute Total Monosaccharide C'!$E$2:$T$999,11)</f>
        <v>0.041183</v>
      </c>
      <c r="U53" s="31">
        <f>VLOOKUP(A53,'Absolute Total Monosaccharide C'!$E$2:$T$999,12)</f>
        <v>0</v>
      </c>
      <c r="V53" s="31">
        <f>VLOOKUP(A53,'Absolute Total Monosaccharide C'!$E$2:$T$999,13)</f>
        <v>0</v>
      </c>
      <c r="W53" s="31">
        <f>VLOOKUP(A53,'Absolute Total Monosaccharide C'!$E$2:$T$999,14)</f>
        <v>0.004419</v>
      </c>
      <c r="X53" s="31">
        <f>VLOOKUP(A53,'Absolute Total Monosaccharide C'!$E$2:$T$999,15)</f>
        <v>0</v>
      </c>
      <c r="Y53" s="31">
        <f>VLOOKUP(A53,'Absolute Total Monosaccharide C'!$E$2:$T$999,16)</f>
        <v>0.002097</v>
      </c>
      <c r="Z53" s="100">
        <f>VLOOKUP(A53,'Absolute Total Monosaccharide C'!$E$2:$T$999,2)</f>
        <v>10.19</v>
      </c>
      <c r="AA53" s="19">
        <v>0.251466657</v>
      </c>
    </row>
    <row r="54">
      <c r="A54" s="19" t="s">
        <v>1173</v>
      </c>
      <c r="B54" s="8" t="str">
        <f>VLOOKUP(A54,'Food Encyclopedia'!$C$2:$K$999,3)&amp;","&amp;VLOOKUP(A54,'Food Encyclopedia'!$C$2:$K$999,4)&amp;","&amp;VLOOKUP(A54,'Food Encyclopedia'!$C$2:$K$999,5)&amp;","&amp;VLOOKUP(A54,'Food Encyclopedia'!$C$2:$K$999,6)</f>
        <v>Pasta, spaghetti (no. 5), NA , dried,Barilla,,Grain Products</v>
      </c>
      <c r="C54" s="2" t="s">
        <v>1166</v>
      </c>
      <c r="D54" s="31" t="str">
        <f>VLOOKUP(A54,'Food Encyclopedia'!$C$2:$K$999,6)</f>
        <v>Grain Products</v>
      </c>
      <c r="E54" s="98">
        <v>40.0</v>
      </c>
      <c r="F54" s="31">
        <f t="shared" si="1"/>
        <v>40000</v>
      </c>
      <c r="G54" s="31" t="str">
        <f>VLOOKUP(A54,'Food Encyclopedia'!$C$2:$K$999,7)</f>
        <v>Pasta</v>
      </c>
      <c r="H54" s="31" t="str">
        <f t="shared" si="2"/>
        <v>#VALUE!</v>
      </c>
      <c r="I54" s="31" t="str">
        <f t="shared" si="3"/>
        <v>#VALUE!</v>
      </c>
      <c r="J54" s="99" t="str">
        <f t="shared" si="4"/>
        <v>#VALUE!</v>
      </c>
      <c r="K54" s="116" t="str">
        <f t="shared" si="5"/>
        <v>#VALUE!</v>
      </c>
      <c r="L54" s="31">
        <f>VLOOKUP(A54,'Absolute Total Monosaccharide C'!$E$2:$T$999,3)</f>
        <v>0.595545</v>
      </c>
      <c r="M54" s="31">
        <f>VLOOKUP(A54,'Absolute Total Monosaccharide C'!$E$2:$T$999,4)</f>
        <v>0.003368</v>
      </c>
      <c r="N54" s="31">
        <f>VLOOKUP(A54,'Absolute Total Monosaccharide C'!$E$2:$T$999,5)</f>
        <v>0.003595</v>
      </c>
      <c r="O54" s="31">
        <f>VLOOKUP(A54,'Absolute Total Monosaccharide C'!$E$2:$T$999,6)</f>
        <v>0.008587</v>
      </c>
      <c r="P54" s="100">
        <f>VLOOKUP(A54,'Absolute Total Monosaccharide C'!$E$2:$T$999,7)</f>
        <v>0.017538</v>
      </c>
      <c r="Q54" s="31">
        <f>VLOOKUP(A54,'Absolute Total Monosaccharide C'!$E$2:$T$999,8)</f>
        <v>0.000277</v>
      </c>
      <c r="R54" s="102">
        <f>VLOOKUP(A54,'Absolute Total Monosaccharide C'!$E$2:$T$999,9)</f>
        <v>0.0000336</v>
      </c>
      <c r="S54" s="102">
        <f>VLOOKUP(A54,'Absolute Total Monosaccharide C'!$E$2:$T$999,10)</f>
        <v>0.0000399</v>
      </c>
      <c r="T54" s="102">
        <f>VLOOKUP(A54,'Absolute Total Monosaccharide C'!$E$2:$T$999,11)</f>
        <v>0.0000404</v>
      </c>
      <c r="U54" s="31">
        <f>VLOOKUP(A54,'Absolute Total Monosaccharide C'!$E$2:$T$999,12)</f>
        <v>0</v>
      </c>
      <c r="V54" s="31">
        <f>VLOOKUP(A54,'Absolute Total Monosaccharide C'!$E$2:$T$999,13)</f>
        <v>0</v>
      </c>
      <c r="W54" s="31">
        <f>VLOOKUP(A54,'Absolute Total Monosaccharide C'!$E$2:$T$999,14)</f>
        <v>0.000829</v>
      </c>
      <c r="X54" s="31">
        <f>VLOOKUP(A54,'Absolute Total Monosaccharide C'!$E$2:$T$999,15)</f>
        <v>0</v>
      </c>
      <c r="Y54" s="31">
        <f>VLOOKUP(A54,'Absolute Total Monosaccharide C'!$E$2:$T$999,16)</f>
        <v>0.000387</v>
      </c>
      <c r="Z54" s="100">
        <f>VLOOKUP(A54,'Absolute Total Monosaccharide C'!$E$2:$T$999,2)</f>
        <v>10.14</v>
      </c>
      <c r="AA54" s="31"/>
    </row>
    <row r="55">
      <c r="A55" s="19" t="s">
        <v>1273</v>
      </c>
      <c r="B55" s="8" t="str">
        <f>VLOOKUP(A55,'Food Encyclopedia'!$C$2:$K$999,3)&amp;","&amp;VLOOKUP(A55,'Food Encyclopedia'!$C$2:$K$999,4)&amp;","&amp;VLOOKUP(A55,'Food Encyclopedia'!$C$2:$K$999,5)&amp;","&amp;VLOOKUP(A55,'Food Encyclopedia'!$C$2:$K$999,6)</f>
        <v>Barley, pearl, whole grain, dried,Bob's Red Mill,Premium Quality: Peral Barley Delicious Source of Fiber,Grain Products</v>
      </c>
      <c r="C55" s="2" t="s">
        <v>1276</v>
      </c>
      <c r="D55" s="31" t="str">
        <f>VLOOKUP(A55,'Food Encyclopedia'!$C$2:$K$999,6)</f>
        <v>Grain Products</v>
      </c>
      <c r="E55" s="98">
        <v>40.0</v>
      </c>
      <c r="F55" s="31">
        <f t="shared" si="1"/>
        <v>40000</v>
      </c>
      <c r="G55" s="31" t="str">
        <f>VLOOKUP(A55,'Food Encyclopedia'!$C$2:$K$999,7)</f>
        <v>Grains</v>
      </c>
      <c r="H55" s="31" t="str">
        <f t="shared" si="2"/>
        <v>#VALUE!</v>
      </c>
      <c r="I55" s="31" t="str">
        <f t="shared" si="3"/>
        <v>#VALUE!</v>
      </c>
      <c r="J55" s="99" t="str">
        <f t="shared" si="4"/>
        <v>#VALUE!</v>
      </c>
      <c r="K55" s="116" t="str">
        <f t="shared" si="5"/>
        <v>#VALUE!</v>
      </c>
      <c r="L55" s="31">
        <f>VLOOKUP(A55,'Absolute Total Monosaccharide C'!$E$2:$T$999,3)</f>
        <v>0.613637</v>
      </c>
      <c r="M55" s="31">
        <f>VLOOKUP(A55,'Absolute Total Monosaccharide C'!$E$2:$T$999,4)</f>
        <v>0.002273</v>
      </c>
      <c r="N55" s="31">
        <f>VLOOKUP(A55,'Absolute Total Monosaccharide C'!$E$2:$T$999,5)</f>
        <v>0.004034</v>
      </c>
      <c r="O55" s="31">
        <f>VLOOKUP(A55,'Absolute Total Monosaccharide C'!$E$2:$T$999,6)</f>
        <v>0.011644</v>
      </c>
      <c r="P55" s="100">
        <f>VLOOKUP(A55,'Absolute Total Monosaccharide C'!$E$2:$T$999,7)</f>
        <v>0.025574</v>
      </c>
      <c r="Q55" s="31">
        <f>VLOOKUP(A55,'Absolute Total Monosaccharide C'!$E$2:$T$999,8)</f>
        <v>0.000832</v>
      </c>
      <c r="R55" s="102">
        <f>VLOOKUP(A55,'Absolute Total Monosaccharide C'!$E$2:$T$999,9)</f>
        <v>0.0000411</v>
      </c>
      <c r="S55" s="102">
        <f>VLOOKUP(A55,'Absolute Total Monosaccharide C'!$E$2:$T$999,10)</f>
        <v>0.0000422</v>
      </c>
      <c r="T55" s="102">
        <f>VLOOKUP(A55,'Absolute Total Monosaccharide C'!$E$2:$T$999,11)</f>
        <v>0.0000642</v>
      </c>
      <c r="U55" s="31">
        <f>VLOOKUP(A55,'Absolute Total Monosaccharide C'!$E$2:$T$999,12)</f>
        <v>0</v>
      </c>
      <c r="V55" s="31">
        <f>VLOOKUP(A55,'Absolute Total Monosaccharide C'!$E$2:$T$999,13)</f>
        <v>0</v>
      </c>
      <c r="W55" s="31">
        <f>VLOOKUP(A55,'Absolute Total Monosaccharide C'!$E$2:$T$999,14)</f>
        <v>0.001634</v>
      </c>
      <c r="X55" s="31">
        <f>VLOOKUP(A55,'Absolute Total Monosaccharide C'!$E$2:$T$999,15)</f>
        <v>0</v>
      </c>
      <c r="Y55" s="31">
        <f>VLOOKUP(A55,'Absolute Total Monosaccharide C'!$E$2:$T$999,16)</f>
        <v>0.000416</v>
      </c>
      <c r="Z55" s="100">
        <f>VLOOKUP(A55,'Absolute Total Monosaccharide C'!$E$2:$T$999,2)</f>
        <v>10.47</v>
      </c>
      <c r="AA55" s="31"/>
    </row>
    <row r="56">
      <c r="A56" s="19" t="s">
        <v>722</v>
      </c>
      <c r="B56" s="8" t="str">
        <f>VLOOKUP(A56,'Food Encyclopedia'!$C$2:$K$999,3)&amp;","&amp;VLOOKUP(A56,'Food Encyclopedia'!$C$2:$K$999,4)&amp;","&amp;VLOOKUP(A56,'Food Encyclopedia'!$C$2:$K$999,5)&amp;","&amp;VLOOKUP(A56,'Food Encyclopedia'!$C$2:$K$999,6)</f>
        <v>Cereal, multi-grain, NA, packed,General Mills,Multi Grain Cheerios,Grain Products</v>
      </c>
      <c r="C56" s="2" t="s">
        <v>89</v>
      </c>
      <c r="D56" s="31" t="str">
        <f>VLOOKUP(A56,'Food Encyclopedia'!$C$2:$K$999,6)</f>
        <v>Grain Products</v>
      </c>
      <c r="E56" s="98">
        <v>40.0</v>
      </c>
      <c r="F56" s="31">
        <f t="shared" si="1"/>
        <v>40000</v>
      </c>
      <c r="G56" s="31" t="str">
        <f>VLOOKUP(A56,'Food Encyclopedia'!$C$2:$K$999,7)</f>
        <v>Cereal</v>
      </c>
      <c r="H56" s="31" t="str">
        <f t="shared" si="2"/>
        <v>#VALUE!</v>
      </c>
      <c r="I56" s="31" t="str">
        <f t="shared" si="3"/>
        <v>#VALUE!</v>
      </c>
      <c r="J56" s="99" t="str">
        <f t="shared" si="4"/>
        <v>#VALUE!</v>
      </c>
      <c r="K56" s="116" t="str">
        <f t="shared" si="5"/>
        <v>#VALUE!</v>
      </c>
      <c r="L56" s="31">
        <f>VLOOKUP(A56,'Absolute Total Monosaccharide C'!$E$2:$T$999,3)</f>
        <v>0.575026</v>
      </c>
      <c r="M56" s="31">
        <f>VLOOKUP(A56,'Absolute Total Monosaccharide C'!$E$2:$T$999,4)</f>
        <v>0.006834</v>
      </c>
      <c r="N56" s="31">
        <f>VLOOKUP(A56,'Absolute Total Monosaccharide C'!$E$2:$T$999,5)</f>
        <v>0.037537</v>
      </c>
      <c r="O56" s="31">
        <f>VLOOKUP(A56,'Absolute Total Monosaccharide C'!$E$2:$T$999,6)</f>
        <v>0.007236</v>
      </c>
      <c r="P56" s="100">
        <f>VLOOKUP(A56,'Absolute Total Monosaccharide C'!$E$2:$T$999,7)</f>
        <v>0.007141</v>
      </c>
      <c r="Q56" s="31">
        <f>VLOOKUP(A56,'Absolute Total Monosaccharide C'!$E$2:$T$999,8)</f>
        <v>0</v>
      </c>
      <c r="R56" s="102">
        <f>VLOOKUP(A56,'Absolute Total Monosaccharide C'!$E$2:$T$999,9)</f>
        <v>0.0000717</v>
      </c>
      <c r="S56" s="31">
        <f>VLOOKUP(A56,'Absolute Total Monosaccharide C'!$E$2:$T$999,10)</f>
        <v>0</v>
      </c>
      <c r="T56" s="31">
        <f>VLOOKUP(A56,'Absolute Total Monosaccharide C'!$E$2:$T$999,11)</f>
        <v>0.000297</v>
      </c>
      <c r="U56" s="31">
        <f>VLOOKUP(A56,'Absolute Total Monosaccharide C'!$E$2:$T$999,12)</f>
        <v>0</v>
      </c>
      <c r="V56" s="31">
        <f>VLOOKUP(A56,'Absolute Total Monosaccharide C'!$E$2:$T$999,13)</f>
        <v>0</v>
      </c>
      <c r="W56" s="31">
        <f>VLOOKUP(A56,'Absolute Total Monosaccharide C'!$E$2:$T$999,14)</f>
        <v>0</v>
      </c>
      <c r="X56" s="31">
        <f>VLOOKUP(A56,'Absolute Total Monosaccharide C'!$E$2:$T$999,15)</f>
        <v>0.000259</v>
      </c>
      <c r="Y56" s="31">
        <f>VLOOKUP(A56,'Absolute Total Monosaccharide C'!$E$2:$T$999,16)</f>
        <v>0</v>
      </c>
      <c r="Z56" s="100">
        <f>VLOOKUP(A56,'Absolute Total Monosaccharide C'!$E$2:$T$999,2)</f>
        <v>10.03</v>
      </c>
      <c r="AA56" s="19">
        <v>0.998327133</v>
      </c>
    </row>
    <row r="57">
      <c r="A57" s="19" t="s">
        <v>1241</v>
      </c>
      <c r="B57" s="8" t="str">
        <f>VLOOKUP(A57,'Food Encyclopedia'!$C$2:$K$999,3)&amp;","&amp;VLOOKUP(A57,'Food Encyclopedia'!$C$2:$K$999,4)&amp;","&amp;VLOOKUP(A57,'Food Encyclopedia'!$C$2:$K$999,5)&amp;","&amp;VLOOKUP(A57,'Food Encyclopedia'!$C$2:$K$999,6)</f>
        <v>Lentils, red, whole grain, dried,Bob's Red Mill,Red Lentils: Quick cooking High Fiber,Beans, Peas, Legumes, Nuts, Seeds</v>
      </c>
      <c r="C57" s="2" t="s">
        <v>1244</v>
      </c>
      <c r="D57" s="31" t="str">
        <f>VLOOKUP(A57,'Food Encyclopedia'!$C$2:$K$999,6)</f>
        <v>Beans, Peas, Legumes, Nuts, Seeds</v>
      </c>
      <c r="E57" s="98">
        <v>40.0</v>
      </c>
      <c r="F57" s="31">
        <f t="shared" si="1"/>
        <v>40000</v>
      </c>
      <c r="G57" s="31" t="str">
        <f>VLOOKUP(A57,'Food Encyclopedia'!$C$2:$K$999,7)</f>
        <v>Grains</v>
      </c>
      <c r="H57" s="31" t="str">
        <f t="shared" si="2"/>
        <v>#VALUE!</v>
      </c>
      <c r="I57" s="31" t="str">
        <f t="shared" si="3"/>
        <v>#VALUE!</v>
      </c>
      <c r="J57" s="99" t="str">
        <f t="shared" si="4"/>
        <v>#VALUE!</v>
      </c>
      <c r="K57" s="116" t="str">
        <f t="shared" si="5"/>
        <v>#VALUE!</v>
      </c>
      <c r="L57" s="31">
        <f>VLOOKUP(A57,'Absolute Total Monosaccharide C'!$E$2:$T$999,3)</f>
        <v>0.548489</v>
      </c>
      <c r="M57" s="31">
        <f>VLOOKUP(A57,'Absolute Total Monosaccharide C'!$E$2:$T$999,4)</f>
        <v>0.031027</v>
      </c>
      <c r="N57" s="31">
        <f>VLOOKUP(A57,'Absolute Total Monosaccharide C'!$E$2:$T$999,5)</f>
        <v>0</v>
      </c>
      <c r="O57" s="31">
        <f>VLOOKUP(A57,'Absolute Total Monosaccharide C'!$E$2:$T$999,6)</f>
        <v>0.002255</v>
      </c>
      <c r="P57" s="100">
        <f>VLOOKUP(A57,'Absolute Total Monosaccharide C'!$E$2:$T$999,7)</f>
        <v>0.021295</v>
      </c>
      <c r="Q57" s="31">
        <f>VLOOKUP(A57,'Absolute Total Monosaccharide C'!$E$2:$T$999,8)</f>
        <v>0</v>
      </c>
      <c r="R57" s="31">
        <f>VLOOKUP(A57,'Absolute Total Monosaccharide C'!$E$2:$T$999,9)</f>
        <v>0.001176</v>
      </c>
      <c r="S57" s="31">
        <f>VLOOKUP(A57,'Absolute Total Monosaccharide C'!$E$2:$T$999,10)</f>
        <v>0</v>
      </c>
      <c r="T57" s="31">
        <f>VLOOKUP(A57,'Absolute Total Monosaccharide C'!$E$2:$T$999,11)</f>
        <v>0.003461</v>
      </c>
      <c r="U57" s="31">
        <f>VLOOKUP(A57,'Absolute Total Monosaccharide C'!$E$2:$T$999,12)</f>
        <v>0</v>
      </c>
      <c r="V57" s="31">
        <f>VLOOKUP(A57,'Absolute Total Monosaccharide C'!$E$2:$T$999,13)</f>
        <v>0</v>
      </c>
      <c r="W57" s="31">
        <f>VLOOKUP(A57,'Absolute Total Monosaccharide C'!$E$2:$T$999,14)</f>
        <v>0.001251</v>
      </c>
      <c r="X57" s="31">
        <f>VLOOKUP(A57,'Absolute Total Monosaccharide C'!$E$2:$T$999,15)</f>
        <v>0</v>
      </c>
      <c r="Y57" s="31">
        <f>VLOOKUP(A57,'Absolute Total Monosaccharide C'!$E$2:$T$999,16)</f>
        <v>0.001106</v>
      </c>
      <c r="Z57" s="100">
        <f>VLOOKUP(A57,'Absolute Total Monosaccharide C'!$E$2:$T$999,2)</f>
        <v>10.36</v>
      </c>
      <c r="AA57" s="31"/>
    </row>
    <row r="58">
      <c r="A58" s="19" t="s">
        <v>554</v>
      </c>
      <c r="B58" s="8" t="str">
        <f>VLOOKUP(A58,'Food Encyclopedia'!$C$2:$K$999,3)&amp;","&amp;VLOOKUP(A58,'Food Encyclopedia'!$C$2:$K$999,4)&amp;","&amp;VLOOKUP(A58,'Food Encyclopedia'!$C$2:$K$999,5)&amp;","&amp;VLOOKUP(A58,'Food Encyclopedia'!$C$2:$K$999,6)</f>
        <v>Bread, English muffin, whole, fresh,Thomas,Original,Grain Products</v>
      </c>
      <c r="C58" s="2" t="s">
        <v>89</v>
      </c>
      <c r="D58" s="31" t="str">
        <f>VLOOKUP(A58,'Food Encyclopedia'!$C$2:$K$999,6)</f>
        <v>Grain Products</v>
      </c>
      <c r="E58" s="98">
        <v>50.0</v>
      </c>
      <c r="F58" s="31">
        <f t="shared" si="1"/>
        <v>50000</v>
      </c>
      <c r="G58" s="31" t="str">
        <f>VLOOKUP(A58,'Food Encyclopedia'!$C$2:$K$999,7)</f>
        <v>Bread</v>
      </c>
      <c r="H58" s="31" t="str">
        <f t="shared" si="2"/>
        <v>#VALUE!</v>
      </c>
      <c r="I58" s="31" t="str">
        <f t="shared" si="3"/>
        <v>#VALUE!</v>
      </c>
      <c r="J58" s="99" t="str">
        <f t="shared" si="4"/>
        <v>#VALUE!</v>
      </c>
      <c r="K58" s="116" t="str">
        <f t="shared" si="5"/>
        <v>#VALUE!</v>
      </c>
      <c r="L58" s="31">
        <f>VLOOKUP(A58,'Absolute Total Monosaccharide C'!$E$2:$T$999,3)</f>
        <v>0.635319</v>
      </c>
      <c r="M58" s="31">
        <f>VLOOKUP(A58,'Absolute Total Monosaccharide C'!$E$2:$T$999,4)</f>
        <v>0.002058</v>
      </c>
      <c r="N58" s="31">
        <f>VLOOKUP(A58,'Absolute Total Monosaccharide C'!$E$2:$T$999,5)</f>
        <v>0.007306</v>
      </c>
      <c r="O58" s="31">
        <f>VLOOKUP(A58,'Absolute Total Monosaccharide C'!$E$2:$T$999,6)</f>
        <v>0.005679</v>
      </c>
      <c r="P58" s="100">
        <f>VLOOKUP(A58,'Absolute Total Monosaccharide C'!$E$2:$T$999,7)</f>
        <v>0.007625</v>
      </c>
      <c r="Q58" s="31">
        <f>VLOOKUP(A58,'Absolute Total Monosaccharide C'!$E$2:$T$999,8)</f>
        <v>0.000855</v>
      </c>
      <c r="R58" s="102">
        <f>VLOOKUP(A58,'Absolute Total Monosaccharide C'!$E$2:$T$999,9)</f>
        <v>0.0000168</v>
      </c>
      <c r="S58" s="102">
        <f>VLOOKUP(A58,'Absolute Total Monosaccharide C'!$E$2:$T$999,10)</f>
        <v>0.0000367</v>
      </c>
      <c r="T58" s="31">
        <f>VLOOKUP(A58,'Absolute Total Monosaccharide C'!$E$2:$T$999,11)</f>
        <v>0</v>
      </c>
      <c r="U58" s="31">
        <f>VLOOKUP(A58,'Absolute Total Monosaccharide C'!$E$2:$T$999,12)</f>
        <v>0</v>
      </c>
      <c r="V58" s="31">
        <f>VLOOKUP(A58,'Absolute Total Monosaccharide C'!$E$2:$T$999,13)</f>
        <v>0</v>
      </c>
      <c r="W58" s="31">
        <f>VLOOKUP(A58,'Absolute Total Monosaccharide C'!$E$2:$T$999,14)</f>
        <v>0.001696</v>
      </c>
      <c r="X58" s="31">
        <f>VLOOKUP(A58,'Absolute Total Monosaccharide C'!$E$2:$T$999,15)</f>
        <v>0</v>
      </c>
      <c r="Y58" s="31">
        <f>VLOOKUP(A58,'Absolute Total Monosaccharide C'!$E$2:$T$999,16)</f>
        <v>0.000295</v>
      </c>
      <c r="Z58" s="100">
        <f>VLOOKUP(A58,'Absolute Total Monosaccharide C'!$E$2:$T$999,2)</f>
        <v>10.32</v>
      </c>
      <c r="AA58" s="31"/>
    </row>
    <row r="59">
      <c r="A59" s="19" t="s">
        <v>528</v>
      </c>
      <c r="B59" s="8" t="str">
        <f>VLOOKUP(A59,'Food Encyclopedia'!$C$2:$K$999,3)&amp;","&amp;VLOOKUP(A59,'Food Encyclopedia'!$C$2:$K$999,4)&amp;","&amp;VLOOKUP(A59,'Food Encyclopedia'!$C$2:$K$999,5)&amp;","&amp;VLOOKUP(A59,'Food Encyclopedia'!$C$2:$K$999,6)</f>
        <v>Bread, buttermilk, whole, fresh,Oroweat,Country Buttermilk,Grain Products</v>
      </c>
      <c r="C59" s="2" t="s">
        <v>89</v>
      </c>
      <c r="D59" s="31" t="str">
        <f>VLOOKUP(A59,'Food Encyclopedia'!$C$2:$K$999,6)</f>
        <v>Grain Products</v>
      </c>
      <c r="E59" s="98">
        <v>50.0</v>
      </c>
      <c r="F59" s="31">
        <f t="shared" si="1"/>
        <v>50000</v>
      </c>
      <c r="G59" s="31" t="str">
        <f>VLOOKUP(A59,'Food Encyclopedia'!$C$2:$K$999,7)</f>
        <v>Bread</v>
      </c>
      <c r="H59" s="31" t="str">
        <f t="shared" si="2"/>
        <v>#VALUE!</v>
      </c>
      <c r="I59" s="31" t="str">
        <f t="shared" si="3"/>
        <v>#VALUE!</v>
      </c>
      <c r="J59" s="99" t="str">
        <f t="shared" si="4"/>
        <v>#VALUE!</v>
      </c>
      <c r="K59" s="116" t="str">
        <f t="shared" si="5"/>
        <v>#VALUE!</v>
      </c>
      <c r="L59" s="31">
        <f>VLOOKUP(A59,'Absolute Total Monosaccharide C'!$E$2:$T$999,3)</f>
        <v>0.632806</v>
      </c>
      <c r="M59" s="31">
        <f>VLOOKUP(A59,'Absolute Total Monosaccharide C'!$E$2:$T$999,4)</f>
        <v>0.015887</v>
      </c>
      <c r="N59" s="31">
        <f>VLOOKUP(A59,'Absolute Total Monosaccharide C'!$E$2:$T$999,5)</f>
        <v>0.004067</v>
      </c>
      <c r="O59" s="31">
        <f>VLOOKUP(A59,'Absolute Total Monosaccharide C'!$E$2:$T$999,6)</f>
        <v>0.005587</v>
      </c>
      <c r="P59" s="100">
        <f>VLOOKUP(A59,'Absolute Total Monosaccharide C'!$E$2:$T$999,7)</f>
        <v>0.007296</v>
      </c>
      <c r="Q59" s="31">
        <f>VLOOKUP(A59,'Absolute Total Monosaccharide C'!$E$2:$T$999,8)</f>
        <v>0.000749</v>
      </c>
      <c r="R59" s="102">
        <f>VLOOKUP(A59,'Absolute Total Monosaccharide C'!$E$2:$T$999,9)</f>
        <v>0.0000247</v>
      </c>
      <c r="S59" s="31">
        <f>VLOOKUP(A59,'Absolute Total Monosaccharide C'!$E$2:$T$999,10)</f>
        <v>0</v>
      </c>
      <c r="T59" s="102">
        <f>VLOOKUP(A59,'Absolute Total Monosaccharide C'!$E$2:$T$999,11)</f>
        <v>0.0000486</v>
      </c>
      <c r="U59" s="31">
        <f>VLOOKUP(A59,'Absolute Total Monosaccharide C'!$E$2:$T$999,12)</f>
        <v>0</v>
      </c>
      <c r="V59" s="31">
        <f>VLOOKUP(A59,'Absolute Total Monosaccharide C'!$E$2:$T$999,13)</f>
        <v>0</v>
      </c>
      <c r="W59" s="31">
        <f>VLOOKUP(A59,'Absolute Total Monosaccharide C'!$E$2:$T$999,14)</f>
        <v>0.00243</v>
      </c>
      <c r="X59" s="31">
        <f>VLOOKUP(A59,'Absolute Total Monosaccharide C'!$E$2:$T$999,15)</f>
        <v>0</v>
      </c>
      <c r="Y59" s="31">
        <f>VLOOKUP(A59,'Absolute Total Monosaccharide C'!$E$2:$T$999,16)</f>
        <v>0.000449</v>
      </c>
      <c r="Z59" s="100">
        <f>VLOOKUP(A59,'Absolute Total Monosaccharide C'!$E$2:$T$999,2)</f>
        <v>10.21</v>
      </c>
      <c r="AA59" s="31"/>
    </row>
    <row r="60">
      <c r="A60" s="19" t="s">
        <v>245</v>
      </c>
      <c r="B60" s="8" t="str">
        <f>VLOOKUP(A60,'Food Encyclopedia'!$C$2:$K$999,3)&amp;","&amp;VLOOKUP(A60,'Food Encyclopedia'!$C$2:$K$999,4)&amp;","&amp;VLOOKUP(A60,'Food Encyclopedia'!$C$2:$K$999,5)&amp;","&amp;VLOOKUP(A60,'Food Encyclopedia'!$C$2:$K$999,6)</f>
        <v>Mango, yellow, flesh, fresh,RCF,,Fruits</v>
      </c>
      <c r="C60" s="2" t="s">
        <v>89</v>
      </c>
      <c r="D60" s="31" t="str">
        <f>VLOOKUP(A60,'Food Encyclopedia'!$C$2:$K$999,6)</f>
        <v>Fruits</v>
      </c>
      <c r="E60" s="98">
        <v>40.0</v>
      </c>
      <c r="F60" s="31">
        <f t="shared" si="1"/>
        <v>40000</v>
      </c>
      <c r="G60" s="31" t="str">
        <f>VLOOKUP(A60,'Food Encyclopedia'!$C$2:$K$999,7)</f>
        <v>Fruit</v>
      </c>
      <c r="H60" s="31" t="str">
        <f t="shared" si="2"/>
        <v>#VALUE!</v>
      </c>
      <c r="I60" s="31" t="str">
        <f t="shared" si="3"/>
        <v>#VALUE!</v>
      </c>
      <c r="J60" s="99" t="str">
        <f t="shared" si="4"/>
        <v>#VALUE!</v>
      </c>
      <c r="K60" s="116" t="str">
        <f t="shared" si="5"/>
        <v>#VALUE!</v>
      </c>
      <c r="L60" s="31">
        <f>VLOOKUP(A60,'Absolute Total Monosaccharide C'!$E$2:$T$999,3)</f>
        <v>0.476902</v>
      </c>
      <c r="M60" s="31">
        <f>VLOOKUP(A60,'Absolute Total Monosaccharide C'!$E$2:$T$999,4)</f>
        <v>0.041161</v>
      </c>
      <c r="N60" s="31">
        <f>VLOOKUP(A60,'Absolute Total Monosaccharide C'!$E$2:$T$999,5)</f>
        <v>0.167722</v>
      </c>
      <c r="O60" s="31">
        <f>VLOOKUP(A60,'Absolute Total Monosaccharide C'!$E$2:$T$999,6)</f>
        <v>0.011355</v>
      </c>
      <c r="P60" s="100">
        <f>VLOOKUP(A60,'Absolute Total Monosaccharide C'!$E$2:$T$999,7)</f>
        <v>0.028631</v>
      </c>
      <c r="Q60" s="31">
        <f>VLOOKUP(A60,'Absolute Total Monosaccharide C'!$E$2:$T$999,8)</f>
        <v>0.004838</v>
      </c>
      <c r="R60" s="31">
        <f>VLOOKUP(A60,'Absolute Total Monosaccharide C'!$E$2:$T$999,9)</f>
        <v>0.001859</v>
      </c>
      <c r="S60" s="31">
        <f>VLOOKUP(A60,'Absolute Total Monosaccharide C'!$E$2:$T$999,10)</f>
        <v>0</v>
      </c>
      <c r="T60" s="31">
        <f>VLOOKUP(A60,'Absolute Total Monosaccharide C'!$E$2:$T$999,11)</f>
        <v>0.020906</v>
      </c>
      <c r="U60" s="31">
        <f>VLOOKUP(A60,'Absolute Total Monosaccharide C'!$E$2:$T$999,12)</f>
        <v>0</v>
      </c>
      <c r="V60" s="31">
        <f>VLOOKUP(A60,'Absolute Total Monosaccharide C'!$E$2:$T$999,13)</f>
        <v>0</v>
      </c>
      <c r="W60" s="31">
        <f>VLOOKUP(A60,'Absolute Total Monosaccharide C'!$E$2:$T$999,14)</f>
        <v>0.004454</v>
      </c>
      <c r="X60" s="31">
        <f>VLOOKUP(A60,'Absolute Total Monosaccharide C'!$E$2:$T$999,15)</f>
        <v>0</v>
      </c>
      <c r="Y60" s="31">
        <f>VLOOKUP(A60,'Absolute Total Monosaccharide C'!$E$2:$T$999,16)</f>
        <v>0</v>
      </c>
      <c r="Z60" s="100">
        <f>VLOOKUP(A60,'Absolute Total Monosaccharide C'!$E$2:$T$999,2)</f>
        <v>10.22</v>
      </c>
      <c r="AA60" s="19">
        <v>1.043</v>
      </c>
    </row>
    <row r="61">
      <c r="A61" s="19" t="s">
        <v>1233</v>
      </c>
      <c r="B61" s="8" t="str">
        <f>VLOOKUP(A61,'Food Encyclopedia'!$C$2:$K$999,3)&amp;","&amp;VLOOKUP(A61,'Food Encyclopedia'!$C$2:$K$999,4)&amp;","&amp;VLOOKUP(A61,'Food Encyclopedia'!$C$2:$K$999,5)&amp;","&amp;VLOOKUP(A61,'Food Encyclopedia'!$C$2:$K$999,6)</f>
        <v>Lentils, brown, whole grain, dried,Bob's Red Mill,Brown Lentils: Excellent Source of Fibers,Beans, Peas, Legumes, Nuts, Seeds</v>
      </c>
      <c r="C61" s="2" t="s">
        <v>1236</v>
      </c>
      <c r="D61" s="31" t="str">
        <f>VLOOKUP(A61,'Food Encyclopedia'!$C$2:$K$999,6)</f>
        <v>Beans, Peas, Legumes, Nuts, Seeds</v>
      </c>
      <c r="E61" s="98">
        <v>40.0</v>
      </c>
      <c r="F61" s="31">
        <f t="shared" si="1"/>
        <v>40000</v>
      </c>
      <c r="G61" s="31" t="str">
        <f>VLOOKUP(A61,'Food Encyclopedia'!$C$2:$K$999,7)</f>
        <v>Grains</v>
      </c>
      <c r="H61" s="31" t="str">
        <f t="shared" si="2"/>
        <v>#VALUE!</v>
      </c>
      <c r="I61" s="31" t="str">
        <f t="shared" si="3"/>
        <v>#VALUE!</v>
      </c>
      <c r="J61" s="99" t="str">
        <f t="shared" si="4"/>
        <v>#VALUE!</v>
      </c>
      <c r="K61" s="116" t="str">
        <f t="shared" si="5"/>
        <v>#VALUE!</v>
      </c>
      <c r="L61" s="31">
        <f>VLOOKUP(A61,'Absolute Total Monosaccharide C'!$E$2:$T$999,3)</f>
        <v>0.693645</v>
      </c>
      <c r="M61" s="31">
        <f>VLOOKUP(A61,'Absolute Total Monosaccharide C'!$E$2:$T$999,4)</f>
        <v>0.035906</v>
      </c>
      <c r="N61" s="31">
        <f>VLOOKUP(A61,'Absolute Total Monosaccharide C'!$E$2:$T$999,5)</f>
        <v>0</v>
      </c>
      <c r="O61" s="31">
        <f>VLOOKUP(A61,'Absolute Total Monosaccharide C'!$E$2:$T$999,6)</f>
        <v>0.003387</v>
      </c>
      <c r="P61" s="100">
        <f>VLOOKUP(A61,'Absolute Total Monosaccharide C'!$E$2:$T$999,7)</f>
        <v>0.027073</v>
      </c>
      <c r="Q61" s="31">
        <f>VLOOKUP(A61,'Absolute Total Monosaccharide C'!$E$2:$T$999,8)</f>
        <v>0</v>
      </c>
      <c r="R61" s="31">
        <f>VLOOKUP(A61,'Absolute Total Monosaccharide C'!$E$2:$T$999,9)</f>
        <v>0.001685</v>
      </c>
      <c r="S61" s="31">
        <f>VLOOKUP(A61,'Absolute Total Monosaccharide C'!$E$2:$T$999,10)</f>
        <v>0</v>
      </c>
      <c r="T61" s="31">
        <f>VLOOKUP(A61,'Absolute Total Monosaccharide C'!$E$2:$T$999,11)</f>
        <v>0.005795</v>
      </c>
      <c r="U61" s="31">
        <f>VLOOKUP(A61,'Absolute Total Monosaccharide C'!$E$2:$T$999,12)</f>
        <v>0</v>
      </c>
      <c r="V61" s="31">
        <f>VLOOKUP(A61,'Absolute Total Monosaccharide C'!$E$2:$T$999,13)</f>
        <v>0</v>
      </c>
      <c r="W61" s="31">
        <f>VLOOKUP(A61,'Absolute Total Monosaccharide C'!$E$2:$T$999,14)</f>
        <v>0.002637</v>
      </c>
      <c r="X61" s="31">
        <f>VLOOKUP(A61,'Absolute Total Monosaccharide C'!$E$2:$T$999,15)</f>
        <v>0</v>
      </c>
      <c r="Y61" s="31">
        <f>VLOOKUP(A61,'Absolute Total Monosaccharide C'!$E$2:$T$999,16)</f>
        <v>0.001206</v>
      </c>
      <c r="Z61" s="100">
        <f>VLOOKUP(A61,'Absolute Total Monosaccharide C'!$E$2:$T$999,2)</f>
        <v>10.31</v>
      </c>
      <c r="AA61" s="31"/>
    </row>
    <row r="62">
      <c r="A62" s="19" t="s">
        <v>354</v>
      </c>
      <c r="B62" s="8" t="str">
        <f>VLOOKUP(A62,'Food Encyclopedia'!$C$2:$K$999,3)&amp;","&amp;VLOOKUP(A62,'Food Encyclopedia'!$C$2:$K$999,4)&amp;","&amp;VLOOKUP(A62,'Food Encyclopedia'!$C$2:$K$999,5)&amp;","&amp;VLOOKUP(A62,'Food Encyclopedia'!$C$2:$K$999,6)</f>
        <v>Chard, red, leaves and stalk, fresh,Cal-Organic,,Vegetables</v>
      </c>
      <c r="C62" s="2" t="s">
        <v>192</v>
      </c>
      <c r="D62" s="31" t="str">
        <f>VLOOKUP(A62,'Food Encyclopedia'!$C$2:$K$999,6)</f>
        <v>Vegetables</v>
      </c>
      <c r="E62" s="98">
        <v>40.0</v>
      </c>
      <c r="F62" s="31">
        <f t="shared" si="1"/>
        <v>40000</v>
      </c>
      <c r="G62" s="31" t="str">
        <f>VLOOKUP(A62,'Food Encyclopedia'!$C$2:$K$999,7)</f>
        <v>Vegetable</v>
      </c>
      <c r="H62" s="31" t="str">
        <f t="shared" si="2"/>
        <v>#VALUE!</v>
      </c>
      <c r="I62" s="31" t="str">
        <f t="shared" si="3"/>
        <v>#VALUE!</v>
      </c>
      <c r="J62" s="99" t="str">
        <f t="shared" si="4"/>
        <v>#VALUE!</v>
      </c>
      <c r="K62" s="116" t="str">
        <f t="shared" si="5"/>
        <v>#VALUE!</v>
      </c>
      <c r="L62" s="31">
        <f>VLOOKUP(A62,'Absolute Total Monosaccharide C'!$E$2:$T$999,3)</f>
        <v>0.065778</v>
      </c>
      <c r="M62" s="31">
        <f>VLOOKUP(A62,'Absolute Total Monosaccharide C'!$E$2:$T$999,4)</f>
        <v>0.023004</v>
      </c>
      <c r="N62" s="31">
        <f>VLOOKUP(A62,'Absolute Total Monosaccharide C'!$E$2:$T$999,5)</f>
        <v>0</v>
      </c>
      <c r="O62" s="31">
        <f>VLOOKUP(A62,'Absolute Total Monosaccharide C'!$E$2:$T$999,6)</f>
        <v>0.010946</v>
      </c>
      <c r="P62" s="100">
        <f>VLOOKUP(A62,'Absolute Total Monosaccharide C'!$E$2:$T$999,7)</f>
        <v>0.057626</v>
      </c>
      <c r="Q62" s="31">
        <f>VLOOKUP(A62,'Absolute Total Monosaccharide C'!$E$2:$T$999,8)</f>
        <v>0.001754</v>
      </c>
      <c r="R62" s="31">
        <f>VLOOKUP(A62,'Absolute Total Monosaccharide C'!$E$2:$T$999,9)</f>
        <v>0.007905</v>
      </c>
      <c r="S62" s="31">
        <f>VLOOKUP(A62,'Absolute Total Monosaccharide C'!$E$2:$T$999,10)</f>
        <v>0</v>
      </c>
      <c r="T62" s="31">
        <f>VLOOKUP(A62,'Absolute Total Monosaccharide C'!$E$2:$T$999,11)</f>
        <v>0.017055</v>
      </c>
      <c r="U62" s="31">
        <f>VLOOKUP(A62,'Absolute Total Monosaccharide C'!$E$2:$T$999,12)</f>
        <v>0</v>
      </c>
      <c r="V62" s="31">
        <f>VLOOKUP(A62,'Absolute Total Monosaccharide C'!$E$2:$T$999,13)</f>
        <v>0</v>
      </c>
      <c r="W62" s="31">
        <f>VLOOKUP(A62,'Absolute Total Monosaccharide C'!$E$2:$T$999,14)</f>
        <v>0.004835</v>
      </c>
      <c r="X62" s="31">
        <f>VLOOKUP(A62,'Absolute Total Monosaccharide C'!$E$2:$T$999,15)</f>
        <v>0</v>
      </c>
      <c r="Y62" s="31">
        <f>VLOOKUP(A62,'Absolute Total Monosaccharide C'!$E$2:$T$999,16)</f>
        <v>0.000759</v>
      </c>
      <c r="Z62" s="100">
        <f>VLOOKUP(A62,'Absolute Total Monosaccharide C'!$E$2:$T$999,2)</f>
        <v>10.13</v>
      </c>
      <c r="AA62" s="19">
        <v>0.289301098</v>
      </c>
    </row>
    <row r="63">
      <c r="A63" s="19" t="s">
        <v>559</v>
      </c>
      <c r="B63" s="8" t="str">
        <f>VLOOKUP(A63,'Food Encyclopedia'!$C$2:$K$999,3)&amp;","&amp;VLOOKUP(A63,'Food Encyclopedia'!$C$2:$K$999,4)&amp;","&amp;VLOOKUP(A63,'Food Encyclopedia'!$C$2:$K$999,5)&amp;","&amp;VLOOKUP(A63,'Food Encyclopedia'!$C$2:$K$999,6)</f>
        <v>Tortillas, flour, whole, fresh,Guerrero,Tortillas de Harina Caseras,Grain Products</v>
      </c>
      <c r="C63" s="2" t="s">
        <v>89</v>
      </c>
      <c r="D63" s="31" t="str">
        <f>VLOOKUP(A63,'Food Encyclopedia'!$C$2:$K$999,6)</f>
        <v>Grain Products</v>
      </c>
      <c r="E63" s="98">
        <v>50.0</v>
      </c>
      <c r="F63" s="31">
        <f t="shared" si="1"/>
        <v>50000</v>
      </c>
      <c r="G63" s="31" t="str">
        <f>VLOOKUP(A63,'Food Encyclopedia'!$C$2:$K$999,7)</f>
        <v>Bread</v>
      </c>
      <c r="H63" s="31" t="str">
        <f t="shared" si="2"/>
        <v>#VALUE!</v>
      </c>
      <c r="I63" s="31" t="str">
        <f t="shared" si="3"/>
        <v>#VALUE!</v>
      </c>
      <c r="J63" s="99" t="str">
        <f t="shared" si="4"/>
        <v>#VALUE!</v>
      </c>
      <c r="K63" s="116" t="str">
        <f t="shared" si="5"/>
        <v>#VALUE!</v>
      </c>
      <c r="L63" s="31">
        <f>VLOOKUP(A63,'Absolute Total Monosaccharide C'!$E$2:$T$999,3)</f>
        <v>0.530457</v>
      </c>
      <c r="M63" s="31">
        <f>VLOOKUP(A63,'Absolute Total Monosaccharide C'!$E$2:$T$999,4)</f>
        <v>0.00324</v>
      </c>
      <c r="N63" s="31">
        <f>VLOOKUP(A63,'Absolute Total Monosaccharide C'!$E$2:$T$999,5)</f>
        <v>0.003744</v>
      </c>
      <c r="O63" s="31">
        <f>VLOOKUP(A63,'Absolute Total Monosaccharide C'!$E$2:$T$999,6)</f>
        <v>0.005655</v>
      </c>
      <c r="P63" s="100">
        <f>VLOOKUP(A63,'Absolute Total Monosaccharide C'!$E$2:$T$999,7)</f>
        <v>0.007556</v>
      </c>
      <c r="Q63" s="31">
        <f>VLOOKUP(A63,'Absolute Total Monosaccharide C'!$E$2:$T$999,8)</f>
        <v>0.000495</v>
      </c>
      <c r="R63" s="102">
        <f>VLOOKUP(A63,'Absolute Total Monosaccharide C'!$E$2:$T$999,9)</f>
        <v>0.0000174</v>
      </c>
      <c r="S63" s="31">
        <f>VLOOKUP(A63,'Absolute Total Monosaccharide C'!$E$2:$T$999,10)</f>
        <v>0</v>
      </c>
      <c r="T63" s="31">
        <f>VLOOKUP(A63,'Absolute Total Monosaccharide C'!$E$2:$T$999,11)</f>
        <v>0</v>
      </c>
      <c r="U63" s="31">
        <f>VLOOKUP(A63,'Absolute Total Monosaccharide C'!$E$2:$T$999,12)</f>
        <v>0</v>
      </c>
      <c r="V63" s="31">
        <f>VLOOKUP(A63,'Absolute Total Monosaccharide C'!$E$2:$T$999,13)</f>
        <v>0</v>
      </c>
      <c r="W63" s="31">
        <f>VLOOKUP(A63,'Absolute Total Monosaccharide C'!$E$2:$T$999,14)</f>
        <v>0.002387</v>
      </c>
      <c r="X63" s="31">
        <f>VLOOKUP(A63,'Absolute Total Monosaccharide C'!$E$2:$T$999,15)</f>
        <v>0</v>
      </c>
      <c r="Y63" s="31">
        <f>VLOOKUP(A63,'Absolute Total Monosaccharide C'!$E$2:$T$999,16)</f>
        <v>0.000337</v>
      </c>
      <c r="Z63" s="100">
        <f>VLOOKUP(A63,'Absolute Total Monosaccharide C'!$E$2:$T$999,2)</f>
        <v>10.11</v>
      </c>
      <c r="AA63" s="31"/>
    </row>
    <row r="64">
      <c r="A64" s="19" t="s">
        <v>352</v>
      </c>
      <c r="B64" s="8" t="str">
        <f>VLOOKUP(A64,'Food Encyclopedia'!$C$2:$K$999,3)&amp;","&amp;VLOOKUP(A64,'Food Encyclopedia'!$C$2:$K$999,4)&amp;","&amp;VLOOKUP(A64,'Food Encyclopedia'!$C$2:$K$999,5)&amp;","&amp;VLOOKUP(A64,'Food Encyclopedia'!$C$2:$K$999,6)</f>
        <v>Kale, lacinato, leaves and stalk, fresh,Cal-Organic,,Vegetables</v>
      </c>
      <c r="C64" s="2" t="s">
        <v>192</v>
      </c>
      <c r="D64" s="31" t="str">
        <f>VLOOKUP(A64,'Food Encyclopedia'!$C$2:$K$999,6)</f>
        <v>Vegetables</v>
      </c>
      <c r="E64" s="98">
        <v>40.0</v>
      </c>
      <c r="F64" s="31">
        <f t="shared" si="1"/>
        <v>40000</v>
      </c>
      <c r="G64" s="31" t="str">
        <f>VLOOKUP(A64,'Food Encyclopedia'!$C$2:$K$999,7)</f>
        <v>Vegetable</v>
      </c>
      <c r="H64" s="31" t="str">
        <f t="shared" si="2"/>
        <v>#VALUE!</v>
      </c>
      <c r="I64" s="31" t="str">
        <f t="shared" si="3"/>
        <v>#VALUE!</v>
      </c>
      <c r="J64" s="99" t="str">
        <f t="shared" si="4"/>
        <v>#VALUE!</v>
      </c>
      <c r="K64" s="116" t="str">
        <f t="shared" si="5"/>
        <v>#VALUE!</v>
      </c>
      <c r="L64" s="31">
        <f>VLOOKUP(A64,'Absolute Total Monosaccharide C'!$E$2:$T$999,3)</f>
        <v>0.086319</v>
      </c>
      <c r="M64" s="31">
        <f>VLOOKUP(A64,'Absolute Total Monosaccharide C'!$E$2:$T$999,4)</f>
        <v>0.054486</v>
      </c>
      <c r="N64" s="31">
        <f>VLOOKUP(A64,'Absolute Total Monosaccharide C'!$E$2:$T$999,5)</f>
        <v>0</v>
      </c>
      <c r="O64" s="31">
        <f>VLOOKUP(A64,'Absolute Total Monosaccharide C'!$E$2:$T$999,6)</f>
        <v>0.025981</v>
      </c>
      <c r="P64" s="100">
        <f>VLOOKUP(A64,'Absolute Total Monosaccharide C'!$E$2:$T$999,7)</f>
        <v>0.038508</v>
      </c>
      <c r="Q64" s="31">
        <f>VLOOKUP(A64,'Absolute Total Monosaccharide C'!$E$2:$T$999,8)</f>
        <v>0.004802</v>
      </c>
      <c r="R64" s="31">
        <f>VLOOKUP(A64,'Absolute Total Monosaccharide C'!$E$2:$T$999,9)</f>
        <v>0.005658</v>
      </c>
      <c r="S64" s="31">
        <f>VLOOKUP(A64,'Absolute Total Monosaccharide C'!$E$2:$T$999,10)</f>
        <v>0</v>
      </c>
      <c r="T64" s="31">
        <f>VLOOKUP(A64,'Absolute Total Monosaccharide C'!$E$2:$T$999,11)</f>
        <v>0.045667</v>
      </c>
      <c r="U64" s="31">
        <f>VLOOKUP(A64,'Absolute Total Monosaccharide C'!$E$2:$T$999,12)</f>
        <v>0</v>
      </c>
      <c r="V64" s="31">
        <f>VLOOKUP(A64,'Absolute Total Monosaccharide C'!$E$2:$T$999,13)</f>
        <v>0</v>
      </c>
      <c r="W64" s="31">
        <f>VLOOKUP(A64,'Absolute Total Monosaccharide C'!$E$2:$T$999,14)</f>
        <v>0.015959</v>
      </c>
      <c r="X64" s="31">
        <f>VLOOKUP(A64,'Absolute Total Monosaccharide C'!$E$2:$T$999,15)</f>
        <v>0</v>
      </c>
      <c r="Y64" s="31">
        <f>VLOOKUP(A64,'Absolute Total Monosaccharide C'!$E$2:$T$999,16)</f>
        <v>0.002182</v>
      </c>
      <c r="Z64" s="100">
        <f>VLOOKUP(A64,'Absolute Total Monosaccharide C'!$E$2:$T$999,2)</f>
        <v>10.34</v>
      </c>
      <c r="AA64" s="19">
        <v>0.247818688</v>
      </c>
    </row>
    <row r="65">
      <c r="A65" s="19" t="s">
        <v>382</v>
      </c>
      <c r="B65" s="8" t="str">
        <f>VLOOKUP(A65,'Food Encyclopedia'!$C$2:$K$999,3)&amp;","&amp;VLOOKUP(A65,'Food Encyclopedia'!$C$2:$K$999,4)&amp;","&amp;VLOOKUP(A65,'Food Encyclopedia'!$C$2:$K$999,5)&amp;","&amp;VLOOKUP(A65,'Food Encyclopedia'!$C$2:$K$999,6)</f>
        <v>Brussel Sprout, NA, whole, fresh,Signature Farms,,Vegetables</v>
      </c>
      <c r="C65" s="2" t="s">
        <v>384</v>
      </c>
      <c r="D65" s="31" t="str">
        <f>VLOOKUP(A65,'Food Encyclopedia'!$C$2:$K$999,6)</f>
        <v>Vegetables</v>
      </c>
      <c r="E65" s="98">
        <v>30.0</v>
      </c>
      <c r="F65" s="31">
        <f t="shared" si="1"/>
        <v>30000</v>
      </c>
      <c r="G65" s="31" t="str">
        <f>VLOOKUP(A65,'Food Encyclopedia'!$C$2:$K$999,7)</f>
        <v>Vegetable</v>
      </c>
      <c r="H65" s="31" t="str">
        <f t="shared" si="2"/>
        <v>#VALUE!</v>
      </c>
      <c r="I65" s="31" t="str">
        <f t="shared" si="3"/>
        <v>#VALUE!</v>
      </c>
      <c r="J65" s="99" t="str">
        <f t="shared" si="4"/>
        <v>#VALUE!</v>
      </c>
      <c r="K65" s="116" t="str">
        <f t="shared" si="5"/>
        <v>#VALUE!</v>
      </c>
      <c r="L65" s="31">
        <f>VLOOKUP(A65,'Absolute Total Monosaccharide C'!$E$2:$T$999,3)</f>
        <v>0.232556</v>
      </c>
      <c r="M65" s="31">
        <f>VLOOKUP(A65,'Absolute Total Monosaccharide C'!$E$2:$T$999,4)</f>
        <v>0.032396</v>
      </c>
      <c r="N65" s="31">
        <f>VLOOKUP(A65,'Absolute Total Monosaccharide C'!$E$2:$T$999,5)</f>
        <v>0.01857</v>
      </c>
      <c r="O65" s="31">
        <f>VLOOKUP(A65,'Absolute Total Monosaccharide C'!$E$2:$T$999,6)</f>
        <v>0.017549</v>
      </c>
      <c r="P65" s="100">
        <f>VLOOKUP(A65,'Absolute Total Monosaccharide C'!$E$2:$T$999,7)</f>
        <v>0.043786</v>
      </c>
      <c r="Q65" s="31">
        <f>VLOOKUP(A65,'Absolute Total Monosaccharide C'!$E$2:$T$999,8)</f>
        <v>0.004887</v>
      </c>
      <c r="R65" s="31">
        <f>VLOOKUP(A65,'Absolute Total Monosaccharide C'!$E$2:$T$999,9)</f>
        <v>0.003623</v>
      </c>
      <c r="S65" s="31">
        <f>VLOOKUP(A65,'Absolute Total Monosaccharide C'!$E$2:$T$999,10)</f>
        <v>0</v>
      </c>
      <c r="T65" s="31">
        <f>VLOOKUP(A65,'Absolute Total Monosaccharide C'!$E$2:$T$999,11)</f>
        <v>0.035249</v>
      </c>
      <c r="U65" s="31">
        <f>VLOOKUP(A65,'Absolute Total Monosaccharide C'!$E$2:$T$999,12)</f>
        <v>0</v>
      </c>
      <c r="V65" s="31">
        <f>VLOOKUP(A65,'Absolute Total Monosaccharide C'!$E$2:$T$999,13)</f>
        <v>0</v>
      </c>
      <c r="W65" s="31">
        <f>VLOOKUP(A65,'Absolute Total Monosaccharide C'!$E$2:$T$999,14)</f>
        <v>0.005956</v>
      </c>
      <c r="X65" s="31">
        <f>VLOOKUP(A65,'Absolute Total Monosaccharide C'!$E$2:$T$999,15)</f>
        <v>0</v>
      </c>
      <c r="Y65" s="31">
        <f>VLOOKUP(A65,'Absolute Total Monosaccharide C'!$E$2:$T$999,16)</f>
        <v>0.001149</v>
      </c>
      <c r="Z65" s="100">
        <f>VLOOKUP(A65,'Absolute Total Monosaccharide C'!$E$2:$T$999,2)</f>
        <v>10.07</v>
      </c>
      <c r="AA65" s="19">
        <v>0.710340201</v>
      </c>
    </row>
    <row r="66">
      <c r="A66" s="19" t="s">
        <v>128</v>
      </c>
      <c r="B66" s="8" t="str">
        <f>VLOOKUP(A66,'Food Encyclopedia'!$C$2:$K$999,3)&amp;","&amp;VLOOKUP(A66,'Food Encyclopedia'!$C$2:$K$999,4)&amp;","&amp;VLOOKUP(A66,'Food Encyclopedia'!$C$2:$K$999,5)&amp;","&amp;VLOOKUP(A66,'Food Encyclopedia'!$C$2:$K$999,6)</f>
        <v>Apple, gala, whole without seed, fresh,NA,,Fruits</v>
      </c>
      <c r="C66" s="2" t="s">
        <v>89</v>
      </c>
      <c r="D66" s="31" t="str">
        <f>VLOOKUP(A66,'Food Encyclopedia'!$C$2:$K$999,6)</f>
        <v>Fruits</v>
      </c>
      <c r="E66" s="98">
        <v>150.0</v>
      </c>
      <c r="F66" s="31">
        <f t="shared" si="1"/>
        <v>150000</v>
      </c>
      <c r="G66" s="31" t="str">
        <f>VLOOKUP(A66,'Food Encyclopedia'!$C$2:$K$999,7)</f>
        <v>Fruit</v>
      </c>
      <c r="H66" s="31" t="str">
        <f t="shared" si="2"/>
        <v>#VALUE!</v>
      </c>
      <c r="I66" s="31" t="str">
        <f t="shared" si="3"/>
        <v>#VALUE!</v>
      </c>
      <c r="J66" s="99" t="str">
        <f t="shared" si="4"/>
        <v>#VALUE!</v>
      </c>
      <c r="K66" s="116" t="str">
        <f t="shared" si="5"/>
        <v>#VALUE!</v>
      </c>
      <c r="L66" s="31">
        <f>VLOOKUP(A66,'Absolute Total Monosaccharide C'!$E$2:$T$999,3)</f>
        <v>0.176259</v>
      </c>
      <c r="M66" s="31">
        <f>VLOOKUP(A66,'Absolute Total Monosaccharide C'!$E$2:$T$999,4)</f>
        <v>0.011672</v>
      </c>
      <c r="N66" s="31">
        <f>VLOOKUP(A66,'Absolute Total Monosaccharide C'!$E$2:$T$999,5)</f>
        <v>0.161425</v>
      </c>
      <c r="O66" s="31">
        <f>VLOOKUP(A66,'Absolute Total Monosaccharide C'!$E$2:$T$999,6)</f>
        <v>0.01954</v>
      </c>
      <c r="P66" s="100">
        <f>VLOOKUP(A66,'Absolute Total Monosaccharide C'!$E$2:$T$999,7)</f>
        <v>0.011461</v>
      </c>
      <c r="Q66" s="31">
        <f>VLOOKUP(A66,'Absolute Total Monosaccharide C'!$E$2:$T$999,8)</f>
        <v>0.004468</v>
      </c>
      <c r="R66" s="31">
        <f>VLOOKUP(A66,'Absolute Total Monosaccharide C'!$E$2:$T$999,9)</f>
        <v>0.001486</v>
      </c>
      <c r="S66" s="31">
        <f>VLOOKUP(A66,'Absolute Total Monosaccharide C'!$E$2:$T$999,10)</f>
        <v>0</v>
      </c>
      <c r="T66" s="31">
        <f>VLOOKUP(A66,'Absolute Total Monosaccharide C'!$E$2:$T$999,11)</f>
        <v>0.016855</v>
      </c>
      <c r="U66" s="31">
        <f>VLOOKUP(A66,'Absolute Total Monosaccharide C'!$E$2:$T$999,12)</f>
        <v>0</v>
      </c>
      <c r="V66" s="31">
        <f>VLOOKUP(A66,'Absolute Total Monosaccharide C'!$E$2:$T$999,13)</f>
        <v>0</v>
      </c>
      <c r="W66" s="31">
        <f>VLOOKUP(A66,'Absolute Total Monosaccharide C'!$E$2:$T$999,14)</f>
        <v>0</v>
      </c>
      <c r="X66" s="31">
        <f>VLOOKUP(A66,'Absolute Total Monosaccharide C'!$E$2:$T$999,15)</f>
        <v>0</v>
      </c>
      <c r="Y66" s="31">
        <f>VLOOKUP(A66,'Absolute Total Monosaccharide C'!$E$2:$T$999,16)</f>
        <v>0</v>
      </c>
      <c r="Z66" s="100">
        <f>VLOOKUP(A66,'Absolute Total Monosaccharide C'!$E$2:$T$999,2)</f>
        <v>10.08</v>
      </c>
      <c r="AA66" s="31"/>
    </row>
    <row r="67">
      <c r="A67" s="19" t="s">
        <v>1167</v>
      </c>
      <c r="B67" s="8" t="str">
        <f>VLOOKUP(A67,'Food Encyclopedia'!$C$2:$K$999,3)&amp;","&amp;VLOOKUP(A67,'Food Encyclopedia'!$C$2:$K$999,4)&amp;","&amp;VLOOKUP(A67,'Food Encyclopedia'!$C$2:$K$999,5)&amp;","&amp;VLOOKUP(A67,'Food Encyclopedia'!$C$2:$K$999,6)</f>
        <v>Pasta, spaghetti, NA , dried,Barilla,Collezione (Artisanal collection),Grain Products</v>
      </c>
      <c r="C67" s="2" t="s">
        <v>1166</v>
      </c>
      <c r="D67" s="31" t="str">
        <f>VLOOKUP(A67,'Food Encyclopedia'!$C$2:$K$999,6)</f>
        <v>Grain Products</v>
      </c>
      <c r="E67" s="98">
        <v>40.0</v>
      </c>
      <c r="F67" s="31">
        <f t="shared" si="1"/>
        <v>40000</v>
      </c>
      <c r="G67" s="31" t="str">
        <f>VLOOKUP(A67,'Food Encyclopedia'!$C$2:$K$999,7)</f>
        <v>Pasta</v>
      </c>
      <c r="H67" s="31" t="str">
        <f t="shared" si="2"/>
        <v>#VALUE!</v>
      </c>
      <c r="I67" s="31" t="str">
        <f t="shared" si="3"/>
        <v>#VALUE!</v>
      </c>
      <c r="J67" s="99" t="str">
        <f t="shared" si="4"/>
        <v>#VALUE!</v>
      </c>
      <c r="K67" s="116" t="str">
        <f t="shared" si="5"/>
        <v>#VALUE!</v>
      </c>
      <c r="L67" s="31">
        <f>VLOOKUP(A67,'Absolute Total Monosaccharide C'!$E$2:$T$999,3)</f>
        <v>0.633132</v>
      </c>
      <c r="M67" s="31">
        <f>VLOOKUP(A67,'Absolute Total Monosaccharide C'!$E$2:$T$999,4)</f>
        <v>0.004585</v>
      </c>
      <c r="N67" s="31">
        <f>VLOOKUP(A67,'Absolute Total Monosaccharide C'!$E$2:$T$999,5)</f>
        <v>0.003239</v>
      </c>
      <c r="O67" s="31">
        <f>VLOOKUP(A67,'Absolute Total Monosaccharide C'!$E$2:$T$999,6)</f>
        <v>0.008089</v>
      </c>
      <c r="P67" s="100">
        <f>VLOOKUP(A67,'Absolute Total Monosaccharide C'!$E$2:$T$999,7)</f>
        <v>0.014047</v>
      </c>
      <c r="Q67" s="31">
        <f>VLOOKUP(A67,'Absolute Total Monosaccharide C'!$E$2:$T$999,8)</f>
        <v>0.000405</v>
      </c>
      <c r="R67" s="102">
        <f>VLOOKUP(A67,'Absolute Total Monosaccharide C'!$E$2:$T$999,9)</f>
        <v>0.0000306</v>
      </c>
      <c r="S67" s="102">
        <f>VLOOKUP(A67,'Absolute Total Monosaccharide C'!$E$2:$T$999,10)</f>
        <v>0.0000215</v>
      </c>
      <c r="T67" s="102">
        <f>VLOOKUP(A67,'Absolute Total Monosaccharide C'!$E$2:$T$999,11)</f>
        <v>0.0000454</v>
      </c>
      <c r="U67" s="31">
        <f>VLOOKUP(A67,'Absolute Total Monosaccharide C'!$E$2:$T$999,12)</f>
        <v>0</v>
      </c>
      <c r="V67" s="31">
        <f>VLOOKUP(A67,'Absolute Total Monosaccharide C'!$E$2:$T$999,13)</f>
        <v>0</v>
      </c>
      <c r="W67" s="31">
        <f>VLOOKUP(A67,'Absolute Total Monosaccharide C'!$E$2:$T$999,14)</f>
        <v>0.000838</v>
      </c>
      <c r="X67" s="31">
        <f>VLOOKUP(A67,'Absolute Total Monosaccharide C'!$E$2:$T$999,15)</f>
        <v>0</v>
      </c>
      <c r="Y67" s="31">
        <f>VLOOKUP(A67,'Absolute Total Monosaccharide C'!$E$2:$T$999,16)</f>
        <v>0.000366</v>
      </c>
      <c r="Z67" s="100">
        <f>VLOOKUP(A67,'Absolute Total Monosaccharide C'!$E$2:$T$999,2)</f>
        <v>10.38</v>
      </c>
      <c r="AA67" s="31"/>
    </row>
    <row r="68">
      <c r="A68" s="19" t="s">
        <v>1215</v>
      </c>
      <c r="B68" s="8" t="str">
        <f>VLOOKUP(A68,'Food Encyclopedia'!$C$2:$K$999,3)&amp;","&amp;VLOOKUP(A68,'Food Encyclopedia'!$C$2:$K$999,4)&amp;","&amp;VLOOKUP(A68,'Food Encyclopedia'!$C$2:$K$999,5)&amp;","&amp;VLOOKUP(A68,'Food Encyclopedia'!$C$2:$K$999,6)</f>
        <v>Quinoa, tri-color, whole grain, dried,Bob's Red Mill,Organic Whole Grain: Tri-color Quinoa,Grain Products</v>
      </c>
      <c r="D68" s="31" t="str">
        <f>VLOOKUP(A68,'Food Encyclopedia'!$C$2:$K$999,6)</f>
        <v>Grain Products</v>
      </c>
      <c r="E68" s="98">
        <v>40.0</v>
      </c>
      <c r="F68" s="31">
        <f t="shared" si="1"/>
        <v>40000</v>
      </c>
      <c r="G68" s="31" t="str">
        <f>VLOOKUP(A68,'Food Encyclopedia'!$C$2:$K$999,7)</f>
        <v>Grains</v>
      </c>
      <c r="H68" s="31" t="str">
        <f t="shared" si="2"/>
        <v>#VALUE!</v>
      </c>
      <c r="I68" s="31" t="str">
        <f t="shared" si="3"/>
        <v>#VALUE!</v>
      </c>
      <c r="J68" s="99" t="str">
        <f t="shared" si="4"/>
        <v>#VALUE!</v>
      </c>
      <c r="K68" s="116" t="str">
        <f t="shared" si="5"/>
        <v>#VALUE!</v>
      </c>
      <c r="L68" s="31">
        <f>VLOOKUP(A68,'Absolute Total Monosaccharide C'!$E$2:$T$999,3)</f>
        <v>0.509129</v>
      </c>
      <c r="M68" s="31">
        <f>VLOOKUP(A68,'Absolute Total Monosaccharide C'!$E$2:$T$999,4)</f>
        <v>0.003697</v>
      </c>
      <c r="N68" s="31">
        <f>VLOOKUP(A68,'Absolute Total Monosaccharide C'!$E$2:$T$999,5)</f>
        <v>0.003205</v>
      </c>
      <c r="O68" s="31">
        <f>VLOOKUP(A68,'Absolute Total Monosaccharide C'!$E$2:$T$999,6)</f>
        <v>0.001057</v>
      </c>
      <c r="P68" s="100">
        <f>VLOOKUP(A68,'Absolute Total Monosaccharide C'!$E$2:$T$999,7)</f>
        <v>0.019942</v>
      </c>
      <c r="Q68" s="31">
        <f>VLOOKUP(A68,'Absolute Total Monosaccharide C'!$E$2:$T$999,8)</f>
        <v>0.001025</v>
      </c>
      <c r="R68" s="31">
        <f>VLOOKUP(A68,'Absolute Total Monosaccharide C'!$E$2:$T$999,9)</f>
        <v>0.000639</v>
      </c>
      <c r="S68" s="31">
        <f>VLOOKUP(A68,'Absolute Total Monosaccharide C'!$E$2:$T$999,10)</f>
        <v>0.000166</v>
      </c>
      <c r="T68" s="31">
        <f>VLOOKUP(A68,'Absolute Total Monosaccharide C'!$E$2:$T$999,11)</f>
        <v>0.001777</v>
      </c>
      <c r="U68" s="31">
        <f>VLOOKUP(A68,'Absolute Total Monosaccharide C'!$E$2:$T$999,12)</f>
        <v>0</v>
      </c>
      <c r="V68" s="31">
        <f>VLOOKUP(A68,'Absolute Total Monosaccharide C'!$E$2:$T$999,13)</f>
        <v>0</v>
      </c>
      <c r="W68" s="31">
        <f>VLOOKUP(A68,'Absolute Total Monosaccharide C'!$E$2:$T$999,14)</f>
        <v>0.000541</v>
      </c>
      <c r="X68" s="31">
        <f>VLOOKUP(A68,'Absolute Total Monosaccharide C'!$E$2:$T$999,15)</f>
        <v>0</v>
      </c>
      <c r="Y68" s="31">
        <f>VLOOKUP(A68,'Absolute Total Monosaccharide C'!$E$2:$T$999,16)</f>
        <v>0.001115</v>
      </c>
      <c r="Z68" s="100">
        <f>VLOOKUP(A68,'Absolute Total Monosaccharide C'!$E$2:$T$999,2)</f>
        <v>9.527</v>
      </c>
      <c r="AA68" s="31"/>
    </row>
    <row r="69">
      <c r="A69" s="19" t="s">
        <v>627</v>
      </c>
      <c r="B69" s="8" t="str">
        <f>VLOOKUP(A69,'Food Encyclopedia'!$C$2:$K$999,3)&amp;","&amp;VLOOKUP(A69,'Food Encyclopedia'!$C$2:$K$999,4)&amp;","&amp;VLOOKUP(A69,'Food Encyclopedia'!$C$2:$K$999,5)&amp;","&amp;VLOOKUP(A69,'Food Encyclopedia'!$C$2:$K$999,6)</f>
        <v>Spread, almond, NA, sachet,Justin's,Maple Almond Butter,Beans, Peas, Legumes, Nuts, Seeds</v>
      </c>
      <c r="C69" s="2" t="s">
        <v>89</v>
      </c>
      <c r="D69" s="31" t="str">
        <f>VLOOKUP(A69,'Food Encyclopedia'!$C$2:$K$999,6)</f>
        <v>Beans, Peas, Legumes, Nuts, Seeds</v>
      </c>
      <c r="E69" s="98">
        <v>5.0</v>
      </c>
      <c r="F69" s="31">
        <f t="shared" si="1"/>
        <v>5000</v>
      </c>
      <c r="G69" s="31" t="str">
        <f>VLOOKUP(A69,'Food Encyclopedia'!$C$2:$K$999,7)</f>
        <v>Fats</v>
      </c>
      <c r="H69" s="31" t="str">
        <f t="shared" si="2"/>
        <v>#VALUE!</v>
      </c>
      <c r="I69" s="31" t="str">
        <f t="shared" si="3"/>
        <v>#VALUE!</v>
      </c>
      <c r="J69" s="99" t="str">
        <f t="shared" si="4"/>
        <v>#VALUE!</v>
      </c>
      <c r="K69" s="116" t="str">
        <f t="shared" si="5"/>
        <v>#VALUE!</v>
      </c>
      <c r="L69" s="31">
        <f>VLOOKUP(A69,'Absolute Total Monosaccharide C'!$E$2:$T$999,3)</f>
        <v>0.050777</v>
      </c>
      <c r="M69" s="31">
        <f>VLOOKUP(A69,'Absolute Total Monosaccharide C'!$E$2:$T$999,4)</f>
        <v>0.014204</v>
      </c>
      <c r="N69" s="31">
        <f>VLOOKUP(A69,'Absolute Total Monosaccharide C'!$E$2:$T$999,5)</f>
        <v>0</v>
      </c>
      <c r="O69" s="31">
        <f>VLOOKUP(A69,'Absolute Total Monosaccharide C'!$E$2:$T$999,6)</f>
        <v>0.013147</v>
      </c>
      <c r="P69" s="100">
        <f>VLOOKUP(A69,'Absolute Total Monosaccharide C'!$E$2:$T$999,7)</f>
        <v>0.048246</v>
      </c>
      <c r="Q69" s="31">
        <f>VLOOKUP(A69,'Absolute Total Monosaccharide C'!$E$2:$T$999,8)</f>
        <v>0.001852</v>
      </c>
      <c r="R69" s="31">
        <f>VLOOKUP(A69,'Absolute Total Monosaccharide C'!$E$2:$T$999,9)</f>
        <v>0.002487</v>
      </c>
      <c r="S69" s="31">
        <f>VLOOKUP(A69,'Absolute Total Monosaccharide C'!$E$2:$T$999,10)</f>
        <v>0</v>
      </c>
      <c r="T69" s="31">
        <f>VLOOKUP(A69,'Absolute Total Monosaccharide C'!$E$2:$T$999,11)</f>
        <v>0.0053</v>
      </c>
      <c r="U69" s="31">
        <f>VLOOKUP(A69,'Absolute Total Monosaccharide C'!$E$2:$T$999,12)</f>
        <v>0</v>
      </c>
      <c r="V69" s="31">
        <f>VLOOKUP(A69,'Absolute Total Monosaccharide C'!$E$2:$T$999,13)</f>
        <v>0</v>
      </c>
      <c r="W69" s="31">
        <f>VLOOKUP(A69,'Absolute Total Monosaccharide C'!$E$2:$T$999,14)</f>
        <v>0</v>
      </c>
      <c r="X69" s="31">
        <f>VLOOKUP(A69,'Absolute Total Monosaccharide C'!$E$2:$T$999,15)</f>
        <v>0.000354</v>
      </c>
      <c r="Y69" s="31">
        <f>VLOOKUP(A69,'Absolute Total Monosaccharide C'!$E$2:$T$999,16)</f>
        <v>0</v>
      </c>
      <c r="Z69" s="100">
        <f>VLOOKUP(A69,'Absolute Total Monosaccharide C'!$E$2:$T$999,2)</f>
        <v>10.94</v>
      </c>
      <c r="AA69" s="19">
        <v>0.140175259</v>
      </c>
    </row>
    <row r="70">
      <c r="A70" s="19" t="s">
        <v>817</v>
      </c>
      <c r="B70" s="8" t="str">
        <f>VLOOKUP(A70,'Food Encyclopedia'!$C$2:$K$999,3)&amp;","&amp;VLOOKUP(A70,'Food Encyclopedia'!$C$2:$K$999,4)&amp;","&amp;VLOOKUP(A70,'Food Encyclopedia'!$C$2:$K$999,5)&amp;","&amp;VLOOKUP(A70,'Food Encyclopedia'!$C$2:$K$999,6)</f>
        <v>Fruit &amp; Veggie blend, commercial product, pouch,Organics Happy Tot,Super Foods: organic Pears (1/4), mangoes (1/4 cup), spinach (3/5 cup) &amp; 1 super chia (1 tsp), Stage 4 (Tots &amp; Tykes (12+ months)),Fruits</v>
      </c>
      <c r="C70" s="2" t="s">
        <v>812</v>
      </c>
      <c r="D70" s="31" t="str">
        <f>VLOOKUP(A70,'Food Encyclopedia'!$C$2:$K$999,6)</f>
        <v>Fruits</v>
      </c>
      <c r="E70" s="98">
        <v>50.0</v>
      </c>
      <c r="F70" s="31">
        <f t="shared" si="1"/>
        <v>50000</v>
      </c>
      <c r="G70" s="31" t="str">
        <f>VLOOKUP(A70,'Food Encyclopedia'!$C$2:$K$999,7)</f>
        <v>Commercial weaning</v>
      </c>
      <c r="H70" s="31" t="str">
        <f t="shared" si="2"/>
        <v>#VALUE!</v>
      </c>
      <c r="I70" s="31" t="str">
        <f t="shared" si="3"/>
        <v>#VALUE!</v>
      </c>
      <c r="J70" s="99" t="str">
        <f t="shared" si="4"/>
        <v>#VALUE!</v>
      </c>
      <c r="K70" s="116" t="str">
        <f t="shared" si="5"/>
        <v>#VALUE!</v>
      </c>
      <c r="L70" s="31">
        <f>VLOOKUP(A70,'Absolute Total Monosaccharide C'!$E$2:$T$999,3)</f>
        <v>0.144427</v>
      </c>
      <c r="M70" s="31">
        <f>VLOOKUP(A70,'Absolute Total Monosaccharide C'!$E$2:$T$999,4)</f>
        <v>0.017015</v>
      </c>
      <c r="N70" s="31">
        <f>VLOOKUP(A70,'Absolute Total Monosaccharide C'!$E$2:$T$999,5)</f>
        <v>0.096304</v>
      </c>
      <c r="O70" s="31">
        <f>VLOOKUP(A70,'Absolute Total Monosaccharide C'!$E$2:$T$999,6)</f>
        <v>0.015718</v>
      </c>
      <c r="P70" s="100">
        <f>VLOOKUP(A70,'Absolute Total Monosaccharide C'!$E$2:$T$999,7)</f>
        <v>0.026574</v>
      </c>
      <c r="Q70" s="31">
        <f>VLOOKUP(A70,'Absolute Total Monosaccharide C'!$E$2:$T$999,8)</f>
        <v>0</v>
      </c>
      <c r="R70" s="31">
        <f>VLOOKUP(A70,'Absolute Total Monosaccharide C'!$E$2:$T$999,9)</f>
        <v>0.001422</v>
      </c>
      <c r="S70" s="31">
        <f>VLOOKUP(A70,'Absolute Total Monosaccharide C'!$E$2:$T$999,10)</f>
        <v>0</v>
      </c>
      <c r="T70" s="31">
        <f>VLOOKUP(A70,'Absolute Total Monosaccharide C'!$E$2:$T$999,11)</f>
        <v>0.022085</v>
      </c>
      <c r="U70" s="31">
        <f>VLOOKUP(A70,'Absolute Total Monosaccharide C'!$E$2:$T$999,12)</f>
        <v>0</v>
      </c>
      <c r="V70" s="31">
        <f>VLOOKUP(A70,'Absolute Total Monosaccharide C'!$E$2:$T$999,13)</f>
        <v>0</v>
      </c>
      <c r="W70" s="31">
        <f>VLOOKUP(A70,'Absolute Total Monosaccharide C'!$E$2:$T$999,14)</f>
        <v>0.001375</v>
      </c>
      <c r="X70" s="31">
        <f>VLOOKUP(A70,'Absolute Total Monosaccharide C'!$E$2:$T$999,15)</f>
        <v>0</v>
      </c>
      <c r="Y70" s="31">
        <f>VLOOKUP(A70,'Absolute Total Monosaccharide C'!$E$2:$T$999,16)</f>
        <v>0</v>
      </c>
      <c r="Z70" s="100">
        <f>VLOOKUP(A70,'Absolute Total Monosaccharide C'!$E$2:$T$999,2)</f>
        <v>10.29</v>
      </c>
      <c r="AA70" s="19">
        <v>0.740549049</v>
      </c>
    </row>
    <row r="71">
      <c r="A71" s="19" t="s">
        <v>365</v>
      </c>
      <c r="B71" s="8" t="str">
        <f>VLOOKUP(A71,'Food Encyclopedia'!$C$2:$K$999,3)&amp;","&amp;VLOOKUP(A71,'Food Encyclopedia'!$C$2:$K$999,4)&amp;","&amp;VLOOKUP(A71,'Food Encyclopedia'!$C$2:$K$999,5)&amp;","&amp;VLOOKUP(A71,'Food Encyclopedia'!$C$2:$K$999,6)</f>
        <v>Collard greens, NA, leaves, fresh,Signature Farms,,Vegetables</v>
      </c>
      <c r="C71" s="2" t="s">
        <v>368</v>
      </c>
      <c r="D71" s="31" t="str">
        <f>VLOOKUP(A71,'Food Encyclopedia'!$C$2:$K$999,6)</f>
        <v>Vegetables</v>
      </c>
      <c r="E71" s="98">
        <v>80.0</v>
      </c>
      <c r="F71" s="31">
        <f t="shared" si="1"/>
        <v>80000</v>
      </c>
      <c r="G71" s="31" t="str">
        <f>VLOOKUP(A71,'Food Encyclopedia'!$C$2:$K$999,7)</f>
        <v>Vegetable</v>
      </c>
      <c r="H71" s="31" t="str">
        <f t="shared" si="2"/>
        <v>#VALUE!</v>
      </c>
      <c r="I71" s="31" t="str">
        <f t="shared" si="3"/>
        <v>#VALUE!</v>
      </c>
      <c r="J71" s="99" t="str">
        <f t="shared" si="4"/>
        <v>#VALUE!</v>
      </c>
      <c r="K71" s="116" t="str">
        <f t="shared" si="5"/>
        <v>#VALUE!</v>
      </c>
      <c r="L71" s="31">
        <f>VLOOKUP(A71,'Absolute Total Monosaccharide C'!$E$2:$T$999,3)</f>
        <v>0.033496</v>
      </c>
      <c r="M71" s="31">
        <f>VLOOKUP(A71,'Absolute Total Monosaccharide C'!$E$2:$T$999,4)</f>
        <v>0.036548</v>
      </c>
      <c r="N71" s="31">
        <f>VLOOKUP(A71,'Absolute Total Monosaccharide C'!$E$2:$T$999,5)</f>
        <v>0.009333</v>
      </c>
      <c r="O71" s="31">
        <f>VLOOKUP(A71,'Absolute Total Monosaccharide C'!$E$2:$T$999,6)</f>
        <v>0.026022</v>
      </c>
      <c r="P71" s="100">
        <f>VLOOKUP(A71,'Absolute Total Monosaccharide C'!$E$2:$T$999,7)</f>
        <v>0.027607</v>
      </c>
      <c r="Q71" s="31">
        <f>VLOOKUP(A71,'Absolute Total Monosaccharide C'!$E$2:$T$999,8)</f>
        <v>0.00415</v>
      </c>
      <c r="R71" s="31">
        <f>VLOOKUP(A71,'Absolute Total Monosaccharide C'!$E$2:$T$999,9)</f>
        <v>0.004778</v>
      </c>
      <c r="S71" s="31">
        <f>VLOOKUP(A71,'Absolute Total Monosaccharide C'!$E$2:$T$999,10)</f>
        <v>0</v>
      </c>
      <c r="T71" s="31">
        <f>VLOOKUP(A71,'Absolute Total Monosaccharide C'!$E$2:$T$999,11)</f>
        <v>0.041013</v>
      </c>
      <c r="U71" s="31">
        <f>VLOOKUP(A71,'Absolute Total Monosaccharide C'!$E$2:$T$999,12)</f>
        <v>0</v>
      </c>
      <c r="V71" s="31">
        <f>VLOOKUP(A71,'Absolute Total Monosaccharide C'!$E$2:$T$999,13)</f>
        <v>0</v>
      </c>
      <c r="W71" s="31">
        <f>VLOOKUP(A71,'Absolute Total Monosaccharide C'!$E$2:$T$999,14)</f>
        <v>0.004324</v>
      </c>
      <c r="X71" s="31">
        <f>VLOOKUP(A71,'Absolute Total Monosaccharide C'!$E$2:$T$999,15)</f>
        <v>0</v>
      </c>
      <c r="Y71" s="31">
        <f>VLOOKUP(A71,'Absolute Total Monosaccharide C'!$E$2:$T$999,16)</f>
        <v>0.00149</v>
      </c>
      <c r="Z71" s="100">
        <f>VLOOKUP(A71,'Absolute Total Monosaccharide C'!$E$2:$T$999,2)</f>
        <v>10.38</v>
      </c>
      <c r="AA71" s="19">
        <v>0.234671013</v>
      </c>
    </row>
    <row r="72">
      <c r="A72" s="19" t="s">
        <v>557</v>
      </c>
      <c r="B72" s="8" t="str">
        <f>VLOOKUP(A72,'Food Encyclopedia'!$C$2:$K$999,3)&amp;","&amp;VLOOKUP(A72,'Food Encyclopedia'!$C$2:$K$999,4)&amp;","&amp;VLOOKUP(A72,'Food Encyclopedia'!$C$2:$K$999,5)&amp;","&amp;VLOOKUP(A72,'Food Encyclopedia'!$C$2:$K$999,6)</f>
        <v>Bread, English muffin, whole, fresh,Thomas,Light Multi Grain,Grain Products</v>
      </c>
      <c r="C72" s="2" t="s">
        <v>89</v>
      </c>
      <c r="D72" s="31" t="str">
        <f>VLOOKUP(A72,'Food Encyclopedia'!$C$2:$K$999,6)</f>
        <v>Grain Products</v>
      </c>
      <c r="E72" s="98">
        <v>50.0</v>
      </c>
      <c r="F72" s="31">
        <f t="shared" si="1"/>
        <v>50000</v>
      </c>
      <c r="G72" s="31" t="str">
        <f>VLOOKUP(A72,'Food Encyclopedia'!$C$2:$K$999,7)</f>
        <v>Bread</v>
      </c>
      <c r="H72" s="31" t="str">
        <f t="shared" si="2"/>
        <v>#VALUE!</v>
      </c>
      <c r="I72" s="31" t="str">
        <f t="shared" si="3"/>
        <v>#VALUE!</v>
      </c>
      <c r="J72" s="99" t="str">
        <f t="shared" si="4"/>
        <v>#VALUE!</v>
      </c>
      <c r="K72" s="116" t="str">
        <f t="shared" si="5"/>
        <v>#VALUE!</v>
      </c>
      <c r="L72" s="31">
        <f>VLOOKUP(A72,'Absolute Total Monosaccharide C'!$E$2:$T$999,3)</f>
        <v>0.53864</v>
      </c>
      <c r="M72" s="31">
        <f>VLOOKUP(A72,'Absolute Total Monosaccharide C'!$E$2:$T$999,4)</f>
        <v>0.003367</v>
      </c>
      <c r="N72" s="31">
        <f>VLOOKUP(A72,'Absolute Total Monosaccharide C'!$E$2:$T$999,5)</f>
        <v>0.003519</v>
      </c>
      <c r="O72" s="31">
        <f>VLOOKUP(A72,'Absolute Total Monosaccharide C'!$E$2:$T$999,6)</f>
        <v>0.007101</v>
      </c>
      <c r="P72" s="100">
        <f>VLOOKUP(A72,'Absolute Total Monosaccharide C'!$E$2:$T$999,7)</f>
        <v>0.006734</v>
      </c>
      <c r="Q72" s="31">
        <f>VLOOKUP(A72,'Absolute Total Monosaccharide C'!$E$2:$T$999,8)</f>
        <v>0.000266</v>
      </c>
      <c r="R72" s="102">
        <f>VLOOKUP(A72,'Absolute Total Monosaccharide C'!$E$2:$T$999,9)</f>
        <v>0.0000242</v>
      </c>
      <c r="S72" s="31">
        <f>VLOOKUP(A72,'Absolute Total Monosaccharide C'!$E$2:$T$999,10)</f>
        <v>0</v>
      </c>
      <c r="T72" s="31">
        <f>VLOOKUP(A72,'Absolute Total Monosaccharide C'!$E$2:$T$999,11)</f>
        <v>0</v>
      </c>
      <c r="U72" s="31">
        <f>VLOOKUP(A72,'Absolute Total Monosaccharide C'!$E$2:$T$999,12)</f>
        <v>0</v>
      </c>
      <c r="V72" s="31">
        <f>VLOOKUP(A72,'Absolute Total Monosaccharide C'!$E$2:$T$999,13)</f>
        <v>0</v>
      </c>
      <c r="W72" s="31">
        <f>VLOOKUP(A72,'Absolute Total Monosaccharide C'!$E$2:$T$999,14)</f>
        <v>0.001827</v>
      </c>
      <c r="X72" s="31">
        <f>VLOOKUP(A72,'Absolute Total Monosaccharide C'!$E$2:$T$999,15)</f>
        <v>0</v>
      </c>
      <c r="Y72" s="31">
        <f>VLOOKUP(A72,'Absolute Total Monosaccharide C'!$E$2:$T$999,16)</f>
        <v>0.000411</v>
      </c>
      <c r="Z72" s="100">
        <f>VLOOKUP(A72,'Absolute Total Monosaccharide C'!$E$2:$T$999,2)</f>
        <v>10.29</v>
      </c>
      <c r="AA72" s="31"/>
    </row>
    <row r="73">
      <c r="A73" s="19" t="s">
        <v>442</v>
      </c>
      <c r="B73" s="8" t="str">
        <f>VLOOKUP(A73,'Food Encyclopedia'!$C$2:$K$999,3)&amp;","&amp;VLOOKUP(A73,'Food Encyclopedia'!$C$2:$K$999,4)&amp;","&amp;VLOOKUP(A73,'Food Encyclopedia'!$C$2:$K$999,5)&amp;","&amp;VLOOKUP(A73,'Food Encyclopedia'!$C$2:$K$999,6)</f>
        <v>Corn, sweet white, kernels, fresh,NA,,Vegetables</v>
      </c>
      <c r="C73" s="2" t="s">
        <v>192</v>
      </c>
      <c r="D73" s="31" t="str">
        <f>VLOOKUP(A73,'Food Encyclopedia'!$C$2:$K$999,6)</f>
        <v>Vegetables</v>
      </c>
      <c r="E73" s="98">
        <v>40.0</v>
      </c>
      <c r="F73" s="31">
        <f t="shared" si="1"/>
        <v>40000</v>
      </c>
      <c r="G73" s="31" t="str">
        <f>VLOOKUP(A73,'Food Encyclopedia'!$C$2:$K$999,7)</f>
        <v>Vegetable</v>
      </c>
      <c r="H73" s="31" t="str">
        <f t="shared" si="2"/>
        <v>#VALUE!</v>
      </c>
      <c r="I73" s="31" t="str">
        <f t="shared" si="3"/>
        <v>#VALUE!</v>
      </c>
      <c r="J73" s="99" t="str">
        <f t="shared" si="4"/>
        <v>#VALUE!</v>
      </c>
      <c r="K73" s="116" t="str">
        <f t="shared" si="5"/>
        <v>#VALUE!</v>
      </c>
      <c r="L73" s="31">
        <f>VLOOKUP(A73,'Absolute Total Monosaccharide C'!$E$2:$T$999,3)</f>
        <v>0.399284</v>
      </c>
      <c r="M73" s="31">
        <f>VLOOKUP(A73,'Absolute Total Monosaccharide C'!$E$2:$T$999,4)</f>
        <v>0.012696</v>
      </c>
      <c r="N73" s="31">
        <f>VLOOKUP(A73,'Absolute Total Monosaccharide C'!$E$2:$T$999,5)</f>
        <v>0.00597</v>
      </c>
      <c r="O73" s="31">
        <f>VLOOKUP(A73,'Absolute Total Monosaccharide C'!$E$2:$T$999,6)</f>
        <v>0.031439</v>
      </c>
      <c r="P73" s="100">
        <f>VLOOKUP(A73,'Absolute Total Monosaccharide C'!$E$2:$T$999,7)</f>
        <v>0.024936</v>
      </c>
      <c r="Q73" s="31">
        <f>VLOOKUP(A73,'Absolute Total Monosaccharide C'!$E$2:$T$999,8)</f>
        <v>0.001009</v>
      </c>
      <c r="R73" s="31">
        <f>VLOOKUP(A73,'Absolute Total Monosaccharide C'!$E$2:$T$999,9)</f>
        <v>0.000389</v>
      </c>
      <c r="S73" s="31">
        <f>VLOOKUP(A73,'Absolute Total Monosaccharide C'!$E$2:$T$999,10)</f>
        <v>0</v>
      </c>
      <c r="T73" s="31">
        <f>VLOOKUP(A73,'Absolute Total Monosaccharide C'!$E$2:$T$999,11)</f>
        <v>0.001129</v>
      </c>
      <c r="U73" s="31">
        <f>VLOOKUP(A73,'Absolute Total Monosaccharide C'!$E$2:$T$999,12)</f>
        <v>0</v>
      </c>
      <c r="V73" s="31">
        <f>VLOOKUP(A73,'Absolute Total Monosaccharide C'!$E$2:$T$999,13)</f>
        <v>0</v>
      </c>
      <c r="W73" s="31">
        <f>VLOOKUP(A73,'Absolute Total Monosaccharide C'!$E$2:$T$999,14)</f>
        <v>0.00165</v>
      </c>
      <c r="X73" s="31">
        <f>VLOOKUP(A73,'Absolute Total Monosaccharide C'!$E$2:$T$999,15)</f>
        <v>0</v>
      </c>
      <c r="Y73" s="31">
        <f>VLOOKUP(A73,'Absolute Total Monosaccharide C'!$E$2:$T$999,16)</f>
        <v>0</v>
      </c>
      <c r="Z73" s="100">
        <f>VLOOKUP(A73,'Absolute Total Monosaccharide C'!$E$2:$T$999,2)</f>
        <v>10.22</v>
      </c>
      <c r="AA73" s="19">
        <v>0.695303661</v>
      </c>
    </row>
    <row r="74">
      <c r="A74" s="19" t="s">
        <v>411</v>
      </c>
      <c r="B74" s="8" t="str">
        <f>VLOOKUP(A74,'Food Encyclopedia'!$C$2:$K$999,3)&amp;","&amp;VLOOKUP(A74,'Food Encyclopedia'!$C$2:$K$999,4)&amp;","&amp;VLOOKUP(A74,'Food Encyclopedia'!$C$2:$K$999,5)&amp;","&amp;VLOOKUP(A74,'Food Encyclopedia'!$C$2:$K$999,6)</f>
        <v>Carrot, NA, whole, fresh,Organics,,Vegetables</v>
      </c>
      <c r="C74" s="2" t="s">
        <v>192</v>
      </c>
      <c r="D74" s="31" t="str">
        <f>VLOOKUP(A74,'Food Encyclopedia'!$C$2:$K$999,6)</f>
        <v>Vegetables</v>
      </c>
      <c r="E74" s="98">
        <v>70.0</v>
      </c>
      <c r="F74" s="31">
        <f t="shared" si="1"/>
        <v>70000</v>
      </c>
      <c r="G74" s="31" t="str">
        <f>VLOOKUP(A74,'Food Encyclopedia'!$C$2:$K$999,7)</f>
        <v>Vegetable</v>
      </c>
      <c r="H74" s="31" t="str">
        <f t="shared" si="2"/>
        <v>#VALUE!</v>
      </c>
      <c r="I74" s="31" t="str">
        <f t="shared" si="3"/>
        <v>#VALUE!</v>
      </c>
      <c r="J74" s="99" t="str">
        <f t="shared" si="4"/>
        <v>#VALUE!</v>
      </c>
      <c r="K74" s="116" t="str">
        <f t="shared" si="5"/>
        <v>#VALUE!</v>
      </c>
      <c r="L74" s="31">
        <f>VLOOKUP(A74,'Absolute Total Monosaccharide C'!$E$2:$T$999,3)</f>
        <v>0.257517</v>
      </c>
      <c r="M74" s="31">
        <f>VLOOKUP(A74,'Absolute Total Monosaccharide C'!$E$2:$T$999,4)</f>
        <v>0.045775</v>
      </c>
      <c r="N74" s="31">
        <f>VLOOKUP(A74,'Absolute Total Monosaccharide C'!$E$2:$T$999,5)</f>
        <v>0.026102</v>
      </c>
      <c r="O74" s="31">
        <f>VLOOKUP(A74,'Absolute Total Monosaccharide C'!$E$2:$T$999,6)</f>
        <v>0.004168</v>
      </c>
      <c r="P74" s="100">
        <f>VLOOKUP(A74,'Absolute Total Monosaccharide C'!$E$2:$T$999,7)</f>
        <v>0.024702</v>
      </c>
      <c r="Q74" s="31">
        <f>VLOOKUP(A74,'Absolute Total Monosaccharide C'!$E$2:$T$999,8)</f>
        <v>0.003298</v>
      </c>
      <c r="R74" s="31">
        <f>VLOOKUP(A74,'Absolute Total Monosaccharide C'!$E$2:$T$999,9)</f>
        <v>0.002976</v>
      </c>
      <c r="S74" s="31">
        <f>VLOOKUP(A74,'Absolute Total Monosaccharide C'!$E$2:$T$999,10)</f>
        <v>0</v>
      </c>
      <c r="T74" s="31">
        <f>VLOOKUP(A74,'Absolute Total Monosaccharide C'!$E$2:$T$999,11)</f>
        <v>0.040755</v>
      </c>
      <c r="U74" s="31">
        <f>VLOOKUP(A74,'Absolute Total Monosaccharide C'!$E$2:$T$999,12)</f>
        <v>0</v>
      </c>
      <c r="V74" s="31">
        <f>VLOOKUP(A74,'Absolute Total Monosaccharide C'!$E$2:$T$999,13)</f>
        <v>0</v>
      </c>
      <c r="W74" s="31">
        <f>VLOOKUP(A74,'Absolute Total Monosaccharide C'!$E$2:$T$999,14)</f>
        <v>0.005754</v>
      </c>
      <c r="X74" s="31">
        <f>VLOOKUP(A74,'Absolute Total Monosaccharide C'!$E$2:$T$999,15)</f>
        <v>0</v>
      </c>
      <c r="Y74" s="31">
        <f>VLOOKUP(A74,'Absolute Total Monosaccharide C'!$E$2:$T$999,16)</f>
        <v>0.000531</v>
      </c>
      <c r="Z74" s="100">
        <f>VLOOKUP(A74,'Absolute Total Monosaccharide C'!$E$2:$T$999,2)</f>
        <v>10.49</v>
      </c>
      <c r="AA74" s="19">
        <v>0.981300465</v>
      </c>
    </row>
    <row r="75">
      <c r="A75" s="19" t="s">
        <v>619</v>
      </c>
      <c r="B75" s="8" t="str">
        <f>VLOOKUP(A75,'Food Encyclopedia'!$C$2:$K$999,3)&amp;","&amp;VLOOKUP(A75,'Food Encyclopedia'!$C$2:$K$999,4)&amp;","&amp;VLOOKUP(A75,'Food Encyclopedia'!$C$2:$K$999,5)&amp;","&amp;VLOOKUP(A75,'Food Encyclopedia'!$C$2:$K$999,6)</f>
        <v>Spread, almond, NA, sachet,Justin's,Classic Almond Butter,Beans, Peas, Legumes, Nuts, Seeds</v>
      </c>
      <c r="C75" s="2" t="s">
        <v>89</v>
      </c>
      <c r="D75" s="31" t="str">
        <f>VLOOKUP(A75,'Food Encyclopedia'!$C$2:$K$999,6)</f>
        <v>Beans, Peas, Legumes, Nuts, Seeds</v>
      </c>
      <c r="E75" s="98">
        <v>5.0</v>
      </c>
      <c r="F75" s="31">
        <f t="shared" si="1"/>
        <v>5000</v>
      </c>
      <c r="G75" s="31" t="str">
        <f>VLOOKUP(A75,'Food Encyclopedia'!$C$2:$K$999,7)</f>
        <v>Fats</v>
      </c>
      <c r="H75" s="31" t="str">
        <f t="shared" si="2"/>
        <v>#VALUE!</v>
      </c>
      <c r="I75" s="31" t="str">
        <f t="shared" si="3"/>
        <v>#VALUE!</v>
      </c>
      <c r="J75" s="99" t="str">
        <f t="shared" si="4"/>
        <v>#VALUE!</v>
      </c>
      <c r="K75" s="116" t="str">
        <f t="shared" si="5"/>
        <v>#VALUE!</v>
      </c>
      <c r="L75" s="31">
        <f>VLOOKUP(A75,'Absolute Total Monosaccharide C'!$E$2:$T$999,3)</f>
        <v>0.025982</v>
      </c>
      <c r="M75" s="31">
        <f>VLOOKUP(A75,'Absolute Total Monosaccharide C'!$E$2:$T$999,4)</f>
        <v>0.012208</v>
      </c>
      <c r="N75" s="31">
        <f>VLOOKUP(A75,'Absolute Total Monosaccharide C'!$E$2:$T$999,5)</f>
        <v>0</v>
      </c>
      <c r="O75" s="31">
        <f>VLOOKUP(A75,'Absolute Total Monosaccharide C'!$E$2:$T$999,6)</f>
        <v>0.014932</v>
      </c>
      <c r="P75" s="100">
        <f>VLOOKUP(A75,'Absolute Total Monosaccharide C'!$E$2:$T$999,7)</f>
        <v>0.044468</v>
      </c>
      <c r="Q75" s="31">
        <f>VLOOKUP(A75,'Absolute Total Monosaccharide C'!$E$2:$T$999,8)</f>
        <v>0.00203</v>
      </c>
      <c r="R75" s="31">
        <f>VLOOKUP(A75,'Absolute Total Monosaccharide C'!$E$2:$T$999,9)</f>
        <v>0.002354</v>
      </c>
      <c r="S75" s="31">
        <f>VLOOKUP(A75,'Absolute Total Monosaccharide C'!$E$2:$T$999,10)</f>
        <v>0</v>
      </c>
      <c r="T75" s="31">
        <f>VLOOKUP(A75,'Absolute Total Monosaccharide C'!$E$2:$T$999,11)</f>
        <v>0.005359</v>
      </c>
      <c r="U75" s="31">
        <f>VLOOKUP(A75,'Absolute Total Monosaccharide C'!$E$2:$T$999,12)</f>
        <v>0</v>
      </c>
      <c r="V75" s="31">
        <f>VLOOKUP(A75,'Absolute Total Monosaccharide C'!$E$2:$T$999,13)</f>
        <v>0</v>
      </c>
      <c r="W75" s="31">
        <f>VLOOKUP(A75,'Absolute Total Monosaccharide C'!$E$2:$T$999,14)</f>
        <v>0.000876</v>
      </c>
      <c r="X75" s="31">
        <f>VLOOKUP(A75,'Absolute Total Monosaccharide C'!$E$2:$T$999,15)</f>
        <v>0</v>
      </c>
      <c r="Y75" s="31">
        <f>VLOOKUP(A75,'Absolute Total Monosaccharide C'!$E$2:$T$999,16)</f>
        <v>0</v>
      </c>
      <c r="Z75" s="100">
        <f>VLOOKUP(A75,'Absolute Total Monosaccharide C'!$E$2:$T$999,2)</f>
        <v>10.18</v>
      </c>
      <c r="AA75" s="19">
        <v>0.022018792</v>
      </c>
    </row>
    <row r="76">
      <c r="A76" s="19" t="s">
        <v>405</v>
      </c>
      <c r="B76" s="8" t="str">
        <f>VLOOKUP(A76,'Food Encyclopedia'!$C$2:$K$999,3)&amp;","&amp;VLOOKUP(A76,'Food Encyclopedia'!$C$2:$K$999,4)&amp;","&amp;VLOOKUP(A76,'Food Encyclopedia'!$C$2:$K$999,5)&amp;","&amp;VLOOKUP(A76,'Food Encyclopedia'!$C$2:$K$999,6)</f>
        <v>Carrot, baby, rainbow (white), peeled,Organics,,Vegetables</v>
      </c>
      <c r="C76" s="2" t="s">
        <v>192</v>
      </c>
      <c r="D76" s="31" t="str">
        <f>VLOOKUP(A76,'Food Encyclopedia'!$C$2:$K$999,6)</f>
        <v>Vegetables</v>
      </c>
      <c r="E76" s="98">
        <v>70.0</v>
      </c>
      <c r="F76" s="31">
        <f t="shared" si="1"/>
        <v>70000</v>
      </c>
      <c r="G76" s="31" t="str">
        <f>VLOOKUP(A76,'Food Encyclopedia'!$C$2:$K$999,7)</f>
        <v>Vegetable</v>
      </c>
      <c r="H76" s="31" t="str">
        <f t="shared" si="2"/>
        <v>#VALUE!</v>
      </c>
      <c r="I76" s="31" t="str">
        <f t="shared" si="3"/>
        <v>#VALUE!</v>
      </c>
      <c r="J76" s="99" t="str">
        <f t="shared" si="4"/>
        <v>#VALUE!</v>
      </c>
      <c r="K76" s="116" t="str">
        <f t="shared" si="5"/>
        <v>#VALUE!</v>
      </c>
      <c r="L76" s="31">
        <f>VLOOKUP(A76,'Absolute Total Monosaccharide C'!$E$2:$T$999,3)</f>
        <v>0.25493</v>
      </c>
      <c r="M76" s="31">
        <f>VLOOKUP(A76,'Absolute Total Monosaccharide C'!$E$2:$T$999,4)</f>
        <v>0.036216</v>
      </c>
      <c r="N76" s="31">
        <f>VLOOKUP(A76,'Absolute Total Monosaccharide C'!$E$2:$T$999,5)</f>
        <v>0.033444</v>
      </c>
      <c r="O76" s="31">
        <f>VLOOKUP(A76,'Absolute Total Monosaccharide C'!$E$2:$T$999,6)</f>
        <v>0.007691</v>
      </c>
      <c r="P76" s="100">
        <f>VLOOKUP(A76,'Absolute Total Monosaccharide C'!$E$2:$T$999,7)</f>
        <v>0.031951</v>
      </c>
      <c r="Q76" s="31">
        <f>VLOOKUP(A76,'Absolute Total Monosaccharide C'!$E$2:$T$999,8)</f>
        <v>0.002185</v>
      </c>
      <c r="R76" s="31">
        <f>VLOOKUP(A76,'Absolute Total Monosaccharide C'!$E$2:$T$999,9)</f>
        <v>0.003723</v>
      </c>
      <c r="S76" s="31">
        <f>VLOOKUP(A76,'Absolute Total Monosaccharide C'!$E$2:$T$999,10)</f>
        <v>0</v>
      </c>
      <c r="T76" s="31">
        <f>VLOOKUP(A76,'Absolute Total Monosaccharide C'!$E$2:$T$999,11)</f>
        <v>0.046625</v>
      </c>
      <c r="U76" s="31">
        <f>VLOOKUP(A76,'Absolute Total Monosaccharide C'!$E$2:$T$999,12)</f>
        <v>0</v>
      </c>
      <c r="V76" s="31">
        <f>VLOOKUP(A76,'Absolute Total Monosaccharide C'!$E$2:$T$999,13)</f>
        <v>0</v>
      </c>
      <c r="W76" s="31">
        <f>VLOOKUP(A76,'Absolute Total Monosaccharide C'!$E$2:$T$999,14)</f>
        <v>0.004103</v>
      </c>
      <c r="X76" s="31">
        <f>VLOOKUP(A76,'Absolute Total Monosaccharide C'!$E$2:$T$999,15)</f>
        <v>0</v>
      </c>
      <c r="Y76" s="31">
        <f>VLOOKUP(A76,'Absolute Total Monosaccharide C'!$E$2:$T$999,16)</f>
        <v>0.000804</v>
      </c>
      <c r="Z76" s="100">
        <f>VLOOKUP(A76,'Absolute Total Monosaccharide C'!$E$2:$T$999,2)</f>
        <v>10.21</v>
      </c>
      <c r="AA76" s="19">
        <v>0.845807914</v>
      </c>
    </row>
    <row r="77">
      <c r="A77" s="19" t="s">
        <v>955</v>
      </c>
      <c r="B77" s="8" t="str">
        <f>VLOOKUP(A77,'Food Encyclopedia'!$C$2:$K$999,3)&amp;","&amp;VLOOKUP(A77,'Food Encyclopedia'!$C$2:$K$999,4)&amp;","&amp;VLOOKUP(A77,'Food Encyclopedia'!$C$2:$K$999,5)&amp;","&amp;VLOOKUP(A77,'Food Encyclopedia'!$C$2:$K$999,6)</f>
        <v>Super Smoothies, commercial product, pouch,Plum Organics,Super smoothie nutrient-dense blend: Pears (1/2), sweet potatoes (1 tbsp), spinachs (1/4 cup), blueberries (5), white beans (2 tsp), oats (1/2 tsp), chia seed (1/2),Fruits</v>
      </c>
      <c r="C77" s="2" t="s">
        <v>812</v>
      </c>
      <c r="D77" s="31" t="str">
        <f>VLOOKUP(A77,'Food Encyclopedia'!$C$2:$K$999,6)</f>
        <v>Fruits</v>
      </c>
      <c r="E77" s="98">
        <v>50.0</v>
      </c>
      <c r="F77" s="31">
        <f t="shared" si="1"/>
        <v>50000</v>
      </c>
      <c r="G77" s="31" t="str">
        <f>VLOOKUP(A77,'Food Encyclopedia'!$C$2:$K$999,7)</f>
        <v>Commercial weaning</v>
      </c>
      <c r="H77" s="31" t="str">
        <f t="shared" si="2"/>
        <v>#VALUE!</v>
      </c>
      <c r="I77" s="31" t="str">
        <f t="shared" si="3"/>
        <v>#VALUE!</v>
      </c>
      <c r="J77" s="99" t="str">
        <f t="shared" si="4"/>
        <v>#VALUE!</v>
      </c>
      <c r="K77" s="116" t="str">
        <f t="shared" si="5"/>
        <v>#VALUE!</v>
      </c>
      <c r="L77" s="31">
        <f>VLOOKUP(A77,'Absolute Total Monosaccharide C'!$E$2:$T$999,3)</f>
        <v>0.317361</v>
      </c>
      <c r="M77" s="31">
        <f>VLOOKUP(A77,'Absolute Total Monosaccharide C'!$E$2:$T$999,4)</f>
        <v>0.019476</v>
      </c>
      <c r="N77" s="31">
        <f>VLOOKUP(A77,'Absolute Total Monosaccharide C'!$E$2:$T$999,5)</f>
        <v>0.166487</v>
      </c>
      <c r="O77" s="31">
        <f>VLOOKUP(A77,'Absolute Total Monosaccharide C'!$E$2:$T$999,6)</f>
        <v>0.061561</v>
      </c>
      <c r="P77" s="100">
        <f>VLOOKUP(A77,'Absolute Total Monosaccharide C'!$E$2:$T$999,7)</f>
        <v>0.027671</v>
      </c>
      <c r="Q77" s="31">
        <f>VLOOKUP(A77,'Absolute Total Monosaccharide C'!$E$2:$T$999,8)</f>
        <v>0.001745</v>
      </c>
      <c r="R77" s="31">
        <f>VLOOKUP(A77,'Absolute Total Monosaccharide C'!$E$2:$T$999,9)</f>
        <v>0.002225</v>
      </c>
      <c r="S77" s="31">
        <f>VLOOKUP(A77,'Absolute Total Monosaccharide C'!$E$2:$T$999,10)</f>
        <v>0</v>
      </c>
      <c r="T77" s="31">
        <f>VLOOKUP(A77,'Absolute Total Monosaccharide C'!$E$2:$T$999,11)</f>
        <v>0.015556</v>
      </c>
      <c r="U77" s="31">
        <f>VLOOKUP(A77,'Absolute Total Monosaccharide C'!$E$2:$T$999,12)</f>
        <v>0</v>
      </c>
      <c r="V77" s="31">
        <f>VLOOKUP(A77,'Absolute Total Monosaccharide C'!$E$2:$T$999,13)</f>
        <v>0</v>
      </c>
      <c r="W77" s="31">
        <f>VLOOKUP(A77,'Absolute Total Monosaccharide C'!$E$2:$T$999,14)</f>
        <v>0.002869</v>
      </c>
      <c r="X77" s="31">
        <f>VLOOKUP(A77,'Absolute Total Monosaccharide C'!$E$2:$T$999,15)</f>
        <v>0.00085</v>
      </c>
      <c r="Y77" s="31">
        <f>VLOOKUP(A77,'Absolute Total Monosaccharide C'!$E$2:$T$999,16)</f>
        <v>0</v>
      </c>
      <c r="Z77" s="100">
        <f>VLOOKUP(A77,'Absolute Total Monosaccharide C'!$E$2:$T$999,2)</f>
        <v>10.4</v>
      </c>
      <c r="AA77" s="19">
        <v>0.834690898</v>
      </c>
    </row>
    <row r="78">
      <c r="A78" s="19" t="s">
        <v>1067</v>
      </c>
      <c r="B78" s="8" t="str">
        <f>VLOOKUP(A78,'Food Encyclopedia'!$C$2:$K$999,3)&amp;","&amp;VLOOKUP(A78,'Food Encyclopedia'!$C$2:$K$999,4)&amp;","&amp;VLOOKUP(A78,'Food Encyclopedia'!$C$2:$K$999,5)&amp;","&amp;VLOOKUP(A78,'Food Encyclopedia'!$C$2:$K$999,6)</f>
        <v>baby food blend, commercial product, pouch,Gerber,Pear (1/2), squash (1 tbsp), sitter (2nd foods),Fruits</v>
      </c>
      <c r="C78" s="2" t="s">
        <v>812</v>
      </c>
      <c r="D78" s="31" t="str">
        <f>VLOOKUP(A78,'Food Encyclopedia'!$C$2:$K$999,6)</f>
        <v>Fruits</v>
      </c>
      <c r="E78" s="98">
        <v>50.0</v>
      </c>
      <c r="F78" s="31">
        <f t="shared" si="1"/>
        <v>50000</v>
      </c>
      <c r="G78" s="31" t="str">
        <f>VLOOKUP(A78,'Food Encyclopedia'!$C$2:$K$999,7)</f>
        <v>Commercial weaning</v>
      </c>
      <c r="H78" s="31" t="str">
        <f t="shared" si="2"/>
        <v>#VALUE!</v>
      </c>
      <c r="I78" s="31" t="str">
        <f t="shared" si="3"/>
        <v>#VALUE!</v>
      </c>
      <c r="J78" s="99" t="str">
        <f t="shared" si="4"/>
        <v>#VALUE!</v>
      </c>
      <c r="K78" s="116" t="str">
        <f t="shared" si="5"/>
        <v>#VALUE!</v>
      </c>
      <c r="L78" s="31">
        <f>VLOOKUP(A78,'Absolute Total Monosaccharide C'!$E$2:$T$999,3)</f>
        <v>0.14978</v>
      </c>
      <c r="M78" s="31">
        <f>VLOOKUP(A78,'Absolute Total Monosaccharide C'!$E$2:$T$999,4)</f>
        <v>0.019622</v>
      </c>
      <c r="N78" s="31">
        <f>VLOOKUP(A78,'Absolute Total Monosaccharide C'!$E$2:$T$999,5)</f>
        <v>0.138324</v>
      </c>
      <c r="O78" s="31">
        <f>VLOOKUP(A78,'Absolute Total Monosaccharide C'!$E$2:$T$999,6)</f>
        <v>0.053386</v>
      </c>
      <c r="P78" s="100">
        <f>VLOOKUP(A78,'Absolute Total Monosaccharide C'!$E$2:$T$999,7)</f>
        <v>0.028691</v>
      </c>
      <c r="Q78" s="31">
        <f>VLOOKUP(A78,'Absolute Total Monosaccharide C'!$E$2:$T$999,8)</f>
        <v>0</v>
      </c>
      <c r="R78" s="31">
        <f>VLOOKUP(A78,'Absolute Total Monosaccharide C'!$E$2:$T$999,9)</f>
        <v>0.00157</v>
      </c>
      <c r="S78" s="31">
        <f>VLOOKUP(A78,'Absolute Total Monosaccharide C'!$E$2:$T$999,10)</f>
        <v>0</v>
      </c>
      <c r="T78" s="31">
        <f>VLOOKUP(A78,'Absolute Total Monosaccharide C'!$E$2:$T$999,11)</f>
        <v>0.024645</v>
      </c>
      <c r="U78" s="31">
        <f>VLOOKUP(A78,'Absolute Total Monosaccharide C'!$E$2:$T$999,12)</f>
        <v>0</v>
      </c>
      <c r="V78" s="31">
        <f>VLOOKUP(A78,'Absolute Total Monosaccharide C'!$E$2:$T$999,13)</f>
        <v>0</v>
      </c>
      <c r="W78" s="31">
        <f>VLOOKUP(A78,'Absolute Total Monosaccharide C'!$E$2:$T$999,14)</f>
        <v>0.004511</v>
      </c>
      <c r="X78" s="31">
        <f>VLOOKUP(A78,'Absolute Total Monosaccharide C'!$E$2:$T$999,15)</f>
        <v>0</v>
      </c>
      <c r="Y78" s="31">
        <f>VLOOKUP(A78,'Absolute Total Monosaccharide C'!$E$2:$T$999,16)</f>
        <v>0</v>
      </c>
      <c r="Z78" s="100">
        <f>VLOOKUP(A78,'Absolute Total Monosaccharide C'!$E$2:$T$999,2)</f>
        <v>9.99</v>
      </c>
      <c r="AA78" s="31"/>
    </row>
    <row r="79">
      <c r="A79" s="19" t="s">
        <v>815</v>
      </c>
      <c r="B79" s="8" t="str">
        <f>VLOOKUP(A79,'Food Encyclopedia'!$C$2:$K$999,3)&amp;","&amp;VLOOKUP(A79,'Food Encyclopedia'!$C$2:$K$999,4)&amp;","&amp;VLOOKUP(A79,'Food Encyclopedia'!$C$2:$K$999,5)&amp;","&amp;VLOOKUP(A79,'Food Encyclopedia'!$C$2:$K$999,6)</f>
        <v>Fruit &amp; Veggie blend, commercial product, pouch,Organics Happy Tot,Super Foods: organic Pears (1/2), beets (1/4),  blueberries (4) &amp; super chia (1 tsp), Stage 4 (Tots &amp; Tykes (12+ months)),Fruits</v>
      </c>
      <c r="C79" s="2" t="s">
        <v>812</v>
      </c>
      <c r="D79" s="31" t="str">
        <f>VLOOKUP(A79,'Food Encyclopedia'!$C$2:$K$999,6)</f>
        <v>Fruits</v>
      </c>
      <c r="E79" s="98">
        <v>50.0</v>
      </c>
      <c r="F79" s="31">
        <f t="shared" si="1"/>
        <v>50000</v>
      </c>
      <c r="G79" s="31" t="str">
        <f>VLOOKUP(A79,'Food Encyclopedia'!$C$2:$K$999,7)</f>
        <v>Commercial weaning</v>
      </c>
      <c r="H79" s="31" t="str">
        <f t="shared" si="2"/>
        <v>#VALUE!</v>
      </c>
      <c r="I79" s="31" t="str">
        <f t="shared" si="3"/>
        <v>#VALUE!</v>
      </c>
      <c r="J79" s="99" t="str">
        <f t="shared" si="4"/>
        <v>#VALUE!</v>
      </c>
      <c r="K79" s="116" t="str">
        <f t="shared" si="5"/>
        <v>#VALUE!</v>
      </c>
      <c r="L79" s="31">
        <f>VLOOKUP(A79,'Absolute Total Monosaccharide C'!$E$2:$T$999,3)</f>
        <v>0.155617</v>
      </c>
      <c r="M79" s="31">
        <f>VLOOKUP(A79,'Absolute Total Monosaccharide C'!$E$2:$T$999,4)</f>
        <v>0.014641</v>
      </c>
      <c r="N79" s="31">
        <f>VLOOKUP(A79,'Absolute Total Monosaccharide C'!$E$2:$T$999,5)</f>
        <v>0.102177</v>
      </c>
      <c r="O79" s="31">
        <f>VLOOKUP(A79,'Absolute Total Monosaccharide C'!$E$2:$T$999,6)</f>
        <v>0.012345</v>
      </c>
      <c r="P79" s="100">
        <f>VLOOKUP(A79,'Absolute Total Monosaccharide C'!$E$2:$T$999,7)</f>
        <v>0.024532</v>
      </c>
      <c r="Q79" s="31">
        <f>VLOOKUP(A79,'Absolute Total Monosaccharide C'!$E$2:$T$999,8)</f>
        <v>0</v>
      </c>
      <c r="R79" s="31">
        <f>VLOOKUP(A79,'Absolute Total Monosaccharide C'!$E$2:$T$999,9)</f>
        <v>0.00102</v>
      </c>
      <c r="S79" s="31">
        <f>VLOOKUP(A79,'Absolute Total Monosaccharide C'!$E$2:$T$999,10)</f>
        <v>0</v>
      </c>
      <c r="T79" s="31">
        <f>VLOOKUP(A79,'Absolute Total Monosaccharide C'!$E$2:$T$999,11)</f>
        <v>0.014718</v>
      </c>
      <c r="U79" s="31">
        <f>VLOOKUP(A79,'Absolute Total Monosaccharide C'!$E$2:$T$999,12)</f>
        <v>0</v>
      </c>
      <c r="V79" s="31">
        <f>VLOOKUP(A79,'Absolute Total Monosaccharide C'!$E$2:$T$999,13)</f>
        <v>0</v>
      </c>
      <c r="W79" s="31">
        <f>VLOOKUP(A79,'Absolute Total Monosaccharide C'!$E$2:$T$999,14)</f>
        <v>0.001059</v>
      </c>
      <c r="X79" s="31">
        <f>VLOOKUP(A79,'Absolute Total Monosaccharide C'!$E$2:$T$999,15)</f>
        <v>0</v>
      </c>
      <c r="Y79" s="31">
        <f>VLOOKUP(A79,'Absolute Total Monosaccharide C'!$E$2:$T$999,16)</f>
        <v>0</v>
      </c>
      <c r="Z79" s="100">
        <f>VLOOKUP(A79,'Absolute Total Monosaccharide C'!$E$2:$T$999,2)</f>
        <v>9.92</v>
      </c>
      <c r="AA79" s="19">
        <v>0.563387218</v>
      </c>
    </row>
    <row r="80">
      <c r="A80" s="19" t="s">
        <v>342</v>
      </c>
      <c r="B80" s="8" t="str">
        <f>VLOOKUP(A80,'Food Encyclopedia'!$C$2:$K$999,3)&amp;","&amp;VLOOKUP(A80,'Food Encyclopedia'!$C$2:$K$999,4)&amp;","&amp;VLOOKUP(A80,'Food Encyclopedia'!$C$2:$K$999,5)&amp;","&amp;VLOOKUP(A80,'Food Encyclopedia'!$C$2:$K$999,6)</f>
        <v>Beet, bunch, root flesh, fresh,Cal-Organics Farms,,Vegetables</v>
      </c>
      <c r="C80" s="2" t="s">
        <v>343</v>
      </c>
      <c r="D80" s="31" t="str">
        <f>VLOOKUP(A80,'Food Encyclopedia'!$C$2:$K$999,6)</f>
        <v>Vegetables</v>
      </c>
      <c r="E80" s="98">
        <v>40.0</v>
      </c>
      <c r="F80" s="31">
        <f t="shared" si="1"/>
        <v>40000</v>
      </c>
      <c r="G80" s="31" t="str">
        <f>VLOOKUP(A80,'Food Encyclopedia'!$C$2:$K$999,7)</f>
        <v>Vegetable</v>
      </c>
      <c r="H80" s="31" t="str">
        <f t="shared" si="2"/>
        <v>#VALUE!</v>
      </c>
      <c r="I80" s="31" t="str">
        <f t="shared" si="3"/>
        <v>#VALUE!</v>
      </c>
      <c r="J80" s="99" t="str">
        <f t="shared" si="4"/>
        <v>#VALUE!</v>
      </c>
      <c r="K80" s="116" t="str">
        <f t="shared" si="5"/>
        <v>#VALUE!</v>
      </c>
      <c r="L80" s="31">
        <f>VLOOKUP(A80,'Absolute Total Monosaccharide C'!$E$2:$T$999,3)</f>
        <v>0.268562</v>
      </c>
      <c r="M80" s="31">
        <f>VLOOKUP(A80,'Absolute Total Monosaccharide C'!$E$2:$T$999,4)</f>
        <v>0.015271</v>
      </c>
      <c r="N80" s="31">
        <f>VLOOKUP(A80,'Absolute Total Monosaccharide C'!$E$2:$T$999,5)</f>
        <v>0.024935</v>
      </c>
      <c r="O80" s="31">
        <f>VLOOKUP(A80,'Absolute Total Monosaccharide C'!$E$2:$T$999,6)</f>
        <v>0.003325</v>
      </c>
      <c r="P80" s="100">
        <f>VLOOKUP(A80,'Absolute Total Monosaccharide C'!$E$2:$T$999,7)</f>
        <v>0.036179</v>
      </c>
      <c r="Q80" s="31">
        <f>VLOOKUP(A80,'Absolute Total Monosaccharide C'!$E$2:$T$999,8)</f>
        <v>0.002821</v>
      </c>
      <c r="R80" s="31">
        <f>VLOOKUP(A80,'Absolute Total Monosaccharide C'!$E$2:$T$999,9)</f>
        <v>0.002103</v>
      </c>
      <c r="S80" s="31">
        <f>VLOOKUP(A80,'Absolute Total Monosaccharide C'!$E$2:$T$999,10)</f>
        <v>0</v>
      </c>
      <c r="T80" s="31">
        <f>VLOOKUP(A80,'Absolute Total Monosaccharide C'!$E$2:$T$999,11)</f>
        <v>0.010329</v>
      </c>
      <c r="U80" s="31">
        <f>VLOOKUP(A80,'Absolute Total Monosaccharide C'!$E$2:$T$999,12)</f>
        <v>0</v>
      </c>
      <c r="V80" s="31">
        <f>VLOOKUP(A80,'Absolute Total Monosaccharide C'!$E$2:$T$999,13)</f>
        <v>0</v>
      </c>
      <c r="W80" s="31">
        <f>VLOOKUP(A80,'Absolute Total Monosaccharide C'!$E$2:$T$999,14)</f>
        <v>0.000467</v>
      </c>
      <c r="X80" s="31">
        <f>VLOOKUP(A80,'Absolute Total Monosaccharide C'!$E$2:$T$999,15)</f>
        <v>0</v>
      </c>
      <c r="Y80" s="31">
        <f>VLOOKUP(A80,'Absolute Total Monosaccharide C'!$E$2:$T$999,16)</f>
        <v>0.000369</v>
      </c>
      <c r="Z80" s="100">
        <f>VLOOKUP(A80,'Absolute Total Monosaccharide C'!$E$2:$T$999,2)</f>
        <v>10.13</v>
      </c>
      <c r="AA80" s="19">
        <v>0.843562399</v>
      </c>
    </row>
    <row r="81">
      <c r="A81" s="19" t="s">
        <v>1207</v>
      </c>
      <c r="B81" s="8" t="str">
        <f>VLOOKUP(A81,'Food Encyclopedia'!$C$2:$K$999,3)&amp;","&amp;VLOOKUP(A81,'Food Encyclopedia'!$C$2:$K$999,4)&amp;","&amp;VLOOKUP(A81,'Food Encyclopedia'!$C$2:$K$999,5)&amp;","&amp;VLOOKUP(A81,'Food Encyclopedia'!$C$2:$K$999,6)</f>
        <v>Quinoa, NA, NA, dried,Bob's Red Mill,Organic Whole Grain Quinoa: The Traditional Grain of the Andes,Grain Products</v>
      </c>
      <c r="D81" s="31" t="str">
        <f>VLOOKUP(A81,'Food Encyclopedia'!$C$2:$K$999,6)</f>
        <v>Grain Products</v>
      </c>
      <c r="E81" s="98">
        <v>40.0</v>
      </c>
      <c r="F81" s="31">
        <f t="shared" si="1"/>
        <v>40000</v>
      </c>
      <c r="G81" s="31" t="str">
        <f>VLOOKUP(A81,'Food Encyclopedia'!$C$2:$K$999,7)</f>
        <v>Grains</v>
      </c>
      <c r="H81" s="31" t="str">
        <f t="shared" si="2"/>
        <v>#VALUE!</v>
      </c>
      <c r="I81" s="31" t="str">
        <f t="shared" si="3"/>
        <v>#VALUE!</v>
      </c>
      <c r="J81" s="99" t="str">
        <f t="shared" si="4"/>
        <v>#VALUE!</v>
      </c>
      <c r="K81" s="116" t="str">
        <f t="shared" si="5"/>
        <v>#VALUE!</v>
      </c>
      <c r="L81" s="31">
        <f>VLOOKUP(A81,'Absolute Total Monosaccharide C'!$E$2:$T$999,3)</f>
        <v>0.766759</v>
      </c>
      <c r="M81" s="31">
        <f>VLOOKUP(A81,'Absolute Total Monosaccharide C'!$E$2:$T$999,4)</f>
        <v>0</v>
      </c>
      <c r="N81" s="31">
        <f>VLOOKUP(A81,'Absolute Total Monosaccharide C'!$E$2:$T$999,5)</f>
        <v>0.001462</v>
      </c>
      <c r="O81" s="31">
        <f>VLOOKUP(A81,'Absolute Total Monosaccharide C'!$E$2:$T$999,6)</f>
        <v>0.002219</v>
      </c>
      <c r="P81" s="100">
        <f>VLOOKUP(A81,'Absolute Total Monosaccharide C'!$E$2:$T$999,7)</f>
        <v>0.016163</v>
      </c>
      <c r="Q81" s="31">
        <f>VLOOKUP(A81,'Absolute Total Monosaccharide C'!$E$2:$T$999,8)</f>
        <v>0</v>
      </c>
      <c r="R81" s="31">
        <f>VLOOKUP(A81,'Absolute Total Monosaccharide C'!$E$2:$T$999,9)</f>
        <v>0.002127</v>
      </c>
      <c r="S81" s="31">
        <f>VLOOKUP(A81,'Absolute Total Monosaccharide C'!$E$2:$T$999,10)</f>
        <v>0</v>
      </c>
      <c r="T81" s="31">
        <f>VLOOKUP(A81,'Absolute Total Monosaccharide C'!$E$2:$T$999,11)</f>
        <v>0.009378</v>
      </c>
      <c r="U81" s="31">
        <f>VLOOKUP(A81,'Absolute Total Monosaccharide C'!$E$2:$T$999,12)</f>
        <v>0</v>
      </c>
      <c r="V81" s="31">
        <f>VLOOKUP(A81,'Absolute Total Monosaccharide C'!$E$2:$T$999,13)</f>
        <v>0</v>
      </c>
      <c r="W81" s="31">
        <f>VLOOKUP(A81,'Absolute Total Monosaccharide C'!$E$2:$T$999,14)</f>
        <v>0</v>
      </c>
      <c r="X81" s="31">
        <f>VLOOKUP(A81,'Absolute Total Monosaccharide C'!$E$2:$T$999,15)</f>
        <v>0</v>
      </c>
      <c r="Y81" s="31">
        <f>VLOOKUP(A81,'Absolute Total Monosaccharide C'!$E$2:$T$999,16)</f>
        <v>0.001978</v>
      </c>
      <c r="Z81" s="100">
        <f>VLOOKUP(A81,'Absolute Total Monosaccharide C'!$E$2:$T$999,2)</f>
        <v>9.878</v>
      </c>
      <c r="AA81" s="31"/>
    </row>
    <row r="82">
      <c r="A82" s="19" t="s">
        <v>413</v>
      </c>
      <c r="B82" s="8" t="str">
        <f>VLOOKUP(A82,'Food Encyclopedia'!$C$2:$K$999,3)&amp;","&amp;VLOOKUP(A82,'Food Encyclopedia'!$C$2:$K$999,4)&amp;","&amp;VLOOKUP(A82,'Food Encyclopedia'!$C$2:$K$999,5)&amp;","&amp;VLOOKUP(A82,'Food Encyclopedia'!$C$2:$K$999,6)</f>
        <v>Carrot, NA, flesh, fresh,Organics,,Vegetables</v>
      </c>
      <c r="C82" s="2" t="s">
        <v>192</v>
      </c>
      <c r="D82" s="31" t="str">
        <f>VLOOKUP(A82,'Food Encyclopedia'!$C$2:$K$999,6)</f>
        <v>Vegetables</v>
      </c>
      <c r="E82" s="98">
        <v>70.0</v>
      </c>
      <c r="F82" s="31">
        <f t="shared" si="1"/>
        <v>70000</v>
      </c>
      <c r="G82" s="31" t="str">
        <f>VLOOKUP(A82,'Food Encyclopedia'!$C$2:$K$999,7)</f>
        <v>Vegetable</v>
      </c>
      <c r="H82" s="31" t="str">
        <f t="shared" si="2"/>
        <v>#VALUE!</v>
      </c>
      <c r="I82" s="31" t="str">
        <f t="shared" si="3"/>
        <v>#VALUE!</v>
      </c>
      <c r="J82" s="99" t="str">
        <f t="shared" si="4"/>
        <v>#VALUE!</v>
      </c>
      <c r="K82" s="116" t="str">
        <f t="shared" si="5"/>
        <v>#VALUE!</v>
      </c>
      <c r="L82" s="31">
        <f>VLOOKUP(A82,'Absolute Total Monosaccharide C'!$E$2:$T$999,3)</f>
        <v>0.124975</v>
      </c>
      <c r="M82" s="31">
        <f>VLOOKUP(A82,'Absolute Total Monosaccharide C'!$E$2:$T$999,4)</f>
        <v>0.041519</v>
      </c>
      <c r="N82" s="31">
        <f>VLOOKUP(A82,'Absolute Total Monosaccharide C'!$E$2:$T$999,5)</f>
        <v>0.05647</v>
      </c>
      <c r="O82" s="31">
        <f>VLOOKUP(A82,'Absolute Total Monosaccharide C'!$E$2:$T$999,6)</f>
        <v>0.006213</v>
      </c>
      <c r="P82" s="100">
        <f>VLOOKUP(A82,'Absolute Total Monosaccharide C'!$E$2:$T$999,7)</f>
        <v>0.024476</v>
      </c>
      <c r="Q82" s="31">
        <f>VLOOKUP(A82,'Absolute Total Monosaccharide C'!$E$2:$T$999,8)</f>
        <v>0.001523</v>
      </c>
      <c r="R82" s="31">
        <f>VLOOKUP(A82,'Absolute Total Monosaccharide C'!$E$2:$T$999,9)</f>
        <v>0.003187</v>
      </c>
      <c r="S82" s="31">
        <f>VLOOKUP(A82,'Absolute Total Monosaccharide C'!$E$2:$T$999,10)</f>
        <v>0</v>
      </c>
      <c r="T82" s="31">
        <f>VLOOKUP(A82,'Absolute Total Monosaccharide C'!$E$2:$T$999,11)</f>
        <v>0.034963</v>
      </c>
      <c r="U82" s="31">
        <f>VLOOKUP(A82,'Absolute Total Monosaccharide C'!$E$2:$T$999,12)</f>
        <v>0</v>
      </c>
      <c r="V82" s="31">
        <f>VLOOKUP(A82,'Absolute Total Monosaccharide C'!$E$2:$T$999,13)</f>
        <v>0</v>
      </c>
      <c r="W82" s="31">
        <f>VLOOKUP(A82,'Absolute Total Monosaccharide C'!$E$2:$T$999,14)</f>
        <v>0.001997</v>
      </c>
      <c r="X82" s="31">
        <f>VLOOKUP(A82,'Absolute Total Monosaccharide C'!$E$2:$T$999,15)</f>
        <v>0</v>
      </c>
      <c r="Y82" s="31">
        <f>VLOOKUP(A82,'Absolute Total Monosaccharide C'!$E$2:$T$999,16)</f>
        <v>0.001158</v>
      </c>
      <c r="Z82" s="100">
        <f>VLOOKUP(A82,'Absolute Total Monosaccharide C'!$E$2:$T$999,2)</f>
        <v>10.4</v>
      </c>
      <c r="AA82" s="19">
        <v>0.504370951</v>
      </c>
    </row>
    <row r="83">
      <c r="A83" s="19" t="s">
        <v>1040</v>
      </c>
      <c r="B83" s="8" t="str">
        <f>VLOOKUP(A83,'Food Encyclopedia'!$C$2:$K$999,3)&amp;","&amp;VLOOKUP(A83,'Food Encyclopedia'!$C$2:$K$999,4)&amp;","&amp;VLOOKUP(A83,'Food Encyclopedia'!$C$2:$K$999,5)&amp;","&amp;VLOOKUP(A83,'Food Encyclopedia'!$C$2:$K$999,6)</f>
        <v>baby food blend, commercial product, pouch,Gerber Organic,Pear (1/2), spinach leaves (1), sitter (2nd foods),Fruits</v>
      </c>
      <c r="C83" s="2" t="s">
        <v>812</v>
      </c>
      <c r="D83" s="31" t="str">
        <f>VLOOKUP(A83,'Food Encyclopedia'!$C$2:$K$999,6)</f>
        <v>Fruits</v>
      </c>
      <c r="E83" s="98">
        <v>50.0</v>
      </c>
      <c r="F83" s="31">
        <f t="shared" si="1"/>
        <v>50000</v>
      </c>
      <c r="G83" s="31" t="str">
        <f>VLOOKUP(A83,'Food Encyclopedia'!$C$2:$K$999,7)</f>
        <v>Commercial weaning</v>
      </c>
      <c r="H83" s="31" t="str">
        <f t="shared" si="2"/>
        <v>#VALUE!</v>
      </c>
      <c r="I83" s="31" t="str">
        <f t="shared" si="3"/>
        <v>#VALUE!</v>
      </c>
      <c r="J83" s="99" t="str">
        <f t="shared" si="4"/>
        <v>#VALUE!</v>
      </c>
      <c r="K83" s="116" t="str">
        <f t="shared" si="5"/>
        <v>#VALUE!</v>
      </c>
      <c r="L83" s="31">
        <f>VLOOKUP(A83,'Absolute Total Monosaccharide C'!$E$2:$T$999,3)</f>
        <v>0.109403</v>
      </c>
      <c r="M83" s="31">
        <f>VLOOKUP(A83,'Absolute Total Monosaccharide C'!$E$2:$T$999,4)</f>
        <v>0.010925</v>
      </c>
      <c r="N83" s="31">
        <f>VLOOKUP(A83,'Absolute Total Monosaccharide C'!$E$2:$T$999,5)</f>
        <v>0.174855</v>
      </c>
      <c r="O83" s="31">
        <f>VLOOKUP(A83,'Absolute Total Monosaccharide C'!$E$2:$T$999,6)</f>
        <v>0.064462</v>
      </c>
      <c r="P83" s="100">
        <f>VLOOKUP(A83,'Absolute Total Monosaccharide C'!$E$2:$T$999,7)</f>
        <v>0.02276</v>
      </c>
      <c r="Q83" s="31">
        <f>VLOOKUP(A83,'Absolute Total Monosaccharide C'!$E$2:$T$999,8)</f>
        <v>0</v>
      </c>
      <c r="R83" s="31">
        <f>VLOOKUP(A83,'Absolute Total Monosaccharide C'!$E$2:$T$999,9)</f>
        <v>0.002504</v>
      </c>
      <c r="S83" s="31">
        <f>VLOOKUP(A83,'Absolute Total Monosaccharide C'!$E$2:$T$999,10)</f>
        <v>0</v>
      </c>
      <c r="T83" s="31">
        <f>VLOOKUP(A83,'Absolute Total Monosaccharide C'!$E$2:$T$999,11)</f>
        <v>0.022713</v>
      </c>
      <c r="U83" s="31">
        <f>VLOOKUP(A83,'Absolute Total Monosaccharide C'!$E$2:$T$999,12)</f>
        <v>0</v>
      </c>
      <c r="V83" s="31">
        <f>VLOOKUP(A83,'Absolute Total Monosaccharide C'!$E$2:$T$999,13)</f>
        <v>0</v>
      </c>
      <c r="W83" s="31">
        <f>VLOOKUP(A83,'Absolute Total Monosaccharide C'!$E$2:$T$999,14)</f>
        <v>0</v>
      </c>
      <c r="X83" s="31">
        <f>VLOOKUP(A83,'Absolute Total Monosaccharide C'!$E$2:$T$999,15)</f>
        <v>0</v>
      </c>
      <c r="Y83" s="31">
        <f>VLOOKUP(A83,'Absolute Total Monosaccharide C'!$E$2:$T$999,16)</f>
        <v>0.000388</v>
      </c>
      <c r="Z83" s="100">
        <f>VLOOKUP(A83,'Absolute Total Monosaccharide C'!$E$2:$T$999,2)</f>
        <v>10.43</v>
      </c>
      <c r="AA83" s="31"/>
    </row>
    <row r="84">
      <c r="A84" s="19" t="s">
        <v>344</v>
      </c>
      <c r="B84" s="8" t="str">
        <f>VLOOKUP(A84,'Food Encyclopedia'!$C$2:$K$999,3)&amp;","&amp;VLOOKUP(A84,'Food Encyclopedia'!$C$2:$K$999,4)&amp;","&amp;VLOOKUP(A84,'Food Encyclopedia'!$C$2:$K$999,5)&amp;","&amp;VLOOKUP(A84,'Food Encyclopedia'!$C$2:$K$999,6)</f>
        <v>Beet, loose, root flesh, fresh,NA,,Vegetables</v>
      </c>
      <c r="C84" s="2" t="s">
        <v>343</v>
      </c>
      <c r="D84" s="31" t="str">
        <f>VLOOKUP(A84,'Food Encyclopedia'!$C$2:$K$999,6)</f>
        <v>Vegetables</v>
      </c>
      <c r="E84" s="98">
        <v>40.0</v>
      </c>
      <c r="F84" s="31">
        <f t="shared" si="1"/>
        <v>40000</v>
      </c>
      <c r="G84" s="31" t="str">
        <f>VLOOKUP(A84,'Food Encyclopedia'!$C$2:$K$999,7)</f>
        <v>Vegetable</v>
      </c>
      <c r="H84" s="31" t="str">
        <f t="shared" si="2"/>
        <v>#VALUE!</v>
      </c>
      <c r="I84" s="31" t="str">
        <f t="shared" si="3"/>
        <v>#VALUE!</v>
      </c>
      <c r="J84" s="99" t="str">
        <f t="shared" si="4"/>
        <v>#VALUE!</v>
      </c>
      <c r="K84" s="116" t="str">
        <f t="shared" si="5"/>
        <v>#VALUE!</v>
      </c>
      <c r="L84" s="31">
        <f>VLOOKUP(A84,'Absolute Total Monosaccharide C'!$E$2:$T$999,3)</f>
        <v>0.232503</v>
      </c>
      <c r="M84" s="31">
        <f>VLOOKUP(A84,'Absolute Total Monosaccharide C'!$E$2:$T$999,4)</f>
        <v>0.019231</v>
      </c>
      <c r="N84" s="31">
        <f>VLOOKUP(A84,'Absolute Total Monosaccharide C'!$E$2:$T$999,5)</f>
        <v>0.02125</v>
      </c>
      <c r="O84" s="31">
        <f>VLOOKUP(A84,'Absolute Total Monosaccharide C'!$E$2:$T$999,6)</f>
        <v>0.008473</v>
      </c>
      <c r="P84" s="100">
        <f>VLOOKUP(A84,'Absolute Total Monosaccharide C'!$E$2:$T$999,7)</f>
        <v>0.041337</v>
      </c>
      <c r="Q84" s="31">
        <f>VLOOKUP(A84,'Absolute Total Monosaccharide C'!$E$2:$T$999,8)</f>
        <v>0.0021</v>
      </c>
      <c r="R84" s="31">
        <f>VLOOKUP(A84,'Absolute Total Monosaccharide C'!$E$2:$T$999,9)</f>
        <v>0.003248</v>
      </c>
      <c r="S84" s="31">
        <f>VLOOKUP(A84,'Absolute Total Monosaccharide C'!$E$2:$T$999,10)</f>
        <v>0</v>
      </c>
      <c r="T84" s="31">
        <f>VLOOKUP(A84,'Absolute Total Monosaccharide C'!$E$2:$T$999,11)</f>
        <v>0.017561</v>
      </c>
      <c r="U84" s="31">
        <f>VLOOKUP(A84,'Absolute Total Monosaccharide C'!$E$2:$T$999,12)</f>
        <v>0</v>
      </c>
      <c r="V84" s="31">
        <f>VLOOKUP(A84,'Absolute Total Monosaccharide C'!$E$2:$T$999,13)</f>
        <v>0</v>
      </c>
      <c r="W84" s="31">
        <f>VLOOKUP(A84,'Absolute Total Monosaccharide C'!$E$2:$T$999,14)</f>
        <v>0.002096</v>
      </c>
      <c r="X84" s="31">
        <f>VLOOKUP(A84,'Absolute Total Monosaccharide C'!$E$2:$T$999,15)</f>
        <v>0</v>
      </c>
      <c r="Y84" s="31">
        <f>VLOOKUP(A84,'Absolute Total Monosaccharide C'!$E$2:$T$999,16)</f>
        <v>0.00038</v>
      </c>
      <c r="Z84" s="100">
        <f>VLOOKUP(A84,'Absolute Total Monosaccharide C'!$E$2:$T$999,2)</f>
        <v>10.18</v>
      </c>
      <c r="AA84" s="19">
        <v>0.64389407</v>
      </c>
    </row>
    <row r="85">
      <c r="A85" s="19" t="s">
        <v>1157</v>
      </c>
      <c r="B85" s="8" t="str">
        <f>VLOOKUP(A85,'Food Encyclopedia'!$C$2:$K$999,3)&amp;","&amp;VLOOKUP(A85,'Food Encyclopedia'!$C$2:$K$999,4)&amp;","&amp;VLOOKUP(A85,'Food Encyclopedia'!$C$2:$K$999,5)&amp;","&amp;VLOOKUP(A85,'Food Encyclopedia'!$C$2:$K$999,6)</f>
        <v>Mixed food, grains, NA, fresh,Organics,Organic seven grains (a blend of farro, barley, wheat berries, buckwheat, red rice, black rice &amp; oats), Quick cook ,Grain Products</v>
      </c>
      <c r="C85" s="2" t="s">
        <v>1156</v>
      </c>
      <c r="D85" s="31" t="str">
        <f>VLOOKUP(A85,'Food Encyclopedia'!$C$2:$K$999,6)</f>
        <v>Grain Products</v>
      </c>
      <c r="E85" s="98">
        <v>40.0</v>
      </c>
      <c r="F85" s="31">
        <f t="shared" si="1"/>
        <v>40000</v>
      </c>
      <c r="G85" s="31" t="str">
        <f>VLOOKUP(A85,'Food Encyclopedia'!$C$2:$K$999,7)</f>
        <v>Grains</v>
      </c>
      <c r="H85" s="31" t="str">
        <f t="shared" si="2"/>
        <v>#VALUE!</v>
      </c>
      <c r="I85" s="31" t="str">
        <f t="shared" si="3"/>
        <v>#VALUE!</v>
      </c>
      <c r="J85" s="99" t="str">
        <f t="shared" si="4"/>
        <v>#VALUE!</v>
      </c>
      <c r="K85" s="116" t="str">
        <f t="shared" si="5"/>
        <v>#VALUE!</v>
      </c>
      <c r="L85" s="31">
        <f>VLOOKUP(A85,'Absolute Total Monosaccharide C'!$E$2:$T$999,3)</f>
        <v>0.767031</v>
      </c>
      <c r="M85" s="31">
        <f>VLOOKUP(A85,'Absolute Total Monosaccharide C'!$E$2:$T$999,4)</f>
        <v>0.007828</v>
      </c>
      <c r="N85" s="31">
        <f>VLOOKUP(A85,'Absolute Total Monosaccharide C'!$E$2:$T$999,5)</f>
        <v>0.001273</v>
      </c>
      <c r="O85" s="31">
        <f>VLOOKUP(A85,'Absolute Total Monosaccharide C'!$E$2:$T$999,6)</f>
        <v>0.02062</v>
      </c>
      <c r="P85" s="100">
        <f>VLOOKUP(A85,'Absolute Total Monosaccharide C'!$E$2:$T$999,7)</f>
        <v>0.012848</v>
      </c>
      <c r="Q85" s="31">
        <f>VLOOKUP(A85,'Absolute Total Monosaccharide C'!$E$2:$T$999,8)</f>
        <v>0</v>
      </c>
      <c r="R85" s="31">
        <f>VLOOKUP(A85,'Absolute Total Monosaccharide C'!$E$2:$T$999,9)</f>
        <v>0.000257</v>
      </c>
      <c r="S85" s="31">
        <f>VLOOKUP(A85,'Absolute Total Monosaccharide C'!$E$2:$T$999,10)</f>
        <v>0</v>
      </c>
      <c r="T85" s="31">
        <f>VLOOKUP(A85,'Absolute Total Monosaccharide C'!$E$2:$T$999,11)</f>
        <v>0</v>
      </c>
      <c r="U85" s="31">
        <f>VLOOKUP(A85,'Absolute Total Monosaccharide C'!$E$2:$T$999,12)</f>
        <v>0</v>
      </c>
      <c r="V85" s="31">
        <f>VLOOKUP(A85,'Absolute Total Monosaccharide C'!$E$2:$T$999,13)</f>
        <v>0</v>
      </c>
      <c r="W85" s="31">
        <f>VLOOKUP(A85,'Absolute Total Monosaccharide C'!$E$2:$T$999,14)</f>
        <v>0.000999</v>
      </c>
      <c r="X85" s="31">
        <f>VLOOKUP(A85,'Absolute Total Monosaccharide C'!$E$2:$T$999,15)</f>
        <v>0</v>
      </c>
      <c r="Y85" s="31">
        <f>VLOOKUP(A85,'Absolute Total Monosaccharide C'!$E$2:$T$999,16)</f>
        <v>0</v>
      </c>
      <c r="Z85" s="100">
        <f>VLOOKUP(A85,'Absolute Total Monosaccharide C'!$E$2:$T$999,2)</f>
        <v>10.08</v>
      </c>
      <c r="AA85" s="31"/>
    </row>
    <row r="86">
      <c r="A86" s="19" t="s">
        <v>1186</v>
      </c>
      <c r="B86" s="8" t="str">
        <f>VLOOKUP(A86,'Food Encyclopedia'!$C$2:$K$999,3)&amp;","&amp;VLOOKUP(A86,'Food Encyclopedia'!$C$2:$K$999,4)&amp;","&amp;VLOOKUP(A86,'Food Encyclopedia'!$C$2:$K$999,5)&amp;","&amp;VLOOKUP(A86,'Food Encyclopedia'!$C$2:$K$999,6)</f>
        <v>Pasta, fusilli (red lentil), NA, dried,Organics,,Beans, Peas, Legumes, Nuts, Seeds</v>
      </c>
      <c r="C86" s="2" t="s">
        <v>1166</v>
      </c>
      <c r="D86" s="31" t="str">
        <f>VLOOKUP(A86,'Food Encyclopedia'!$C$2:$K$999,6)</f>
        <v>Beans, Peas, Legumes, Nuts, Seeds</v>
      </c>
      <c r="E86" s="98">
        <v>40.0</v>
      </c>
      <c r="F86" s="31">
        <f t="shared" si="1"/>
        <v>40000</v>
      </c>
      <c r="G86" s="31" t="str">
        <f>VLOOKUP(A86,'Food Encyclopedia'!$C$2:$K$999,7)</f>
        <v>Pasta</v>
      </c>
      <c r="H86" s="31" t="str">
        <f t="shared" si="2"/>
        <v>#VALUE!</v>
      </c>
      <c r="I86" s="31" t="str">
        <f t="shared" si="3"/>
        <v>#VALUE!</v>
      </c>
      <c r="J86" s="99" t="str">
        <f t="shared" si="4"/>
        <v>#VALUE!</v>
      </c>
      <c r="K86" s="116" t="str">
        <f t="shared" si="5"/>
        <v>#VALUE!</v>
      </c>
      <c r="L86" s="31">
        <f>VLOOKUP(A86,'Absolute Total Monosaccharide C'!$E$2:$T$999,3)</f>
        <v>0.341802</v>
      </c>
      <c r="M86" s="31">
        <f>VLOOKUP(A86,'Absolute Total Monosaccharide C'!$E$2:$T$999,4)</f>
        <v>0.014567</v>
      </c>
      <c r="N86" s="31">
        <f>VLOOKUP(A86,'Absolute Total Monosaccharide C'!$E$2:$T$999,5)</f>
        <v>0</v>
      </c>
      <c r="O86" s="31">
        <f>VLOOKUP(A86,'Absolute Total Monosaccharide C'!$E$2:$T$999,6)</f>
        <v>0.001551</v>
      </c>
      <c r="P86" s="100">
        <f>VLOOKUP(A86,'Absolute Total Monosaccharide C'!$E$2:$T$999,7)</f>
        <v>0.012873</v>
      </c>
      <c r="Q86" s="31">
        <f>VLOOKUP(A86,'Absolute Total Monosaccharide C'!$E$2:$T$999,8)</f>
        <v>0</v>
      </c>
      <c r="R86" s="31">
        <f>VLOOKUP(A86,'Absolute Total Monosaccharide C'!$E$2:$T$999,9)</f>
        <v>0.000645</v>
      </c>
      <c r="S86" s="31">
        <f>VLOOKUP(A86,'Absolute Total Monosaccharide C'!$E$2:$T$999,10)</f>
        <v>0</v>
      </c>
      <c r="T86" s="31">
        <f>VLOOKUP(A86,'Absolute Total Monosaccharide C'!$E$2:$T$999,11)</f>
        <v>0.002252</v>
      </c>
      <c r="U86" s="31">
        <f>VLOOKUP(A86,'Absolute Total Monosaccharide C'!$E$2:$T$999,12)</f>
        <v>0.000503</v>
      </c>
      <c r="V86" s="31">
        <f>VLOOKUP(A86,'Absolute Total Monosaccharide C'!$E$2:$T$999,13)</f>
        <v>0.000202</v>
      </c>
      <c r="W86" s="31">
        <f>VLOOKUP(A86,'Absolute Total Monosaccharide C'!$E$2:$T$999,14)</f>
        <v>0</v>
      </c>
      <c r="X86" s="31">
        <f>VLOOKUP(A86,'Absolute Total Monosaccharide C'!$E$2:$T$999,15)</f>
        <v>0</v>
      </c>
      <c r="Y86" s="31">
        <f>VLOOKUP(A86,'Absolute Total Monosaccharide C'!$E$2:$T$999,16)</f>
        <v>0.000873</v>
      </c>
      <c r="Z86" s="100">
        <f>VLOOKUP(A86,'Absolute Total Monosaccharide C'!$E$2:$T$999,2)</f>
        <v>10.31</v>
      </c>
      <c r="AA86" s="31"/>
    </row>
    <row r="87">
      <c r="A87" s="19" t="s">
        <v>350</v>
      </c>
      <c r="B87" s="8" t="str">
        <f>VLOOKUP(A87,'Food Encyclopedia'!$C$2:$K$999,3)&amp;","&amp;VLOOKUP(A87,'Food Encyclopedia'!$C$2:$K$999,4)&amp;","&amp;VLOOKUP(A87,'Food Encyclopedia'!$C$2:$K$999,5)&amp;","&amp;VLOOKUP(A87,'Food Encyclopedia'!$C$2:$K$999,6)</f>
        <v>Kale, lacinato, leaves and stalk, fresh,Ratto Bros,,Vegetables</v>
      </c>
      <c r="C87" s="2" t="s">
        <v>192</v>
      </c>
      <c r="D87" s="31" t="str">
        <f>VLOOKUP(A87,'Food Encyclopedia'!$C$2:$K$999,6)</f>
        <v>Vegetables</v>
      </c>
      <c r="E87" s="98">
        <v>40.0</v>
      </c>
      <c r="F87" s="31">
        <f t="shared" si="1"/>
        <v>40000</v>
      </c>
      <c r="G87" s="31" t="str">
        <f>VLOOKUP(A87,'Food Encyclopedia'!$C$2:$K$999,7)</f>
        <v>Vegetable</v>
      </c>
      <c r="H87" s="31" t="str">
        <f t="shared" si="2"/>
        <v>#VALUE!</v>
      </c>
      <c r="I87" s="31" t="str">
        <f t="shared" si="3"/>
        <v>#VALUE!</v>
      </c>
      <c r="J87" s="99" t="str">
        <f t="shared" si="4"/>
        <v>#VALUE!</v>
      </c>
      <c r="K87" s="116" t="str">
        <f t="shared" si="5"/>
        <v>#VALUE!</v>
      </c>
      <c r="L87" s="31">
        <f>VLOOKUP(A87,'Absolute Total Monosaccharide C'!$E$2:$T$999,3)</f>
        <v>0.055955</v>
      </c>
      <c r="M87" s="31">
        <f>VLOOKUP(A87,'Absolute Total Monosaccharide C'!$E$2:$T$999,4)</f>
        <v>0.032567</v>
      </c>
      <c r="N87" s="31">
        <f>VLOOKUP(A87,'Absolute Total Monosaccharide C'!$E$2:$T$999,5)</f>
        <v>0</v>
      </c>
      <c r="O87" s="31">
        <f>VLOOKUP(A87,'Absolute Total Monosaccharide C'!$E$2:$T$999,6)</f>
        <v>0.011214</v>
      </c>
      <c r="P87" s="100">
        <f>VLOOKUP(A87,'Absolute Total Monosaccharide C'!$E$2:$T$999,7)</f>
        <v>0.032682</v>
      </c>
      <c r="Q87" s="31">
        <f>VLOOKUP(A87,'Absolute Total Monosaccharide C'!$E$2:$T$999,8)</f>
        <v>0.003181</v>
      </c>
      <c r="R87" s="31">
        <f>VLOOKUP(A87,'Absolute Total Monosaccharide C'!$E$2:$T$999,9)</f>
        <v>0.006032</v>
      </c>
      <c r="S87" s="31">
        <f>VLOOKUP(A87,'Absolute Total Monosaccharide C'!$E$2:$T$999,10)</f>
        <v>0</v>
      </c>
      <c r="T87" s="31">
        <f>VLOOKUP(A87,'Absolute Total Monosaccharide C'!$E$2:$T$999,11)</f>
        <v>0.047037</v>
      </c>
      <c r="U87" s="31">
        <f>VLOOKUP(A87,'Absolute Total Monosaccharide C'!$E$2:$T$999,12)</f>
        <v>0</v>
      </c>
      <c r="V87" s="31">
        <f>VLOOKUP(A87,'Absolute Total Monosaccharide C'!$E$2:$T$999,13)</f>
        <v>0</v>
      </c>
      <c r="W87" s="31">
        <f>VLOOKUP(A87,'Absolute Total Monosaccharide C'!$E$2:$T$999,14)</f>
        <v>0.00855</v>
      </c>
      <c r="X87" s="31">
        <f>VLOOKUP(A87,'Absolute Total Monosaccharide C'!$E$2:$T$999,15)</f>
        <v>0</v>
      </c>
      <c r="Y87" s="31">
        <f>VLOOKUP(A87,'Absolute Total Monosaccharide C'!$E$2:$T$999,16)</f>
        <v>0.002011</v>
      </c>
      <c r="Z87" s="100">
        <f>VLOOKUP(A87,'Absolute Total Monosaccharide C'!$E$2:$T$999,2)</f>
        <v>10.35</v>
      </c>
      <c r="AA87" s="19">
        <v>0.193479478</v>
      </c>
    </row>
    <row r="88">
      <c r="A88" s="19" t="s">
        <v>986</v>
      </c>
      <c r="B88" s="8" t="str">
        <f>VLOOKUP(A88,'Food Encyclopedia'!$C$2:$K$999,3)&amp;","&amp;VLOOKUP(A88,'Food Encyclopedia'!$C$2:$K$999,4)&amp;","&amp;VLOOKUP(A88,'Food Encyclopedia'!$C$2:$K$999,5)&amp;","&amp;VLOOKUP(A88,'Food Encyclopedia'!$C$2:$K$999,6)</f>
        <v>Organic Baby Food, commercial product, pouch,Organics,Banana, Pear &amp;corn, Stage 2 (6+ months),Fruits</v>
      </c>
      <c r="C88" s="2" t="s">
        <v>812</v>
      </c>
      <c r="D88" s="31" t="str">
        <f>VLOOKUP(A88,'Food Encyclopedia'!$C$2:$K$999,6)</f>
        <v>Fruits</v>
      </c>
      <c r="E88" s="98">
        <v>50.0</v>
      </c>
      <c r="F88" s="31">
        <f t="shared" si="1"/>
        <v>50000</v>
      </c>
      <c r="G88" s="31" t="str">
        <f>VLOOKUP(A88,'Food Encyclopedia'!$C$2:$K$999,7)</f>
        <v>Commercial weaning</v>
      </c>
      <c r="H88" s="31" t="str">
        <f t="shared" si="2"/>
        <v>#VALUE!</v>
      </c>
      <c r="I88" s="31" t="str">
        <f t="shared" si="3"/>
        <v>#VALUE!</v>
      </c>
      <c r="J88" s="99" t="str">
        <f t="shared" si="4"/>
        <v>#VALUE!</v>
      </c>
      <c r="K88" s="116" t="str">
        <f t="shared" si="5"/>
        <v>#VALUE!</v>
      </c>
      <c r="L88" s="31">
        <f>VLOOKUP(A88,'Absolute Total Monosaccharide C'!$E$2:$T$999,3)</f>
        <v>0.305639</v>
      </c>
      <c r="M88" s="31">
        <f>VLOOKUP(A88,'Absolute Total Monosaccharide C'!$E$2:$T$999,4)</f>
        <v>0.01128</v>
      </c>
      <c r="N88" s="31">
        <f>VLOOKUP(A88,'Absolute Total Monosaccharide C'!$E$2:$T$999,5)</f>
        <v>0.089038</v>
      </c>
      <c r="O88" s="31">
        <f>VLOOKUP(A88,'Absolute Total Monosaccharide C'!$E$2:$T$999,6)</f>
        <v>0.023097</v>
      </c>
      <c r="P88" s="100">
        <f>VLOOKUP(A88,'Absolute Total Monosaccharide C'!$E$2:$T$999,7)</f>
        <v>0.018626</v>
      </c>
      <c r="Q88" s="31">
        <f>VLOOKUP(A88,'Absolute Total Monosaccharide C'!$E$2:$T$999,8)</f>
        <v>0</v>
      </c>
      <c r="R88" s="31">
        <f>VLOOKUP(A88,'Absolute Total Monosaccharide C'!$E$2:$T$999,9)</f>
        <v>0.000571</v>
      </c>
      <c r="S88" s="31">
        <f>VLOOKUP(A88,'Absolute Total Monosaccharide C'!$E$2:$T$999,10)</f>
        <v>0</v>
      </c>
      <c r="T88" s="31">
        <f>VLOOKUP(A88,'Absolute Total Monosaccharide C'!$E$2:$T$999,11)</f>
        <v>0.011408</v>
      </c>
      <c r="U88" s="31">
        <f>VLOOKUP(A88,'Absolute Total Monosaccharide C'!$E$2:$T$999,12)</f>
        <v>0</v>
      </c>
      <c r="V88" s="31">
        <f>VLOOKUP(A88,'Absolute Total Monosaccharide C'!$E$2:$T$999,13)</f>
        <v>0</v>
      </c>
      <c r="W88" s="31">
        <f>VLOOKUP(A88,'Absolute Total Monosaccharide C'!$E$2:$T$999,14)</f>
        <v>0.004869</v>
      </c>
      <c r="X88" s="31">
        <f>VLOOKUP(A88,'Absolute Total Monosaccharide C'!$E$2:$T$999,15)</f>
        <v>0</v>
      </c>
      <c r="Y88" s="31">
        <f>VLOOKUP(A88,'Absolute Total Monosaccharide C'!$E$2:$T$999,16)</f>
        <v>0</v>
      </c>
      <c r="Z88" s="100">
        <f>VLOOKUP(A88,'Absolute Total Monosaccharide C'!$E$2:$T$999,2)</f>
        <v>10.28</v>
      </c>
      <c r="AA88" s="31"/>
    </row>
    <row r="89">
      <c r="A89" s="19" t="s">
        <v>839</v>
      </c>
      <c r="B89" s="8" t="str">
        <f>VLOOKUP(A89,'Food Encyclopedia'!$C$2:$K$999,3)&amp;","&amp;VLOOKUP(A89,'Food Encyclopedia'!$C$2:$K$999,4)&amp;","&amp;VLOOKUP(A89,'Food Encyclopedia'!$C$2:$K$999,5)&amp;","&amp;VLOOKUP(A89,'Food Encyclopedia'!$C$2:$K$999,6)</f>
        <v>Organic Baby Food, commercial product, pouch,Organics Happy Baby,Pears (1/2), kale (1 cup), spinach (1/3 cup) , Stage 2 (6+ months),Fruits</v>
      </c>
      <c r="C89" s="2" t="s">
        <v>812</v>
      </c>
      <c r="D89" s="31" t="str">
        <f>VLOOKUP(A89,'Food Encyclopedia'!$C$2:$K$999,6)</f>
        <v>Fruits</v>
      </c>
      <c r="E89" s="98">
        <v>50.0</v>
      </c>
      <c r="F89" s="31">
        <f t="shared" si="1"/>
        <v>50000</v>
      </c>
      <c r="G89" s="31" t="str">
        <f>VLOOKUP(A89,'Food Encyclopedia'!$C$2:$K$999,7)</f>
        <v>Commercial weaning</v>
      </c>
      <c r="H89" s="31" t="str">
        <f t="shared" si="2"/>
        <v>#VALUE!</v>
      </c>
      <c r="I89" s="31" t="str">
        <f t="shared" si="3"/>
        <v>#VALUE!</v>
      </c>
      <c r="J89" s="99" t="str">
        <f t="shared" si="4"/>
        <v>#VALUE!</v>
      </c>
      <c r="K89" s="116" t="str">
        <f t="shared" si="5"/>
        <v>#VALUE!</v>
      </c>
      <c r="L89" s="31">
        <f>VLOOKUP(A89,'Absolute Total Monosaccharide C'!$E$2:$T$999,3)</f>
        <v>0.106997</v>
      </c>
      <c r="M89" s="31">
        <f>VLOOKUP(A89,'Absolute Total Monosaccharide C'!$E$2:$T$999,4)</f>
        <v>0.015849</v>
      </c>
      <c r="N89" s="31">
        <f>VLOOKUP(A89,'Absolute Total Monosaccharide C'!$E$2:$T$999,5)</f>
        <v>0.043675</v>
      </c>
      <c r="O89" s="31">
        <f>VLOOKUP(A89,'Absolute Total Monosaccharide C'!$E$2:$T$999,6)</f>
        <v>0.041954</v>
      </c>
      <c r="P89" s="100">
        <f>VLOOKUP(A89,'Absolute Total Monosaccharide C'!$E$2:$T$999,7)</f>
        <v>0.026123</v>
      </c>
      <c r="Q89" s="31">
        <f>VLOOKUP(A89,'Absolute Total Monosaccharide C'!$E$2:$T$999,8)</f>
        <v>0.004352</v>
      </c>
      <c r="R89" s="31">
        <f>VLOOKUP(A89,'Absolute Total Monosaccharide C'!$E$2:$T$999,9)</f>
        <v>0.00262</v>
      </c>
      <c r="S89" s="31">
        <f>VLOOKUP(A89,'Absolute Total Monosaccharide C'!$E$2:$T$999,10)</f>
        <v>0</v>
      </c>
      <c r="T89" s="31">
        <f>VLOOKUP(A89,'Absolute Total Monosaccharide C'!$E$2:$T$999,11)</f>
        <v>0.025882</v>
      </c>
      <c r="U89" s="31">
        <f>VLOOKUP(A89,'Absolute Total Monosaccharide C'!$E$2:$T$999,12)</f>
        <v>0.000412</v>
      </c>
      <c r="V89" s="31">
        <f>VLOOKUP(A89,'Absolute Total Monosaccharide C'!$E$2:$T$999,13)</f>
        <v>0.000166</v>
      </c>
      <c r="W89" s="31">
        <f>VLOOKUP(A89,'Absolute Total Monosaccharide C'!$E$2:$T$999,14)</f>
        <v>0.001221</v>
      </c>
      <c r="X89" s="31">
        <f>VLOOKUP(A89,'Absolute Total Monosaccharide C'!$E$2:$T$999,15)</f>
        <v>0</v>
      </c>
      <c r="Y89" s="31">
        <f>VLOOKUP(A89,'Absolute Total Monosaccharide C'!$E$2:$T$999,16)</f>
        <v>0.000472</v>
      </c>
      <c r="Z89" s="100">
        <f>VLOOKUP(A89,'Absolute Total Monosaccharide C'!$E$2:$T$999,2)</f>
        <v>10.29</v>
      </c>
      <c r="AA89" s="31"/>
    </row>
    <row r="90">
      <c r="A90" s="19" t="s">
        <v>482</v>
      </c>
      <c r="B90" s="8" t="str">
        <f>VLOOKUP(A90,'Food Encyclopedia'!$C$2:$K$999,3)&amp;","&amp;VLOOKUP(A90,'Food Encyclopedia'!$C$2:$K$999,4)&amp;","&amp;VLOOKUP(A90,'Food Encyclopedia'!$C$2:$K$999,5)&amp;","&amp;VLOOKUP(A90,'Food Encyclopedia'!$C$2:$K$999,6)</f>
        <v>Yam, sweet white, flesh, fresh,NA,,Vegetables</v>
      </c>
      <c r="C90" s="2" t="s">
        <v>418</v>
      </c>
      <c r="D90" s="31" t="str">
        <f>VLOOKUP(A90,'Food Encyclopedia'!$C$2:$K$999,6)</f>
        <v>Vegetables</v>
      </c>
      <c r="E90" s="98">
        <v>70.0</v>
      </c>
      <c r="F90" s="31">
        <f t="shared" si="1"/>
        <v>70000</v>
      </c>
      <c r="G90" s="31" t="str">
        <f>VLOOKUP(A90,'Food Encyclopedia'!$C$2:$K$999,7)</f>
        <v>Vegetable</v>
      </c>
      <c r="H90" s="31" t="str">
        <f t="shared" si="2"/>
        <v>#VALUE!</v>
      </c>
      <c r="I90" s="31" t="str">
        <f t="shared" si="3"/>
        <v>#VALUE!</v>
      </c>
      <c r="J90" s="99" t="str">
        <f t="shared" si="4"/>
        <v>#VALUE!</v>
      </c>
      <c r="K90" s="116" t="str">
        <f t="shared" si="5"/>
        <v>#VALUE!</v>
      </c>
      <c r="L90" s="31">
        <f>VLOOKUP(A90,'Absolute Total Monosaccharide C'!$E$2:$T$999,3)</f>
        <v>0.844038</v>
      </c>
      <c r="M90" s="31">
        <f>VLOOKUP(A90,'Absolute Total Monosaccharide C'!$E$2:$T$999,4)</f>
        <v>0.019865</v>
      </c>
      <c r="N90" s="31">
        <f>VLOOKUP(A90,'Absolute Total Monosaccharide C'!$E$2:$T$999,5)</f>
        <v>0.014939</v>
      </c>
      <c r="O90" s="31">
        <f>VLOOKUP(A90,'Absolute Total Monosaccharide C'!$E$2:$T$999,6)</f>
        <v>0.005912</v>
      </c>
      <c r="P90" s="100">
        <f>VLOOKUP(A90,'Absolute Total Monosaccharide C'!$E$2:$T$999,7)</f>
        <v>0.009715</v>
      </c>
      <c r="Q90" s="102">
        <f>VLOOKUP(A90,'Absolute Total Monosaccharide C'!$E$2:$T$999,8)</f>
        <v>0.0000315</v>
      </c>
      <c r="R90" s="31">
        <f>VLOOKUP(A90,'Absolute Total Monosaccharide C'!$E$2:$T$999,9)</f>
        <v>0.001584</v>
      </c>
      <c r="S90" s="31">
        <f>VLOOKUP(A90,'Absolute Total Monosaccharide C'!$E$2:$T$999,10)</f>
        <v>0</v>
      </c>
      <c r="T90" s="31">
        <f>VLOOKUP(A90,'Absolute Total Monosaccharide C'!$E$2:$T$999,11)</f>
        <v>0.014411</v>
      </c>
      <c r="U90" s="31">
        <f>VLOOKUP(A90,'Absolute Total Monosaccharide C'!$E$2:$T$999,12)</f>
        <v>0</v>
      </c>
      <c r="V90" s="31">
        <f>VLOOKUP(A90,'Absolute Total Monosaccharide C'!$E$2:$T$999,13)</f>
        <v>0</v>
      </c>
      <c r="W90" s="31">
        <f>VLOOKUP(A90,'Absolute Total Monosaccharide C'!$E$2:$T$999,14)</f>
        <v>0</v>
      </c>
      <c r="X90" s="31">
        <f>VLOOKUP(A90,'Absolute Total Monosaccharide C'!$E$2:$T$999,15)</f>
        <v>0</v>
      </c>
      <c r="Y90" s="31">
        <f>VLOOKUP(A90,'Absolute Total Monosaccharide C'!$E$2:$T$999,16)</f>
        <v>0.000281</v>
      </c>
      <c r="Z90" s="100">
        <f>VLOOKUP(A90,'Absolute Total Monosaccharide C'!$E$2:$T$999,2)</f>
        <v>10.49</v>
      </c>
      <c r="AA90" s="19">
        <v>1.23955393</v>
      </c>
    </row>
    <row r="91">
      <c r="A91" s="19" t="s">
        <v>339</v>
      </c>
      <c r="B91" s="8" t="str">
        <f>VLOOKUP(A91,'Food Encyclopedia'!$C$2:$K$999,3)&amp;","&amp;VLOOKUP(A91,'Food Encyclopedia'!$C$2:$K$999,4)&amp;","&amp;VLOOKUP(A91,'Food Encyclopedia'!$C$2:$K$999,5)&amp;","&amp;VLOOKUP(A91,'Food Encyclopedia'!$C$2:$K$999,6)</f>
        <v>Beet, bunch, root flesh, fresh,Cal-Organics Farms,,Vegetables</v>
      </c>
      <c r="C91" s="2" t="s">
        <v>89</v>
      </c>
      <c r="D91" s="31" t="str">
        <f>VLOOKUP(A91,'Food Encyclopedia'!$C$2:$K$999,6)</f>
        <v>Vegetables</v>
      </c>
      <c r="E91" s="98">
        <v>40.0</v>
      </c>
      <c r="F91" s="31">
        <f t="shared" si="1"/>
        <v>40000</v>
      </c>
      <c r="G91" s="31" t="str">
        <f>VLOOKUP(A91,'Food Encyclopedia'!$C$2:$K$999,7)</f>
        <v>Vegetable</v>
      </c>
      <c r="H91" s="31" t="str">
        <f t="shared" si="2"/>
        <v>#VALUE!</v>
      </c>
      <c r="I91" s="31" t="str">
        <f t="shared" si="3"/>
        <v>#VALUE!</v>
      </c>
      <c r="J91" s="99" t="str">
        <f t="shared" si="4"/>
        <v>#VALUE!</v>
      </c>
      <c r="K91" s="116" t="str">
        <f t="shared" si="5"/>
        <v>#VALUE!</v>
      </c>
      <c r="L91" s="31">
        <f>VLOOKUP(A91,'Absolute Total Monosaccharide C'!$E$2:$T$999,3)</f>
        <v>0.270581</v>
      </c>
      <c r="M91" s="31">
        <f>VLOOKUP(A91,'Absolute Total Monosaccharide C'!$E$2:$T$999,4)</f>
        <v>0.013615</v>
      </c>
      <c r="N91" s="31">
        <f>VLOOKUP(A91,'Absolute Total Monosaccharide C'!$E$2:$T$999,5)</f>
        <v>0.025392</v>
      </c>
      <c r="O91" s="31">
        <f>VLOOKUP(A91,'Absolute Total Monosaccharide C'!$E$2:$T$999,6)</f>
        <v>0.001337</v>
      </c>
      <c r="P91" s="100">
        <f>VLOOKUP(A91,'Absolute Total Monosaccharide C'!$E$2:$T$999,7)</f>
        <v>0.033965</v>
      </c>
      <c r="Q91" s="31">
        <f>VLOOKUP(A91,'Absolute Total Monosaccharide C'!$E$2:$T$999,8)</f>
        <v>0.003329</v>
      </c>
      <c r="R91" s="31">
        <f>VLOOKUP(A91,'Absolute Total Monosaccharide C'!$E$2:$T$999,9)</f>
        <v>0.001651</v>
      </c>
      <c r="S91" s="31">
        <f>VLOOKUP(A91,'Absolute Total Monosaccharide C'!$E$2:$T$999,10)</f>
        <v>0</v>
      </c>
      <c r="T91" s="31">
        <f>VLOOKUP(A91,'Absolute Total Monosaccharide C'!$E$2:$T$999,11)</f>
        <v>0.007324</v>
      </c>
      <c r="U91" s="31">
        <f>VLOOKUP(A91,'Absolute Total Monosaccharide C'!$E$2:$T$999,12)</f>
        <v>0</v>
      </c>
      <c r="V91" s="31">
        <f>VLOOKUP(A91,'Absolute Total Monosaccharide C'!$E$2:$T$999,13)</f>
        <v>0</v>
      </c>
      <c r="W91" s="31">
        <f>VLOOKUP(A91,'Absolute Total Monosaccharide C'!$E$2:$T$999,14)</f>
        <v>0</v>
      </c>
      <c r="X91" s="31">
        <f>VLOOKUP(A91,'Absolute Total Monosaccharide C'!$E$2:$T$999,15)</f>
        <v>0</v>
      </c>
      <c r="Y91" s="31">
        <f>VLOOKUP(A91,'Absolute Total Monosaccharide C'!$E$2:$T$999,16)</f>
        <v>0.000352</v>
      </c>
      <c r="Z91" s="100">
        <f>VLOOKUP(A91,'Absolute Total Monosaccharide C'!$E$2:$T$999,2)</f>
        <v>10.19</v>
      </c>
      <c r="AA91" s="19">
        <v>0.846499054</v>
      </c>
    </row>
    <row r="92">
      <c r="A92" s="19" t="s">
        <v>1104</v>
      </c>
      <c r="B92" s="8" t="str">
        <f>VLOOKUP(A92,'Food Encyclopedia'!$C$2:$K$999,3)&amp;","&amp;VLOOKUP(A92,'Food Encyclopedia'!$C$2:$K$999,4)&amp;","&amp;VLOOKUP(A92,'Food Encyclopedia'!$C$2:$K$999,5)&amp;","&amp;VLOOKUP(A92,'Food Encyclopedia'!$C$2:$K$999,6)</f>
        <v>Real Food For Babies, commercial product, jar,Beech-Nut Natrual,Pea, green beans &amp; aspargus, Stage 2 (6+ months),Vegetables</v>
      </c>
      <c r="C92" s="2" t="s">
        <v>858</v>
      </c>
      <c r="D92" s="31" t="str">
        <f>VLOOKUP(A92,'Food Encyclopedia'!$C$2:$K$999,6)</f>
        <v>Vegetables</v>
      </c>
      <c r="E92" s="98">
        <v>50.0</v>
      </c>
      <c r="F92" s="31">
        <f t="shared" si="1"/>
        <v>50000</v>
      </c>
      <c r="G92" s="31" t="str">
        <f>VLOOKUP(A92,'Food Encyclopedia'!$C$2:$K$999,7)</f>
        <v>Commercial weaning</v>
      </c>
      <c r="H92" s="31" t="str">
        <f t="shared" si="2"/>
        <v>#VALUE!</v>
      </c>
      <c r="I92" s="31" t="str">
        <f t="shared" si="3"/>
        <v>#VALUE!</v>
      </c>
      <c r="J92" s="99" t="str">
        <f t="shared" si="4"/>
        <v>#VALUE!</v>
      </c>
      <c r="K92" s="116" t="str">
        <f t="shared" si="5"/>
        <v>#VALUE!</v>
      </c>
      <c r="L92" s="31">
        <f>VLOOKUP(A92,'Absolute Total Monosaccharide C'!$E$2:$T$999,3)</f>
        <v>0.506742</v>
      </c>
      <c r="M92" s="31">
        <f>VLOOKUP(A92,'Absolute Total Monosaccharide C'!$E$2:$T$999,4)</f>
        <v>0.030967</v>
      </c>
      <c r="N92" s="31">
        <f>VLOOKUP(A92,'Absolute Total Monosaccharide C'!$E$2:$T$999,5)</f>
        <v>0</v>
      </c>
      <c r="O92" s="31">
        <f>VLOOKUP(A92,'Absolute Total Monosaccharide C'!$E$2:$T$999,6)</f>
        <v>0.012856</v>
      </c>
      <c r="P92" s="100">
        <f>VLOOKUP(A92,'Absolute Total Monosaccharide C'!$E$2:$T$999,7)</f>
        <v>0.037625</v>
      </c>
      <c r="Q92" s="31">
        <f>VLOOKUP(A92,'Absolute Total Monosaccharide C'!$E$2:$T$999,8)</f>
        <v>0</v>
      </c>
      <c r="R92" s="31">
        <f>VLOOKUP(A92,'Absolute Total Monosaccharide C'!$E$2:$T$999,9)</f>
        <v>0.001625</v>
      </c>
      <c r="S92" s="31">
        <f>VLOOKUP(A92,'Absolute Total Monosaccharide C'!$E$2:$T$999,10)</f>
        <v>0</v>
      </c>
      <c r="T92" s="31">
        <f>VLOOKUP(A92,'Absolute Total Monosaccharide C'!$E$2:$T$999,11)</f>
        <v>0.012106</v>
      </c>
      <c r="U92" s="31">
        <f>VLOOKUP(A92,'Absolute Total Monosaccharide C'!$E$2:$T$999,12)</f>
        <v>0</v>
      </c>
      <c r="V92" s="31">
        <f>VLOOKUP(A92,'Absolute Total Monosaccharide C'!$E$2:$T$999,13)</f>
        <v>0</v>
      </c>
      <c r="W92" s="31">
        <f>VLOOKUP(A92,'Absolute Total Monosaccharide C'!$E$2:$T$999,14)</f>
        <v>0.006627</v>
      </c>
      <c r="X92" s="31">
        <f>VLOOKUP(A92,'Absolute Total Monosaccharide C'!$E$2:$T$999,15)</f>
        <v>0</v>
      </c>
      <c r="Y92" s="31">
        <f>VLOOKUP(A92,'Absolute Total Monosaccharide C'!$E$2:$T$999,16)</f>
        <v>0</v>
      </c>
      <c r="Z92" s="100">
        <f>VLOOKUP(A92,'Absolute Total Monosaccharide C'!$E$2:$T$999,2)</f>
        <v>9.92</v>
      </c>
      <c r="AA92" s="31"/>
    </row>
    <row r="93">
      <c r="A93" s="19" t="s">
        <v>407</v>
      </c>
      <c r="B93" s="8" t="str">
        <f>VLOOKUP(A93,'Food Encyclopedia'!$C$2:$K$999,3)&amp;","&amp;VLOOKUP(A93,'Food Encyclopedia'!$C$2:$K$999,4)&amp;","&amp;VLOOKUP(A93,'Food Encyclopedia'!$C$2:$K$999,5)&amp;","&amp;VLOOKUP(A93,'Food Encyclopedia'!$C$2:$K$999,6)</f>
        <v>Carrot, baby, rainbow (yellow), peeled,Organics,,Vegetables</v>
      </c>
      <c r="C93" s="2" t="s">
        <v>192</v>
      </c>
      <c r="D93" s="31" t="str">
        <f>VLOOKUP(A93,'Food Encyclopedia'!$C$2:$K$999,6)</f>
        <v>Vegetables</v>
      </c>
      <c r="E93" s="98">
        <v>70.0</v>
      </c>
      <c r="F93" s="31">
        <f t="shared" si="1"/>
        <v>70000</v>
      </c>
      <c r="G93" s="31" t="str">
        <f>VLOOKUP(A93,'Food Encyclopedia'!$C$2:$K$999,7)</f>
        <v>Vegetable</v>
      </c>
      <c r="H93" s="31" t="str">
        <f t="shared" si="2"/>
        <v>#VALUE!</v>
      </c>
      <c r="I93" s="31" t="str">
        <f t="shared" si="3"/>
        <v>#VALUE!</v>
      </c>
      <c r="J93" s="99" t="str">
        <f t="shared" si="4"/>
        <v>#VALUE!</v>
      </c>
      <c r="K93" s="116" t="str">
        <f t="shared" si="5"/>
        <v>#VALUE!</v>
      </c>
      <c r="L93" s="31">
        <f>VLOOKUP(A93,'Absolute Total Monosaccharide C'!$E$2:$T$999,3)</f>
        <v>0.32468</v>
      </c>
      <c r="M93" s="31">
        <f>VLOOKUP(A93,'Absolute Total Monosaccharide C'!$E$2:$T$999,4)</f>
        <v>0.038564</v>
      </c>
      <c r="N93" s="31">
        <f>VLOOKUP(A93,'Absolute Total Monosaccharide C'!$E$2:$T$999,5)</f>
        <v>0.023752</v>
      </c>
      <c r="O93" s="31">
        <f>VLOOKUP(A93,'Absolute Total Monosaccharide C'!$E$2:$T$999,6)</f>
        <v>0.006506</v>
      </c>
      <c r="P93" s="100">
        <f>VLOOKUP(A93,'Absolute Total Monosaccharide C'!$E$2:$T$999,7)</f>
        <v>0.025419</v>
      </c>
      <c r="Q93" s="31">
        <f>VLOOKUP(A93,'Absolute Total Monosaccharide C'!$E$2:$T$999,8)</f>
        <v>0.004769</v>
      </c>
      <c r="R93" s="31">
        <f>VLOOKUP(A93,'Absolute Total Monosaccharide C'!$E$2:$T$999,9)</f>
        <v>0.003723</v>
      </c>
      <c r="S93" s="31">
        <f>VLOOKUP(A93,'Absolute Total Monosaccharide C'!$E$2:$T$999,10)</f>
        <v>0</v>
      </c>
      <c r="T93" s="31">
        <f>VLOOKUP(A93,'Absolute Total Monosaccharide C'!$E$2:$T$999,11)</f>
        <v>0.046428</v>
      </c>
      <c r="U93" s="31">
        <f>VLOOKUP(A93,'Absolute Total Monosaccharide C'!$E$2:$T$999,12)</f>
        <v>0</v>
      </c>
      <c r="V93" s="31">
        <f>VLOOKUP(A93,'Absolute Total Monosaccharide C'!$E$2:$T$999,13)</f>
        <v>0</v>
      </c>
      <c r="W93" s="31">
        <f>VLOOKUP(A93,'Absolute Total Monosaccharide C'!$E$2:$T$999,14)</f>
        <v>0.003734</v>
      </c>
      <c r="X93" s="31">
        <f>VLOOKUP(A93,'Absolute Total Monosaccharide C'!$E$2:$T$999,15)</f>
        <v>0</v>
      </c>
      <c r="Y93" s="31">
        <f>VLOOKUP(A93,'Absolute Total Monosaccharide C'!$E$2:$T$999,16)</f>
        <v>0.000465</v>
      </c>
      <c r="Z93" s="100">
        <f>VLOOKUP(A93,'Absolute Total Monosaccharide C'!$E$2:$T$999,2)</f>
        <v>10.27</v>
      </c>
      <c r="AA93" s="19">
        <v>0.992088443</v>
      </c>
    </row>
    <row r="94">
      <c r="A94" s="19" t="s">
        <v>252</v>
      </c>
      <c r="B94" s="8" t="str">
        <f>VLOOKUP(A94,'Food Encyclopedia'!$C$2:$K$999,3)&amp;","&amp;VLOOKUP(A94,'Food Encyclopedia'!$C$2:$K$999,4)&amp;","&amp;VLOOKUP(A94,'Food Encyclopedia'!$C$2:$K$999,5)&amp;","&amp;VLOOKUP(A94,'Food Encyclopedia'!$C$2:$K$999,6)</f>
        <v>Avocado, hass (large), flesh, fresh,NA,,Fruits</v>
      </c>
      <c r="C94" s="2" t="s">
        <v>89</v>
      </c>
      <c r="D94" s="31" t="str">
        <f>VLOOKUP(A94,'Food Encyclopedia'!$C$2:$K$999,6)</f>
        <v>Fruits</v>
      </c>
      <c r="E94" s="98">
        <v>38.0</v>
      </c>
      <c r="F94" s="31">
        <f t="shared" si="1"/>
        <v>38000</v>
      </c>
      <c r="G94" s="31" t="str">
        <f>VLOOKUP(A94,'Food Encyclopedia'!$C$2:$K$999,7)</f>
        <v>Fruit</v>
      </c>
      <c r="H94" s="31" t="str">
        <f t="shared" si="2"/>
        <v>#VALUE!</v>
      </c>
      <c r="I94" s="31" t="str">
        <f t="shared" si="3"/>
        <v>#VALUE!</v>
      </c>
      <c r="J94" s="99" t="str">
        <f t="shared" si="4"/>
        <v>#VALUE!</v>
      </c>
      <c r="K94" s="116" t="str">
        <f t="shared" si="5"/>
        <v>#VALUE!</v>
      </c>
      <c r="L94" s="31">
        <f>VLOOKUP(A94,'Absolute Total Monosaccharide C'!$E$2:$T$999,3)</f>
        <v>0.021133</v>
      </c>
      <c r="M94" s="31">
        <f>VLOOKUP(A94,'Absolute Total Monosaccharide C'!$E$2:$T$999,4)</f>
        <v>0.004118</v>
      </c>
      <c r="N94" s="31">
        <f>VLOOKUP(A94,'Absolute Total Monosaccharide C'!$E$2:$T$999,5)</f>
        <v>0.030946</v>
      </c>
      <c r="O94" s="31">
        <f>VLOOKUP(A94,'Absolute Total Monosaccharide C'!$E$2:$T$999,6)</f>
        <v>0.003967</v>
      </c>
      <c r="P94" s="100">
        <f>VLOOKUP(A94,'Absolute Total Monosaccharide C'!$E$2:$T$999,7)</f>
        <v>0.011778</v>
      </c>
      <c r="Q94" s="31">
        <f>VLOOKUP(A94,'Absolute Total Monosaccharide C'!$E$2:$T$999,8)</f>
        <v>0</v>
      </c>
      <c r="R94" s="31">
        <f>VLOOKUP(A94,'Absolute Total Monosaccharide C'!$E$2:$T$999,9)</f>
        <v>0.00135</v>
      </c>
      <c r="S94" s="31">
        <f>VLOOKUP(A94,'Absolute Total Monosaccharide C'!$E$2:$T$999,10)</f>
        <v>0</v>
      </c>
      <c r="T94" s="31">
        <f>VLOOKUP(A94,'Absolute Total Monosaccharide C'!$E$2:$T$999,11)</f>
        <v>0.028362</v>
      </c>
      <c r="U94" s="31">
        <f>VLOOKUP(A94,'Absolute Total Monosaccharide C'!$E$2:$T$999,12)</f>
        <v>0</v>
      </c>
      <c r="V94" s="31">
        <f>VLOOKUP(A94,'Absolute Total Monosaccharide C'!$E$2:$T$999,13)</f>
        <v>0</v>
      </c>
      <c r="W94" s="31">
        <f>VLOOKUP(A94,'Absolute Total Monosaccharide C'!$E$2:$T$999,14)</f>
        <v>0.000286</v>
      </c>
      <c r="X94" s="31">
        <f>VLOOKUP(A94,'Absolute Total Monosaccharide C'!$E$2:$T$999,15)</f>
        <v>0</v>
      </c>
      <c r="Y94" s="31" t="str">
        <f>VLOOKUP(A94,'Absolute Total Monosaccharide C'!$E$2:$T$999,16)</f>
        <v/>
      </c>
      <c r="Z94" s="100">
        <f>VLOOKUP(A94,'Absolute Total Monosaccharide C'!$E$2:$T$999,2)</f>
        <v>9.86</v>
      </c>
      <c r="AA94" s="31"/>
    </row>
    <row r="95">
      <c r="A95" s="19" t="s">
        <v>1211</v>
      </c>
      <c r="B95" s="8" t="str">
        <f>VLOOKUP(A95,'Food Encyclopedia'!$C$2:$K$999,3)&amp;","&amp;VLOOKUP(A95,'Food Encyclopedia'!$C$2:$K$999,4)&amp;","&amp;VLOOKUP(A95,'Food Encyclopedia'!$C$2:$K$999,5)&amp;","&amp;VLOOKUP(A95,'Food Encyclopedia'!$C$2:$K$999,6)</f>
        <v>Bulgur, Red, whole grain, dried,Bob's Red Mill,Organic Whole Grain Tri-color Quinoa: The Traditional Grain of the Andes,Grain Products</v>
      </c>
      <c r="C95" s="2" t="s">
        <v>1214</v>
      </c>
      <c r="D95" s="31" t="str">
        <f>VLOOKUP(A95,'Food Encyclopedia'!$C$2:$K$999,6)</f>
        <v>Grain Products</v>
      </c>
      <c r="E95" s="98">
        <v>40.0</v>
      </c>
      <c r="F95" s="31">
        <f t="shared" si="1"/>
        <v>40000</v>
      </c>
      <c r="G95" s="31" t="str">
        <f>VLOOKUP(A95,'Food Encyclopedia'!$C$2:$K$999,7)</f>
        <v>Grains</v>
      </c>
      <c r="H95" s="31" t="str">
        <f t="shared" si="2"/>
        <v>#VALUE!</v>
      </c>
      <c r="I95" s="31" t="str">
        <f t="shared" si="3"/>
        <v>#VALUE!</v>
      </c>
      <c r="J95" s="99" t="str">
        <f t="shared" si="4"/>
        <v>#VALUE!</v>
      </c>
      <c r="K95" s="116" t="str">
        <f t="shared" si="5"/>
        <v>#VALUE!</v>
      </c>
      <c r="L95" s="31">
        <f>VLOOKUP(A95,'Absolute Total Monosaccharide C'!$E$2:$T$999,3)</f>
        <v>0.897677</v>
      </c>
      <c r="M95" s="31">
        <f>VLOOKUP(A95,'Absolute Total Monosaccharide C'!$E$2:$T$999,4)</f>
        <v>0.008785</v>
      </c>
      <c r="N95" s="31">
        <f>VLOOKUP(A95,'Absolute Total Monosaccharide C'!$E$2:$T$999,5)</f>
        <v>0</v>
      </c>
      <c r="O95" s="31">
        <f>VLOOKUP(A95,'Absolute Total Monosaccharide C'!$E$2:$T$999,6)</f>
        <v>0.020582</v>
      </c>
      <c r="P95" s="100">
        <f>VLOOKUP(A95,'Absolute Total Monosaccharide C'!$E$2:$T$999,7)</f>
        <v>0.017685</v>
      </c>
      <c r="Q95" s="31">
        <f>VLOOKUP(A95,'Absolute Total Monosaccharide C'!$E$2:$T$999,8)</f>
        <v>0</v>
      </c>
      <c r="R95" s="31">
        <f>VLOOKUP(A95,'Absolute Total Monosaccharide C'!$E$2:$T$999,9)</f>
        <v>0.000167</v>
      </c>
      <c r="S95" s="31">
        <f>VLOOKUP(A95,'Absolute Total Monosaccharide C'!$E$2:$T$999,10)</f>
        <v>0.000118</v>
      </c>
      <c r="T95" s="31">
        <f>VLOOKUP(A95,'Absolute Total Monosaccharide C'!$E$2:$T$999,11)</f>
        <v>0.000343</v>
      </c>
      <c r="U95" s="31">
        <f>VLOOKUP(A95,'Absolute Total Monosaccharide C'!$E$2:$T$999,12)</f>
        <v>0</v>
      </c>
      <c r="V95" s="31">
        <f>VLOOKUP(A95,'Absolute Total Monosaccharide C'!$E$2:$T$999,13)</f>
        <v>0</v>
      </c>
      <c r="W95" s="31">
        <f>VLOOKUP(A95,'Absolute Total Monosaccharide C'!$E$2:$T$999,14)</f>
        <v>0.001489</v>
      </c>
      <c r="X95" s="31">
        <f>VLOOKUP(A95,'Absolute Total Monosaccharide C'!$E$2:$T$999,15)</f>
        <v>0</v>
      </c>
      <c r="Y95" s="31">
        <f>VLOOKUP(A95,'Absolute Total Monosaccharide C'!$E$2:$T$999,16)</f>
        <v>0.000312</v>
      </c>
      <c r="Z95" s="100">
        <f>VLOOKUP(A95,'Absolute Total Monosaccharide C'!$E$2:$T$999,2)</f>
        <v>10.41</v>
      </c>
      <c r="AA95" s="31"/>
    </row>
    <row r="96">
      <c r="A96" s="19" t="s">
        <v>819</v>
      </c>
      <c r="B96" s="8" t="str">
        <f>VLOOKUP(A96,'Food Encyclopedia'!$C$2:$K$999,3)&amp;","&amp;VLOOKUP(A96,'Food Encyclopedia'!$C$2:$K$999,4)&amp;","&amp;VLOOKUP(A96,'Food Encyclopedia'!$C$2:$K$999,5)&amp;","&amp;VLOOKUP(A96,'Food Encyclopedia'!$C$2:$K$999,6)</f>
        <v>Fruit &amp; Veggie blend, commercial product, pouch,Organics Happy Tot,Fiber &amp; Protein: organic Pears (1/2),  kiwi (1/6), kale (1/4 cup) &amp; pea protein ( 1 1/3 tsp), Stage 4 (Tots &amp; Tykes (12+ months)),Fruits</v>
      </c>
      <c r="C96" s="2" t="s">
        <v>812</v>
      </c>
      <c r="D96" s="31" t="str">
        <f>VLOOKUP(A96,'Food Encyclopedia'!$C$2:$K$999,6)</f>
        <v>Fruits</v>
      </c>
      <c r="E96" s="98">
        <v>50.0</v>
      </c>
      <c r="F96" s="31">
        <f t="shared" si="1"/>
        <v>50000</v>
      </c>
      <c r="G96" s="31" t="str">
        <f>VLOOKUP(A96,'Food Encyclopedia'!$C$2:$K$999,7)</f>
        <v>Commercial weaning</v>
      </c>
      <c r="H96" s="31" t="str">
        <f t="shared" si="2"/>
        <v>#VALUE!</v>
      </c>
      <c r="I96" s="31" t="str">
        <f t="shared" si="3"/>
        <v>#VALUE!</v>
      </c>
      <c r="J96" s="99" t="str">
        <f t="shared" si="4"/>
        <v>#VALUE!</v>
      </c>
      <c r="K96" s="116" t="str">
        <f t="shared" si="5"/>
        <v>#VALUE!</v>
      </c>
      <c r="L96" s="31">
        <f>VLOOKUP(A96,'Absolute Total Monosaccharide C'!$E$2:$T$999,3)</f>
        <v>0.091292</v>
      </c>
      <c r="M96" s="31">
        <f>VLOOKUP(A96,'Absolute Total Monosaccharide C'!$E$2:$T$999,4)</f>
        <v>0.009327</v>
      </c>
      <c r="N96" s="31">
        <f>VLOOKUP(A96,'Absolute Total Monosaccharide C'!$E$2:$T$999,5)</f>
        <v>0.087424</v>
      </c>
      <c r="O96" s="31">
        <f>VLOOKUP(A96,'Absolute Total Monosaccharide C'!$E$2:$T$999,6)</f>
        <v>0.006059</v>
      </c>
      <c r="P96" s="100">
        <f>VLOOKUP(A96,'Absolute Total Monosaccharide C'!$E$2:$T$999,7)</f>
        <v>0.019019</v>
      </c>
      <c r="Q96" s="31">
        <f>VLOOKUP(A96,'Absolute Total Monosaccharide C'!$E$2:$T$999,8)</f>
        <v>0</v>
      </c>
      <c r="R96" s="31">
        <f>VLOOKUP(A96,'Absolute Total Monosaccharide C'!$E$2:$T$999,9)</f>
        <v>0.000987</v>
      </c>
      <c r="S96" s="31">
        <f>VLOOKUP(A96,'Absolute Total Monosaccharide C'!$E$2:$T$999,10)</f>
        <v>0</v>
      </c>
      <c r="T96" s="31">
        <f>VLOOKUP(A96,'Absolute Total Monosaccharide C'!$E$2:$T$999,11)</f>
        <v>0.017025</v>
      </c>
      <c r="U96" s="31">
        <f>VLOOKUP(A96,'Absolute Total Monosaccharide C'!$E$2:$T$999,12)</f>
        <v>0</v>
      </c>
      <c r="V96" s="31">
        <f>VLOOKUP(A96,'Absolute Total Monosaccharide C'!$E$2:$T$999,13)</f>
        <v>0</v>
      </c>
      <c r="W96" s="31">
        <f>VLOOKUP(A96,'Absolute Total Monosaccharide C'!$E$2:$T$999,14)</f>
        <v>0</v>
      </c>
      <c r="X96" s="31">
        <f>VLOOKUP(A96,'Absolute Total Monosaccharide C'!$E$2:$T$999,15)</f>
        <v>0</v>
      </c>
      <c r="Y96" s="31">
        <f>VLOOKUP(A96,'Absolute Total Monosaccharide C'!$E$2:$T$999,16)</f>
        <v>0</v>
      </c>
      <c r="Z96" s="100">
        <f>VLOOKUP(A96,'Absolute Total Monosaccharide C'!$E$2:$T$999,2)</f>
        <v>10.07</v>
      </c>
      <c r="AA96" s="19">
        <v>0.692944737</v>
      </c>
    </row>
    <row r="97">
      <c r="A97" s="19" t="s">
        <v>693</v>
      </c>
      <c r="B97" s="8" t="str">
        <f>VLOOKUP(A97,'Food Encyclopedia'!$C$2:$K$999,3)&amp;","&amp;VLOOKUP(A97,'Food Encyclopedia'!$C$2:$K$999,4)&amp;","&amp;VLOOKUP(A97,'Food Encyclopedia'!$C$2:$K$999,5)&amp;","&amp;VLOOKUP(A97,'Food Encyclopedia'!$C$2:$K$999,6)</f>
        <v>Tofu, commercial product, packed,Azumaya,,Beans, Peas, Legumes, Nuts, Seeds</v>
      </c>
      <c r="C97" s="2" t="s">
        <v>89</v>
      </c>
      <c r="D97" s="31" t="str">
        <f>VLOOKUP(A97,'Food Encyclopedia'!$C$2:$K$999,6)</f>
        <v>Beans, Peas, Legumes, Nuts, Seeds</v>
      </c>
      <c r="E97" s="98">
        <v>30.0</v>
      </c>
      <c r="F97" s="31">
        <f t="shared" si="1"/>
        <v>30000</v>
      </c>
      <c r="G97" s="31" t="str">
        <f>VLOOKUP(A97,'Food Encyclopedia'!$C$2:$K$999,7)</f>
        <v>Vegetable</v>
      </c>
      <c r="H97" s="31" t="str">
        <f t="shared" si="2"/>
        <v>#VALUE!</v>
      </c>
      <c r="I97" s="31" t="str">
        <f t="shared" si="3"/>
        <v>#VALUE!</v>
      </c>
      <c r="J97" s="99" t="str">
        <f t="shared" si="4"/>
        <v>#VALUE!</v>
      </c>
      <c r="K97" s="116" t="str">
        <f t="shared" si="5"/>
        <v>#VALUE!</v>
      </c>
      <c r="L97" s="31">
        <f>VLOOKUP(A97,'Absolute Total Monosaccharide C'!$E$2:$T$999,3)</f>
        <v>0.077358</v>
      </c>
      <c r="M97" s="31">
        <f>VLOOKUP(A97,'Absolute Total Monosaccharide C'!$E$2:$T$999,4)</f>
        <v>0.043223</v>
      </c>
      <c r="N97" s="31">
        <f>VLOOKUP(A97,'Absolute Total Monosaccharide C'!$E$2:$T$999,5)</f>
        <v>0</v>
      </c>
      <c r="O97" s="31">
        <f>VLOOKUP(A97,'Absolute Total Monosaccharide C'!$E$2:$T$999,6)</f>
        <v>0.064215</v>
      </c>
      <c r="P97" s="100">
        <f>VLOOKUP(A97,'Absolute Total Monosaccharide C'!$E$2:$T$999,7)</f>
        <v>0.034969</v>
      </c>
      <c r="Q97" s="31">
        <f>VLOOKUP(A97,'Absolute Total Monosaccharide C'!$E$2:$T$999,8)</f>
        <v>0.003417</v>
      </c>
      <c r="R97" s="31">
        <f>VLOOKUP(A97,'Absolute Total Monosaccharide C'!$E$2:$T$999,9)</f>
        <v>0.00595</v>
      </c>
      <c r="S97" s="31">
        <f>VLOOKUP(A97,'Absolute Total Monosaccharide C'!$E$2:$T$999,10)</f>
        <v>0</v>
      </c>
      <c r="T97" s="31">
        <f>VLOOKUP(A97,'Absolute Total Monosaccharide C'!$E$2:$T$999,11)</f>
        <v>0.038054</v>
      </c>
      <c r="U97" s="31">
        <f>VLOOKUP(A97,'Absolute Total Monosaccharide C'!$E$2:$T$999,12)</f>
        <v>0</v>
      </c>
      <c r="V97" s="31">
        <f>VLOOKUP(A97,'Absolute Total Monosaccharide C'!$E$2:$T$999,13)</f>
        <v>0</v>
      </c>
      <c r="W97" s="31">
        <f>VLOOKUP(A97,'Absolute Total Monosaccharide C'!$E$2:$T$999,14)</f>
        <v>0.006203</v>
      </c>
      <c r="X97" s="31">
        <f>VLOOKUP(A97,'Absolute Total Monosaccharide C'!$E$2:$T$999,15)</f>
        <v>0.004693</v>
      </c>
      <c r="Y97" s="31">
        <f>VLOOKUP(A97,'Absolute Total Monosaccharide C'!$E$2:$T$999,16)</f>
        <v>0</v>
      </c>
      <c r="Z97" s="100">
        <f>VLOOKUP(A97,'Absolute Total Monosaccharide C'!$E$2:$T$999,2)</f>
        <v>10.46</v>
      </c>
      <c r="AA97" s="19">
        <v>0.313512304</v>
      </c>
    </row>
    <row r="98">
      <c r="A98" s="19" t="s">
        <v>934</v>
      </c>
      <c r="B98" s="8" t="str">
        <f>VLOOKUP(A98,'Food Encyclopedia'!$C$2:$K$999,3)&amp;","&amp;VLOOKUP(A98,'Food Encyclopedia'!$C$2:$K$999,4)&amp;","&amp;VLOOKUP(A98,'Food Encyclopedia'!$C$2:$K$999,5)&amp;","&amp;VLOOKUP(A98,'Food Encyclopedia'!$C$2:$K$999,6)</f>
        <v>Organic baby food, commercial product, pouch,Plum Organics,Apples (1/2), broccoli spear (1/2), Stage 2 (6+ months),Fruits</v>
      </c>
      <c r="C98" s="2" t="s">
        <v>812</v>
      </c>
      <c r="D98" s="31" t="str">
        <f>VLOOKUP(A98,'Food Encyclopedia'!$C$2:$K$999,6)</f>
        <v>Fruits</v>
      </c>
      <c r="E98" s="98">
        <v>50.0</v>
      </c>
      <c r="F98" s="31">
        <f t="shared" si="1"/>
        <v>50000</v>
      </c>
      <c r="G98" s="31" t="str">
        <f>VLOOKUP(A98,'Food Encyclopedia'!$C$2:$K$999,7)</f>
        <v>Commercial weaning</v>
      </c>
      <c r="H98" s="31" t="str">
        <f t="shared" si="2"/>
        <v>#VALUE!</v>
      </c>
      <c r="I98" s="31" t="str">
        <f t="shared" si="3"/>
        <v>#VALUE!</v>
      </c>
      <c r="J98" s="99" t="str">
        <f t="shared" si="4"/>
        <v>#VALUE!</v>
      </c>
      <c r="K98" s="116" t="str">
        <f t="shared" si="5"/>
        <v>#VALUE!</v>
      </c>
      <c r="L98" s="31">
        <f>VLOOKUP(A98,'Absolute Total Monosaccharide C'!$E$2:$T$999,3)</f>
        <v>0.649043</v>
      </c>
      <c r="M98" s="31">
        <f>VLOOKUP(A98,'Absolute Total Monosaccharide C'!$E$2:$T$999,4)</f>
        <v>0.02878</v>
      </c>
      <c r="N98" s="31">
        <f>VLOOKUP(A98,'Absolute Total Monosaccharide C'!$E$2:$T$999,5)</f>
        <v>0.195273</v>
      </c>
      <c r="O98" s="31">
        <f>VLOOKUP(A98,'Absolute Total Monosaccharide C'!$E$2:$T$999,6)</f>
        <v>0.019188</v>
      </c>
      <c r="P98" s="100">
        <f>VLOOKUP(A98,'Absolute Total Monosaccharide C'!$E$2:$T$999,7)</f>
        <v>0.023348</v>
      </c>
      <c r="Q98" s="31">
        <f>VLOOKUP(A98,'Absolute Total Monosaccharide C'!$E$2:$T$999,8)</f>
        <v>0.003221</v>
      </c>
      <c r="R98" s="31">
        <f>VLOOKUP(A98,'Absolute Total Monosaccharide C'!$E$2:$T$999,9)</f>
        <v>0.00267</v>
      </c>
      <c r="S98" s="31">
        <f>VLOOKUP(A98,'Absolute Total Monosaccharide C'!$E$2:$T$999,10)</f>
        <v>0</v>
      </c>
      <c r="T98" s="31">
        <f>VLOOKUP(A98,'Absolute Total Monosaccharide C'!$E$2:$T$999,11)</f>
        <v>0.026747</v>
      </c>
      <c r="U98" s="31">
        <f>VLOOKUP(A98,'Absolute Total Monosaccharide C'!$E$2:$T$999,12)</f>
        <v>0</v>
      </c>
      <c r="V98" s="31">
        <f>VLOOKUP(A98,'Absolute Total Monosaccharide C'!$E$2:$T$999,13)</f>
        <v>0</v>
      </c>
      <c r="W98" s="31">
        <f>VLOOKUP(A98,'Absolute Total Monosaccharide C'!$E$2:$T$999,14)</f>
        <v>0</v>
      </c>
      <c r="X98" s="31">
        <f>VLOOKUP(A98,'Absolute Total Monosaccharide C'!$E$2:$T$999,15)</f>
        <v>0.001058</v>
      </c>
      <c r="Y98" s="31">
        <f>VLOOKUP(A98,'Absolute Total Monosaccharide C'!$E$2:$T$999,16)</f>
        <v>0</v>
      </c>
      <c r="Z98" s="100">
        <f>VLOOKUP(A98,'Absolute Total Monosaccharide C'!$E$2:$T$999,2)</f>
        <v>10.14</v>
      </c>
      <c r="AA98" s="19">
        <v>0.881504012</v>
      </c>
    </row>
    <row r="99">
      <c r="A99" s="19" t="s">
        <v>625</v>
      </c>
      <c r="B99" s="8" t="str">
        <f>VLOOKUP(A99,'Food Encyclopedia'!$C$2:$K$999,3)&amp;","&amp;VLOOKUP(A99,'Food Encyclopedia'!$C$2:$K$999,4)&amp;","&amp;VLOOKUP(A99,'Food Encyclopedia'!$C$2:$K$999,5)&amp;","&amp;VLOOKUP(A99,'Food Encyclopedia'!$C$2:$K$999,6)</f>
        <v>Spread, almond, NA, sachet,Justin's,Vanilla Almond Butter,Beans, Peas, Legumes, Nuts, Seeds</v>
      </c>
      <c r="C99" s="2" t="s">
        <v>89</v>
      </c>
      <c r="D99" s="31" t="str">
        <f>VLOOKUP(A99,'Food Encyclopedia'!$C$2:$K$999,6)</f>
        <v>Beans, Peas, Legumes, Nuts, Seeds</v>
      </c>
      <c r="E99" s="98">
        <v>5.0</v>
      </c>
      <c r="F99" s="31">
        <f t="shared" si="1"/>
        <v>5000</v>
      </c>
      <c r="G99" s="31" t="str">
        <f>VLOOKUP(A99,'Food Encyclopedia'!$C$2:$K$999,7)</f>
        <v>Fats</v>
      </c>
      <c r="H99" s="31" t="str">
        <f t="shared" si="2"/>
        <v>#VALUE!</v>
      </c>
      <c r="I99" s="31" t="str">
        <f t="shared" si="3"/>
        <v>#VALUE!</v>
      </c>
      <c r="J99" s="99" t="str">
        <f t="shared" si="4"/>
        <v>#VALUE!</v>
      </c>
      <c r="K99" s="116" t="str">
        <f t="shared" si="5"/>
        <v>#VALUE!</v>
      </c>
      <c r="L99" s="31">
        <f>VLOOKUP(A99,'Absolute Total Monosaccharide C'!$E$2:$T$999,3)</f>
        <v>0.101608</v>
      </c>
      <c r="M99" s="31">
        <f>VLOOKUP(A99,'Absolute Total Monosaccharide C'!$E$2:$T$999,4)</f>
        <v>0.016428</v>
      </c>
      <c r="N99" s="31">
        <f>VLOOKUP(A99,'Absolute Total Monosaccharide C'!$E$2:$T$999,5)</f>
        <v>0.000871</v>
      </c>
      <c r="O99" s="31">
        <f>VLOOKUP(A99,'Absolute Total Monosaccharide C'!$E$2:$T$999,6)</f>
        <v>0.009866</v>
      </c>
      <c r="P99" s="100">
        <f>VLOOKUP(A99,'Absolute Total Monosaccharide C'!$E$2:$T$999,7)</f>
        <v>0.038171</v>
      </c>
      <c r="Q99" s="31">
        <f>VLOOKUP(A99,'Absolute Total Monosaccharide C'!$E$2:$T$999,8)</f>
        <v>0.001403</v>
      </c>
      <c r="R99" s="31">
        <f>VLOOKUP(A99,'Absolute Total Monosaccharide C'!$E$2:$T$999,9)</f>
        <v>0.002051</v>
      </c>
      <c r="S99" s="31">
        <f>VLOOKUP(A99,'Absolute Total Monosaccharide C'!$E$2:$T$999,10)</f>
        <v>0</v>
      </c>
      <c r="T99" s="31">
        <f>VLOOKUP(A99,'Absolute Total Monosaccharide C'!$E$2:$T$999,11)</f>
        <v>0.00376</v>
      </c>
      <c r="U99" s="31">
        <f>VLOOKUP(A99,'Absolute Total Monosaccharide C'!$E$2:$T$999,12)</f>
        <v>0</v>
      </c>
      <c r="V99" s="31">
        <f>VLOOKUP(A99,'Absolute Total Monosaccharide C'!$E$2:$T$999,13)</f>
        <v>0</v>
      </c>
      <c r="W99" s="31">
        <f>VLOOKUP(A99,'Absolute Total Monosaccharide C'!$E$2:$T$999,14)</f>
        <v>0</v>
      </c>
      <c r="X99" s="31">
        <f>VLOOKUP(A99,'Absolute Total Monosaccharide C'!$E$2:$T$999,15)</f>
        <v>0.000197</v>
      </c>
      <c r="Y99" s="31">
        <f>VLOOKUP(A99,'Absolute Total Monosaccharide C'!$E$2:$T$999,16)</f>
        <v>0</v>
      </c>
      <c r="Z99" s="100">
        <f>VLOOKUP(A99,'Absolute Total Monosaccharide C'!$E$2:$T$999,2)</f>
        <v>10.52</v>
      </c>
      <c r="AA99" s="19">
        <v>0.208991648</v>
      </c>
    </row>
    <row r="100">
      <c r="A100" s="19" t="s">
        <v>1170</v>
      </c>
      <c r="B100" s="8" t="str">
        <f>VLOOKUP(A100,'Food Encyclopedia'!$C$2:$K$999,3)&amp;","&amp;VLOOKUP(A100,'Food Encyclopedia'!$C$2:$K$999,4)&amp;","&amp;VLOOKUP(A100,'Food Encyclopedia'!$C$2:$K$999,5)&amp;","&amp;VLOOKUP(A100,'Food Encyclopedia'!$C$2:$K$999,6)</f>
        <v>Pasta, spaghetti (with vegetable), NA , dried,Barilla,Made with zucchini &amp; spinach puree,Grain Products</v>
      </c>
      <c r="C100" s="2" t="s">
        <v>1166</v>
      </c>
      <c r="D100" s="31" t="str">
        <f>VLOOKUP(A100,'Food Encyclopedia'!$C$2:$K$999,6)</f>
        <v>Grain Products</v>
      </c>
      <c r="E100" s="98">
        <v>40.0</v>
      </c>
      <c r="F100" s="31">
        <f t="shared" si="1"/>
        <v>40000</v>
      </c>
      <c r="G100" s="31" t="str">
        <f>VLOOKUP(A100,'Food Encyclopedia'!$C$2:$K$999,7)</f>
        <v>Pasta</v>
      </c>
      <c r="H100" s="31" t="str">
        <f t="shared" si="2"/>
        <v>#VALUE!</v>
      </c>
      <c r="I100" s="31" t="str">
        <f t="shared" si="3"/>
        <v>#VALUE!</v>
      </c>
      <c r="J100" s="99" t="str">
        <f t="shared" si="4"/>
        <v>#VALUE!</v>
      </c>
      <c r="K100" s="116" t="str">
        <f t="shared" si="5"/>
        <v>#VALUE!</v>
      </c>
      <c r="L100" s="31">
        <f>VLOOKUP(A100,'Absolute Total Monosaccharide C'!$E$2:$T$999,3)</f>
        <v>0.662522</v>
      </c>
      <c r="M100" s="31">
        <f>VLOOKUP(A100,'Absolute Total Monosaccharide C'!$E$2:$T$999,4)</f>
        <v>0.002804</v>
      </c>
      <c r="N100" s="31">
        <f>VLOOKUP(A100,'Absolute Total Monosaccharide C'!$E$2:$T$999,5)</f>
        <v>0.004574</v>
      </c>
      <c r="O100" s="31">
        <f>VLOOKUP(A100,'Absolute Total Monosaccharide C'!$E$2:$T$999,6)</f>
        <v>0.006804</v>
      </c>
      <c r="P100" s="100">
        <f>VLOOKUP(A100,'Absolute Total Monosaccharide C'!$E$2:$T$999,7)</f>
        <v>0.011776</v>
      </c>
      <c r="Q100" s="31">
        <f>VLOOKUP(A100,'Absolute Total Monosaccharide C'!$E$2:$T$999,8)</f>
        <v>0.000282</v>
      </c>
      <c r="R100" s="102">
        <f>VLOOKUP(A100,'Absolute Total Monosaccharide C'!$E$2:$T$999,9)</f>
        <v>0.0000584</v>
      </c>
      <c r="S100" s="102">
        <f>VLOOKUP(A100,'Absolute Total Monosaccharide C'!$E$2:$T$999,10)</f>
        <v>0.0000419</v>
      </c>
      <c r="T100" s="31">
        <f>VLOOKUP(A100,'Absolute Total Monosaccharide C'!$E$2:$T$999,11)</f>
        <v>0.000163</v>
      </c>
      <c r="U100" s="31">
        <f>VLOOKUP(A100,'Absolute Total Monosaccharide C'!$E$2:$T$999,12)</f>
        <v>0</v>
      </c>
      <c r="V100" s="31">
        <f>VLOOKUP(A100,'Absolute Total Monosaccharide C'!$E$2:$T$999,13)</f>
        <v>0</v>
      </c>
      <c r="W100" s="31">
        <f>VLOOKUP(A100,'Absolute Total Monosaccharide C'!$E$2:$T$999,14)</f>
        <v>0.000815</v>
      </c>
      <c r="X100" s="31">
        <f>VLOOKUP(A100,'Absolute Total Monosaccharide C'!$E$2:$T$999,15)</f>
        <v>0</v>
      </c>
      <c r="Y100" s="31">
        <f>VLOOKUP(A100,'Absolute Total Monosaccharide C'!$E$2:$T$999,16)</f>
        <v>0.000423</v>
      </c>
      <c r="Z100" s="100">
        <f>VLOOKUP(A100,'Absolute Total Monosaccharide C'!$E$2:$T$999,2)</f>
        <v>10.13</v>
      </c>
      <c r="AA100" s="31"/>
    </row>
    <row r="101">
      <c r="A101" s="19" t="s">
        <v>1051</v>
      </c>
      <c r="B101" s="8" t="str">
        <f>VLOOKUP(A101,'Food Encyclopedia'!$C$2:$K$999,3)&amp;","&amp;VLOOKUP(A101,'Food Encyclopedia'!$C$2:$K$999,4)&amp;","&amp;VLOOKUP(A101,'Food Encyclopedia'!$C$2:$K$999,5)&amp;","&amp;VLOOKUP(A101,'Food Encyclopedia'!$C$2:$K$999,6)</f>
        <v>baby food blend, commercial product, pouch,Gerber Organic,Pear (1/30, peach (1/8), strawberry (3/4), sitter (2nd foods) replicate 2,Fruits</v>
      </c>
      <c r="C101" s="2" t="s">
        <v>812</v>
      </c>
      <c r="D101" s="31" t="str">
        <f>VLOOKUP(A101,'Food Encyclopedia'!$C$2:$K$999,6)</f>
        <v>Fruits</v>
      </c>
      <c r="E101" s="98">
        <v>50.0</v>
      </c>
      <c r="F101" s="31">
        <f t="shared" si="1"/>
        <v>50000</v>
      </c>
      <c r="G101" s="31" t="str">
        <f>VLOOKUP(A101,'Food Encyclopedia'!$C$2:$K$999,7)</f>
        <v>Commercial weaning</v>
      </c>
      <c r="H101" s="31" t="str">
        <f t="shared" si="2"/>
        <v>#VALUE!</v>
      </c>
      <c r="I101" s="31" t="str">
        <f t="shared" si="3"/>
        <v>#VALUE!</v>
      </c>
      <c r="J101" s="99" t="str">
        <f t="shared" si="4"/>
        <v>#VALUE!</v>
      </c>
      <c r="K101" s="116" t="str">
        <f t="shared" si="5"/>
        <v>#VALUE!</v>
      </c>
      <c r="L101" s="31">
        <f>VLOOKUP(A101,'Absolute Total Monosaccharide C'!$E$2:$T$999,3)</f>
        <v>0.158774</v>
      </c>
      <c r="M101" s="31">
        <f>VLOOKUP(A101,'Absolute Total Monosaccharide C'!$E$2:$T$999,4)</f>
        <v>0.014231</v>
      </c>
      <c r="N101" s="31">
        <f>VLOOKUP(A101,'Absolute Total Monosaccharide C'!$E$2:$T$999,5)</f>
        <v>0.111696</v>
      </c>
      <c r="O101" s="31">
        <f>VLOOKUP(A101,'Absolute Total Monosaccharide C'!$E$2:$T$999,6)</f>
        <v>0.022362</v>
      </c>
      <c r="P101" s="100">
        <f>VLOOKUP(A101,'Absolute Total Monosaccharide C'!$E$2:$T$999,7)</f>
        <v>0.023613</v>
      </c>
      <c r="Q101" s="31">
        <f>VLOOKUP(A101,'Absolute Total Monosaccharide C'!$E$2:$T$999,8)</f>
        <v>0</v>
      </c>
      <c r="R101" s="31">
        <f>VLOOKUP(A101,'Absolute Total Monosaccharide C'!$E$2:$T$999,9)</f>
        <v>0.001216</v>
      </c>
      <c r="S101" s="31">
        <f>VLOOKUP(A101,'Absolute Total Monosaccharide C'!$E$2:$T$999,10)</f>
        <v>0</v>
      </c>
      <c r="T101" s="31">
        <f>VLOOKUP(A101,'Absolute Total Monosaccharide C'!$E$2:$T$999,11)</f>
        <v>0.019261</v>
      </c>
      <c r="U101" s="31">
        <f>VLOOKUP(A101,'Absolute Total Monosaccharide C'!$E$2:$T$999,12)</f>
        <v>0</v>
      </c>
      <c r="V101" s="31">
        <f>VLOOKUP(A101,'Absolute Total Monosaccharide C'!$E$2:$T$999,13)</f>
        <v>0</v>
      </c>
      <c r="W101" s="31">
        <f>VLOOKUP(A101,'Absolute Total Monosaccharide C'!$E$2:$T$999,14)</f>
        <v>0.002454</v>
      </c>
      <c r="X101" s="31">
        <f>VLOOKUP(A101,'Absolute Total Monosaccharide C'!$E$2:$T$999,15)</f>
        <v>0</v>
      </c>
      <c r="Y101" s="31">
        <f>VLOOKUP(A101,'Absolute Total Monosaccharide C'!$E$2:$T$999,16)</f>
        <v>0</v>
      </c>
      <c r="Z101" s="100">
        <f>VLOOKUP(A101,'Absolute Total Monosaccharide C'!$E$2:$T$999,2)</f>
        <v>10.41</v>
      </c>
      <c r="AA101" s="31"/>
    </row>
    <row r="102">
      <c r="A102" s="19" t="s">
        <v>827</v>
      </c>
      <c r="B102" s="8" t="str">
        <f>VLOOKUP(A102,'Food Encyclopedia'!$C$2:$K$999,3)&amp;","&amp;VLOOKUP(A102,'Food Encyclopedia'!$C$2:$K$999,4)&amp;","&amp;VLOOKUP(A102,'Food Encyclopedia'!$C$2:$K$999,5)&amp;","&amp;VLOOKUP(A102,'Food Encyclopedia'!$C$2:$K$999,6)</f>
        <v>Organic Baby Food, commercial product, pouch,Organics Happy Baby,Pears (2/5), cubed squash (3 tsp), blackberries (2) , Stage 2 (6+ months),Fruits</v>
      </c>
      <c r="C102" s="2" t="s">
        <v>812</v>
      </c>
      <c r="D102" s="31" t="str">
        <f>VLOOKUP(A102,'Food Encyclopedia'!$C$2:$K$999,6)</f>
        <v>Fruits</v>
      </c>
      <c r="E102" s="98">
        <v>50.0</v>
      </c>
      <c r="F102" s="31">
        <f t="shared" si="1"/>
        <v>50000</v>
      </c>
      <c r="G102" s="31" t="str">
        <f>VLOOKUP(A102,'Food Encyclopedia'!$C$2:$K$999,7)</f>
        <v>Commercial weaning</v>
      </c>
      <c r="H102" s="31" t="str">
        <f t="shared" si="2"/>
        <v>#VALUE!</v>
      </c>
      <c r="I102" s="31" t="str">
        <f t="shared" si="3"/>
        <v>#VALUE!</v>
      </c>
      <c r="J102" s="99" t="str">
        <f t="shared" si="4"/>
        <v>#VALUE!</v>
      </c>
      <c r="K102" s="116" t="str">
        <f t="shared" si="5"/>
        <v>#VALUE!</v>
      </c>
      <c r="L102" s="31">
        <f>VLOOKUP(A102,'Absolute Total Monosaccharide C'!$E$2:$T$999,3)</f>
        <v>0.126883</v>
      </c>
      <c r="M102" s="31">
        <f>VLOOKUP(A102,'Absolute Total Monosaccharide C'!$E$2:$T$999,4)</f>
        <v>0.006179</v>
      </c>
      <c r="N102" s="31">
        <f>VLOOKUP(A102,'Absolute Total Monosaccharide C'!$E$2:$T$999,5)</f>
        <v>0.047553</v>
      </c>
      <c r="O102" s="31">
        <f>VLOOKUP(A102,'Absolute Total Monosaccharide C'!$E$2:$T$999,6)</f>
        <v>0.004659</v>
      </c>
      <c r="P102" s="100">
        <f>VLOOKUP(A102,'Absolute Total Monosaccharide C'!$E$2:$T$999,7)</f>
        <v>0.013754</v>
      </c>
      <c r="Q102" s="31">
        <f>VLOOKUP(A102,'Absolute Total Monosaccharide C'!$E$2:$T$999,8)</f>
        <v>0.003544</v>
      </c>
      <c r="R102" s="31">
        <f>VLOOKUP(A102,'Absolute Total Monosaccharide C'!$E$2:$T$999,9)</f>
        <v>0.001134</v>
      </c>
      <c r="S102" s="102">
        <f>VLOOKUP(A102,'Absolute Total Monosaccharide C'!$E$2:$T$999,10)</f>
        <v>0.0000274</v>
      </c>
      <c r="T102" s="31">
        <f>VLOOKUP(A102,'Absolute Total Monosaccharide C'!$E$2:$T$999,11)</f>
        <v>0.020314</v>
      </c>
      <c r="U102" s="31">
        <f>VLOOKUP(A102,'Absolute Total Monosaccharide C'!$E$2:$T$999,12)</f>
        <v>0</v>
      </c>
      <c r="V102" s="31">
        <f>VLOOKUP(A102,'Absolute Total Monosaccharide C'!$E$2:$T$999,13)</f>
        <v>0</v>
      </c>
      <c r="W102" s="31">
        <f>VLOOKUP(A102,'Absolute Total Monosaccharide C'!$E$2:$T$999,14)</f>
        <v>0.001283</v>
      </c>
      <c r="X102" s="31">
        <f>VLOOKUP(A102,'Absolute Total Monosaccharide C'!$E$2:$T$999,15)</f>
        <v>0</v>
      </c>
      <c r="Y102" s="31">
        <f>VLOOKUP(A102,'Absolute Total Monosaccharide C'!$E$2:$T$999,16)</f>
        <v>0.000163</v>
      </c>
      <c r="Z102" s="100">
        <f>VLOOKUP(A102,'Absolute Total Monosaccharide C'!$E$2:$T$999,2)</f>
        <v>9.537</v>
      </c>
      <c r="AA102" s="31"/>
    </row>
    <row r="103">
      <c r="A103" s="19" t="s">
        <v>726</v>
      </c>
      <c r="B103" s="8" t="str">
        <f>VLOOKUP(A103,'Food Encyclopedia'!$C$2:$K$999,3)&amp;","&amp;VLOOKUP(A103,'Food Encyclopedia'!$C$2:$K$999,4)&amp;","&amp;VLOOKUP(A103,'Food Encyclopedia'!$C$2:$K$999,5)&amp;","&amp;VLOOKUP(A103,'Food Encyclopedia'!$C$2:$K$999,6)</f>
        <v>Cereal, oat, NA, packed,General Mills,Cheerios with whole grain oats,Grain Products</v>
      </c>
      <c r="C103" s="2" t="s">
        <v>89</v>
      </c>
      <c r="D103" s="31" t="str">
        <f>VLOOKUP(A103,'Food Encyclopedia'!$C$2:$K$999,6)</f>
        <v>Grain Products</v>
      </c>
      <c r="E103" s="98">
        <v>40.0</v>
      </c>
      <c r="F103" s="31">
        <f t="shared" si="1"/>
        <v>40000</v>
      </c>
      <c r="G103" s="31" t="str">
        <f>VLOOKUP(A103,'Food Encyclopedia'!$C$2:$K$999,7)</f>
        <v>Cereal</v>
      </c>
      <c r="H103" s="31" t="str">
        <f t="shared" si="2"/>
        <v>#VALUE!</v>
      </c>
      <c r="I103" s="31" t="str">
        <f t="shared" si="3"/>
        <v>#VALUE!</v>
      </c>
      <c r="J103" s="99" t="str">
        <f t="shared" si="4"/>
        <v>#VALUE!</v>
      </c>
      <c r="K103" s="116" t="str">
        <f t="shared" si="5"/>
        <v>#VALUE!</v>
      </c>
      <c r="L103" s="31">
        <f>VLOOKUP(A103,'Absolute Total Monosaccharide C'!$E$2:$T$999,3)</f>
        <v>0.622827</v>
      </c>
      <c r="M103" s="31">
        <f>VLOOKUP(A103,'Absolute Total Monosaccharide C'!$E$2:$T$999,4)</f>
        <v>0.010859</v>
      </c>
      <c r="N103" s="31">
        <f>VLOOKUP(A103,'Absolute Total Monosaccharide C'!$E$2:$T$999,5)</f>
        <v>0.033981</v>
      </c>
      <c r="O103" s="31">
        <f>VLOOKUP(A103,'Absolute Total Monosaccharide C'!$E$2:$T$999,6)</f>
        <v>0.003386</v>
      </c>
      <c r="P103" s="100">
        <f>VLOOKUP(A103,'Absolute Total Monosaccharide C'!$E$2:$T$999,7)</f>
        <v>0.004692</v>
      </c>
      <c r="Q103" s="31">
        <f>VLOOKUP(A103,'Absolute Total Monosaccharide C'!$E$2:$T$999,8)</f>
        <v>0</v>
      </c>
      <c r="R103" s="102">
        <f>VLOOKUP(A103,'Absolute Total Monosaccharide C'!$E$2:$T$999,9)</f>
        <v>0.0000434</v>
      </c>
      <c r="S103" s="31">
        <f>VLOOKUP(A103,'Absolute Total Monosaccharide C'!$E$2:$T$999,10)</f>
        <v>0</v>
      </c>
      <c r="T103" s="31">
        <f>VLOOKUP(A103,'Absolute Total Monosaccharide C'!$E$2:$T$999,11)</f>
        <v>0.000322</v>
      </c>
      <c r="U103" s="31">
        <f>VLOOKUP(A103,'Absolute Total Monosaccharide C'!$E$2:$T$999,12)</f>
        <v>0</v>
      </c>
      <c r="V103" s="31">
        <f>VLOOKUP(A103,'Absolute Total Monosaccharide C'!$E$2:$T$999,13)</f>
        <v>0</v>
      </c>
      <c r="W103" s="31">
        <f>VLOOKUP(A103,'Absolute Total Monosaccharide C'!$E$2:$T$999,14)</f>
        <v>0</v>
      </c>
      <c r="X103" s="31">
        <f>VLOOKUP(A103,'Absolute Total Monosaccharide C'!$E$2:$T$999,15)</f>
        <v>0.000487</v>
      </c>
      <c r="Y103" s="31">
        <f>VLOOKUP(A103,'Absolute Total Monosaccharide C'!$E$2:$T$999,16)</f>
        <v>0</v>
      </c>
      <c r="Z103" s="100">
        <f>VLOOKUP(A103,'Absolute Total Monosaccharide C'!$E$2:$T$999,2)</f>
        <v>10.48</v>
      </c>
      <c r="AA103" s="19">
        <v>1.013963452</v>
      </c>
    </row>
    <row r="104">
      <c r="A104" s="19" t="s">
        <v>1022</v>
      </c>
      <c r="B104" s="8" t="str">
        <f>VLOOKUP(A104,'Food Encyclopedia'!$C$2:$K$999,3)&amp;","&amp;VLOOKUP(A104,'Food Encyclopedia'!$C$2:$K$999,4)&amp;","&amp;VLOOKUP(A104,'Food Encyclopedia'!$C$2:$K$999,5)&amp;","&amp;VLOOKUP(A104,'Food Encyclopedia'!$C$2:$K$999,6)</f>
        <v>baby food blend, commercial product, jar,Gerber Natural,Pear, carrot, pea with Vitamin C, sitter (2nd foods),Fruits</v>
      </c>
      <c r="C104" s="2" t="s">
        <v>858</v>
      </c>
      <c r="D104" s="31" t="str">
        <f>VLOOKUP(A104,'Food Encyclopedia'!$C$2:$K$999,6)</f>
        <v>Fruits</v>
      </c>
      <c r="E104" s="98">
        <v>50.0</v>
      </c>
      <c r="F104" s="31">
        <f t="shared" si="1"/>
        <v>50000</v>
      </c>
      <c r="G104" s="31" t="str">
        <f>VLOOKUP(A104,'Food Encyclopedia'!$C$2:$K$999,7)</f>
        <v>Commercial weaning</v>
      </c>
      <c r="H104" s="31" t="str">
        <f t="shared" si="2"/>
        <v>#VALUE!</v>
      </c>
      <c r="I104" s="31" t="str">
        <f t="shared" si="3"/>
        <v>#VALUE!</v>
      </c>
      <c r="J104" s="99" t="str">
        <f t="shared" si="4"/>
        <v>#VALUE!</v>
      </c>
      <c r="K104" s="116" t="str">
        <f t="shared" si="5"/>
        <v>#VALUE!</v>
      </c>
      <c r="L104" s="31">
        <f>VLOOKUP(A104,'Absolute Total Monosaccharide C'!$E$2:$T$999,3)</f>
        <v>0.142093</v>
      </c>
      <c r="M104" s="31">
        <f>VLOOKUP(A104,'Absolute Total Monosaccharide C'!$E$2:$T$999,4)</f>
        <v>0.016953</v>
      </c>
      <c r="N104" s="31">
        <f>VLOOKUP(A104,'Absolute Total Monosaccharide C'!$E$2:$T$999,5)</f>
        <v>0.094693</v>
      </c>
      <c r="O104" s="31">
        <f>VLOOKUP(A104,'Absolute Total Monosaccharide C'!$E$2:$T$999,6)</f>
        <v>0.032218</v>
      </c>
      <c r="P104" s="100">
        <f>VLOOKUP(A104,'Absolute Total Monosaccharide C'!$E$2:$T$999,7)</f>
        <v>0.023878</v>
      </c>
      <c r="Q104" s="31">
        <f>VLOOKUP(A104,'Absolute Total Monosaccharide C'!$E$2:$T$999,8)</f>
        <v>0</v>
      </c>
      <c r="R104" s="31">
        <f>VLOOKUP(A104,'Absolute Total Monosaccharide C'!$E$2:$T$999,9)</f>
        <v>0.001347</v>
      </c>
      <c r="S104" s="31">
        <f>VLOOKUP(A104,'Absolute Total Monosaccharide C'!$E$2:$T$999,10)</f>
        <v>0</v>
      </c>
      <c r="T104" s="31">
        <f>VLOOKUP(A104,'Absolute Total Monosaccharide C'!$E$2:$T$999,11)</f>
        <v>0.020332</v>
      </c>
      <c r="U104" s="31">
        <f>VLOOKUP(A104,'Absolute Total Monosaccharide C'!$E$2:$T$999,12)</f>
        <v>0</v>
      </c>
      <c r="V104" s="31">
        <f>VLOOKUP(A104,'Absolute Total Monosaccharide C'!$E$2:$T$999,13)</f>
        <v>0</v>
      </c>
      <c r="W104" s="31">
        <f>VLOOKUP(A104,'Absolute Total Monosaccharide C'!$E$2:$T$999,14)</f>
        <v>0.001805</v>
      </c>
      <c r="X104" s="31">
        <f>VLOOKUP(A104,'Absolute Total Monosaccharide C'!$E$2:$T$999,15)</f>
        <v>0</v>
      </c>
      <c r="Y104" s="31">
        <f>VLOOKUP(A104,'Absolute Total Monosaccharide C'!$E$2:$T$999,16)</f>
        <v>0</v>
      </c>
      <c r="Z104" s="100">
        <f>VLOOKUP(A104,'Absolute Total Monosaccharide C'!$E$2:$T$999,2)</f>
        <v>10.02</v>
      </c>
      <c r="AA104" s="31"/>
    </row>
    <row r="105">
      <c r="A105" s="19" t="s">
        <v>409</v>
      </c>
      <c r="B105" s="8" t="str">
        <f>VLOOKUP(A105,'Food Encyclopedia'!$C$2:$K$999,3)&amp;","&amp;VLOOKUP(A105,'Food Encyclopedia'!$C$2:$K$999,4)&amp;","&amp;VLOOKUP(A105,'Food Encyclopedia'!$C$2:$K$999,5)&amp;","&amp;VLOOKUP(A105,'Food Encyclopedia'!$C$2:$K$999,6)</f>
        <v>Carrot, baby, rainbow (purple), peeled,Organics,,Vegetables</v>
      </c>
      <c r="C105" s="2" t="s">
        <v>192</v>
      </c>
      <c r="D105" s="31" t="str">
        <f>VLOOKUP(A105,'Food Encyclopedia'!$C$2:$K$999,6)</f>
        <v>Vegetables</v>
      </c>
      <c r="E105" s="98">
        <v>70.0</v>
      </c>
      <c r="F105" s="31">
        <f t="shared" si="1"/>
        <v>70000</v>
      </c>
      <c r="G105" s="31" t="str">
        <f>VLOOKUP(A105,'Food Encyclopedia'!$C$2:$K$999,7)</f>
        <v>Vegetable</v>
      </c>
      <c r="H105" s="31" t="str">
        <f t="shared" si="2"/>
        <v>#VALUE!</v>
      </c>
      <c r="I105" s="31" t="str">
        <f t="shared" si="3"/>
        <v>#VALUE!</v>
      </c>
      <c r="J105" s="99" t="str">
        <f t="shared" si="4"/>
        <v>#VALUE!</v>
      </c>
      <c r="K105" s="116" t="str">
        <f t="shared" si="5"/>
        <v>#VALUE!</v>
      </c>
      <c r="L105" s="31">
        <f>VLOOKUP(A105,'Absolute Total Monosaccharide C'!$E$2:$T$999,3)</f>
        <v>0.326013</v>
      </c>
      <c r="M105" s="31">
        <f>VLOOKUP(A105,'Absolute Total Monosaccharide C'!$E$2:$T$999,4)</f>
        <v>0.037625</v>
      </c>
      <c r="N105" s="31">
        <f>VLOOKUP(A105,'Absolute Total Monosaccharide C'!$E$2:$T$999,5)</f>
        <v>0.069041</v>
      </c>
      <c r="O105" s="31">
        <f>VLOOKUP(A105,'Absolute Total Monosaccharide C'!$E$2:$T$999,6)</f>
        <v>0.007622</v>
      </c>
      <c r="P105" s="100">
        <f>VLOOKUP(A105,'Absolute Total Monosaccharide C'!$E$2:$T$999,7)</f>
        <v>0.022552</v>
      </c>
      <c r="Q105" s="31">
        <f>VLOOKUP(A105,'Absolute Total Monosaccharide C'!$E$2:$T$999,8)</f>
        <v>0.001537</v>
      </c>
      <c r="R105" s="31">
        <f>VLOOKUP(A105,'Absolute Total Monosaccharide C'!$E$2:$T$999,9)</f>
        <v>0.003364</v>
      </c>
      <c r="S105" s="31">
        <f>VLOOKUP(A105,'Absolute Total Monosaccharide C'!$E$2:$T$999,10)</f>
        <v>0</v>
      </c>
      <c r="T105" s="31">
        <f>VLOOKUP(A105,'Absolute Total Monosaccharide C'!$E$2:$T$999,11)</f>
        <v>0.038017</v>
      </c>
      <c r="U105" s="31">
        <f>VLOOKUP(A105,'Absolute Total Monosaccharide C'!$E$2:$T$999,12)</f>
        <v>0</v>
      </c>
      <c r="V105" s="31">
        <f>VLOOKUP(A105,'Absolute Total Monosaccharide C'!$E$2:$T$999,13)</f>
        <v>0</v>
      </c>
      <c r="W105" s="31">
        <f>VLOOKUP(A105,'Absolute Total Monosaccharide C'!$E$2:$T$999,14)</f>
        <v>0.004287</v>
      </c>
      <c r="X105" s="31">
        <f>VLOOKUP(A105,'Absolute Total Monosaccharide C'!$E$2:$T$999,15)</f>
        <v>0</v>
      </c>
      <c r="Y105" s="31">
        <f>VLOOKUP(A105,'Absolute Total Monosaccharide C'!$E$2:$T$999,16)</f>
        <v>0.00039</v>
      </c>
      <c r="Z105" s="100">
        <f>VLOOKUP(A105,'Absolute Total Monosaccharide C'!$E$2:$T$999,2)</f>
        <v>10.35</v>
      </c>
      <c r="AA105" s="19">
        <v>0.966368626</v>
      </c>
    </row>
    <row r="106">
      <c r="A106" s="19" t="s">
        <v>936</v>
      </c>
      <c r="B106" s="8" t="str">
        <f>VLOOKUP(A106,'Food Encyclopedia'!$C$2:$K$999,3)&amp;","&amp;VLOOKUP(A106,'Food Encyclopedia'!$C$2:$K$999,4)&amp;","&amp;VLOOKUP(A106,'Food Encyclopedia'!$C$2:$K$999,5)&amp;","&amp;VLOOKUP(A106,'Food Encyclopedia'!$C$2:$K$999,6)</f>
        <v>Organic baby food, commercial product, pouch,Plum Organics,Pears (1/2), mangoes (1/16), Stage 2 (6+ months),Fruits</v>
      </c>
      <c r="C106" s="2" t="s">
        <v>812</v>
      </c>
      <c r="D106" s="31" t="str">
        <f>VLOOKUP(A106,'Food Encyclopedia'!$C$2:$K$999,6)</f>
        <v>Fruits</v>
      </c>
      <c r="E106" s="98">
        <v>50.0</v>
      </c>
      <c r="F106" s="31">
        <f t="shared" si="1"/>
        <v>50000</v>
      </c>
      <c r="G106" s="31" t="str">
        <f>VLOOKUP(A106,'Food Encyclopedia'!$C$2:$K$999,7)</f>
        <v>Commercial weaning</v>
      </c>
      <c r="H106" s="31" t="str">
        <f t="shared" si="2"/>
        <v>#VALUE!</v>
      </c>
      <c r="I106" s="31" t="str">
        <f t="shared" si="3"/>
        <v>#VALUE!</v>
      </c>
      <c r="J106" s="99" t="str">
        <f t="shared" si="4"/>
        <v>#VALUE!</v>
      </c>
      <c r="K106" s="116" t="str">
        <f t="shared" si="5"/>
        <v>#VALUE!</v>
      </c>
      <c r="L106" s="31">
        <f>VLOOKUP(A106,'Absolute Total Monosaccharide C'!$E$2:$T$999,3)</f>
        <v>0.110073</v>
      </c>
      <c r="M106" s="31">
        <f>VLOOKUP(A106,'Absolute Total Monosaccharide C'!$E$2:$T$999,4)</f>
        <v>0.009717</v>
      </c>
      <c r="N106" s="31">
        <f>VLOOKUP(A106,'Absolute Total Monosaccharide C'!$E$2:$T$999,5)</f>
        <v>0.107066</v>
      </c>
      <c r="O106" s="31">
        <f>VLOOKUP(A106,'Absolute Total Monosaccharide C'!$E$2:$T$999,6)</f>
        <v>0.046571</v>
      </c>
      <c r="P106" s="100">
        <f>VLOOKUP(A106,'Absolute Total Monosaccharide C'!$E$2:$T$999,7)</f>
        <v>0.020113</v>
      </c>
      <c r="Q106" s="31">
        <f>VLOOKUP(A106,'Absolute Total Monosaccharide C'!$E$2:$T$999,8)</f>
        <v>0</v>
      </c>
      <c r="R106" s="31">
        <f>VLOOKUP(A106,'Absolute Total Monosaccharide C'!$E$2:$T$999,9)</f>
        <v>0.001042</v>
      </c>
      <c r="S106" s="31">
        <f>VLOOKUP(A106,'Absolute Total Monosaccharide C'!$E$2:$T$999,10)</f>
        <v>0</v>
      </c>
      <c r="T106" s="31">
        <f>VLOOKUP(A106,'Absolute Total Monosaccharide C'!$E$2:$T$999,11)</f>
        <v>0.015519</v>
      </c>
      <c r="U106" s="31">
        <f>VLOOKUP(A106,'Absolute Total Monosaccharide C'!$E$2:$T$999,12)</f>
        <v>0</v>
      </c>
      <c r="V106" s="31">
        <f>VLOOKUP(A106,'Absolute Total Monosaccharide C'!$E$2:$T$999,13)</f>
        <v>0</v>
      </c>
      <c r="W106" s="31">
        <f>VLOOKUP(A106,'Absolute Total Monosaccharide C'!$E$2:$T$999,14)</f>
        <v>0</v>
      </c>
      <c r="X106" s="31">
        <f>VLOOKUP(A106,'Absolute Total Monosaccharide C'!$E$2:$T$999,15)</f>
        <v>0</v>
      </c>
      <c r="Y106" s="31">
        <f>VLOOKUP(A106,'Absolute Total Monosaccharide C'!$E$2:$T$999,16)</f>
        <v>0</v>
      </c>
      <c r="Z106" s="100">
        <f>VLOOKUP(A106,'Absolute Total Monosaccharide C'!$E$2:$T$999,2)</f>
        <v>10.05</v>
      </c>
      <c r="AA106" s="19">
        <v>0.874906841</v>
      </c>
    </row>
    <row r="107">
      <c r="A107" s="19" t="s">
        <v>291</v>
      </c>
      <c r="B107" s="8" t="str">
        <f>VLOOKUP(A107,'Food Encyclopedia'!$C$2:$K$999,3)&amp;","&amp;VLOOKUP(A107,'Food Encyclopedia'!$C$2:$K$999,4)&amp;","&amp;VLOOKUP(A107,'Food Encyclopedia'!$C$2:$K$999,5)&amp;","&amp;VLOOKUP(A107,'Food Encyclopedia'!$C$2:$K$999,6)</f>
        <v>Orange, valencia, flesh, fresh,NA,,Fruits</v>
      </c>
      <c r="C107" s="2" t="s">
        <v>89</v>
      </c>
      <c r="D107" s="31" t="str">
        <f>VLOOKUP(A107,'Food Encyclopedia'!$C$2:$K$999,6)</f>
        <v>Fruits</v>
      </c>
      <c r="E107" s="98">
        <v>60.0</v>
      </c>
      <c r="F107" s="31">
        <f t="shared" si="1"/>
        <v>60000</v>
      </c>
      <c r="G107" s="31" t="str">
        <f>VLOOKUP(A107,'Food Encyclopedia'!$C$2:$K$999,7)</f>
        <v>Fruit</v>
      </c>
      <c r="H107" s="31" t="str">
        <f t="shared" si="2"/>
        <v>#VALUE!</v>
      </c>
      <c r="I107" s="31" t="str">
        <f t="shared" si="3"/>
        <v>#VALUE!</v>
      </c>
      <c r="J107" s="99" t="str">
        <f t="shared" si="4"/>
        <v>#VALUE!</v>
      </c>
      <c r="K107" s="116" t="str">
        <f t="shared" si="5"/>
        <v>#VALUE!</v>
      </c>
      <c r="L107" s="31">
        <f>VLOOKUP(A107,'Absolute Total Monosaccharide C'!$E$2:$T$999,3)</f>
        <v>0.26248</v>
      </c>
      <c r="M107" s="31">
        <f>VLOOKUP(A107,'Absolute Total Monosaccharide C'!$E$2:$T$999,4)</f>
        <v>0.018984</v>
      </c>
      <c r="N107" s="31">
        <f>VLOOKUP(A107,'Absolute Total Monosaccharide C'!$E$2:$T$999,5)</f>
        <v>0.094764</v>
      </c>
      <c r="O107" s="31">
        <f>VLOOKUP(A107,'Absolute Total Monosaccharide C'!$E$2:$T$999,6)</f>
        <v>0.004128</v>
      </c>
      <c r="P107" s="100">
        <f>VLOOKUP(A107,'Absolute Total Monosaccharide C'!$E$2:$T$999,7)</f>
        <v>0.021055</v>
      </c>
      <c r="Q107" s="31">
        <f>VLOOKUP(A107,'Absolute Total Monosaccharide C'!$E$2:$T$999,8)</f>
        <v>0.001408</v>
      </c>
      <c r="R107" s="31">
        <f>VLOOKUP(A107,'Absolute Total Monosaccharide C'!$E$2:$T$999,9)</f>
        <v>0.004401</v>
      </c>
      <c r="S107" s="31">
        <f>VLOOKUP(A107,'Absolute Total Monosaccharide C'!$E$2:$T$999,10)</f>
        <v>0</v>
      </c>
      <c r="T107" s="31">
        <f>VLOOKUP(A107,'Absolute Total Monosaccharide C'!$E$2:$T$999,11)</f>
        <v>0.051373</v>
      </c>
      <c r="U107" s="31">
        <f>VLOOKUP(A107,'Absolute Total Monosaccharide C'!$E$2:$T$999,12)</f>
        <v>0</v>
      </c>
      <c r="V107" s="31">
        <f>VLOOKUP(A107,'Absolute Total Monosaccharide C'!$E$2:$T$999,13)</f>
        <v>0</v>
      </c>
      <c r="W107" s="31">
        <f>VLOOKUP(A107,'Absolute Total Monosaccharide C'!$E$2:$T$999,14)</f>
        <v>0.002152</v>
      </c>
      <c r="X107" s="31">
        <f>VLOOKUP(A107,'Absolute Total Monosaccharide C'!$E$2:$T$999,15)</f>
        <v>0</v>
      </c>
      <c r="Y107" s="31">
        <f>VLOOKUP(A107,'Absolute Total Monosaccharide C'!$E$2:$T$999,16)</f>
        <v>0</v>
      </c>
      <c r="Z107" s="100">
        <f>VLOOKUP(A107,'Absolute Total Monosaccharide C'!$E$2:$T$999,2)</f>
        <v>10.31</v>
      </c>
      <c r="AA107" s="19">
        <v>0.793496351</v>
      </c>
    </row>
    <row r="108">
      <c r="A108" s="19" t="s">
        <v>1177</v>
      </c>
      <c r="B108" s="8" t="str">
        <f>VLOOKUP(A108,'Food Encyclopedia'!$C$2:$K$999,3)&amp;","&amp;VLOOKUP(A108,'Food Encyclopedia'!$C$2:$K$999,4)&amp;","&amp;VLOOKUP(A108,'Food Encyclopedia'!$C$2:$K$999,5)&amp;","&amp;VLOOKUP(A108,'Food Encyclopedia'!$C$2:$K$999,6)</f>
        <v>Pasta, spaghetti (chickpea), NA, dried,Organics,,Beans, Peas, Legumes, Nuts, Seeds</v>
      </c>
      <c r="C108" s="2" t="s">
        <v>1166</v>
      </c>
      <c r="D108" s="31" t="str">
        <f>VLOOKUP(A108,'Food Encyclopedia'!$C$2:$K$999,6)</f>
        <v>Beans, Peas, Legumes, Nuts, Seeds</v>
      </c>
      <c r="E108" s="98">
        <v>40.0</v>
      </c>
      <c r="F108" s="31">
        <f t="shared" si="1"/>
        <v>40000</v>
      </c>
      <c r="G108" s="31" t="str">
        <f>VLOOKUP(A108,'Food Encyclopedia'!$C$2:$K$999,7)</f>
        <v>Pasta</v>
      </c>
      <c r="H108" s="31" t="str">
        <f t="shared" si="2"/>
        <v>#VALUE!</v>
      </c>
      <c r="I108" s="31" t="str">
        <f t="shared" si="3"/>
        <v>#VALUE!</v>
      </c>
      <c r="J108" s="99" t="str">
        <f t="shared" si="4"/>
        <v>#VALUE!</v>
      </c>
      <c r="K108" s="116" t="str">
        <f t="shared" si="5"/>
        <v>#VALUE!</v>
      </c>
      <c r="L108" s="31">
        <f>VLOOKUP(A108,'Absolute Total Monosaccharide C'!$E$2:$T$999,3)</f>
        <v>0.456181</v>
      </c>
      <c r="M108" s="31">
        <f>VLOOKUP(A108,'Absolute Total Monosaccharide C'!$E$2:$T$999,4)</f>
        <v>0.005599</v>
      </c>
      <c r="N108" s="31">
        <f>VLOOKUP(A108,'Absolute Total Monosaccharide C'!$E$2:$T$999,5)</f>
        <v>0</v>
      </c>
      <c r="O108" s="31">
        <f>VLOOKUP(A108,'Absolute Total Monosaccharide C'!$E$2:$T$999,6)</f>
        <v>0.016496</v>
      </c>
      <c r="P108" s="100">
        <f>VLOOKUP(A108,'Absolute Total Monosaccharide C'!$E$2:$T$999,7)</f>
        <v>0.012314</v>
      </c>
      <c r="Q108" s="31">
        <f>VLOOKUP(A108,'Absolute Total Monosaccharide C'!$E$2:$T$999,8)</f>
        <v>0</v>
      </c>
      <c r="R108" s="31">
        <f>VLOOKUP(A108,'Absolute Total Monosaccharide C'!$E$2:$T$999,9)</f>
        <v>0.000139</v>
      </c>
      <c r="S108" s="31">
        <f>VLOOKUP(A108,'Absolute Total Monosaccharide C'!$E$2:$T$999,10)</f>
        <v>0</v>
      </c>
      <c r="T108" s="31">
        <f>VLOOKUP(A108,'Absolute Total Monosaccharide C'!$E$2:$T$999,11)</f>
        <v>0.000432</v>
      </c>
      <c r="U108" s="31">
        <f>VLOOKUP(A108,'Absolute Total Monosaccharide C'!$E$2:$T$999,12)</f>
        <v>0</v>
      </c>
      <c r="V108" s="31">
        <f>VLOOKUP(A108,'Absolute Total Monosaccharide C'!$E$2:$T$999,13)</f>
        <v>0</v>
      </c>
      <c r="W108" s="31">
        <f>VLOOKUP(A108,'Absolute Total Monosaccharide C'!$E$2:$T$999,14)</f>
        <v>0</v>
      </c>
      <c r="X108" s="31">
        <f>VLOOKUP(A108,'Absolute Total Monosaccharide C'!$E$2:$T$999,15)</f>
        <v>0</v>
      </c>
      <c r="Y108" s="31">
        <f>VLOOKUP(A108,'Absolute Total Monosaccharide C'!$E$2:$T$999,16)</f>
        <v>0</v>
      </c>
      <c r="Z108" s="100">
        <f>VLOOKUP(A108,'Absolute Total Monosaccharide C'!$E$2:$T$999,2)</f>
        <v>10.09</v>
      </c>
      <c r="AA108" s="31"/>
    </row>
    <row r="109">
      <c r="A109" s="19" t="s">
        <v>330</v>
      </c>
      <c r="B109" s="8" t="str">
        <f>VLOOKUP(A109,'Food Encyclopedia'!$C$2:$K$999,3)&amp;","&amp;VLOOKUP(A109,'Food Encyclopedia'!$C$2:$K$999,4)&amp;","&amp;VLOOKUP(A109,'Food Encyclopedia'!$C$2:$K$999,5)&amp;","&amp;VLOOKUP(A109,'Food Encyclopedia'!$C$2:$K$999,6)</f>
        <v>Beet, NA, root, peeled &amp; steamed,Organics,,Vegetables</v>
      </c>
      <c r="C109" s="2" t="s">
        <v>116</v>
      </c>
      <c r="D109" s="31" t="str">
        <f>VLOOKUP(A109,'Food Encyclopedia'!$C$2:$K$999,6)</f>
        <v>Vegetables</v>
      </c>
      <c r="E109" s="98">
        <v>40.0</v>
      </c>
      <c r="F109" s="31">
        <f t="shared" si="1"/>
        <v>40000</v>
      </c>
      <c r="G109" s="31" t="str">
        <f>VLOOKUP(A109,'Food Encyclopedia'!$C$2:$K$999,7)</f>
        <v>Vegetable</v>
      </c>
      <c r="H109" s="31" t="str">
        <f t="shared" si="2"/>
        <v>#VALUE!</v>
      </c>
      <c r="I109" s="31" t="str">
        <f t="shared" si="3"/>
        <v>#VALUE!</v>
      </c>
      <c r="J109" s="99" t="str">
        <f t="shared" si="4"/>
        <v>#VALUE!</v>
      </c>
      <c r="K109" s="116" t="str">
        <f t="shared" si="5"/>
        <v>#VALUE!</v>
      </c>
      <c r="L109" s="31">
        <f>VLOOKUP(A109,'Absolute Total Monosaccharide C'!$E$2:$T$999,3)</f>
        <v>0.277641</v>
      </c>
      <c r="M109" s="31">
        <f>VLOOKUP(A109,'Absolute Total Monosaccharide C'!$E$2:$T$999,4)</f>
        <v>0.017453</v>
      </c>
      <c r="N109" s="31">
        <f>VLOOKUP(A109,'Absolute Total Monosaccharide C'!$E$2:$T$999,5)</f>
        <v>0.026163</v>
      </c>
      <c r="O109" s="31">
        <f>VLOOKUP(A109,'Absolute Total Monosaccharide C'!$E$2:$T$999,6)</f>
        <v>0.00225</v>
      </c>
      <c r="P109" s="100">
        <f>VLOOKUP(A109,'Absolute Total Monosaccharide C'!$E$2:$T$999,7)</f>
        <v>0.031035</v>
      </c>
      <c r="Q109" s="31">
        <f>VLOOKUP(A109,'Absolute Total Monosaccharide C'!$E$2:$T$999,8)</f>
        <v>0.003328</v>
      </c>
      <c r="R109" s="31">
        <f>VLOOKUP(A109,'Absolute Total Monosaccharide C'!$E$2:$T$999,9)</f>
        <v>0.001756</v>
      </c>
      <c r="S109" s="31">
        <f>VLOOKUP(A109,'Absolute Total Monosaccharide C'!$E$2:$T$999,10)</f>
        <v>0</v>
      </c>
      <c r="T109" s="31">
        <f>VLOOKUP(A109,'Absolute Total Monosaccharide C'!$E$2:$T$999,11)</f>
        <v>0.01314</v>
      </c>
      <c r="U109" s="31">
        <f>VLOOKUP(A109,'Absolute Total Monosaccharide C'!$E$2:$T$999,12)</f>
        <v>0</v>
      </c>
      <c r="V109" s="31">
        <f>VLOOKUP(A109,'Absolute Total Monosaccharide C'!$E$2:$T$999,13)</f>
        <v>0</v>
      </c>
      <c r="W109" s="31">
        <f>VLOOKUP(A109,'Absolute Total Monosaccharide C'!$E$2:$T$999,14)</f>
        <v>0.001026</v>
      </c>
      <c r="X109" s="31">
        <f>VLOOKUP(A109,'Absolute Total Monosaccharide C'!$E$2:$T$999,15)</f>
        <v>0</v>
      </c>
      <c r="Y109" s="31">
        <f>VLOOKUP(A109,'Absolute Total Monosaccharide C'!$E$2:$T$999,16)</f>
        <v>0.000339</v>
      </c>
      <c r="Z109" s="100">
        <f>VLOOKUP(A109,'Absolute Total Monosaccharide C'!$E$2:$T$999,2)</f>
        <v>10.06</v>
      </c>
      <c r="AA109" s="19">
        <v>0.915765814</v>
      </c>
    </row>
    <row r="110">
      <c r="A110" s="19" t="s">
        <v>802</v>
      </c>
      <c r="B110" s="8" t="str">
        <f>VLOOKUP(A110,'Food Encyclopedia'!$C$2:$K$999,3)&amp;","&amp;VLOOKUP(A110,'Food Encyclopedia'!$C$2:$K$999,4)&amp;","&amp;VLOOKUP(A110,'Food Encyclopedia'!$C$2:$K$999,5)&amp;","&amp;VLOOKUP(A110,'Food Encyclopedia'!$C$2:$K$999,6)</f>
        <v>Oatmeal &amp; Sprouted quinoa, commercial product, pre-mixed,Organics Happy Tot,Super Morning Bowl with oatmeal, sprouted quinoa, Apples &amp; blueberries, Tots &amp; Tykes (12+ months),Grain Products</v>
      </c>
      <c r="C110" s="2" t="s">
        <v>89</v>
      </c>
      <c r="D110" s="31" t="str">
        <f>VLOOKUP(A110,'Food Encyclopedia'!$C$2:$K$999,6)</f>
        <v>Grain Products</v>
      </c>
      <c r="E110" s="98">
        <v>50.0</v>
      </c>
      <c r="F110" s="31">
        <f t="shared" si="1"/>
        <v>50000</v>
      </c>
      <c r="G110" s="31" t="str">
        <f>VLOOKUP(A110,'Food Encyclopedia'!$C$2:$K$999,7)</f>
        <v>Commercial weaning</v>
      </c>
      <c r="H110" s="31" t="str">
        <f t="shared" si="2"/>
        <v>#VALUE!</v>
      </c>
      <c r="I110" s="31" t="str">
        <f t="shared" si="3"/>
        <v>#VALUE!</v>
      </c>
      <c r="J110" s="99" t="str">
        <f t="shared" si="4"/>
        <v>#VALUE!</v>
      </c>
      <c r="K110" s="116" t="str">
        <f t="shared" si="5"/>
        <v>#VALUE!</v>
      </c>
      <c r="L110" s="31">
        <f>VLOOKUP(A110,'Absolute Total Monosaccharide C'!$E$2:$T$999,3)</f>
        <v>0.5132</v>
      </c>
      <c r="M110" s="31">
        <f>VLOOKUP(A110,'Absolute Total Monosaccharide C'!$E$2:$T$999,4)</f>
        <v>0.018539</v>
      </c>
      <c r="N110" s="31">
        <f>VLOOKUP(A110,'Absolute Total Monosaccharide C'!$E$2:$T$999,5)</f>
        <v>0.040793</v>
      </c>
      <c r="O110" s="31">
        <f>VLOOKUP(A110,'Absolute Total Monosaccharide C'!$E$2:$T$999,6)</f>
        <v>0.011047</v>
      </c>
      <c r="P110" s="100">
        <f>VLOOKUP(A110,'Absolute Total Monosaccharide C'!$E$2:$T$999,7)</f>
        <v>0.011038</v>
      </c>
      <c r="Q110" s="31">
        <f>VLOOKUP(A110,'Absolute Total Monosaccharide C'!$E$2:$T$999,8)</f>
        <v>0</v>
      </c>
      <c r="R110" s="31">
        <f>VLOOKUP(A110,'Absolute Total Monosaccharide C'!$E$2:$T$999,9)</f>
        <v>0.000563</v>
      </c>
      <c r="S110" s="31">
        <f>VLOOKUP(A110,'Absolute Total Monosaccharide C'!$E$2:$T$999,10)</f>
        <v>0</v>
      </c>
      <c r="T110" s="31">
        <f>VLOOKUP(A110,'Absolute Total Monosaccharide C'!$E$2:$T$999,11)</f>
        <v>0.005364</v>
      </c>
      <c r="U110" s="31">
        <f>VLOOKUP(A110,'Absolute Total Monosaccharide C'!$E$2:$T$999,12)</f>
        <v>0</v>
      </c>
      <c r="V110" s="31">
        <f>VLOOKUP(A110,'Absolute Total Monosaccharide C'!$E$2:$T$999,13)</f>
        <v>0</v>
      </c>
      <c r="W110" s="31">
        <f>VLOOKUP(A110,'Absolute Total Monosaccharide C'!$E$2:$T$999,14)</f>
        <v>0.008943</v>
      </c>
      <c r="X110" s="31">
        <f>VLOOKUP(A110,'Absolute Total Monosaccharide C'!$E$2:$T$999,15)</f>
        <v>0</v>
      </c>
      <c r="Y110" s="31">
        <f>VLOOKUP(A110,'Absolute Total Monosaccharide C'!$E$2:$T$999,16)</f>
        <v>0</v>
      </c>
      <c r="Z110" s="100">
        <f>VLOOKUP(A110,'Absolute Total Monosaccharide C'!$E$2:$T$999,2)</f>
        <v>10.36</v>
      </c>
      <c r="AA110" s="19">
        <v>0.728696756</v>
      </c>
    </row>
    <row r="111">
      <c r="A111" s="19" t="s">
        <v>1107</v>
      </c>
      <c r="B111" s="8" t="str">
        <f>VLOOKUP(A111,'Food Encyclopedia'!$C$2:$K$999,3)&amp;","&amp;VLOOKUP(A111,'Food Encyclopedia'!$C$2:$K$999,4)&amp;","&amp;VLOOKUP(A111,'Food Encyclopedia'!$C$2:$K$999,5)&amp;","&amp;VLOOKUP(A111,'Food Encyclopedia'!$C$2:$K$999,6)</f>
        <v>Quinoa, NA, NA, fresh,Ancient Harvest,Washed &amp; Rinsed Organic Quinoa: Traditional Quinoa,Grain Products</v>
      </c>
      <c r="C111" s="2" t="s">
        <v>1111</v>
      </c>
      <c r="D111" s="31" t="str">
        <f>VLOOKUP(A111,'Food Encyclopedia'!$C$2:$K$999,6)</f>
        <v>Grain Products</v>
      </c>
      <c r="E111" s="98">
        <v>40.0</v>
      </c>
      <c r="F111" s="31">
        <f t="shared" si="1"/>
        <v>40000</v>
      </c>
      <c r="G111" s="31" t="str">
        <f>VLOOKUP(A111,'Food Encyclopedia'!$C$2:$K$999,7)</f>
        <v>Grains</v>
      </c>
      <c r="H111" s="31" t="str">
        <f t="shared" si="2"/>
        <v>#VALUE!</v>
      </c>
      <c r="I111" s="31" t="str">
        <f t="shared" si="3"/>
        <v>#VALUE!</v>
      </c>
      <c r="J111" s="99" t="str">
        <f t="shared" si="4"/>
        <v>#VALUE!</v>
      </c>
      <c r="K111" s="116" t="str">
        <f t="shared" si="5"/>
        <v>#VALUE!</v>
      </c>
      <c r="L111" s="31">
        <f>VLOOKUP(A111,'Absolute Total Monosaccharide C'!$E$2:$T$999,3)</f>
        <v>0.591524</v>
      </c>
      <c r="M111" s="31">
        <f>VLOOKUP(A111,'Absolute Total Monosaccharide C'!$E$2:$T$999,4)</f>
        <v>0.009798</v>
      </c>
      <c r="N111" s="31">
        <f>VLOOKUP(A111,'Absolute Total Monosaccharide C'!$E$2:$T$999,5)</f>
        <v>0</v>
      </c>
      <c r="O111" s="31">
        <f>VLOOKUP(A111,'Absolute Total Monosaccharide C'!$E$2:$T$999,6)</f>
        <v>0.002004</v>
      </c>
      <c r="P111" s="100">
        <f>VLOOKUP(A111,'Absolute Total Monosaccharide C'!$E$2:$T$999,7)</f>
        <v>0.013494</v>
      </c>
      <c r="Q111" s="31">
        <f>VLOOKUP(A111,'Absolute Total Monosaccharide C'!$E$2:$T$999,8)</f>
        <v>0</v>
      </c>
      <c r="R111" s="31">
        <f>VLOOKUP(A111,'Absolute Total Monosaccharide C'!$E$2:$T$999,9)</f>
        <v>0.000984</v>
      </c>
      <c r="S111" s="31">
        <f>VLOOKUP(A111,'Absolute Total Monosaccharide C'!$E$2:$T$999,10)</f>
        <v>0</v>
      </c>
      <c r="T111" s="31">
        <f>VLOOKUP(A111,'Absolute Total Monosaccharide C'!$E$2:$T$999,11)</f>
        <v>0.00711</v>
      </c>
      <c r="U111" s="31">
        <f>VLOOKUP(A111,'Absolute Total Monosaccharide C'!$E$2:$T$999,12)</f>
        <v>0</v>
      </c>
      <c r="V111" s="31">
        <f>VLOOKUP(A111,'Absolute Total Monosaccharide C'!$E$2:$T$999,13)</f>
        <v>0</v>
      </c>
      <c r="W111" s="31">
        <f>VLOOKUP(A111,'Absolute Total Monosaccharide C'!$E$2:$T$999,14)</f>
        <v>0.002193</v>
      </c>
      <c r="X111" s="31">
        <f>VLOOKUP(A111,'Absolute Total Monosaccharide C'!$E$2:$T$999,15)</f>
        <v>0</v>
      </c>
      <c r="Y111" s="31">
        <f>VLOOKUP(A111,'Absolute Total Monosaccharide C'!$E$2:$T$999,16)</f>
        <v>0</v>
      </c>
      <c r="Z111" s="100">
        <f>VLOOKUP(A111,'Absolute Total Monosaccharide C'!$E$2:$T$999,2)</f>
        <v>9.99</v>
      </c>
      <c r="AA111" s="31"/>
    </row>
    <row r="112">
      <c r="A112" s="19" t="s">
        <v>243</v>
      </c>
      <c r="B112" s="8" t="str">
        <f>VLOOKUP(A112,'Food Encyclopedia'!$C$2:$K$999,3)&amp;","&amp;VLOOKUP(A112,'Food Encyclopedia'!$C$2:$K$999,4)&amp;","&amp;VLOOKUP(A112,'Food Encyclopedia'!$C$2:$K$999,5)&amp;","&amp;VLOOKUP(A112,'Food Encyclopedia'!$C$2:$K$999,6)</f>
        <v>Pear, bartlett, whole without seed, fresh,NA,,Fruits</v>
      </c>
      <c r="C112" s="2" t="s">
        <v>242</v>
      </c>
      <c r="D112" s="31" t="str">
        <f>VLOOKUP(A112,'Food Encyclopedia'!$C$2:$K$999,6)</f>
        <v>Fruits</v>
      </c>
      <c r="E112" s="98">
        <v>35.0</v>
      </c>
      <c r="F112" s="31">
        <f t="shared" si="1"/>
        <v>35000</v>
      </c>
      <c r="G112" s="31" t="str">
        <f>VLOOKUP(A112,'Food Encyclopedia'!$C$2:$K$999,7)</f>
        <v>Fruit</v>
      </c>
      <c r="H112" s="31" t="str">
        <f t="shared" si="2"/>
        <v>#VALUE!</v>
      </c>
      <c r="I112" s="31" t="str">
        <f t="shared" si="3"/>
        <v>#VALUE!</v>
      </c>
      <c r="J112" s="99" t="str">
        <f t="shared" si="4"/>
        <v>#VALUE!</v>
      </c>
      <c r="K112" s="116" t="str">
        <f t="shared" si="5"/>
        <v>#VALUE!</v>
      </c>
      <c r="L112" s="31">
        <f>VLOOKUP(A112,'Absolute Total Monosaccharide C'!$E$2:$T$999,3)</f>
        <v>0.117018</v>
      </c>
      <c r="M112" s="31">
        <f>VLOOKUP(A112,'Absolute Total Monosaccharide C'!$E$2:$T$999,4)</f>
        <v>0.009613</v>
      </c>
      <c r="N112" s="31">
        <f>VLOOKUP(A112,'Absolute Total Monosaccharide C'!$E$2:$T$999,5)</f>
        <v>0.125295</v>
      </c>
      <c r="O112" s="31">
        <f>VLOOKUP(A112,'Absolute Total Monosaccharide C'!$E$2:$T$999,6)</f>
        <v>0.030806</v>
      </c>
      <c r="P112" s="100">
        <f>VLOOKUP(A112,'Absolute Total Monosaccharide C'!$E$2:$T$999,7)</f>
        <v>0.025231</v>
      </c>
      <c r="Q112" s="31">
        <f>VLOOKUP(A112,'Absolute Total Monosaccharide C'!$E$2:$T$999,8)</f>
        <v>0.001897</v>
      </c>
      <c r="R112" s="31">
        <f>VLOOKUP(A112,'Absolute Total Monosaccharide C'!$E$2:$T$999,9)</f>
        <v>0.001427</v>
      </c>
      <c r="S112" s="31">
        <f>VLOOKUP(A112,'Absolute Total Monosaccharide C'!$E$2:$T$999,10)</f>
        <v>0</v>
      </c>
      <c r="T112" s="31">
        <f>VLOOKUP(A112,'Absolute Total Monosaccharide C'!$E$2:$T$999,11)</f>
        <v>0.014926</v>
      </c>
      <c r="U112" s="31">
        <f>VLOOKUP(A112,'Absolute Total Monosaccharide C'!$E$2:$T$999,12)</f>
        <v>0</v>
      </c>
      <c r="V112" s="31">
        <f>VLOOKUP(A112,'Absolute Total Monosaccharide C'!$E$2:$T$999,13)</f>
        <v>0</v>
      </c>
      <c r="W112" s="31">
        <f>VLOOKUP(A112,'Absolute Total Monosaccharide C'!$E$2:$T$999,14)</f>
        <v>0.002342</v>
      </c>
      <c r="X112" s="31">
        <f>VLOOKUP(A112,'Absolute Total Monosaccharide C'!$E$2:$T$999,15)</f>
        <v>0</v>
      </c>
      <c r="Y112" s="31">
        <f>VLOOKUP(A112,'Absolute Total Monosaccharide C'!$E$2:$T$999,16)</f>
        <v>0</v>
      </c>
      <c r="Z112" s="100">
        <f>VLOOKUP(A112,'Absolute Total Monosaccharide C'!$E$2:$T$999,2)</f>
        <v>10.03</v>
      </c>
      <c r="AA112" s="19">
        <v>0.783</v>
      </c>
    </row>
    <row r="113">
      <c r="A113" s="19" t="s">
        <v>404</v>
      </c>
      <c r="B113" s="8" t="str">
        <f>VLOOKUP(A113,'Food Encyclopedia'!$C$2:$K$999,3)&amp;","&amp;VLOOKUP(A113,'Food Encyclopedia'!$C$2:$K$999,4)&amp;","&amp;VLOOKUP(A113,'Food Encyclopedia'!$C$2:$K$999,5)&amp;","&amp;VLOOKUP(A113,'Food Encyclopedia'!$C$2:$K$999,6)</f>
        <v>Carrot, baby, flesh, peeled,Organics,,Vegetables</v>
      </c>
      <c r="C113" s="2" t="s">
        <v>89</v>
      </c>
      <c r="D113" s="31" t="str">
        <f>VLOOKUP(A113,'Food Encyclopedia'!$C$2:$K$999,6)</f>
        <v>Vegetables</v>
      </c>
      <c r="E113" s="98">
        <v>70.0</v>
      </c>
      <c r="F113" s="31">
        <f t="shared" si="1"/>
        <v>70000</v>
      </c>
      <c r="G113" s="31" t="str">
        <f>VLOOKUP(A113,'Food Encyclopedia'!$C$2:$K$999,7)</f>
        <v>Vegetable</v>
      </c>
      <c r="H113" s="31" t="str">
        <f t="shared" si="2"/>
        <v>#VALUE!</v>
      </c>
      <c r="I113" s="31" t="str">
        <f t="shared" si="3"/>
        <v>#VALUE!</v>
      </c>
      <c r="J113" s="99" t="str">
        <f t="shared" si="4"/>
        <v>#VALUE!</v>
      </c>
      <c r="K113" s="116" t="str">
        <f t="shared" si="5"/>
        <v>#VALUE!</v>
      </c>
      <c r="L113" s="31">
        <f>VLOOKUP(A113,'Absolute Total Monosaccharide C'!$E$2:$T$999,3)</f>
        <v>0.216091</v>
      </c>
      <c r="M113" s="31">
        <f>VLOOKUP(A113,'Absolute Total Monosaccharide C'!$E$2:$T$999,4)</f>
        <v>0.029694</v>
      </c>
      <c r="N113" s="31">
        <f>VLOOKUP(A113,'Absolute Total Monosaccharide C'!$E$2:$T$999,5)</f>
        <v>0.002821</v>
      </c>
      <c r="O113" s="31">
        <f>VLOOKUP(A113,'Absolute Total Monosaccharide C'!$E$2:$T$999,6)</f>
        <v>0.00759</v>
      </c>
      <c r="P113" s="100">
        <f>VLOOKUP(A113,'Absolute Total Monosaccharide C'!$E$2:$T$999,7)</f>
        <v>0.023397</v>
      </c>
      <c r="Q113" s="31">
        <f>VLOOKUP(A113,'Absolute Total Monosaccharide C'!$E$2:$T$999,8)</f>
        <v>0.00234</v>
      </c>
      <c r="R113" s="31">
        <f>VLOOKUP(A113,'Absolute Total Monosaccharide C'!$E$2:$T$999,9)</f>
        <v>0.003902</v>
      </c>
      <c r="S113" s="31">
        <f>VLOOKUP(A113,'Absolute Total Monosaccharide C'!$E$2:$T$999,10)</f>
        <v>0</v>
      </c>
      <c r="T113" s="31">
        <f>VLOOKUP(A113,'Absolute Total Monosaccharide C'!$E$2:$T$999,11)</f>
        <v>0.035386</v>
      </c>
      <c r="U113" s="31">
        <f>VLOOKUP(A113,'Absolute Total Monosaccharide C'!$E$2:$T$999,12)</f>
        <v>0</v>
      </c>
      <c r="V113" s="31">
        <f>VLOOKUP(A113,'Absolute Total Monosaccharide C'!$E$2:$T$999,13)</f>
        <v>0</v>
      </c>
      <c r="W113" s="31">
        <f>VLOOKUP(A113,'Absolute Total Monosaccharide C'!$E$2:$T$999,14)</f>
        <v>0.004069</v>
      </c>
      <c r="X113" s="31">
        <f>VLOOKUP(A113,'Absolute Total Monosaccharide C'!$E$2:$T$999,15)</f>
        <v>0</v>
      </c>
      <c r="Y113" s="31">
        <f>VLOOKUP(A113,'Absolute Total Monosaccharide C'!$E$2:$T$999,16)</f>
        <v>0.000811</v>
      </c>
      <c r="Z113" s="100">
        <f>VLOOKUP(A113,'Absolute Total Monosaccharide C'!$E$2:$T$999,2)</f>
        <v>10.26</v>
      </c>
      <c r="AA113" s="19">
        <v>0.99305539</v>
      </c>
    </row>
    <row r="114">
      <c r="A114" s="19" t="s">
        <v>813</v>
      </c>
      <c r="B114" s="8" t="str">
        <f>VLOOKUP(A114,'Food Encyclopedia'!$C$2:$K$999,3)&amp;","&amp;VLOOKUP(A114,'Food Encyclopedia'!$C$2:$K$999,4)&amp;","&amp;VLOOKUP(A114,'Food Encyclopedia'!$C$2:$K$999,5)&amp;","&amp;VLOOKUP(A114,'Food Encyclopedia'!$C$2:$K$999,6)</f>
        <v>Fruit &amp; Veggie blend, commercial product, pouch,Organics Happy Tot,Super Foods: organic Apples (1/2), sweet potatoes (1/7), carrot (1/4), cinnaman &amp; super chia (1 tsp), Stage 4 (Tots &amp; Tykes (12+ months)),Fruits</v>
      </c>
      <c r="C114" s="2" t="s">
        <v>812</v>
      </c>
      <c r="D114" s="31" t="str">
        <f>VLOOKUP(A114,'Food Encyclopedia'!$C$2:$K$999,6)</f>
        <v>Fruits</v>
      </c>
      <c r="E114" s="98">
        <v>50.0</v>
      </c>
      <c r="F114" s="31">
        <f t="shared" si="1"/>
        <v>50000</v>
      </c>
      <c r="G114" s="31" t="str">
        <f>VLOOKUP(A114,'Food Encyclopedia'!$C$2:$K$999,7)</f>
        <v>Commercial weaning</v>
      </c>
      <c r="H114" s="31" t="str">
        <f t="shared" si="2"/>
        <v>#VALUE!</v>
      </c>
      <c r="I114" s="31" t="str">
        <f t="shared" si="3"/>
        <v>#VALUE!</v>
      </c>
      <c r="J114" s="99" t="str">
        <f t="shared" si="4"/>
        <v>#VALUE!</v>
      </c>
      <c r="K114" s="116" t="str">
        <f t="shared" si="5"/>
        <v>#VALUE!</v>
      </c>
      <c r="L114" s="31">
        <f>VLOOKUP(A114,'Absolute Total Monosaccharide C'!$E$2:$T$999,3)</f>
        <v>0.272026</v>
      </c>
      <c r="M114" s="31">
        <f>VLOOKUP(A114,'Absolute Total Monosaccharide C'!$E$2:$T$999,4)</f>
        <v>0.022519</v>
      </c>
      <c r="N114" s="31">
        <f>VLOOKUP(A114,'Absolute Total Monosaccharide C'!$E$2:$T$999,5)</f>
        <v>0.116826</v>
      </c>
      <c r="O114" s="31">
        <f>VLOOKUP(A114,'Absolute Total Monosaccharide C'!$E$2:$T$999,6)</f>
        <v>0.069487</v>
      </c>
      <c r="P114" s="100">
        <f>VLOOKUP(A114,'Absolute Total Monosaccharide C'!$E$2:$T$999,7)</f>
        <v>0.018019</v>
      </c>
      <c r="Q114" s="31">
        <f>VLOOKUP(A114,'Absolute Total Monosaccharide C'!$E$2:$T$999,8)</f>
        <v>0</v>
      </c>
      <c r="R114" s="31">
        <f>VLOOKUP(A114,'Absolute Total Monosaccharide C'!$E$2:$T$999,9)</f>
        <v>0.001594</v>
      </c>
      <c r="S114" s="31">
        <f>VLOOKUP(A114,'Absolute Total Monosaccharide C'!$E$2:$T$999,10)</f>
        <v>0</v>
      </c>
      <c r="T114" s="31">
        <f>VLOOKUP(A114,'Absolute Total Monosaccharide C'!$E$2:$T$999,11)</f>
        <v>0.01594</v>
      </c>
      <c r="U114" s="31">
        <f>VLOOKUP(A114,'Absolute Total Monosaccharide C'!$E$2:$T$999,12)</f>
        <v>0</v>
      </c>
      <c r="V114" s="31">
        <f>VLOOKUP(A114,'Absolute Total Monosaccharide C'!$E$2:$T$999,13)</f>
        <v>0</v>
      </c>
      <c r="W114" s="31">
        <f>VLOOKUP(A114,'Absolute Total Monosaccharide C'!$E$2:$T$999,14)</f>
        <v>0.001122</v>
      </c>
      <c r="X114" s="31">
        <f>VLOOKUP(A114,'Absolute Total Monosaccharide C'!$E$2:$T$999,15)</f>
        <v>0</v>
      </c>
      <c r="Y114" s="31">
        <f>VLOOKUP(A114,'Absolute Total Monosaccharide C'!$E$2:$T$999,16)</f>
        <v>0</v>
      </c>
      <c r="Z114" s="100">
        <f>VLOOKUP(A114,'Absolute Total Monosaccharide C'!$E$2:$T$999,2)</f>
        <v>10.15</v>
      </c>
      <c r="AA114" s="19">
        <v>0.941340585</v>
      </c>
    </row>
    <row r="115">
      <c r="A115" s="19" t="s">
        <v>1098</v>
      </c>
      <c r="B115" s="8" t="str">
        <f>VLOOKUP(A115,'Food Encyclopedia'!$C$2:$K$999,3)&amp;","&amp;VLOOKUP(A115,'Food Encyclopedia'!$C$2:$K$999,4)&amp;","&amp;VLOOKUP(A115,'Food Encyclopedia'!$C$2:$K$999,5)&amp;","&amp;VLOOKUP(A115,'Food Encyclopedia'!$C$2:$K$999,6)</f>
        <v>Strong, commercial product, pouch,Gerber,2 g Protein: Banana, blueberry, purple carrot, greek yogurt (1 tbsp), mixed grains (1 1/2), Toddler (12+ months),Fruits</v>
      </c>
      <c r="C115" s="2" t="s">
        <v>812</v>
      </c>
      <c r="D115" s="31" t="str">
        <f>VLOOKUP(A115,'Food Encyclopedia'!$C$2:$K$999,6)</f>
        <v>Fruits</v>
      </c>
      <c r="E115" s="98">
        <v>50.0</v>
      </c>
      <c r="F115" s="31">
        <f t="shared" si="1"/>
        <v>50000</v>
      </c>
      <c r="G115" s="31" t="str">
        <f>VLOOKUP(A115,'Food Encyclopedia'!$C$2:$K$999,7)</f>
        <v>Commercial weaning</v>
      </c>
      <c r="H115" s="31" t="str">
        <f t="shared" si="2"/>
        <v>#VALUE!</v>
      </c>
      <c r="I115" s="31" t="str">
        <f t="shared" si="3"/>
        <v>#VALUE!</v>
      </c>
      <c r="J115" s="99" t="str">
        <f t="shared" si="4"/>
        <v>#VALUE!</v>
      </c>
      <c r="K115" s="116" t="str">
        <f t="shared" si="5"/>
        <v>#VALUE!</v>
      </c>
      <c r="L115" s="31">
        <f>VLOOKUP(A115,'Absolute Total Monosaccharide C'!$E$2:$T$999,3)</f>
        <v>0.479986</v>
      </c>
      <c r="M115" s="31">
        <f>VLOOKUP(A115,'Absolute Total Monosaccharide C'!$E$2:$T$999,4)</f>
        <v>0.014364</v>
      </c>
      <c r="N115" s="31">
        <f>VLOOKUP(A115,'Absolute Total Monosaccharide C'!$E$2:$T$999,5)</f>
        <v>0.062477</v>
      </c>
      <c r="O115" s="31">
        <f>VLOOKUP(A115,'Absolute Total Monosaccharide C'!$E$2:$T$999,6)</f>
        <v>0.021814</v>
      </c>
      <c r="P115" s="100">
        <f>VLOOKUP(A115,'Absolute Total Monosaccharide C'!$E$2:$T$999,7)</f>
        <v>0.016246</v>
      </c>
      <c r="Q115" s="31">
        <f>VLOOKUP(A115,'Absolute Total Monosaccharide C'!$E$2:$T$999,8)</f>
        <v>0</v>
      </c>
      <c r="R115" s="31">
        <f>VLOOKUP(A115,'Absolute Total Monosaccharide C'!$E$2:$T$999,9)</f>
        <v>0.000675</v>
      </c>
      <c r="S115" s="31">
        <f>VLOOKUP(A115,'Absolute Total Monosaccharide C'!$E$2:$T$999,10)</f>
        <v>0</v>
      </c>
      <c r="T115" s="31">
        <f>VLOOKUP(A115,'Absolute Total Monosaccharide C'!$E$2:$T$999,11)</f>
        <v>0.00819</v>
      </c>
      <c r="U115" s="31">
        <f>VLOOKUP(A115,'Absolute Total Monosaccharide C'!$E$2:$T$999,12)</f>
        <v>0</v>
      </c>
      <c r="V115" s="31">
        <f>VLOOKUP(A115,'Absolute Total Monosaccharide C'!$E$2:$T$999,13)</f>
        <v>0</v>
      </c>
      <c r="W115" s="31">
        <f>VLOOKUP(A115,'Absolute Total Monosaccharide C'!$E$2:$T$999,14)</f>
        <v>0.006044</v>
      </c>
      <c r="X115" s="31">
        <f>VLOOKUP(A115,'Absolute Total Monosaccharide C'!$E$2:$T$999,15)</f>
        <v>0</v>
      </c>
      <c r="Y115" s="31">
        <f>VLOOKUP(A115,'Absolute Total Monosaccharide C'!$E$2:$T$999,16)</f>
        <v>0.000607</v>
      </c>
      <c r="Z115" s="100">
        <f>VLOOKUP(A115,'Absolute Total Monosaccharide C'!$E$2:$T$999,2)</f>
        <v>9.67</v>
      </c>
      <c r="AA115" s="31"/>
    </row>
    <row r="116">
      <c r="A116" s="19" t="s">
        <v>1130</v>
      </c>
      <c r="B116" s="8" t="str">
        <f>VLOOKUP(A116,'Food Encyclopedia'!$C$2:$K$999,3)&amp;","&amp;VLOOKUP(A116,'Food Encyclopedia'!$C$2:$K$999,4)&amp;","&amp;VLOOKUP(A116,'Food Encyclopedia'!$C$2:$K$999,5)&amp;","&amp;VLOOKUP(A116,'Food Encyclopedia'!$C$2:$K$999,6)</f>
        <v>Oats, rolled, NA, fresh,Quaker,100% Whole Grain Oats, Old Fashioned,Grain Products</v>
      </c>
      <c r="C116" s="2" t="s">
        <v>1134</v>
      </c>
      <c r="D116" s="31" t="str">
        <f>VLOOKUP(A116,'Food Encyclopedia'!$C$2:$K$999,6)</f>
        <v>Grain Products</v>
      </c>
      <c r="E116" s="98">
        <v>40.0</v>
      </c>
      <c r="F116" s="31">
        <f t="shared" si="1"/>
        <v>40000</v>
      </c>
      <c r="G116" s="31" t="str">
        <f>VLOOKUP(A116,'Food Encyclopedia'!$C$2:$K$999,7)</f>
        <v>Cereal</v>
      </c>
      <c r="H116" s="31" t="str">
        <f t="shared" si="2"/>
        <v>#VALUE!</v>
      </c>
      <c r="I116" s="31" t="str">
        <f t="shared" si="3"/>
        <v>#VALUE!</v>
      </c>
      <c r="J116" s="99" t="str">
        <f t="shared" si="4"/>
        <v>#VALUE!</v>
      </c>
      <c r="K116" s="116" t="str">
        <f t="shared" si="5"/>
        <v>#VALUE!</v>
      </c>
      <c r="L116" s="31">
        <f>VLOOKUP(A116,'Absolute Total Monosaccharide C'!$E$2:$T$999,3)</f>
        <v>0.801018</v>
      </c>
      <c r="M116" s="31">
        <f>VLOOKUP(A116,'Absolute Total Monosaccharide C'!$E$2:$T$999,4)</f>
        <v>0.011272</v>
      </c>
      <c r="N116" s="31">
        <f>VLOOKUP(A116,'Absolute Total Monosaccharide C'!$E$2:$T$999,5)</f>
        <v>0</v>
      </c>
      <c r="O116" s="31">
        <f>VLOOKUP(A116,'Absolute Total Monosaccharide C'!$E$2:$T$999,6)</f>
        <v>0.019629</v>
      </c>
      <c r="P116" s="100">
        <f>VLOOKUP(A116,'Absolute Total Monosaccharide C'!$E$2:$T$999,7)</f>
        <v>0.016855</v>
      </c>
      <c r="Q116" s="31">
        <f>VLOOKUP(A116,'Absolute Total Monosaccharide C'!$E$2:$T$999,8)</f>
        <v>0</v>
      </c>
      <c r="R116" s="31">
        <f>VLOOKUP(A116,'Absolute Total Monosaccharide C'!$E$2:$T$999,9)</f>
        <v>0.000134</v>
      </c>
      <c r="S116" s="31">
        <f>VLOOKUP(A116,'Absolute Total Monosaccharide C'!$E$2:$T$999,10)</f>
        <v>0</v>
      </c>
      <c r="T116" s="31">
        <f>VLOOKUP(A116,'Absolute Total Monosaccharide C'!$E$2:$T$999,11)</f>
        <v>0.000389</v>
      </c>
      <c r="U116" s="31">
        <f>VLOOKUP(A116,'Absolute Total Monosaccharide C'!$E$2:$T$999,12)</f>
        <v>0</v>
      </c>
      <c r="V116" s="31">
        <f>VLOOKUP(A116,'Absolute Total Monosaccharide C'!$E$2:$T$999,13)</f>
        <v>0</v>
      </c>
      <c r="W116" s="31">
        <f>VLOOKUP(A116,'Absolute Total Monosaccharide C'!$E$2:$T$999,14)</f>
        <v>0.001517</v>
      </c>
      <c r="X116" s="31">
        <f>VLOOKUP(A116,'Absolute Total Monosaccharide C'!$E$2:$T$999,15)</f>
        <v>0</v>
      </c>
      <c r="Y116" s="31">
        <f>VLOOKUP(A116,'Absolute Total Monosaccharide C'!$E$2:$T$999,16)</f>
        <v>0</v>
      </c>
      <c r="Z116" s="100">
        <f>VLOOKUP(A116,'Absolute Total Monosaccharide C'!$E$2:$T$999,2)</f>
        <v>10.35</v>
      </c>
      <c r="AA116" s="31"/>
    </row>
    <row r="117">
      <c r="A117" s="19" t="s">
        <v>804</v>
      </c>
      <c r="B117" s="8" t="str">
        <f>VLOOKUP(A117,'Food Encyclopedia'!$C$2:$K$999,3)&amp;","&amp;VLOOKUP(A117,'Food Encyclopedia'!$C$2:$K$999,4)&amp;","&amp;VLOOKUP(A117,'Food Encyclopedia'!$C$2:$K$999,5)&amp;","&amp;VLOOKUP(A117,'Food Encyclopedia'!$C$2:$K$999,6)</f>
        <v>Ravioli, commercial product, pre-cooked,Organics Happy Tot,Organic squash ravioli with squash, pumpkin &amp; sage sauce, Tots &amp; Tykes (12+ months),Grain Products</v>
      </c>
      <c r="C117" s="2" t="s">
        <v>89</v>
      </c>
      <c r="D117" s="31" t="str">
        <f>VLOOKUP(A117,'Food Encyclopedia'!$C$2:$K$999,6)</f>
        <v>Grain Products</v>
      </c>
      <c r="E117" s="98">
        <v>50.0</v>
      </c>
      <c r="F117" s="31">
        <f t="shared" si="1"/>
        <v>50000</v>
      </c>
      <c r="G117" s="31" t="str">
        <f>VLOOKUP(A117,'Food Encyclopedia'!$C$2:$K$999,7)</f>
        <v>Commercial weaning</v>
      </c>
      <c r="H117" s="31" t="str">
        <f t="shared" si="2"/>
        <v>#VALUE!</v>
      </c>
      <c r="I117" s="31" t="str">
        <f t="shared" si="3"/>
        <v>#VALUE!</v>
      </c>
      <c r="J117" s="99" t="str">
        <f t="shared" si="4"/>
        <v>#VALUE!</v>
      </c>
      <c r="K117" s="116" t="str">
        <f t="shared" si="5"/>
        <v>#VALUE!</v>
      </c>
      <c r="L117" s="31">
        <f>VLOOKUP(A117,'Absolute Total Monosaccharide C'!$E$2:$T$999,3)</f>
        <v>0.628215</v>
      </c>
      <c r="M117" s="31">
        <f>VLOOKUP(A117,'Absolute Total Monosaccharide C'!$E$2:$T$999,4)</f>
        <v>0.018585</v>
      </c>
      <c r="N117" s="31">
        <f>VLOOKUP(A117,'Absolute Total Monosaccharide C'!$E$2:$T$999,5)</f>
        <v>0.005428</v>
      </c>
      <c r="O117" s="31">
        <f>VLOOKUP(A117,'Absolute Total Monosaccharide C'!$E$2:$T$999,6)</f>
        <v>0.013949</v>
      </c>
      <c r="P117" s="100">
        <f>VLOOKUP(A117,'Absolute Total Monosaccharide C'!$E$2:$T$999,7)</f>
        <v>0.011345</v>
      </c>
      <c r="Q117" s="31">
        <f>VLOOKUP(A117,'Absolute Total Monosaccharide C'!$E$2:$T$999,8)</f>
        <v>0</v>
      </c>
      <c r="R117" s="31">
        <f>VLOOKUP(A117,'Absolute Total Monosaccharide C'!$E$2:$T$999,9)</f>
        <v>0.0005</v>
      </c>
      <c r="S117" s="31">
        <f>VLOOKUP(A117,'Absolute Total Monosaccharide C'!$E$2:$T$999,10)</f>
        <v>0</v>
      </c>
      <c r="T117" s="31">
        <f>VLOOKUP(A117,'Absolute Total Monosaccharide C'!$E$2:$T$999,11)</f>
        <v>0.006626</v>
      </c>
      <c r="U117" s="31">
        <f>VLOOKUP(A117,'Absolute Total Monosaccharide C'!$E$2:$T$999,12)</f>
        <v>0</v>
      </c>
      <c r="V117" s="31">
        <f>VLOOKUP(A117,'Absolute Total Monosaccharide C'!$E$2:$T$999,13)</f>
        <v>0</v>
      </c>
      <c r="W117" s="31">
        <f>VLOOKUP(A117,'Absolute Total Monosaccharide C'!$E$2:$T$999,14)</f>
        <v>0.003045</v>
      </c>
      <c r="X117" s="31">
        <f>VLOOKUP(A117,'Absolute Total Monosaccharide C'!$E$2:$T$999,15)</f>
        <v>0</v>
      </c>
      <c r="Y117" s="31">
        <f>VLOOKUP(A117,'Absolute Total Monosaccharide C'!$E$2:$T$999,16)</f>
        <v>0</v>
      </c>
      <c r="Z117" s="100">
        <f>VLOOKUP(A117,'Absolute Total Monosaccharide C'!$E$2:$T$999,2)</f>
        <v>10.37</v>
      </c>
      <c r="AA117" s="19">
        <v>0.788491561</v>
      </c>
    </row>
    <row r="118">
      <c r="A118" s="19" t="s">
        <v>254</v>
      </c>
      <c r="B118" s="8" t="str">
        <f>VLOOKUP(A118,'Food Encyclopedia'!$C$2:$K$999,3)&amp;","&amp;VLOOKUP(A118,'Food Encyclopedia'!$C$2:$K$999,4)&amp;","&amp;VLOOKUP(A118,'Food Encyclopedia'!$C$2:$K$999,5)&amp;","&amp;VLOOKUP(A118,'Food Encyclopedia'!$C$2:$K$999,6)</f>
        <v>Avocado, hass (small), flesh, fresh,Calavo,,Fruits</v>
      </c>
      <c r="C118" s="2" t="s">
        <v>89</v>
      </c>
      <c r="D118" s="31" t="str">
        <f>VLOOKUP(A118,'Food Encyclopedia'!$C$2:$K$999,6)</f>
        <v>Fruits</v>
      </c>
      <c r="E118" s="98">
        <v>38.0</v>
      </c>
      <c r="F118" s="31">
        <f t="shared" si="1"/>
        <v>38000</v>
      </c>
      <c r="G118" s="31" t="str">
        <f>VLOOKUP(A118,'Food Encyclopedia'!$C$2:$K$999,7)</f>
        <v>Fruit</v>
      </c>
      <c r="H118" s="31" t="str">
        <f t="shared" si="2"/>
        <v>#VALUE!</v>
      </c>
      <c r="I118" s="31" t="str">
        <f t="shared" si="3"/>
        <v>#VALUE!</v>
      </c>
      <c r="J118" s="99" t="str">
        <f t="shared" si="4"/>
        <v>#VALUE!</v>
      </c>
      <c r="K118" s="116" t="str">
        <f t="shared" si="5"/>
        <v>#VALUE!</v>
      </c>
      <c r="L118" s="31">
        <f>VLOOKUP(A118,'Absolute Total Monosaccharide C'!$E$2:$T$999,3)</f>
        <v>0.014341</v>
      </c>
      <c r="M118" s="31">
        <f>VLOOKUP(A118,'Absolute Total Monosaccharide C'!$E$2:$T$999,4)</f>
        <v>0.006355</v>
      </c>
      <c r="N118" s="31">
        <f>VLOOKUP(A118,'Absolute Total Monosaccharide C'!$E$2:$T$999,5)</f>
        <v>0.022382</v>
      </c>
      <c r="O118" s="31">
        <f>VLOOKUP(A118,'Absolute Total Monosaccharide C'!$E$2:$T$999,6)</f>
        <v>0.006038</v>
      </c>
      <c r="P118" s="100">
        <f>VLOOKUP(A118,'Absolute Total Monosaccharide C'!$E$2:$T$999,7)</f>
        <v>0.015802</v>
      </c>
      <c r="Q118" s="31">
        <f>VLOOKUP(A118,'Absolute Total Monosaccharide C'!$E$2:$T$999,8)</f>
        <v>0</v>
      </c>
      <c r="R118" s="31">
        <f>VLOOKUP(A118,'Absolute Total Monosaccharide C'!$E$2:$T$999,9)</f>
        <v>0.001705</v>
      </c>
      <c r="S118" s="31">
        <f>VLOOKUP(A118,'Absolute Total Monosaccharide C'!$E$2:$T$999,10)</f>
        <v>0</v>
      </c>
      <c r="T118" s="31">
        <f>VLOOKUP(A118,'Absolute Total Monosaccharide C'!$E$2:$T$999,11)</f>
        <v>0.033979</v>
      </c>
      <c r="U118" s="31">
        <f>VLOOKUP(A118,'Absolute Total Monosaccharide C'!$E$2:$T$999,12)</f>
        <v>0</v>
      </c>
      <c r="V118" s="31">
        <f>VLOOKUP(A118,'Absolute Total Monosaccharide C'!$E$2:$T$999,13)</f>
        <v>0</v>
      </c>
      <c r="W118" s="31">
        <f>VLOOKUP(A118,'Absolute Total Monosaccharide C'!$E$2:$T$999,14)</f>
        <v>0.001095</v>
      </c>
      <c r="X118" s="31">
        <f>VLOOKUP(A118,'Absolute Total Monosaccharide C'!$E$2:$T$999,15)</f>
        <v>0</v>
      </c>
      <c r="Y118" s="31" t="str">
        <f>VLOOKUP(A118,'Absolute Total Monosaccharide C'!$E$2:$T$999,16)</f>
        <v/>
      </c>
      <c r="Z118" s="100">
        <f>VLOOKUP(A118,'Absolute Total Monosaccharide C'!$E$2:$T$999,2)</f>
        <v>10.48</v>
      </c>
      <c r="AA118" s="31"/>
    </row>
    <row r="119">
      <c r="A119" s="19" t="s">
        <v>1229</v>
      </c>
      <c r="B119" s="8" t="str">
        <f>VLOOKUP(A119,'Food Encyclopedia'!$C$2:$K$999,3)&amp;","&amp;VLOOKUP(A119,'Food Encyclopedia'!$C$2:$K$999,4)&amp;","&amp;VLOOKUP(A119,'Food Encyclopedia'!$C$2:$K$999,5)&amp;","&amp;VLOOKUP(A119,'Food Encyclopedia'!$C$2:$K$999,6)</f>
        <v>Kasha, NA, whole grain, dried,Bob's Red Mill,Organic Whole Grain Kasha: The Traditional Grain of Eastern Europe,Grain Products</v>
      </c>
      <c r="D119" s="31" t="str">
        <f>VLOOKUP(A119,'Food Encyclopedia'!$C$2:$K$999,6)</f>
        <v>Grain Products</v>
      </c>
      <c r="E119" s="98">
        <v>40.0</v>
      </c>
      <c r="F119" s="31">
        <f t="shared" si="1"/>
        <v>40000</v>
      </c>
      <c r="G119" s="31" t="str">
        <f>VLOOKUP(A119,'Food Encyclopedia'!$C$2:$K$999,7)</f>
        <v>Grains</v>
      </c>
      <c r="H119" s="31" t="str">
        <f t="shared" si="2"/>
        <v>#VALUE!</v>
      </c>
      <c r="I119" s="31" t="str">
        <f t="shared" si="3"/>
        <v>#VALUE!</v>
      </c>
      <c r="J119" s="99" t="str">
        <f t="shared" si="4"/>
        <v>#VALUE!</v>
      </c>
      <c r="K119" s="116" t="str">
        <f t="shared" si="5"/>
        <v>#VALUE!</v>
      </c>
      <c r="L119" s="31">
        <f>VLOOKUP(A119,'Absolute Total Monosaccharide C'!$E$2:$T$999,3)</f>
        <v>0.621477</v>
      </c>
      <c r="M119" s="31">
        <f>VLOOKUP(A119,'Absolute Total Monosaccharide C'!$E$2:$T$999,4)</f>
        <v>0.003706</v>
      </c>
      <c r="N119" s="31">
        <f>VLOOKUP(A119,'Absolute Total Monosaccharide C'!$E$2:$T$999,5)</f>
        <v>0.002841</v>
      </c>
      <c r="O119" s="31">
        <f>VLOOKUP(A119,'Absolute Total Monosaccharide C'!$E$2:$T$999,6)</f>
        <v>0.001206</v>
      </c>
      <c r="P119" s="100">
        <f>VLOOKUP(A119,'Absolute Total Monosaccharide C'!$E$2:$T$999,7)</f>
        <v>0.011588</v>
      </c>
      <c r="Q119" s="31">
        <f>VLOOKUP(A119,'Absolute Total Monosaccharide C'!$E$2:$T$999,8)</f>
        <v>0.000668</v>
      </c>
      <c r="R119" s="31">
        <f>VLOOKUP(A119,'Absolute Total Monosaccharide C'!$E$2:$T$999,9)</f>
        <v>0.000485</v>
      </c>
      <c r="S119" s="31">
        <f>VLOOKUP(A119,'Absolute Total Monosaccharide C'!$E$2:$T$999,10)</f>
        <v>0.000115</v>
      </c>
      <c r="T119" s="31">
        <f>VLOOKUP(A119,'Absolute Total Monosaccharide C'!$E$2:$T$999,11)</f>
        <v>0.000825</v>
      </c>
      <c r="U119" s="31">
        <f>VLOOKUP(A119,'Absolute Total Monosaccharide C'!$E$2:$T$999,12)</f>
        <v>0</v>
      </c>
      <c r="V119" s="31">
        <f>VLOOKUP(A119,'Absolute Total Monosaccharide C'!$E$2:$T$999,13)</f>
        <v>0</v>
      </c>
      <c r="W119" s="31">
        <f>VLOOKUP(A119,'Absolute Total Monosaccharide C'!$E$2:$T$999,14)</f>
        <v>0.000424</v>
      </c>
      <c r="X119" s="31">
        <f>VLOOKUP(A119,'Absolute Total Monosaccharide C'!$E$2:$T$999,15)</f>
        <v>0</v>
      </c>
      <c r="Y119" s="31">
        <f>VLOOKUP(A119,'Absolute Total Monosaccharide C'!$E$2:$T$999,16)</f>
        <v>0.000466</v>
      </c>
      <c r="Z119" s="100">
        <f>VLOOKUP(A119,'Absolute Total Monosaccharide C'!$E$2:$T$999,2)</f>
        <v>10.218</v>
      </c>
      <c r="AA119" s="31"/>
    </row>
    <row r="120">
      <c r="A120" s="19" t="s">
        <v>484</v>
      </c>
      <c r="B120" s="8" t="str">
        <f>VLOOKUP(A120,'Food Encyclopedia'!$C$2:$K$999,3)&amp;","&amp;VLOOKUP(A120,'Food Encyclopedia'!$C$2:$K$999,4)&amp;","&amp;VLOOKUP(A120,'Food Encyclopedia'!$C$2:$K$999,5)&amp;","&amp;VLOOKUP(A120,'Food Encyclopedia'!$C$2:$K$999,6)</f>
        <v>Yam, sweet red, whole, fresh,NA,,Vegetables</v>
      </c>
      <c r="C120" s="2" t="s">
        <v>418</v>
      </c>
      <c r="D120" s="31" t="str">
        <f>VLOOKUP(A120,'Food Encyclopedia'!$C$2:$K$999,6)</f>
        <v>Vegetables</v>
      </c>
      <c r="E120" s="98">
        <v>70.0</v>
      </c>
      <c r="F120" s="31">
        <f t="shared" si="1"/>
        <v>70000</v>
      </c>
      <c r="G120" s="31" t="str">
        <f>VLOOKUP(A120,'Food Encyclopedia'!$C$2:$K$999,7)</f>
        <v>Vegetable</v>
      </c>
      <c r="H120" s="31" t="str">
        <f t="shared" si="2"/>
        <v>#VALUE!</v>
      </c>
      <c r="I120" s="31" t="str">
        <f t="shared" si="3"/>
        <v>#VALUE!</v>
      </c>
      <c r="J120" s="99" t="str">
        <f t="shared" si="4"/>
        <v>#VALUE!</v>
      </c>
      <c r="K120" s="116" t="str">
        <f t="shared" si="5"/>
        <v>#VALUE!</v>
      </c>
      <c r="L120" s="31">
        <f>VLOOKUP(A120,'Absolute Total Monosaccharide C'!$E$2:$T$999,3)</f>
        <v>0.484315</v>
      </c>
      <c r="M120" s="31">
        <f>VLOOKUP(A120,'Absolute Total Monosaccharide C'!$E$2:$T$999,4)</f>
        <v>0.023677</v>
      </c>
      <c r="N120" s="31">
        <f>VLOOKUP(A120,'Absolute Total Monosaccharide C'!$E$2:$T$999,5)</f>
        <v>0.008127</v>
      </c>
      <c r="O120" s="31">
        <f>VLOOKUP(A120,'Absolute Total Monosaccharide C'!$E$2:$T$999,6)</f>
        <v>0.014089</v>
      </c>
      <c r="P120" s="100">
        <f>VLOOKUP(A120,'Absolute Total Monosaccharide C'!$E$2:$T$999,7)</f>
        <v>0.012367</v>
      </c>
      <c r="Q120" s="31">
        <f>VLOOKUP(A120,'Absolute Total Monosaccharide C'!$E$2:$T$999,8)</f>
        <v>0.001245</v>
      </c>
      <c r="R120" s="31">
        <f>VLOOKUP(A120,'Absolute Total Monosaccharide C'!$E$2:$T$999,9)</f>
        <v>0.002793</v>
      </c>
      <c r="S120" s="31">
        <f>VLOOKUP(A120,'Absolute Total Monosaccharide C'!$E$2:$T$999,10)</f>
        <v>0</v>
      </c>
      <c r="T120" s="31">
        <f>VLOOKUP(A120,'Absolute Total Monosaccharide C'!$E$2:$T$999,11)</f>
        <v>0.022417</v>
      </c>
      <c r="U120" s="31">
        <f>VLOOKUP(A120,'Absolute Total Monosaccharide C'!$E$2:$T$999,12)</f>
        <v>0</v>
      </c>
      <c r="V120" s="31">
        <f>VLOOKUP(A120,'Absolute Total Monosaccharide C'!$E$2:$T$999,13)</f>
        <v>0</v>
      </c>
      <c r="W120" s="31">
        <f>VLOOKUP(A120,'Absolute Total Monosaccharide C'!$E$2:$T$999,14)</f>
        <v>0.000264</v>
      </c>
      <c r="X120" s="31">
        <f>VLOOKUP(A120,'Absolute Total Monosaccharide C'!$E$2:$T$999,15)</f>
        <v>0</v>
      </c>
      <c r="Y120" s="31">
        <f>VLOOKUP(A120,'Absolute Total Monosaccharide C'!$E$2:$T$999,16)</f>
        <v>0.000469</v>
      </c>
      <c r="Z120" s="100">
        <f>VLOOKUP(A120,'Absolute Total Monosaccharide C'!$E$2:$T$999,2)</f>
        <v>10.44</v>
      </c>
      <c r="AA120" s="19">
        <v>1.103441915</v>
      </c>
    </row>
    <row r="121">
      <c r="A121" s="19" t="s">
        <v>1047</v>
      </c>
      <c r="B121" s="8" t="str">
        <f>VLOOKUP(A121,'Food Encyclopedia'!$C$2:$K$999,3)&amp;","&amp;VLOOKUP(A121,'Food Encyclopedia'!$C$2:$K$999,4)&amp;","&amp;VLOOKUP(A121,'Food Encyclopedia'!$C$2:$K$999,5)&amp;","&amp;VLOOKUP(A121,'Food Encyclopedia'!$C$2:$K$999,6)</f>
        <v>baby food blend, commercial product, pouch,Gerber Organic,Pear (2/5), zucchini (1 3/4 tbsp), mango (1 1/2 tbsp), sitter (2nd foods),Fruits</v>
      </c>
      <c r="C121" s="2" t="s">
        <v>812</v>
      </c>
      <c r="D121" s="31" t="str">
        <f>VLOOKUP(A121,'Food Encyclopedia'!$C$2:$K$999,6)</f>
        <v>Fruits</v>
      </c>
      <c r="E121" s="98">
        <v>50.0</v>
      </c>
      <c r="F121" s="31">
        <f t="shared" si="1"/>
        <v>50000</v>
      </c>
      <c r="G121" s="31" t="str">
        <f>VLOOKUP(A121,'Food Encyclopedia'!$C$2:$K$999,7)</f>
        <v>Commercial weaning</v>
      </c>
      <c r="H121" s="31" t="str">
        <f t="shared" si="2"/>
        <v>#VALUE!</v>
      </c>
      <c r="I121" s="31" t="str">
        <f t="shared" si="3"/>
        <v>#VALUE!</v>
      </c>
      <c r="J121" s="99" t="str">
        <f t="shared" si="4"/>
        <v>#VALUE!</v>
      </c>
      <c r="K121" s="116" t="str">
        <f t="shared" si="5"/>
        <v>#VALUE!</v>
      </c>
      <c r="L121" s="31">
        <f>VLOOKUP(A121,'Absolute Total Monosaccharide C'!$E$2:$T$999,3)</f>
        <v>0.141154</v>
      </c>
      <c r="M121" s="31">
        <f>VLOOKUP(A121,'Absolute Total Monosaccharide C'!$E$2:$T$999,4)</f>
        <v>0.01652</v>
      </c>
      <c r="N121" s="31">
        <f>VLOOKUP(A121,'Absolute Total Monosaccharide C'!$E$2:$T$999,5)</f>
        <v>0.165764</v>
      </c>
      <c r="O121" s="31">
        <f>VLOOKUP(A121,'Absolute Total Monosaccharide C'!$E$2:$T$999,6)</f>
        <v>0.032726</v>
      </c>
      <c r="P121" s="100">
        <f>VLOOKUP(A121,'Absolute Total Monosaccharide C'!$E$2:$T$999,7)</f>
        <v>0.022346</v>
      </c>
      <c r="Q121" s="31">
        <f>VLOOKUP(A121,'Absolute Total Monosaccharide C'!$E$2:$T$999,8)</f>
        <v>0.002485</v>
      </c>
      <c r="R121" s="31">
        <f>VLOOKUP(A121,'Absolute Total Monosaccharide C'!$E$2:$T$999,9)</f>
        <v>0.001678</v>
      </c>
      <c r="S121" s="31">
        <f>VLOOKUP(A121,'Absolute Total Monosaccharide C'!$E$2:$T$999,10)</f>
        <v>0</v>
      </c>
      <c r="T121" s="31">
        <f>VLOOKUP(A121,'Absolute Total Monosaccharide C'!$E$2:$T$999,11)</f>
        <v>0.019946</v>
      </c>
      <c r="U121" s="31">
        <f>VLOOKUP(A121,'Absolute Total Monosaccharide C'!$E$2:$T$999,12)</f>
        <v>0</v>
      </c>
      <c r="V121" s="31">
        <f>VLOOKUP(A121,'Absolute Total Monosaccharide C'!$E$2:$T$999,13)</f>
        <v>0</v>
      </c>
      <c r="W121" s="31">
        <f>VLOOKUP(A121,'Absolute Total Monosaccharide C'!$E$2:$T$999,14)</f>
        <v>0.00189</v>
      </c>
      <c r="X121" s="31">
        <f>VLOOKUP(A121,'Absolute Total Monosaccharide C'!$E$2:$T$999,15)</f>
        <v>0.000568</v>
      </c>
      <c r="Y121" s="31">
        <f>VLOOKUP(A121,'Absolute Total Monosaccharide C'!$E$2:$T$999,16)</f>
        <v>0</v>
      </c>
      <c r="Z121" s="100">
        <f>VLOOKUP(A121,'Absolute Total Monosaccharide C'!$E$2:$T$999,2)</f>
        <v>10.09</v>
      </c>
      <c r="AA121" s="31"/>
    </row>
    <row r="122">
      <c r="A122" s="19" t="s">
        <v>715</v>
      </c>
      <c r="B122" s="8" t="str">
        <f>VLOOKUP(A122,'Food Encyclopedia'!$C$2:$K$999,3)&amp;","&amp;VLOOKUP(A122,'Food Encyclopedia'!$C$2:$K$999,4)&amp;","&amp;VLOOKUP(A122,'Food Encyclopedia'!$C$2:$K$999,5)&amp;","&amp;VLOOKUP(A122,'Food Encyclopedia'!$C$2:$K$999,6)</f>
        <v>Cereal, rice, NA, packed,Chex,,Grain Products</v>
      </c>
      <c r="C122" s="2" t="s">
        <v>89</v>
      </c>
      <c r="D122" s="31" t="str">
        <f>VLOOKUP(A122,'Food Encyclopedia'!$C$2:$K$999,6)</f>
        <v>Grain Products</v>
      </c>
      <c r="E122" s="98">
        <v>40.0</v>
      </c>
      <c r="F122" s="31">
        <f t="shared" si="1"/>
        <v>40000</v>
      </c>
      <c r="G122" s="31" t="str">
        <f>VLOOKUP(A122,'Food Encyclopedia'!$C$2:$K$999,7)</f>
        <v>Cereal</v>
      </c>
      <c r="H122" s="31" t="str">
        <f t="shared" si="2"/>
        <v>#VALUE!</v>
      </c>
      <c r="I122" s="31" t="str">
        <f t="shared" si="3"/>
        <v>#VALUE!</v>
      </c>
      <c r="J122" s="99" t="str">
        <f t="shared" si="4"/>
        <v>#VALUE!</v>
      </c>
      <c r="K122" s="116" t="str">
        <f t="shared" si="5"/>
        <v>#VALUE!</v>
      </c>
      <c r="L122" s="31">
        <f>VLOOKUP(A122,'Absolute Total Monosaccharide C'!$E$2:$T$999,3)</f>
        <v>0.825131</v>
      </c>
      <c r="M122" s="31">
        <f>VLOOKUP(A122,'Absolute Total Monosaccharide C'!$E$2:$T$999,4)</f>
        <v>0.003698</v>
      </c>
      <c r="N122" s="31">
        <f>VLOOKUP(A122,'Absolute Total Monosaccharide C'!$E$2:$T$999,5)</f>
        <v>0.001793</v>
      </c>
      <c r="O122" s="31">
        <f>VLOOKUP(A122,'Absolute Total Monosaccharide C'!$E$2:$T$999,6)</f>
        <v>0.003697</v>
      </c>
      <c r="P122" s="100">
        <f>VLOOKUP(A122,'Absolute Total Monosaccharide C'!$E$2:$T$999,7)</f>
        <v>0.00403</v>
      </c>
      <c r="Q122" s="31">
        <f>VLOOKUP(A122,'Absolute Total Monosaccharide C'!$E$2:$T$999,8)</f>
        <v>0</v>
      </c>
      <c r="R122" s="102">
        <f>VLOOKUP(A122,'Absolute Total Monosaccharide C'!$E$2:$T$999,9)</f>
        <v>0.0000925</v>
      </c>
      <c r="S122" s="31">
        <f>VLOOKUP(A122,'Absolute Total Monosaccharide C'!$E$2:$T$999,10)</f>
        <v>0</v>
      </c>
      <c r="T122" s="102">
        <f>VLOOKUP(A122,'Absolute Total Monosaccharide C'!$E$2:$T$999,11)</f>
        <v>0.0000294</v>
      </c>
      <c r="U122" s="31">
        <f>VLOOKUP(A122,'Absolute Total Monosaccharide C'!$E$2:$T$999,12)</f>
        <v>0</v>
      </c>
      <c r="V122" s="31">
        <f>VLOOKUP(A122,'Absolute Total Monosaccharide C'!$E$2:$T$999,13)</f>
        <v>0</v>
      </c>
      <c r="W122" s="31">
        <f>VLOOKUP(A122,'Absolute Total Monosaccharide C'!$E$2:$T$999,14)</f>
        <v>0</v>
      </c>
      <c r="X122" s="31">
        <f>VLOOKUP(A122,'Absolute Total Monosaccharide C'!$E$2:$T$999,15)</f>
        <v>0.000303</v>
      </c>
      <c r="Y122" s="31">
        <f>VLOOKUP(A122,'Absolute Total Monosaccharide C'!$E$2:$T$999,16)</f>
        <v>0</v>
      </c>
      <c r="Z122" s="100">
        <f>VLOOKUP(A122,'Absolute Total Monosaccharide C'!$E$2:$T$999,2)</f>
        <v>10.04</v>
      </c>
      <c r="AA122" s="19">
        <v>1.003543018</v>
      </c>
    </row>
    <row r="123">
      <c r="A123" s="19" t="s">
        <v>896</v>
      </c>
      <c r="B123" s="8" t="str">
        <f>VLOOKUP(A123,'Food Encyclopedia'!$C$2:$K$999,3)&amp;","&amp;VLOOKUP(A123,'Food Encyclopedia'!$C$2:$K$999,4)&amp;","&amp;VLOOKUP(A123,'Food Encyclopedia'!$C$2:$K$999,5)&amp;","&amp;VLOOKUP(A123,'Food Encyclopedia'!$C$2:$K$999,6)</f>
        <v>Baby food blend, commercial product, jar,Beech-Nut ,Peaches, Stage 2 (6+ months),Fruits</v>
      </c>
      <c r="C123" s="2" t="s">
        <v>858</v>
      </c>
      <c r="D123" s="31" t="str">
        <f>VLOOKUP(A123,'Food Encyclopedia'!$C$2:$K$999,6)</f>
        <v>Fruits</v>
      </c>
      <c r="E123" s="98">
        <v>50.0</v>
      </c>
      <c r="F123" s="31">
        <f t="shared" si="1"/>
        <v>50000</v>
      </c>
      <c r="G123" s="31" t="str">
        <f>VLOOKUP(A123,'Food Encyclopedia'!$C$2:$K$999,7)</f>
        <v>Commercial weaning</v>
      </c>
      <c r="H123" s="31" t="str">
        <f t="shared" si="2"/>
        <v>#VALUE!</v>
      </c>
      <c r="I123" s="31" t="str">
        <f t="shared" si="3"/>
        <v>#VALUE!</v>
      </c>
      <c r="J123" s="99" t="str">
        <f t="shared" si="4"/>
        <v>#VALUE!</v>
      </c>
      <c r="K123" s="116" t="str">
        <f t="shared" si="5"/>
        <v>#VALUE!</v>
      </c>
      <c r="L123" s="31">
        <f>VLOOKUP(A123,'Absolute Total Monosaccharide C'!$E$2:$T$999,3)</f>
        <v>0.249823</v>
      </c>
      <c r="M123" s="31">
        <f>VLOOKUP(A123,'Absolute Total Monosaccharide C'!$E$2:$T$999,4)</f>
        <v>0.017575</v>
      </c>
      <c r="N123" s="31">
        <f>VLOOKUP(A123,'Absolute Total Monosaccharide C'!$E$2:$T$999,5)</f>
        <v>0.165036</v>
      </c>
      <c r="O123" s="31">
        <f>VLOOKUP(A123,'Absolute Total Monosaccharide C'!$E$2:$T$999,6)</f>
        <v>0.025103</v>
      </c>
      <c r="P123" s="100">
        <f>VLOOKUP(A123,'Absolute Total Monosaccharide C'!$E$2:$T$999,7)</f>
        <v>0.017843</v>
      </c>
      <c r="Q123" s="31">
        <f>VLOOKUP(A123,'Absolute Total Monosaccharide C'!$E$2:$T$999,8)</f>
        <v>0.002488</v>
      </c>
      <c r="R123" s="31">
        <f>VLOOKUP(A123,'Absolute Total Monosaccharide C'!$E$2:$T$999,9)</f>
        <v>0.001584</v>
      </c>
      <c r="S123" s="31">
        <f>VLOOKUP(A123,'Absolute Total Monosaccharide C'!$E$2:$T$999,10)</f>
        <v>0</v>
      </c>
      <c r="T123" s="31">
        <f>VLOOKUP(A123,'Absolute Total Monosaccharide C'!$E$2:$T$999,11)</f>
        <v>0.019197</v>
      </c>
      <c r="U123" s="31">
        <f>VLOOKUP(A123,'Absolute Total Monosaccharide C'!$E$2:$T$999,12)</f>
        <v>0</v>
      </c>
      <c r="V123" s="31">
        <f>VLOOKUP(A123,'Absolute Total Monosaccharide C'!$E$2:$T$999,13)</f>
        <v>0</v>
      </c>
      <c r="W123" s="31">
        <f>VLOOKUP(A123,'Absolute Total Monosaccharide C'!$E$2:$T$999,14)</f>
        <v>0</v>
      </c>
      <c r="X123" s="31">
        <f>VLOOKUP(A123,'Absolute Total Monosaccharide C'!$E$2:$T$999,15)</f>
        <v>0.000657</v>
      </c>
      <c r="Y123" s="31">
        <f>VLOOKUP(A123,'Absolute Total Monosaccharide C'!$E$2:$T$999,16)</f>
        <v>0</v>
      </c>
      <c r="Z123" s="100">
        <f>VLOOKUP(A123,'Absolute Total Monosaccharide C'!$E$2:$T$999,2)</f>
        <v>10.47</v>
      </c>
      <c r="AA123" s="19">
        <v>0.690011079</v>
      </c>
    </row>
    <row r="124">
      <c r="A124" s="19" t="s">
        <v>922</v>
      </c>
      <c r="B124" s="8" t="str">
        <f>VLOOKUP(A124,'Food Encyclopedia'!$C$2:$K$999,3)&amp;","&amp;VLOOKUP(A124,'Food Encyclopedia'!$C$2:$K$999,4)&amp;","&amp;VLOOKUP(A124,'Food Encyclopedia'!$C$2:$K$999,5)&amp;","&amp;VLOOKUP(A124,'Food Encyclopedia'!$C$2:$K$999,6)</f>
        <v>Organic baby food, commercial product, pouch,Plum Organics,Mango (1/4), Stage 1 (4+ months),Fruits</v>
      </c>
      <c r="C124" s="2" t="s">
        <v>812</v>
      </c>
      <c r="D124" s="31" t="str">
        <f>VLOOKUP(A124,'Food Encyclopedia'!$C$2:$K$999,6)</f>
        <v>Fruits</v>
      </c>
      <c r="E124" s="98">
        <v>50.0</v>
      </c>
      <c r="F124" s="31">
        <f t="shared" si="1"/>
        <v>50000</v>
      </c>
      <c r="G124" s="31" t="str">
        <f>VLOOKUP(A124,'Food Encyclopedia'!$C$2:$K$999,7)</f>
        <v>Commercial weaning</v>
      </c>
      <c r="H124" s="31" t="str">
        <f t="shared" si="2"/>
        <v>#VALUE!</v>
      </c>
      <c r="I124" s="31" t="str">
        <f t="shared" si="3"/>
        <v>#VALUE!</v>
      </c>
      <c r="J124" s="99" t="str">
        <f t="shared" si="4"/>
        <v>#VALUE!</v>
      </c>
      <c r="K124" s="116" t="str">
        <f t="shared" si="5"/>
        <v>#VALUE!</v>
      </c>
      <c r="L124" s="31">
        <f>VLOOKUP(A124,'Absolute Total Monosaccharide C'!$E$2:$T$999,3)</f>
        <v>0.293738</v>
      </c>
      <c r="M124" s="31">
        <f>VLOOKUP(A124,'Absolute Total Monosaccharide C'!$E$2:$T$999,4)</f>
        <v>0.009579</v>
      </c>
      <c r="N124" s="31">
        <f>VLOOKUP(A124,'Absolute Total Monosaccharide C'!$E$2:$T$999,5)</f>
        <v>0.170141</v>
      </c>
      <c r="O124" s="31">
        <f>VLOOKUP(A124,'Absolute Total Monosaccharide C'!$E$2:$T$999,6)</f>
        <v>0.004187</v>
      </c>
      <c r="P124" s="100">
        <f>VLOOKUP(A124,'Absolute Total Monosaccharide C'!$E$2:$T$999,7)</f>
        <v>0.016975</v>
      </c>
      <c r="Q124" s="31">
        <f>VLOOKUP(A124,'Absolute Total Monosaccharide C'!$E$2:$T$999,8)</f>
        <v>0</v>
      </c>
      <c r="R124" s="31">
        <f>VLOOKUP(A124,'Absolute Total Monosaccharide C'!$E$2:$T$999,9)</f>
        <v>0.001462</v>
      </c>
      <c r="S124" s="31">
        <f>VLOOKUP(A124,'Absolute Total Monosaccharide C'!$E$2:$T$999,10)</f>
        <v>0</v>
      </c>
      <c r="T124" s="31">
        <f>VLOOKUP(A124,'Absolute Total Monosaccharide C'!$E$2:$T$999,11)</f>
        <v>0.023802</v>
      </c>
      <c r="U124" s="31">
        <f>VLOOKUP(A124,'Absolute Total Monosaccharide C'!$E$2:$T$999,12)</f>
        <v>0</v>
      </c>
      <c r="V124" s="31">
        <f>VLOOKUP(A124,'Absolute Total Monosaccharide C'!$E$2:$T$999,13)</f>
        <v>0</v>
      </c>
      <c r="W124" s="31">
        <f>VLOOKUP(A124,'Absolute Total Monosaccharide C'!$E$2:$T$999,14)</f>
        <v>0</v>
      </c>
      <c r="X124" s="31">
        <f>VLOOKUP(A124,'Absolute Total Monosaccharide C'!$E$2:$T$999,15)</f>
        <v>0</v>
      </c>
      <c r="Y124" s="31">
        <f>VLOOKUP(A124,'Absolute Total Monosaccharide C'!$E$2:$T$999,16)</f>
        <v>0.000299</v>
      </c>
      <c r="Z124" s="100">
        <f>VLOOKUP(A124,'Absolute Total Monosaccharide C'!$E$2:$T$999,2)</f>
        <v>10.6</v>
      </c>
      <c r="AA124" s="31"/>
    </row>
    <row r="125">
      <c r="A125" s="19" t="s">
        <v>402</v>
      </c>
      <c r="B125" s="8" t="str">
        <f>VLOOKUP(A125,'Food Encyclopedia'!$C$2:$K$999,3)&amp;","&amp;VLOOKUP(A125,'Food Encyclopedia'!$C$2:$K$999,4)&amp;","&amp;VLOOKUP(A125,'Food Encyclopedia'!$C$2:$K$999,5)&amp;","&amp;VLOOKUP(A125,'Food Encyclopedia'!$C$2:$K$999,6)</f>
        <v>Carrot, baby, flesh, peeled,Organics,,Vegetables</v>
      </c>
      <c r="C125" s="2" t="s">
        <v>192</v>
      </c>
      <c r="D125" s="31" t="str">
        <f>VLOOKUP(A125,'Food Encyclopedia'!$C$2:$K$999,6)</f>
        <v>Vegetables</v>
      </c>
      <c r="E125" s="98">
        <v>70.0</v>
      </c>
      <c r="F125" s="31">
        <f t="shared" si="1"/>
        <v>70000</v>
      </c>
      <c r="G125" s="31" t="str">
        <f>VLOOKUP(A125,'Food Encyclopedia'!$C$2:$K$999,7)</f>
        <v>Vegetable</v>
      </c>
      <c r="H125" s="31" t="str">
        <f t="shared" si="2"/>
        <v>#VALUE!</v>
      </c>
      <c r="I125" s="31" t="str">
        <f t="shared" si="3"/>
        <v>#VALUE!</v>
      </c>
      <c r="J125" s="99" t="str">
        <f t="shared" si="4"/>
        <v>#VALUE!</v>
      </c>
      <c r="K125" s="116" t="str">
        <f t="shared" si="5"/>
        <v>#VALUE!</v>
      </c>
      <c r="L125" s="31">
        <f>VLOOKUP(A125,'Absolute Total Monosaccharide C'!$E$2:$T$999,3)</f>
        <v>0.245477</v>
      </c>
      <c r="M125" s="31">
        <f>VLOOKUP(A125,'Absolute Total Monosaccharide C'!$E$2:$T$999,4)</f>
        <v>0.035955</v>
      </c>
      <c r="N125" s="31">
        <f>VLOOKUP(A125,'Absolute Total Monosaccharide C'!$E$2:$T$999,5)</f>
        <v>0.024085</v>
      </c>
      <c r="O125" s="31">
        <f>VLOOKUP(A125,'Absolute Total Monosaccharide C'!$E$2:$T$999,6)</f>
        <v>0.005045</v>
      </c>
      <c r="P125" s="100">
        <f>VLOOKUP(A125,'Absolute Total Monosaccharide C'!$E$2:$T$999,7)</f>
        <v>0.021681</v>
      </c>
      <c r="Q125" s="31">
        <f>VLOOKUP(A125,'Absolute Total Monosaccharide C'!$E$2:$T$999,8)</f>
        <v>0.003849</v>
      </c>
      <c r="R125" s="31">
        <f>VLOOKUP(A125,'Absolute Total Monosaccharide C'!$E$2:$T$999,9)</f>
        <v>0.0035</v>
      </c>
      <c r="S125" s="31">
        <f>VLOOKUP(A125,'Absolute Total Monosaccharide C'!$E$2:$T$999,10)</f>
        <v>0</v>
      </c>
      <c r="T125" s="31">
        <f>VLOOKUP(A125,'Absolute Total Monosaccharide C'!$E$2:$T$999,11)</f>
        <v>0.041219</v>
      </c>
      <c r="U125" s="31">
        <f>VLOOKUP(A125,'Absolute Total Monosaccharide C'!$E$2:$T$999,12)</f>
        <v>0</v>
      </c>
      <c r="V125" s="31">
        <f>VLOOKUP(A125,'Absolute Total Monosaccharide C'!$E$2:$T$999,13)</f>
        <v>0</v>
      </c>
      <c r="W125" s="31">
        <f>VLOOKUP(A125,'Absolute Total Monosaccharide C'!$E$2:$T$999,14)</f>
        <v>0.004775</v>
      </c>
      <c r="X125" s="31">
        <f>VLOOKUP(A125,'Absolute Total Monosaccharide C'!$E$2:$T$999,15)</f>
        <v>0</v>
      </c>
      <c r="Y125" s="31">
        <f>VLOOKUP(A125,'Absolute Total Monosaccharide C'!$E$2:$T$999,16)</f>
        <v>0.000431</v>
      </c>
      <c r="Z125" s="100">
        <f>VLOOKUP(A125,'Absolute Total Monosaccharide C'!$E$2:$T$999,2)</f>
        <v>10.32</v>
      </c>
      <c r="AA125" s="19">
        <v>1.09816866</v>
      </c>
    </row>
    <row r="126">
      <c r="A126" s="19" t="s">
        <v>852</v>
      </c>
      <c r="B126" s="8" t="str">
        <f>VLOOKUP(A126,'Food Encyclopedia'!$C$2:$K$999,3)&amp;","&amp;VLOOKUP(A126,'Food Encyclopedia'!$C$2:$K$999,4)&amp;","&amp;VLOOKUP(A126,'Food Encyclopedia'!$C$2:$K$999,5)&amp;","&amp;VLOOKUP(A126,'Food Encyclopedia'!$C$2:$K$999,6)</f>
        <v>Organic Baby Food, commercial product, precooked, pouch,Organics Happy Baby,Apples (1/3), sweet potatoes (1/6), granola (2 tsp), water (5 tsp), Stage 2 (6+ months) meal,Fruits</v>
      </c>
      <c r="C126" s="2" t="s">
        <v>812</v>
      </c>
      <c r="D126" s="31" t="str">
        <f>VLOOKUP(A126,'Food Encyclopedia'!$C$2:$K$999,6)</f>
        <v>Fruits</v>
      </c>
      <c r="E126" s="98">
        <v>50.0</v>
      </c>
      <c r="F126" s="31">
        <f t="shared" si="1"/>
        <v>50000</v>
      </c>
      <c r="G126" s="31" t="str">
        <f>VLOOKUP(A126,'Food Encyclopedia'!$C$2:$K$999,7)</f>
        <v>Commercial weaning</v>
      </c>
      <c r="H126" s="31" t="str">
        <f t="shared" si="2"/>
        <v>#VALUE!</v>
      </c>
      <c r="I126" s="31" t="str">
        <f t="shared" si="3"/>
        <v>#VALUE!</v>
      </c>
      <c r="J126" s="99" t="str">
        <f t="shared" si="4"/>
        <v>#VALUE!</v>
      </c>
      <c r="K126" s="116" t="str">
        <f t="shared" si="5"/>
        <v>#VALUE!</v>
      </c>
      <c r="L126" s="31">
        <f>VLOOKUP(A126,'Absolute Total Monosaccharide C'!$E$2:$T$999,3)</f>
        <v>0.267841</v>
      </c>
      <c r="M126" s="31">
        <f>VLOOKUP(A126,'Absolute Total Monosaccharide C'!$E$2:$T$999,4)</f>
        <v>0.0417</v>
      </c>
      <c r="N126" s="31">
        <f>VLOOKUP(A126,'Absolute Total Monosaccharide C'!$E$2:$T$999,5)</f>
        <v>0.178157</v>
      </c>
      <c r="O126" s="31">
        <f>VLOOKUP(A126,'Absolute Total Monosaccharide C'!$E$2:$T$999,6)</f>
        <v>0.006059</v>
      </c>
      <c r="P126" s="100">
        <f>VLOOKUP(A126,'Absolute Total Monosaccharide C'!$E$2:$T$999,7)</f>
        <v>0.017631</v>
      </c>
      <c r="Q126" s="31">
        <f>VLOOKUP(A126,'Absolute Total Monosaccharide C'!$E$2:$T$999,8)</f>
        <v>0.001219</v>
      </c>
      <c r="R126" s="31">
        <f>VLOOKUP(A126,'Absolute Total Monosaccharide C'!$E$2:$T$999,9)</f>
        <v>0.003317</v>
      </c>
      <c r="S126" s="31">
        <f>VLOOKUP(A126,'Absolute Total Monosaccharide C'!$E$2:$T$999,10)</f>
        <v>0</v>
      </c>
      <c r="T126" s="31">
        <f>VLOOKUP(A126,'Absolute Total Monosaccharide C'!$E$2:$T$999,11)</f>
        <v>0.035533</v>
      </c>
      <c r="U126" s="31">
        <f>VLOOKUP(A126,'Absolute Total Monosaccharide C'!$E$2:$T$999,12)</f>
        <v>0</v>
      </c>
      <c r="V126" s="31">
        <f>VLOOKUP(A126,'Absolute Total Monosaccharide C'!$E$2:$T$999,13)</f>
        <v>0</v>
      </c>
      <c r="W126" s="31">
        <f>VLOOKUP(A126,'Absolute Total Monosaccharide C'!$E$2:$T$999,14)</f>
        <v>0.001835</v>
      </c>
      <c r="X126" s="31">
        <f>VLOOKUP(A126,'Absolute Total Monosaccharide C'!$E$2:$T$999,15)</f>
        <v>0.000742</v>
      </c>
      <c r="Y126" s="31">
        <f>VLOOKUP(A126,'Absolute Total Monosaccharide C'!$E$2:$T$999,16)</f>
        <v>0</v>
      </c>
      <c r="Z126" s="100">
        <f>VLOOKUP(A126,'Absolute Total Monosaccharide C'!$E$2:$T$999,2)</f>
        <v>10.07</v>
      </c>
      <c r="AA126" s="19">
        <v>0.971068894</v>
      </c>
    </row>
    <row r="127">
      <c r="A127" s="19" t="s">
        <v>1191</v>
      </c>
      <c r="B127" s="8" t="str">
        <f>VLOOKUP(A127,'Food Encyclopedia'!$C$2:$K$999,3)&amp;","&amp;VLOOKUP(A127,'Food Encyclopedia'!$C$2:$K$999,4)&amp;","&amp;VLOOKUP(A127,'Food Encyclopedia'!$C$2:$K$999,5)&amp;","&amp;VLOOKUP(A127,'Food Encyclopedia'!$C$2:$K$999,6)</f>
        <v>Oatmeal, Scottish, stone ground, dried,Bob's Red Mill,Scottish Oatmeal, Stone ground-whole grain,Grain Products</v>
      </c>
      <c r="D127" s="31" t="str">
        <f>VLOOKUP(A127,'Food Encyclopedia'!$C$2:$K$999,6)</f>
        <v>Grain Products</v>
      </c>
      <c r="E127" s="98">
        <v>40.0</v>
      </c>
      <c r="F127" s="31">
        <f t="shared" si="1"/>
        <v>40000</v>
      </c>
      <c r="G127" s="31" t="str">
        <f>VLOOKUP(A127,'Food Encyclopedia'!$C$2:$K$999,7)</f>
        <v>Cereal</v>
      </c>
      <c r="H127" s="31" t="str">
        <f t="shared" si="2"/>
        <v>#VALUE!</v>
      </c>
      <c r="I127" s="31" t="str">
        <f t="shared" si="3"/>
        <v>#VALUE!</v>
      </c>
      <c r="J127" s="99" t="str">
        <f t="shared" si="4"/>
        <v>#VALUE!</v>
      </c>
      <c r="K127" s="116" t="str">
        <f t="shared" si="5"/>
        <v>#VALUE!</v>
      </c>
      <c r="L127" s="31">
        <f>VLOOKUP(A127,'Absolute Total Monosaccharide C'!$E$2:$T$999,3)</f>
        <v>0.56631</v>
      </c>
      <c r="M127" s="31">
        <f>VLOOKUP(A127,'Absolute Total Monosaccharide C'!$E$2:$T$999,4)</f>
        <v>0.003231</v>
      </c>
      <c r="N127" s="31">
        <f>VLOOKUP(A127,'Absolute Total Monosaccharide C'!$E$2:$T$999,5)</f>
        <v>0.002969</v>
      </c>
      <c r="O127" s="31">
        <f>VLOOKUP(A127,'Absolute Total Monosaccharide C'!$E$2:$T$999,6)</f>
        <v>0.008647</v>
      </c>
      <c r="P127" s="100">
        <f>VLOOKUP(A127,'Absolute Total Monosaccharide C'!$E$2:$T$999,7)</f>
        <v>0.017708</v>
      </c>
      <c r="Q127" s="31">
        <f>VLOOKUP(A127,'Absolute Total Monosaccharide C'!$E$2:$T$999,8)</f>
        <v>0.000442</v>
      </c>
      <c r="R127" s="102">
        <f>VLOOKUP(A127,'Absolute Total Monosaccharide C'!$E$2:$T$999,9)</f>
        <v>0.0000879</v>
      </c>
      <c r="S127" s="31">
        <f>VLOOKUP(A127,'Absolute Total Monosaccharide C'!$E$2:$T$999,10)</f>
        <v>0.000162</v>
      </c>
      <c r="T127" s="31">
        <f>VLOOKUP(A127,'Absolute Total Monosaccharide C'!$E$2:$T$999,11)</f>
        <v>0.000135</v>
      </c>
      <c r="U127" s="31">
        <f>VLOOKUP(A127,'Absolute Total Monosaccharide C'!$E$2:$T$999,12)</f>
        <v>0</v>
      </c>
      <c r="V127" s="31">
        <f>VLOOKUP(A127,'Absolute Total Monosaccharide C'!$E$2:$T$999,13)</f>
        <v>0</v>
      </c>
      <c r="W127" s="31">
        <f>VLOOKUP(A127,'Absolute Total Monosaccharide C'!$E$2:$T$999,14)</f>
        <v>0.001739</v>
      </c>
      <c r="X127" s="31">
        <f>VLOOKUP(A127,'Absolute Total Monosaccharide C'!$E$2:$T$999,15)</f>
        <v>0</v>
      </c>
      <c r="Y127" s="31">
        <f>VLOOKUP(A127,'Absolute Total Monosaccharide C'!$E$2:$T$999,16)</f>
        <v>0.000538</v>
      </c>
      <c r="Z127" s="100">
        <f>VLOOKUP(A127,'Absolute Total Monosaccharide C'!$E$2:$T$999,2)</f>
        <v>10.611</v>
      </c>
      <c r="AA127" s="31"/>
    </row>
    <row r="128">
      <c r="A128" s="19" t="s">
        <v>356</v>
      </c>
      <c r="B128" s="8" t="str">
        <f>VLOOKUP(A128,'Food Encyclopedia'!$C$2:$K$999,3)&amp;","&amp;VLOOKUP(A128,'Food Encyclopedia'!$C$2:$K$999,4)&amp;","&amp;VLOOKUP(A128,'Food Encyclopedia'!$C$2:$K$999,5)&amp;","&amp;VLOOKUP(A128,'Food Encyclopedia'!$C$2:$K$999,6)</f>
        <v>Chard, rainbow (red stalk, green leaves), leaves and stalk, fresh,Cal-Organic,,Vegetables</v>
      </c>
      <c r="C128" s="2" t="s">
        <v>192</v>
      </c>
      <c r="D128" s="31" t="str">
        <f>VLOOKUP(A128,'Food Encyclopedia'!$C$2:$K$999,6)</f>
        <v>Vegetables</v>
      </c>
      <c r="E128" s="98">
        <v>40.0</v>
      </c>
      <c r="F128" s="31">
        <f t="shared" si="1"/>
        <v>40000</v>
      </c>
      <c r="G128" s="31" t="str">
        <f>VLOOKUP(A128,'Food Encyclopedia'!$C$2:$K$999,7)</f>
        <v>Vegetable</v>
      </c>
      <c r="H128" s="31" t="str">
        <f t="shared" si="2"/>
        <v>#VALUE!</v>
      </c>
      <c r="I128" s="31" t="str">
        <f t="shared" si="3"/>
        <v>#VALUE!</v>
      </c>
      <c r="J128" s="99" t="str">
        <f t="shared" si="4"/>
        <v>#VALUE!</v>
      </c>
      <c r="K128" s="116" t="str">
        <f t="shared" si="5"/>
        <v>#VALUE!</v>
      </c>
      <c r="L128" s="31">
        <f>VLOOKUP(A128,'Absolute Total Monosaccharide C'!$E$2:$T$999,3)</f>
        <v>0.127095</v>
      </c>
      <c r="M128" s="31">
        <f>VLOOKUP(A128,'Absolute Total Monosaccharide C'!$E$2:$T$999,4)</f>
        <v>0.034013</v>
      </c>
      <c r="N128" s="31">
        <f>VLOOKUP(A128,'Absolute Total Monosaccharide C'!$E$2:$T$999,5)</f>
        <v>0</v>
      </c>
      <c r="O128" s="31">
        <f>VLOOKUP(A128,'Absolute Total Monosaccharide C'!$E$2:$T$999,6)</f>
        <v>0.013859</v>
      </c>
      <c r="P128" s="100">
        <f>VLOOKUP(A128,'Absolute Total Monosaccharide C'!$E$2:$T$999,7)</f>
        <v>0.04373</v>
      </c>
      <c r="Q128" s="31">
        <f>VLOOKUP(A128,'Absolute Total Monosaccharide C'!$E$2:$T$999,8)</f>
        <v>0.002293</v>
      </c>
      <c r="R128" s="31">
        <f>VLOOKUP(A128,'Absolute Total Monosaccharide C'!$E$2:$T$999,9)</f>
        <v>0.006345</v>
      </c>
      <c r="S128" s="31">
        <f>VLOOKUP(A128,'Absolute Total Monosaccharide C'!$E$2:$T$999,10)</f>
        <v>0</v>
      </c>
      <c r="T128" s="31">
        <f>VLOOKUP(A128,'Absolute Total Monosaccharide C'!$E$2:$T$999,11)</f>
        <v>0.017616</v>
      </c>
      <c r="U128" s="31">
        <f>VLOOKUP(A128,'Absolute Total Monosaccharide C'!$E$2:$T$999,12)</f>
        <v>0</v>
      </c>
      <c r="V128" s="31">
        <f>VLOOKUP(A128,'Absolute Total Monosaccharide C'!$E$2:$T$999,13)</f>
        <v>0</v>
      </c>
      <c r="W128" s="31">
        <f>VLOOKUP(A128,'Absolute Total Monosaccharide C'!$E$2:$T$999,14)</f>
        <v>0.005143</v>
      </c>
      <c r="X128" s="31">
        <f>VLOOKUP(A128,'Absolute Total Monosaccharide C'!$E$2:$T$999,15)</f>
        <v>0</v>
      </c>
      <c r="Y128" s="31">
        <f>VLOOKUP(A128,'Absolute Total Monosaccharide C'!$E$2:$T$999,16)</f>
        <v>0.000999</v>
      </c>
      <c r="Z128" s="100">
        <f>VLOOKUP(A128,'Absolute Total Monosaccharide C'!$E$2:$T$999,2)</f>
        <v>10.24</v>
      </c>
      <c r="AA128" s="19">
        <v>0.313159305</v>
      </c>
    </row>
    <row r="129">
      <c r="A129" s="19" t="s">
        <v>908</v>
      </c>
      <c r="B129" s="8" t="str">
        <f>VLOOKUP(A129,'Food Encyclopedia'!$C$2:$K$999,3)&amp;","&amp;VLOOKUP(A129,'Food Encyclopedia'!$C$2:$K$999,4)&amp;","&amp;VLOOKUP(A129,'Food Encyclopedia'!$C$2:$K$999,5)&amp;","&amp;VLOOKUP(A129,'Food Encyclopedia'!$C$2:$K$999,6)</f>
        <v>Baby Organic, commercial product, pouch,Nature's Heart,Pear, peach, pumpkin, fig Stage 2 (6+ months),Fruits</v>
      </c>
      <c r="C129" s="2" t="s">
        <v>812</v>
      </c>
      <c r="D129" s="31" t="str">
        <f>VLOOKUP(A129,'Food Encyclopedia'!$C$2:$K$999,6)</f>
        <v>Fruits</v>
      </c>
      <c r="E129" s="98">
        <v>50.0</v>
      </c>
      <c r="F129" s="31">
        <f t="shared" si="1"/>
        <v>50000</v>
      </c>
      <c r="G129" s="31" t="str">
        <f>VLOOKUP(A129,'Food Encyclopedia'!$C$2:$K$999,7)</f>
        <v>Commercial weaning</v>
      </c>
      <c r="H129" s="31" t="str">
        <f t="shared" si="2"/>
        <v>#VALUE!</v>
      </c>
      <c r="I129" s="31" t="str">
        <f t="shared" si="3"/>
        <v>#VALUE!</v>
      </c>
      <c r="J129" s="99" t="str">
        <f t="shared" si="4"/>
        <v>#VALUE!</v>
      </c>
      <c r="K129" s="116" t="str">
        <f t="shared" si="5"/>
        <v>#VALUE!</v>
      </c>
      <c r="L129" s="31">
        <f>VLOOKUP(A129,'Absolute Total Monosaccharide C'!$E$2:$T$999,3)</f>
        <v>0.22286</v>
      </c>
      <c r="M129" s="31">
        <f>VLOOKUP(A129,'Absolute Total Monosaccharide C'!$E$2:$T$999,4)</f>
        <v>0.016896</v>
      </c>
      <c r="N129" s="31">
        <f>VLOOKUP(A129,'Absolute Total Monosaccharide C'!$E$2:$T$999,5)</f>
        <v>0.25892</v>
      </c>
      <c r="O129" s="31">
        <f>VLOOKUP(A129,'Absolute Total Monosaccharide C'!$E$2:$T$999,6)</f>
        <v>0.049737</v>
      </c>
      <c r="P129" s="100">
        <f>VLOOKUP(A129,'Absolute Total Monosaccharide C'!$E$2:$T$999,7)</f>
        <v>0.018522</v>
      </c>
      <c r="Q129" s="31">
        <f>VLOOKUP(A129,'Absolute Total Monosaccharide C'!$E$2:$T$999,8)</f>
        <v>0.002149</v>
      </c>
      <c r="R129" s="31">
        <f>VLOOKUP(A129,'Absolute Total Monosaccharide C'!$E$2:$T$999,9)</f>
        <v>0.002057</v>
      </c>
      <c r="S129" s="31">
        <f>VLOOKUP(A129,'Absolute Total Monosaccharide C'!$E$2:$T$999,10)</f>
        <v>0</v>
      </c>
      <c r="T129" s="31">
        <f>VLOOKUP(A129,'Absolute Total Monosaccharide C'!$E$2:$T$999,11)</f>
        <v>0.020379</v>
      </c>
      <c r="U129" s="31">
        <f>VLOOKUP(A129,'Absolute Total Monosaccharide C'!$E$2:$T$999,12)</f>
        <v>0</v>
      </c>
      <c r="V129" s="31">
        <f>VLOOKUP(A129,'Absolute Total Monosaccharide C'!$E$2:$T$999,13)</f>
        <v>0</v>
      </c>
      <c r="W129" s="31">
        <f>VLOOKUP(A129,'Absolute Total Monosaccharide C'!$E$2:$T$999,14)</f>
        <v>0.001771</v>
      </c>
      <c r="X129" s="31">
        <f>VLOOKUP(A129,'Absolute Total Monosaccharide C'!$E$2:$T$999,15)</f>
        <v>0.00051</v>
      </c>
      <c r="Y129" s="31">
        <f>VLOOKUP(A129,'Absolute Total Monosaccharide C'!$E$2:$T$999,16)</f>
        <v>0</v>
      </c>
      <c r="Z129" s="100">
        <f>VLOOKUP(A129,'Absolute Total Monosaccharide C'!$E$2:$T$999,2)</f>
        <v>10.27</v>
      </c>
      <c r="AA129" s="19">
        <v>0.622726949</v>
      </c>
    </row>
    <row r="130">
      <c r="A130" s="19" t="s">
        <v>879</v>
      </c>
      <c r="B130" s="8" t="str">
        <f>VLOOKUP(A130,'Food Encyclopedia'!$C$2:$K$999,3)&amp;","&amp;VLOOKUP(A130,'Food Encyclopedia'!$C$2:$K$999,4)&amp;","&amp;VLOOKUP(A130,'Food Encyclopedia'!$C$2:$K$999,5)&amp;","&amp;VLOOKUP(A130,'Food Encyclopedia'!$C$2:$K$999,6)</f>
        <v>Real Food For Babies, commercial product, jar,Beech-Nut Naturals,Pears, blueberries, Stage 2 (6+ months),Fruits</v>
      </c>
      <c r="C130" s="2" t="s">
        <v>858</v>
      </c>
      <c r="D130" s="31" t="str">
        <f>VLOOKUP(A130,'Food Encyclopedia'!$C$2:$K$999,6)</f>
        <v>Fruits</v>
      </c>
      <c r="E130" s="98">
        <v>50.0</v>
      </c>
      <c r="F130" s="31">
        <f t="shared" si="1"/>
        <v>50000</v>
      </c>
      <c r="G130" s="31" t="str">
        <f>VLOOKUP(A130,'Food Encyclopedia'!$C$2:$K$999,7)</f>
        <v>Commercial weaning</v>
      </c>
      <c r="H130" s="31" t="str">
        <f t="shared" si="2"/>
        <v>#VALUE!</v>
      </c>
      <c r="I130" s="31" t="str">
        <f t="shared" si="3"/>
        <v>#VALUE!</v>
      </c>
      <c r="J130" s="99" t="str">
        <f t="shared" si="4"/>
        <v>#VALUE!</v>
      </c>
      <c r="K130" s="116" t="str">
        <f t="shared" si="5"/>
        <v>#VALUE!</v>
      </c>
      <c r="L130" s="31">
        <f>VLOOKUP(A130,'Absolute Total Monosaccharide C'!$E$2:$T$999,3)</f>
        <v>0.099736</v>
      </c>
      <c r="M130" s="31">
        <f>VLOOKUP(A130,'Absolute Total Monosaccharide C'!$E$2:$T$999,4)</f>
        <v>0.009348</v>
      </c>
      <c r="N130" s="31">
        <f>VLOOKUP(A130,'Absolute Total Monosaccharide C'!$E$2:$T$999,5)</f>
        <v>0.100605</v>
      </c>
      <c r="O130" s="31">
        <f>VLOOKUP(A130,'Absolute Total Monosaccharide C'!$E$2:$T$999,6)</f>
        <v>0.03172</v>
      </c>
      <c r="P130" s="100">
        <f>VLOOKUP(A130,'Absolute Total Monosaccharide C'!$E$2:$T$999,7)</f>
        <v>0.018078</v>
      </c>
      <c r="Q130" s="31">
        <f>VLOOKUP(A130,'Absolute Total Monosaccharide C'!$E$2:$T$999,8)</f>
        <v>0</v>
      </c>
      <c r="R130" s="31">
        <f>VLOOKUP(A130,'Absolute Total Monosaccharide C'!$E$2:$T$999,9)</f>
        <v>0.001766</v>
      </c>
      <c r="S130" s="31">
        <f>VLOOKUP(A130,'Absolute Total Monosaccharide C'!$E$2:$T$999,10)</f>
        <v>0</v>
      </c>
      <c r="T130" s="31">
        <f>VLOOKUP(A130,'Absolute Total Monosaccharide C'!$E$2:$T$999,11)</f>
        <v>0.018079</v>
      </c>
      <c r="U130" s="31">
        <f>VLOOKUP(A130,'Absolute Total Monosaccharide C'!$E$2:$T$999,12)</f>
        <v>0.000648</v>
      </c>
      <c r="V130" s="31">
        <f>VLOOKUP(A130,'Absolute Total Monosaccharide C'!$E$2:$T$999,13)</f>
        <v>0.000261</v>
      </c>
      <c r="W130" s="31">
        <f>VLOOKUP(A130,'Absolute Total Monosaccharide C'!$E$2:$T$999,14)</f>
        <v>0</v>
      </c>
      <c r="X130" s="31">
        <f>VLOOKUP(A130,'Absolute Total Monosaccharide C'!$E$2:$T$999,15)</f>
        <v>0</v>
      </c>
      <c r="Y130" s="31">
        <f>VLOOKUP(A130,'Absolute Total Monosaccharide C'!$E$2:$T$999,16)</f>
        <v>0.000297</v>
      </c>
      <c r="Z130" s="100">
        <f>VLOOKUP(A130,'Absolute Total Monosaccharide C'!$E$2:$T$999,2)</f>
        <v>10.25</v>
      </c>
      <c r="AA130" s="31"/>
    </row>
    <row r="131">
      <c r="A131" s="19" t="s">
        <v>900</v>
      </c>
      <c r="B131" s="8" t="str">
        <f>VLOOKUP(A131,'Food Encyclopedia'!$C$2:$K$999,3)&amp;","&amp;VLOOKUP(A131,'Food Encyclopedia'!$C$2:$K$999,4)&amp;","&amp;VLOOKUP(A131,'Food Encyclopedia'!$C$2:$K$999,5)&amp;","&amp;VLOOKUP(A131,'Food Encyclopedia'!$C$2:$K$999,6)</f>
        <v>Fruits blend, commercial product, pouch,Beech-Nut Naturals,Fruities: Pears (1/4), bananas (1/3), raspberries (7), Stage 2 (6+ months),Fruits</v>
      </c>
      <c r="C131" s="2" t="s">
        <v>812</v>
      </c>
      <c r="D131" s="31" t="str">
        <f>VLOOKUP(A131,'Food Encyclopedia'!$C$2:$K$999,6)</f>
        <v>Fruits</v>
      </c>
      <c r="E131" s="98">
        <v>50.0</v>
      </c>
      <c r="F131" s="31">
        <f t="shared" si="1"/>
        <v>50000</v>
      </c>
      <c r="G131" s="31" t="str">
        <f>VLOOKUP(A131,'Food Encyclopedia'!$C$2:$K$999,7)</f>
        <v>Commercial weaning</v>
      </c>
      <c r="H131" s="31" t="str">
        <f t="shared" si="2"/>
        <v>#VALUE!</v>
      </c>
      <c r="I131" s="31" t="str">
        <f t="shared" si="3"/>
        <v>#VALUE!</v>
      </c>
      <c r="J131" s="99" t="str">
        <f t="shared" si="4"/>
        <v>#VALUE!</v>
      </c>
      <c r="K131" s="116" t="str">
        <f t="shared" si="5"/>
        <v>#VALUE!</v>
      </c>
      <c r="L131" s="31">
        <f>VLOOKUP(A131,'Absolute Total Monosaccharide C'!$E$2:$T$999,3)</f>
        <v>0.258156</v>
      </c>
      <c r="M131" s="31">
        <f>VLOOKUP(A131,'Absolute Total Monosaccharide C'!$E$2:$T$999,4)</f>
        <v>0.013356</v>
      </c>
      <c r="N131" s="31">
        <f>VLOOKUP(A131,'Absolute Total Monosaccharide C'!$E$2:$T$999,5)</f>
        <v>0.283705</v>
      </c>
      <c r="O131" s="31">
        <f>VLOOKUP(A131,'Absolute Total Monosaccharide C'!$E$2:$T$999,6)</f>
        <v>0.033436</v>
      </c>
      <c r="P131" s="100">
        <f>VLOOKUP(A131,'Absolute Total Monosaccharide C'!$E$2:$T$999,7)</f>
        <v>0.01448</v>
      </c>
      <c r="Q131" s="31">
        <f>VLOOKUP(A131,'Absolute Total Monosaccharide C'!$E$2:$T$999,8)</f>
        <v>0.001451</v>
      </c>
      <c r="R131" s="31">
        <f>VLOOKUP(A131,'Absolute Total Monosaccharide C'!$E$2:$T$999,9)</f>
        <v>0.001303</v>
      </c>
      <c r="S131" s="31">
        <f>VLOOKUP(A131,'Absolute Total Monosaccharide C'!$E$2:$T$999,10)</f>
        <v>0</v>
      </c>
      <c r="T131" s="31">
        <f>VLOOKUP(A131,'Absolute Total Monosaccharide C'!$E$2:$T$999,11)</f>
        <v>0.013345</v>
      </c>
      <c r="U131" s="31">
        <f>VLOOKUP(A131,'Absolute Total Monosaccharide C'!$E$2:$T$999,12)</f>
        <v>0</v>
      </c>
      <c r="V131" s="31">
        <f>VLOOKUP(A131,'Absolute Total Monosaccharide C'!$E$2:$T$999,13)</f>
        <v>0</v>
      </c>
      <c r="W131" s="31">
        <f>VLOOKUP(A131,'Absolute Total Monosaccharide C'!$E$2:$T$999,14)</f>
        <v>0.002351</v>
      </c>
      <c r="X131" s="31">
        <f>VLOOKUP(A131,'Absolute Total Monosaccharide C'!$E$2:$T$999,15)</f>
        <v>0.000402</v>
      </c>
      <c r="Y131" s="31">
        <f>VLOOKUP(A131,'Absolute Total Monosaccharide C'!$E$2:$T$999,16)</f>
        <v>0</v>
      </c>
      <c r="Z131" s="100">
        <f>VLOOKUP(A131,'Absolute Total Monosaccharide C'!$E$2:$T$999,2)</f>
        <v>10.34</v>
      </c>
      <c r="AA131" s="19">
        <v>0.870954326</v>
      </c>
    </row>
    <row r="132">
      <c r="A132" s="19" t="s">
        <v>966</v>
      </c>
      <c r="B132" s="8" t="str">
        <f>VLOOKUP(A132,'Food Encyclopedia'!$C$2:$K$999,3)&amp;","&amp;VLOOKUP(A132,'Food Encyclopedia'!$C$2:$K$999,4)&amp;","&amp;VLOOKUP(A132,'Food Encyclopedia'!$C$2:$K$999,5)&amp;","&amp;VLOOKUP(A132,'Food Encyclopedia'!$C$2:$K$999,6)</f>
        <v>GoGo Squeez, commercial product, pouch,Materne,Zippin zingin Pear- fruit and veggies on the go,Fruits</v>
      </c>
      <c r="C132" s="2" t="s">
        <v>812</v>
      </c>
      <c r="D132" s="31" t="str">
        <f>VLOOKUP(A132,'Food Encyclopedia'!$C$2:$K$999,6)</f>
        <v>Fruits</v>
      </c>
      <c r="E132" s="98">
        <v>50.0</v>
      </c>
      <c r="F132" s="31">
        <f t="shared" si="1"/>
        <v>50000</v>
      </c>
      <c r="G132" s="31" t="str">
        <f>VLOOKUP(A132,'Food Encyclopedia'!$C$2:$K$999,7)</f>
        <v>Commercial weaning</v>
      </c>
      <c r="H132" s="31" t="str">
        <f t="shared" si="2"/>
        <v>#VALUE!</v>
      </c>
      <c r="I132" s="31" t="str">
        <f t="shared" si="3"/>
        <v>#VALUE!</v>
      </c>
      <c r="J132" s="99" t="str">
        <f t="shared" si="4"/>
        <v>#VALUE!</v>
      </c>
      <c r="K132" s="116" t="str">
        <f t="shared" si="5"/>
        <v>#VALUE!</v>
      </c>
      <c r="L132" s="31">
        <f>VLOOKUP(A132,'Absolute Total Monosaccharide C'!$E$2:$T$999,3)</f>
        <v>0.220985</v>
      </c>
      <c r="M132" s="31">
        <f>VLOOKUP(A132,'Absolute Total Monosaccharide C'!$E$2:$T$999,4)</f>
        <v>0.014817</v>
      </c>
      <c r="N132" s="31">
        <f>VLOOKUP(A132,'Absolute Total Monosaccharide C'!$E$2:$T$999,5)</f>
        <v>0.162713</v>
      </c>
      <c r="O132" s="31">
        <f>VLOOKUP(A132,'Absolute Total Monosaccharide C'!$E$2:$T$999,6)</f>
        <v>0.017253</v>
      </c>
      <c r="P132" s="100">
        <f>VLOOKUP(A132,'Absolute Total Monosaccharide C'!$E$2:$T$999,7)</f>
        <v>0.015773</v>
      </c>
      <c r="Q132" s="31">
        <f>VLOOKUP(A132,'Absolute Total Monosaccharide C'!$E$2:$T$999,8)</f>
        <v>0</v>
      </c>
      <c r="R132" s="31">
        <f>VLOOKUP(A132,'Absolute Total Monosaccharide C'!$E$2:$T$999,9)</f>
        <v>0.00208</v>
      </c>
      <c r="S132" s="31">
        <f>VLOOKUP(A132,'Absolute Total Monosaccharide C'!$E$2:$T$999,10)</f>
        <v>0</v>
      </c>
      <c r="T132" s="31">
        <f>VLOOKUP(A132,'Absolute Total Monosaccharide C'!$E$2:$T$999,11)</f>
        <v>0.025083</v>
      </c>
      <c r="U132" s="31">
        <f>VLOOKUP(A132,'Absolute Total Monosaccharide C'!$E$2:$T$999,12)</f>
        <v>0</v>
      </c>
      <c r="V132" s="31">
        <f>VLOOKUP(A132,'Absolute Total Monosaccharide C'!$E$2:$T$999,13)</f>
        <v>0</v>
      </c>
      <c r="W132" s="31">
        <f>VLOOKUP(A132,'Absolute Total Monosaccharide C'!$E$2:$T$999,14)</f>
        <v>0</v>
      </c>
      <c r="X132" s="31">
        <f>VLOOKUP(A132,'Absolute Total Monosaccharide C'!$E$2:$T$999,15)</f>
        <v>0</v>
      </c>
      <c r="Y132" s="31">
        <f>VLOOKUP(A132,'Absolute Total Monosaccharide C'!$E$2:$T$999,16)</f>
        <v>0.000391</v>
      </c>
      <c r="Z132" s="100">
        <f>VLOOKUP(A132,'Absolute Total Monosaccharide C'!$E$2:$T$999,2)</f>
        <v>10.88</v>
      </c>
      <c r="AA132" s="31"/>
    </row>
    <row r="133">
      <c r="A133" s="19" t="s">
        <v>938</v>
      </c>
      <c r="B133" s="8" t="str">
        <f>VLOOKUP(A133,'Food Encyclopedia'!$C$2:$K$999,3)&amp;","&amp;VLOOKUP(A133,'Food Encyclopedia'!$C$2:$K$999,4)&amp;","&amp;VLOOKUP(A133,'Food Encyclopedia'!$C$2:$K$999,5)&amp;","&amp;VLOOKUP(A133,'Food Encyclopedia'!$C$2:$K$999,6)</f>
        <v>Organic baby food, commercial product, pouch,Plum Organics,Pears (1/2), purple carrots (1/8), blueberries (15), Stage 2 (6+ months),Fruits</v>
      </c>
      <c r="C133" s="2" t="s">
        <v>812</v>
      </c>
      <c r="D133" s="31" t="str">
        <f>VLOOKUP(A133,'Food Encyclopedia'!$C$2:$K$999,6)</f>
        <v>Fruits</v>
      </c>
      <c r="E133" s="98">
        <v>50.0</v>
      </c>
      <c r="F133" s="31">
        <f t="shared" si="1"/>
        <v>50000</v>
      </c>
      <c r="G133" s="31" t="str">
        <f>VLOOKUP(A133,'Food Encyclopedia'!$C$2:$K$999,7)</f>
        <v>Commercial weaning</v>
      </c>
      <c r="H133" s="31" t="str">
        <f t="shared" si="2"/>
        <v>#VALUE!</v>
      </c>
      <c r="I133" s="31" t="str">
        <f t="shared" si="3"/>
        <v>#VALUE!</v>
      </c>
      <c r="J133" s="99" t="str">
        <f t="shared" si="4"/>
        <v>#VALUE!</v>
      </c>
      <c r="K133" s="116" t="str">
        <f t="shared" si="5"/>
        <v>#VALUE!</v>
      </c>
      <c r="L133" s="31">
        <f>VLOOKUP(A133,'Absolute Total Monosaccharide C'!$E$2:$T$999,3)</f>
        <v>0.140882</v>
      </c>
      <c r="M133" s="31">
        <f>VLOOKUP(A133,'Absolute Total Monosaccharide C'!$E$2:$T$999,4)</f>
        <v>0.018353</v>
      </c>
      <c r="N133" s="31">
        <f>VLOOKUP(A133,'Absolute Total Monosaccharide C'!$E$2:$T$999,5)</f>
        <v>0.082143</v>
      </c>
      <c r="O133" s="31">
        <f>VLOOKUP(A133,'Absolute Total Monosaccharide C'!$E$2:$T$999,6)</f>
        <v>0.051781</v>
      </c>
      <c r="P133" s="100">
        <f>VLOOKUP(A133,'Absolute Total Monosaccharide C'!$E$2:$T$999,7)</f>
        <v>0.018648</v>
      </c>
      <c r="Q133" s="31">
        <f>VLOOKUP(A133,'Absolute Total Monosaccharide C'!$E$2:$T$999,8)</f>
        <v>0</v>
      </c>
      <c r="R133" s="31">
        <f>VLOOKUP(A133,'Absolute Total Monosaccharide C'!$E$2:$T$999,9)</f>
        <v>0.001319</v>
      </c>
      <c r="S133" s="31">
        <f>VLOOKUP(A133,'Absolute Total Monosaccharide C'!$E$2:$T$999,10)</f>
        <v>0</v>
      </c>
      <c r="T133" s="31">
        <f>VLOOKUP(A133,'Absolute Total Monosaccharide C'!$E$2:$T$999,11)</f>
        <v>0.018724</v>
      </c>
      <c r="U133" s="31">
        <f>VLOOKUP(A133,'Absolute Total Monosaccharide C'!$E$2:$T$999,12)</f>
        <v>0</v>
      </c>
      <c r="V133" s="31">
        <f>VLOOKUP(A133,'Absolute Total Monosaccharide C'!$E$2:$T$999,13)</f>
        <v>0</v>
      </c>
      <c r="W133" s="31">
        <f>VLOOKUP(A133,'Absolute Total Monosaccharide C'!$E$2:$T$999,14)</f>
        <v>0.000409</v>
      </c>
      <c r="X133" s="31">
        <f>VLOOKUP(A133,'Absolute Total Monosaccharide C'!$E$2:$T$999,15)</f>
        <v>0</v>
      </c>
      <c r="Y133" s="31">
        <f>VLOOKUP(A133,'Absolute Total Monosaccharide C'!$E$2:$T$999,16)</f>
        <v>0</v>
      </c>
      <c r="Z133" s="100">
        <f>VLOOKUP(A133,'Absolute Total Monosaccharide C'!$E$2:$T$999,2)</f>
        <v>10.36</v>
      </c>
      <c r="AA133" s="19">
        <v>0.712476426</v>
      </c>
    </row>
    <row r="134">
      <c r="A134" s="19" t="s">
        <v>712</v>
      </c>
      <c r="B134" s="8" t="str">
        <f>VLOOKUP(A134,'Food Encyclopedia'!$C$2:$K$999,3)&amp;","&amp;VLOOKUP(A134,'Food Encyclopedia'!$C$2:$K$999,4)&amp;","&amp;VLOOKUP(A134,'Food Encyclopedia'!$C$2:$K$999,5)&amp;","&amp;VLOOKUP(A134,'Food Encyclopedia'!$C$2:$K$999,6)</f>
        <v>Cookies, vanilla, NA, packed,Organics,Animal cookies, vanilla,Grain Products</v>
      </c>
      <c r="C134" s="2" t="s">
        <v>89</v>
      </c>
      <c r="D134" s="31" t="str">
        <f>VLOOKUP(A134,'Food Encyclopedia'!$C$2:$K$999,6)</f>
        <v>Grain Products</v>
      </c>
      <c r="E134" s="98">
        <v>25.0</v>
      </c>
      <c r="F134" s="31">
        <f t="shared" si="1"/>
        <v>25000</v>
      </c>
      <c r="G134" s="31" t="str">
        <f>VLOOKUP(A134,'Food Encyclopedia'!$C$2:$K$999,7)</f>
        <v>Snack</v>
      </c>
      <c r="H134" s="31" t="str">
        <f t="shared" si="2"/>
        <v>#VALUE!</v>
      </c>
      <c r="I134" s="31" t="str">
        <f t="shared" si="3"/>
        <v>#VALUE!</v>
      </c>
      <c r="J134" s="99" t="str">
        <f t="shared" si="4"/>
        <v>#VALUE!</v>
      </c>
      <c r="K134" s="116" t="str">
        <f t="shared" si="5"/>
        <v>#VALUE!</v>
      </c>
      <c r="L134" s="31">
        <f>VLOOKUP(A134,'Absolute Total Monosaccharide C'!$E$2:$T$999,3)</f>
        <v>0.536708</v>
      </c>
      <c r="M134" s="31">
        <f>VLOOKUP(A134,'Absolute Total Monosaccharide C'!$E$2:$T$999,4)</f>
        <v>0.003125</v>
      </c>
      <c r="N134" s="31">
        <f>VLOOKUP(A134,'Absolute Total Monosaccharide C'!$E$2:$T$999,5)</f>
        <v>0.006879</v>
      </c>
      <c r="O134" s="31">
        <f>VLOOKUP(A134,'Absolute Total Monosaccharide C'!$E$2:$T$999,6)</f>
        <v>0.002743</v>
      </c>
      <c r="P134" s="100">
        <f>VLOOKUP(A134,'Absolute Total Monosaccharide C'!$E$2:$T$999,7)</f>
        <v>0.00591</v>
      </c>
      <c r="Q134" s="31">
        <f>VLOOKUP(A134,'Absolute Total Monosaccharide C'!$E$2:$T$999,8)</f>
        <v>0.000964</v>
      </c>
      <c r="R134" s="102">
        <f>VLOOKUP(A134,'Absolute Total Monosaccharide C'!$E$2:$T$999,9)</f>
        <v>0.0000171</v>
      </c>
      <c r="S134" s="31">
        <f>VLOOKUP(A134,'Absolute Total Monosaccharide C'!$E$2:$T$999,10)</f>
        <v>0</v>
      </c>
      <c r="T134" s="31">
        <f>VLOOKUP(A134,'Absolute Total Monosaccharide C'!$E$2:$T$999,11)</f>
        <v>0</v>
      </c>
      <c r="U134" s="31">
        <f>VLOOKUP(A134,'Absolute Total Monosaccharide C'!$E$2:$T$999,12)</f>
        <v>0</v>
      </c>
      <c r="V134" s="31">
        <f>VLOOKUP(A134,'Absolute Total Monosaccharide C'!$E$2:$T$999,13)</f>
        <v>0</v>
      </c>
      <c r="W134" s="31">
        <f>VLOOKUP(A134,'Absolute Total Monosaccharide C'!$E$2:$T$999,14)</f>
        <v>0.000978</v>
      </c>
      <c r="X134" s="31">
        <f>VLOOKUP(A134,'Absolute Total Monosaccharide C'!$E$2:$T$999,15)</f>
        <v>0</v>
      </c>
      <c r="Y134" s="31">
        <f>VLOOKUP(A134,'Absolute Total Monosaccharide C'!$E$2:$T$999,16)</f>
        <v>0.0003</v>
      </c>
      <c r="Z134" s="100">
        <f>VLOOKUP(A134,'Absolute Total Monosaccharide C'!$E$2:$T$999,2)</f>
        <v>10.08</v>
      </c>
      <c r="AA134" s="31"/>
    </row>
    <row r="135">
      <c r="A135" s="19" t="s">
        <v>1144</v>
      </c>
      <c r="B135" s="8" t="str">
        <f>VLOOKUP(A135,'Food Encyclopedia'!$C$2:$K$999,3)&amp;","&amp;VLOOKUP(A135,'Food Encyclopedia'!$C$2:$K$999,4)&amp;","&amp;VLOOKUP(A135,'Food Encyclopedia'!$C$2:$K$999,5)&amp;","&amp;VLOOKUP(A135,'Food Encyclopedia'!$C$2:$K$999,6)</f>
        <v>Cereal, rice, commercial product, fresh,Gerber,Singel grain cereal: Rice Supported Sitter (1st Food),Grain Products</v>
      </c>
      <c r="C135" s="2" t="s">
        <v>89</v>
      </c>
      <c r="D135" s="31" t="str">
        <f>VLOOKUP(A135,'Food Encyclopedia'!$C$2:$K$999,6)</f>
        <v>Grain Products</v>
      </c>
      <c r="E135" s="98">
        <v>40.0</v>
      </c>
      <c r="F135" s="31">
        <f t="shared" si="1"/>
        <v>40000</v>
      </c>
      <c r="G135" s="31" t="str">
        <f>VLOOKUP(A135,'Food Encyclopedia'!$C$2:$K$999,7)</f>
        <v>Cereal</v>
      </c>
      <c r="H135" s="31" t="str">
        <f t="shared" si="2"/>
        <v>#VALUE!</v>
      </c>
      <c r="I135" s="31" t="str">
        <f t="shared" si="3"/>
        <v>#VALUE!</v>
      </c>
      <c r="J135" s="99" t="str">
        <f t="shared" si="4"/>
        <v>#VALUE!</v>
      </c>
      <c r="K135" s="116" t="str">
        <f t="shared" si="5"/>
        <v>#VALUE!</v>
      </c>
      <c r="L135" s="31">
        <f>VLOOKUP(A135,'Absolute Total Monosaccharide C'!$E$2:$T$999,3)</f>
        <v>0.802328</v>
      </c>
      <c r="M135" s="31">
        <f>VLOOKUP(A135,'Absolute Total Monosaccharide C'!$E$2:$T$999,4)</f>
        <v>0.00195</v>
      </c>
      <c r="N135" s="31">
        <f>VLOOKUP(A135,'Absolute Total Monosaccharide C'!$E$2:$T$999,5)</f>
        <v>0.005765</v>
      </c>
      <c r="O135" s="31">
        <f>VLOOKUP(A135,'Absolute Total Monosaccharide C'!$E$2:$T$999,6)</f>
        <v>0.00051</v>
      </c>
      <c r="P135" s="100">
        <f>VLOOKUP(A135,'Absolute Total Monosaccharide C'!$E$2:$T$999,7)</f>
        <v>0.003813</v>
      </c>
      <c r="Q135" s="31">
        <f>VLOOKUP(A135,'Absolute Total Monosaccharide C'!$E$2:$T$999,8)</f>
        <v>0.000357</v>
      </c>
      <c r="R135" s="102">
        <f>VLOOKUP(A135,'Absolute Total Monosaccharide C'!$E$2:$T$999,9)</f>
        <v>0.0000231</v>
      </c>
      <c r="S135" s="102">
        <f>VLOOKUP(A135,'Absolute Total Monosaccharide C'!$E$2:$T$999,10)</f>
        <v>0.0000161</v>
      </c>
      <c r="T135" s="102">
        <f>VLOOKUP(A135,'Absolute Total Monosaccharide C'!$E$2:$T$999,11)</f>
        <v>0.0000918</v>
      </c>
      <c r="U135" s="31">
        <f>VLOOKUP(A135,'Absolute Total Monosaccharide C'!$E$2:$T$999,12)</f>
        <v>0</v>
      </c>
      <c r="V135" s="31">
        <f>VLOOKUP(A135,'Absolute Total Monosaccharide C'!$E$2:$T$999,13)</f>
        <v>0</v>
      </c>
      <c r="W135" s="31">
        <f>VLOOKUP(A135,'Absolute Total Monosaccharide C'!$E$2:$T$999,14)</f>
        <v>0.000603</v>
      </c>
      <c r="X135" s="31">
        <f>VLOOKUP(A135,'Absolute Total Monosaccharide C'!$E$2:$T$999,15)</f>
        <v>0</v>
      </c>
      <c r="Y135" s="31">
        <f>VLOOKUP(A135,'Absolute Total Monosaccharide C'!$E$2:$T$999,16)</f>
        <v>0.00041</v>
      </c>
      <c r="Z135" s="100">
        <f>VLOOKUP(A135,'Absolute Total Monosaccharide C'!$E$2:$T$999,2)</f>
        <v>10.27</v>
      </c>
      <c r="AA135" s="31"/>
    </row>
    <row r="136">
      <c r="A136" s="104" t="s">
        <v>480</v>
      </c>
      <c r="B136" s="8" t="str">
        <f>VLOOKUP(A136,'Food Encyclopedia'!$C$2:$K$999,3)&amp;","&amp;VLOOKUP(A136,'Food Encyclopedia'!$C$2:$K$999,4)&amp;","&amp;VLOOKUP(A136,'Food Encyclopedia'!$C$2:$K$999,5)&amp;","&amp;VLOOKUP(A136,'Food Encyclopedia'!$C$2:$K$999,6)</f>
        <v>Yam, garnet, flesh, fresh,A.V. Thomas,,Vegetables</v>
      </c>
      <c r="C136" s="2" t="s">
        <v>481</v>
      </c>
      <c r="D136" s="31" t="str">
        <f>VLOOKUP(A136,'Food Encyclopedia'!$C$2:$K$999,6)</f>
        <v>Vegetables</v>
      </c>
      <c r="E136" s="98">
        <v>70.0</v>
      </c>
      <c r="F136" s="31">
        <f t="shared" si="1"/>
        <v>70000</v>
      </c>
      <c r="G136" s="31" t="str">
        <f>VLOOKUP(A136,'Food Encyclopedia'!$C$2:$K$999,7)</f>
        <v>Vegetable</v>
      </c>
      <c r="H136" s="31" t="str">
        <f t="shared" si="2"/>
        <v>#VALUE!</v>
      </c>
      <c r="I136" s="31" t="str">
        <f t="shared" si="3"/>
        <v>#VALUE!</v>
      </c>
      <c r="J136" s="99" t="str">
        <f t="shared" si="4"/>
        <v>#VALUE!</v>
      </c>
      <c r="K136" s="116" t="str">
        <f t="shared" si="5"/>
        <v>#VALUE!</v>
      </c>
      <c r="L136" s="31">
        <f>VLOOKUP(A136,'Absolute Total Monosaccharide C'!$E$2:$T$999,3)</f>
        <v>0.441614</v>
      </c>
      <c r="M136" s="31">
        <f>VLOOKUP(A136,'Absolute Total Monosaccharide C'!$E$2:$T$999,4)</f>
        <v>0.025351</v>
      </c>
      <c r="N136" s="31">
        <f>VLOOKUP(A136,'Absolute Total Monosaccharide C'!$E$2:$T$999,5)</f>
        <v>0.081184</v>
      </c>
      <c r="O136" s="31">
        <f>VLOOKUP(A136,'Absolute Total Monosaccharide C'!$E$2:$T$999,6)</f>
        <v>0.006931</v>
      </c>
      <c r="P136" s="100">
        <f>VLOOKUP(A136,'Absolute Total Monosaccharide C'!$E$2:$T$999,7)</f>
        <v>0.011065</v>
      </c>
      <c r="Q136" s="31">
        <f>VLOOKUP(A136,'Absolute Total Monosaccharide C'!$E$2:$T$999,8)</f>
        <v>0.000345</v>
      </c>
      <c r="R136" s="31">
        <f>VLOOKUP(A136,'Absolute Total Monosaccharide C'!$E$2:$T$999,9)</f>
        <v>0.00171</v>
      </c>
      <c r="S136" s="31">
        <f>VLOOKUP(A136,'Absolute Total Monosaccharide C'!$E$2:$T$999,10)</f>
        <v>0</v>
      </c>
      <c r="T136" s="31">
        <f>VLOOKUP(A136,'Absolute Total Monosaccharide C'!$E$2:$T$999,11)</f>
        <v>0.015764</v>
      </c>
      <c r="U136" s="31">
        <f>VLOOKUP(A136,'Absolute Total Monosaccharide C'!$E$2:$T$999,12)</f>
        <v>0</v>
      </c>
      <c r="V136" s="31">
        <f>VLOOKUP(A136,'Absolute Total Monosaccharide C'!$E$2:$T$999,13)</f>
        <v>0</v>
      </c>
      <c r="W136" s="31">
        <f>VLOOKUP(A136,'Absolute Total Monosaccharide C'!$E$2:$T$999,14)</f>
        <v>0</v>
      </c>
      <c r="X136" s="31">
        <f>VLOOKUP(A136,'Absolute Total Monosaccharide C'!$E$2:$T$999,15)</f>
        <v>0</v>
      </c>
      <c r="Y136" s="31">
        <f>VLOOKUP(A136,'Absolute Total Monosaccharide C'!$E$2:$T$999,16)</f>
        <v>0.000494</v>
      </c>
      <c r="Z136" s="100">
        <f>VLOOKUP(A136,'Absolute Total Monosaccharide C'!$E$2:$T$999,2)</f>
        <v>10.42</v>
      </c>
      <c r="AA136" s="19">
        <v>1.099956649</v>
      </c>
    </row>
    <row r="137">
      <c r="A137" s="19" t="s">
        <v>709</v>
      </c>
      <c r="B137" s="8" t="str">
        <f>VLOOKUP(A137,'Food Encyclopedia'!$C$2:$K$999,3)&amp;","&amp;VLOOKUP(A137,'Food Encyclopedia'!$C$2:$K$999,4)&amp;","&amp;VLOOKUP(A137,'Food Encyclopedia'!$C$2:$K$999,5)&amp;","&amp;VLOOKUP(A137,'Food Encyclopedia'!$C$2:$K$999,6)</f>
        <v>Cookies, chocolate chip, NA, packed,Organics,Mini chocolate chip cookies,Grain Products</v>
      </c>
      <c r="C137" s="2" t="s">
        <v>89</v>
      </c>
      <c r="D137" s="31" t="str">
        <f>VLOOKUP(A137,'Food Encyclopedia'!$C$2:$K$999,6)</f>
        <v>Grain Products</v>
      </c>
      <c r="E137" s="98">
        <v>25.0</v>
      </c>
      <c r="F137" s="31">
        <f t="shared" si="1"/>
        <v>25000</v>
      </c>
      <c r="G137" s="31" t="str">
        <f>VLOOKUP(A137,'Food Encyclopedia'!$C$2:$K$999,7)</f>
        <v>Snack</v>
      </c>
      <c r="H137" s="31" t="str">
        <f t="shared" si="2"/>
        <v>#VALUE!</v>
      </c>
      <c r="I137" s="31" t="str">
        <f t="shared" si="3"/>
        <v>#VALUE!</v>
      </c>
      <c r="J137" s="99" t="str">
        <f t="shared" si="4"/>
        <v>#VALUE!</v>
      </c>
      <c r="K137" s="116" t="str">
        <f t="shared" si="5"/>
        <v>#VALUE!</v>
      </c>
      <c r="L137" s="31">
        <f>VLOOKUP(A137,'Absolute Total Monosaccharide C'!$E$2:$T$999,3)</f>
        <v>0.692065</v>
      </c>
      <c r="M137" s="31">
        <f>VLOOKUP(A137,'Absolute Total Monosaccharide C'!$E$2:$T$999,4)</f>
        <v>0.005799</v>
      </c>
      <c r="N137" s="31">
        <f>VLOOKUP(A137,'Absolute Total Monosaccharide C'!$E$2:$T$999,5)</f>
        <v>0.016775</v>
      </c>
      <c r="O137" s="31">
        <f>VLOOKUP(A137,'Absolute Total Monosaccharide C'!$E$2:$T$999,6)</f>
        <v>0.005471</v>
      </c>
      <c r="P137" s="100">
        <f>VLOOKUP(A137,'Absolute Total Monosaccharide C'!$E$2:$T$999,7)</f>
        <v>0.00586</v>
      </c>
      <c r="Q137" s="31">
        <f>VLOOKUP(A137,'Absolute Total Monosaccharide C'!$E$2:$T$999,8)</f>
        <v>0</v>
      </c>
      <c r="R137" s="31">
        <f>VLOOKUP(A137,'Absolute Total Monosaccharide C'!$E$2:$T$999,9)</f>
        <v>0.00011</v>
      </c>
      <c r="S137" s="31">
        <f>VLOOKUP(A137,'Absolute Total Monosaccharide C'!$E$2:$T$999,10)</f>
        <v>0</v>
      </c>
      <c r="T137" s="31">
        <f>VLOOKUP(A137,'Absolute Total Monosaccharide C'!$E$2:$T$999,11)</f>
        <v>0.000512</v>
      </c>
      <c r="U137" s="31">
        <f>VLOOKUP(A137,'Absolute Total Monosaccharide C'!$E$2:$T$999,12)</f>
        <v>0</v>
      </c>
      <c r="V137" s="31">
        <f>VLOOKUP(A137,'Absolute Total Monosaccharide C'!$E$2:$T$999,13)</f>
        <v>0</v>
      </c>
      <c r="W137" s="31">
        <f>VLOOKUP(A137,'Absolute Total Monosaccharide C'!$E$2:$T$999,14)</f>
        <v>0</v>
      </c>
      <c r="X137" s="102">
        <f>VLOOKUP(A137,'Absolute Total Monosaccharide C'!$E$2:$T$999,15)</f>
        <v>0.0000636</v>
      </c>
      <c r="Y137" s="31">
        <f>VLOOKUP(A137,'Absolute Total Monosaccharide C'!$E$2:$T$999,16)</f>
        <v>0</v>
      </c>
      <c r="Z137" s="100">
        <f>VLOOKUP(A137,'Absolute Total Monosaccharide C'!$E$2:$T$999,2)</f>
        <v>10.04</v>
      </c>
      <c r="AA137" s="19">
        <v>0.680610778</v>
      </c>
    </row>
    <row r="138">
      <c r="A138" s="19" t="s">
        <v>1102</v>
      </c>
      <c r="B138" s="8" t="str">
        <f>VLOOKUP(A138,'Food Encyclopedia'!$C$2:$K$999,3)&amp;","&amp;VLOOKUP(A138,'Food Encyclopedia'!$C$2:$K$999,4)&amp;","&amp;VLOOKUP(A138,'Food Encyclopedia'!$C$2:$K$999,5)&amp;","&amp;VLOOKUP(A138,'Food Encyclopedia'!$C$2:$K$999,6)</f>
        <v>baby food blend, commercial product, pouch,Gerber,Apple (1/3), pear (1/4). peach (1 tbsp), Toddler (12+ months),Fruits</v>
      </c>
      <c r="C138" s="2" t="s">
        <v>812</v>
      </c>
      <c r="D138" s="31" t="str">
        <f>VLOOKUP(A138,'Food Encyclopedia'!$C$2:$K$999,6)</f>
        <v>Fruits</v>
      </c>
      <c r="E138" s="98">
        <v>50.0</v>
      </c>
      <c r="F138" s="31">
        <f t="shared" si="1"/>
        <v>50000</v>
      </c>
      <c r="G138" s="31" t="str">
        <f>VLOOKUP(A138,'Food Encyclopedia'!$C$2:$K$999,7)</f>
        <v>Commercial weaning</v>
      </c>
      <c r="H138" s="31" t="str">
        <f t="shared" si="2"/>
        <v>#VALUE!</v>
      </c>
      <c r="I138" s="31" t="str">
        <f t="shared" si="3"/>
        <v>#VALUE!</v>
      </c>
      <c r="J138" s="99" t="str">
        <f t="shared" si="4"/>
        <v>#VALUE!</v>
      </c>
      <c r="K138" s="116" t="str">
        <f t="shared" si="5"/>
        <v>#VALUE!</v>
      </c>
      <c r="L138" s="31">
        <f>VLOOKUP(A138,'Absolute Total Monosaccharide C'!$E$2:$T$999,3)</f>
        <v>0.221966</v>
      </c>
      <c r="M138" s="31">
        <f>VLOOKUP(A138,'Absolute Total Monosaccharide C'!$E$2:$T$999,4)</f>
        <v>0.012639</v>
      </c>
      <c r="N138" s="31">
        <f>VLOOKUP(A138,'Absolute Total Monosaccharide C'!$E$2:$T$999,5)</f>
        <v>0.159921</v>
      </c>
      <c r="O138" s="31">
        <f>VLOOKUP(A138,'Absolute Total Monosaccharide C'!$E$2:$T$999,6)</f>
        <v>0.027926</v>
      </c>
      <c r="P138" s="100">
        <f>VLOOKUP(A138,'Absolute Total Monosaccharide C'!$E$2:$T$999,7)</f>
        <v>0.016854</v>
      </c>
      <c r="Q138" s="31">
        <f>VLOOKUP(A138,'Absolute Total Monosaccharide C'!$E$2:$T$999,8)</f>
        <v>0</v>
      </c>
      <c r="R138" s="31">
        <f>VLOOKUP(A138,'Absolute Total Monosaccharide C'!$E$2:$T$999,9)</f>
        <v>0.001923</v>
      </c>
      <c r="S138" s="31">
        <f>VLOOKUP(A138,'Absolute Total Monosaccharide C'!$E$2:$T$999,10)</f>
        <v>0</v>
      </c>
      <c r="T138" s="31">
        <f>VLOOKUP(A138,'Absolute Total Monosaccharide C'!$E$2:$T$999,11)</f>
        <v>0.020265</v>
      </c>
      <c r="U138" s="31">
        <f>VLOOKUP(A138,'Absolute Total Monosaccharide C'!$E$2:$T$999,12)</f>
        <v>0</v>
      </c>
      <c r="V138" s="31">
        <f>VLOOKUP(A138,'Absolute Total Monosaccharide C'!$E$2:$T$999,13)</f>
        <v>0</v>
      </c>
      <c r="W138" s="31">
        <f>VLOOKUP(A138,'Absolute Total Monosaccharide C'!$E$2:$T$999,14)</f>
        <v>0.002293</v>
      </c>
      <c r="X138" s="31">
        <f>VLOOKUP(A138,'Absolute Total Monosaccharide C'!$E$2:$T$999,15)</f>
        <v>0</v>
      </c>
      <c r="Y138" s="31">
        <f>VLOOKUP(A138,'Absolute Total Monosaccharide C'!$E$2:$T$999,16)</f>
        <v>0.000333</v>
      </c>
      <c r="Z138" s="100">
        <f>VLOOKUP(A138,'Absolute Total Monosaccharide C'!$E$2:$T$999,2)</f>
        <v>10.31</v>
      </c>
      <c r="AA138" s="31"/>
    </row>
    <row r="139">
      <c r="A139" s="19" t="s">
        <v>1010</v>
      </c>
      <c r="B139" s="8" t="str">
        <f>VLOOKUP(A139,'Food Encyclopedia'!$C$2:$K$999,3)&amp;","&amp;VLOOKUP(A139,'Food Encyclopedia'!$C$2:$K$999,4)&amp;","&amp;VLOOKUP(A139,'Food Encyclopedia'!$C$2:$K$999,5)&amp;","&amp;VLOOKUP(A139,'Food Encyclopedia'!$C$2:$K$999,6)</f>
        <v>Organic fruit &amp; vegetable puree, commercial product, pouch,Pumpkin Tree,Peter Rabbit Organics: Apple, pea &amp; spinach,Fruits</v>
      </c>
      <c r="C139" s="2" t="s">
        <v>812</v>
      </c>
      <c r="D139" s="31" t="str">
        <f>VLOOKUP(A139,'Food Encyclopedia'!$C$2:$K$999,6)</f>
        <v>Fruits</v>
      </c>
      <c r="E139" s="98">
        <v>50.0</v>
      </c>
      <c r="F139" s="31">
        <f t="shared" si="1"/>
        <v>50000</v>
      </c>
      <c r="G139" s="31" t="str">
        <f>VLOOKUP(A139,'Food Encyclopedia'!$C$2:$K$999,7)</f>
        <v>Commercial weaning</v>
      </c>
      <c r="H139" s="31" t="str">
        <f t="shared" si="2"/>
        <v>#VALUE!</v>
      </c>
      <c r="I139" s="31" t="str">
        <f t="shared" si="3"/>
        <v>#VALUE!</v>
      </c>
      <c r="J139" s="99" t="str">
        <f t="shared" si="4"/>
        <v>#VALUE!</v>
      </c>
      <c r="K139" s="116" t="str">
        <f t="shared" si="5"/>
        <v>#VALUE!</v>
      </c>
      <c r="L139" s="31">
        <f>VLOOKUP(A139,'Absolute Total Monosaccharide C'!$E$2:$T$999,3)</f>
        <v>0.307274</v>
      </c>
      <c r="M139" s="31">
        <f>VLOOKUP(A139,'Absolute Total Monosaccharide C'!$E$2:$T$999,4)</f>
        <v>0.016384</v>
      </c>
      <c r="N139" s="31">
        <f>VLOOKUP(A139,'Absolute Total Monosaccharide C'!$E$2:$T$999,5)</f>
        <v>0.099327</v>
      </c>
      <c r="O139" s="31">
        <f>VLOOKUP(A139,'Absolute Total Monosaccharide C'!$E$2:$T$999,6)</f>
        <v>0.011771</v>
      </c>
      <c r="P139" s="100">
        <f>VLOOKUP(A139,'Absolute Total Monosaccharide C'!$E$2:$T$999,7)</f>
        <v>0.017427</v>
      </c>
      <c r="Q139" s="31">
        <f>VLOOKUP(A139,'Absolute Total Monosaccharide C'!$E$2:$T$999,8)</f>
        <v>0.002127</v>
      </c>
      <c r="R139" s="31">
        <f>VLOOKUP(A139,'Absolute Total Monosaccharide C'!$E$2:$T$999,9)</f>
        <v>0.001522</v>
      </c>
      <c r="S139" s="31">
        <f>VLOOKUP(A139,'Absolute Total Monosaccharide C'!$E$2:$T$999,10)</f>
        <v>0</v>
      </c>
      <c r="T139" s="31">
        <f>VLOOKUP(A139,'Absolute Total Monosaccharide C'!$E$2:$T$999,11)</f>
        <v>0.015793</v>
      </c>
      <c r="U139" s="31">
        <f>VLOOKUP(A139,'Absolute Total Monosaccharide C'!$E$2:$T$999,12)</f>
        <v>0</v>
      </c>
      <c r="V139" s="31">
        <f>VLOOKUP(A139,'Absolute Total Monosaccharide C'!$E$2:$T$999,13)</f>
        <v>0</v>
      </c>
      <c r="W139" s="31">
        <f>VLOOKUP(A139,'Absolute Total Monosaccharide C'!$E$2:$T$999,14)</f>
        <v>0.001743</v>
      </c>
      <c r="X139" s="31">
        <f>VLOOKUP(A139,'Absolute Total Monosaccharide C'!$E$2:$T$999,15)</f>
        <v>0.001559</v>
      </c>
      <c r="Y139" s="31">
        <f>VLOOKUP(A139,'Absolute Total Monosaccharide C'!$E$2:$T$999,16)</f>
        <v>0</v>
      </c>
      <c r="Z139" s="100">
        <f>VLOOKUP(A139,'Absolute Total Monosaccharide C'!$E$2:$T$999,2)</f>
        <v>10.15</v>
      </c>
      <c r="AA139" s="31"/>
    </row>
    <row r="140">
      <c r="A140" s="19" t="s">
        <v>949</v>
      </c>
      <c r="B140" s="8" t="str">
        <f>VLOOKUP(A140,'Food Encyclopedia'!$C$2:$K$999,3)&amp;","&amp;VLOOKUP(A140,'Food Encyclopedia'!$C$2:$K$999,4)&amp;","&amp;VLOOKUP(A140,'Food Encyclopedia'!$C$2:$K$999,5)&amp;","&amp;VLOOKUP(A140,'Food Encyclopedia'!$C$2:$K$999,6)</f>
        <v>4 Food group blend, commercial product, pouch,Plum Organics,mighty 4 food group blend: bananas (1/3), kiwis (1/4), spinach (1/2 cup), greek yogurt (1 tbsp), barley (1 tsp), chia seed (1 pinch), vanilla, water ( 4 tsp), tots,Fruits</v>
      </c>
      <c r="C140" s="2" t="s">
        <v>812</v>
      </c>
      <c r="D140" s="31" t="str">
        <f>VLOOKUP(A140,'Food Encyclopedia'!$C$2:$K$999,6)</f>
        <v>Fruits</v>
      </c>
      <c r="E140" s="98">
        <v>50.0</v>
      </c>
      <c r="F140" s="31">
        <f t="shared" si="1"/>
        <v>50000</v>
      </c>
      <c r="G140" s="31" t="str">
        <f>VLOOKUP(A140,'Food Encyclopedia'!$C$2:$K$999,7)</f>
        <v>Commercial weaning</v>
      </c>
      <c r="H140" s="31" t="str">
        <f t="shared" si="2"/>
        <v>#VALUE!</v>
      </c>
      <c r="I140" s="31" t="str">
        <f t="shared" si="3"/>
        <v>#VALUE!</v>
      </c>
      <c r="J140" s="99" t="str">
        <f t="shared" si="4"/>
        <v>#VALUE!</v>
      </c>
      <c r="K140" s="116" t="str">
        <f t="shared" si="5"/>
        <v>#VALUE!</v>
      </c>
      <c r="L140" s="31">
        <f>VLOOKUP(A140,'Absolute Total Monosaccharide C'!$E$2:$T$999,3)</f>
        <v>0.397575</v>
      </c>
      <c r="M140" s="31">
        <f>VLOOKUP(A140,'Absolute Total Monosaccharide C'!$E$2:$T$999,4)</f>
        <v>0.026436</v>
      </c>
      <c r="N140" s="31">
        <f>VLOOKUP(A140,'Absolute Total Monosaccharide C'!$E$2:$T$999,5)</f>
        <v>0.171808</v>
      </c>
      <c r="O140" s="31">
        <f>VLOOKUP(A140,'Absolute Total Monosaccharide C'!$E$2:$T$999,6)</f>
        <v>0.023874</v>
      </c>
      <c r="P140" s="100">
        <f>VLOOKUP(A140,'Absolute Total Monosaccharide C'!$E$2:$T$999,7)</f>
        <v>0.01632</v>
      </c>
      <c r="Q140" s="31">
        <f>VLOOKUP(A140,'Absolute Total Monosaccharide C'!$E$2:$T$999,8)</f>
        <v>0.000669</v>
      </c>
      <c r="R140" s="31">
        <f>VLOOKUP(A140,'Absolute Total Monosaccharide C'!$E$2:$T$999,9)</f>
        <v>0.000833</v>
      </c>
      <c r="S140" s="31">
        <f>VLOOKUP(A140,'Absolute Total Monosaccharide C'!$E$2:$T$999,10)</f>
        <v>0</v>
      </c>
      <c r="T140" s="31">
        <f>VLOOKUP(A140,'Absolute Total Monosaccharide C'!$E$2:$T$999,11)</f>
        <v>0.008987</v>
      </c>
      <c r="U140" s="31">
        <f>VLOOKUP(A140,'Absolute Total Monosaccharide C'!$E$2:$T$999,12)</f>
        <v>0</v>
      </c>
      <c r="V140" s="31">
        <f>VLOOKUP(A140,'Absolute Total Monosaccharide C'!$E$2:$T$999,13)</f>
        <v>0</v>
      </c>
      <c r="W140" s="31">
        <f>VLOOKUP(A140,'Absolute Total Monosaccharide C'!$E$2:$T$999,14)</f>
        <v>0.003868</v>
      </c>
      <c r="X140" s="31">
        <f>VLOOKUP(A140,'Absolute Total Monosaccharide C'!$E$2:$T$999,15)</f>
        <v>0.000736</v>
      </c>
      <c r="Y140" s="31">
        <f>VLOOKUP(A140,'Absolute Total Monosaccharide C'!$E$2:$T$999,16)</f>
        <v>0</v>
      </c>
      <c r="Z140" s="100">
        <f>VLOOKUP(A140,'Absolute Total Monosaccharide C'!$E$2:$T$999,2)</f>
        <v>10.1</v>
      </c>
      <c r="AA140" s="19">
        <v>0.765202361</v>
      </c>
    </row>
    <row r="141">
      <c r="A141" s="19" t="s">
        <v>1036</v>
      </c>
      <c r="B141" s="8" t="str">
        <f>VLOOKUP(A141,'Food Encyclopedia'!$C$2:$K$999,3)&amp;","&amp;VLOOKUP(A141,'Food Encyclopedia'!$C$2:$K$999,4)&amp;","&amp;VLOOKUP(A141,'Food Encyclopedia'!$C$2:$K$999,5)&amp;","&amp;VLOOKUP(A141,'Food Encyclopedia'!$C$2:$K$999,6)</f>
        <v>baby food blend, commercial product, pouch,Gerber Organic,Pear (1/3), peach  (1/8), strawberries (3/4), sitter (2nd foods), replicate 1,Fruits</v>
      </c>
      <c r="C141" s="2" t="s">
        <v>812</v>
      </c>
      <c r="D141" s="31" t="str">
        <f>VLOOKUP(A141,'Food Encyclopedia'!$C$2:$K$999,6)</f>
        <v>Fruits</v>
      </c>
      <c r="E141" s="98">
        <v>50.0</v>
      </c>
      <c r="F141" s="31">
        <f t="shared" si="1"/>
        <v>50000</v>
      </c>
      <c r="G141" s="31" t="str">
        <f>VLOOKUP(A141,'Food Encyclopedia'!$C$2:$K$999,7)</f>
        <v>Commercial weaning</v>
      </c>
      <c r="H141" s="31" t="str">
        <f t="shared" si="2"/>
        <v>#VALUE!</v>
      </c>
      <c r="I141" s="31" t="str">
        <f t="shared" si="3"/>
        <v>#VALUE!</v>
      </c>
      <c r="J141" s="99" t="str">
        <f t="shared" si="4"/>
        <v>#VALUE!</v>
      </c>
      <c r="K141" s="116" t="str">
        <f t="shared" si="5"/>
        <v>#VALUE!</v>
      </c>
      <c r="L141" s="31">
        <f>VLOOKUP(A141,'Absolute Total Monosaccharide C'!$E$2:$T$999,3)</f>
        <v>0.137395</v>
      </c>
      <c r="M141" s="31">
        <f>VLOOKUP(A141,'Absolute Total Monosaccharide C'!$E$2:$T$999,4)</f>
        <v>0.010016</v>
      </c>
      <c r="N141" s="31">
        <f>VLOOKUP(A141,'Absolute Total Monosaccharide C'!$E$2:$T$999,5)</f>
        <v>0.137936</v>
      </c>
      <c r="O141" s="31">
        <f>VLOOKUP(A141,'Absolute Total Monosaccharide C'!$E$2:$T$999,6)</f>
        <v>0.014129</v>
      </c>
      <c r="P141" s="100">
        <f>VLOOKUP(A141,'Absolute Total Monosaccharide C'!$E$2:$T$999,7)</f>
        <v>0.018643</v>
      </c>
      <c r="Q141" s="31">
        <f>VLOOKUP(A141,'Absolute Total Monosaccharide C'!$E$2:$T$999,8)</f>
        <v>0</v>
      </c>
      <c r="R141" s="31">
        <f>VLOOKUP(A141,'Absolute Total Monosaccharide C'!$E$2:$T$999,9)</f>
        <v>0.001865</v>
      </c>
      <c r="S141" s="31">
        <f>VLOOKUP(A141,'Absolute Total Monosaccharide C'!$E$2:$T$999,10)</f>
        <v>0</v>
      </c>
      <c r="T141" s="31">
        <f>VLOOKUP(A141,'Absolute Total Monosaccharide C'!$E$2:$T$999,11)</f>
        <v>0.025408</v>
      </c>
      <c r="U141" s="31">
        <f>VLOOKUP(A141,'Absolute Total Monosaccharide C'!$E$2:$T$999,12)</f>
        <v>0.000653</v>
      </c>
      <c r="V141" s="31">
        <f>VLOOKUP(A141,'Absolute Total Monosaccharide C'!$E$2:$T$999,13)</f>
        <v>0.000263</v>
      </c>
      <c r="W141" s="31">
        <f>VLOOKUP(A141,'Absolute Total Monosaccharide C'!$E$2:$T$999,14)</f>
        <v>0</v>
      </c>
      <c r="X141" s="31">
        <f>VLOOKUP(A141,'Absolute Total Monosaccharide C'!$E$2:$T$999,15)</f>
        <v>0</v>
      </c>
      <c r="Y141" s="31">
        <f>VLOOKUP(A141,'Absolute Total Monosaccharide C'!$E$2:$T$999,16)</f>
        <v>0.000282</v>
      </c>
      <c r="Z141" s="100">
        <f>VLOOKUP(A141,'Absolute Total Monosaccharide C'!$E$2:$T$999,2)</f>
        <v>10.38</v>
      </c>
      <c r="AA141" s="31"/>
    </row>
    <row r="142">
      <c r="A142" s="19" t="s">
        <v>697</v>
      </c>
      <c r="B142" s="8" t="str">
        <f>VLOOKUP(A142,'Food Encyclopedia'!$C$2:$K$999,3)&amp;","&amp;VLOOKUP(A142,'Food Encyclopedia'!$C$2:$K$999,4)&amp;","&amp;VLOOKUP(A142,'Food Encyclopedia'!$C$2:$K$999,5)&amp;","&amp;VLOOKUP(A142,'Food Encyclopedia'!$C$2:$K$999,6)</f>
        <v>Hummus, classic, NA, pre-cooked,Sabra,Classic hummus,Beans, Peas, Legumes, Nuts, Seeds</v>
      </c>
      <c r="C142" s="2" t="s">
        <v>89</v>
      </c>
      <c r="D142" s="31" t="str">
        <f>VLOOKUP(A142,'Food Encyclopedia'!$C$2:$K$999,6)</f>
        <v>Beans, Peas, Legumes, Nuts, Seeds</v>
      </c>
      <c r="E142" s="98">
        <v>15.0</v>
      </c>
      <c r="F142" s="31">
        <f t="shared" si="1"/>
        <v>15000</v>
      </c>
      <c r="G142" s="31" t="str">
        <f>VLOOKUP(A142,'Food Encyclopedia'!$C$2:$K$999,7)</f>
        <v>Snack</v>
      </c>
      <c r="H142" s="31" t="str">
        <f t="shared" si="2"/>
        <v>#VALUE!</v>
      </c>
      <c r="I142" s="31" t="str">
        <f t="shared" si="3"/>
        <v>#VALUE!</v>
      </c>
      <c r="J142" s="99" t="str">
        <f t="shared" si="4"/>
        <v>#VALUE!</v>
      </c>
      <c r="K142" s="116" t="str">
        <f t="shared" si="5"/>
        <v>#VALUE!</v>
      </c>
      <c r="L142" s="31">
        <f>VLOOKUP(A142,'Absolute Total Monosaccharide C'!$E$2:$T$999,3)</f>
        <v>0.461905</v>
      </c>
      <c r="M142" s="31">
        <f>VLOOKUP(A142,'Absolute Total Monosaccharide C'!$E$2:$T$999,4)</f>
        <v>0.029805</v>
      </c>
      <c r="N142" s="31">
        <f>VLOOKUP(A142,'Absolute Total Monosaccharide C'!$E$2:$T$999,5)</f>
        <v>0</v>
      </c>
      <c r="O142" s="31">
        <f>VLOOKUP(A142,'Absolute Total Monosaccharide C'!$E$2:$T$999,6)</f>
        <v>0.005382</v>
      </c>
      <c r="P142" s="100">
        <f>VLOOKUP(A142,'Absolute Total Monosaccharide C'!$E$2:$T$999,7)</f>
        <v>0.021145</v>
      </c>
      <c r="Q142" s="31">
        <f>VLOOKUP(A142,'Absolute Total Monosaccharide C'!$E$2:$T$999,8)</f>
        <v>0.000831</v>
      </c>
      <c r="R142" s="31">
        <f>VLOOKUP(A142,'Absolute Total Monosaccharide C'!$E$2:$T$999,9)</f>
        <v>0.001523</v>
      </c>
      <c r="S142" s="31">
        <f>VLOOKUP(A142,'Absolute Total Monosaccharide C'!$E$2:$T$999,10)</f>
        <v>0</v>
      </c>
      <c r="T142" s="31">
        <f>VLOOKUP(A142,'Absolute Total Monosaccharide C'!$E$2:$T$999,11)</f>
        <v>0.005419</v>
      </c>
      <c r="U142" s="31">
        <f>VLOOKUP(A142,'Absolute Total Monosaccharide C'!$E$2:$T$999,12)</f>
        <v>0</v>
      </c>
      <c r="V142" s="31">
        <f>VLOOKUP(A142,'Absolute Total Monosaccharide C'!$E$2:$T$999,13)</f>
        <v>0</v>
      </c>
      <c r="W142" s="31">
        <f>VLOOKUP(A142,'Absolute Total Monosaccharide C'!$E$2:$T$999,14)</f>
        <v>0.024843</v>
      </c>
      <c r="X142" s="31">
        <f>VLOOKUP(A142,'Absolute Total Monosaccharide C'!$E$2:$T$999,15)</f>
        <v>0.000739</v>
      </c>
      <c r="Y142" s="31">
        <f>VLOOKUP(A142,'Absolute Total Monosaccharide C'!$E$2:$T$999,16)</f>
        <v>0</v>
      </c>
      <c r="Z142" s="100">
        <f>VLOOKUP(A142,'Absolute Total Monosaccharide C'!$E$2:$T$999,2)</f>
        <v>10.14</v>
      </c>
      <c r="AA142" s="19">
        <v>0.194277384</v>
      </c>
    </row>
    <row r="143">
      <c r="A143" s="19" t="s">
        <v>486</v>
      </c>
      <c r="B143" s="8" t="str">
        <f>VLOOKUP(A143,'Food Encyclopedia'!$C$2:$K$999,3)&amp;","&amp;VLOOKUP(A143,'Food Encyclopedia'!$C$2:$K$999,4)&amp;","&amp;VLOOKUP(A143,'Food Encyclopedia'!$C$2:$K$999,5)&amp;","&amp;VLOOKUP(A143,'Food Encyclopedia'!$C$2:$K$999,6)</f>
        <v>Yam, sweet red, flesh, fresh,NA,,Vegetables</v>
      </c>
      <c r="C143" s="2" t="s">
        <v>418</v>
      </c>
      <c r="D143" s="31" t="str">
        <f>VLOOKUP(A143,'Food Encyclopedia'!$C$2:$K$999,6)</f>
        <v>Vegetables</v>
      </c>
      <c r="E143" s="98">
        <v>70.0</v>
      </c>
      <c r="F143" s="31">
        <f t="shared" si="1"/>
        <v>70000</v>
      </c>
      <c r="G143" s="31" t="str">
        <f>VLOOKUP(A143,'Food Encyclopedia'!$C$2:$K$999,7)</f>
        <v>Vegetable</v>
      </c>
      <c r="H143" s="31" t="str">
        <f t="shared" si="2"/>
        <v>#VALUE!</v>
      </c>
      <c r="I143" s="31" t="str">
        <f t="shared" si="3"/>
        <v>#VALUE!</v>
      </c>
      <c r="J143" s="99" t="str">
        <f t="shared" si="4"/>
        <v>#VALUE!</v>
      </c>
      <c r="K143" s="116" t="str">
        <f t="shared" si="5"/>
        <v>#VALUE!</v>
      </c>
      <c r="L143" s="31">
        <f>VLOOKUP(A143,'Absolute Total Monosaccharide C'!$E$2:$T$999,3)</f>
        <v>0.412248</v>
      </c>
      <c r="M143" s="31">
        <f>VLOOKUP(A143,'Absolute Total Monosaccharide C'!$E$2:$T$999,4)</f>
        <v>0.018301</v>
      </c>
      <c r="N143" s="31">
        <f>VLOOKUP(A143,'Absolute Total Monosaccharide C'!$E$2:$T$999,5)</f>
        <v>0</v>
      </c>
      <c r="O143" s="31">
        <f>VLOOKUP(A143,'Absolute Total Monosaccharide C'!$E$2:$T$999,6)</f>
        <v>0.007924</v>
      </c>
      <c r="P143" s="100">
        <f>VLOOKUP(A143,'Absolute Total Monosaccharide C'!$E$2:$T$999,7)</f>
        <v>0.009728</v>
      </c>
      <c r="Q143" s="31">
        <f>VLOOKUP(A143,'Absolute Total Monosaccharide C'!$E$2:$T$999,8)</f>
        <v>0.001429</v>
      </c>
      <c r="R143" s="31">
        <f>VLOOKUP(A143,'Absolute Total Monosaccharide C'!$E$2:$T$999,9)</f>
        <v>0.002426</v>
      </c>
      <c r="S143" s="31">
        <f>VLOOKUP(A143,'Absolute Total Monosaccharide C'!$E$2:$T$999,10)</f>
        <v>0</v>
      </c>
      <c r="T143" s="31">
        <f>VLOOKUP(A143,'Absolute Total Monosaccharide C'!$E$2:$T$999,11)</f>
        <v>0.021249</v>
      </c>
      <c r="U143" s="31">
        <f>VLOOKUP(A143,'Absolute Total Monosaccharide C'!$E$2:$T$999,12)</f>
        <v>0</v>
      </c>
      <c r="V143" s="31">
        <f>VLOOKUP(A143,'Absolute Total Monosaccharide C'!$E$2:$T$999,13)</f>
        <v>0</v>
      </c>
      <c r="W143" s="31">
        <f>VLOOKUP(A143,'Absolute Total Monosaccharide C'!$E$2:$T$999,14)</f>
        <v>0.000588</v>
      </c>
      <c r="X143" s="31">
        <f>VLOOKUP(A143,'Absolute Total Monosaccharide C'!$E$2:$T$999,15)</f>
        <v>0</v>
      </c>
      <c r="Y143" s="31">
        <f>VLOOKUP(A143,'Absolute Total Monosaccharide C'!$E$2:$T$999,16)</f>
        <v>0.000394</v>
      </c>
      <c r="Z143" s="100">
        <f>VLOOKUP(A143,'Absolute Total Monosaccharide C'!$E$2:$T$999,2)</f>
        <v>10.31</v>
      </c>
      <c r="AA143" s="19">
        <v>0.987106813</v>
      </c>
    </row>
    <row r="144">
      <c r="A144" s="19" t="s">
        <v>704</v>
      </c>
      <c r="B144" s="8" t="str">
        <f>VLOOKUP(A144,'Food Encyclopedia'!$C$2:$K$999,3)&amp;","&amp;VLOOKUP(A144,'Food Encyclopedia'!$C$2:$K$999,4)&amp;","&amp;VLOOKUP(A144,'Food Encyclopedia'!$C$2:$K$999,5)&amp;","&amp;VLOOKUP(A144,'Food Encyclopedia'!$C$2:$K$999,6)</f>
        <v>Hummus, roasted pine nut, NA, pre-cooked,Sabra,Roasted pine nut hummus,Beans, Peas, Legumes, Nuts, Seeds</v>
      </c>
      <c r="C144" s="2" t="s">
        <v>89</v>
      </c>
      <c r="D144" s="31" t="str">
        <f>VLOOKUP(A144,'Food Encyclopedia'!$C$2:$K$999,6)</f>
        <v>Beans, Peas, Legumes, Nuts, Seeds</v>
      </c>
      <c r="E144" s="98">
        <v>15.0</v>
      </c>
      <c r="F144" s="31">
        <f t="shared" si="1"/>
        <v>15000</v>
      </c>
      <c r="G144" s="31" t="str">
        <f>VLOOKUP(A144,'Food Encyclopedia'!$C$2:$K$999,7)</f>
        <v>Snack</v>
      </c>
      <c r="H144" s="31" t="str">
        <f t="shared" si="2"/>
        <v>#VALUE!</v>
      </c>
      <c r="I144" s="31" t="str">
        <f t="shared" si="3"/>
        <v>#VALUE!</v>
      </c>
      <c r="J144" s="99" t="str">
        <f t="shared" si="4"/>
        <v>#VALUE!</v>
      </c>
      <c r="K144" s="116" t="str">
        <f t="shared" si="5"/>
        <v>#VALUE!</v>
      </c>
      <c r="L144" s="31">
        <f>VLOOKUP(A144,'Absolute Total Monosaccharide C'!$E$2:$T$999,3)</f>
        <v>0.205327</v>
      </c>
      <c r="M144" s="31">
        <f>VLOOKUP(A144,'Absolute Total Monosaccharide C'!$E$2:$T$999,4)</f>
        <v>0.025766</v>
      </c>
      <c r="N144" s="31">
        <f>VLOOKUP(A144,'Absolute Total Monosaccharide C'!$E$2:$T$999,5)</f>
        <v>0</v>
      </c>
      <c r="O144" s="31">
        <f>VLOOKUP(A144,'Absolute Total Monosaccharide C'!$E$2:$T$999,6)</f>
        <v>0.002492</v>
      </c>
      <c r="P144" s="100">
        <f>VLOOKUP(A144,'Absolute Total Monosaccharide C'!$E$2:$T$999,7)</f>
        <v>0.021069</v>
      </c>
      <c r="Q144" s="31">
        <f>VLOOKUP(A144,'Absolute Total Monosaccharide C'!$E$2:$T$999,8)</f>
        <v>0</v>
      </c>
      <c r="R144" s="31">
        <f>VLOOKUP(A144,'Absolute Total Monosaccharide C'!$E$2:$T$999,9)</f>
        <v>0.001576</v>
      </c>
      <c r="S144" s="31">
        <f>VLOOKUP(A144,'Absolute Total Monosaccharide C'!$E$2:$T$999,10)</f>
        <v>0</v>
      </c>
      <c r="T144" s="31">
        <f>VLOOKUP(A144,'Absolute Total Monosaccharide C'!$E$2:$T$999,11)</f>
        <v>0.00587</v>
      </c>
      <c r="U144" s="31">
        <f>VLOOKUP(A144,'Absolute Total Monosaccharide C'!$E$2:$T$999,12)</f>
        <v>0</v>
      </c>
      <c r="V144" s="31">
        <f>VLOOKUP(A144,'Absolute Total Monosaccharide C'!$E$2:$T$999,13)</f>
        <v>0</v>
      </c>
      <c r="W144" s="31">
        <f>VLOOKUP(A144,'Absolute Total Monosaccharide C'!$E$2:$T$999,14)</f>
        <v>0.005083</v>
      </c>
      <c r="X144" s="31">
        <f>VLOOKUP(A144,'Absolute Total Monosaccharide C'!$E$2:$T$999,15)</f>
        <v>0</v>
      </c>
      <c r="Y144" s="31">
        <f>VLOOKUP(A144,'Absolute Total Monosaccharide C'!$E$2:$T$999,16)</f>
        <v>0.000849</v>
      </c>
      <c r="Z144" s="100">
        <f>VLOOKUP(A144,'Absolute Total Monosaccharide C'!$E$2:$T$999,2)</f>
        <v>10.08</v>
      </c>
      <c r="AA144" s="31"/>
    </row>
    <row r="145">
      <c r="A145" s="19" t="s">
        <v>158</v>
      </c>
      <c r="B145" s="8" t="str">
        <f>VLOOKUP(A145,'Food Encyclopedia'!$C$2:$K$999,3)&amp;","&amp;VLOOKUP(A145,'Food Encyclopedia'!$C$2:$K$999,4)&amp;","&amp;VLOOKUP(A145,'Food Encyclopedia'!$C$2:$K$999,5)&amp;","&amp;VLOOKUP(A145,'Food Encyclopedia'!$C$2:$K$999,6)</f>
        <v>Pear, red d'anjou, whole without seed, fresh,NA,,Fruits</v>
      </c>
      <c r="C145" s="2" t="s">
        <v>89</v>
      </c>
      <c r="D145" s="31" t="str">
        <f>VLOOKUP(A145,'Food Encyclopedia'!$C$2:$K$999,6)</f>
        <v>Fruits</v>
      </c>
      <c r="E145" s="98">
        <v>35.0</v>
      </c>
      <c r="F145" s="31">
        <f t="shared" si="1"/>
        <v>35000</v>
      </c>
      <c r="G145" s="31" t="str">
        <f>VLOOKUP(A145,'Food Encyclopedia'!$C$2:$K$999,7)</f>
        <v>Fruit</v>
      </c>
      <c r="H145" s="31" t="str">
        <f t="shared" si="2"/>
        <v>#VALUE!</v>
      </c>
      <c r="I145" s="31" t="str">
        <f t="shared" si="3"/>
        <v>#VALUE!</v>
      </c>
      <c r="J145" s="99" t="str">
        <f t="shared" si="4"/>
        <v>#VALUE!</v>
      </c>
      <c r="K145" s="116" t="str">
        <f t="shared" si="5"/>
        <v>#VALUE!</v>
      </c>
      <c r="L145" s="31">
        <f>VLOOKUP(A145,'Absolute Total Monosaccharide C'!$E$2:$T$999,3)</f>
        <v>0.111987</v>
      </c>
      <c r="M145" s="31">
        <f>VLOOKUP(A145,'Absolute Total Monosaccharide C'!$E$2:$T$999,4)</f>
        <v>0.010927</v>
      </c>
      <c r="N145" s="31">
        <f>VLOOKUP(A145,'Absolute Total Monosaccharide C'!$E$2:$T$999,5)</f>
        <v>0.099989</v>
      </c>
      <c r="O145" s="31">
        <f>VLOOKUP(A145,'Absolute Total Monosaccharide C'!$E$2:$T$999,6)</f>
        <v>0.126501</v>
      </c>
      <c r="P145" s="100">
        <f>VLOOKUP(A145,'Absolute Total Monosaccharide C'!$E$2:$T$999,7)</f>
        <v>0.023687</v>
      </c>
      <c r="Q145" s="31">
        <f>VLOOKUP(A145,'Absolute Total Monosaccharide C'!$E$2:$T$999,8)</f>
        <v>0.001302</v>
      </c>
      <c r="R145" s="31">
        <f>VLOOKUP(A145,'Absolute Total Monosaccharide C'!$E$2:$T$999,9)</f>
        <v>0.001878</v>
      </c>
      <c r="S145" s="31">
        <f>VLOOKUP(A145,'Absolute Total Monosaccharide C'!$E$2:$T$999,10)</f>
        <v>0</v>
      </c>
      <c r="T145" s="31">
        <f>VLOOKUP(A145,'Absolute Total Monosaccharide C'!$E$2:$T$999,11)</f>
        <v>0.017168</v>
      </c>
      <c r="U145" s="31">
        <f>VLOOKUP(A145,'Absolute Total Monosaccharide C'!$E$2:$T$999,12)</f>
        <v>0</v>
      </c>
      <c r="V145" s="31">
        <f>VLOOKUP(A145,'Absolute Total Monosaccharide C'!$E$2:$T$999,13)</f>
        <v>0</v>
      </c>
      <c r="W145" s="31">
        <f>VLOOKUP(A145,'Absolute Total Monosaccharide C'!$E$2:$T$999,14)</f>
        <v>0.000518</v>
      </c>
      <c r="X145" s="31">
        <f>VLOOKUP(A145,'Absolute Total Monosaccharide C'!$E$2:$T$999,15)</f>
        <v>0</v>
      </c>
      <c r="Y145" s="31">
        <f>VLOOKUP(A145,'Absolute Total Monosaccharide C'!$E$2:$T$999,16)</f>
        <v>0</v>
      </c>
      <c r="Z145" s="100">
        <f>VLOOKUP(A145,'Absolute Total Monosaccharide C'!$E$2:$T$999,2)</f>
        <v>10.25</v>
      </c>
      <c r="AA145" s="31"/>
    </row>
    <row r="146">
      <c r="A146" s="19" t="s">
        <v>1225</v>
      </c>
      <c r="B146" s="8" t="str">
        <f>VLOOKUP(A146,'Food Encyclopedia'!$C$2:$K$999,3)&amp;","&amp;VLOOKUP(A146,'Food Encyclopedia'!$C$2:$K$999,4)&amp;","&amp;VLOOKUP(A146,'Food Encyclopedia'!$C$2:$K$999,5)&amp;","&amp;VLOOKUP(A146,'Food Encyclopedia'!$C$2:$K$999,6)</f>
        <v>Sorghum, NA, whole grain, dried,Bob's Red Mill,Whole Grin Sorghym: The Traditional Grain of India,Grain Products</v>
      </c>
      <c r="D146" s="31" t="str">
        <f>VLOOKUP(A146,'Food Encyclopedia'!$C$2:$K$999,6)</f>
        <v>Grain Products</v>
      </c>
      <c r="E146" s="98">
        <v>40.0</v>
      </c>
      <c r="F146" s="31">
        <f t="shared" si="1"/>
        <v>40000</v>
      </c>
      <c r="G146" s="31" t="str">
        <f>VLOOKUP(A146,'Food Encyclopedia'!$C$2:$K$999,7)</f>
        <v>Grains</v>
      </c>
      <c r="H146" s="31" t="str">
        <f t="shared" si="2"/>
        <v>#VALUE!</v>
      </c>
      <c r="I146" s="31" t="str">
        <f t="shared" si="3"/>
        <v>#VALUE!</v>
      </c>
      <c r="J146" s="99" t="str">
        <f t="shared" si="4"/>
        <v>#VALUE!</v>
      </c>
      <c r="K146" s="116" t="str">
        <f t="shared" si="5"/>
        <v>#VALUE!</v>
      </c>
      <c r="L146" s="31">
        <f>VLOOKUP(A146,'Absolute Total Monosaccharide C'!$E$2:$T$999,3)</f>
        <v>0.64114</v>
      </c>
      <c r="M146" s="31">
        <f>VLOOKUP(A146,'Absolute Total Monosaccharide C'!$E$2:$T$999,4)</f>
        <v>0.004114</v>
      </c>
      <c r="N146" s="31">
        <f>VLOOKUP(A146,'Absolute Total Monosaccharide C'!$E$2:$T$999,5)</f>
        <v>0.003068</v>
      </c>
      <c r="O146" s="31">
        <f>VLOOKUP(A146,'Absolute Total Monosaccharide C'!$E$2:$T$999,6)</f>
        <v>0.004482</v>
      </c>
      <c r="P146" s="100">
        <f>VLOOKUP(A146,'Absolute Total Monosaccharide C'!$E$2:$T$999,7)</f>
        <v>0.00975</v>
      </c>
      <c r="Q146" s="31">
        <f>VLOOKUP(A146,'Absolute Total Monosaccharide C'!$E$2:$T$999,8)</f>
        <v>0.000557</v>
      </c>
      <c r="R146" s="31">
        <f>VLOOKUP(A146,'Absolute Total Monosaccharide C'!$E$2:$T$999,9)</f>
        <v>0.00011</v>
      </c>
      <c r="S146" s="31">
        <f>VLOOKUP(A146,'Absolute Total Monosaccharide C'!$E$2:$T$999,10)</f>
        <v>0.000176</v>
      </c>
      <c r="T146" s="31">
        <f>VLOOKUP(A146,'Absolute Total Monosaccharide C'!$E$2:$T$999,11)</f>
        <v>0.000233</v>
      </c>
      <c r="U146" s="31">
        <f>VLOOKUP(A146,'Absolute Total Monosaccharide C'!$E$2:$T$999,12)</f>
        <v>0</v>
      </c>
      <c r="V146" s="31">
        <f>VLOOKUP(A146,'Absolute Total Monosaccharide C'!$E$2:$T$999,13)</f>
        <v>0</v>
      </c>
      <c r="W146" s="31">
        <f>VLOOKUP(A146,'Absolute Total Monosaccharide C'!$E$2:$T$999,14)</f>
        <v>0.000471</v>
      </c>
      <c r="X146" s="31">
        <f>VLOOKUP(A146,'Absolute Total Monosaccharide C'!$E$2:$T$999,15)</f>
        <v>0</v>
      </c>
      <c r="Y146" s="31">
        <f>VLOOKUP(A146,'Absolute Total Monosaccharide C'!$E$2:$T$999,16)</f>
        <v>0.000354</v>
      </c>
      <c r="Z146" s="100">
        <f>VLOOKUP(A146,'Absolute Total Monosaccharide C'!$E$2:$T$999,2)</f>
        <v>10.379</v>
      </c>
      <c r="AA146" s="31"/>
    </row>
    <row r="147">
      <c r="A147" s="19" t="s">
        <v>944</v>
      </c>
      <c r="B147" s="8" t="str">
        <f>VLOOKUP(A147,'Food Encyclopedia'!$C$2:$K$999,3)&amp;","&amp;VLOOKUP(A147,'Food Encyclopedia'!$C$2:$K$999,4)&amp;","&amp;VLOOKUP(A147,'Food Encyclopedia'!$C$2:$K$999,5)&amp;","&amp;VLOOKUP(A147,'Food Encyclopedia'!$C$2:$K$999,6)</f>
        <v>Organic baby food, commercial product, pouch,Plum Organics,Carrots, sweet potatoes, corns, peas, chicken with quinoa, celerys, leek, Stage 3 (6+ months),Vegetables</v>
      </c>
      <c r="C147" s="2" t="s">
        <v>812</v>
      </c>
      <c r="D147" s="31" t="str">
        <f>VLOOKUP(A147,'Food Encyclopedia'!$C$2:$K$999,6)</f>
        <v>Vegetables</v>
      </c>
      <c r="E147" s="98">
        <v>50.0</v>
      </c>
      <c r="F147" s="31">
        <f t="shared" si="1"/>
        <v>50000</v>
      </c>
      <c r="G147" s="31" t="str">
        <f>VLOOKUP(A147,'Food Encyclopedia'!$C$2:$K$999,7)</f>
        <v>Commercial weaning</v>
      </c>
      <c r="H147" s="31" t="str">
        <f t="shared" si="2"/>
        <v>#VALUE!</v>
      </c>
      <c r="I147" s="31" t="str">
        <f t="shared" si="3"/>
        <v>#VALUE!</v>
      </c>
      <c r="J147" s="99" t="str">
        <f t="shared" si="4"/>
        <v>#VALUE!</v>
      </c>
      <c r="K147" s="116" t="str">
        <f t="shared" si="5"/>
        <v>#VALUE!</v>
      </c>
      <c r="L147" s="31">
        <f>VLOOKUP(A147,'Absolute Total Monosaccharide C'!$E$2:$T$999,3)</f>
        <v>0.422214</v>
      </c>
      <c r="M147" s="31">
        <f>VLOOKUP(A147,'Absolute Total Monosaccharide C'!$E$2:$T$999,4)</f>
        <v>0.018528</v>
      </c>
      <c r="N147" s="31">
        <f>VLOOKUP(A147,'Absolute Total Monosaccharide C'!$E$2:$T$999,5)</f>
        <v>0.065077</v>
      </c>
      <c r="O147" s="31">
        <f>VLOOKUP(A147,'Absolute Total Monosaccharide C'!$E$2:$T$999,6)</f>
        <v>0.015292</v>
      </c>
      <c r="P147" s="100">
        <f>VLOOKUP(A147,'Absolute Total Monosaccharide C'!$E$2:$T$999,7)</f>
        <v>0.020852</v>
      </c>
      <c r="Q147" s="31">
        <f>VLOOKUP(A147,'Absolute Total Monosaccharide C'!$E$2:$T$999,8)</f>
        <v>0.000856</v>
      </c>
      <c r="R147" s="31">
        <f>VLOOKUP(A147,'Absolute Total Monosaccharide C'!$E$2:$T$999,9)</f>
        <v>0.001947</v>
      </c>
      <c r="S147" s="31">
        <f>VLOOKUP(A147,'Absolute Total Monosaccharide C'!$E$2:$T$999,10)</f>
        <v>0</v>
      </c>
      <c r="T147" s="31">
        <f>VLOOKUP(A147,'Absolute Total Monosaccharide C'!$E$2:$T$999,11)</f>
        <v>0.009063</v>
      </c>
      <c r="U147" s="31">
        <f>VLOOKUP(A147,'Absolute Total Monosaccharide C'!$E$2:$T$999,12)</f>
        <v>0</v>
      </c>
      <c r="V147" s="31">
        <f>VLOOKUP(A147,'Absolute Total Monosaccharide C'!$E$2:$T$999,13)</f>
        <v>0</v>
      </c>
      <c r="W147" s="31">
        <f>VLOOKUP(A147,'Absolute Total Monosaccharide C'!$E$2:$T$999,14)</f>
        <v>0</v>
      </c>
      <c r="X147" s="31">
        <f>VLOOKUP(A147,'Absolute Total Monosaccharide C'!$E$2:$T$999,15)</f>
        <v>0.00144</v>
      </c>
      <c r="Y147" s="31">
        <f>VLOOKUP(A147,'Absolute Total Monosaccharide C'!$E$2:$T$999,16)</f>
        <v>0</v>
      </c>
      <c r="Z147" s="100">
        <f>VLOOKUP(A147,'Absolute Total Monosaccharide C'!$E$2:$T$999,2)</f>
        <v>10.36</v>
      </c>
      <c r="AA147" s="19">
        <v>0.723289979</v>
      </c>
    </row>
    <row r="148">
      <c r="A148" s="19" t="s">
        <v>346</v>
      </c>
      <c r="B148" s="8" t="str">
        <f>VLOOKUP(A148,'Food Encyclopedia'!$C$2:$K$999,3)&amp;","&amp;VLOOKUP(A148,'Food Encyclopedia'!$C$2:$K$999,4)&amp;","&amp;VLOOKUP(A148,'Food Encyclopedia'!$C$2:$K$999,5)&amp;","&amp;VLOOKUP(A148,'Food Encyclopedia'!$C$2:$K$999,6)</f>
        <v>Kale, NA, leaves, fresh,Organics,,Vegetables</v>
      </c>
      <c r="C148" s="2" t="s">
        <v>192</v>
      </c>
      <c r="D148" s="31" t="str">
        <f>VLOOKUP(A148,'Food Encyclopedia'!$C$2:$K$999,6)</f>
        <v>Vegetables</v>
      </c>
      <c r="E148" s="98">
        <v>40.0</v>
      </c>
      <c r="F148" s="31">
        <f t="shared" si="1"/>
        <v>40000</v>
      </c>
      <c r="G148" s="31" t="str">
        <f>VLOOKUP(A148,'Food Encyclopedia'!$C$2:$K$999,7)</f>
        <v>Vegetable</v>
      </c>
      <c r="H148" s="31" t="str">
        <f t="shared" si="2"/>
        <v>#VALUE!</v>
      </c>
      <c r="I148" s="31" t="str">
        <f t="shared" si="3"/>
        <v>#VALUE!</v>
      </c>
      <c r="J148" s="99" t="str">
        <f t="shared" si="4"/>
        <v>#VALUE!</v>
      </c>
      <c r="K148" s="116" t="str">
        <f t="shared" si="5"/>
        <v>#VALUE!</v>
      </c>
      <c r="L148" s="31">
        <f>VLOOKUP(A148,'Absolute Total Monosaccharide C'!$E$2:$T$999,3)</f>
        <v>0.074003</v>
      </c>
      <c r="M148" s="31">
        <f>VLOOKUP(A148,'Absolute Total Monosaccharide C'!$E$2:$T$999,4)</f>
        <v>0.042083</v>
      </c>
      <c r="N148" s="31">
        <f>VLOOKUP(A148,'Absolute Total Monosaccharide C'!$E$2:$T$999,5)</f>
        <v>0</v>
      </c>
      <c r="O148" s="31">
        <f>VLOOKUP(A148,'Absolute Total Monosaccharide C'!$E$2:$T$999,6)</f>
        <v>0.033443</v>
      </c>
      <c r="P148" s="100">
        <f>VLOOKUP(A148,'Absolute Total Monosaccharide C'!$E$2:$T$999,7)</f>
        <v>0.027175</v>
      </c>
      <c r="Q148" s="31">
        <f>VLOOKUP(A148,'Absolute Total Monosaccharide C'!$E$2:$T$999,8)</f>
        <v>0.005886</v>
      </c>
      <c r="R148" s="31">
        <f>VLOOKUP(A148,'Absolute Total Monosaccharide C'!$E$2:$T$999,9)</f>
        <v>0.005753</v>
      </c>
      <c r="S148" s="31">
        <f>VLOOKUP(A148,'Absolute Total Monosaccharide C'!$E$2:$T$999,10)</f>
        <v>0</v>
      </c>
      <c r="T148" s="31">
        <f>VLOOKUP(A148,'Absolute Total Monosaccharide C'!$E$2:$T$999,11)</f>
        <v>0.051465</v>
      </c>
      <c r="U148" s="31">
        <f>VLOOKUP(A148,'Absolute Total Monosaccharide C'!$E$2:$T$999,12)</f>
        <v>0</v>
      </c>
      <c r="V148" s="31">
        <f>VLOOKUP(A148,'Absolute Total Monosaccharide C'!$E$2:$T$999,13)</f>
        <v>0</v>
      </c>
      <c r="W148" s="31">
        <f>VLOOKUP(A148,'Absolute Total Monosaccharide C'!$E$2:$T$999,14)</f>
        <v>0.014856</v>
      </c>
      <c r="X148" s="31">
        <f>VLOOKUP(A148,'Absolute Total Monosaccharide C'!$E$2:$T$999,15)</f>
        <v>0</v>
      </c>
      <c r="Y148" s="31">
        <f>VLOOKUP(A148,'Absolute Total Monosaccharide C'!$E$2:$T$999,16)</f>
        <v>0.00161</v>
      </c>
      <c r="Z148" s="100">
        <f>VLOOKUP(A148,'Absolute Total Monosaccharide C'!$E$2:$T$999,2)</f>
        <v>10.2</v>
      </c>
      <c r="AA148" s="19">
        <v>0.308747447</v>
      </c>
    </row>
    <row r="149">
      <c r="A149" s="19" t="s">
        <v>274</v>
      </c>
      <c r="B149" s="8" t="str">
        <f>VLOOKUP(A149,'Food Encyclopedia'!$C$2:$K$999,3)&amp;","&amp;VLOOKUP(A149,'Food Encyclopedia'!$C$2:$K$999,4)&amp;","&amp;VLOOKUP(A149,'Food Encyclopedia'!$C$2:$K$999,5)&amp;","&amp;VLOOKUP(A149,'Food Encyclopedia'!$C$2:$K$999,6)</f>
        <v>Berry, blackberry, whole, fresh,Driscoll's,,Fruits</v>
      </c>
      <c r="C149" s="2" t="s">
        <v>89</v>
      </c>
      <c r="D149" s="31" t="str">
        <f>VLOOKUP(A149,'Food Encyclopedia'!$C$2:$K$999,6)</f>
        <v>Fruits</v>
      </c>
      <c r="E149" s="98">
        <v>40.0</v>
      </c>
      <c r="F149" s="31">
        <f t="shared" si="1"/>
        <v>40000</v>
      </c>
      <c r="G149" s="31" t="str">
        <f>VLOOKUP(A149,'Food Encyclopedia'!$C$2:$K$999,7)</f>
        <v>Fruit</v>
      </c>
      <c r="H149" s="31" t="str">
        <f t="shared" si="2"/>
        <v>#VALUE!</v>
      </c>
      <c r="I149" s="31" t="str">
        <f t="shared" si="3"/>
        <v>#VALUE!</v>
      </c>
      <c r="J149" s="99" t="str">
        <f t="shared" si="4"/>
        <v>#VALUE!</v>
      </c>
      <c r="K149" s="116" t="str">
        <f t="shared" si="5"/>
        <v>#VALUE!</v>
      </c>
      <c r="L149" s="31">
        <f>VLOOKUP(A149,'Absolute Total Monosaccharide C'!$E$2:$T$999,3)</f>
        <v>0.260758</v>
      </c>
      <c r="M149" s="31">
        <f>VLOOKUP(A149,'Absolute Total Monosaccharide C'!$E$2:$T$999,4)</f>
        <v>0.01648</v>
      </c>
      <c r="N149" s="31">
        <f>VLOOKUP(A149,'Absolute Total Monosaccharide C'!$E$2:$T$999,5)</f>
        <v>0.096996</v>
      </c>
      <c r="O149" s="31">
        <f>VLOOKUP(A149,'Absolute Total Monosaccharide C'!$E$2:$T$999,6)</f>
        <v>0.009918</v>
      </c>
      <c r="P149" s="100">
        <f>VLOOKUP(A149,'Absolute Total Monosaccharide C'!$E$2:$T$999,7)</f>
        <v>0.021739</v>
      </c>
      <c r="Q149" s="31">
        <f>VLOOKUP(A149,'Absolute Total Monosaccharide C'!$E$2:$T$999,8)</f>
        <v>0.002355</v>
      </c>
      <c r="R149" s="31">
        <f>VLOOKUP(A149,'Absolute Total Monosaccharide C'!$E$2:$T$999,9)</f>
        <v>0.00188</v>
      </c>
      <c r="S149" s="31">
        <f>VLOOKUP(A149,'Absolute Total Monosaccharide C'!$E$2:$T$999,10)</f>
        <v>0</v>
      </c>
      <c r="T149" s="31">
        <f>VLOOKUP(A149,'Absolute Total Monosaccharide C'!$E$2:$T$999,11)</f>
        <v>0.027944</v>
      </c>
      <c r="U149" s="31">
        <f>VLOOKUP(A149,'Absolute Total Monosaccharide C'!$E$2:$T$999,12)</f>
        <v>0</v>
      </c>
      <c r="V149" s="31">
        <f>VLOOKUP(A149,'Absolute Total Monosaccharide C'!$E$2:$T$999,13)</f>
        <v>0</v>
      </c>
      <c r="W149" s="31">
        <f>VLOOKUP(A149,'Absolute Total Monosaccharide C'!$E$2:$T$999,14)</f>
        <v>0.003234</v>
      </c>
      <c r="X149" s="31">
        <f>VLOOKUP(A149,'Absolute Total Monosaccharide C'!$E$2:$T$999,15)</f>
        <v>0</v>
      </c>
      <c r="Y149" s="31">
        <f>VLOOKUP(A149,'Absolute Total Monosaccharide C'!$E$2:$T$999,16)</f>
        <v>0</v>
      </c>
      <c r="Z149" s="100">
        <f>VLOOKUP(A149,'Absolute Total Monosaccharide C'!$E$2:$T$999,2)</f>
        <v>10.11</v>
      </c>
      <c r="AA149" s="19">
        <v>0.738256517</v>
      </c>
    </row>
    <row r="150">
      <c r="A150" s="19" t="s">
        <v>1218</v>
      </c>
      <c r="B150" s="8" t="str">
        <f>VLOOKUP(A150,'Food Encyclopedia'!$C$2:$K$999,3)&amp;","&amp;VLOOKUP(A150,'Food Encyclopedia'!$C$2:$K$999,4)&amp;","&amp;VLOOKUP(A150,'Food Encyclopedia'!$C$2:$K$999,5)&amp;","&amp;VLOOKUP(A150,'Food Encyclopedia'!$C$2:$K$999,6)</f>
        <v>Oat Bran, NA, hot cereal, dried,Bob's Red Mill,Organic High Fiber Oat Bran Hot Cereal,Grain Products</v>
      </c>
      <c r="D150" s="31" t="str">
        <f>VLOOKUP(A150,'Food Encyclopedia'!$C$2:$K$999,6)</f>
        <v>Grain Products</v>
      </c>
      <c r="E150" s="98">
        <v>40.0</v>
      </c>
      <c r="F150" s="31">
        <f t="shared" si="1"/>
        <v>40000</v>
      </c>
      <c r="G150" s="31" t="str">
        <f>VLOOKUP(A150,'Food Encyclopedia'!$C$2:$K$999,7)</f>
        <v>Cereal</v>
      </c>
      <c r="H150" s="31" t="str">
        <f t="shared" si="2"/>
        <v>#VALUE!</v>
      </c>
      <c r="I150" s="31" t="str">
        <f t="shared" si="3"/>
        <v>#VALUE!</v>
      </c>
      <c r="J150" s="99" t="str">
        <f t="shared" si="4"/>
        <v>#VALUE!</v>
      </c>
      <c r="K150" s="116" t="str">
        <f t="shared" si="5"/>
        <v>#VALUE!</v>
      </c>
      <c r="L150" s="31">
        <f>VLOOKUP(A150,'Absolute Total Monosaccharide C'!$E$2:$T$999,3)</f>
        <v>0.428936</v>
      </c>
      <c r="M150" s="31">
        <f>VLOOKUP(A150,'Absolute Total Monosaccharide C'!$E$2:$T$999,4)</f>
        <v>0.003942</v>
      </c>
      <c r="N150" s="31">
        <f>VLOOKUP(A150,'Absolute Total Monosaccharide C'!$E$2:$T$999,5)</f>
        <v>0.002666</v>
      </c>
      <c r="O150" s="31">
        <f>VLOOKUP(A150,'Absolute Total Monosaccharide C'!$E$2:$T$999,6)</f>
        <v>0.007284</v>
      </c>
      <c r="P150" s="100">
        <f>VLOOKUP(A150,'Absolute Total Monosaccharide C'!$E$2:$T$999,7)</f>
        <v>0.019317</v>
      </c>
      <c r="Q150" s="31">
        <f>VLOOKUP(A150,'Absolute Total Monosaccharide C'!$E$2:$T$999,8)</f>
        <v>0.000594</v>
      </c>
      <c r="R150" s="102">
        <f>VLOOKUP(A150,'Absolute Total Monosaccharide C'!$E$2:$T$999,9)</f>
        <v>0.0000836</v>
      </c>
      <c r="S150" s="31">
        <f>VLOOKUP(A150,'Absolute Total Monosaccharide C'!$E$2:$T$999,10)</f>
        <v>0.000133</v>
      </c>
      <c r="T150" s="31">
        <f>VLOOKUP(A150,'Absolute Total Monosaccharide C'!$E$2:$T$999,11)</f>
        <v>0.000117</v>
      </c>
      <c r="U150" s="31">
        <f>VLOOKUP(A150,'Absolute Total Monosaccharide C'!$E$2:$T$999,12)</f>
        <v>0</v>
      </c>
      <c r="V150" s="31">
        <f>VLOOKUP(A150,'Absolute Total Monosaccharide C'!$E$2:$T$999,13)</f>
        <v>0</v>
      </c>
      <c r="W150" s="31">
        <f>VLOOKUP(A150,'Absolute Total Monosaccharide C'!$E$2:$T$999,14)</f>
        <v>0.000922</v>
      </c>
      <c r="X150" s="31">
        <f>VLOOKUP(A150,'Absolute Total Monosaccharide C'!$E$2:$T$999,15)</f>
        <v>0</v>
      </c>
      <c r="Y150" s="31">
        <f>VLOOKUP(A150,'Absolute Total Monosaccharide C'!$E$2:$T$999,16)</f>
        <v>0.000605</v>
      </c>
      <c r="Z150" s="100">
        <f>VLOOKUP(A150,'Absolute Total Monosaccharide C'!$E$2:$T$999,2)</f>
        <v>10.274</v>
      </c>
      <c r="AA150" s="31"/>
    </row>
    <row r="151">
      <c r="A151" s="19" t="s">
        <v>885</v>
      </c>
      <c r="B151" s="8" t="str">
        <f>VLOOKUP(A151,'Food Encyclopedia'!$C$2:$K$999,3)&amp;","&amp;VLOOKUP(A151,'Food Encyclopedia'!$C$2:$K$999,4)&amp;","&amp;VLOOKUP(A151,'Food Encyclopedia'!$C$2:$K$999,5)&amp;","&amp;VLOOKUP(A151,'Food Encyclopedia'!$C$2:$K$999,6)</f>
        <v>Real Food For Babies, commercial product, jar,Beech-Nut Naturals,Sweet corns, green bean, Stage 2 (6+ months),Vegetables</v>
      </c>
      <c r="C151" s="2" t="s">
        <v>858</v>
      </c>
      <c r="D151" s="31" t="str">
        <f>VLOOKUP(A151,'Food Encyclopedia'!$C$2:$K$999,6)</f>
        <v>Vegetables</v>
      </c>
      <c r="E151" s="98">
        <v>50.0</v>
      </c>
      <c r="F151" s="31">
        <f t="shared" si="1"/>
        <v>50000</v>
      </c>
      <c r="G151" s="31" t="str">
        <f>VLOOKUP(A151,'Food Encyclopedia'!$C$2:$K$999,7)</f>
        <v>Commercial weaning</v>
      </c>
      <c r="H151" s="31" t="str">
        <f t="shared" si="2"/>
        <v>#VALUE!</v>
      </c>
      <c r="I151" s="31" t="str">
        <f t="shared" si="3"/>
        <v>#VALUE!</v>
      </c>
      <c r="J151" s="99" t="str">
        <f t="shared" si="4"/>
        <v>#VALUE!</v>
      </c>
      <c r="K151" s="116" t="str">
        <f t="shared" si="5"/>
        <v>#VALUE!</v>
      </c>
      <c r="L151" s="31">
        <f>VLOOKUP(A151,'Absolute Total Monosaccharide C'!$E$2:$T$999,3)</f>
        <v>0.448316</v>
      </c>
      <c r="M151" s="31">
        <f>VLOOKUP(A151,'Absolute Total Monosaccharide C'!$E$2:$T$999,4)</f>
        <v>0.034573</v>
      </c>
      <c r="N151" s="31">
        <f>VLOOKUP(A151,'Absolute Total Monosaccharide C'!$E$2:$T$999,5)</f>
        <v>0.081344</v>
      </c>
      <c r="O151" s="31">
        <f>VLOOKUP(A151,'Absolute Total Monosaccharide C'!$E$2:$T$999,6)</f>
        <v>0.023048</v>
      </c>
      <c r="P151" s="100">
        <f>VLOOKUP(A151,'Absolute Total Monosaccharide C'!$E$2:$T$999,7)</f>
        <v>0.025002</v>
      </c>
      <c r="Q151" s="31">
        <f>VLOOKUP(A151,'Absolute Total Monosaccharide C'!$E$2:$T$999,8)</f>
        <v>0.001224</v>
      </c>
      <c r="R151" s="31">
        <f>VLOOKUP(A151,'Absolute Total Monosaccharide C'!$E$2:$T$999,9)</f>
        <v>0.001281</v>
      </c>
      <c r="S151" s="31">
        <f>VLOOKUP(A151,'Absolute Total Monosaccharide C'!$E$2:$T$999,10)</f>
        <v>0</v>
      </c>
      <c r="T151" s="31">
        <f>VLOOKUP(A151,'Absolute Total Monosaccharide C'!$E$2:$T$999,11)</f>
        <v>0.010046</v>
      </c>
      <c r="U151" s="31">
        <f>VLOOKUP(A151,'Absolute Total Monosaccharide C'!$E$2:$T$999,12)</f>
        <v>0</v>
      </c>
      <c r="V151" s="31">
        <f>VLOOKUP(A151,'Absolute Total Monosaccharide C'!$E$2:$T$999,13)</f>
        <v>0</v>
      </c>
      <c r="W151" s="31">
        <f>VLOOKUP(A151,'Absolute Total Monosaccharide C'!$E$2:$T$999,14)</f>
        <v>0.001499</v>
      </c>
      <c r="X151" s="31">
        <f>VLOOKUP(A151,'Absolute Total Monosaccharide C'!$E$2:$T$999,15)</f>
        <v>0.002223</v>
      </c>
      <c r="Y151" s="31">
        <f>VLOOKUP(A151,'Absolute Total Monosaccharide C'!$E$2:$T$999,16)</f>
        <v>0</v>
      </c>
      <c r="Z151" s="100">
        <f>VLOOKUP(A151,'Absolute Total Monosaccharide C'!$E$2:$T$999,2)</f>
        <v>10.18</v>
      </c>
      <c r="AA151" s="19">
        <v>0.892346524</v>
      </c>
    </row>
    <row r="152">
      <c r="A152" s="19" t="s">
        <v>861</v>
      </c>
      <c r="B152" s="8" t="str">
        <f>VLOOKUP(A152,'Food Encyclopedia'!$C$2:$K$999,3)&amp;","&amp;VLOOKUP(A152,'Food Encyclopedia'!$C$2:$K$999,4)&amp;","&amp;VLOOKUP(A152,'Food Encyclopedia'!$C$2:$K$999,5)&amp;","&amp;VLOOKUP(A152,'Food Encyclopedia'!$C$2:$K$999,6)</f>
        <v>Real Food For Babies, commercial product, jar,Beech-Nut Naturals,Prunes , Stage 1 (4+ months),Fruits</v>
      </c>
      <c r="C152" s="2" t="s">
        <v>858</v>
      </c>
      <c r="D152" s="31" t="str">
        <f>VLOOKUP(A152,'Food Encyclopedia'!$C$2:$K$999,6)</f>
        <v>Fruits</v>
      </c>
      <c r="E152" s="98">
        <v>50.0</v>
      </c>
      <c r="F152" s="31">
        <f t="shared" si="1"/>
        <v>50000</v>
      </c>
      <c r="G152" s="31" t="str">
        <f>VLOOKUP(A152,'Food Encyclopedia'!$C$2:$K$999,7)</f>
        <v>Commercial weaning</v>
      </c>
      <c r="H152" s="31" t="str">
        <f t="shared" si="2"/>
        <v>#VALUE!</v>
      </c>
      <c r="I152" s="31" t="str">
        <f t="shared" si="3"/>
        <v>#VALUE!</v>
      </c>
      <c r="J152" s="99" t="str">
        <f t="shared" si="4"/>
        <v>#VALUE!</v>
      </c>
      <c r="K152" s="116" t="str">
        <f t="shared" si="5"/>
        <v>#VALUE!</v>
      </c>
      <c r="L152" s="31">
        <f>VLOOKUP(A152,'Absolute Total Monosaccharide C'!$E$2:$T$999,3)</f>
        <v>0.328465</v>
      </c>
      <c r="M152" s="31">
        <f>VLOOKUP(A152,'Absolute Total Monosaccharide C'!$E$2:$T$999,4)</f>
        <v>0.020356</v>
      </c>
      <c r="N152" s="31">
        <f>VLOOKUP(A152,'Absolute Total Monosaccharide C'!$E$2:$T$999,5)</f>
        <v>0.04242</v>
      </c>
      <c r="O152" s="31">
        <f>VLOOKUP(A152,'Absolute Total Monosaccharide C'!$E$2:$T$999,6)</f>
        <v>0.006287</v>
      </c>
      <c r="P152" s="100">
        <f>VLOOKUP(A152,'Absolute Total Monosaccharide C'!$E$2:$T$999,7)</f>
        <v>0.012619</v>
      </c>
      <c r="Q152" s="31">
        <f>VLOOKUP(A152,'Absolute Total Monosaccharide C'!$E$2:$T$999,8)</f>
        <v>0.00301</v>
      </c>
      <c r="R152" s="31">
        <f>VLOOKUP(A152,'Absolute Total Monosaccharide C'!$E$2:$T$999,9)</f>
        <v>0.001736</v>
      </c>
      <c r="S152" s="31">
        <f>VLOOKUP(A152,'Absolute Total Monosaccharide C'!$E$2:$T$999,10)</f>
        <v>0</v>
      </c>
      <c r="T152" s="31">
        <f>VLOOKUP(A152,'Absolute Total Monosaccharide C'!$E$2:$T$999,11)</f>
        <v>0.022475</v>
      </c>
      <c r="U152" s="31">
        <f>VLOOKUP(A152,'Absolute Total Monosaccharide C'!$E$2:$T$999,12)</f>
        <v>0</v>
      </c>
      <c r="V152" s="31">
        <f>VLOOKUP(A152,'Absolute Total Monosaccharide C'!$E$2:$T$999,13)</f>
        <v>0</v>
      </c>
      <c r="W152" s="31">
        <f>VLOOKUP(A152,'Absolute Total Monosaccharide C'!$E$2:$T$999,14)</f>
        <v>0.002175</v>
      </c>
      <c r="X152" s="31">
        <f>VLOOKUP(A152,'Absolute Total Monosaccharide C'!$E$2:$T$999,15)</f>
        <v>0</v>
      </c>
      <c r="Y152" s="31">
        <f>VLOOKUP(A152,'Absolute Total Monosaccharide C'!$E$2:$T$999,16)</f>
        <v>0.000431</v>
      </c>
      <c r="Z152" s="100">
        <f>VLOOKUP(A152,'Absolute Total Monosaccharide C'!$E$2:$T$999,2)</f>
        <v>10.27</v>
      </c>
      <c r="AA152" s="31"/>
    </row>
    <row r="153">
      <c r="A153" s="19" t="s">
        <v>799</v>
      </c>
      <c r="B153" s="8" t="str">
        <f>VLOOKUP(A153,'Food Encyclopedia'!$C$2:$K$999,3)&amp;","&amp;VLOOKUP(A153,'Food Encyclopedia'!$C$2:$K$999,4)&amp;","&amp;VLOOKUP(A153,'Food Encyclopedia'!$C$2:$K$999,5)&amp;","&amp;VLOOKUP(A153,'Food Encyclopedia'!$C$2:$K$999,6)</f>
        <v>Oatmeal &amp; Sprouted quinoa, commercial product, pre-mixed,Organics Happy Tot,Super Morning Bowl with oatmeal, sprouted quinoa, organic bananas &amp; strawberries, Tots &amp; Tykes (12+ months) (12+ months),Grain Products</v>
      </c>
      <c r="C153" s="2" t="s">
        <v>89</v>
      </c>
      <c r="D153" s="31" t="str">
        <f>VLOOKUP(A153,'Food Encyclopedia'!$C$2:$K$999,6)</f>
        <v>Grain Products</v>
      </c>
      <c r="E153" s="98">
        <v>50.0</v>
      </c>
      <c r="F153" s="31">
        <f t="shared" si="1"/>
        <v>50000</v>
      </c>
      <c r="G153" s="31" t="str">
        <f>VLOOKUP(A153,'Food Encyclopedia'!$C$2:$K$999,7)</f>
        <v>Commercial weaning</v>
      </c>
      <c r="H153" s="31" t="str">
        <f t="shared" si="2"/>
        <v>#VALUE!</v>
      </c>
      <c r="I153" s="31" t="str">
        <f t="shared" si="3"/>
        <v>#VALUE!</v>
      </c>
      <c r="J153" s="99" t="str">
        <f t="shared" si="4"/>
        <v>#VALUE!</v>
      </c>
      <c r="K153" s="116" t="str">
        <f t="shared" si="5"/>
        <v>#VALUE!</v>
      </c>
      <c r="L153" s="31">
        <f>VLOOKUP(A153,'Absolute Total Monosaccharide C'!$E$2:$T$999,3)</f>
        <v>0.439155</v>
      </c>
      <c r="M153" s="31">
        <f>VLOOKUP(A153,'Absolute Total Monosaccharide C'!$E$2:$T$999,4)</f>
        <v>0.011434</v>
      </c>
      <c r="N153" s="31">
        <f>VLOOKUP(A153,'Absolute Total Monosaccharide C'!$E$2:$T$999,5)</f>
        <v>0.055742</v>
      </c>
      <c r="O153" s="31">
        <f>VLOOKUP(A153,'Absolute Total Monosaccharide C'!$E$2:$T$999,6)</f>
        <v>0.004753</v>
      </c>
      <c r="P153" s="100">
        <f>VLOOKUP(A153,'Absolute Total Monosaccharide C'!$E$2:$T$999,7)</f>
        <v>0.007067</v>
      </c>
      <c r="Q153" s="31">
        <f>VLOOKUP(A153,'Absolute Total Monosaccharide C'!$E$2:$T$999,8)</f>
        <v>0</v>
      </c>
      <c r="R153" s="31">
        <f>VLOOKUP(A153,'Absolute Total Monosaccharide C'!$E$2:$T$999,9)</f>
        <v>0.000418</v>
      </c>
      <c r="S153" s="31">
        <f>VLOOKUP(A153,'Absolute Total Monosaccharide C'!$E$2:$T$999,10)</f>
        <v>0</v>
      </c>
      <c r="T153" s="31">
        <f>VLOOKUP(A153,'Absolute Total Monosaccharide C'!$E$2:$T$999,11)</f>
        <v>0.005562</v>
      </c>
      <c r="U153" s="31">
        <f>VLOOKUP(A153,'Absolute Total Monosaccharide C'!$E$2:$T$999,12)</f>
        <v>0</v>
      </c>
      <c r="V153" s="31">
        <f>VLOOKUP(A153,'Absolute Total Monosaccharide C'!$E$2:$T$999,13)</f>
        <v>0</v>
      </c>
      <c r="W153" s="31">
        <f>VLOOKUP(A153,'Absolute Total Monosaccharide C'!$E$2:$T$999,14)</f>
        <v>0.007256</v>
      </c>
      <c r="X153" s="31">
        <f>VLOOKUP(A153,'Absolute Total Monosaccharide C'!$E$2:$T$999,15)</f>
        <v>0</v>
      </c>
      <c r="Y153" s="31">
        <f>VLOOKUP(A153,'Absolute Total Monosaccharide C'!$E$2:$T$999,16)</f>
        <v>0</v>
      </c>
      <c r="Z153" s="100">
        <f>VLOOKUP(A153,'Absolute Total Monosaccharide C'!$E$2:$T$999,2)</f>
        <v>10.11</v>
      </c>
      <c r="AA153" s="19">
        <v>0.797688336</v>
      </c>
    </row>
    <row r="154">
      <c r="A154" s="19" t="s">
        <v>1153</v>
      </c>
      <c r="B154" s="8" t="str">
        <f>VLOOKUP(A154,'Food Encyclopedia'!$C$2:$K$999,3)&amp;","&amp;VLOOKUP(A154,'Food Encyclopedia'!$C$2:$K$999,4)&amp;","&amp;VLOOKUP(A154,'Food Encyclopedia'!$C$2:$K$999,5)&amp;","&amp;VLOOKUP(A154,'Food Encyclopedia'!$C$2:$K$999,6)</f>
        <v>Mixed food, grains, NA, fresh,Organics,Organic bulgur &amp; quinoa, Quick cook ,Grain Products</v>
      </c>
      <c r="C154" s="2" t="s">
        <v>1156</v>
      </c>
      <c r="D154" s="31" t="str">
        <f>VLOOKUP(A154,'Food Encyclopedia'!$C$2:$K$999,6)</f>
        <v>Grain Products</v>
      </c>
      <c r="E154" s="98">
        <v>40.0</v>
      </c>
      <c r="F154" s="31">
        <f t="shared" si="1"/>
        <v>40000</v>
      </c>
      <c r="G154" s="31" t="str">
        <f>VLOOKUP(A154,'Food Encyclopedia'!$C$2:$K$999,7)</f>
        <v>Grains</v>
      </c>
      <c r="H154" s="31" t="str">
        <f t="shared" si="2"/>
        <v>#VALUE!</v>
      </c>
      <c r="I154" s="31" t="str">
        <f t="shared" si="3"/>
        <v>#VALUE!</v>
      </c>
      <c r="J154" s="99" t="str">
        <f t="shared" si="4"/>
        <v>#VALUE!</v>
      </c>
      <c r="K154" s="116" t="str">
        <f t="shared" si="5"/>
        <v>#VALUE!</v>
      </c>
      <c r="L154" s="31">
        <f>VLOOKUP(A154,'Absolute Total Monosaccharide C'!$E$2:$T$999,3)</f>
        <v>0.581873</v>
      </c>
      <c r="M154" s="31">
        <f>VLOOKUP(A154,'Absolute Total Monosaccharide C'!$E$2:$T$999,4)</f>
        <v>0.007999</v>
      </c>
      <c r="N154" s="31">
        <f>VLOOKUP(A154,'Absolute Total Monosaccharide C'!$E$2:$T$999,5)</f>
        <v>0</v>
      </c>
      <c r="O154" s="31">
        <f>VLOOKUP(A154,'Absolute Total Monosaccharide C'!$E$2:$T$999,6)</f>
        <v>0.009582</v>
      </c>
      <c r="P154" s="100">
        <f>VLOOKUP(A154,'Absolute Total Monosaccharide C'!$E$2:$T$999,7)</f>
        <v>0.009078</v>
      </c>
      <c r="Q154" s="31">
        <f>VLOOKUP(A154,'Absolute Total Monosaccharide C'!$E$2:$T$999,8)</f>
        <v>0</v>
      </c>
      <c r="R154" s="31">
        <f>VLOOKUP(A154,'Absolute Total Monosaccharide C'!$E$2:$T$999,9)</f>
        <v>0.000234</v>
      </c>
      <c r="S154" s="31">
        <f>VLOOKUP(A154,'Absolute Total Monosaccharide C'!$E$2:$T$999,10)</f>
        <v>0</v>
      </c>
      <c r="T154" s="31">
        <f>VLOOKUP(A154,'Absolute Total Monosaccharide C'!$E$2:$T$999,11)</f>
        <v>0.001599</v>
      </c>
      <c r="U154" s="31">
        <f>VLOOKUP(A154,'Absolute Total Monosaccharide C'!$E$2:$T$999,12)</f>
        <v>0</v>
      </c>
      <c r="V154" s="31">
        <f>VLOOKUP(A154,'Absolute Total Monosaccharide C'!$E$2:$T$999,13)</f>
        <v>0</v>
      </c>
      <c r="W154" s="31">
        <f>VLOOKUP(A154,'Absolute Total Monosaccharide C'!$E$2:$T$999,14)</f>
        <v>0.004396</v>
      </c>
      <c r="X154" s="31">
        <f>VLOOKUP(A154,'Absolute Total Monosaccharide C'!$E$2:$T$999,15)</f>
        <v>0</v>
      </c>
      <c r="Y154" s="31">
        <f>VLOOKUP(A154,'Absolute Total Monosaccharide C'!$E$2:$T$999,16)</f>
        <v>0</v>
      </c>
      <c r="Z154" s="100">
        <f>VLOOKUP(A154,'Absolute Total Monosaccharide C'!$E$2:$T$999,2)</f>
        <v>10.12</v>
      </c>
      <c r="AA154" s="31"/>
    </row>
    <row r="155">
      <c r="A155" s="19" t="s">
        <v>361</v>
      </c>
      <c r="B155" s="8" t="str">
        <f>VLOOKUP(A155,'Food Encyclopedia'!$C$2:$K$999,3)&amp;","&amp;VLOOKUP(A155,'Food Encyclopedia'!$C$2:$K$999,4)&amp;","&amp;VLOOKUP(A155,'Food Encyclopedia'!$C$2:$K$999,5)&amp;","&amp;VLOOKUP(A155,'Food Encyclopedia'!$C$2:$K$999,6)</f>
        <v>Kale, red, leaves and stalk, fresh,Ratto Bros,,Vegetables</v>
      </c>
      <c r="C155" s="2" t="s">
        <v>192</v>
      </c>
      <c r="D155" s="31" t="str">
        <f>VLOOKUP(A155,'Food Encyclopedia'!$C$2:$K$999,6)</f>
        <v>Vegetables</v>
      </c>
      <c r="E155" s="98">
        <v>40.0</v>
      </c>
      <c r="F155" s="31">
        <f t="shared" si="1"/>
        <v>40000</v>
      </c>
      <c r="G155" s="31" t="str">
        <f>VLOOKUP(A155,'Food Encyclopedia'!$C$2:$K$999,7)</f>
        <v>Vegetable</v>
      </c>
      <c r="H155" s="31" t="str">
        <f t="shared" si="2"/>
        <v>#VALUE!</v>
      </c>
      <c r="I155" s="31" t="str">
        <f t="shared" si="3"/>
        <v>#VALUE!</v>
      </c>
      <c r="J155" s="99" t="str">
        <f t="shared" si="4"/>
        <v>#VALUE!</v>
      </c>
      <c r="K155" s="116" t="str">
        <f t="shared" si="5"/>
        <v>#VALUE!</v>
      </c>
      <c r="L155" s="31">
        <f>VLOOKUP(A155,'Absolute Total Monosaccharide C'!$E$2:$T$999,3)</f>
        <v>0.028634</v>
      </c>
      <c r="M155" s="31">
        <f>VLOOKUP(A155,'Absolute Total Monosaccharide C'!$E$2:$T$999,4)</f>
        <v>0.035903</v>
      </c>
      <c r="N155" s="31">
        <f>VLOOKUP(A155,'Absolute Total Monosaccharide C'!$E$2:$T$999,5)</f>
        <v>0</v>
      </c>
      <c r="O155" s="31">
        <f>VLOOKUP(A155,'Absolute Total Monosaccharide C'!$E$2:$T$999,6)</f>
        <v>0.028368</v>
      </c>
      <c r="P155" s="100">
        <f>VLOOKUP(A155,'Absolute Total Monosaccharide C'!$E$2:$T$999,7)</f>
        <v>0.027556</v>
      </c>
      <c r="Q155" s="31">
        <f>VLOOKUP(A155,'Absolute Total Monosaccharide C'!$E$2:$T$999,8)</f>
        <v>0.004795</v>
      </c>
      <c r="R155" s="31">
        <f>VLOOKUP(A155,'Absolute Total Monosaccharide C'!$E$2:$T$999,9)</f>
        <v>0.004857</v>
      </c>
      <c r="S155" s="31">
        <f>VLOOKUP(A155,'Absolute Total Monosaccharide C'!$E$2:$T$999,10)</f>
        <v>0</v>
      </c>
      <c r="T155" s="31">
        <f>VLOOKUP(A155,'Absolute Total Monosaccharide C'!$E$2:$T$999,11)</f>
        <v>0.055376</v>
      </c>
      <c r="U155" s="31">
        <f>VLOOKUP(A155,'Absolute Total Monosaccharide C'!$E$2:$T$999,12)</f>
        <v>0</v>
      </c>
      <c r="V155" s="31">
        <f>VLOOKUP(A155,'Absolute Total Monosaccharide C'!$E$2:$T$999,13)</f>
        <v>0</v>
      </c>
      <c r="W155" s="31">
        <f>VLOOKUP(A155,'Absolute Total Monosaccharide C'!$E$2:$T$999,14)</f>
        <v>0.007014</v>
      </c>
      <c r="X155" s="31">
        <f>VLOOKUP(A155,'Absolute Total Monosaccharide C'!$E$2:$T$999,15)</f>
        <v>0</v>
      </c>
      <c r="Y155" s="31">
        <f>VLOOKUP(A155,'Absolute Total Monosaccharide C'!$E$2:$T$999,16)</f>
        <v>0.003482</v>
      </c>
      <c r="Z155" s="100">
        <f>VLOOKUP(A155,'Absolute Total Monosaccharide C'!$E$2:$T$999,2)</f>
        <v>10.11</v>
      </c>
      <c r="AA155" s="19">
        <v>0.199969176</v>
      </c>
    </row>
    <row r="156">
      <c r="A156" s="19" t="s">
        <v>615</v>
      </c>
      <c r="B156" s="8" t="str">
        <f>VLOOKUP(A156,'Food Encyclopedia'!$C$2:$K$999,3)&amp;","&amp;VLOOKUP(A156,'Food Encyclopedia'!$C$2:$K$999,4)&amp;","&amp;VLOOKUP(A156,'Food Encyclopedia'!$C$2:$K$999,5)&amp;","&amp;VLOOKUP(A156,'Food Encyclopedia'!$C$2:$K$999,6)</f>
        <v>Spread, peanut, NA, sachet,Justin's,Classic Peanut Butter,Beans, Peas, Legumes, Nuts, Seeds</v>
      </c>
      <c r="C156" s="2" t="s">
        <v>89</v>
      </c>
      <c r="D156" s="31" t="str">
        <f>VLOOKUP(A156,'Food Encyclopedia'!$C$2:$K$999,6)</f>
        <v>Beans, Peas, Legumes, Nuts, Seeds</v>
      </c>
      <c r="E156" s="98">
        <v>5.0</v>
      </c>
      <c r="F156" s="31">
        <f t="shared" si="1"/>
        <v>5000</v>
      </c>
      <c r="G156" s="31" t="str">
        <f>VLOOKUP(A156,'Food Encyclopedia'!$C$2:$K$999,7)</f>
        <v>Fats</v>
      </c>
      <c r="H156" s="31" t="str">
        <f t="shared" si="2"/>
        <v>#VALUE!</v>
      </c>
      <c r="I156" s="31" t="str">
        <f t="shared" si="3"/>
        <v>#VALUE!</v>
      </c>
      <c r="J156" s="99" t="str">
        <f t="shared" si="4"/>
        <v>#VALUE!</v>
      </c>
      <c r="K156" s="116" t="str">
        <f t="shared" si="5"/>
        <v>#VALUE!</v>
      </c>
      <c r="L156" s="31">
        <f>VLOOKUP(A156,'Absolute Total Monosaccharide C'!$E$2:$T$999,3)</f>
        <v>0.102278</v>
      </c>
      <c r="M156" s="31">
        <f>VLOOKUP(A156,'Absolute Total Monosaccharide C'!$E$2:$T$999,4)</f>
        <v>0.011152</v>
      </c>
      <c r="N156" s="31">
        <f>VLOOKUP(A156,'Absolute Total Monosaccharide C'!$E$2:$T$999,5)</f>
        <v>0</v>
      </c>
      <c r="O156" s="31">
        <f>VLOOKUP(A156,'Absolute Total Monosaccharide C'!$E$2:$T$999,6)</f>
        <v>0.009339</v>
      </c>
      <c r="P156" s="100">
        <f>VLOOKUP(A156,'Absolute Total Monosaccharide C'!$E$2:$T$999,7)</f>
        <v>0.025764</v>
      </c>
      <c r="Q156" s="31">
        <f>VLOOKUP(A156,'Absolute Total Monosaccharide C'!$E$2:$T$999,8)</f>
        <v>0.001298</v>
      </c>
      <c r="R156" s="31">
        <f>VLOOKUP(A156,'Absolute Total Monosaccharide C'!$E$2:$T$999,9)</f>
        <v>0.001425</v>
      </c>
      <c r="S156" s="31">
        <f>VLOOKUP(A156,'Absolute Total Monosaccharide C'!$E$2:$T$999,10)</f>
        <v>0</v>
      </c>
      <c r="T156" s="31">
        <f>VLOOKUP(A156,'Absolute Total Monosaccharide C'!$E$2:$T$999,11)</f>
        <v>0.005098</v>
      </c>
      <c r="U156" s="31">
        <f>VLOOKUP(A156,'Absolute Total Monosaccharide C'!$E$2:$T$999,12)</f>
        <v>0</v>
      </c>
      <c r="V156" s="31">
        <f>VLOOKUP(A156,'Absolute Total Monosaccharide C'!$E$2:$T$999,13)</f>
        <v>0</v>
      </c>
      <c r="W156" s="31">
        <f>VLOOKUP(A156,'Absolute Total Monosaccharide C'!$E$2:$T$999,14)</f>
        <v>0.001512</v>
      </c>
      <c r="X156" s="31">
        <f>VLOOKUP(A156,'Absolute Total Monosaccharide C'!$E$2:$T$999,15)</f>
        <v>0.000341</v>
      </c>
      <c r="Y156" s="31">
        <f>VLOOKUP(A156,'Absolute Total Monosaccharide C'!$E$2:$T$999,16)</f>
        <v>0</v>
      </c>
      <c r="Z156" s="100">
        <f>VLOOKUP(A156,'Absolute Total Monosaccharide C'!$E$2:$T$999,2)</f>
        <v>10.41</v>
      </c>
      <c r="AA156" s="19">
        <v>0.067451856</v>
      </c>
    </row>
    <row r="157">
      <c r="A157" s="19" t="s">
        <v>786</v>
      </c>
      <c r="B157" s="8" t="str">
        <f>VLOOKUP(A157,'Food Encyclopedia'!$C$2:$K$999,3)&amp;","&amp;VLOOKUP(A157,'Food Encyclopedia'!$C$2:$K$999,4)&amp;","&amp;VLOOKUP(A157,'Food Encyclopedia'!$C$2:$K$999,5)&amp;","&amp;VLOOKUP(A157,'Food Encyclopedia'!$C$2:$K$999,6)</f>
        <v>Apple sauce, commercial product,Tree Top,Apple Sauce, no sugar added,Fruits</v>
      </c>
      <c r="C157" s="2" t="s">
        <v>89</v>
      </c>
      <c r="D157" s="31" t="str">
        <f>VLOOKUP(A157,'Food Encyclopedia'!$C$2:$K$999,6)</f>
        <v>Fruits</v>
      </c>
      <c r="E157" s="98">
        <v>50.0</v>
      </c>
      <c r="F157" s="31">
        <f t="shared" si="1"/>
        <v>50000</v>
      </c>
      <c r="G157" s="31" t="str">
        <f>VLOOKUP(A157,'Food Encyclopedia'!$C$2:$K$999,7)</f>
        <v>Commercial weaning</v>
      </c>
      <c r="H157" s="31" t="str">
        <f t="shared" si="2"/>
        <v>#VALUE!</v>
      </c>
      <c r="I157" s="31" t="str">
        <f t="shared" si="3"/>
        <v>#VALUE!</v>
      </c>
      <c r="J157" s="99" t="str">
        <f t="shared" si="4"/>
        <v>#VALUE!</v>
      </c>
      <c r="K157" s="116" t="str">
        <f t="shared" si="5"/>
        <v>#VALUE!</v>
      </c>
      <c r="L157" s="31">
        <f>VLOOKUP(A157,'Absolute Total Monosaccharide C'!$E$2:$T$999,3)</f>
        <v>0.174615</v>
      </c>
      <c r="M157" s="31">
        <f>VLOOKUP(A157,'Absolute Total Monosaccharide C'!$E$2:$T$999,4)</f>
        <v>0.012985</v>
      </c>
      <c r="N157" s="31">
        <f>VLOOKUP(A157,'Absolute Total Monosaccharide C'!$E$2:$T$999,5)</f>
        <v>0.097328</v>
      </c>
      <c r="O157" s="31">
        <f>VLOOKUP(A157,'Absolute Total Monosaccharide C'!$E$2:$T$999,6)</f>
        <v>0.010347</v>
      </c>
      <c r="P157" s="100">
        <f>VLOOKUP(A157,'Absolute Total Monosaccharide C'!$E$2:$T$999,7)</f>
        <v>0.016102</v>
      </c>
      <c r="Q157" s="31">
        <f>VLOOKUP(A157,'Absolute Total Monosaccharide C'!$E$2:$T$999,8)</f>
        <v>0</v>
      </c>
      <c r="R157" s="31">
        <f>VLOOKUP(A157,'Absolute Total Monosaccharide C'!$E$2:$T$999,9)</f>
        <v>0.001341</v>
      </c>
      <c r="S157" s="31">
        <f>VLOOKUP(A157,'Absolute Total Monosaccharide C'!$E$2:$T$999,10)</f>
        <v>0</v>
      </c>
      <c r="T157" s="31">
        <f>VLOOKUP(A157,'Absolute Total Monosaccharide C'!$E$2:$T$999,11)</f>
        <v>0.01865</v>
      </c>
      <c r="U157" s="31">
        <f>VLOOKUP(A157,'Absolute Total Monosaccharide C'!$E$2:$T$999,12)</f>
        <v>0</v>
      </c>
      <c r="V157" s="31">
        <f>VLOOKUP(A157,'Absolute Total Monosaccharide C'!$E$2:$T$999,13)</f>
        <v>0</v>
      </c>
      <c r="W157" s="31">
        <f>VLOOKUP(A157,'Absolute Total Monosaccharide C'!$E$2:$T$999,14)</f>
        <v>0.001384</v>
      </c>
      <c r="X157" s="31">
        <f>VLOOKUP(A157,'Absolute Total Monosaccharide C'!$E$2:$T$999,15)</f>
        <v>0</v>
      </c>
      <c r="Y157" s="31">
        <f>VLOOKUP(A157,'Absolute Total Monosaccharide C'!$E$2:$T$999,16)</f>
        <v>0</v>
      </c>
      <c r="Z157" s="100">
        <f>VLOOKUP(A157,'Absolute Total Monosaccharide C'!$E$2:$T$999,2)</f>
        <v>10.16</v>
      </c>
      <c r="AA157" s="19">
        <v>0.623476979</v>
      </c>
    </row>
    <row r="158">
      <c r="A158" s="19" t="s">
        <v>1031</v>
      </c>
      <c r="B158" s="8" t="str">
        <f>VLOOKUP(A158,'Food Encyclopedia'!$C$2:$K$999,3)&amp;","&amp;VLOOKUP(A158,'Food Encyclopedia'!$C$2:$K$999,4)&amp;","&amp;VLOOKUP(A158,'Food Encyclopedia'!$C$2:$K$999,5)&amp;","&amp;VLOOKUP(A158,'Food Encyclopedia'!$C$2:$K$999,6)</f>
        <v>baby food blend, commercial product, jar,Gerber Organic,Carrot, apple, pear, sitter (2nd foods),Vegetables</v>
      </c>
      <c r="C158" s="2" t="s">
        <v>858</v>
      </c>
      <c r="D158" s="31" t="str">
        <f>VLOOKUP(A158,'Food Encyclopedia'!$C$2:$K$999,6)</f>
        <v>Vegetables</v>
      </c>
      <c r="E158" s="98">
        <v>50.0</v>
      </c>
      <c r="F158" s="31">
        <f t="shared" si="1"/>
        <v>50000</v>
      </c>
      <c r="G158" s="31" t="str">
        <f>VLOOKUP(A158,'Food Encyclopedia'!$C$2:$K$999,7)</f>
        <v>Commercial weaning</v>
      </c>
      <c r="H158" s="31" t="str">
        <f t="shared" si="2"/>
        <v>#VALUE!</v>
      </c>
      <c r="I158" s="31" t="str">
        <f t="shared" si="3"/>
        <v>#VALUE!</v>
      </c>
      <c r="J158" s="99" t="str">
        <f t="shared" si="4"/>
        <v>#VALUE!</v>
      </c>
      <c r="K158" s="116" t="str">
        <f t="shared" si="5"/>
        <v>#VALUE!</v>
      </c>
      <c r="L158" s="31">
        <f>VLOOKUP(A158,'Absolute Total Monosaccharide C'!$E$2:$T$999,3)</f>
        <v>0.243516</v>
      </c>
      <c r="M158" s="31">
        <f>VLOOKUP(A158,'Absolute Total Monosaccharide C'!$E$2:$T$999,4)</f>
        <v>0.016822</v>
      </c>
      <c r="N158" s="31">
        <f>VLOOKUP(A158,'Absolute Total Monosaccharide C'!$E$2:$T$999,5)</f>
        <v>0.172496</v>
      </c>
      <c r="O158" s="31">
        <f>VLOOKUP(A158,'Absolute Total Monosaccharide C'!$E$2:$T$999,6)</f>
        <v>0.011767</v>
      </c>
      <c r="P158" s="100">
        <f>VLOOKUP(A158,'Absolute Total Monosaccharide C'!$E$2:$T$999,7)</f>
        <v>0.017759</v>
      </c>
      <c r="Q158" s="31">
        <f>VLOOKUP(A158,'Absolute Total Monosaccharide C'!$E$2:$T$999,8)</f>
        <v>0</v>
      </c>
      <c r="R158" s="31">
        <f>VLOOKUP(A158,'Absolute Total Monosaccharide C'!$E$2:$T$999,9)</f>
        <v>0.002962</v>
      </c>
      <c r="S158" s="31">
        <f>VLOOKUP(A158,'Absolute Total Monosaccharide C'!$E$2:$T$999,10)</f>
        <v>0</v>
      </c>
      <c r="T158" s="31">
        <f>VLOOKUP(A158,'Absolute Total Monosaccharide C'!$E$2:$T$999,11)</f>
        <v>0.03393</v>
      </c>
      <c r="U158" s="31">
        <f>VLOOKUP(A158,'Absolute Total Monosaccharide C'!$E$2:$T$999,12)</f>
        <v>0</v>
      </c>
      <c r="V158" s="31">
        <f>VLOOKUP(A158,'Absolute Total Monosaccharide C'!$E$2:$T$999,13)</f>
        <v>0</v>
      </c>
      <c r="W158" s="31">
        <f>VLOOKUP(A158,'Absolute Total Monosaccharide C'!$E$2:$T$999,14)</f>
        <v>0.001894</v>
      </c>
      <c r="X158" s="31">
        <f>VLOOKUP(A158,'Absolute Total Monosaccharide C'!$E$2:$T$999,15)</f>
        <v>0</v>
      </c>
      <c r="Y158" s="31">
        <f>VLOOKUP(A158,'Absolute Total Monosaccharide C'!$E$2:$T$999,16)</f>
        <v>0.000411</v>
      </c>
      <c r="Z158" s="100">
        <f>VLOOKUP(A158,'Absolute Total Monosaccharide C'!$E$2:$T$999,2)</f>
        <v>10.41</v>
      </c>
      <c r="AA158" s="31"/>
    </row>
    <row r="159">
      <c r="A159" s="19" t="s">
        <v>1277</v>
      </c>
      <c r="B159" s="8" t="str">
        <f>VLOOKUP(A159,'Food Encyclopedia'!$C$2:$K$999,3)&amp;","&amp;VLOOKUP(A159,'Food Encyclopedia'!$C$2:$K$999,4)&amp;","&amp;VLOOKUP(A159,'Food Encyclopedia'!$C$2:$K$999,5)&amp;","&amp;VLOOKUP(A159,'Food Encyclopedia'!$C$2:$K$999,6)</f>
        <v>Oats, irish, steel cut whole grain, dried,Bob's Red Mill,Steel Cut Oats: The Golden Spurtle,Grain Products</v>
      </c>
      <c r="C159" s="2" t="s">
        <v>1280</v>
      </c>
      <c r="D159" s="31" t="str">
        <f>VLOOKUP(A159,'Food Encyclopedia'!$C$2:$K$999,6)</f>
        <v>Grain Products</v>
      </c>
      <c r="E159" s="98">
        <v>40.0</v>
      </c>
      <c r="F159" s="31">
        <f t="shared" si="1"/>
        <v>40000</v>
      </c>
      <c r="G159" s="31" t="str">
        <f>VLOOKUP(A159,'Food Encyclopedia'!$C$2:$K$999,7)</f>
        <v>Cereal</v>
      </c>
      <c r="H159" s="31" t="str">
        <f t="shared" si="2"/>
        <v>#VALUE!</v>
      </c>
      <c r="I159" s="31" t="str">
        <f t="shared" si="3"/>
        <v>#VALUE!</v>
      </c>
      <c r="J159" s="99" t="str">
        <f t="shared" si="4"/>
        <v>#VALUE!</v>
      </c>
      <c r="K159" s="116" t="str">
        <f t="shared" si="5"/>
        <v>#VALUE!</v>
      </c>
      <c r="L159" s="31">
        <f>VLOOKUP(A159,'Absolute Total Monosaccharide C'!$E$2:$T$999,3)</f>
        <v>0.710413</v>
      </c>
      <c r="M159" s="31">
        <f>VLOOKUP(A159,'Absolute Total Monosaccharide C'!$E$2:$T$999,4)</f>
        <v>0.008521</v>
      </c>
      <c r="N159" s="31">
        <f>VLOOKUP(A159,'Absolute Total Monosaccharide C'!$E$2:$T$999,5)</f>
        <v>0</v>
      </c>
      <c r="O159" s="31">
        <f>VLOOKUP(A159,'Absolute Total Monosaccharide C'!$E$2:$T$999,6)</f>
        <v>0.01105</v>
      </c>
      <c r="P159" s="100">
        <f>VLOOKUP(A159,'Absolute Total Monosaccharide C'!$E$2:$T$999,7)</f>
        <v>0.010082</v>
      </c>
      <c r="Q159" s="31">
        <f>VLOOKUP(A159,'Absolute Total Monosaccharide C'!$E$2:$T$999,8)</f>
        <v>0</v>
      </c>
      <c r="R159" s="31">
        <f>VLOOKUP(A159,'Absolute Total Monosaccharide C'!$E$2:$T$999,9)</f>
        <v>0.000384</v>
      </c>
      <c r="S159" s="31">
        <f>VLOOKUP(A159,'Absolute Total Monosaccharide C'!$E$2:$T$999,10)</f>
        <v>0.00016</v>
      </c>
      <c r="T159" s="31">
        <f>VLOOKUP(A159,'Absolute Total Monosaccharide C'!$E$2:$T$999,11)</f>
        <v>0.001577</v>
      </c>
      <c r="U159" s="31">
        <f>VLOOKUP(A159,'Absolute Total Monosaccharide C'!$E$2:$T$999,12)</f>
        <v>0.000528</v>
      </c>
      <c r="V159" s="31">
        <f>VLOOKUP(A159,'Absolute Total Monosaccharide C'!$E$2:$T$999,13)</f>
        <v>0.000213</v>
      </c>
      <c r="W159" s="31">
        <f>VLOOKUP(A159,'Absolute Total Monosaccharide C'!$E$2:$T$999,14)</f>
        <v>0.002696</v>
      </c>
      <c r="X159" s="31">
        <f>VLOOKUP(A159,'Absolute Total Monosaccharide C'!$E$2:$T$999,15)</f>
        <v>0</v>
      </c>
      <c r="Y159" s="31">
        <f>VLOOKUP(A159,'Absolute Total Monosaccharide C'!$E$2:$T$999,16)</f>
        <v>0.000805</v>
      </c>
      <c r="Z159" s="100">
        <f>VLOOKUP(A159,'Absolute Total Monosaccharide C'!$E$2:$T$999,2)</f>
        <v>10</v>
      </c>
      <c r="AA159" s="31"/>
    </row>
    <row r="160">
      <c r="A160" s="19" t="s">
        <v>164</v>
      </c>
      <c r="B160" s="8" t="str">
        <f>VLOOKUP(A160,'Food Encyclopedia'!$C$2:$K$999,3)&amp;","&amp;VLOOKUP(A160,'Food Encyclopedia'!$C$2:$K$999,4)&amp;","&amp;VLOOKUP(A160,'Food Encyclopedia'!$C$2:$K$999,5)&amp;","&amp;VLOOKUP(A160,'Food Encyclopedia'!$C$2:$K$999,6)</f>
        <v>Pear, bartlett, whole without seed, fresh,NA,,Fruits</v>
      </c>
      <c r="C160" s="2" t="s">
        <v>89</v>
      </c>
      <c r="D160" s="31" t="str">
        <f>VLOOKUP(A160,'Food Encyclopedia'!$C$2:$K$999,6)</f>
        <v>Fruits</v>
      </c>
      <c r="E160" s="98">
        <v>35.0</v>
      </c>
      <c r="F160" s="31">
        <f t="shared" si="1"/>
        <v>35000</v>
      </c>
      <c r="G160" s="31" t="str">
        <f>VLOOKUP(A160,'Food Encyclopedia'!$C$2:$K$999,7)</f>
        <v>Fruit</v>
      </c>
      <c r="H160" s="31" t="str">
        <f t="shared" si="2"/>
        <v>#VALUE!</v>
      </c>
      <c r="I160" s="31" t="str">
        <f t="shared" si="3"/>
        <v>#VALUE!</v>
      </c>
      <c r="J160" s="99" t="str">
        <f t="shared" si="4"/>
        <v>#VALUE!</v>
      </c>
      <c r="K160" s="116" t="str">
        <f t="shared" si="5"/>
        <v>#VALUE!</v>
      </c>
      <c r="L160" s="31">
        <f>VLOOKUP(A160,'Absolute Total Monosaccharide C'!$E$2:$T$999,3)</f>
        <v>0.092602</v>
      </c>
      <c r="M160" s="31">
        <f>VLOOKUP(A160,'Absolute Total Monosaccharide C'!$E$2:$T$999,4)</f>
        <v>0.007223</v>
      </c>
      <c r="N160" s="31">
        <f>VLOOKUP(A160,'Absolute Total Monosaccharide C'!$E$2:$T$999,5)</f>
        <v>0.052774</v>
      </c>
      <c r="O160" s="31">
        <f>VLOOKUP(A160,'Absolute Total Monosaccharide C'!$E$2:$T$999,6)</f>
        <v>0.016301</v>
      </c>
      <c r="P160" s="100">
        <f>VLOOKUP(A160,'Absolute Total Monosaccharide C'!$E$2:$T$999,7)</f>
        <v>0.019199</v>
      </c>
      <c r="Q160" s="31">
        <f>VLOOKUP(A160,'Absolute Total Monosaccharide C'!$E$2:$T$999,8)</f>
        <v>0</v>
      </c>
      <c r="R160" s="31">
        <f>VLOOKUP(A160,'Absolute Total Monosaccharide C'!$E$2:$T$999,9)</f>
        <v>0.00106</v>
      </c>
      <c r="S160" s="31">
        <f>VLOOKUP(A160,'Absolute Total Monosaccharide C'!$E$2:$T$999,10)</f>
        <v>0</v>
      </c>
      <c r="T160" s="31">
        <f>VLOOKUP(A160,'Absolute Total Monosaccharide C'!$E$2:$T$999,11)</f>
        <v>0.014218</v>
      </c>
      <c r="U160" s="31">
        <f>VLOOKUP(A160,'Absolute Total Monosaccharide C'!$E$2:$T$999,12)</f>
        <v>0</v>
      </c>
      <c r="V160" s="31">
        <f>VLOOKUP(A160,'Absolute Total Monosaccharide C'!$E$2:$T$999,13)</f>
        <v>0</v>
      </c>
      <c r="W160" s="31">
        <f>VLOOKUP(A160,'Absolute Total Monosaccharide C'!$E$2:$T$999,14)</f>
        <v>0.00292</v>
      </c>
      <c r="X160" s="31">
        <f>VLOOKUP(A160,'Absolute Total Monosaccharide C'!$E$2:$T$999,15)</f>
        <v>0</v>
      </c>
      <c r="Y160" s="31">
        <f>VLOOKUP(A160,'Absolute Total Monosaccharide C'!$E$2:$T$999,16)</f>
        <v>0</v>
      </c>
      <c r="Z160" s="100">
        <f>VLOOKUP(A160,'Absolute Total Monosaccharide C'!$E$2:$T$999,2)</f>
        <v>10.21</v>
      </c>
      <c r="AA160" s="31"/>
    </row>
    <row r="161">
      <c r="A161" s="19" t="s">
        <v>932</v>
      </c>
      <c r="B161" s="8" t="str">
        <f>VLOOKUP(A161,'Food Encyclopedia'!$C$2:$K$999,3)&amp;","&amp;VLOOKUP(A161,'Food Encyclopedia'!$C$2:$K$999,4)&amp;","&amp;VLOOKUP(A161,'Food Encyclopedia'!$C$2:$K$999,5)&amp;","&amp;VLOOKUP(A161,'Food Encyclopedia'!$C$2:$K$999,6)</f>
        <v>Organic baby food, commercial product, pouch,Plum Organics,Apples (1/3), plums (1/4), strawberries (1), blueberries (6), barley (3/4 tsp), Stage 2 (6+ months),Fruits</v>
      </c>
      <c r="C161" s="2" t="s">
        <v>812</v>
      </c>
      <c r="D161" s="31" t="str">
        <f>VLOOKUP(A161,'Food Encyclopedia'!$C$2:$K$999,6)</f>
        <v>Fruits</v>
      </c>
      <c r="E161" s="98">
        <v>50.0</v>
      </c>
      <c r="F161" s="31">
        <f t="shared" si="1"/>
        <v>50000</v>
      </c>
      <c r="G161" s="31" t="str">
        <f>VLOOKUP(A161,'Food Encyclopedia'!$C$2:$K$999,7)</f>
        <v>Commercial weaning</v>
      </c>
      <c r="H161" s="31" t="str">
        <f t="shared" si="2"/>
        <v>#VALUE!</v>
      </c>
      <c r="I161" s="31" t="str">
        <f t="shared" si="3"/>
        <v>#VALUE!</v>
      </c>
      <c r="J161" s="99" t="str">
        <f t="shared" si="4"/>
        <v>#VALUE!</v>
      </c>
      <c r="K161" s="116" t="str">
        <f t="shared" si="5"/>
        <v>#VALUE!</v>
      </c>
      <c r="L161" s="31">
        <f>VLOOKUP(A161,'Absolute Total Monosaccharide C'!$E$2:$T$999,3)</f>
        <v>0.349042</v>
      </c>
      <c r="M161" s="31">
        <f>VLOOKUP(A161,'Absolute Total Monosaccharide C'!$E$2:$T$999,4)</f>
        <v>0.015876</v>
      </c>
      <c r="N161" s="31">
        <f>VLOOKUP(A161,'Absolute Total Monosaccharide C'!$E$2:$T$999,5)</f>
        <v>0.153769</v>
      </c>
      <c r="O161" s="31">
        <f>VLOOKUP(A161,'Absolute Total Monosaccharide C'!$E$2:$T$999,6)</f>
        <v>0.026575</v>
      </c>
      <c r="P161" s="100">
        <f>VLOOKUP(A161,'Absolute Total Monosaccharide C'!$E$2:$T$999,7)</f>
        <v>0.015364</v>
      </c>
      <c r="Q161" s="31">
        <f>VLOOKUP(A161,'Absolute Total Monosaccharide C'!$E$2:$T$999,8)</f>
        <v>0.001663</v>
      </c>
      <c r="R161" s="31">
        <f>VLOOKUP(A161,'Absolute Total Monosaccharide C'!$E$2:$T$999,9)</f>
        <v>0.001119</v>
      </c>
      <c r="S161" s="31">
        <f>VLOOKUP(A161,'Absolute Total Monosaccharide C'!$E$2:$T$999,10)</f>
        <v>0</v>
      </c>
      <c r="T161" s="31">
        <f>VLOOKUP(A161,'Absolute Total Monosaccharide C'!$E$2:$T$999,11)</f>
        <v>0.013237</v>
      </c>
      <c r="U161" s="31">
        <f>VLOOKUP(A161,'Absolute Total Monosaccharide C'!$E$2:$T$999,12)</f>
        <v>0</v>
      </c>
      <c r="V161" s="31">
        <f>VLOOKUP(A161,'Absolute Total Monosaccharide C'!$E$2:$T$999,13)</f>
        <v>0</v>
      </c>
      <c r="W161" s="31">
        <f>VLOOKUP(A161,'Absolute Total Monosaccharide C'!$E$2:$T$999,14)</f>
        <v>0</v>
      </c>
      <c r="X161" s="31">
        <f>VLOOKUP(A161,'Absolute Total Monosaccharide C'!$E$2:$T$999,15)</f>
        <v>0.000456</v>
      </c>
      <c r="Y161" s="31">
        <f>VLOOKUP(A161,'Absolute Total Monosaccharide C'!$E$2:$T$999,16)</f>
        <v>0</v>
      </c>
      <c r="Z161" s="100">
        <f>VLOOKUP(A161,'Absolute Total Monosaccharide C'!$E$2:$T$999,2)</f>
        <v>10.02</v>
      </c>
      <c r="AA161" s="19">
        <v>0.944609203</v>
      </c>
    </row>
    <row r="162">
      <c r="A162" s="19" t="s">
        <v>488</v>
      </c>
      <c r="B162" s="8" t="str">
        <f>VLOOKUP(A162,'Food Encyclopedia'!$C$2:$K$999,3)&amp;","&amp;VLOOKUP(A162,'Food Encyclopedia'!$C$2:$K$999,4)&amp;","&amp;VLOOKUP(A162,'Food Encyclopedia'!$C$2:$K$999,5)&amp;","&amp;VLOOKUP(A162,'Food Encyclopedia'!$C$2:$K$999,6)</f>
        <v>Yam, sweet goldern, flesh, fresh,NA,,Vegetables</v>
      </c>
      <c r="C162" s="2" t="s">
        <v>418</v>
      </c>
      <c r="D162" s="31" t="str">
        <f>VLOOKUP(A162,'Food Encyclopedia'!$C$2:$K$999,6)</f>
        <v>Vegetables</v>
      </c>
      <c r="E162" s="98">
        <v>70.0</v>
      </c>
      <c r="F162" s="31">
        <f t="shared" si="1"/>
        <v>70000</v>
      </c>
      <c r="G162" s="31" t="str">
        <f>VLOOKUP(A162,'Food Encyclopedia'!$C$2:$K$999,7)</f>
        <v>Vegetable</v>
      </c>
      <c r="H162" s="31" t="str">
        <f t="shared" si="2"/>
        <v>#VALUE!</v>
      </c>
      <c r="I162" s="31" t="str">
        <f t="shared" si="3"/>
        <v>#VALUE!</v>
      </c>
      <c r="J162" s="99" t="str">
        <f t="shared" si="4"/>
        <v>#VALUE!</v>
      </c>
      <c r="K162" s="116" t="str">
        <f t="shared" si="5"/>
        <v>#VALUE!</v>
      </c>
      <c r="L162" s="31">
        <f>VLOOKUP(A162,'Absolute Total Monosaccharide C'!$E$2:$T$999,3)</f>
        <v>0.499209</v>
      </c>
      <c r="M162" s="31">
        <f>VLOOKUP(A162,'Absolute Total Monosaccharide C'!$E$2:$T$999,4)</f>
        <v>0.016382</v>
      </c>
      <c r="N162" s="31">
        <f>VLOOKUP(A162,'Absolute Total Monosaccharide C'!$E$2:$T$999,5)</f>
        <v>0</v>
      </c>
      <c r="O162" s="31">
        <f>VLOOKUP(A162,'Absolute Total Monosaccharide C'!$E$2:$T$999,6)</f>
        <v>0.006276</v>
      </c>
      <c r="P162" s="100">
        <f>VLOOKUP(A162,'Absolute Total Monosaccharide C'!$E$2:$T$999,7)</f>
        <v>0.008737</v>
      </c>
      <c r="Q162" s="31">
        <f>VLOOKUP(A162,'Absolute Total Monosaccharide C'!$E$2:$T$999,8)</f>
        <v>0.001067</v>
      </c>
      <c r="R162" s="31">
        <f>VLOOKUP(A162,'Absolute Total Monosaccharide C'!$E$2:$T$999,9)</f>
        <v>0.002009</v>
      </c>
      <c r="S162" s="31">
        <f>VLOOKUP(A162,'Absolute Total Monosaccharide C'!$E$2:$T$999,10)</f>
        <v>0</v>
      </c>
      <c r="T162" s="31">
        <f>VLOOKUP(A162,'Absolute Total Monosaccharide C'!$E$2:$T$999,11)</f>
        <v>0.016142</v>
      </c>
      <c r="U162" s="31">
        <f>VLOOKUP(A162,'Absolute Total Monosaccharide C'!$E$2:$T$999,12)</f>
        <v>0</v>
      </c>
      <c r="V162" s="31">
        <f>VLOOKUP(A162,'Absolute Total Monosaccharide C'!$E$2:$T$999,13)</f>
        <v>0</v>
      </c>
      <c r="W162" s="31">
        <f>VLOOKUP(A162,'Absolute Total Monosaccharide C'!$E$2:$T$999,14)</f>
        <v>0.000355</v>
      </c>
      <c r="X162" s="31">
        <f>VLOOKUP(A162,'Absolute Total Monosaccharide C'!$E$2:$T$999,15)</f>
        <v>0</v>
      </c>
      <c r="Y162" s="31">
        <f>VLOOKUP(A162,'Absolute Total Monosaccharide C'!$E$2:$T$999,16)</f>
        <v>0.000379</v>
      </c>
      <c r="Z162" s="100">
        <f>VLOOKUP(A162,'Absolute Total Monosaccharide C'!$E$2:$T$999,2)</f>
        <v>10.33</v>
      </c>
      <c r="AA162" s="19">
        <v>1.065454287</v>
      </c>
    </row>
    <row r="163">
      <c r="A163" s="19" t="s">
        <v>1253</v>
      </c>
      <c r="B163" s="8" t="str">
        <f>VLOOKUP(A163,'Food Encyclopedia'!$C$2:$K$999,3)&amp;","&amp;VLOOKUP(A163,'Food Encyclopedia'!$C$2:$K$999,4)&amp;","&amp;VLOOKUP(A163,'Food Encyclopedia'!$C$2:$K$999,5)&amp;","&amp;VLOOKUP(A163,'Food Encyclopedia'!$C$2:$K$999,6)</f>
        <v>Rolled Oat, old fashioned, whole grain, dried,Bob's Red Mill,Old Fashioned Rolled Oats Whole Grain: World's Best Oatmeal ,Grain Products</v>
      </c>
      <c r="D163" s="31" t="str">
        <f>VLOOKUP(A163,'Food Encyclopedia'!$C$2:$K$999,6)</f>
        <v>Grain Products</v>
      </c>
      <c r="E163" s="98">
        <v>40.0</v>
      </c>
      <c r="F163" s="31">
        <f t="shared" si="1"/>
        <v>40000</v>
      </c>
      <c r="G163" s="31" t="str">
        <f>VLOOKUP(A163,'Food Encyclopedia'!$C$2:$K$999,7)</f>
        <v>Cereal</v>
      </c>
      <c r="H163" s="31" t="str">
        <f t="shared" si="2"/>
        <v>#VALUE!</v>
      </c>
      <c r="I163" s="31" t="str">
        <f t="shared" si="3"/>
        <v>#VALUE!</v>
      </c>
      <c r="J163" s="99" t="str">
        <f t="shared" si="4"/>
        <v>#VALUE!</v>
      </c>
      <c r="K163" s="116" t="str">
        <f t="shared" si="5"/>
        <v>#VALUE!</v>
      </c>
      <c r="L163" s="31">
        <f>VLOOKUP(A163,'Absolute Total Monosaccharide C'!$E$2:$T$999,3)</f>
        <v>0.618883</v>
      </c>
      <c r="M163" s="31">
        <f>VLOOKUP(A163,'Absolute Total Monosaccharide C'!$E$2:$T$999,4)</f>
        <v>0.003105</v>
      </c>
      <c r="N163" s="31">
        <f>VLOOKUP(A163,'Absolute Total Monosaccharide C'!$E$2:$T$999,5)</f>
        <v>0.003905</v>
      </c>
      <c r="O163" s="31">
        <f>VLOOKUP(A163,'Absolute Total Monosaccharide C'!$E$2:$T$999,6)</f>
        <v>0.009179</v>
      </c>
      <c r="P163" s="100">
        <f>VLOOKUP(A163,'Absolute Total Monosaccharide C'!$E$2:$T$999,7)</f>
        <v>0.011394</v>
      </c>
      <c r="Q163" s="31">
        <f>VLOOKUP(A163,'Absolute Total Monosaccharide C'!$E$2:$T$999,8)</f>
        <v>0.000657</v>
      </c>
      <c r="R163" s="31">
        <f>VLOOKUP(A163,'Absolute Total Monosaccharide C'!$E$2:$T$999,9)</f>
        <v>0.000111</v>
      </c>
      <c r="S163" s="31">
        <f>VLOOKUP(A163,'Absolute Total Monosaccharide C'!$E$2:$T$999,10)</f>
        <v>0.000113</v>
      </c>
      <c r="T163" s="31">
        <f>VLOOKUP(A163,'Absolute Total Monosaccharide C'!$E$2:$T$999,11)</f>
        <v>0.000154</v>
      </c>
      <c r="U163" s="31">
        <f>VLOOKUP(A163,'Absolute Total Monosaccharide C'!$E$2:$T$999,12)</f>
        <v>0</v>
      </c>
      <c r="V163" s="31">
        <f>VLOOKUP(A163,'Absolute Total Monosaccharide C'!$E$2:$T$999,13)</f>
        <v>0</v>
      </c>
      <c r="W163" s="31">
        <f>VLOOKUP(A163,'Absolute Total Monosaccharide C'!$E$2:$T$999,14)</f>
        <v>0.00091</v>
      </c>
      <c r="X163" s="31">
        <f>VLOOKUP(A163,'Absolute Total Monosaccharide C'!$E$2:$T$999,15)</f>
        <v>0</v>
      </c>
      <c r="Y163" s="31">
        <f>VLOOKUP(A163,'Absolute Total Monosaccharide C'!$E$2:$T$999,16)</f>
        <v>0.000507</v>
      </c>
      <c r="Z163" s="100">
        <f>VLOOKUP(A163,'Absolute Total Monosaccharide C'!$E$2:$T$999,2)</f>
        <v>9.853</v>
      </c>
      <c r="AA163" s="31"/>
    </row>
    <row r="164">
      <c r="A164" s="19" t="s">
        <v>1049</v>
      </c>
      <c r="B164" s="8" t="str">
        <f>VLOOKUP(A164,'Food Encyclopedia'!$C$2:$K$999,3)&amp;","&amp;VLOOKUP(A164,'Food Encyclopedia'!$C$2:$K$999,4)&amp;","&amp;VLOOKUP(A164,'Food Encyclopedia'!$C$2:$K$999,5)&amp;","&amp;VLOOKUP(A164,'Food Encyclopedia'!$C$2:$K$999,6)</f>
        <v>baby food blend, commercial product, pouch,Gerber Organic,Pear (1/4), blueberries (38), apple (1/6), avocado (1/2 tbsp), sitter (2nd foods),Fruits</v>
      </c>
      <c r="C164" s="2" t="s">
        <v>812</v>
      </c>
      <c r="D164" s="31" t="str">
        <f>VLOOKUP(A164,'Food Encyclopedia'!$C$2:$K$999,6)</f>
        <v>Fruits</v>
      </c>
      <c r="E164" s="98">
        <v>50.0</v>
      </c>
      <c r="F164" s="31">
        <f t="shared" si="1"/>
        <v>50000</v>
      </c>
      <c r="G164" s="31" t="str">
        <f>VLOOKUP(A164,'Food Encyclopedia'!$C$2:$K$999,7)</f>
        <v>Commercial weaning</v>
      </c>
      <c r="H164" s="31" t="str">
        <f t="shared" si="2"/>
        <v>#VALUE!</v>
      </c>
      <c r="I164" s="31" t="str">
        <f t="shared" si="3"/>
        <v>#VALUE!</v>
      </c>
      <c r="J164" s="99" t="str">
        <f t="shared" si="4"/>
        <v>#VALUE!</v>
      </c>
      <c r="K164" s="116" t="str">
        <f t="shared" si="5"/>
        <v>#VALUE!</v>
      </c>
      <c r="L164" s="31">
        <f>VLOOKUP(A164,'Absolute Total Monosaccharide C'!$E$2:$T$999,3)</f>
        <v>0.122181</v>
      </c>
      <c r="M164" s="31">
        <f>VLOOKUP(A164,'Absolute Total Monosaccharide C'!$E$2:$T$999,4)</f>
        <v>0.011834</v>
      </c>
      <c r="N164" s="31">
        <f>VLOOKUP(A164,'Absolute Total Monosaccharide C'!$E$2:$T$999,5)</f>
        <v>0.121999</v>
      </c>
      <c r="O164" s="31">
        <f>VLOOKUP(A164,'Absolute Total Monosaccharide C'!$E$2:$T$999,6)</f>
        <v>0.04278</v>
      </c>
      <c r="P164" s="100">
        <f>VLOOKUP(A164,'Absolute Total Monosaccharide C'!$E$2:$T$999,7)</f>
        <v>0.014045</v>
      </c>
      <c r="Q164" s="31">
        <f>VLOOKUP(A164,'Absolute Total Monosaccharide C'!$E$2:$T$999,8)</f>
        <v>0.001881</v>
      </c>
      <c r="R164" s="31">
        <f>VLOOKUP(A164,'Absolute Total Monosaccharide C'!$E$2:$T$999,9)</f>
        <v>0.001426</v>
      </c>
      <c r="S164" s="31">
        <f>VLOOKUP(A164,'Absolute Total Monosaccharide C'!$E$2:$T$999,10)</f>
        <v>0</v>
      </c>
      <c r="T164" s="31">
        <f>VLOOKUP(A164,'Absolute Total Monosaccharide C'!$E$2:$T$999,11)</f>
        <v>0.017332</v>
      </c>
      <c r="U164" s="31">
        <f>VLOOKUP(A164,'Absolute Total Monosaccharide C'!$E$2:$T$999,12)</f>
        <v>0</v>
      </c>
      <c r="V164" s="31">
        <f>VLOOKUP(A164,'Absolute Total Monosaccharide C'!$E$2:$T$999,13)</f>
        <v>0</v>
      </c>
      <c r="W164" s="31">
        <f>VLOOKUP(A164,'Absolute Total Monosaccharide C'!$E$2:$T$999,14)</f>
        <v>0</v>
      </c>
      <c r="X164" s="31">
        <f>VLOOKUP(A164,'Absolute Total Monosaccharide C'!$E$2:$T$999,15)</f>
        <v>0.000417</v>
      </c>
      <c r="Y164" s="31">
        <f>VLOOKUP(A164,'Absolute Total Monosaccharide C'!$E$2:$T$999,16)</f>
        <v>0</v>
      </c>
      <c r="Z164" s="100">
        <f>VLOOKUP(A164,'Absolute Total Monosaccharide C'!$E$2:$T$999,2)</f>
        <v>10.27</v>
      </c>
      <c r="AA164" s="31"/>
    </row>
    <row r="165">
      <c r="A165" s="19" t="s">
        <v>1281</v>
      </c>
      <c r="B165" s="8" t="str">
        <f>VLOOKUP(A165,'Food Encyclopedia'!$C$2:$K$999,3)&amp;","&amp;VLOOKUP(A165,'Food Encyclopedia'!$C$2:$K$999,4)&amp;","&amp;VLOOKUP(A165,'Food Encyclopedia'!$C$2:$K$999,5)&amp;","&amp;VLOOKUP(A165,'Food Encyclopedia'!$C$2:$K$999,6)</f>
        <v>cereal, puffed corn, NA, fresh,Arrowwhead Mills,Purffed Corn Cereal,Grain Products</v>
      </c>
      <c r="C165" s="2" t="s">
        <v>89</v>
      </c>
      <c r="D165" s="31" t="str">
        <f>VLOOKUP(A165,'Food Encyclopedia'!$C$2:$K$999,6)</f>
        <v>Grain Products</v>
      </c>
      <c r="E165" s="98">
        <v>40.0</v>
      </c>
      <c r="F165" s="31">
        <f t="shared" si="1"/>
        <v>40000</v>
      </c>
      <c r="G165" s="31" t="str">
        <f>VLOOKUP(A165,'Food Encyclopedia'!$C$2:$K$999,7)</f>
        <v>Cereal</v>
      </c>
      <c r="H165" s="31" t="str">
        <f t="shared" si="2"/>
        <v>#VALUE!</v>
      </c>
      <c r="I165" s="31" t="str">
        <f t="shared" si="3"/>
        <v>#VALUE!</v>
      </c>
      <c r="J165" s="99" t="str">
        <f t="shared" si="4"/>
        <v>#VALUE!</v>
      </c>
      <c r="K165" s="116" t="str">
        <f t="shared" si="5"/>
        <v>#VALUE!</v>
      </c>
      <c r="L165" s="31">
        <f>VLOOKUP(A165,'Absolute Total Monosaccharide C'!$E$2:$T$999,3)</f>
        <v>0.770784</v>
      </c>
      <c r="M165" s="31">
        <f>VLOOKUP(A165,'Absolute Total Monosaccharide C'!$E$2:$T$999,4)</f>
        <v>0.001438</v>
      </c>
      <c r="N165" s="31">
        <f>VLOOKUP(A165,'Absolute Total Monosaccharide C'!$E$2:$T$999,5)</f>
        <v>0</v>
      </c>
      <c r="O165" s="31">
        <f>VLOOKUP(A165,'Absolute Total Monosaccharide C'!$E$2:$T$999,6)</f>
        <v>0.002095</v>
      </c>
      <c r="P165" s="100">
        <f>VLOOKUP(A165,'Absolute Total Monosaccharide C'!$E$2:$T$999,7)</f>
        <v>0.003242</v>
      </c>
      <c r="Q165" s="31">
        <f>VLOOKUP(A165,'Absolute Total Monosaccharide C'!$E$2:$T$999,8)</f>
        <v>0</v>
      </c>
      <c r="R165" s="31">
        <f>VLOOKUP(A165,'Absolute Total Monosaccharide C'!$E$2:$T$999,9)</f>
        <v>0.000134</v>
      </c>
      <c r="S165" s="31">
        <f>VLOOKUP(A165,'Absolute Total Monosaccharide C'!$E$2:$T$999,10)</f>
        <v>0</v>
      </c>
      <c r="T165" s="31">
        <f>VLOOKUP(A165,'Absolute Total Monosaccharide C'!$E$2:$T$999,11)</f>
        <v>0.000285</v>
      </c>
      <c r="U165" s="31">
        <f>VLOOKUP(A165,'Absolute Total Monosaccharide C'!$E$2:$T$999,12)</f>
        <v>0</v>
      </c>
      <c r="V165" s="31">
        <f>VLOOKUP(A165,'Absolute Total Monosaccharide C'!$E$2:$T$999,13)</f>
        <v>0</v>
      </c>
      <c r="W165" s="31">
        <f>VLOOKUP(A165,'Absolute Total Monosaccharide C'!$E$2:$T$999,14)</f>
        <v>0</v>
      </c>
      <c r="X165" s="31">
        <f>VLOOKUP(A165,'Absolute Total Monosaccharide C'!$E$2:$T$999,15)</f>
        <v>0</v>
      </c>
      <c r="Y165" s="31">
        <f>VLOOKUP(A165,'Absolute Total Monosaccharide C'!$E$2:$T$999,16)</f>
        <v>0.000195</v>
      </c>
      <c r="Z165" s="100">
        <f>VLOOKUP(A165,'Absolute Total Monosaccharide C'!$E$2:$T$999,2)</f>
        <v>10.41</v>
      </c>
      <c r="AA165" s="31"/>
    </row>
    <row r="166">
      <c r="A166" s="19" t="s">
        <v>640</v>
      </c>
      <c r="B166" s="8" t="str">
        <f>VLOOKUP(A166,'Food Encyclopedia'!$C$2:$K$999,3)&amp;","&amp;VLOOKUP(A166,'Food Encyclopedia'!$C$2:$K$999,4)&amp;","&amp;VLOOKUP(A166,'Food Encyclopedia'!$C$2:$K$999,5)&amp;","&amp;VLOOKUP(A166,'Food Encyclopedia'!$C$2:$K$999,6)</f>
        <v>Juice, mango, NA, bottled,Open Nature,Mango Nectar Juice,Fruits</v>
      </c>
      <c r="C166" s="2" t="s">
        <v>632</v>
      </c>
      <c r="D166" s="31" t="str">
        <f>VLOOKUP(A166,'Food Encyclopedia'!$C$2:$K$999,6)</f>
        <v>Fruits</v>
      </c>
      <c r="E166" s="98">
        <v>100.0</v>
      </c>
      <c r="F166" s="31">
        <f t="shared" si="1"/>
        <v>100000</v>
      </c>
      <c r="G166" s="31" t="str">
        <f>VLOOKUP(A166,'Food Encyclopedia'!$C$2:$K$999,7)</f>
        <v>Beverage</v>
      </c>
      <c r="H166" s="31" t="str">
        <f t="shared" si="2"/>
        <v>#VALUE!</v>
      </c>
      <c r="I166" s="31" t="str">
        <f t="shared" si="3"/>
        <v>#VALUE!</v>
      </c>
      <c r="J166" s="99" t="str">
        <f t="shared" si="4"/>
        <v>#VALUE!</v>
      </c>
      <c r="K166" s="116" t="str">
        <f t="shared" si="5"/>
        <v>#VALUE!</v>
      </c>
      <c r="L166" s="31">
        <f>VLOOKUP(A166,'Absolute Total Monosaccharide C'!$E$2:$T$999,3)</f>
        <v>0.273674</v>
      </c>
      <c r="M166" s="31">
        <f>VLOOKUP(A166,'Absolute Total Monosaccharide C'!$E$2:$T$999,4)</f>
        <v>0.009726</v>
      </c>
      <c r="N166" s="31">
        <f>VLOOKUP(A166,'Absolute Total Monosaccharide C'!$E$2:$T$999,5)</f>
        <v>0.172586</v>
      </c>
      <c r="O166" s="31">
        <f>VLOOKUP(A166,'Absolute Total Monosaccharide C'!$E$2:$T$999,6)</f>
        <v>0.00464</v>
      </c>
      <c r="P166" s="100">
        <f>VLOOKUP(A166,'Absolute Total Monosaccharide C'!$E$2:$T$999,7)</f>
        <v>0.009635</v>
      </c>
      <c r="Q166" s="31">
        <f>VLOOKUP(A166,'Absolute Total Monosaccharide C'!$E$2:$T$999,8)</f>
        <v>0.002213</v>
      </c>
      <c r="R166" s="31">
        <f>VLOOKUP(A166,'Absolute Total Monosaccharide C'!$E$2:$T$999,9)</f>
        <v>0.001142</v>
      </c>
      <c r="S166" s="31">
        <f>VLOOKUP(A166,'Absolute Total Monosaccharide C'!$E$2:$T$999,10)</f>
        <v>0</v>
      </c>
      <c r="T166" s="31">
        <f>VLOOKUP(A166,'Absolute Total Monosaccharide C'!$E$2:$T$999,11)</f>
        <v>0.014983</v>
      </c>
      <c r="U166" s="31">
        <f>VLOOKUP(A166,'Absolute Total Monosaccharide C'!$E$2:$T$999,12)</f>
        <v>0</v>
      </c>
      <c r="V166" s="31">
        <f>VLOOKUP(A166,'Absolute Total Monosaccharide C'!$E$2:$T$999,13)</f>
        <v>0</v>
      </c>
      <c r="W166" s="31">
        <f>VLOOKUP(A166,'Absolute Total Monosaccharide C'!$E$2:$T$999,14)</f>
        <v>0</v>
      </c>
      <c r="X166" s="31">
        <f>VLOOKUP(A166,'Absolute Total Monosaccharide C'!$E$2:$T$999,15)</f>
        <v>0</v>
      </c>
      <c r="Y166" s="31">
        <f>VLOOKUP(A166,'Absolute Total Monosaccharide C'!$E$2:$T$999,16)</f>
        <v>0.000339</v>
      </c>
      <c r="Z166" s="100">
        <f>VLOOKUP(A166,'Absolute Total Monosaccharide C'!$E$2:$T$999,2)</f>
        <v>10.14</v>
      </c>
      <c r="AA166" s="31"/>
    </row>
    <row r="167">
      <c r="A167" s="104" t="s">
        <v>478</v>
      </c>
      <c r="B167" s="8" t="str">
        <f>VLOOKUP(A167,'Food Encyclopedia'!$C$2:$K$999,3)&amp;","&amp;VLOOKUP(A167,'Food Encyclopedia'!$C$2:$K$999,4)&amp;","&amp;VLOOKUP(A167,'Food Encyclopedia'!$C$2:$K$999,5)&amp;","&amp;VLOOKUP(A167,'Food Encyclopedia'!$C$2:$K$999,6)</f>
        <v>Yam, garnet, flesh, fresh,A.V. Thomas,,Vegetables</v>
      </c>
      <c r="C167" s="2" t="s">
        <v>418</v>
      </c>
      <c r="D167" s="31" t="str">
        <f>VLOOKUP(A167,'Food Encyclopedia'!$C$2:$K$999,6)</f>
        <v>Vegetables</v>
      </c>
      <c r="E167" s="98">
        <v>70.0</v>
      </c>
      <c r="F167" s="31">
        <f t="shared" si="1"/>
        <v>70000</v>
      </c>
      <c r="G167" s="31" t="str">
        <f>VLOOKUP(A167,'Food Encyclopedia'!$C$2:$K$999,7)</f>
        <v>Vegetable</v>
      </c>
      <c r="H167" s="31" t="str">
        <f t="shared" si="2"/>
        <v>#VALUE!</v>
      </c>
      <c r="I167" s="31" t="str">
        <f t="shared" si="3"/>
        <v>#VALUE!</v>
      </c>
      <c r="J167" s="99" t="str">
        <f t="shared" si="4"/>
        <v>#VALUE!</v>
      </c>
      <c r="K167" s="116" t="str">
        <f t="shared" si="5"/>
        <v>#VALUE!</v>
      </c>
      <c r="L167" s="31">
        <f>VLOOKUP(A167,'Absolute Total Monosaccharide C'!$E$2:$T$999,3)</f>
        <v>0.380637</v>
      </c>
      <c r="M167" s="31">
        <f>VLOOKUP(A167,'Absolute Total Monosaccharide C'!$E$2:$T$999,4)</f>
        <v>0.020609</v>
      </c>
      <c r="N167" s="31">
        <f>VLOOKUP(A167,'Absolute Total Monosaccharide C'!$E$2:$T$999,5)</f>
        <v>0</v>
      </c>
      <c r="O167" s="31">
        <f>VLOOKUP(A167,'Absolute Total Monosaccharide C'!$E$2:$T$999,6)</f>
        <v>0.002476</v>
      </c>
      <c r="P167" s="100">
        <f>VLOOKUP(A167,'Absolute Total Monosaccharide C'!$E$2:$T$999,7)</f>
        <v>0.008997</v>
      </c>
      <c r="Q167" s="31">
        <f>VLOOKUP(A167,'Absolute Total Monosaccharide C'!$E$2:$T$999,8)</f>
        <v>0.002365</v>
      </c>
      <c r="R167" s="31">
        <f>VLOOKUP(A167,'Absolute Total Monosaccharide C'!$E$2:$T$999,9)</f>
        <v>0.001763</v>
      </c>
      <c r="S167" s="31">
        <f>VLOOKUP(A167,'Absolute Total Monosaccharide C'!$E$2:$T$999,10)</f>
        <v>0</v>
      </c>
      <c r="T167" s="31">
        <f>VLOOKUP(A167,'Absolute Total Monosaccharide C'!$E$2:$T$999,11)</f>
        <v>0.012919</v>
      </c>
      <c r="U167" s="31">
        <f>VLOOKUP(A167,'Absolute Total Monosaccharide C'!$E$2:$T$999,12)</f>
        <v>0</v>
      </c>
      <c r="V167" s="31">
        <f>VLOOKUP(A167,'Absolute Total Monosaccharide C'!$E$2:$T$999,13)</f>
        <v>0</v>
      </c>
      <c r="W167" s="31">
        <f>VLOOKUP(A167,'Absolute Total Monosaccharide C'!$E$2:$T$999,14)</f>
        <v>0</v>
      </c>
      <c r="X167" s="31">
        <f>VLOOKUP(A167,'Absolute Total Monosaccharide C'!$E$2:$T$999,15)</f>
        <v>0</v>
      </c>
      <c r="Y167" s="31">
        <f>VLOOKUP(A167,'Absolute Total Monosaccharide C'!$E$2:$T$999,16)</f>
        <v>0.00041</v>
      </c>
      <c r="Z167" s="100">
        <f>VLOOKUP(A167,'Absolute Total Monosaccharide C'!$E$2:$T$999,2)</f>
        <v>10.4</v>
      </c>
      <c r="AA167" s="19">
        <v>0.873021849</v>
      </c>
    </row>
    <row r="168">
      <c r="A168" s="19" t="s">
        <v>453</v>
      </c>
      <c r="B168" s="8" t="str">
        <f>VLOOKUP(A168,'Food Encyclopedia'!$C$2:$K$999,3)&amp;","&amp;VLOOKUP(A168,'Food Encyclopedia'!$C$2:$K$999,4)&amp;","&amp;VLOOKUP(A168,'Food Encyclopedia'!$C$2:$K$999,5)&amp;","&amp;VLOOKUP(A168,'Food Encyclopedia'!$C$2:$K$999,6)</f>
        <v>Potato, sweet, whole, flesh,Valperdo Farms,,Vegetables</v>
      </c>
      <c r="C168" s="2" t="s">
        <v>418</v>
      </c>
      <c r="D168" s="31" t="str">
        <f>VLOOKUP(A168,'Food Encyclopedia'!$C$2:$K$999,6)</f>
        <v>Vegetables</v>
      </c>
      <c r="E168" s="98">
        <v>70.0</v>
      </c>
      <c r="F168" s="31">
        <f t="shared" si="1"/>
        <v>70000</v>
      </c>
      <c r="G168" s="31" t="str">
        <f>VLOOKUP(A168,'Food Encyclopedia'!$C$2:$K$999,7)</f>
        <v>Vegetable</v>
      </c>
      <c r="H168" s="31" t="str">
        <f t="shared" si="2"/>
        <v>#VALUE!</v>
      </c>
      <c r="I168" s="31" t="str">
        <f t="shared" si="3"/>
        <v>#VALUE!</v>
      </c>
      <c r="J168" s="99" t="str">
        <f t="shared" si="4"/>
        <v>#VALUE!</v>
      </c>
      <c r="K168" s="116" t="str">
        <f t="shared" si="5"/>
        <v>#VALUE!</v>
      </c>
      <c r="L168" s="31">
        <f>VLOOKUP(A168,'Absolute Total Monosaccharide C'!$E$2:$T$999,3)</f>
        <v>0.340607</v>
      </c>
      <c r="M168" s="31">
        <f>VLOOKUP(A168,'Absolute Total Monosaccharide C'!$E$2:$T$999,4)</f>
        <v>0.017969</v>
      </c>
      <c r="N168" s="31">
        <f>VLOOKUP(A168,'Absolute Total Monosaccharide C'!$E$2:$T$999,5)</f>
        <v>0.065814</v>
      </c>
      <c r="O168" s="31">
        <f>VLOOKUP(A168,'Absolute Total Monosaccharide C'!$E$2:$T$999,6)</f>
        <v>0.002648</v>
      </c>
      <c r="P168" s="100">
        <f>VLOOKUP(A168,'Absolute Total Monosaccharide C'!$E$2:$T$999,7)</f>
        <v>0.009689</v>
      </c>
      <c r="Q168" s="31">
        <f>VLOOKUP(A168,'Absolute Total Monosaccharide C'!$E$2:$T$999,8)</f>
        <v>0.000482</v>
      </c>
      <c r="R168" s="31">
        <f>VLOOKUP(A168,'Absolute Total Monosaccharide C'!$E$2:$T$999,9)</f>
        <v>0.002366</v>
      </c>
      <c r="S168" s="31">
        <f>VLOOKUP(A168,'Absolute Total Monosaccharide C'!$E$2:$T$999,10)</f>
        <v>0</v>
      </c>
      <c r="T168" s="31">
        <f>VLOOKUP(A168,'Absolute Total Monosaccharide C'!$E$2:$T$999,11)</f>
        <v>0.025925</v>
      </c>
      <c r="U168" s="31">
        <f>VLOOKUP(A168,'Absolute Total Monosaccharide C'!$E$2:$T$999,12)</f>
        <v>0</v>
      </c>
      <c r="V168" s="31">
        <f>VLOOKUP(A168,'Absolute Total Monosaccharide C'!$E$2:$T$999,13)</f>
        <v>0</v>
      </c>
      <c r="W168" s="31">
        <f>VLOOKUP(A168,'Absolute Total Monosaccharide C'!$E$2:$T$999,14)</f>
        <v>0</v>
      </c>
      <c r="X168" s="31">
        <f>VLOOKUP(A168,'Absolute Total Monosaccharide C'!$E$2:$T$999,15)</f>
        <v>0</v>
      </c>
      <c r="Y168" s="31">
        <f>VLOOKUP(A168,'Absolute Total Monosaccharide C'!$E$2:$T$999,16)</f>
        <v>0.00045</v>
      </c>
      <c r="Z168" s="100">
        <f>VLOOKUP(A168,'Absolute Total Monosaccharide C'!$E$2:$T$999,2)</f>
        <v>10.38</v>
      </c>
      <c r="AA168" s="19">
        <v>1.576677759</v>
      </c>
    </row>
    <row r="169">
      <c r="A169" s="19" t="s">
        <v>475</v>
      </c>
      <c r="B169" s="8" t="str">
        <f>VLOOKUP(A169,'Food Encyclopedia'!$C$2:$K$999,3)&amp;","&amp;VLOOKUP(A169,'Food Encyclopedia'!$C$2:$K$999,4)&amp;","&amp;VLOOKUP(A169,'Food Encyclopedia'!$C$2:$K$999,5)&amp;","&amp;VLOOKUP(A169,'Food Encyclopedia'!$C$2:$K$999,6)</f>
        <v>Yam, garnet, whole, fresh,A.V. Thomas,,Vegetables</v>
      </c>
      <c r="C169" s="2" t="s">
        <v>418</v>
      </c>
      <c r="D169" s="31" t="str">
        <f>VLOOKUP(A169,'Food Encyclopedia'!$C$2:$K$999,6)</f>
        <v>Vegetables</v>
      </c>
      <c r="E169" s="98">
        <v>70.0</v>
      </c>
      <c r="F169" s="31">
        <f t="shared" si="1"/>
        <v>70000</v>
      </c>
      <c r="G169" s="31" t="str">
        <f>VLOOKUP(A169,'Food Encyclopedia'!$C$2:$K$999,7)</f>
        <v>Vegetable</v>
      </c>
      <c r="H169" s="31" t="str">
        <f t="shared" si="2"/>
        <v>#VALUE!</v>
      </c>
      <c r="I169" s="31" t="str">
        <f t="shared" si="3"/>
        <v>#VALUE!</v>
      </c>
      <c r="J169" s="99" t="str">
        <f t="shared" si="4"/>
        <v>#VALUE!</v>
      </c>
      <c r="K169" s="116" t="str">
        <f t="shared" si="5"/>
        <v>#VALUE!</v>
      </c>
      <c r="L169" s="31">
        <f>VLOOKUP(A169,'Absolute Total Monosaccharide C'!$E$2:$T$999,3)</f>
        <v>0.377035</v>
      </c>
      <c r="M169" s="31">
        <f>VLOOKUP(A169,'Absolute Total Monosaccharide C'!$E$2:$T$999,4)</f>
        <v>0.017296</v>
      </c>
      <c r="N169" s="31">
        <f>VLOOKUP(A169,'Absolute Total Monosaccharide C'!$E$2:$T$999,5)</f>
        <v>0</v>
      </c>
      <c r="O169" s="31">
        <f>VLOOKUP(A169,'Absolute Total Monosaccharide C'!$E$2:$T$999,6)</f>
        <v>0.005192</v>
      </c>
      <c r="P169" s="100">
        <f>VLOOKUP(A169,'Absolute Total Monosaccharide C'!$E$2:$T$999,7)</f>
        <v>0.008624</v>
      </c>
      <c r="Q169" s="31">
        <f>VLOOKUP(A169,'Absolute Total Monosaccharide C'!$E$2:$T$999,8)</f>
        <v>0.001686</v>
      </c>
      <c r="R169" s="31">
        <f>VLOOKUP(A169,'Absolute Total Monosaccharide C'!$E$2:$T$999,9)</f>
        <v>0.00186</v>
      </c>
      <c r="S169" s="31">
        <f>VLOOKUP(A169,'Absolute Total Monosaccharide C'!$E$2:$T$999,10)</f>
        <v>0</v>
      </c>
      <c r="T169" s="31">
        <f>VLOOKUP(A169,'Absolute Total Monosaccharide C'!$E$2:$T$999,11)</f>
        <v>0.013581</v>
      </c>
      <c r="U169" s="31">
        <f>VLOOKUP(A169,'Absolute Total Monosaccharide C'!$E$2:$T$999,12)</f>
        <v>0</v>
      </c>
      <c r="V169" s="31">
        <f>VLOOKUP(A169,'Absolute Total Monosaccharide C'!$E$2:$T$999,13)</f>
        <v>0</v>
      </c>
      <c r="W169" s="102">
        <f>VLOOKUP(A169,'Absolute Total Monosaccharide C'!$E$2:$T$999,14)</f>
        <v>0.00002</v>
      </c>
      <c r="X169" s="31">
        <f>VLOOKUP(A169,'Absolute Total Monosaccharide C'!$E$2:$T$999,15)</f>
        <v>0</v>
      </c>
      <c r="Y169" s="31">
        <f>VLOOKUP(A169,'Absolute Total Monosaccharide C'!$E$2:$T$999,16)</f>
        <v>0.000476</v>
      </c>
      <c r="Z169" s="100">
        <f>VLOOKUP(A169,'Absolute Total Monosaccharide C'!$E$2:$T$999,2)</f>
        <v>10.06</v>
      </c>
      <c r="AA169" s="19">
        <v>1.218249367</v>
      </c>
    </row>
    <row r="170">
      <c r="A170" s="19" t="s">
        <v>903</v>
      </c>
      <c r="B170" s="8" t="str">
        <f>VLOOKUP(A170,'Food Encyclopedia'!$C$2:$K$999,3)&amp;","&amp;VLOOKUP(A170,'Food Encyclopedia'!$C$2:$K$999,4)&amp;","&amp;VLOOKUP(A170,'Food Encyclopedia'!$C$2:$K$999,5)&amp;","&amp;VLOOKUP(A170,'Food Encyclopedia'!$C$2:$K$999,6)</f>
        <v>Fruits blend, commercial product, pouch,Beech-Nut Naturals,Fruities: Apples (1/4), peaches (1/5), strawberries (1 1/2), Stage 2 (6+ months),Fruits</v>
      </c>
      <c r="C170" s="2" t="s">
        <v>812</v>
      </c>
      <c r="D170" s="31" t="str">
        <f>VLOOKUP(A170,'Food Encyclopedia'!$C$2:$K$999,6)</f>
        <v>Fruits</v>
      </c>
      <c r="E170" s="98">
        <v>50.0</v>
      </c>
      <c r="F170" s="31">
        <f t="shared" si="1"/>
        <v>50000</v>
      </c>
      <c r="G170" s="31" t="str">
        <f>VLOOKUP(A170,'Food Encyclopedia'!$C$2:$K$999,7)</f>
        <v>Commercial weaning</v>
      </c>
      <c r="H170" s="31" t="str">
        <f t="shared" si="2"/>
        <v>#VALUE!</v>
      </c>
      <c r="I170" s="31" t="str">
        <f t="shared" si="3"/>
        <v>#VALUE!</v>
      </c>
      <c r="J170" s="99" t="str">
        <f t="shared" si="4"/>
        <v>#VALUE!</v>
      </c>
      <c r="K170" s="116" t="str">
        <f t="shared" si="5"/>
        <v>#VALUE!</v>
      </c>
      <c r="L170" s="31">
        <f>VLOOKUP(A170,'Absolute Total Monosaccharide C'!$E$2:$T$999,3)</f>
        <v>0.268834</v>
      </c>
      <c r="M170" s="31">
        <f>VLOOKUP(A170,'Absolute Total Monosaccharide C'!$E$2:$T$999,4)</f>
        <v>0.013326</v>
      </c>
      <c r="N170" s="31">
        <f>VLOOKUP(A170,'Absolute Total Monosaccharide C'!$E$2:$T$999,5)</f>
        <v>0.148471</v>
      </c>
      <c r="O170" s="31">
        <f>VLOOKUP(A170,'Absolute Total Monosaccharide C'!$E$2:$T$999,6)</f>
        <v>0.018499</v>
      </c>
      <c r="P170" s="100">
        <f>VLOOKUP(A170,'Absolute Total Monosaccharide C'!$E$2:$T$999,7)</f>
        <v>0.013741</v>
      </c>
      <c r="Q170" s="31">
        <f>VLOOKUP(A170,'Absolute Total Monosaccharide C'!$E$2:$T$999,8)</f>
        <v>0</v>
      </c>
      <c r="R170" s="31">
        <f>VLOOKUP(A170,'Absolute Total Monosaccharide C'!$E$2:$T$999,9)</f>
        <v>0.001903</v>
      </c>
      <c r="S170" s="31">
        <f>VLOOKUP(A170,'Absolute Total Monosaccharide C'!$E$2:$T$999,10)</f>
        <v>0</v>
      </c>
      <c r="T170" s="31">
        <f>VLOOKUP(A170,'Absolute Total Monosaccharide C'!$E$2:$T$999,11)</f>
        <v>0.020953</v>
      </c>
      <c r="U170" s="31">
        <f>VLOOKUP(A170,'Absolute Total Monosaccharide C'!$E$2:$T$999,12)</f>
        <v>0</v>
      </c>
      <c r="V170" s="31">
        <f>VLOOKUP(A170,'Absolute Total Monosaccharide C'!$E$2:$T$999,13)</f>
        <v>0</v>
      </c>
      <c r="W170" s="31">
        <f>VLOOKUP(A170,'Absolute Total Monosaccharide C'!$E$2:$T$999,14)</f>
        <v>0</v>
      </c>
      <c r="X170" s="31">
        <f>VLOOKUP(A170,'Absolute Total Monosaccharide C'!$E$2:$T$999,15)</f>
        <v>0</v>
      </c>
      <c r="Y170" s="31">
        <f>VLOOKUP(A170,'Absolute Total Monosaccharide C'!$E$2:$T$999,16)</f>
        <v>0.000781</v>
      </c>
      <c r="Z170" s="100">
        <f>VLOOKUP(A170,'Absolute Total Monosaccharide C'!$E$2:$T$999,2)</f>
        <v>10.36</v>
      </c>
      <c r="AA170" s="31"/>
    </row>
    <row r="171">
      <c r="A171" s="19" t="s">
        <v>780</v>
      </c>
      <c r="B171" s="8" t="str">
        <f>VLOOKUP(A171,'Food Encyclopedia'!$C$2:$K$999,3)&amp;","&amp;VLOOKUP(A171,'Food Encyclopedia'!$C$2:$K$999,4)&amp;","&amp;VLOOKUP(A171,'Food Encyclopedia'!$C$2:$K$999,5)&amp;","&amp;VLOOKUP(A171,'Food Encyclopedia'!$C$2:$K$999,6)</f>
        <v>Corn, NA, polenta, pre-cooked,Organics,,Grain Products</v>
      </c>
      <c r="C171" s="2" t="s">
        <v>89</v>
      </c>
      <c r="D171" s="31" t="str">
        <f>VLOOKUP(A171,'Food Encyclopedia'!$C$2:$K$999,6)</f>
        <v>Grain Products</v>
      </c>
      <c r="E171" s="98">
        <v>40.0</v>
      </c>
      <c r="F171" s="31">
        <f t="shared" si="1"/>
        <v>40000</v>
      </c>
      <c r="G171" s="31" t="str">
        <f>VLOOKUP(A171,'Food Encyclopedia'!$C$2:$K$999,7)</f>
        <v>Grains</v>
      </c>
      <c r="H171" s="31" t="str">
        <f t="shared" si="2"/>
        <v>#VALUE!</v>
      </c>
      <c r="I171" s="31" t="str">
        <f t="shared" si="3"/>
        <v>#VALUE!</v>
      </c>
      <c r="J171" s="99" t="str">
        <f t="shared" si="4"/>
        <v>#VALUE!</v>
      </c>
      <c r="K171" s="116" t="str">
        <f t="shared" si="5"/>
        <v>#VALUE!</v>
      </c>
      <c r="L171" s="31">
        <f>VLOOKUP(A171,'Absolute Total Monosaccharide C'!$E$2:$T$999,3)</f>
        <v>0.341399</v>
      </c>
      <c r="M171" s="31">
        <f>VLOOKUP(A171,'Absolute Total Monosaccharide C'!$E$2:$T$999,4)</f>
        <v>0.013084</v>
      </c>
      <c r="N171" s="31">
        <f>VLOOKUP(A171,'Absolute Total Monosaccharide C'!$E$2:$T$999,5)</f>
        <v>0.131142</v>
      </c>
      <c r="O171" s="31">
        <f>VLOOKUP(A171,'Absolute Total Monosaccharide C'!$E$2:$T$999,6)</f>
        <v>0.00805</v>
      </c>
      <c r="P171" s="100">
        <f>VLOOKUP(A171,'Absolute Total Monosaccharide C'!$E$2:$T$999,7)</f>
        <v>0.016706</v>
      </c>
      <c r="Q171" s="31">
        <f>VLOOKUP(A171,'Absolute Total Monosaccharide C'!$E$2:$T$999,8)</f>
        <v>0.001561</v>
      </c>
      <c r="R171" s="31">
        <f>VLOOKUP(A171,'Absolute Total Monosaccharide C'!$E$2:$T$999,9)</f>
        <v>0.001472</v>
      </c>
      <c r="S171" s="31">
        <f>VLOOKUP(A171,'Absolute Total Monosaccharide C'!$E$2:$T$999,10)</f>
        <v>0</v>
      </c>
      <c r="T171" s="31">
        <f>VLOOKUP(A171,'Absolute Total Monosaccharide C'!$E$2:$T$999,11)</f>
        <v>0.011063</v>
      </c>
      <c r="U171" s="31">
        <f>VLOOKUP(A171,'Absolute Total Monosaccharide C'!$E$2:$T$999,12)</f>
        <v>0</v>
      </c>
      <c r="V171" s="31">
        <f>VLOOKUP(A171,'Absolute Total Monosaccharide C'!$E$2:$T$999,13)</f>
        <v>0</v>
      </c>
      <c r="W171" s="31">
        <f>VLOOKUP(A171,'Absolute Total Monosaccharide C'!$E$2:$T$999,14)</f>
        <v>0</v>
      </c>
      <c r="X171" s="31">
        <f>VLOOKUP(A171,'Absolute Total Monosaccharide C'!$E$2:$T$999,15)</f>
        <v>0.002319</v>
      </c>
      <c r="Y171" s="31">
        <f>VLOOKUP(A171,'Absolute Total Monosaccharide C'!$E$2:$T$999,16)</f>
        <v>0</v>
      </c>
      <c r="Z171" s="100">
        <f>VLOOKUP(A171,'Absolute Total Monosaccharide C'!$E$2:$T$999,2)</f>
        <v>10.48</v>
      </c>
      <c r="AA171" s="19">
        <v>0.838783721</v>
      </c>
    </row>
    <row r="172">
      <c r="A172" s="19" t="s">
        <v>883</v>
      </c>
      <c r="B172" s="8" t="str">
        <f>VLOOKUP(A172,'Food Encyclopedia'!$C$2:$K$999,3)&amp;","&amp;VLOOKUP(A172,'Food Encyclopedia'!$C$2:$K$999,4)&amp;","&amp;VLOOKUP(A172,'Food Encyclopedia'!$C$2:$K$999,5)&amp;","&amp;VLOOKUP(A172,'Food Encyclopedia'!$C$2:$K$999,6)</f>
        <v>Real Food For Babies, commercial product, jar,Beech-Nut Naturals,Mangoes, Apples, avocados, Stage 2 (6+ months),Fruits</v>
      </c>
      <c r="C172" s="2" t="s">
        <v>858</v>
      </c>
      <c r="D172" s="31" t="str">
        <f>VLOOKUP(A172,'Food Encyclopedia'!$C$2:$K$999,6)</f>
        <v>Fruits</v>
      </c>
      <c r="E172" s="98">
        <v>50.0</v>
      </c>
      <c r="F172" s="31">
        <f t="shared" si="1"/>
        <v>50000</v>
      </c>
      <c r="G172" s="31" t="str">
        <f>VLOOKUP(A172,'Food Encyclopedia'!$C$2:$K$999,7)</f>
        <v>Commercial weaning</v>
      </c>
      <c r="H172" s="31" t="str">
        <f t="shared" si="2"/>
        <v>#VALUE!</v>
      </c>
      <c r="I172" s="31" t="str">
        <f t="shared" si="3"/>
        <v>#VALUE!</v>
      </c>
      <c r="J172" s="99" t="str">
        <f t="shared" si="4"/>
        <v>#VALUE!</v>
      </c>
      <c r="K172" s="116" t="str">
        <f t="shared" si="5"/>
        <v>#VALUE!</v>
      </c>
      <c r="L172" s="31">
        <f>VLOOKUP(A172,'Absolute Total Monosaccharide C'!$E$2:$T$999,3)</f>
        <v>0.267728</v>
      </c>
      <c r="M172" s="31">
        <f>VLOOKUP(A172,'Absolute Total Monosaccharide C'!$E$2:$T$999,4)</f>
        <v>0.013812</v>
      </c>
      <c r="N172" s="31">
        <f>VLOOKUP(A172,'Absolute Total Monosaccharide C'!$E$2:$T$999,5)</f>
        <v>0.078471</v>
      </c>
      <c r="O172" s="31">
        <f>VLOOKUP(A172,'Absolute Total Monosaccharide C'!$E$2:$T$999,6)</f>
        <v>0.01045</v>
      </c>
      <c r="P172" s="100">
        <f>VLOOKUP(A172,'Absolute Total Monosaccharide C'!$E$2:$T$999,7)</f>
        <v>0.012616</v>
      </c>
      <c r="Q172" s="31">
        <f>VLOOKUP(A172,'Absolute Total Monosaccharide C'!$E$2:$T$999,8)</f>
        <v>0</v>
      </c>
      <c r="R172" s="31">
        <f>VLOOKUP(A172,'Absolute Total Monosaccharide C'!$E$2:$T$999,9)</f>
        <v>0.000847</v>
      </c>
      <c r="S172" s="31">
        <f>VLOOKUP(A172,'Absolute Total Monosaccharide C'!$E$2:$T$999,10)</f>
        <v>0</v>
      </c>
      <c r="T172" s="31">
        <f>VLOOKUP(A172,'Absolute Total Monosaccharide C'!$E$2:$T$999,11)</f>
        <v>0.015148</v>
      </c>
      <c r="U172" s="31">
        <f>VLOOKUP(A172,'Absolute Total Monosaccharide C'!$E$2:$T$999,12)</f>
        <v>0</v>
      </c>
      <c r="V172" s="31">
        <f>VLOOKUP(A172,'Absolute Total Monosaccharide C'!$E$2:$T$999,13)</f>
        <v>0</v>
      </c>
      <c r="W172" s="31">
        <f>VLOOKUP(A172,'Absolute Total Monosaccharide C'!$E$2:$T$999,14)</f>
        <v>0.002474</v>
      </c>
      <c r="X172" s="31">
        <f>VLOOKUP(A172,'Absolute Total Monosaccharide C'!$E$2:$T$999,15)</f>
        <v>0</v>
      </c>
      <c r="Y172" s="31">
        <f>VLOOKUP(A172,'Absolute Total Monosaccharide C'!$E$2:$T$999,16)</f>
        <v>0</v>
      </c>
      <c r="Z172" s="100">
        <f>VLOOKUP(A172,'Absolute Total Monosaccharide C'!$E$2:$T$999,2)</f>
        <v>10.12</v>
      </c>
      <c r="AA172" s="19">
        <v>0.770332104</v>
      </c>
    </row>
    <row r="173">
      <c r="A173" s="19" t="s">
        <v>782</v>
      </c>
      <c r="B173" s="8" t="str">
        <f>VLOOKUP(A173,'Food Encyclopedia'!$C$2:$K$999,3)&amp;","&amp;VLOOKUP(A173,'Food Encyclopedia'!$C$2:$K$999,4)&amp;","&amp;VLOOKUP(A173,'Food Encyclopedia'!$C$2:$K$999,5)&amp;","&amp;VLOOKUP(A173,'Food Encyclopedia'!$C$2:$K$999,6)</f>
        <v>Apple sauce, commercial product,Tree Top,Original Apple Sauce,Fruits</v>
      </c>
      <c r="C173" s="2" t="s">
        <v>89</v>
      </c>
      <c r="D173" s="31" t="str">
        <f>VLOOKUP(A173,'Food Encyclopedia'!$C$2:$K$999,6)</f>
        <v>Fruits</v>
      </c>
      <c r="E173" s="98">
        <v>50.0</v>
      </c>
      <c r="F173" s="31">
        <f t="shared" si="1"/>
        <v>50000</v>
      </c>
      <c r="G173" s="31" t="str">
        <f>VLOOKUP(A173,'Food Encyclopedia'!$C$2:$K$999,7)</f>
        <v>Commercial weaning</v>
      </c>
      <c r="H173" s="31" t="str">
        <f t="shared" si="2"/>
        <v>#VALUE!</v>
      </c>
      <c r="I173" s="31" t="str">
        <f t="shared" si="3"/>
        <v>#VALUE!</v>
      </c>
      <c r="J173" s="99" t="str">
        <f t="shared" si="4"/>
        <v>#VALUE!</v>
      </c>
      <c r="K173" s="116" t="str">
        <f t="shared" si="5"/>
        <v>#VALUE!</v>
      </c>
      <c r="L173" s="31">
        <f>VLOOKUP(A173,'Absolute Total Monosaccharide C'!$E$2:$T$999,3)</f>
        <v>0.211687</v>
      </c>
      <c r="M173" s="31">
        <f>VLOOKUP(A173,'Absolute Total Monosaccharide C'!$E$2:$T$999,4)</f>
        <v>0.014056</v>
      </c>
      <c r="N173" s="31">
        <f>VLOOKUP(A173,'Absolute Total Monosaccharide C'!$E$2:$T$999,5)</f>
        <v>0.186842</v>
      </c>
      <c r="O173" s="31">
        <f>VLOOKUP(A173,'Absolute Total Monosaccharide C'!$E$2:$T$999,6)</f>
        <v>0.015267</v>
      </c>
      <c r="P173" s="100">
        <f>VLOOKUP(A173,'Absolute Total Monosaccharide C'!$E$2:$T$999,7)</f>
        <v>0.013383</v>
      </c>
      <c r="Q173" s="31">
        <f>VLOOKUP(A173,'Absolute Total Monosaccharide C'!$E$2:$T$999,8)</f>
        <v>0.003916</v>
      </c>
      <c r="R173" s="31">
        <f>VLOOKUP(A173,'Absolute Total Monosaccharide C'!$E$2:$T$999,9)</f>
        <v>0.001965</v>
      </c>
      <c r="S173" s="31">
        <f>VLOOKUP(A173,'Absolute Total Monosaccharide C'!$E$2:$T$999,10)</f>
        <v>0</v>
      </c>
      <c r="T173" s="31">
        <f>VLOOKUP(A173,'Absolute Total Monosaccharide C'!$E$2:$T$999,11)</f>
        <v>0.023414</v>
      </c>
      <c r="U173" s="31">
        <f>VLOOKUP(A173,'Absolute Total Monosaccharide C'!$E$2:$T$999,12)</f>
        <v>0</v>
      </c>
      <c r="V173" s="31">
        <f>VLOOKUP(A173,'Absolute Total Monosaccharide C'!$E$2:$T$999,13)</f>
        <v>0</v>
      </c>
      <c r="W173" s="31">
        <f>VLOOKUP(A173,'Absolute Total Monosaccharide C'!$E$2:$T$999,14)</f>
        <v>0.000539</v>
      </c>
      <c r="X173" s="31">
        <f>VLOOKUP(A173,'Absolute Total Monosaccharide C'!$E$2:$T$999,15)</f>
        <v>0</v>
      </c>
      <c r="Y173" s="31">
        <f>VLOOKUP(A173,'Absolute Total Monosaccharide C'!$E$2:$T$999,16)</f>
        <v>0.000269</v>
      </c>
      <c r="Z173" s="100">
        <f>VLOOKUP(A173,'Absolute Total Monosaccharide C'!$E$2:$T$999,2)</f>
        <v>10.11</v>
      </c>
      <c r="AA173" s="31"/>
    </row>
    <row r="174">
      <c r="A174" s="19" t="s">
        <v>282</v>
      </c>
      <c r="B174" s="8" t="str">
        <f>VLOOKUP(A174,'Food Encyclopedia'!$C$2:$K$999,3)&amp;","&amp;VLOOKUP(A174,'Food Encyclopedia'!$C$2:$K$999,4)&amp;","&amp;VLOOKUP(A174,'Food Encyclopedia'!$C$2:$K$999,5)&amp;","&amp;VLOOKUP(A174,'Food Encyclopedia'!$C$2:$K$999,6)</f>
        <v>Cherry, sweet, whole, fresh,Organics,,Fruits</v>
      </c>
      <c r="C174" s="2" t="s">
        <v>89</v>
      </c>
      <c r="D174" s="31" t="str">
        <f>VLOOKUP(A174,'Food Encyclopedia'!$C$2:$K$999,6)</f>
        <v>Fruits</v>
      </c>
      <c r="E174" s="98">
        <v>60.0</v>
      </c>
      <c r="F174" s="31">
        <f t="shared" si="1"/>
        <v>60000</v>
      </c>
      <c r="G174" s="31" t="str">
        <f>VLOOKUP(A174,'Food Encyclopedia'!$C$2:$K$999,7)</f>
        <v>Fruit</v>
      </c>
      <c r="H174" s="31" t="str">
        <f t="shared" si="2"/>
        <v>#VALUE!</v>
      </c>
      <c r="I174" s="31" t="str">
        <f t="shared" si="3"/>
        <v>#VALUE!</v>
      </c>
      <c r="J174" s="99" t="str">
        <f t="shared" si="4"/>
        <v>#VALUE!</v>
      </c>
      <c r="K174" s="116" t="str">
        <f t="shared" si="5"/>
        <v>#VALUE!</v>
      </c>
      <c r="L174" s="31">
        <f>VLOOKUP(A174,'Absolute Total Monosaccharide C'!$E$2:$T$999,3)</f>
        <v>0.318054</v>
      </c>
      <c r="M174" s="31">
        <f>VLOOKUP(A174,'Absolute Total Monosaccharide C'!$E$2:$T$999,4)</f>
        <v>0.007394</v>
      </c>
      <c r="N174" s="31">
        <f>VLOOKUP(A174,'Absolute Total Monosaccharide C'!$E$2:$T$999,5)</f>
        <v>0.20078</v>
      </c>
      <c r="O174" s="31">
        <f>VLOOKUP(A174,'Absolute Total Monosaccharide C'!$E$2:$T$999,6)</f>
        <v>0.00316</v>
      </c>
      <c r="P174" s="100">
        <f>VLOOKUP(A174,'Absolute Total Monosaccharide C'!$E$2:$T$999,7)</f>
        <v>0.009372</v>
      </c>
      <c r="Q174" s="31">
        <f>VLOOKUP(A174,'Absolute Total Monosaccharide C'!$E$2:$T$999,8)</f>
        <v>0.00065</v>
      </c>
      <c r="R174" s="31">
        <f>VLOOKUP(A174,'Absolute Total Monosaccharide C'!$E$2:$T$999,9)</f>
        <v>0.003582</v>
      </c>
      <c r="S174" s="31">
        <f>VLOOKUP(A174,'Absolute Total Monosaccharide C'!$E$2:$T$999,10)</f>
        <v>0</v>
      </c>
      <c r="T174" s="31">
        <f>VLOOKUP(A174,'Absolute Total Monosaccharide C'!$E$2:$T$999,11)</f>
        <v>0.00879</v>
      </c>
      <c r="U174" s="31">
        <f>VLOOKUP(A174,'Absolute Total Monosaccharide C'!$E$2:$T$999,12)</f>
        <v>0</v>
      </c>
      <c r="V174" s="31">
        <f>VLOOKUP(A174,'Absolute Total Monosaccharide C'!$E$2:$T$999,13)</f>
        <v>0</v>
      </c>
      <c r="W174" s="31">
        <f>VLOOKUP(A174,'Absolute Total Monosaccharide C'!$E$2:$T$999,14)</f>
        <v>0</v>
      </c>
      <c r="X174" s="31">
        <f>VLOOKUP(A174,'Absolute Total Monosaccharide C'!$E$2:$T$999,15)</f>
        <v>0.000374</v>
      </c>
      <c r="Y174" s="31">
        <f>VLOOKUP(A174,'Absolute Total Monosaccharide C'!$E$2:$T$999,16)</f>
        <v>0</v>
      </c>
      <c r="Z174" s="100">
        <f>VLOOKUP(A174,'Absolute Total Monosaccharide C'!$E$2:$T$999,2)</f>
        <v>10.45</v>
      </c>
      <c r="AA174" s="31"/>
    </row>
    <row r="175">
      <c r="A175" s="19" t="s">
        <v>1261</v>
      </c>
      <c r="B175" s="8" t="str">
        <f>VLOOKUP(A175,'Food Encyclopedia'!$C$2:$K$999,3)&amp;","&amp;VLOOKUP(A175,'Food Encyclopedia'!$C$2:$K$999,4)&amp;","&amp;VLOOKUP(A175,'Food Encyclopedia'!$C$2:$K$999,5)&amp;","&amp;VLOOKUP(A175,'Food Encyclopedia'!$C$2:$K$999,6)</f>
        <v>Oats, NA, steel cut whole grain, dried,Bob's Red Mill,100% Whole Grain Quick Cooking Steel Cut Oats: The Golden Spurtle,Grain Products</v>
      </c>
      <c r="C175" s="2" t="s">
        <v>1264</v>
      </c>
      <c r="D175" s="31" t="str">
        <f>VLOOKUP(A175,'Food Encyclopedia'!$C$2:$K$999,6)</f>
        <v>Grain Products</v>
      </c>
      <c r="E175" s="98">
        <v>40.0</v>
      </c>
      <c r="F175" s="31">
        <f t="shared" si="1"/>
        <v>40000</v>
      </c>
      <c r="G175" s="31" t="str">
        <f>VLOOKUP(A175,'Food Encyclopedia'!$C$2:$K$999,7)</f>
        <v>Cereal</v>
      </c>
      <c r="H175" s="31" t="str">
        <f t="shared" si="2"/>
        <v>#VALUE!</v>
      </c>
      <c r="I175" s="31" t="str">
        <f t="shared" si="3"/>
        <v>#VALUE!</v>
      </c>
      <c r="J175" s="99" t="str">
        <f t="shared" si="4"/>
        <v>#VALUE!</v>
      </c>
      <c r="K175" s="116" t="str">
        <f t="shared" si="5"/>
        <v>#VALUE!</v>
      </c>
      <c r="L175" s="31">
        <f>VLOOKUP(A175,'Absolute Total Monosaccharide C'!$E$2:$T$999,3)</f>
        <v>0.516035</v>
      </c>
      <c r="M175" s="31">
        <f>VLOOKUP(A175,'Absolute Total Monosaccharide C'!$E$2:$T$999,4)</f>
        <v>0.00335</v>
      </c>
      <c r="N175" s="31">
        <f>VLOOKUP(A175,'Absolute Total Monosaccharide C'!$E$2:$T$999,5)</f>
        <v>0.004191</v>
      </c>
      <c r="O175" s="31">
        <f>VLOOKUP(A175,'Absolute Total Monosaccharide C'!$E$2:$T$999,6)</f>
        <v>0.006665</v>
      </c>
      <c r="P175" s="100">
        <f>VLOOKUP(A175,'Absolute Total Monosaccharide C'!$E$2:$T$999,7)</f>
        <v>0.011967</v>
      </c>
      <c r="Q175" s="31">
        <f>VLOOKUP(A175,'Absolute Total Monosaccharide C'!$E$2:$T$999,8)</f>
        <v>0.000334</v>
      </c>
      <c r="R175" s="102">
        <f>VLOOKUP(A175,'Absolute Total Monosaccharide C'!$E$2:$T$999,9)</f>
        <v>0.0000931</v>
      </c>
      <c r="S175" s="31">
        <f>VLOOKUP(A175,'Absolute Total Monosaccharide C'!$E$2:$T$999,10)</f>
        <v>0.00011</v>
      </c>
      <c r="T175" s="31">
        <f>VLOOKUP(A175,'Absolute Total Monosaccharide C'!$E$2:$T$999,11)</f>
        <v>0.000113</v>
      </c>
      <c r="U175" s="31">
        <f>VLOOKUP(A175,'Absolute Total Monosaccharide C'!$E$2:$T$999,12)</f>
        <v>0</v>
      </c>
      <c r="V175" s="31">
        <f>VLOOKUP(A175,'Absolute Total Monosaccharide C'!$E$2:$T$999,13)</f>
        <v>0</v>
      </c>
      <c r="W175" s="31">
        <f>VLOOKUP(A175,'Absolute Total Monosaccharide C'!$E$2:$T$999,14)</f>
        <v>0.000647</v>
      </c>
      <c r="X175" s="31">
        <f>VLOOKUP(A175,'Absolute Total Monosaccharide C'!$E$2:$T$999,15)</f>
        <v>0</v>
      </c>
      <c r="Y175" s="31">
        <f>VLOOKUP(A175,'Absolute Total Monosaccharide C'!$E$2:$T$999,16)</f>
        <v>0.000642</v>
      </c>
      <c r="Z175" s="100">
        <f>VLOOKUP(A175,'Absolute Total Monosaccharide C'!$E$2:$T$999,2)</f>
        <v>10.06</v>
      </c>
      <c r="AA175" s="31"/>
    </row>
    <row r="176">
      <c r="A176" s="19" t="s">
        <v>951</v>
      </c>
      <c r="B176" s="8" t="str">
        <f>VLOOKUP(A176,'Food Encyclopedia'!$C$2:$K$999,3)&amp;","&amp;VLOOKUP(A176,'Food Encyclopedia'!$C$2:$K$999,4)&amp;","&amp;VLOOKUP(A176,'Food Encyclopedia'!$C$2:$K$999,5)&amp;","&amp;VLOOKUP(A176,'Food Encyclopedia'!$C$2:$K$999,6)</f>
        <v>4 Food group blend, commercial product, pouch,Plum Organics,mighty 4 food group blend: Apples (1/4), blackberries (1/3), purple carrots (1/3), greek yogurt (1 tbsp), oats (1 tsp), chia seeds (1 pinch), water (1 tsp), tots,Fruits</v>
      </c>
      <c r="C176" s="2" t="s">
        <v>812</v>
      </c>
      <c r="D176" s="31" t="str">
        <f>VLOOKUP(A176,'Food Encyclopedia'!$C$2:$K$999,6)</f>
        <v>Fruits</v>
      </c>
      <c r="E176" s="98">
        <v>50.0</v>
      </c>
      <c r="F176" s="31">
        <f t="shared" si="1"/>
        <v>50000</v>
      </c>
      <c r="G176" s="31" t="str">
        <f>VLOOKUP(A176,'Food Encyclopedia'!$C$2:$K$999,7)</f>
        <v>Commercial weaning</v>
      </c>
      <c r="H176" s="31" t="str">
        <f t="shared" si="2"/>
        <v>#VALUE!</v>
      </c>
      <c r="I176" s="31" t="str">
        <f t="shared" si="3"/>
        <v>#VALUE!</v>
      </c>
      <c r="J176" s="99" t="str">
        <f t="shared" si="4"/>
        <v>#VALUE!</v>
      </c>
      <c r="K176" s="116" t="str">
        <f t="shared" si="5"/>
        <v>#VALUE!</v>
      </c>
      <c r="L176" s="31">
        <f>VLOOKUP(A176,'Absolute Total Monosaccharide C'!$E$2:$T$999,3)</f>
        <v>0.267319</v>
      </c>
      <c r="M176" s="31">
        <f>VLOOKUP(A176,'Absolute Total Monosaccharide C'!$E$2:$T$999,4)</f>
        <v>0.033692</v>
      </c>
      <c r="N176" s="31">
        <f>VLOOKUP(A176,'Absolute Total Monosaccharide C'!$E$2:$T$999,5)</f>
        <v>0.145726</v>
      </c>
      <c r="O176" s="31">
        <f>VLOOKUP(A176,'Absolute Total Monosaccharide C'!$E$2:$T$999,6)</f>
        <v>0.020605</v>
      </c>
      <c r="P176" s="100">
        <f>VLOOKUP(A176,'Absolute Total Monosaccharide C'!$E$2:$T$999,7)</f>
        <v>0.016122</v>
      </c>
      <c r="Q176" s="31">
        <f>VLOOKUP(A176,'Absolute Total Monosaccharide C'!$E$2:$T$999,8)</f>
        <v>0.001422</v>
      </c>
      <c r="R176" s="31">
        <f>VLOOKUP(A176,'Absolute Total Monosaccharide C'!$E$2:$T$999,9)</f>
        <v>0.001359</v>
      </c>
      <c r="S176" s="31">
        <f>VLOOKUP(A176,'Absolute Total Monosaccharide C'!$E$2:$T$999,10)</f>
        <v>0</v>
      </c>
      <c r="T176" s="31">
        <f>VLOOKUP(A176,'Absolute Total Monosaccharide C'!$E$2:$T$999,11)</f>
        <v>0.012474</v>
      </c>
      <c r="U176" s="31">
        <f>VLOOKUP(A176,'Absolute Total Monosaccharide C'!$E$2:$T$999,12)</f>
        <v>0</v>
      </c>
      <c r="V176" s="31">
        <f>VLOOKUP(A176,'Absolute Total Monosaccharide C'!$E$2:$T$999,13)</f>
        <v>0</v>
      </c>
      <c r="W176" s="31">
        <f>VLOOKUP(A176,'Absolute Total Monosaccharide C'!$E$2:$T$999,14)</f>
        <v>0.001108</v>
      </c>
      <c r="X176" s="31">
        <f>VLOOKUP(A176,'Absolute Total Monosaccharide C'!$E$2:$T$999,15)</f>
        <v>0.000642</v>
      </c>
      <c r="Y176" s="31">
        <f>VLOOKUP(A176,'Absolute Total Monosaccharide C'!$E$2:$T$999,16)</f>
        <v>0</v>
      </c>
      <c r="Z176" s="100">
        <f>VLOOKUP(A176,'Absolute Total Monosaccharide C'!$E$2:$T$999,2)</f>
        <v>10.07</v>
      </c>
      <c r="AA176" s="19">
        <v>0.917669056</v>
      </c>
    </row>
    <row r="177">
      <c r="A177" s="19" t="s">
        <v>875</v>
      </c>
      <c r="B177" s="8" t="str">
        <f>VLOOKUP(A177,'Food Encyclopedia'!$C$2:$K$999,3)&amp;","&amp;VLOOKUP(A177,'Food Encyclopedia'!$C$2:$K$999,4)&amp;","&amp;VLOOKUP(A177,'Food Encyclopedia'!$C$2:$K$999,5)&amp;","&amp;VLOOKUP(A177,'Food Encyclopedia'!$C$2:$K$999,6)</f>
        <v>Real Food For Babies, commercial product, jar,Beech-Nut Naturals,Banana, oranges, pineapple, Stage 2 (6+ months),Fruits</v>
      </c>
      <c r="C177" s="2" t="s">
        <v>858</v>
      </c>
      <c r="D177" s="31" t="str">
        <f>VLOOKUP(A177,'Food Encyclopedia'!$C$2:$K$999,6)</f>
        <v>Fruits</v>
      </c>
      <c r="E177" s="98">
        <v>50.0</v>
      </c>
      <c r="F177" s="31">
        <f t="shared" si="1"/>
        <v>50000</v>
      </c>
      <c r="G177" s="31" t="str">
        <f>VLOOKUP(A177,'Food Encyclopedia'!$C$2:$K$999,7)</f>
        <v>Commercial weaning</v>
      </c>
      <c r="H177" s="31" t="str">
        <f t="shared" si="2"/>
        <v>#VALUE!</v>
      </c>
      <c r="I177" s="31" t="str">
        <f t="shared" si="3"/>
        <v>#VALUE!</v>
      </c>
      <c r="J177" s="99" t="str">
        <f t="shared" si="4"/>
        <v>#VALUE!</v>
      </c>
      <c r="K177" s="116" t="str">
        <f t="shared" si="5"/>
        <v>#VALUE!</v>
      </c>
      <c r="L177" s="31">
        <f>VLOOKUP(A177,'Absolute Total Monosaccharide C'!$E$2:$T$999,3)</f>
        <v>0.369055</v>
      </c>
      <c r="M177" s="31">
        <f>VLOOKUP(A177,'Absolute Total Monosaccharide C'!$E$2:$T$999,4)</f>
        <v>0.010944</v>
      </c>
      <c r="N177" s="31">
        <f>VLOOKUP(A177,'Absolute Total Monosaccharide C'!$E$2:$T$999,5)</f>
        <v>0.176312</v>
      </c>
      <c r="O177" s="31">
        <f>VLOOKUP(A177,'Absolute Total Monosaccharide C'!$E$2:$T$999,6)</f>
        <v>0.008116</v>
      </c>
      <c r="P177" s="100">
        <f>VLOOKUP(A177,'Absolute Total Monosaccharide C'!$E$2:$T$999,7)</f>
        <v>0.010021</v>
      </c>
      <c r="Q177" s="31">
        <f>VLOOKUP(A177,'Absolute Total Monosaccharide C'!$E$2:$T$999,8)</f>
        <v>0.000711</v>
      </c>
      <c r="R177" s="31">
        <f>VLOOKUP(A177,'Absolute Total Monosaccharide C'!$E$2:$T$999,9)</f>
        <v>0.000845</v>
      </c>
      <c r="S177" s="31">
        <f>VLOOKUP(A177,'Absolute Total Monosaccharide C'!$E$2:$T$999,10)</f>
        <v>0</v>
      </c>
      <c r="T177" s="31">
        <f>VLOOKUP(A177,'Absolute Total Monosaccharide C'!$E$2:$T$999,11)</f>
        <v>0.011992</v>
      </c>
      <c r="U177" s="31">
        <f>VLOOKUP(A177,'Absolute Total Monosaccharide C'!$E$2:$T$999,12)</f>
        <v>0</v>
      </c>
      <c r="V177" s="31">
        <f>VLOOKUP(A177,'Absolute Total Monosaccharide C'!$E$2:$T$999,13)</f>
        <v>0</v>
      </c>
      <c r="W177" s="31">
        <f>VLOOKUP(A177,'Absolute Total Monosaccharide C'!$E$2:$T$999,14)</f>
        <v>0.001537</v>
      </c>
      <c r="X177" s="31">
        <f>VLOOKUP(A177,'Absolute Total Monosaccharide C'!$E$2:$T$999,15)</f>
        <v>0.000303</v>
      </c>
      <c r="Y177" s="31">
        <f>VLOOKUP(A177,'Absolute Total Monosaccharide C'!$E$2:$T$999,16)</f>
        <v>0</v>
      </c>
      <c r="Z177" s="100">
        <f>VLOOKUP(A177,'Absolute Total Monosaccharide C'!$E$2:$T$999,2)</f>
        <v>10.36</v>
      </c>
      <c r="AA177" s="19">
        <v>1.039045731</v>
      </c>
    </row>
    <row r="178">
      <c r="A178" s="19" t="s">
        <v>795</v>
      </c>
      <c r="B178" s="8" t="str">
        <f>VLOOKUP(A178,'Food Encyclopedia'!$C$2:$K$999,3)&amp;","&amp;VLOOKUP(A178,'Food Encyclopedia'!$C$2:$K$999,4)&amp;","&amp;VLOOKUP(A178,'Food Encyclopedia'!$C$2:$K$999,5)&amp;","&amp;VLOOKUP(A178,'Food Encyclopedia'!$C$2:$K$999,6)</f>
        <v>Mac &amp; Cheese, commercial product, pre-cooked,Organics Happy Tot,Organic Mac &amp; Cheese with Lentil Pasta &amp; Veggie Sauce (pumpkin, cauliflower, carrot), gluten free, Tots &amp; Tykes (12+ months) (12+ months),Vegetables</v>
      </c>
      <c r="C178" s="2" t="s">
        <v>89</v>
      </c>
      <c r="D178" s="31" t="str">
        <f>VLOOKUP(A178,'Food Encyclopedia'!$C$2:$K$999,6)</f>
        <v>Vegetables</v>
      </c>
      <c r="E178" s="98">
        <v>50.0</v>
      </c>
      <c r="F178" s="31">
        <f t="shared" si="1"/>
        <v>50000</v>
      </c>
      <c r="G178" s="31" t="str">
        <f>VLOOKUP(A178,'Food Encyclopedia'!$C$2:$K$999,7)</f>
        <v>Commercial weaning</v>
      </c>
      <c r="H178" s="31" t="str">
        <f t="shared" si="2"/>
        <v>#VALUE!</v>
      </c>
      <c r="I178" s="31" t="str">
        <f t="shared" si="3"/>
        <v>#VALUE!</v>
      </c>
      <c r="J178" s="99" t="str">
        <f t="shared" si="4"/>
        <v>#VALUE!</v>
      </c>
      <c r="K178" s="116" t="str">
        <f t="shared" si="5"/>
        <v>#VALUE!</v>
      </c>
      <c r="L178" s="31">
        <f>VLOOKUP(A178,'Absolute Total Monosaccharide C'!$E$2:$T$999,3)</f>
        <v>0.506123</v>
      </c>
      <c r="M178" s="31">
        <f>VLOOKUP(A178,'Absolute Total Monosaccharide C'!$E$2:$T$999,4)</f>
        <v>0.019841</v>
      </c>
      <c r="N178" s="31">
        <f>VLOOKUP(A178,'Absolute Total Monosaccharide C'!$E$2:$T$999,5)</f>
        <v>0.020223</v>
      </c>
      <c r="O178" s="31">
        <f>VLOOKUP(A178,'Absolute Total Monosaccharide C'!$E$2:$T$999,6)</f>
        <v>0.000828</v>
      </c>
      <c r="P178" s="100">
        <f>VLOOKUP(A178,'Absolute Total Monosaccharide C'!$E$2:$T$999,7)</f>
        <v>0.008861</v>
      </c>
      <c r="Q178" s="31">
        <f>VLOOKUP(A178,'Absolute Total Monosaccharide C'!$E$2:$T$999,8)</f>
        <v>0</v>
      </c>
      <c r="R178" s="31">
        <f>VLOOKUP(A178,'Absolute Total Monosaccharide C'!$E$2:$T$999,9)</f>
        <v>0.000673</v>
      </c>
      <c r="S178" s="31">
        <f>VLOOKUP(A178,'Absolute Total Monosaccharide C'!$E$2:$T$999,10)</f>
        <v>0</v>
      </c>
      <c r="T178" s="31">
        <f>VLOOKUP(A178,'Absolute Total Monosaccharide C'!$E$2:$T$999,11)</f>
        <v>0.006335</v>
      </c>
      <c r="U178" s="31">
        <f>VLOOKUP(A178,'Absolute Total Monosaccharide C'!$E$2:$T$999,12)</f>
        <v>0</v>
      </c>
      <c r="V178" s="31">
        <f>VLOOKUP(A178,'Absolute Total Monosaccharide C'!$E$2:$T$999,13)</f>
        <v>0</v>
      </c>
      <c r="W178" s="31">
        <f>VLOOKUP(A178,'Absolute Total Monosaccharide C'!$E$2:$T$999,14)</f>
        <v>0.002295</v>
      </c>
      <c r="X178" s="31">
        <f>VLOOKUP(A178,'Absolute Total Monosaccharide C'!$E$2:$T$999,15)</f>
        <v>0</v>
      </c>
      <c r="Y178" s="31">
        <f>VLOOKUP(A178,'Absolute Total Monosaccharide C'!$E$2:$T$999,16)</f>
        <v>0</v>
      </c>
      <c r="Z178" s="100">
        <f>VLOOKUP(A178,'Absolute Total Monosaccharide C'!$E$2:$T$999,2)</f>
        <v>10.24</v>
      </c>
      <c r="AA178" s="19">
        <v>0.738355252</v>
      </c>
    </row>
    <row r="179">
      <c r="A179" s="19" t="s">
        <v>663</v>
      </c>
      <c r="B179" s="8" t="str">
        <f>VLOOKUP(A179,'Food Encyclopedia'!$C$2:$K$999,3)&amp;","&amp;VLOOKUP(A179,'Food Encyclopedia'!$C$2:$K$999,4)&amp;","&amp;VLOOKUP(A179,'Food Encyclopedia'!$C$2:$K$999,5)&amp;","&amp;VLOOKUP(A179,'Food Encyclopedia'!$C$2:$K$999,6)</f>
        <v>Juice, orange, NA, bottled,Simply Orange,High pulp orange juice,Fruits</v>
      </c>
      <c r="C179" s="2" t="s">
        <v>632</v>
      </c>
      <c r="D179" s="31" t="str">
        <f>VLOOKUP(A179,'Food Encyclopedia'!$C$2:$K$999,6)</f>
        <v>Fruits</v>
      </c>
      <c r="E179" s="98">
        <v>100.0</v>
      </c>
      <c r="F179" s="31">
        <f t="shared" si="1"/>
        <v>100000</v>
      </c>
      <c r="G179" s="31" t="str">
        <f>VLOOKUP(A179,'Food Encyclopedia'!$C$2:$K$999,7)</f>
        <v>Beverage</v>
      </c>
      <c r="H179" s="31" t="str">
        <f t="shared" si="2"/>
        <v>#VALUE!</v>
      </c>
      <c r="I179" s="31" t="str">
        <f t="shared" si="3"/>
        <v>#VALUE!</v>
      </c>
      <c r="J179" s="99" t="str">
        <f t="shared" si="4"/>
        <v>#VALUE!</v>
      </c>
      <c r="K179" s="116" t="str">
        <f t="shared" si="5"/>
        <v>#VALUE!</v>
      </c>
      <c r="L179" s="31">
        <f>VLOOKUP(A179,'Absolute Total Monosaccharide C'!$E$2:$T$999,3)</f>
        <v>0.249479</v>
      </c>
      <c r="M179" s="31">
        <f>VLOOKUP(A179,'Absolute Total Monosaccharide C'!$E$2:$T$999,4)</f>
        <v>0.028585</v>
      </c>
      <c r="N179" s="31">
        <f>VLOOKUP(A179,'Absolute Total Monosaccharide C'!$E$2:$T$999,5)</f>
        <v>0.097831</v>
      </c>
      <c r="O179" s="31">
        <f>VLOOKUP(A179,'Absolute Total Monosaccharide C'!$E$2:$T$999,6)</f>
        <v>0.010805</v>
      </c>
      <c r="P179" s="100">
        <f>VLOOKUP(A179,'Absolute Total Monosaccharide C'!$E$2:$T$999,7)</f>
        <v>0.036422</v>
      </c>
      <c r="Q179" s="31">
        <f>VLOOKUP(A179,'Absolute Total Monosaccharide C'!$E$2:$T$999,8)</f>
        <v>0.003556</v>
      </c>
      <c r="R179" s="31">
        <f>VLOOKUP(A179,'Absolute Total Monosaccharide C'!$E$2:$T$999,9)</f>
        <v>0.009155</v>
      </c>
      <c r="S179" s="31">
        <f>VLOOKUP(A179,'Absolute Total Monosaccharide C'!$E$2:$T$999,10)</f>
        <v>0</v>
      </c>
      <c r="T179" s="31">
        <f>VLOOKUP(A179,'Absolute Total Monosaccharide C'!$E$2:$T$999,11)</f>
        <v>0.065259</v>
      </c>
      <c r="U179" s="31">
        <f>VLOOKUP(A179,'Absolute Total Monosaccharide C'!$E$2:$T$999,12)</f>
        <v>0</v>
      </c>
      <c r="V179" s="31">
        <f>VLOOKUP(A179,'Absolute Total Monosaccharide C'!$E$2:$T$999,13)</f>
        <v>0</v>
      </c>
      <c r="W179" s="31">
        <f>VLOOKUP(A179,'Absolute Total Monosaccharide C'!$E$2:$T$999,14)</f>
        <v>0.004124</v>
      </c>
      <c r="X179" s="31">
        <f>VLOOKUP(A179,'Absolute Total Monosaccharide C'!$E$2:$T$999,15)</f>
        <v>0</v>
      </c>
      <c r="Y179" s="31">
        <f>VLOOKUP(A179,'Absolute Total Monosaccharide C'!$E$2:$T$999,16)</f>
        <v>0.000636</v>
      </c>
      <c r="Z179" s="100">
        <f>VLOOKUP(A179,'Absolute Total Monosaccharide C'!$E$2:$T$999,2)</f>
        <v>9.6</v>
      </c>
      <c r="AA179" s="31"/>
    </row>
    <row r="180">
      <c r="A180" s="19" t="s">
        <v>1063</v>
      </c>
      <c r="B180" s="8" t="str">
        <f>VLOOKUP(A180,'Food Encyclopedia'!$C$2:$K$999,3)&amp;","&amp;VLOOKUP(A180,'Food Encyclopedia'!$C$2:$K$999,4)&amp;","&amp;VLOOKUP(A180,'Food Encyclopedia'!$C$2:$K$999,5)&amp;","&amp;VLOOKUP(A180,'Food Encyclopedia'!$C$2:$K$999,6)</f>
        <v>baby food blend, commercial product, pouch,Gerber Organic,Banana (2/5), blueberries (6),  blackberry (1), oats (1/2 tbsp), sitter (2nd foods),Fruits</v>
      </c>
      <c r="C180" s="2" t="s">
        <v>812</v>
      </c>
      <c r="D180" s="31" t="str">
        <f>VLOOKUP(A180,'Food Encyclopedia'!$C$2:$K$999,6)</f>
        <v>Fruits</v>
      </c>
      <c r="E180" s="98">
        <v>50.0</v>
      </c>
      <c r="F180" s="31">
        <f t="shared" si="1"/>
        <v>50000</v>
      </c>
      <c r="G180" s="31" t="str">
        <f>VLOOKUP(A180,'Food Encyclopedia'!$C$2:$K$999,7)</f>
        <v>Commercial weaning</v>
      </c>
      <c r="H180" s="31" t="str">
        <f t="shared" si="2"/>
        <v>#VALUE!</v>
      </c>
      <c r="I180" s="31" t="str">
        <f t="shared" si="3"/>
        <v>#VALUE!</v>
      </c>
      <c r="J180" s="99" t="str">
        <f t="shared" si="4"/>
        <v>#VALUE!</v>
      </c>
      <c r="K180" s="116" t="str">
        <f t="shared" si="5"/>
        <v>#VALUE!</v>
      </c>
      <c r="L180" s="31">
        <f>VLOOKUP(A180,'Absolute Total Monosaccharide C'!$E$2:$T$999,3)</f>
        <v>0.367976</v>
      </c>
      <c r="M180" s="31">
        <f>VLOOKUP(A180,'Absolute Total Monosaccharide C'!$E$2:$T$999,4)</f>
        <v>0.005762</v>
      </c>
      <c r="N180" s="31">
        <f>VLOOKUP(A180,'Absolute Total Monosaccharide C'!$E$2:$T$999,5)</f>
        <v>0.091399</v>
      </c>
      <c r="O180" s="31">
        <f>VLOOKUP(A180,'Absolute Total Monosaccharide C'!$E$2:$T$999,6)</f>
        <v>0.013007</v>
      </c>
      <c r="P180" s="100">
        <f>VLOOKUP(A180,'Absolute Total Monosaccharide C'!$E$2:$T$999,7)</f>
        <v>0.010638</v>
      </c>
      <c r="Q180" s="31">
        <f>VLOOKUP(A180,'Absolute Total Monosaccharide C'!$E$2:$T$999,8)</f>
        <v>0.00061</v>
      </c>
      <c r="R180" s="31">
        <f>VLOOKUP(A180,'Absolute Total Monosaccharide C'!$E$2:$T$999,9)</f>
        <v>0.0005</v>
      </c>
      <c r="S180" s="31">
        <f>VLOOKUP(A180,'Absolute Total Monosaccharide C'!$E$2:$T$999,10)</f>
        <v>0</v>
      </c>
      <c r="T180" s="31">
        <f>VLOOKUP(A180,'Absolute Total Monosaccharide C'!$E$2:$T$999,11)</f>
        <v>0.007554</v>
      </c>
      <c r="U180" s="31">
        <f>VLOOKUP(A180,'Absolute Total Monosaccharide C'!$E$2:$T$999,12)</f>
        <v>0</v>
      </c>
      <c r="V180" s="31">
        <f>VLOOKUP(A180,'Absolute Total Monosaccharide C'!$E$2:$T$999,13)</f>
        <v>0</v>
      </c>
      <c r="W180" s="31">
        <f>VLOOKUP(A180,'Absolute Total Monosaccharide C'!$E$2:$T$999,14)</f>
        <v>0</v>
      </c>
      <c r="X180" s="31">
        <f>VLOOKUP(A180,'Absolute Total Monosaccharide C'!$E$2:$T$999,15)</f>
        <v>0.0007</v>
      </c>
      <c r="Y180" s="31">
        <f>VLOOKUP(A180,'Absolute Total Monosaccharide C'!$E$2:$T$999,16)</f>
        <v>0</v>
      </c>
      <c r="Z180" s="100">
        <f>VLOOKUP(A180,'Absolute Total Monosaccharide C'!$E$2:$T$999,2)</f>
        <v>10.21</v>
      </c>
      <c r="AA180" s="31"/>
    </row>
    <row r="181">
      <c r="A181" s="19" t="s">
        <v>458</v>
      </c>
      <c r="B181" s="8" t="str">
        <f>VLOOKUP(A181,'Food Encyclopedia'!$C$2:$K$999,3)&amp;","&amp;VLOOKUP(A181,'Food Encyclopedia'!$C$2:$K$999,4)&amp;","&amp;VLOOKUP(A181,'Food Encyclopedia'!$C$2:$K$999,5)&amp;","&amp;VLOOKUP(A181,'Food Encyclopedia'!$C$2:$K$999,6)</f>
        <v>Potato, sweet, flesh, fresh,Valperdo Farms,,Vegetables</v>
      </c>
      <c r="C181" s="2" t="s">
        <v>432</v>
      </c>
      <c r="D181" s="31" t="str">
        <f>VLOOKUP(A181,'Food Encyclopedia'!$C$2:$K$999,6)</f>
        <v>Vegetables</v>
      </c>
      <c r="E181" s="98">
        <v>70.0</v>
      </c>
      <c r="F181" s="31">
        <f t="shared" si="1"/>
        <v>70000</v>
      </c>
      <c r="G181" s="31" t="str">
        <f>VLOOKUP(A181,'Food Encyclopedia'!$C$2:$K$999,7)</f>
        <v>Vegetable</v>
      </c>
      <c r="H181" s="31" t="str">
        <f t="shared" si="2"/>
        <v>#VALUE!</v>
      </c>
      <c r="I181" s="31" t="str">
        <f t="shared" si="3"/>
        <v>#VALUE!</v>
      </c>
      <c r="J181" s="99" t="str">
        <f t="shared" si="4"/>
        <v>#VALUE!</v>
      </c>
      <c r="K181" s="116" t="str">
        <f t="shared" si="5"/>
        <v>#VALUE!</v>
      </c>
      <c r="L181" s="31">
        <f>VLOOKUP(A181,'Absolute Total Monosaccharide C'!$E$2:$T$999,3)</f>
        <v>0.338909</v>
      </c>
      <c r="M181" s="31">
        <f>VLOOKUP(A181,'Absolute Total Monosaccharide C'!$E$2:$T$999,4)</f>
        <v>0.017906</v>
      </c>
      <c r="N181" s="31">
        <f>VLOOKUP(A181,'Absolute Total Monosaccharide C'!$E$2:$T$999,5)</f>
        <v>0.006698</v>
      </c>
      <c r="O181" s="31">
        <f>VLOOKUP(A181,'Absolute Total Monosaccharide C'!$E$2:$T$999,6)</f>
        <v>0.002165</v>
      </c>
      <c r="P181" s="100">
        <f>VLOOKUP(A181,'Absolute Total Monosaccharide C'!$E$2:$T$999,7)</f>
        <v>0.008484</v>
      </c>
      <c r="Q181" s="31">
        <f>VLOOKUP(A181,'Absolute Total Monosaccharide C'!$E$2:$T$999,8)</f>
        <v>0.001155</v>
      </c>
      <c r="R181" s="31">
        <f>VLOOKUP(A181,'Absolute Total Monosaccharide C'!$E$2:$T$999,9)</f>
        <v>0.002044</v>
      </c>
      <c r="S181" s="31">
        <f>VLOOKUP(A181,'Absolute Total Monosaccharide C'!$E$2:$T$999,10)</f>
        <v>0</v>
      </c>
      <c r="T181" s="31">
        <f>VLOOKUP(A181,'Absolute Total Monosaccharide C'!$E$2:$T$999,11)</f>
        <v>0.02151</v>
      </c>
      <c r="U181" s="31">
        <f>VLOOKUP(A181,'Absolute Total Monosaccharide C'!$E$2:$T$999,12)</f>
        <v>0</v>
      </c>
      <c r="V181" s="31">
        <f>VLOOKUP(A181,'Absolute Total Monosaccharide C'!$E$2:$T$999,13)</f>
        <v>0</v>
      </c>
      <c r="W181" s="102">
        <f>VLOOKUP(A181,'Absolute Total Monosaccharide C'!$E$2:$T$999,14)</f>
        <v>0.0000407</v>
      </c>
      <c r="X181" s="31">
        <f>VLOOKUP(A181,'Absolute Total Monosaccharide C'!$E$2:$T$999,15)</f>
        <v>0</v>
      </c>
      <c r="Y181" s="31">
        <f>VLOOKUP(A181,'Absolute Total Monosaccharide C'!$E$2:$T$999,16)</f>
        <v>0.000449</v>
      </c>
      <c r="Z181" s="100">
        <f>VLOOKUP(A181,'Absolute Total Monosaccharide C'!$E$2:$T$999,2)</f>
        <v>10.33</v>
      </c>
      <c r="AA181" s="19">
        <v>1.155886534</v>
      </c>
    </row>
    <row r="182">
      <c r="A182" s="19" t="s">
        <v>385</v>
      </c>
      <c r="B182" s="8" t="str">
        <f>VLOOKUP(A182,'Food Encyclopedia'!$C$2:$K$999,3)&amp;","&amp;VLOOKUP(A182,'Food Encyclopedia'!$C$2:$K$999,4)&amp;","&amp;VLOOKUP(A182,'Food Encyclopedia'!$C$2:$K$999,5)&amp;","&amp;VLOOKUP(A182,'Food Encyclopedia'!$C$2:$K$999,6)</f>
        <v>Broccoli, crowns, florets and stalk, fresh,NA,,Vegetables</v>
      </c>
      <c r="C182" s="2" t="s">
        <v>192</v>
      </c>
      <c r="D182" s="31" t="str">
        <f>VLOOKUP(A182,'Food Encyclopedia'!$C$2:$K$999,6)</f>
        <v>Vegetables</v>
      </c>
      <c r="E182" s="98">
        <v>30.0</v>
      </c>
      <c r="F182" s="31">
        <f t="shared" si="1"/>
        <v>30000</v>
      </c>
      <c r="G182" s="31" t="str">
        <f>VLOOKUP(A182,'Food Encyclopedia'!$C$2:$K$999,7)</f>
        <v>Vegetable</v>
      </c>
      <c r="H182" s="31" t="str">
        <f t="shared" si="2"/>
        <v>#VALUE!</v>
      </c>
      <c r="I182" s="31" t="str">
        <f t="shared" si="3"/>
        <v>#VALUE!</v>
      </c>
      <c r="J182" s="99" t="str">
        <f t="shared" si="4"/>
        <v>#VALUE!</v>
      </c>
      <c r="K182" s="116" t="str">
        <f t="shared" si="5"/>
        <v>#VALUE!</v>
      </c>
      <c r="L182" s="31">
        <f>VLOOKUP(A182,'Absolute Total Monosaccharide C'!$E$2:$T$999,3)</f>
        <v>0.090832</v>
      </c>
      <c r="M182" s="31">
        <f>VLOOKUP(A182,'Absolute Total Monosaccharide C'!$E$2:$T$999,4)</f>
        <v>0.031702</v>
      </c>
      <c r="N182" s="31">
        <f>VLOOKUP(A182,'Absolute Total Monosaccharide C'!$E$2:$T$999,5)</f>
        <v>0</v>
      </c>
      <c r="O182" s="31">
        <f>VLOOKUP(A182,'Absolute Total Monosaccharide C'!$E$2:$T$999,6)</f>
        <v>0.015169</v>
      </c>
      <c r="P182" s="100">
        <f>VLOOKUP(A182,'Absolute Total Monosaccharide C'!$E$2:$T$999,7)</f>
        <v>0.03592</v>
      </c>
      <c r="Q182" s="31">
        <f>VLOOKUP(A182,'Absolute Total Monosaccharide C'!$E$2:$T$999,8)</f>
        <v>0.003562</v>
      </c>
      <c r="R182" s="31">
        <f>VLOOKUP(A182,'Absolute Total Monosaccharide C'!$E$2:$T$999,9)</f>
        <v>0.00394</v>
      </c>
      <c r="S182" s="31">
        <f>VLOOKUP(A182,'Absolute Total Monosaccharide C'!$E$2:$T$999,10)</f>
        <v>0</v>
      </c>
      <c r="T182" s="31">
        <f>VLOOKUP(A182,'Absolute Total Monosaccharide C'!$E$2:$T$999,11)</f>
        <v>0.030295</v>
      </c>
      <c r="U182" s="31">
        <f>VLOOKUP(A182,'Absolute Total Monosaccharide C'!$E$2:$T$999,12)</f>
        <v>0</v>
      </c>
      <c r="V182" s="31">
        <f>VLOOKUP(A182,'Absolute Total Monosaccharide C'!$E$2:$T$999,13)</f>
        <v>0</v>
      </c>
      <c r="W182" s="31">
        <f>VLOOKUP(A182,'Absolute Total Monosaccharide C'!$E$2:$T$999,14)</f>
        <v>0.005937</v>
      </c>
      <c r="X182" s="31">
        <f>VLOOKUP(A182,'Absolute Total Monosaccharide C'!$E$2:$T$999,15)</f>
        <v>0</v>
      </c>
      <c r="Y182" s="31">
        <f>VLOOKUP(A182,'Absolute Total Monosaccharide C'!$E$2:$T$999,16)</f>
        <v>0.004201</v>
      </c>
      <c r="Z182" s="100">
        <f>VLOOKUP(A182,'Absolute Total Monosaccharide C'!$E$2:$T$999,2)</f>
        <v>10.38</v>
      </c>
      <c r="AA182" s="19">
        <v>0.335099121</v>
      </c>
    </row>
    <row r="183">
      <c r="A183" s="19" t="s">
        <v>395</v>
      </c>
      <c r="B183" s="8" t="str">
        <f>VLOOKUP(A183,'Food Encyclopedia'!$C$2:$K$999,3)&amp;","&amp;VLOOKUP(A183,'Food Encyclopedia'!$C$2:$K$999,4)&amp;","&amp;VLOOKUP(A183,'Food Encyclopedia'!$C$2:$K$999,5)&amp;","&amp;VLOOKUP(A183,'Food Encyclopedia'!$C$2:$K$999,6)</f>
        <v>Bean, green, whole, fresh,Green Giant Fresh,,Vegetables</v>
      </c>
      <c r="C183" s="2" t="s">
        <v>192</v>
      </c>
      <c r="D183" s="31" t="str">
        <f>VLOOKUP(A183,'Food Encyclopedia'!$C$2:$K$999,6)</f>
        <v>Vegetables</v>
      </c>
      <c r="E183" s="98">
        <v>40.0</v>
      </c>
      <c r="F183" s="31">
        <f t="shared" si="1"/>
        <v>40000</v>
      </c>
      <c r="G183" s="31" t="str">
        <f>VLOOKUP(A183,'Food Encyclopedia'!$C$2:$K$999,7)</f>
        <v>Vegetable</v>
      </c>
      <c r="H183" s="31" t="str">
        <f t="shared" si="2"/>
        <v>#VALUE!</v>
      </c>
      <c r="I183" s="31" t="str">
        <f t="shared" si="3"/>
        <v>#VALUE!</v>
      </c>
      <c r="J183" s="99" t="str">
        <f t="shared" si="4"/>
        <v>#VALUE!</v>
      </c>
      <c r="K183" s="116" t="str">
        <f t="shared" si="5"/>
        <v>#VALUE!</v>
      </c>
      <c r="L183" s="31">
        <f>VLOOKUP(A183,'Absolute Total Monosaccharide C'!$E$2:$T$999,3)</f>
        <v>0.223215</v>
      </c>
      <c r="M183" s="31">
        <f>VLOOKUP(A183,'Absolute Total Monosaccharide C'!$E$2:$T$999,4)</f>
        <v>0.042336</v>
      </c>
      <c r="N183" s="31">
        <f>VLOOKUP(A183,'Absolute Total Monosaccharide C'!$E$2:$T$999,5)</f>
        <v>0</v>
      </c>
      <c r="O183" s="31">
        <f>VLOOKUP(A183,'Absolute Total Monosaccharide C'!$E$2:$T$999,6)</f>
        <v>0.027476</v>
      </c>
      <c r="P183" s="100">
        <f>VLOOKUP(A183,'Absolute Total Monosaccharide C'!$E$2:$T$999,7)</f>
        <v>0.023847</v>
      </c>
      <c r="Q183" s="31">
        <f>VLOOKUP(A183,'Absolute Total Monosaccharide C'!$E$2:$T$999,8)</f>
        <v>0.004023</v>
      </c>
      <c r="R183" s="31">
        <f>VLOOKUP(A183,'Absolute Total Monosaccharide C'!$E$2:$T$999,9)</f>
        <v>0.003506</v>
      </c>
      <c r="S183" s="31">
        <f>VLOOKUP(A183,'Absolute Total Monosaccharide C'!$E$2:$T$999,10)</f>
        <v>0</v>
      </c>
      <c r="T183" s="31">
        <f>VLOOKUP(A183,'Absolute Total Monosaccharide C'!$E$2:$T$999,11)</f>
        <v>0.042685</v>
      </c>
      <c r="U183" s="31">
        <f>VLOOKUP(A183,'Absolute Total Monosaccharide C'!$E$2:$T$999,12)</f>
        <v>0</v>
      </c>
      <c r="V183" s="31">
        <f>VLOOKUP(A183,'Absolute Total Monosaccharide C'!$E$2:$T$999,13)</f>
        <v>0</v>
      </c>
      <c r="W183" s="31">
        <f>VLOOKUP(A183,'Absolute Total Monosaccharide C'!$E$2:$T$999,14)</f>
        <v>0.017834</v>
      </c>
      <c r="X183" s="31">
        <f>VLOOKUP(A183,'Absolute Total Monosaccharide C'!$E$2:$T$999,15)</f>
        <v>0</v>
      </c>
      <c r="Y183" s="31">
        <f>VLOOKUP(A183,'Absolute Total Monosaccharide C'!$E$2:$T$999,16)</f>
        <v>0.00239</v>
      </c>
      <c r="Z183" s="100">
        <f>VLOOKUP(A183,'Absolute Total Monosaccharide C'!$E$2:$T$999,2)</f>
        <v>10.3</v>
      </c>
      <c r="AA183" s="19">
        <v>0.564063041</v>
      </c>
    </row>
    <row r="184">
      <c r="A184" s="19" t="s">
        <v>930</v>
      </c>
      <c r="B184" s="8" t="str">
        <f>VLOOKUP(A184,'Food Encyclopedia'!$C$2:$K$999,3)&amp;","&amp;VLOOKUP(A184,'Food Encyclopedia'!$C$2:$K$999,4)&amp;","&amp;VLOOKUP(A184,'Food Encyclopedia'!$C$2:$K$999,5)&amp;","&amp;VLOOKUP(A184,'Food Encyclopedia'!$C$2:$K$999,6)</f>
        <v>Organic baby food, commercial product, pouch,Plum Organics,Mangos (1/8), sweet potatoes (1/6), Apples (1/8), millet (1/2 tsp), Stage 2 (6+ months),Fruits</v>
      </c>
      <c r="C184" s="2" t="s">
        <v>812</v>
      </c>
      <c r="D184" s="31" t="str">
        <f>VLOOKUP(A184,'Food Encyclopedia'!$C$2:$K$999,6)</f>
        <v>Fruits</v>
      </c>
      <c r="E184" s="98">
        <v>50.0</v>
      </c>
      <c r="F184" s="31">
        <f t="shared" si="1"/>
        <v>50000</v>
      </c>
      <c r="G184" s="31" t="str">
        <f>VLOOKUP(A184,'Food Encyclopedia'!$C$2:$K$999,7)</f>
        <v>Commercial weaning</v>
      </c>
      <c r="H184" s="31" t="str">
        <f t="shared" si="2"/>
        <v>#VALUE!</v>
      </c>
      <c r="I184" s="31" t="str">
        <f t="shared" si="3"/>
        <v>#VALUE!</v>
      </c>
      <c r="J184" s="99" t="str">
        <f t="shared" si="4"/>
        <v>#VALUE!</v>
      </c>
      <c r="K184" s="116" t="str">
        <f t="shared" si="5"/>
        <v>#VALUE!</v>
      </c>
      <c r="L184" s="31">
        <f>VLOOKUP(A184,'Absolute Total Monosaccharide C'!$E$2:$T$999,3)</f>
        <v>0.512784</v>
      </c>
      <c r="M184" s="31">
        <f>VLOOKUP(A184,'Absolute Total Monosaccharide C'!$E$2:$T$999,4)</f>
        <v>0.011334</v>
      </c>
      <c r="N184" s="31">
        <f>VLOOKUP(A184,'Absolute Total Monosaccharide C'!$E$2:$T$999,5)</f>
        <v>0.020092</v>
      </c>
      <c r="O184" s="31">
        <f>VLOOKUP(A184,'Absolute Total Monosaccharide C'!$E$2:$T$999,6)</f>
        <v>0.005525</v>
      </c>
      <c r="P184" s="100">
        <f>VLOOKUP(A184,'Absolute Total Monosaccharide C'!$E$2:$T$999,7)</f>
        <v>0.012746</v>
      </c>
      <c r="Q184" s="31">
        <f>VLOOKUP(A184,'Absolute Total Monosaccharide C'!$E$2:$T$999,8)</f>
        <v>0</v>
      </c>
      <c r="R184" s="31">
        <f>VLOOKUP(A184,'Absolute Total Monosaccharide C'!$E$2:$T$999,9)</f>
        <v>0.001862</v>
      </c>
      <c r="S184" s="31">
        <f>VLOOKUP(A184,'Absolute Total Monosaccharide C'!$E$2:$T$999,10)</f>
        <v>0</v>
      </c>
      <c r="T184" s="31">
        <f>VLOOKUP(A184,'Absolute Total Monosaccharide C'!$E$2:$T$999,11)</f>
        <v>0.01762</v>
      </c>
      <c r="U184" s="31">
        <f>VLOOKUP(A184,'Absolute Total Monosaccharide C'!$E$2:$T$999,12)</f>
        <v>0</v>
      </c>
      <c r="V184" s="31">
        <f>VLOOKUP(A184,'Absolute Total Monosaccharide C'!$E$2:$T$999,13)</f>
        <v>0</v>
      </c>
      <c r="W184" s="31">
        <f>VLOOKUP(A184,'Absolute Total Monosaccharide C'!$E$2:$T$999,14)</f>
        <v>0.001362</v>
      </c>
      <c r="X184" s="31">
        <f>VLOOKUP(A184,'Absolute Total Monosaccharide C'!$E$2:$T$999,15)</f>
        <v>0</v>
      </c>
      <c r="Y184" s="31">
        <f>VLOOKUP(A184,'Absolute Total Monosaccharide C'!$E$2:$T$999,16)</f>
        <v>0.000303</v>
      </c>
      <c r="Z184" s="100">
        <f>VLOOKUP(A184,'Absolute Total Monosaccharide C'!$E$2:$T$999,2)</f>
        <v>10.21</v>
      </c>
      <c r="AA184" s="31"/>
    </row>
    <row r="185">
      <c r="A185" s="19" t="s">
        <v>293</v>
      </c>
      <c r="B185" s="8" t="str">
        <f>VLOOKUP(A185,'Food Encyclopedia'!$C$2:$K$999,3)&amp;","&amp;VLOOKUP(A185,'Food Encyclopedia'!$C$2:$K$999,4)&amp;","&amp;VLOOKUP(A185,'Food Encyclopedia'!$C$2:$K$999,5)&amp;","&amp;VLOOKUP(A185,'Food Encyclopedia'!$C$2:$K$999,6)</f>
        <v>Tangerine, pixie, flesh, fresh,Melissa's,Ojai Pixie,Fruits</v>
      </c>
      <c r="C185" s="2" t="s">
        <v>89</v>
      </c>
      <c r="D185" s="31" t="str">
        <f>VLOOKUP(A185,'Food Encyclopedia'!$C$2:$K$999,6)</f>
        <v>Fruits</v>
      </c>
      <c r="E185" s="98">
        <v>60.0</v>
      </c>
      <c r="F185" s="31">
        <f t="shared" si="1"/>
        <v>60000</v>
      </c>
      <c r="G185" s="31" t="str">
        <f>VLOOKUP(A185,'Food Encyclopedia'!$C$2:$K$999,7)</f>
        <v>Fruit</v>
      </c>
      <c r="H185" s="31" t="str">
        <f t="shared" si="2"/>
        <v>#VALUE!</v>
      </c>
      <c r="I185" s="31" t="str">
        <f t="shared" si="3"/>
        <v>#VALUE!</v>
      </c>
      <c r="J185" s="99" t="str">
        <f t="shared" si="4"/>
        <v>#VALUE!</v>
      </c>
      <c r="K185" s="116" t="str">
        <f t="shared" si="5"/>
        <v>#VALUE!</v>
      </c>
      <c r="L185" s="31">
        <f>VLOOKUP(A185,'Absolute Total Monosaccharide C'!$E$2:$T$999,3)</f>
        <v>0.343523</v>
      </c>
      <c r="M185" s="31">
        <f>VLOOKUP(A185,'Absolute Total Monosaccharide C'!$E$2:$T$999,4)</f>
        <v>0.011757</v>
      </c>
      <c r="N185" s="31">
        <f>VLOOKUP(A185,'Absolute Total Monosaccharide C'!$E$2:$T$999,5)</f>
        <v>0.102642</v>
      </c>
      <c r="O185" s="31">
        <f>VLOOKUP(A185,'Absolute Total Monosaccharide C'!$E$2:$T$999,6)</f>
        <v>0.002726</v>
      </c>
      <c r="P185" s="100">
        <f>VLOOKUP(A185,'Absolute Total Monosaccharide C'!$E$2:$T$999,7)</f>
        <v>0.008221</v>
      </c>
      <c r="Q185" s="31">
        <f>VLOOKUP(A185,'Absolute Total Monosaccharide C'!$E$2:$T$999,8)</f>
        <v>0.000895</v>
      </c>
      <c r="R185" s="31">
        <f>VLOOKUP(A185,'Absolute Total Monosaccharide C'!$E$2:$T$999,9)</f>
        <v>0.004019</v>
      </c>
      <c r="S185" s="31">
        <f>VLOOKUP(A185,'Absolute Total Monosaccharide C'!$E$2:$T$999,10)</f>
        <v>0</v>
      </c>
      <c r="T185" s="31">
        <f>VLOOKUP(A185,'Absolute Total Monosaccharide C'!$E$2:$T$999,11)</f>
        <v>0.015363</v>
      </c>
      <c r="U185" s="31">
        <f>VLOOKUP(A185,'Absolute Total Monosaccharide C'!$E$2:$T$999,12)</f>
        <v>0</v>
      </c>
      <c r="V185" s="31">
        <f>VLOOKUP(A185,'Absolute Total Monosaccharide C'!$E$2:$T$999,13)</f>
        <v>0</v>
      </c>
      <c r="W185" s="31">
        <f>VLOOKUP(A185,'Absolute Total Monosaccharide C'!$E$2:$T$999,14)</f>
        <v>0.001195</v>
      </c>
      <c r="X185" s="31">
        <f>VLOOKUP(A185,'Absolute Total Monosaccharide C'!$E$2:$T$999,15)</f>
        <v>0</v>
      </c>
      <c r="Y185" s="31">
        <f>VLOOKUP(A185,'Absolute Total Monosaccharide C'!$E$2:$T$999,16)</f>
        <v>0</v>
      </c>
      <c r="Z185" s="100">
        <f>VLOOKUP(A185,'Absolute Total Monosaccharide C'!$E$2:$T$999,2)</f>
        <v>10.42</v>
      </c>
      <c r="AA185" s="19">
        <v>0.995648375</v>
      </c>
    </row>
    <row r="186">
      <c r="A186" s="19" t="s">
        <v>223</v>
      </c>
      <c r="B186" s="8" t="str">
        <f>VLOOKUP(A186,'Food Encyclopedia'!$C$2:$K$999,3)&amp;","&amp;VLOOKUP(A186,'Food Encyclopedia'!$C$2:$K$999,4)&amp;","&amp;VLOOKUP(A186,'Food Encyclopedia'!$C$2:$K$999,5)&amp;","&amp;VLOOKUP(A186,'Food Encyclopedia'!$C$2:$K$999,6)</f>
        <v>Peach, saturn, white, whole, fresh,Flying Saucer,,Fruits</v>
      </c>
      <c r="C186" s="2" t="s">
        <v>89</v>
      </c>
      <c r="D186" s="31" t="str">
        <f>VLOOKUP(A186,'Food Encyclopedia'!$C$2:$K$999,6)</f>
        <v>Fruits</v>
      </c>
      <c r="E186" s="98">
        <v>40.0</v>
      </c>
      <c r="F186" s="31">
        <f t="shared" si="1"/>
        <v>40000</v>
      </c>
      <c r="G186" s="31" t="str">
        <f>VLOOKUP(A186,'Food Encyclopedia'!$C$2:$K$999,7)</f>
        <v>Fruit</v>
      </c>
      <c r="H186" s="31" t="str">
        <f t="shared" si="2"/>
        <v>#VALUE!</v>
      </c>
      <c r="I186" s="31" t="str">
        <f t="shared" si="3"/>
        <v>#VALUE!</v>
      </c>
      <c r="J186" s="99" t="str">
        <f t="shared" si="4"/>
        <v>#VALUE!</v>
      </c>
      <c r="K186" s="116" t="str">
        <f t="shared" si="5"/>
        <v>#VALUE!</v>
      </c>
      <c r="L186" s="31">
        <f>VLOOKUP(A186,'Absolute Total Monosaccharide C'!$E$2:$T$999,3)</f>
        <v>0.374468</v>
      </c>
      <c r="M186" s="31">
        <f>VLOOKUP(A186,'Absolute Total Monosaccharide C'!$E$2:$T$999,4)</f>
        <v>0.011659</v>
      </c>
      <c r="N186" s="31">
        <f>VLOOKUP(A186,'Absolute Total Monosaccharide C'!$E$2:$T$999,5)</f>
        <v>0.124167</v>
      </c>
      <c r="O186" s="31">
        <f>VLOOKUP(A186,'Absolute Total Monosaccharide C'!$E$2:$T$999,6)</f>
        <v>0.007456</v>
      </c>
      <c r="P186" s="100">
        <f>VLOOKUP(A186,'Absolute Total Monosaccharide C'!$E$2:$T$999,7)</f>
        <v>0.017347</v>
      </c>
      <c r="Q186" s="31">
        <f>VLOOKUP(A186,'Absolute Total Monosaccharide C'!$E$2:$T$999,8)</f>
        <v>0.001967</v>
      </c>
      <c r="R186" s="31">
        <f>VLOOKUP(A186,'Absolute Total Monosaccharide C'!$E$2:$T$999,9)</f>
        <v>0.001349</v>
      </c>
      <c r="S186" s="31">
        <f>VLOOKUP(A186,'Absolute Total Monosaccharide C'!$E$2:$T$999,10)</f>
        <v>0</v>
      </c>
      <c r="T186" s="31">
        <f>VLOOKUP(A186,'Absolute Total Monosaccharide C'!$E$2:$T$999,11)</f>
        <v>0.021033</v>
      </c>
      <c r="U186" s="31">
        <f>VLOOKUP(A186,'Absolute Total Monosaccharide C'!$E$2:$T$999,12)</f>
        <v>0</v>
      </c>
      <c r="V186" s="31">
        <f>VLOOKUP(A186,'Absolute Total Monosaccharide C'!$E$2:$T$999,13)</f>
        <v>0</v>
      </c>
      <c r="W186" s="31">
        <f>VLOOKUP(A186,'Absolute Total Monosaccharide C'!$E$2:$T$999,14)</f>
        <v>0.000488</v>
      </c>
      <c r="X186" s="31">
        <f>VLOOKUP(A186,'Absolute Total Monosaccharide C'!$E$2:$T$999,15)</f>
        <v>0</v>
      </c>
      <c r="Y186" s="31">
        <f>VLOOKUP(A186,'Absolute Total Monosaccharide C'!$E$2:$T$999,16)</f>
        <v>0</v>
      </c>
      <c r="Z186" s="100">
        <f>VLOOKUP(A186,'Absolute Total Monosaccharide C'!$E$2:$T$999,2)</f>
        <v>10.32</v>
      </c>
      <c r="AA186" s="31"/>
    </row>
    <row r="187">
      <c r="A187" s="19" t="s">
        <v>456</v>
      </c>
      <c r="B187" s="8" t="str">
        <f>VLOOKUP(A187,'Food Encyclopedia'!$C$2:$K$999,3)&amp;","&amp;VLOOKUP(A187,'Food Encyclopedia'!$C$2:$K$999,4)&amp;","&amp;VLOOKUP(A187,'Food Encyclopedia'!$C$2:$K$999,5)&amp;","&amp;VLOOKUP(A187,'Food Encyclopedia'!$C$2:$K$999,6)</f>
        <v>Potato, sweet, flesh, fresh,Valperdo Farms,,Vegetables</v>
      </c>
      <c r="C187" s="2" t="s">
        <v>418</v>
      </c>
      <c r="D187" s="31" t="str">
        <f>VLOOKUP(A187,'Food Encyclopedia'!$C$2:$K$999,6)</f>
        <v>Vegetables</v>
      </c>
      <c r="E187" s="98">
        <v>70.0</v>
      </c>
      <c r="F187" s="31">
        <f t="shared" si="1"/>
        <v>70000</v>
      </c>
      <c r="G187" s="31" t="str">
        <f>VLOOKUP(A187,'Food Encyclopedia'!$C$2:$K$999,7)</f>
        <v>Vegetable</v>
      </c>
      <c r="H187" s="31" t="str">
        <f t="shared" si="2"/>
        <v>#VALUE!</v>
      </c>
      <c r="I187" s="31" t="str">
        <f t="shared" si="3"/>
        <v>#VALUE!</v>
      </c>
      <c r="J187" s="99" t="str">
        <f t="shared" si="4"/>
        <v>#VALUE!</v>
      </c>
      <c r="K187" s="116" t="str">
        <f t="shared" si="5"/>
        <v>#VALUE!</v>
      </c>
      <c r="L187" s="31">
        <f>VLOOKUP(A187,'Absolute Total Monosaccharide C'!$E$2:$T$999,3)</f>
        <v>0.31824</v>
      </c>
      <c r="M187" s="31">
        <f>VLOOKUP(A187,'Absolute Total Monosaccharide C'!$E$2:$T$999,4)</f>
        <v>0.02241</v>
      </c>
      <c r="N187" s="31">
        <f>VLOOKUP(A187,'Absolute Total Monosaccharide C'!$E$2:$T$999,5)</f>
        <v>0.003018</v>
      </c>
      <c r="O187" s="31">
        <f>VLOOKUP(A187,'Absolute Total Monosaccharide C'!$E$2:$T$999,6)</f>
        <v>0.001936</v>
      </c>
      <c r="P187" s="100">
        <f>VLOOKUP(A187,'Absolute Total Monosaccharide C'!$E$2:$T$999,7)</f>
        <v>0.008622</v>
      </c>
      <c r="Q187" s="31">
        <f>VLOOKUP(A187,'Absolute Total Monosaccharide C'!$E$2:$T$999,8)</f>
        <v>0.001022</v>
      </c>
      <c r="R187" s="31">
        <f>VLOOKUP(A187,'Absolute Total Monosaccharide C'!$E$2:$T$999,9)</f>
        <v>0.00277</v>
      </c>
      <c r="S187" s="31">
        <f>VLOOKUP(A187,'Absolute Total Monosaccharide C'!$E$2:$T$999,10)</f>
        <v>0</v>
      </c>
      <c r="T187" s="31">
        <f>VLOOKUP(A187,'Absolute Total Monosaccharide C'!$E$2:$T$999,11)</f>
        <v>0.021712</v>
      </c>
      <c r="U187" s="31">
        <f>VLOOKUP(A187,'Absolute Total Monosaccharide C'!$E$2:$T$999,12)</f>
        <v>0</v>
      </c>
      <c r="V187" s="31">
        <f>VLOOKUP(A187,'Absolute Total Monosaccharide C'!$E$2:$T$999,13)</f>
        <v>0</v>
      </c>
      <c r="W187" s="31">
        <f>VLOOKUP(A187,'Absolute Total Monosaccharide C'!$E$2:$T$999,14)</f>
        <v>0</v>
      </c>
      <c r="X187" s="31">
        <f>VLOOKUP(A187,'Absolute Total Monosaccharide C'!$E$2:$T$999,15)</f>
        <v>0</v>
      </c>
      <c r="Y187" s="31">
        <f>VLOOKUP(A187,'Absolute Total Monosaccharide C'!$E$2:$T$999,16)</f>
        <v>0.000395</v>
      </c>
      <c r="Z187" s="100">
        <f>VLOOKUP(A187,'Absolute Total Monosaccharide C'!$E$2:$T$999,2)</f>
        <v>10.16</v>
      </c>
      <c r="AA187" s="19">
        <v>1.03615976</v>
      </c>
    </row>
    <row r="188">
      <c r="A188" s="19" t="s">
        <v>850</v>
      </c>
      <c r="B188" s="8" t="str">
        <f>VLOOKUP(A188,'Food Encyclopedia'!$C$2:$K$999,3)&amp;","&amp;VLOOKUP(A188,'Food Encyclopedia'!$C$2:$K$999,4)&amp;","&amp;VLOOKUP(A188,'Food Encyclopedia'!$C$2:$K$999,5)&amp;","&amp;VLOOKUP(A188,'Food Encyclopedia'!$C$2:$K$999,6)</f>
        <v>Organic Baby Food, commercial product, precooked, pouch,Organics Happy Baby,Purple carrots (1/2), bananas (1/4), avocados (2 tsp), quinoa (2 tsp), water (2 tbsp) , Stage 2 (6+ months) meal,Vegetables</v>
      </c>
      <c r="C188" s="2" t="s">
        <v>812</v>
      </c>
      <c r="D188" s="31" t="str">
        <f>VLOOKUP(A188,'Food Encyclopedia'!$C$2:$K$999,6)</f>
        <v>Vegetables</v>
      </c>
      <c r="E188" s="98">
        <v>50.0</v>
      </c>
      <c r="F188" s="31">
        <f t="shared" si="1"/>
        <v>50000</v>
      </c>
      <c r="G188" s="31" t="str">
        <f>VLOOKUP(A188,'Food Encyclopedia'!$C$2:$K$999,7)</f>
        <v>Commercial weaning</v>
      </c>
      <c r="H188" s="31" t="str">
        <f t="shared" si="2"/>
        <v>#VALUE!</v>
      </c>
      <c r="I188" s="31" t="str">
        <f t="shared" si="3"/>
        <v>#VALUE!</v>
      </c>
      <c r="J188" s="99" t="str">
        <f t="shared" si="4"/>
        <v>#VALUE!</v>
      </c>
      <c r="K188" s="116" t="str">
        <f t="shared" si="5"/>
        <v>#VALUE!</v>
      </c>
      <c r="L188" s="31">
        <f>VLOOKUP(A188,'Absolute Total Monosaccharide C'!$E$2:$T$999,3)</f>
        <v>0.359441</v>
      </c>
      <c r="M188" s="31">
        <f>VLOOKUP(A188,'Absolute Total Monosaccharide C'!$E$2:$T$999,4)</f>
        <v>0.018863</v>
      </c>
      <c r="N188" s="31">
        <f>VLOOKUP(A188,'Absolute Total Monosaccharide C'!$E$2:$T$999,5)</f>
        <v>0.062998</v>
      </c>
      <c r="O188" s="31">
        <f>VLOOKUP(A188,'Absolute Total Monosaccharide C'!$E$2:$T$999,6)</f>
        <v>0.008072</v>
      </c>
      <c r="P188" s="100">
        <f>VLOOKUP(A188,'Absolute Total Monosaccharide C'!$E$2:$T$999,7)</f>
        <v>0.012265</v>
      </c>
      <c r="Q188" s="31">
        <f>VLOOKUP(A188,'Absolute Total Monosaccharide C'!$E$2:$T$999,8)</f>
        <v>0</v>
      </c>
      <c r="R188" s="31">
        <f>VLOOKUP(A188,'Absolute Total Monosaccharide C'!$E$2:$T$999,9)</f>
        <v>0.001144</v>
      </c>
      <c r="S188" s="31">
        <f>VLOOKUP(A188,'Absolute Total Monosaccharide C'!$E$2:$T$999,10)</f>
        <v>0</v>
      </c>
      <c r="T188" s="31">
        <f>VLOOKUP(A188,'Absolute Total Monosaccharide C'!$E$2:$T$999,11)</f>
        <v>0.018072</v>
      </c>
      <c r="U188" s="31">
        <f>VLOOKUP(A188,'Absolute Total Monosaccharide C'!$E$2:$T$999,12)</f>
        <v>0</v>
      </c>
      <c r="V188" s="31">
        <f>VLOOKUP(A188,'Absolute Total Monosaccharide C'!$E$2:$T$999,13)</f>
        <v>0</v>
      </c>
      <c r="W188" s="31">
        <f>VLOOKUP(A188,'Absolute Total Monosaccharide C'!$E$2:$T$999,14)</f>
        <v>0.004664</v>
      </c>
      <c r="X188" s="31">
        <f>VLOOKUP(A188,'Absolute Total Monosaccharide C'!$E$2:$T$999,15)</f>
        <v>0</v>
      </c>
      <c r="Y188" s="31">
        <f>VLOOKUP(A188,'Absolute Total Monosaccharide C'!$E$2:$T$999,16)</f>
        <v>0</v>
      </c>
      <c r="Z188" s="100">
        <f>VLOOKUP(A188,'Absolute Total Monosaccharide C'!$E$2:$T$999,2)</f>
        <v>10.06</v>
      </c>
      <c r="AA188" s="19">
        <v>0.623476592</v>
      </c>
    </row>
    <row r="189">
      <c r="A189" s="19" t="s">
        <v>1012</v>
      </c>
      <c r="B189" s="8" t="str">
        <f>VLOOKUP(A189,'Food Encyclopedia'!$C$2:$K$999,3)&amp;","&amp;VLOOKUP(A189,'Food Encyclopedia'!$C$2:$K$999,4)&amp;","&amp;VLOOKUP(A189,'Food Encyclopedia'!$C$2:$K$999,5)&amp;","&amp;VLOOKUP(A189,'Food Encyclopedia'!$C$2:$K$999,6)</f>
        <v>Organic fruit &amp; vegetable puree, commercial product, pouch,Pumpkin Tree,Peter Rabbit Organics: banana, mango, broccoli &amp; kale,Fruits</v>
      </c>
      <c r="C189" s="2" t="s">
        <v>812</v>
      </c>
      <c r="D189" s="31" t="str">
        <f>VLOOKUP(A189,'Food Encyclopedia'!$C$2:$K$999,6)</f>
        <v>Fruits</v>
      </c>
      <c r="E189" s="98">
        <v>50.0</v>
      </c>
      <c r="F189" s="31">
        <f t="shared" si="1"/>
        <v>50000</v>
      </c>
      <c r="G189" s="31" t="str">
        <f>VLOOKUP(A189,'Food Encyclopedia'!$C$2:$K$999,7)</f>
        <v>Commercial weaning</v>
      </c>
      <c r="H189" s="31" t="str">
        <f t="shared" si="2"/>
        <v>#VALUE!</v>
      </c>
      <c r="I189" s="31" t="str">
        <f t="shared" si="3"/>
        <v>#VALUE!</v>
      </c>
      <c r="J189" s="99" t="str">
        <f t="shared" si="4"/>
        <v>#VALUE!</v>
      </c>
      <c r="K189" s="116" t="str">
        <f t="shared" si="5"/>
        <v>#VALUE!</v>
      </c>
      <c r="L189" s="31">
        <f>VLOOKUP(A189,'Absolute Total Monosaccharide C'!$E$2:$T$999,3)</f>
        <v>0.290416</v>
      </c>
      <c r="M189" s="31">
        <f>VLOOKUP(A189,'Absolute Total Monosaccharide C'!$E$2:$T$999,4)</f>
        <v>0.016189</v>
      </c>
      <c r="N189" s="31">
        <f>VLOOKUP(A189,'Absolute Total Monosaccharide C'!$E$2:$T$999,5)</f>
        <v>0.147601</v>
      </c>
      <c r="O189" s="31">
        <f>VLOOKUP(A189,'Absolute Total Monosaccharide C'!$E$2:$T$999,6)</f>
        <v>0.006401</v>
      </c>
      <c r="P189" s="100">
        <f>VLOOKUP(A189,'Absolute Total Monosaccharide C'!$E$2:$T$999,7)</f>
        <v>0.011464</v>
      </c>
      <c r="Q189" s="31">
        <f>VLOOKUP(A189,'Absolute Total Monosaccharide C'!$E$2:$T$999,8)</f>
        <v>0.001465</v>
      </c>
      <c r="R189" s="31">
        <f>VLOOKUP(A189,'Absolute Total Monosaccharide C'!$E$2:$T$999,9)</f>
        <v>0.000935</v>
      </c>
      <c r="S189" s="31">
        <f>VLOOKUP(A189,'Absolute Total Monosaccharide C'!$E$2:$T$999,10)</f>
        <v>0</v>
      </c>
      <c r="T189" s="31">
        <f>VLOOKUP(A189,'Absolute Total Monosaccharide C'!$E$2:$T$999,11)</f>
        <v>0.016245</v>
      </c>
      <c r="U189" s="31">
        <f>VLOOKUP(A189,'Absolute Total Monosaccharide C'!$E$2:$T$999,12)</f>
        <v>0</v>
      </c>
      <c r="V189" s="31">
        <f>VLOOKUP(A189,'Absolute Total Monosaccharide C'!$E$2:$T$999,13)</f>
        <v>0</v>
      </c>
      <c r="W189" s="31">
        <f>VLOOKUP(A189,'Absolute Total Monosaccharide C'!$E$2:$T$999,14)</f>
        <v>0.001547</v>
      </c>
      <c r="X189" s="31">
        <f>VLOOKUP(A189,'Absolute Total Monosaccharide C'!$E$2:$T$999,15)</f>
        <v>0.001182</v>
      </c>
      <c r="Y189" s="31">
        <f>VLOOKUP(A189,'Absolute Total Monosaccharide C'!$E$2:$T$999,16)</f>
        <v>0</v>
      </c>
      <c r="Z189" s="100">
        <f>VLOOKUP(A189,'Absolute Total Monosaccharide C'!$E$2:$T$999,2)</f>
        <v>10.22</v>
      </c>
      <c r="AA189" s="31"/>
    </row>
    <row r="190">
      <c r="A190" s="19" t="s">
        <v>226</v>
      </c>
      <c r="B190" s="8" t="str">
        <f>VLOOKUP(A190,'Food Encyclopedia'!$C$2:$K$999,3)&amp;","&amp;VLOOKUP(A190,'Food Encyclopedia'!$C$2:$K$999,4)&amp;","&amp;VLOOKUP(A190,'Food Encyclopedia'!$C$2:$K$999,5)&amp;","&amp;VLOOKUP(A190,'Food Encyclopedia'!$C$2:$K$999,6)</f>
        <v>Peach, white, whole, fresh,Summeripe,,Fruits</v>
      </c>
      <c r="C190" s="2" t="s">
        <v>89</v>
      </c>
      <c r="D190" s="31" t="str">
        <f>VLOOKUP(A190,'Food Encyclopedia'!$C$2:$K$999,6)</f>
        <v>Fruits</v>
      </c>
      <c r="E190" s="98">
        <v>40.0</v>
      </c>
      <c r="F190" s="31">
        <f t="shared" si="1"/>
        <v>40000</v>
      </c>
      <c r="G190" s="31" t="str">
        <f>VLOOKUP(A190,'Food Encyclopedia'!$C$2:$K$999,7)</f>
        <v>Fruit</v>
      </c>
      <c r="H190" s="31" t="str">
        <f t="shared" si="2"/>
        <v>#VALUE!</v>
      </c>
      <c r="I190" s="31" t="str">
        <f t="shared" si="3"/>
        <v>#VALUE!</v>
      </c>
      <c r="J190" s="99" t="str">
        <f t="shared" si="4"/>
        <v>#VALUE!</v>
      </c>
      <c r="K190" s="116" t="str">
        <f t="shared" si="5"/>
        <v>#VALUE!</v>
      </c>
      <c r="L190" s="31">
        <f>VLOOKUP(A190,'Absolute Total Monosaccharide C'!$E$2:$T$999,3)</f>
        <v>0.354104</v>
      </c>
      <c r="M190" s="31">
        <f>VLOOKUP(A190,'Absolute Total Monosaccharide C'!$E$2:$T$999,4)</f>
        <v>0.011019</v>
      </c>
      <c r="N190" s="31">
        <f>VLOOKUP(A190,'Absolute Total Monosaccharide C'!$E$2:$T$999,5)</f>
        <v>0.113207</v>
      </c>
      <c r="O190" s="31">
        <f>VLOOKUP(A190,'Absolute Total Monosaccharide C'!$E$2:$T$999,6)</f>
        <v>0.004877</v>
      </c>
      <c r="P190" s="100">
        <f>VLOOKUP(A190,'Absolute Total Monosaccharide C'!$E$2:$T$999,7)</f>
        <v>0.018969</v>
      </c>
      <c r="Q190" s="31">
        <f>VLOOKUP(A190,'Absolute Total Monosaccharide C'!$E$2:$T$999,8)</f>
        <v>0.001755</v>
      </c>
      <c r="R190" s="31">
        <f>VLOOKUP(A190,'Absolute Total Monosaccharide C'!$E$2:$T$999,9)</f>
        <v>0.001289</v>
      </c>
      <c r="S190" s="31">
        <f>VLOOKUP(A190,'Absolute Total Monosaccharide C'!$E$2:$T$999,10)</f>
        <v>0</v>
      </c>
      <c r="T190" s="31">
        <f>VLOOKUP(A190,'Absolute Total Monosaccharide C'!$E$2:$T$999,11)</f>
        <v>0.023433</v>
      </c>
      <c r="U190" s="31">
        <f>VLOOKUP(A190,'Absolute Total Monosaccharide C'!$E$2:$T$999,12)</f>
        <v>0</v>
      </c>
      <c r="V190" s="31">
        <f>VLOOKUP(A190,'Absolute Total Monosaccharide C'!$E$2:$T$999,13)</f>
        <v>0</v>
      </c>
      <c r="W190" s="31">
        <f>VLOOKUP(A190,'Absolute Total Monosaccharide C'!$E$2:$T$999,14)</f>
        <v>0.001108</v>
      </c>
      <c r="X190" s="31">
        <f>VLOOKUP(A190,'Absolute Total Monosaccharide C'!$E$2:$T$999,15)</f>
        <v>0</v>
      </c>
      <c r="Y190" s="31">
        <f>VLOOKUP(A190,'Absolute Total Monosaccharide C'!$E$2:$T$999,16)</f>
        <v>0</v>
      </c>
      <c r="Z190" s="100">
        <f>VLOOKUP(A190,'Absolute Total Monosaccharide C'!$E$2:$T$999,2)</f>
        <v>10.32</v>
      </c>
      <c r="AA190" s="31"/>
    </row>
    <row r="191">
      <c r="A191" s="19" t="s">
        <v>1087</v>
      </c>
      <c r="B191" s="8" t="str">
        <f>VLOOKUP(A191,'Food Encyclopedia'!$C$2:$K$999,3)&amp;","&amp;VLOOKUP(A191,'Food Encyclopedia'!$C$2:$K$999,4)&amp;","&amp;VLOOKUP(A191,'Food Encyclopedia'!$C$2:$K$999,5)&amp;","&amp;VLOOKUP(A191,'Food Encyclopedia'!$C$2:$K$999,6)</f>
        <v>Strong, commercial product, pouch,Gerber,Veggies: Broccoli florests(2 1/3), carrot (1/4), banana (1/3), pineapple (2 tbsp), Toddler (12+ months),Vegetables</v>
      </c>
      <c r="C191" s="2" t="s">
        <v>812</v>
      </c>
      <c r="D191" s="31" t="str">
        <f>VLOOKUP(A191,'Food Encyclopedia'!$C$2:$K$999,6)</f>
        <v>Vegetables</v>
      </c>
      <c r="E191" s="98">
        <v>50.0</v>
      </c>
      <c r="F191" s="31">
        <f t="shared" si="1"/>
        <v>50000</v>
      </c>
      <c r="G191" s="31" t="str">
        <f>VLOOKUP(A191,'Food Encyclopedia'!$C$2:$K$999,7)</f>
        <v>Commercial weaning</v>
      </c>
      <c r="H191" s="31" t="str">
        <f t="shared" si="2"/>
        <v>#VALUE!</v>
      </c>
      <c r="I191" s="31" t="str">
        <f t="shared" si="3"/>
        <v>#VALUE!</v>
      </c>
      <c r="J191" s="99" t="str">
        <f t="shared" si="4"/>
        <v>#VALUE!</v>
      </c>
      <c r="K191" s="116" t="str">
        <f t="shared" si="5"/>
        <v>#VALUE!</v>
      </c>
      <c r="L191" s="31">
        <f>VLOOKUP(A191,'Absolute Total Monosaccharide C'!$E$2:$T$999,3)</f>
        <v>0.431066</v>
      </c>
      <c r="M191" s="31">
        <f>VLOOKUP(A191,'Absolute Total Monosaccharide C'!$E$2:$T$999,4)</f>
        <v>0.016835</v>
      </c>
      <c r="N191" s="31">
        <f>VLOOKUP(A191,'Absolute Total Monosaccharide C'!$E$2:$T$999,5)</f>
        <v>0.159412</v>
      </c>
      <c r="O191" s="31">
        <f>VLOOKUP(A191,'Absolute Total Monosaccharide C'!$E$2:$T$999,6)</f>
        <v>0.003219</v>
      </c>
      <c r="P191" s="100">
        <f>VLOOKUP(A191,'Absolute Total Monosaccharide C'!$E$2:$T$999,7)</f>
        <v>0.012388</v>
      </c>
      <c r="Q191" s="31">
        <f>VLOOKUP(A191,'Absolute Total Monosaccharide C'!$E$2:$T$999,8)</f>
        <v>0</v>
      </c>
      <c r="R191" s="31">
        <f>VLOOKUP(A191,'Absolute Total Monosaccharide C'!$E$2:$T$999,9)</f>
        <v>0.002083</v>
      </c>
      <c r="S191" s="31">
        <f>VLOOKUP(A191,'Absolute Total Monosaccharide C'!$E$2:$T$999,10)</f>
        <v>0</v>
      </c>
      <c r="T191" s="31">
        <f>VLOOKUP(A191,'Absolute Total Monosaccharide C'!$E$2:$T$999,11)</f>
        <v>0.022617</v>
      </c>
      <c r="U191" s="31">
        <f>VLOOKUP(A191,'Absolute Total Monosaccharide C'!$E$2:$T$999,12)</f>
        <v>0.000518</v>
      </c>
      <c r="V191" s="31">
        <f>VLOOKUP(A191,'Absolute Total Monosaccharide C'!$E$2:$T$999,13)</f>
        <v>0.000209</v>
      </c>
      <c r="W191" s="31">
        <f>VLOOKUP(A191,'Absolute Total Monosaccharide C'!$E$2:$T$999,14)</f>
        <v>0.004388</v>
      </c>
      <c r="X191" s="31">
        <f>VLOOKUP(A191,'Absolute Total Monosaccharide C'!$E$2:$T$999,15)</f>
        <v>0</v>
      </c>
      <c r="Y191" s="31">
        <f>VLOOKUP(A191,'Absolute Total Monosaccharide C'!$E$2:$T$999,16)</f>
        <v>0.000771</v>
      </c>
      <c r="Z191" s="100">
        <f>VLOOKUP(A191,'Absolute Total Monosaccharide C'!$E$2:$T$999,2)</f>
        <v>10.52</v>
      </c>
      <c r="AA191" s="31"/>
    </row>
    <row r="192">
      <c r="A192" s="19" t="s">
        <v>877</v>
      </c>
      <c r="B192" s="8" t="str">
        <f>VLOOKUP(A192,'Food Encyclopedia'!$C$2:$K$999,3)&amp;","&amp;VLOOKUP(A192,'Food Encyclopedia'!$C$2:$K$999,4)&amp;","&amp;VLOOKUP(A192,'Food Encyclopedia'!$C$2:$K$999,5)&amp;","&amp;VLOOKUP(A192,'Food Encyclopedia'!$C$2:$K$999,6)</f>
        <v>Real Food For Babies, commercial product, jar,Beech-Nut Naturals,Mangoes, Stage 2 (6+ months),Fruits</v>
      </c>
      <c r="C192" s="2" t="s">
        <v>858</v>
      </c>
      <c r="D192" s="31" t="str">
        <f>VLOOKUP(A192,'Food Encyclopedia'!$C$2:$K$999,6)</f>
        <v>Fruits</v>
      </c>
      <c r="E192" s="98">
        <v>50.0</v>
      </c>
      <c r="F192" s="31">
        <f t="shared" si="1"/>
        <v>50000</v>
      </c>
      <c r="G192" s="31" t="str">
        <f>VLOOKUP(A192,'Food Encyclopedia'!$C$2:$K$999,7)</f>
        <v>Commercial weaning</v>
      </c>
      <c r="H192" s="31" t="str">
        <f t="shared" si="2"/>
        <v>#VALUE!</v>
      </c>
      <c r="I192" s="31" t="str">
        <f t="shared" si="3"/>
        <v>#VALUE!</v>
      </c>
      <c r="J192" s="99" t="str">
        <f t="shared" si="4"/>
        <v>#VALUE!</v>
      </c>
      <c r="K192" s="116" t="str">
        <f t="shared" si="5"/>
        <v>#VALUE!</v>
      </c>
      <c r="L192" s="31">
        <f>VLOOKUP(A192,'Absolute Total Monosaccharide C'!$E$2:$T$999,3)</f>
        <v>0.327205</v>
      </c>
      <c r="M192" s="31">
        <f>VLOOKUP(A192,'Absolute Total Monosaccharide C'!$E$2:$T$999,4)</f>
        <v>0.008804</v>
      </c>
      <c r="N192" s="31">
        <f>VLOOKUP(A192,'Absolute Total Monosaccharide C'!$E$2:$T$999,5)</f>
        <v>0.119264</v>
      </c>
      <c r="O192" s="31">
        <f>VLOOKUP(A192,'Absolute Total Monosaccharide C'!$E$2:$T$999,6)</f>
        <v>0.001632</v>
      </c>
      <c r="P192" s="100">
        <f>VLOOKUP(A192,'Absolute Total Monosaccharide C'!$E$2:$T$999,7)</f>
        <v>0.010149</v>
      </c>
      <c r="Q192" s="31">
        <f>VLOOKUP(A192,'Absolute Total Monosaccharide C'!$E$2:$T$999,8)</f>
        <v>0</v>
      </c>
      <c r="R192" s="31">
        <f>VLOOKUP(A192,'Absolute Total Monosaccharide C'!$E$2:$T$999,9)</f>
        <v>0.000746</v>
      </c>
      <c r="S192" s="31">
        <f>VLOOKUP(A192,'Absolute Total Monosaccharide C'!$E$2:$T$999,10)</f>
        <v>0</v>
      </c>
      <c r="T192" s="31">
        <f>VLOOKUP(A192,'Absolute Total Monosaccharide C'!$E$2:$T$999,11)</f>
        <v>0.01037</v>
      </c>
      <c r="U192" s="31">
        <f>VLOOKUP(A192,'Absolute Total Monosaccharide C'!$E$2:$T$999,12)</f>
        <v>0</v>
      </c>
      <c r="V192" s="31">
        <f>VLOOKUP(A192,'Absolute Total Monosaccharide C'!$E$2:$T$999,13)</f>
        <v>0</v>
      </c>
      <c r="W192" s="31">
        <f>VLOOKUP(A192,'Absolute Total Monosaccharide C'!$E$2:$T$999,14)</f>
        <v>0.00068</v>
      </c>
      <c r="X192" s="31">
        <f>VLOOKUP(A192,'Absolute Total Monosaccharide C'!$E$2:$T$999,15)</f>
        <v>0</v>
      </c>
      <c r="Y192" s="31">
        <f>VLOOKUP(A192,'Absolute Total Monosaccharide C'!$E$2:$T$999,16)</f>
        <v>0</v>
      </c>
      <c r="Z192" s="100">
        <f>VLOOKUP(A192,'Absolute Total Monosaccharide C'!$E$2:$T$999,2)</f>
        <v>10.32</v>
      </c>
      <c r="AA192" s="19">
        <v>0.994223442</v>
      </c>
    </row>
    <row r="193">
      <c r="A193" s="19" t="s">
        <v>1092</v>
      </c>
      <c r="B193" s="8" t="str">
        <f>VLOOKUP(A193,'Food Encyclopedia'!$C$2:$K$999,3)&amp;","&amp;VLOOKUP(A193,'Food Encyclopedia'!$C$2:$K$999,4)&amp;","&amp;VLOOKUP(A193,'Food Encyclopedia'!$C$2:$K$999,5)&amp;","&amp;VLOOKUP(A193,'Food Encyclopedia'!$C$2:$K$999,6)</f>
        <v>baby food blend, commercial product, pouch,Gerber,Apple (1 2/3), sweet potato (2 1/4 tsp) with cinnamon, Toddler (12+ months),Fruits</v>
      </c>
      <c r="C193" s="2" t="s">
        <v>812</v>
      </c>
      <c r="D193" s="31" t="str">
        <f>VLOOKUP(A193,'Food Encyclopedia'!$C$2:$K$999,6)</f>
        <v>Fruits</v>
      </c>
      <c r="E193" s="98">
        <v>50.0</v>
      </c>
      <c r="F193" s="31">
        <f t="shared" si="1"/>
        <v>50000</v>
      </c>
      <c r="G193" s="31" t="str">
        <f>VLOOKUP(A193,'Food Encyclopedia'!$C$2:$K$999,7)</f>
        <v>Commercial weaning</v>
      </c>
      <c r="H193" s="31" t="str">
        <f t="shared" si="2"/>
        <v>#VALUE!</v>
      </c>
      <c r="I193" s="31" t="str">
        <f t="shared" si="3"/>
        <v>#VALUE!</v>
      </c>
      <c r="J193" s="99" t="str">
        <f t="shared" si="4"/>
        <v>#VALUE!</v>
      </c>
      <c r="K193" s="116" t="str">
        <f t="shared" si="5"/>
        <v>#VALUE!</v>
      </c>
      <c r="L193" s="31">
        <f>VLOOKUP(A193,'Absolute Total Monosaccharide C'!$E$2:$T$999,3)</f>
        <v>0.296892</v>
      </c>
      <c r="M193" s="31">
        <f>VLOOKUP(A193,'Absolute Total Monosaccharide C'!$E$2:$T$999,4)</f>
        <v>0.012429</v>
      </c>
      <c r="N193" s="31">
        <f>VLOOKUP(A193,'Absolute Total Monosaccharide C'!$E$2:$T$999,5)</f>
        <v>0.16896</v>
      </c>
      <c r="O193" s="31">
        <f>VLOOKUP(A193,'Absolute Total Monosaccharide C'!$E$2:$T$999,6)</f>
        <v>0.01258</v>
      </c>
      <c r="P193" s="100">
        <f>VLOOKUP(A193,'Absolute Total Monosaccharide C'!$E$2:$T$999,7)</f>
        <v>0.010261</v>
      </c>
      <c r="Q193" s="31">
        <f>VLOOKUP(A193,'Absolute Total Monosaccharide C'!$E$2:$T$999,8)</f>
        <v>0</v>
      </c>
      <c r="R193" s="31">
        <f>VLOOKUP(A193,'Absolute Total Monosaccharide C'!$E$2:$T$999,9)</f>
        <v>0.002043</v>
      </c>
      <c r="S193" s="31">
        <f>VLOOKUP(A193,'Absolute Total Monosaccharide C'!$E$2:$T$999,10)</f>
        <v>0</v>
      </c>
      <c r="T193" s="31">
        <f>VLOOKUP(A193,'Absolute Total Monosaccharide C'!$E$2:$T$999,11)</f>
        <v>0.018993</v>
      </c>
      <c r="U193" s="31">
        <f>VLOOKUP(A193,'Absolute Total Monosaccharide C'!$E$2:$T$999,12)</f>
        <v>0.00081</v>
      </c>
      <c r="V193" s="31">
        <f>VLOOKUP(A193,'Absolute Total Monosaccharide C'!$E$2:$T$999,13)</f>
        <v>0.000326</v>
      </c>
      <c r="W193" s="31">
        <f>VLOOKUP(A193,'Absolute Total Monosaccharide C'!$E$2:$T$999,14)</f>
        <v>0.001742</v>
      </c>
      <c r="X193" s="31">
        <f>VLOOKUP(A193,'Absolute Total Monosaccharide C'!$E$2:$T$999,15)</f>
        <v>0</v>
      </c>
      <c r="Y193" s="31">
        <f>VLOOKUP(A193,'Absolute Total Monosaccharide C'!$E$2:$T$999,16)</f>
        <v>0.000269</v>
      </c>
      <c r="Z193" s="100">
        <f>VLOOKUP(A193,'Absolute Total Monosaccharide C'!$E$2:$T$999,2)</f>
        <v>10.4</v>
      </c>
      <c r="AA193" s="31"/>
    </row>
    <row r="194">
      <c r="A194" s="19" t="s">
        <v>1072</v>
      </c>
      <c r="B194" s="8" t="str">
        <f>VLOOKUP(A194,'Food Encyclopedia'!$C$2:$K$999,3)&amp;","&amp;VLOOKUP(A194,'Food Encyclopedia'!$C$2:$K$999,4)&amp;","&amp;VLOOKUP(A194,'Food Encyclopedia'!$C$2:$K$999,5)&amp;","&amp;VLOOKUP(A194,'Food Encyclopedia'!$C$2:$K$999,6)</f>
        <v>baby food blend, commercial product, pouch,Gerber,Apple (1/2), blueberries (17), sitter (2nd foods),Fruits</v>
      </c>
      <c r="C194" s="2" t="s">
        <v>812</v>
      </c>
      <c r="D194" s="31" t="str">
        <f>VLOOKUP(A194,'Food Encyclopedia'!$C$2:$K$999,6)</f>
        <v>Fruits</v>
      </c>
      <c r="E194" s="98">
        <v>50.0</v>
      </c>
      <c r="F194" s="31">
        <f t="shared" si="1"/>
        <v>50000</v>
      </c>
      <c r="G194" s="31" t="str">
        <f>VLOOKUP(A194,'Food Encyclopedia'!$C$2:$K$999,7)</f>
        <v>Commercial weaning</v>
      </c>
      <c r="H194" s="31" t="str">
        <f t="shared" si="2"/>
        <v>#VALUE!</v>
      </c>
      <c r="I194" s="31" t="str">
        <f t="shared" si="3"/>
        <v>#VALUE!</v>
      </c>
      <c r="J194" s="99" t="str">
        <f t="shared" si="4"/>
        <v>#VALUE!</v>
      </c>
      <c r="K194" s="116" t="str">
        <f t="shared" si="5"/>
        <v>#VALUE!</v>
      </c>
      <c r="L194" s="31">
        <f>VLOOKUP(A194,'Absolute Total Monosaccharide C'!$E$2:$T$999,3)</f>
        <v>0.241113</v>
      </c>
      <c r="M194" s="31">
        <f>VLOOKUP(A194,'Absolute Total Monosaccharide C'!$E$2:$T$999,4)</f>
        <v>0.010344</v>
      </c>
      <c r="N194" s="31">
        <f>VLOOKUP(A194,'Absolute Total Monosaccharide C'!$E$2:$T$999,5)</f>
        <v>0.078034</v>
      </c>
      <c r="O194" s="31">
        <f>VLOOKUP(A194,'Absolute Total Monosaccharide C'!$E$2:$T$999,6)</f>
        <v>0.020711</v>
      </c>
      <c r="P194" s="100">
        <f>VLOOKUP(A194,'Absolute Total Monosaccharide C'!$E$2:$T$999,7)</f>
        <v>0.007704</v>
      </c>
      <c r="Q194" s="31">
        <f>VLOOKUP(A194,'Absolute Total Monosaccharide C'!$E$2:$T$999,8)</f>
        <v>0</v>
      </c>
      <c r="R194" s="31">
        <f>VLOOKUP(A194,'Absolute Total Monosaccharide C'!$E$2:$T$999,9)</f>
        <v>0.000923</v>
      </c>
      <c r="S194" s="31">
        <f>VLOOKUP(A194,'Absolute Total Monosaccharide C'!$E$2:$T$999,10)</f>
        <v>0</v>
      </c>
      <c r="T194" s="31">
        <f>VLOOKUP(A194,'Absolute Total Monosaccharide C'!$E$2:$T$999,11)</f>
        <v>0.013283</v>
      </c>
      <c r="U194" s="31">
        <f>VLOOKUP(A194,'Absolute Total Monosaccharide C'!$E$2:$T$999,12)</f>
        <v>0</v>
      </c>
      <c r="V194" s="31">
        <f>VLOOKUP(A194,'Absolute Total Monosaccharide C'!$E$2:$T$999,13)</f>
        <v>0</v>
      </c>
      <c r="W194" s="31">
        <f>VLOOKUP(A194,'Absolute Total Monosaccharide C'!$E$2:$T$999,14)</f>
        <v>0.002781</v>
      </c>
      <c r="X194" s="31">
        <f>VLOOKUP(A194,'Absolute Total Monosaccharide C'!$E$2:$T$999,15)</f>
        <v>0</v>
      </c>
      <c r="Y194" s="31">
        <f>VLOOKUP(A194,'Absolute Total Monosaccharide C'!$E$2:$T$999,16)</f>
        <v>0</v>
      </c>
      <c r="Z194" s="100">
        <f>VLOOKUP(A194,'Absolute Total Monosaccharide C'!$E$2:$T$999,2)</f>
        <v>10.32</v>
      </c>
      <c r="AA194" s="31"/>
    </row>
    <row r="195">
      <c r="A195" s="19" t="s">
        <v>980</v>
      </c>
      <c r="B195" s="8" t="str">
        <f>VLOOKUP(A195,'Food Encyclopedia'!$C$2:$K$999,3)&amp;","&amp;VLOOKUP(A195,'Food Encyclopedia'!$C$2:$K$999,4)&amp;","&amp;VLOOKUP(A195,'Food Encyclopedia'!$C$2:$K$999,5)&amp;","&amp;VLOOKUP(A195,'Food Encyclopedia'!$C$2:$K$999,6)</f>
        <v>Organic Baby Food, commercial product, pouch,Organics,Apple, sweet potato &amp; carrot, Stage 2 (6+ months),Fruits</v>
      </c>
      <c r="C195" s="2" t="s">
        <v>812</v>
      </c>
      <c r="D195" s="31" t="str">
        <f>VLOOKUP(A195,'Food Encyclopedia'!$C$2:$K$999,6)</f>
        <v>Fruits</v>
      </c>
      <c r="E195" s="98">
        <v>50.0</v>
      </c>
      <c r="F195" s="31">
        <f t="shared" si="1"/>
        <v>50000</v>
      </c>
      <c r="G195" s="31" t="str">
        <f>VLOOKUP(A195,'Food Encyclopedia'!$C$2:$K$999,7)</f>
        <v>Commercial weaning</v>
      </c>
      <c r="H195" s="31" t="str">
        <f t="shared" si="2"/>
        <v>#VALUE!</v>
      </c>
      <c r="I195" s="31" t="str">
        <f t="shared" si="3"/>
        <v>#VALUE!</v>
      </c>
      <c r="J195" s="99" t="str">
        <f t="shared" si="4"/>
        <v>#VALUE!</v>
      </c>
      <c r="K195" s="116" t="str">
        <f t="shared" si="5"/>
        <v>#VALUE!</v>
      </c>
      <c r="L195" s="31">
        <f>VLOOKUP(A195,'Absolute Total Monosaccharide C'!$E$2:$T$999,3)</f>
        <v>0.325079</v>
      </c>
      <c r="M195" s="31">
        <f>VLOOKUP(A195,'Absolute Total Monosaccharide C'!$E$2:$T$999,4)</f>
        <v>0.017678</v>
      </c>
      <c r="N195" s="31">
        <f>VLOOKUP(A195,'Absolute Total Monosaccharide C'!$E$2:$T$999,5)</f>
        <v>0.121148</v>
      </c>
      <c r="O195" s="31">
        <f>VLOOKUP(A195,'Absolute Total Monosaccharide C'!$E$2:$T$999,6)</f>
        <v>0.011958</v>
      </c>
      <c r="P195" s="100">
        <f>VLOOKUP(A195,'Absolute Total Monosaccharide C'!$E$2:$T$999,7)</f>
        <v>0.013573</v>
      </c>
      <c r="Q195" s="31">
        <f>VLOOKUP(A195,'Absolute Total Monosaccharide C'!$E$2:$T$999,8)</f>
        <v>0.002034</v>
      </c>
      <c r="R195" s="31">
        <f>VLOOKUP(A195,'Absolute Total Monosaccharide C'!$E$2:$T$999,9)</f>
        <v>0.001889</v>
      </c>
      <c r="S195" s="31">
        <f>VLOOKUP(A195,'Absolute Total Monosaccharide C'!$E$2:$T$999,10)</f>
        <v>0</v>
      </c>
      <c r="T195" s="31">
        <f>VLOOKUP(A195,'Absolute Total Monosaccharide C'!$E$2:$T$999,11)</f>
        <v>0.021948</v>
      </c>
      <c r="U195" s="31">
        <f>VLOOKUP(A195,'Absolute Total Monosaccharide C'!$E$2:$T$999,12)</f>
        <v>0</v>
      </c>
      <c r="V195" s="31">
        <f>VLOOKUP(A195,'Absolute Total Monosaccharide C'!$E$2:$T$999,13)</f>
        <v>0</v>
      </c>
      <c r="W195" s="31">
        <f>VLOOKUP(A195,'Absolute Total Monosaccharide C'!$E$2:$T$999,14)</f>
        <v>0.00229</v>
      </c>
      <c r="X195" s="31">
        <f>VLOOKUP(A195,'Absolute Total Monosaccharide C'!$E$2:$T$999,15)</f>
        <v>0.000265</v>
      </c>
      <c r="Y195" s="31">
        <f>VLOOKUP(A195,'Absolute Total Monosaccharide C'!$E$2:$T$999,16)</f>
        <v>0</v>
      </c>
      <c r="Z195" s="100">
        <f>VLOOKUP(A195,'Absolute Total Monosaccharide C'!$E$2:$T$999,2)</f>
        <v>10.34</v>
      </c>
      <c r="AA195" s="31"/>
    </row>
    <row r="196">
      <c r="A196" s="19" t="s">
        <v>869</v>
      </c>
      <c r="B196" s="8" t="str">
        <f>VLOOKUP(A196,'Food Encyclopedia'!$C$2:$K$999,3)&amp;","&amp;VLOOKUP(A196,'Food Encyclopedia'!$C$2:$K$999,4)&amp;","&amp;VLOOKUP(A196,'Food Encyclopedia'!$C$2:$K$999,5)&amp;","&amp;VLOOKUP(A196,'Food Encyclopedia'!$C$2:$K$999,6)</f>
        <v>Real Food For Babies, commercial product, jar,Beech-Nut Naturals,Apples, cinnamon, granola, Stage 2 (6+ months),Fruits</v>
      </c>
      <c r="C196" s="2" t="s">
        <v>858</v>
      </c>
      <c r="D196" s="31" t="str">
        <f>VLOOKUP(A196,'Food Encyclopedia'!$C$2:$K$999,6)</f>
        <v>Fruits</v>
      </c>
      <c r="E196" s="98">
        <v>50.0</v>
      </c>
      <c r="F196" s="31">
        <f t="shared" si="1"/>
        <v>50000</v>
      </c>
      <c r="G196" s="31" t="str">
        <f>VLOOKUP(A196,'Food Encyclopedia'!$C$2:$K$999,7)</f>
        <v>Commercial weaning</v>
      </c>
      <c r="H196" s="31" t="str">
        <f t="shared" si="2"/>
        <v>#VALUE!</v>
      </c>
      <c r="I196" s="31" t="str">
        <f t="shared" si="3"/>
        <v>#VALUE!</v>
      </c>
      <c r="J196" s="99" t="str">
        <f t="shared" si="4"/>
        <v>#VALUE!</v>
      </c>
      <c r="K196" s="116" t="str">
        <f t="shared" si="5"/>
        <v>#VALUE!</v>
      </c>
      <c r="L196" s="31">
        <f>VLOOKUP(A196,'Absolute Total Monosaccharide C'!$E$2:$T$999,3)</f>
        <v>0.415155</v>
      </c>
      <c r="M196" s="31">
        <f>VLOOKUP(A196,'Absolute Total Monosaccharide C'!$E$2:$T$999,4)</f>
        <v>0.011238</v>
      </c>
      <c r="N196" s="31">
        <f>VLOOKUP(A196,'Absolute Total Monosaccharide C'!$E$2:$T$999,5)</f>
        <v>0.295822</v>
      </c>
      <c r="O196" s="31">
        <f>VLOOKUP(A196,'Absolute Total Monosaccharide C'!$E$2:$T$999,6)</f>
        <v>0.035951</v>
      </c>
      <c r="P196" s="100">
        <f>VLOOKUP(A196,'Absolute Total Monosaccharide C'!$E$2:$T$999,7)</f>
        <v>0.01524</v>
      </c>
      <c r="Q196" s="31">
        <f>VLOOKUP(A196,'Absolute Total Monosaccharide C'!$E$2:$T$999,8)</f>
        <v>0.001565</v>
      </c>
      <c r="R196" s="31">
        <f>VLOOKUP(A196,'Absolute Total Monosaccharide C'!$E$2:$T$999,9)</f>
        <v>0.000876</v>
      </c>
      <c r="S196" s="31">
        <f>VLOOKUP(A196,'Absolute Total Monosaccharide C'!$E$2:$T$999,10)</f>
        <v>0</v>
      </c>
      <c r="T196" s="31">
        <f>VLOOKUP(A196,'Absolute Total Monosaccharide C'!$E$2:$T$999,11)</f>
        <v>0.008819</v>
      </c>
      <c r="U196" s="31">
        <f>VLOOKUP(A196,'Absolute Total Monosaccharide C'!$E$2:$T$999,12)</f>
        <v>0</v>
      </c>
      <c r="V196" s="31">
        <f>VLOOKUP(A196,'Absolute Total Monosaccharide C'!$E$2:$T$999,13)</f>
        <v>0</v>
      </c>
      <c r="W196" s="31">
        <f>VLOOKUP(A196,'Absolute Total Monosaccharide C'!$E$2:$T$999,14)</f>
        <v>0</v>
      </c>
      <c r="X196" s="31">
        <f>VLOOKUP(A196,'Absolute Total Monosaccharide C'!$E$2:$T$999,15)</f>
        <v>0.000515</v>
      </c>
      <c r="Y196" s="31">
        <f>VLOOKUP(A196,'Absolute Total Monosaccharide C'!$E$2:$T$999,16)</f>
        <v>0</v>
      </c>
      <c r="Z196" s="100">
        <f>VLOOKUP(A196,'Absolute Total Monosaccharide C'!$E$2:$T$999,2)</f>
        <v>10</v>
      </c>
      <c r="AA196" s="19">
        <v>0.97898666</v>
      </c>
    </row>
    <row r="197">
      <c r="A197" s="19" t="s">
        <v>400</v>
      </c>
      <c r="B197" s="8" t="str">
        <f>VLOOKUP(A197,'Food Encyclopedia'!$C$2:$K$999,3)&amp;","&amp;VLOOKUP(A197,'Food Encyclopedia'!$C$2:$K$999,4)&amp;","&amp;VLOOKUP(A197,'Food Encyclopedia'!$C$2:$K$999,5)&amp;","&amp;VLOOKUP(A197,'Food Encyclopedia'!$C$2:$K$999,6)</f>
        <v>Pea, sugar snap, whole, fresh,Organics,,Beans, Peas, Legumes, Nuts, Seeds</v>
      </c>
      <c r="C197" s="2" t="s">
        <v>192</v>
      </c>
      <c r="D197" s="31" t="str">
        <f>VLOOKUP(A197,'Food Encyclopedia'!$C$2:$K$999,6)</f>
        <v>Beans, Peas, Legumes, Nuts, Seeds</v>
      </c>
      <c r="E197" s="98">
        <v>40.0</v>
      </c>
      <c r="F197" s="31">
        <f t="shared" si="1"/>
        <v>40000</v>
      </c>
      <c r="G197" s="31" t="str">
        <f>VLOOKUP(A197,'Food Encyclopedia'!$C$2:$K$999,7)</f>
        <v>Vegetable</v>
      </c>
      <c r="H197" s="31" t="str">
        <f t="shared" si="2"/>
        <v>#VALUE!</v>
      </c>
      <c r="I197" s="31" t="str">
        <f t="shared" si="3"/>
        <v>#VALUE!</v>
      </c>
      <c r="J197" s="99" t="str">
        <f t="shared" si="4"/>
        <v>#VALUE!</v>
      </c>
      <c r="K197" s="116" t="str">
        <f t="shared" si="5"/>
        <v>#VALUE!</v>
      </c>
      <c r="L197" s="31">
        <f>VLOOKUP(A197,'Absolute Total Monosaccharide C'!$E$2:$T$999,3)</f>
        <v>0.25714</v>
      </c>
      <c r="M197" s="31">
        <f>VLOOKUP(A197,'Absolute Total Monosaccharide C'!$E$2:$T$999,4)</f>
        <v>0.031675</v>
      </c>
      <c r="N197" s="31">
        <f>VLOOKUP(A197,'Absolute Total Monosaccharide C'!$E$2:$T$999,5)</f>
        <v>0</v>
      </c>
      <c r="O197" s="31">
        <f>VLOOKUP(A197,'Absolute Total Monosaccharide C'!$E$2:$T$999,6)</f>
        <v>0.008313</v>
      </c>
      <c r="P197" s="100">
        <f>VLOOKUP(A197,'Absolute Total Monosaccharide C'!$E$2:$T$999,7)</f>
        <v>0.017854</v>
      </c>
      <c r="Q197" s="31">
        <f>VLOOKUP(A197,'Absolute Total Monosaccharide C'!$E$2:$T$999,8)</f>
        <v>0.002185</v>
      </c>
      <c r="R197" s="31">
        <f>VLOOKUP(A197,'Absolute Total Monosaccharide C'!$E$2:$T$999,9)</f>
        <v>0.002539</v>
      </c>
      <c r="S197" s="31">
        <f>VLOOKUP(A197,'Absolute Total Monosaccharide C'!$E$2:$T$999,10)</f>
        <v>0</v>
      </c>
      <c r="T197" s="31">
        <f>VLOOKUP(A197,'Absolute Total Monosaccharide C'!$E$2:$T$999,11)</f>
        <v>0.025253</v>
      </c>
      <c r="U197" s="31">
        <f>VLOOKUP(A197,'Absolute Total Monosaccharide C'!$E$2:$T$999,12)</f>
        <v>0</v>
      </c>
      <c r="V197" s="31">
        <f>VLOOKUP(A197,'Absolute Total Monosaccharide C'!$E$2:$T$999,13)</f>
        <v>0</v>
      </c>
      <c r="W197" s="31">
        <f>VLOOKUP(A197,'Absolute Total Monosaccharide C'!$E$2:$T$999,14)</f>
        <v>0.00105</v>
      </c>
      <c r="X197" s="31">
        <f>VLOOKUP(A197,'Absolute Total Monosaccharide C'!$E$2:$T$999,15)</f>
        <v>0</v>
      </c>
      <c r="Y197" s="31">
        <f>VLOOKUP(A197,'Absolute Total Monosaccharide C'!$E$2:$T$999,16)</f>
        <v>0.001839</v>
      </c>
      <c r="Z197" s="100">
        <f>VLOOKUP(A197,'Absolute Total Monosaccharide C'!$E$2:$T$999,2)</f>
        <v>10.46</v>
      </c>
      <c r="AA197" s="19">
        <v>0.531991489</v>
      </c>
    </row>
    <row r="198">
      <c r="A198" s="19" t="s">
        <v>240</v>
      </c>
      <c r="B198" s="8" t="str">
        <f>VLOOKUP(A198,'Food Encyclopedia'!$C$2:$K$999,3)&amp;","&amp;VLOOKUP(A198,'Food Encyclopedia'!$C$2:$K$999,4)&amp;","&amp;VLOOKUP(A198,'Food Encyclopedia'!$C$2:$K$999,5)&amp;","&amp;VLOOKUP(A198,'Food Encyclopedia'!$C$2:$K$999,6)</f>
        <v>Nectarine, yellow, whole, fresh,HGO Farms,,Fruits</v>
      </c>
      <c r="C198" s="2" t="s">
        <v>89</v>
      </c>
      <c r="D198" s="31" t="str">
        <f>VLOOKUP(A198,'Food Encyclopedia'!$C$2:$K$999,6)</f>
        <v>Fruits</v>
      </c>
      <c r="E198" s="98">
        <v>30.0</v>
      </c>
      <c r="F198" s="31">
        <f t="shared" si="1"/>
        <v>30000</v>
      </c>
      <c r="G198" s="31" t="str">
        <f>VLOOKUP(A198,'Food Encyclopedia'!$C$2:$K$999,7)</f>
        <v>Fruit</v>
      </c>
      <c r="H198" s="31" t="str">
        <f t="shared" si="2"/>
        <v>#VALUE!</v>
      </c>
      <c r="I198" s="31" t="str">
        <f t="shared" si="3"/>
        <v>#VALUE!</v>
      </c>
      <c r="J198" s="99" t="str">
        <f t="shared" si="4"/>
        <v>#VALUE!</v>
      </c>
      <c r="K198" s="116" t="str">
        <f t="shared" si="5"/>
        <v>#VALUE!</v>
      </c>
      <c r="L198" s="31">
        <f>VLOOKUP(A198,'Absolute Total Monosaccharide C'!$E$2:$T$999,3)</f>
        <v>0.346381</v>
      </c>
      <c r="M198" s="31">
        <f>VLOOKUP(A198,'Absolute Total Monosaccharide C'!$E$2:$T$999,4)</f>
        <v>0.009501</v>
      </c>
      <c r="N198" s="31">
        <f>VLOOKUP(A198,'Absolute Total Monosaccharide C'!$E$2:$T$999,5)</f>
        <v>0.094877</v>
      </c>
      <c r="O198" s="31">
        <f>VLOOKUP(A198,'Absolute Total Monosaccharide C'!$E$2:$T$999,6)</f>
        <v>0.003553</v>
      </c>
      <c r="P198" s="100">
        <f>VLOOKUP(A198,'Absolute Total Monosaccharide C'!$E$2:$T$999,7)</f>
        <v>0.018035</v>
      </c>
      <c r="Q198" s="31">
        <f>VLOOKUP(A198,'Absolute Total Monosaccharide C'!$E$2:$T$999,8)</f>
        <v>0.001282</v>
      </c>
      <c r="R198" s="31">
        <f>VLOOKUP(A198,'Absolute Total Monosaccharide C'!$E$2:$T$999,9)</f>
        <v>0.00113</v>
      </c>
      <c r="S198" s="31">
        <f>VLOOKUP(A198,'Absolute Total Monosaccharide C'!$E$2:$T$999,10)</f>
        <v>0</v>
      </c>
      <c r="T198" s="31">
        <f>VLOOKUP(A198,'Absolute Total Monosaccharide C'!$E$2:$T$999,11)</f>
        <v>0.021512</v>
      </c>
      <c r="U198" s="31">
        <f>VLOOKUP(A198,'Absolute Total Monosaccharide C'!$E$2:$T$999,12)</f>
        <v>0</v>
      </c>
      <c r="V198" s="31">
        <f>VLOOKUP(A198,'Absolute Total Monosaccharide C'!$E$2:$T$999,13)</f>
        <v>0</v>
      </c>
      <c r="W198" s="31">
        <f>VLOOKUP(A198,'Absolute Total Monosaccharide C'!$E$2:$T$999,14)</f>
        <v>0.001487</v>
      </c>
      <c r="X198" s="31">
        <f>VLOOKUP(A198,'Absolute Total Monosaccharide C'!$E$2:$T$999,15)</f>
        <v>0</v>
      </c>
      <c r="Y198" s="31">
        <f>VLOOKUP(A198,'Absolute Total Monosaccharide C'!$E$2:$T$999,16)</f>
        <v>0.000254</v>
      </c>
      <c r="Z198" s="100">
        <f>VLOOKUP(A198,'Absolute Total Monosaccharide C'!$E$2:$T$999,2)</f>
        <v>10.2</v>
      </c>
      <c r="AA198" s="19">
        <v>0.981</v>
      </c>
    </row>
    <row r="199">
      <c r="A199" s="19" t="s">
        <v>928</v>
      </c>
      <c r="B199" s="8" t="str">
        <f>VLOOKUP(A199,'Food Encyclopedia'!$C$2:$K$999,3)&amp;","&amp;VLOOKUP(A199,'Food Encyclopedia'!$C$2:$K$999,4)&amp;","&amp;VLOOKUP(A199,'Food Encyclopedia'!$C$2:$K$999,5)&amp;","&amp;VLOOKUP(A199,'Food Encyclopedia'!$C$2:$K$999,6)</f>
        <v>Organic baby food, commercial product, pouch,Plum Organics,Apples (1/3), rasins (23), quinoa (1 1/4 tsp), Stage 2 (6+ months),Fruits</v>
      </c>
      <c r="C199" s="2" t="s">
        <v>812</v>
      </c>
      <c r="D199" s="31" t="str">
        <f>VLOOKUP(A199,'Food Encyclopedia'!$C$2:$K$999,6)</f>
        <v>Fruits</v>
      </c>
      <c r="E199" s="98">
        <v>50.0</v>
      </c>
      <c r="F199" s="31">
        <f t="shared" si="1"/>
        <v>50000</v>
      </c>
      <c r="G199" s="31" t="str">
        <f>VLOOKUP(A199,'Food Encyclopedia'!$C$2:$K$999,7)</f>
        <v>Commercial weaning</v>
      </c>
      <c r="H199" s="31" t="str">
        <f t="shared" si="2"/>
        <v>#VALUE!</v>
      </c>
      <c r="I199" s="31" t="str">
        <f t="shared" si="3"/>
        <v>#VALUE!</v>
      </c>
      <c r="J199" s="99" t="str">
        <f t="shared" si="4"/>
        <v>#VALUE!</v>
      </c>
      <c r="K199" s="116" t="str">
        <f t="shared" si="5"/>
        <v>#VALUE!</v>
      </c>
      <c r="L199" s="31">
        <f>VLOOKUP(A199,'Absolute Total Monosaccharide C'!$E$2:$T$999,3)</f>
        <v>0.35969</v>
      </c>
      <c r="M199" s="31">
        <f>VLOOKUP(A199,'Absolute Total Monosaccharide C'!$E$2:$T$999,4)</f>
        <v>0.008927</v>
      </c>
      <c r="N199" s="31">
        <f>VLOOKUP(A199,'Absolute Total Monosaccharide C'!$E$2:$T$999,5)</f>
        <v>0.101527</v>
      </c>
      <c r="O199" s="31">
        <f>VLOOKUP(A199,'Absolute Total Monosaccharide C'!$E$2:$T$999,6)</f>
        <v>0.006339</v>
      </c>
      <c r="P199" s="100">
        <f>VLOOKUP(A199,'Absolute Total Monosaccharide C'!$E$2:$T$999,7)</f>
        <v>0.009064</v>
      </c>
      <c r="Q199" s="31">
        <f>VLOOKUP(A199,'Absolute Total Monosaccharide C'!$E$2:$T$999,8)</f>
        <v>0</v>
      </c>
      <c r="R199" s="31">
        <f>VLOOKUP(A199,'Absolute Total Monosaccharide C'!$E$2:$T$999,9)</f>
        <v>0.000767</v>
      </c>
      <c r="S199" s="31">
        <f>VLOOKUP(A199,'Absolute Total Monosaccharide C'!$E$2:$T$999,10)</f>
        <v>0</v>
      </c>
      <c r="T199" s="31">
        <f>VLOOKUP(A199,'Absolute Total Monosaccharide C'!$E$2:$T$999,11)</f>
        <v>0.009163</v>
      </c>
      <c r="U199" s="31">
        <f>VLOOKUP(A199,'Absolute Total Monosaccharide C'!$E$2:$T$999,12)</f>
        <v>0</v>
      </c>
      <c r="V199" s="31">
        <f>VLOOKUP(A199,'Absolute Total Monosaccharide C'!$E$2:$T$999,13)</f>
        <v>0</v>
      </c>
      <c r="W199" s="31">
        <f>VLOOKUP(A199,'Absolute Total Monosaccharide C'!$E$2:$T$999,14)</f>
        <v>0.000493</v>
      </c>
      <c r="X199" s="31">
        <f>VLOOKUP(A199,'Absolute Total Monosaccharide C'!$E$2:$T$999,15)</f>
        <v>0</v>
      </c>
      <c r="Y199" s="31">
        <f>VLOOKUP(A199,'Absolute Total Monosaccharide C'!$E$2:$T$999,16)</f>
        <v>0</v>
      </c>
      <c r="Z199" s="100">
        <f>VLOOKUP(A199,'Absolute Total Monosaccharide C'!$E$2:$T$999,2)</f>
        <v>10.36</v>
      </c>
      <c r="AA199" s="19">
        <v>0.980652544</v>
      </c>
    </row>
    <row r="200">
      <c r="A200" s="19" t="s">
        <v>1116</v>
      </c>
      <c r="B200" s="8" t="str">
        <f>VLOOKUP(A200,'Food Encyclopedia'!$C$2:$K$999,3)&amp;","&amp;VLOOKUP(A200,'Food Encyclopedia'!$C$2:$K$999,4)&amp;","&amp;VLOOKUP(A200,'Food Encyclopedia'!$C$2:$K$999,5)&amp;","&amp;VLOOKUP(A200,'Food Encyclopedia'!$C$2:$K$999,6)</f>
        <v>Rice, brown, NA, pre-cooked,Minute,,Grain Products</v>
      </c>
      <c r="C200" s="2" t="s">
        <v>89</v>
      </c>
      <c r="D200" s="31" t="str">
        <f>VLOOKUP(A200,'Food Encyclopedia'!$C$2:$K$999,6)</f>
        <v>Grain Products</v>
      </c>
      <c r="E200" s="98">
        <v>40.0</v>
      </c>
      <c r="F200" s="31">
        <f t="shared" si="1"/>
        <v>40000</v>
      </c>
      <c r="G200" s="31" t="str">
        <f>VLOOKUP(A200,'Food Encyclopedia'!$C$2:$K$999,7)</f>
        <v>Grains</v>
      </c>
      <c r="H200" s="31" t="str">
        <f t="shared" si="2"/>
        <v>#VALUE!</v>
      </c>
      <c r="I200" s="31" t="str">
        <f t="shared" si="3"/>
        <v>#VALUE!</v>
      </c>
      <c r="J200" s="99" t="str">
        <f t="shared" si="4"/>
        <v>#VALUE!</v>
      </c>
      <c r="K200" s="116" t="str">
        <f t="shared" si="5"/>
        <v>#VALUE!</v>
      </c>
      <c r="L200" s="31">
        <f>VLOOKUP(A200,'Absolute Total Monosaccharide C'!$E$2:$T$999,3)</f>
        <v>0.813866</v>
      </c>
      <c r="M200" s="31">
        <f>VLOOKUP(A200,'Absolute Total Monosaccharide C'!$E$2:$T$999,4)</f>
        <v>0.00232</v>
      </c>
      <c r="N200" s="31">
        <f>VLOOKUP(A200,'Absolute Total Monosaccharide C'!$E$2:$T$999,5)</f>
        <v>0.004601</v>
      </c>
      <c r="O200" s="31">
        <f>VLOOKUP(A200,'Absolute Total Monosaccharide C'!$E$2:$T$999,6)</f>
        <v>0.003261</v>
      </c>
      <c r="P200" s="100">
        <f>VLOOKUP(A200,'Absolute Total Monosaccharide C'!$E$2:$T$999,7)</f>
        <v>0.006069</v>
      </c>
      <c r="Q200" s="31">
        <f>VLOOKUP(A200,'Absolute Total Monosaccharide C'!$E$2:$T$999,8)</f>
        <v>0.000413</v>
      </c>
      <c r="R200" s="102">
        <f>VLOOKUP(A200,'Absolute Total Monosaccharide C'!$E$2:$T$999,9)</f>
        <v>0.0000678</v>
      </c>
      <c r="S200" s="102">
        <f>VLOOKUP(A200,'Absolute Total Monosaccharide C'!$E$2:$T$999,10)</f>
        <v>0.0000466</v>
      </c>
      <c r="T200" s="31">
        <f>VLOOKUP(A200,'Absolute Total Monosaccharide C'!$E$2:$T$999,11)</f>
        <v>0.000174</v>
      </c>
      <c r="U200" s="31">
        <f>VLOOKUP(A200,'Absolute Total Monosaccharide C'!$E$2:$T$999,12)</f>
        <v>0</v>
      </c>
      <c r="V200" s="31">
        <f>VLOOKUP(A200,'Absolute Total Monosaccharide C'!$E$2:$T$999,13)</f>
        <v>0</v>
      </c>
      <c r="W200" s="31">
        <f>VLOOKUP(A200,'Absolute Total Monosaccharide C'!$E$2:$T$999,14)</f>
        <v>0.000407</v>
      </c>
      <c r="X200" s="31">
        <f>VLOOKUP(A200,'Absolute Total Monosaccharide C'!$E$2:$T$999,15)</f>
        <v>0</v>
      </c>
      <c r="Y200" s="31">
        <f>VLOOKUP(A200,'Absolute Total Monosaccharide C'!$E$2:$T$999,16)</f>
        <v>0.000425</v>
      </c>
      <c r="Z200" s="100">
        <f>VLOOKUP(A200,'Absolute Total Monosaccharide C'!$E$2:$T$999,2)</f>
        <v>10.33</v>
      </c>
      <c r="AA200" s="31"/>
    </row>
    <row r="201">
      <c r="A201" s="19" t="s">
        <v>916</v>
      </c>
      <c r="B201" s="8" t="str">
        <f>VLOOKUP(A201,'Food Encyclopedia'!$C$2:$K$999,3)&amp;","&amp;VLOOKUP(A201,'Food Encyclopedia'!$C$2:$K$999,4)&amp;","&amp;VLOOKUP(A201,'Food Encyclopedia'!$C$2:$K$999,5)&amp;","&amp;VLOOKUP(A201,'Food Encyclopedia'!$C$2:$K$999,6)</f>
        <v>Baby Organic, commercial product, pouch,Nature's Heart,Apple, kale, fig, Stage 2 (6+ months),Fruits</v>
      </c>
      <c r="C201" s="2" t="s">
        <v>812</v>
      </c>
      <c r="D201" s="31" t="str">
        <f>VLOOKUP(A201,'Food Encyclopedia'!$C$2:$K$999,6)</f>
        <v>Fruits</v>
      </c>
      <c r="E201" s="98">
        <v>50.0</v>
      </c>
      <c r="F201" s="31">
        <f t="shared" si="1"/>
        <v>50000</v>
      </c>
      <c r="G201" s="31" t="str">
        <f>VLOOKUP(A201,'Food Encyclopedia'!$C$2:$K$999,7)</f>
        <v>Commercial weaning</v>
      </c>
      <c r="H201" s="31" t="str">
        <f t="shared" si="2"/>
        <v>#VALUE!</v>
      </c>
      <c r="I201" s="31" t="str">
        <f t="shared" si="3"/>
        <v>#VALUE!</v>
      </c>
      <c r="J201" s="99" t="str">
        <f t="shared" si="4"/>
        <v>#VALUE!</v>
      </c>
      <c r="K201" s="116" t="str">
        <f t="shared" si="5"/>
        <v>#VALUE!</v>
      </c>
      <c r="L201" s="31">
        <f>VLOOKUP(A201,'Absolute Total Monosaccharide C'!$E$2:$T$999,3)</f>
        <v>0.222398</v>
      </c>
      <c r="M201" s="31">
        <f>VLOOKUP(A201,'Absolute Total Monosaccharide C'!$E$2:$T$999,4)</f>
        <v>0.013966</v>
      </c>
      <c r="N201" s="31">
        <f>VLOOKUP(A201,'Absolute Total Monosaccharide C'!$E$2:$T$999,5)</f>
        <v>0.1041</v>
      </c>
      <c r="O201" s="31">
        <f>VLOOKUP(A201,'Absolute Total Monosaccharide C'!$E$2:$T$999,6)</f>
        <v>0.022796</v>
      </c>
      <c r="P201" s="100">
        <f>VLOOKUP(A201,'Absolute Total Monosaccharide C'!$E$2:$T$999,7)</f>
        <v>0.010946</v>
      </c>
      <c r="Q201" s="31">
        <f>VLOOKUP(A201,'Absolute Total Monosaccharide C'!$E$2:$T$999,8)</f>
        <v>0</v>
      </c>
      <c r="R201" s="31">
        <f>VLOOKUP(A201,'Absolute Total Monosaccharide C'!$E$2:$T$999,9)</f>
        <v>0.001128</v>
      </c>
      <c r="S201" s="31">
        <f>VLOOKUP(A201,'Absolute Total Monosaccharide C'!$E$2:$T$999,10)</f>
        <v>0</v>
      </c>
      <c r="T201" s="31">
        <f>VLOOKUP(A201,'Absolute Total Monosaccharide C'!$E$2:$T$999,11)</f>
        <v>0.018679</v>
      </c>
      <c r="U201" s="31">
        <f>VLOOKUP(A201,'Absolute Total Monosaccharide C'!$E$2:$T$999,12)</f>
        <v>0</v>
      </c>
      <c r="V201" s="31">
        <f>VLOOKUP(A201,'Absolute Total Monosaccharide C'!$E$2:$T$999,13)</f>
        <v>0</v>
      </c>
      <c r="W201" s="31">
        <f>VLOOKUP(A201,'Absolute Total Monosaccharide C'!$E$2:$T$999,14)</f>
        <v>0.001233</v>
      </c>
      <c r="X201" s="31">
        <f>VLOOKUP(A201,'Absolute Total Monosaccharide C'!$E$2:$T$999,15)</f>
        <v>0</v>
      </c>
      <c r="Y201" s="31">
        <f>VLOOKUP(A201,'Absolute Total Monosaccharide C'!$E$2:$T$999,16)</f>
        <v>0</v>
      </c>
      <c r="Z201" s="100">
        <f>VLOOKUP(A201,'Absolute Total Monosaccharide C'!$E$2:$T$999,2)</f>
        <v>10.31</v>
      </c>
      <c r="AA201" s="19">
        <v>0.816623251</v>
      </c>
    </row>
    <row r="202">
      <c r="A202" s="19" t="s">
        <v>976</v>
      </c>
      <c r="B202" s="8" t="str">
        <f>VLOOKUP(A202,'Food Encyclopedia'!$C$2:$K$999,3)&amp;","&amp;VLOOKUP(A202,'Food Encyclopedia'!$C$2:$K$999,4)&amp;","&amp;VLOOKUP(A202,'Food Encyclopedia'!$C$2:$K$999,5)&amp;","&amp;VLOOKUP(A202,'Food Encyclopedia'!$C$2:$K$999,6)</f>
        <v>Organic Mixed Fruit Puree, commercial product, pouch,Paw Patrol,Mighty Mango: Apple, Mango &amp; Peach,Fruits</v>
      </c>
      <c r="C202" s="2" t="s">
        <v>812</v>
      </c>
      <c r="D202" s="31" t="str">
        <f>VLOOKUP(A202,'Food Encyclopedia'!$C$2:$K$999,6)</f>
        <v>Fruits</v>
      </c>
      <c r="E202" s="98">
        <v>50.0</v>
      </c>
      <c r="F202" s="31">
        <f t="shared" si="1"/>
        <v>50000</v>
      </c>
      <c r="G202" s="31" t="str">
        <f>VLOOKUP(A202,'Food Encyclopedia'!$C$2:$K$999,7)</f>
        <v>Commercial weaning</v>
      </c>
      <c r="H202" s="31" t="str">
        <f t="shared" si="2"/>
        <v>#VALUE!</v>
      </c>
      <c r="I202" s="31" t="str">
        <f t="shared" si="3"/>
        <v>#VALUE!</v>
      </c>
      <c r="J202" s="99" t="str">
        <f t="shared" si="4"/>
        <v>#VALUE!</v>
      </c>
      <c r="K202" s="116" t="str">
        <f t="shared" si="5"/>
        <v>#VALUE!</v>
      </c>
      <c r="L202" s="31">
        <f>VLOOKUP(A202,'Absolute Total Monosaccharide C'!$E$2:$T$999,3)</f>
        <v>0.233205</v>
      </c>
      <c r="M202" s="31">
        <f>VLOOKUP(A202,'Absolute Total Monosaccharide C'!$E$2:$T$999,4)</f>
        <v>0.013067</v>
      </c>
      <c r="N202" s="31">
        <f>VLOOKUP(A202,'Absolute Total Monosaccharide C'!$E$2:$T$999,5)</f>
        <v>0.17709</v>
      </c>
      <c r="O202" s="31">
        <f>VLOOKUP(A202,'Absolute Total Monosaccharide C'!$E$2:$T$999,6)</f>
        <v>0.014121</v>
      </c>
      <c r="P202" s="100">
        <f>VLOOKUP(A202,'Absolute Total Monosaccharide C'!$E$2:$T$999,7)</f>
        <v>0.012513</v>
      </c>
      <c r="Q202" s="31">
        <f>VLOOKUP(A202,'Absolute Total Monosaccharide C'!$E$2:$T$999,8)</f>
        <v>0</v>
      </c>
      <c r="R202" s="31">
        <f>VLOOKUP(A202,'Absolute Total Monosaccharide C'!$E$2:$T$999,9)</f>
        <v>0.000814</v>
      </c>
      <c r="S202" s="31">
        <f>VLOOKUP(A202,'Absolute Total Monosaccharide C'!$E$2:$T$999,10)</f>
        <v>0</v>
      </c>
      <c r="T202" s="31">
        <f>VLOOKUP(A202,'Absolute Total Monosaccharide C'!$E$2:$T$999,11)</f>
        <v>0.016862</v>
      </c>
      <c r="U202" s="31">
        <f>VLOOKUP(A202,'Absolute Total Monosaccharide C'!$E$2:$T$999,12)</f>
        <v>0</v>
      </c>
      <c r="V202" s="31">
        <f>VLOOKUP(A202,'Absolute Total Monosaccharide C'!$E$2:$T$999,13)</f>
        <v>0</v>
      </c>
      <c r="W202" s="31">
        <f>VLOOKUP(A202,'Absolute Total Monosaccharide C'!$E$2:$T$999,14)</f>
        <v>0.000982</v>
      </c>
      <c r="X202" s="31">
        <f>VLOOKUP(A202,'Absolute Total Monosaccharide C'!$E$2:$T$999,15)</f>
        <v>0</v>
      </c>
      <c r="Y202" s="31">
        <f>VLOOKUP(A202,'Absolute Total Monosaccharide C'!$E$2:$T$999,16)</f>
        <v>0</v>
      </c>
      <c r="Z202" s="100">
        <f>VLOOKUP(A202,'Absolute Total Monosaccharide C'!$E$2:$T$999,2)</f>
        <v>10.18</v>
      </c>
      <c r="AA202" s="31"/>
    </row>
    <row r="203">
      <c r="A203" s="19" t="s">
        <v>391</v>
      </c>
      <c r="B203" s="8" t="str">
        <f>VLOOKUP(A203,'Food Encyclopedia'!$C$2:$K$999,3)&amp;","&amp;VLOOKUP(A203,'Food Encyclopedia'!$C$2:$K$999,4)&amp;","&amp;VLOOKUP(A203,'Food Encyclopedia'!$C$2:$K$999,5)&amp;","&amp;VLOOKUP(A203,'Food Encyclopedia'!$C$2:$K$999,6)</f>
        <v>Pea, snow, whole, fresh,Green Giant Fresh,,Beans, Peas, Legumes, Nuts, Seeds</v>
      </c>
      <c r="C203" s="2" t="s">
        <v>192</v>
      </c>
      <c r="D203" s="31" t="str">
        <f>VLOOKUP(A203,'Food Encyclopedia'!$C$2:$K$999,6)</f>
        <v>Beans, Peas, Legumes, Nuts, Seeds</v>
      </c>
      <c r="E203" s="98">
        <v>40.0</v>
      </c>
      <c r="F203" s="31">
        <f t="shared" si="1"/>
        <v>40000</v>
      </c>
      <c r="G203" s="31" t="str">
        <f>VLOOKUP(A203,'Food Encyclopedia'!$C$2:$K$999,7)</f>
        <v>Vegetable</v>
      </c>
      <c r="H203" s="31" t="str">
        <f t="shared" si="2"/>
        <v>#VALUE!</v>
      </c>
      <c r="I203" s="31" t="str">
        <f t="shared" si="3"/>
        <v>#VALUE!</v>
      </c>
      <c r="J203" s="99" t="str">
        <f t="shared" si="4"/>
        <v>#VALUE!</v>
      </c>
      <c r="K203" s="116" t="str">
        <f t="shared" si="5"/>
        <v>#VALUE!</v>
      </c>
      <c r="L203" s="31">
        <f>VLOOKUP(A203,'Absolute Total Monosaccharide C'!$E$2:$T$999,3)</f>
        <v>0.378481</v>
      </c>
      <c r="M203" s="31">
        <f>VLOOKUP(A203,'Absolute Total Monosaccharide C'!$E$2:$T$999,4)</f>
        <v>0.030871</v>
      </c>
      <c r="N203" s="31">
        <f>VLOOKUP(A203,'Absolute Total Monosaccharide C'!$E$2:$T$999,5)</f>
        <v>0.029108</v>
      </c>
      <c r="O203" s="31">
        <f>VLOOKUP(A203,'Absolute Total Monosaccharide C'!$E$2:$T$999,6)</f>
        <v>0.015862</v>
      </c>
      <c r="P203" s="100">
        <f>VLOOKUP(A203,'Absolute Total Monosaccharide C'!$E$2:$T$999,7)</f>
        <v>0.017261</v>
      </c>
      <c r="Q203" s="31">
        <f>VLOOKUP(A203,'Absolute Total Monosaccharide C'!$E$2:$T$999,8)</f>
        <v>0.001876</v>
      </c>
      <c r="R203" s="31">
        <f>VLOOKUP(A203,'Absolute Total Monosaccharide C'!$E$2:$T$999,9)</f>
        <v>0.002139</v>
      </c>
      <c r="S203" s="31">
        <f>VLOOKUP(A203,'Absolute Total Monosaccharide C'!$E$2:$T$999,10)</f>
        <v>0</v>
      </c>
      <c r="T203" s="31">
        <f>VLOOKUP(A203,'Absolute Total Monosaccharide C'!$E$2:$T$999,11)</f>
        <v>0.022399</v>
      </c>
      <c r="U203" s="31">
        <f>VLOOKUP(A203,'Absolute Total Monosaccharide C'!$E$2:$T$999,12)</f>
        <v>0</v>
      </c>
      <c r="V203" s="31">
        <f>VLOOKUP(A203,'Absolute Total Monosaccharide C'!$E$2:$T$999,13)</f>
        <v>0</v>
      </c>
      <c r="W203" s="102">
        <f>VLOOKUP(A203,'Absolute Total Monosaccharide C'!$E$2:$T$999,14)</f>
        <v>0.0000955</v>
      </c>
      <c r="X203" s="31">
        <f>VLOOKUP(A203,'Absolute Total Monosaccharide C'!$E$2:$T$999,15)</f>
        <v>0</v>
      </c>
      <c r="Y203" s="31">
        <f>VLOOKUP(A203,'Absolute Total Monosaccharide C'!$E$2:$T$999,16)</f>
        <v>0.001418</v>
      </c>
      <c r="Z203" s="100">
        <f>VLOOKUP(A203,'Absolute Total Monosaccharide C'!$E$2:$T$999,2)</f>
        <v>10.33</v>
      </c>
      <c r="AA203" s="19">
        <v>0.493470321</v>
      </c>
    </row>
    <row r="204">
      <c r="A204" s="19" t="s">
        <v>622</v>
      </c>
      <c r="B204" s="8" t="str">
        <f>VLOOKUP(A204,'Food Encyclopedia'!$C$2:$K$999,3)&amp;","&amp;VLOOKUP(A204,'Food Encyclopedia'!$C$2:$K$999,4)&amp;","&amp;VLOOKUP(A204,'Food Encyclopedia'!$C$2:$K$999,5)&amp;","&amp;VLOOKUP(A204,'Food Encyclopedia'!$C$2:$K$999,6)</f>
        <v>Spread, hazelnut &amp; almond, NA, sachet,Justin's,Chocolate Hazelnut &amp; Almond Butter,Beans, Peas, Legumes, Nuts, Seeds</v>
      </c>
      <c r="C204" s="2" t="s">
        <v>89</v>
      </c>
      <c r="D204" s="31" t="str">
        <f>VLOOKUP(A204,'Food Encyclopedia'!$C$2:$K$999,6)</f>
        <v>Beans, Peas, Legumes, Nuts, Seeds</v>
      </c>
      <c r="E204" s="98">
        <v>5.0</v>
      </c>
      <c r="F204" s="31">
        <f t="shared" si="1"/>
        <v>5000</v>
      </c>
      <c r="G204" s="31" t="str">
        <f>VLOOKUP(A204,'Food Encyclopedia'!$C$2:$K$999,7)</f>
        <v>Fats</v>
      </c>
      <c r="H204" s="31" t="str">
        <f t="shared" si="2"/>
        <v>#VALUE!</v>
      </c>
      <c r="I204" s="31" t="str">
        <f t="shared" si="3"/>
        <v>#VALUE!</v>
      </c>
      <c r="J204" s="99" t="str">
        <f t="shared" si="4"/>
        <v>#VALUE!</v>
      </c>
      <c r="K204" s="116" t="str">
        <f t="shared" si="5"/>
        <v>#VALUE!</v>
      </c>
      <c r="L204" s="31">
        <f>VLOOKUP(A204,'Absolute Total Monosaccharide C'!$E$2:$T$999,3)</f>
        <v>0.083567</v>
      </c>
      <c r="M204" s="31">
        <f>VLOOKUP(A204,'Absolute Total Monosaccharide C'!$E$2:$T$999,4)</f>
        <v>0.010104</v>
      </c>
      <c r="N204" s="31">
        <f>VLOOKUP(A204,'Absolute Total Monosaccharide C'!$E$2:$T$999,5)</f>
        <v>0</v>
      </c>
      <c r="O204" s="31">
        <f>VLOOKUP(A204,'Absolute Total Monosaccharide C'!$E$2:$T$999,6)</f>
        <v>0.007634</v>
      </c>
      <c r="P204" s="100">
        <f>VLOOKUP(A204,'Absolute Total Monosaccharide C'!$E$2:$T$999,7)</f>
        <v>0.021906</v>
      </c>
      <c r="Q204" s="31">
        <f>VLOOKUP(A204,'Absolute Total Monosaccharide C'!$E$2:$T$999,8)</f>
        <v>0.001419</v>
      </c>
      <c r="R204" s="31">
        <f>VLOOKUP(A204,'Absolute Total Monosaccharide C'!$E$2:$T$999,9)</f>
        <v>0.001526</v>
      </c>
      <c r="S204" s="31">
        <f>VLOOKUP(A204,'Absolute Total Monosaccharide C'!$E$2:$T$999,10)</f>
        <v>0</v>
      </c>
      <c r="T204" s="31">
        <f>VLOOKUP(A204,'Absolute Total Monosaccharide C'!$E$2:$T$999,11)</f>
        <v>0.005653</v>
      </c>
      <c r="U204" s="31">
        <f>VLOOKUP(A204,'Absolute Total Monosaccharide C'!$E$2:$T$999,12)</f>
        <v>0</v>
      </c>
      <c r="V204" s="31">
        <f>VLOOKUP(A204,'Absolute Total Monosaccharide C'!$E$2:$T$999,13)</f>
        <v>0</v>
      </c>
      <c r="W204" s="31">
        <f>VLOOKUP(A204,'Absolute Total Monosaccharide C'!$E$2:$T$999,14)</f>
        <v>0</v>
      </c>
      <c r="X204" s="31">
        <f>VLOOKUP(A204,'Absolute Total Monosaccharide C'!$E$2:$T$999,15)</f>
        <v>0.000137</v>
      </c>
      <c r="Y204" s="31">
        <f>VLOOKUP(A204,'Absolute Total Monosaccharide C'!$E$2:$T$999,16)</f>
        <v>0</v>
      </c>
      <c r="Z204" s="100">
        <f>VLOOKUP(A204,'Absolute Total Monosaccharide C'!$E$2:$T$999,2)</f>
        <v>10.94</v>
      </c>
      <c r="AA204" s="19">
        <v>0.219965998</v>
      </c>
    </row>
    <row r="205">
      <c r="A205" s="19" t="s">
        <v>267</v>
      </c>
      <c r="B205" s="8" t="str">
        <f>VLOOKUP(A205,'Food Encyclopedia'!$C$2:$K$999,3)&amp;","&amp;VLOOKUP(A205,'Food Encyclopedia'!$C$2:$K$999,4)&amp;","&amp;VLOOKUP(A205,'Food Encyclopedia'!$C$2:$K$999,5)&amp;","&amp;VLOOKUP(A205,'Food Encyclopedia'!$C$2:$K$999,6)</f>
        <v>Tomato, Cherubs, whole , fresh,Nature Sweet,,Vegetables</v>
      </c>
      <c r="C205" s="2" t="s">
        <v>89</v>
      </c>
      <c r="D205" s="31" t="str">
        <f>VLOOKUP(A205,'Food Encyclopedia'!$C$2:$K$999,6)</f>
        <v>Vegetables</v>
      </c>
      <c r="E205" s="98">
        <v>60.0</v>
      </c>
      <c r="F205" s="31">
        <f t="shared" si="1"/>
        <v>60000</v>
      </c>
      <c r="G205" s="31" t="str">
        <f>VLOOKUP(A205,'Food Encyclopedia'!$C$2:$K$999,7)</f>
        <v>Fruit</v>
      </c>
      <c r="H205" s="31" t="str">
        <f t="shared" si="2"/>
        <v>#VALUE!</v>
      </c>
      <c r="I205" s="31" t="str">
        <f t="shared" si="3"/>
        <v>#VALUE!</v>
      </c>
      <c r="J205" s="99" t="str">
        <f t="shared" si="4"/>
        <v>#VALUE!</v>
      </c>
      <c r="K205" s="116" t="str">
        <f t="shared" si="5"/>
        <v>#VALUE!</v>
      </c>
      <c r="L205" s="31">
        <f>VLOOKUP(A205,'Absolute Total Monosaccharide C'!$E$2:$T$999,3)</f>
        <v>0.257643</v>
      </c>
      <c r="M205" s="31">
        <f>VLOOKUP(A205,'Absolute Total Monosaccharide C'!$E$2:$T$999,4)</f>
        <v>0.026418</v>
      </c>
      <c r="N205" s="31">
        <f>VLOOKUP(A205,'Absolute Total Monosaccharide C'!$E$2:$T$999,5)</f>
        <v>0.09499</v>
      </c>
      <c r="O205" s="31">
        <f>VLOOKUP(A205,'Absolute Total Monosaccharide C'!$E$2:$T$999,6)</f>
        <v>0.015329</v>
      </c>
      <c r="P205" s="100">
        <f>VLOOKUP(A205,'Absolute Total Monosaccharide C'!$E$2:$T$999,7)</f>
        <v>0.015467</v>
      </c>
      <c r="Q205" s="31">
        <f>VLOOKUP(A205,'Absolute Total Monosaccharide C'!$E$2:$T$999,8)</f>
        <v>0.000822</v>
      </c>
      <c r="R205" s="31">
        <f>VLOOKUP(A205,'Absolute Total Monosaccharide C'!$E$2:$T$999,9)</f>
        <v>0.001804</v>
      </c>
      <c r="S205" s="31">
        <f>VLOOKUP(A205,'Absolute Total Monosaccharide C'!$E$2:$T$999,10)</f>
        <v>0</v>
      </c>
      <c r="T205" s="31">
        <f>VLOOKUP(A205,'Absolute Total Monosaccharide C'!$E$2:$T$999,11)</f>
        <v>0.028072</v>
      </c>
      <c r="U205" s="31">
        <f>VLOOKUP(A205,'Absolute Total Monosaccharide C'!$E$2:$T$999,12)</f>
        <v>0</v>
      </c>
      <c r="V205" s="31">
        <f>VLOOKUP(A205,'Absolute Total Monosaccharide C'!$E$2:$T$999,13)</f>
        <v>0</v>
      </c>
      <c r="W205" s="31">
        <f>VLOOKUP(A205,'Absolute Total Monosaccharide C'!$E$2:$T$999,14)</f>
        <v>0.013303</v>
      </c>
      <c r="X205" s="31">
        <f>VLOOKUP(A205,'Absolute Total Monosaccharide C'!$E$2:$T$999,15)</f>
        <v>0</v>
      </c>
      <c r="Y205" s="31">
        <f>VLOOKUP(A205,'Absolute Total Monosaccharide C'!$E$2:$T$999,16)</f>
        <v>0</v>
      </c>
      <c r="Z205" s="100">
        <f>VLOOKUP(A205,'Absolute Total Monosaccharide C'!$E$2:$T$999,2)</f>
        <v>10.11</v>
      </c>
      <c r="AA205" s="19">
        <v>0.778087504</v>
      </c>
    </row>
    <row r="206">
      <c r="A206" s="19" t="s">
        <v>1257</v>
      </c>
      <c r="B206" s="8" t="str">
        <f>VLOOKUP(A206,'Food Encyclopedia'!$C$2:$K$999,3)&amp;","&amp;VLOOKUP(A206,'Food Encyclopedia'!$C$2:$K$999,4)&amp;","&amp;VLOOKUP(A206,'Food Encyclopedia'!$C$2:$K$999,5)&amp;","&amp;VLOOKUP(A206,'Food Encyclopedia'!$C$2:$K$999,6)</f>
        <v>Millet, NA, whole grain, dried,Bob's Red Mill,Whole Grain Millet: The Traditional Grain of Asia,Grain Products</v>
      </c>
      <c r="C206" s="2" t="s">
        <v>1260</v>
      </c>
      <c r="D206" s="31" t="str">
        <f>VLOOKUP(A206,'Food Encyclopedia'!$C$2:$K$999,6)</f>
        <v>Grain Products</v>
      </c>
      <c r="E206" s="98">
        <v>40.0</v>
      </c>
      <c r="F206" s="31">
        <f t="shared" si="1"/>
        <v>40000</v>
      </c>
      <c r="G206" s="31" t="str">
        <f>VLOOKUP(A206,'Food Encyclopedia'!$C$2:$K$999,7)</f>
        <v>Grains</v>
      </c>
      <c r="H206" s="31" t="str">
        <f t="shared" si="2"/>
        <v>#VALUE!</v>
      </c>
      <c r="I206" s="31" t="str">
        <f t="shared" si="3"/>
        <v>#VALUE!</v>
      </c>
      <c r="J206" s="99" t="str">
        <f t="shared" si="4"/>
        <v>#VALUE!</v>
      </c>
      <c r="K206" s="116" t="str">
        <f t="shared" si="5"/>
        <v>#VALUE!</v>
      </c>
      <c r="L206" s="31">
        <f>VLOOKUP(A206,'Absolute Total Monosaccharide C'!$E$2:$T$999,3)</f>
        <v>0.426439</v>
      </c>
      <c r="M206" s="31">
        <f>VLOOKUP(A206,'Absolute Total Monosaccharide C'!$E$2:$T$999,4)</f>
        <v>0.002969</v>
      </c>
      <c r="N206" s="31">
        <f>VLOOKUP(A206,'Absolute Total Monosaccharide C'!$E$2:$T$999,5)</f>
        <v>0.002723</v>
      </c>
      <c r="O206" s="31">
        <f>VLOOKUP(A206,'Absolute Total Monosaccharide C'!$E$2:$T$999,6)</f>
        <v>0.001652</v>
      </c>
      <c r="P206" s="100">
        <f>VLOOKUP(A206,'Absolute Total Monosaccharide C'!$E$2:$T$999,7)</f>
        <v>0.006473</v>
      </c>
      <c r="Q206" s="31">
        <f>VLOOKUP(A206,'Absolute Total Monosaccharide C'!$E$2:$T$999,8)</f>
        <v>0.000467</v>
      </c>
      <c r="R206" s="102">
        <f>VLOOKUP(A206,'Absolute Total Monosaccharide C'!$E$2:$T$999,9)</f>
        <v>0.000082</v>
      </c>
      <c r="S206" s="102">
        <f>VLOOKUP(A206,'Absolute Total Monosaccharide C'!$E$2:$T$999,10)</f>
        <v>0.0000733</v>
      </c>
      <c r="T206" s="31">
        <f>VLOOKUP(A206,'Absolute Total Monosaccharide C'!$E$2:$T$999,11)</f>
        <v>0.000102</v>
      </c>
      <c r="U206" s="31">
        <f>VLOOKUP(A206,'Absolute Total Monosaccharide C'!$E$2:$T$999,12)</f>
        <v>0</v>
      </c>
      <c r="V206" s="31">
        <f>VLOOKUP(A206,'Absolute Total Monosaccharide C'!$E$2:$T$999,13)</f>
        <v>0</v>
      </c>
      <c r="W206" s="31">
        <f>VLOOKUP(A206,'Absolute Total Monosaccharide C'!$E$2:$T$999,14)</f>
        <v>0.000194</v>
      </c>
      <c r="X206" s="31">
        <f>VLOOKUP(A206,'Absolute Total Monosaccharide C'!$E$2:$T$999,15)</f>
        <v>0</v>
      </c>
      <c r="Y206" s="31">
        <f>VLOOKUP(A206,'Absolute Total Monosaccharide C'!$E$2:$T$999,16)</f>
        <v>0.000324</v>
      </c>
      <c r="Z206" s="100">
        <f>VLOOKUP(A206,'Absolute Total Monosaccharide C'!$E$2:$T$999,2)</f>
        <v>10.27</v>
      </c>
      <c r="AA206" s="31"/>
    </row>
    <row r="207">
      <c r="A207" s="19" t="s">
        <v>982</v>
      </c>
      <c r="B207" s="8" t="str">
        <f>VLOOKUP(A207,'Food Encyclopedia'!$C$2:$K$999,3)&amp;","&amp;VLOOKUP(A207,'Food Encyclopedia'!$C$2:$K$999,4)&amp;","&amp;VLOOKUP(A207,'Food Encyclopedia'!$C$2:$K$999,5)&amp;","&amp;VLOOKUP(A207,'Food Encyclopedia'!$C$2:$K$999,6)</f>
        <v>Organic Baby Food, commercial product, pouch,Organics,Apple, carrot &amp; kale with brown rice, Stage 2 (6+ months),Fruits</v>
      </c>
      <c r="C207" s="2" t="s">
        <v>812</v>
      </c>
      <c r="D207" s="31" t="str">
        <f>VLOOKUP(A207,'Food Encyclopedia'!$C$2:$K$999,6)</f>
        <v>Fruits</v>
      </c>
      <c r="E207" s="98">
        <v>50.0</v>
      </c>
      <c r="F207" s="31">
        <f t="shared" si="1"/>
        <v>50000</v>
      </c>
      <c r="G207" s="31" t="str">
        <f>VLOOKUP(A207,'Food Encyclopedia'!$C$2:$K$999,7)</f>
        <v>Commercial weaning</v>
      </c>
      <c r="H207" s="31" t="str">
        <f t="shared" si="2"/>
        <v>#VALUE!</v>
      </c>
      <c r="I207" s="31" t="str">
        <f t="shared" si="3"/>
        <v>#VALUE!</v>
      </c>
      <c r="J207" s="99" t="str">
        <f t="shared" si="4"/>
        <v>#VALUE!</v>
      </c>
      <c r="K207" s="116" t="str">
        <f t="shared" si="5"/>
        <v>#VALUE!</v>
      </c>
      <c r="L207" s="31">
        <f>VLOOKUP(A207,'Absolute Total Monosaccharide C'!$E$2:$T$999,3)</f>
        <v>0.336853</v>
      </c>
      <c r="M207" s="31">
        <f>VLOOKUP(A207,'Absolute Total Monosaccharide C'!$E$2:$T$999,4)</f>
        <v>0.01392</v>
      </c>
      <c r="N207" s="31">
        <f>VLOOKUP(A207,'Absolute Total Monosaccharide C'!$E$2:$T$999,5)</f>
        <v>0.105837</v>
      </c>
      <c r="O207" s="31">
        <f>VLOOKUP(A207,'Absolute Total Monosaccharide C'!$E$2:$T$999,6)</f>
        <v>0.013099</v>
      </c>
      <c r="P207" s="100">
        <f>VLOOKUP(A207,'Absolute Total Monosaccharide C'!$E$2:$T$999,7)</f>
        <v>0.012341</v>
      </c>
      <c r="Q207" s="31">
        <f>VLOOKUP(A207,'Absolute Total Monosaccharide C'!$E$2:$T$999,8)</f>
        <v>0</v>
      </c>
      <c r="R207" s="31">
        <f>VLOOKUP(A207,'Absolute Total Monosaccharide C'!$E$2:$T$999,9)</f>
        <v>0.001022</v>
      </c>
      <c r="S207" s="31">
        <f>VLOOKUP(A207,'Absolute Total Monosaccharide C'!$E$2:$T$999,10)</f>
        <v>0</v>
      </c>
      <c r="T207" s="31">
        <f>VLOOKUP(A207,'Absolute Total Monosaccharide C'!$E$2:$T$999,11)</f>
        <v>0.014112</v>
      </c>
      <c r="U207" s="31">
        <f>VLOOKUP(A207,'Absolute Total Monosaccharide C'!$E$2:$T$999,12)</f>
        <v>0</v>
      </c>
      <c r="V207" s="31">
        <f>VLOOKUP(A207,'Absolute Total Monosaccharide C'!$E$2:$T$999,13)</f>
        <v>0</v>
      </c>
      <c r="W207" s="31">
        <f>VLOOKUP(A207,'Absolute Total Monosaccharide C'!$E$2:$T$999,14)</f>
        <v>0.003227</v>
      </c>
      <c r="X207" s="31">
        <f>VLOOKUP(A207,'Absolute Total Monosaccharide C'!$E$2:$T$999,15)</f>
        <v>0</v>
      </c>
      <c r="Y207" s="31">
        <f>VLOOKUP(A207,'Absolute Total Monosaccharide C'!$E$2:$T$999,16)</f>
        <v>0</v>
      </c>
      <c r="Z207" s="100">
        <f>VLOOKUP(A207,'Absolute Total Monosaccharide C'!$E$2:$T$999,2)</f>
        <v>10.13</v>
      </c>
      <c r="AA207" s="31"/>
    </row>
    <row r="208">
      <c r="A208" s="19" t="s">
        <v>369</v>
      </c>
      <c r="B208" s="8" t="str">
        <f>VLOOKUP(A208,'Food Encyclopedia'!$C$2:$K$999,3)&amp;","&amp;VLOOKUP(A208,'Food Encyclopedia'!$C$2:$K$999,4)&amp;","&amp;VLOOKUP(A208,'Food Encyclopedia'!$C$2:$K$999,5)&amp;","&amp;VLOOKUP(A208,'Food Encyclopedia'!$C$2:$K$999,6)</f>
        <v>Mustard, curly, leaves, fresh,Cut N Clean Greens,,Vegetables</v>
      </c>
      <c r="C208" s="2" t="s">
        <v>368</v>
      </c>
      <c r="D208" s="31" t="str">
        <f>VLOOKUP(A208,'Food Encyclopedia'!$C$2:$K$999,6)</f>
        <v>Vegetables</v>
      </c>
      <c r="E208" s="98">
        <v>30.0</v>
      </c>
      <c r="F208" s="31">
        <f t="shared" si="1"/>
        <v>30000</v>
      </c>
      <c r="G208" s="31" t="str">
        <f>VLOOKUP(A208,'Food Encyclopedia'!$C$2:$K$999,7)</f>
        <v>Vegetable</v>
      </c>
      <c r="H208" s="31" t="str">
        <f t="shared" si="2"/>
        <v>#VALUE!</v>
      </c>
      <c r="I208" s="31" t="str">
        <f t="shared" si="3"/>
        <v>#VALUE!</v>
      </c>
      <c r="J208" s="99" t="str">
        <f t="shared" si="4"/>
        <v>#VALUE!</v>
      </c>
      <c r="K208" s="116" t="str">
        <f t="shared" si="5"/>
        <v>#VALUE!</v>
      </c>
      <c r="L208" s="31">
        <f>VLOOKUP(A208,'Absolute Total Monosaccharide C'!$E$2:$T$999,3)</f>
        <v>0.054188</v>
      </c>
      <c r="M208" s="31">
        <f>VLOOKUP(A208,'Absolute Total Monosaccharide C'!$E$2:$T$999,4)</f>
        <v>0.036561</v>
      </c>
      <c r="N208" s="31">
        <f>VLOOKUP(A208,'Absolute Total Monosaccharide C'!$E$2:$T$999,5)</f>
        <v>0.009553</v>
      </c>
      <c r="O208" s="31">
        <f>VLOOKUP(A208,'Absolute Total Monosaccharide C'!$E$2:$T$999,6)</f>
        <v>0.035987</v>
      </c>
      <c r="P208" s="100">
        <f>VLOOKUP(A208,'Absolute Total Monosaccharide C'!$E$2:$T$999,7)</f>
        <v>0.030075</v>
      </c>
      <c r="Q208" s="31">
        <f>VLOOKUP(A208,'Absolute Total Monosaccharide C'!$E$2:$T$999,8)</f>
        <v>0.004531</v>
      </c>
      <c r="R208" s="31">
        <f>VLOOKUP(A208,'Absolute Total Monosaccharide C'!$E$2:$T$999,9)</f>
        <v>0.005272</v>
      </c>
      <c r="S208" s="31">
        <f>VLOOKUP(A208,'Absolute Total Monosaccharide C'!$E$2:$T$999,10)</f>
        <v>0</v>
      </c>
      <c r="T208" s="31">
        <f>VLOOKUP(A208,'Absolute Total Monosaccharide C'!$E$2:$T$999,11)</f>
        <v>0.047886</v>
      </c>
      <c r="U208" s="31">
        <f>VLOOKUP(A208,'Absolute Total Monosaccharide C'!$E$2:$T$999,12)</f>
        <v>0</v>
      </c>
      <c r="V208" s="31">
        <f>VLOOKUP(A208,'Absolute Total Monosaccharide C'!$E$2:$T$999,13)</f>
        <v>0</v>
      </c>
      <c r="W208" s="31">
        <f>VLOOKUP(A208,'Absolute Total Monosaccharide C'!$E$2:$T$999,14)</f>
        <v>0.004234</v>
      </c>
      <c r="X208" s="31">
        <f>VLOOKUP(A208,'Absolute Total Monosaccharide C'!$E$2:$T$999,15)</f>
        <v>0</v>
      </c>
      <c r="Y208" s="31">
        <f>VLOOKUP(A208,'Absolute Total Monosaccharide C'!$E$2:$T$999,16)</f>
        <v>0.002818</v>
      </c>
      <c r="Z208" s="100">
        <f>VLOOKUP(A208,'Absolute Total Monosaccharide C'!$E$2:$T$999,2)</f>
        <v>10.4</v>
      </c>
      <c r="AA208" s="19">
        <v>0.260770796</v>
      </c>
    </row>
    <row r="209">
      <c r="A209" s="19" t="s">
        <v>718</v>
      </c>
      <c r="B209" s="8" t="str">
        <f>VLOOKUP(A209,'Food Encyclopedia'!$C$2:$K$999,3)&amp;","&amp;VLOOKUP(A209,'Food Encyclopedia'!$C$2:$K$999,4)&amp;","&amp;VLOOKUP(A209,'Food Encyclopedia'!$C$2:$K$999,5)&amp;","&amp;VLOOKUP(A209,'Food Encyclopedia'!$C$2:$K$999,6)</f>
        <v>Cereal, corn, NA, packed,Kellogg's ,Corn flakes,Grain Products</v>
      </c>
      <c r="C209" s="2" t="s">
        <v>89</v>
      </c>
      <c r="D209" s="31" t="str">
        <f>VLOOKUP(A209,'Food Encyclopedia'!$C$2:$K$999,6)</f>
        <v>Grain Products</v>
      </c>
      <c r="E209" s="98">
        <v>40.0</v>
      </c>
      <c r="F209" s="31">
        <f t="shared" si="1"/>
        <v>40000</v>
      </c>
      <c r="G209" s="31" t="str">
        <f>VLOOKUP(A209,'Food Encyclopedia'!$C$2:$K$999,7)</f>
        <v>Cereal</v>
      </c>
      <c r="H209" s="31" t="str">
        <f t="shared" si="2"/>
        <v>#VALUE!</v>
      </c>
      <c r="I209" s="31" t="str">
        <f t="shared" si="3"/>
        <v>#VALUE!</v>
      </c>
      <c r="J209" s="99" t="str">
        <f t="shared" si="4"/>
        <v>#VALUE!</v>
      </c>
      <c r="K209" s="116" t="str">
        <f t="shared" si="5"/>
        <v>#VALUE!</v>
      </c>
      <c r="L209" s="31">
        <f>VLOOKUP(A209,'Absolute Total Monosaccharide C'!$E$2:$T$999,3)</f>
        <v>0.704411</v>
      </c>
      <c r="M209" s="31">
        <f>VLOOKUP(A209,'Absolute Total Monosaccharide C'!$E$2:$T$999,4)</f>
        <v>0.003037</v>
      </c>
      <c r="N209" s="31">
        <f>VLOOKUP(A209,'Absolute Total Monosaccharide C'!$E$2:$T$999,5)</f>
        <v>0</v>
      </c>
      <c r="O209" s="31">
        <f>VLOOKUP(A209,'Absolute Total Monosaccharide C'!$E$2:$T$999,6)</f>
        <v>0.001232</v>
      </c>
      <c r="P209" s="100">
        <f>VLOOKUP(A209,'Absolute Total Monosaccharide C'!$E$2:$T$999,7)</f>
        <v>0.002449</v>
      </c>
      <c r="Q209" s="31">
        <f>VLOOKUP(A209,'Absolute Total Monosaccharide C'!$E$2:$T$999,8)</f>
        <v>0</v>
      </c>
      <c r="R209" s="102">
        <f>VLOOKUP(A209,'Absolute Total Monosaccharide C'!$E$2:$T$999,9)</f>
        <v>0.0000251</v>
      </c>
      <c r="S209" s="31">
        <f>VLOOKUP(A209,'Absolute Total Monosaccharide C'!$E$2:$T$999,10)</f>
        <v>0</v>
      </c>
      <c r="T209" s="102">
        <f>VLOOKUP(A209,'Absolute Total Monosaccharide C'!$E$2:$T$999,11)</f>
        <v>0.0000586</v>
      </c>
      <c r="U209" s="31">
        <f>VLOOKUP(A209,'Absolute Total Monosaccharide C'!$E$2:$T$999,12)</f>
        <v>0</v>
      </c>
      <c r="V209" s="31">
        <f>VLOOKUP(A209,'Absolute Total Monosaccharide C'!$E$2:$T$999,13)</f>
        <v>0</v>
      </c>
      <c r="W209" s="31">
        <f>VLOOKUP(A209,'Absolute Total Monosaccharide C'!$E$2:$T$999,14)</f>
        <v>0</v>
      </c>
      <c r="X209" s="102">
        <f>VLOOKUP(A209,'Absolute Total Monosaccharide C'!$E$2:$T$999,15)</f>
        <v>0</v>
      </c>
      <c r="Y209" s="31">
        <f>VLOOKUP(A209,'Absolute Total Monosaccharide C'!$E$2:$T$999,16)</f>
        <v>0</v>
      </c>
      <c r="Z209" s="100">
        <f>VLOOKUP(A209,'Absolute Total Monosaccharide C'!$E$2:$T$999,2)</f>
        <v>10.49</v>
      </c>
      <c r="AA209" s="19">
        <v>0.972380689</v>
      </c>
    </row>
    <row r="210">
      <c r="A210" s="19" t="s">
        <v>1090</v>
      </c>
      <c r="B210" s="8" t="str">
        <f>VLOOKUP(A210,'Food Encyclopedia'!$C$2:$K$999,3)&amp;","&amp;VLOOKUP(A210,'Food Encyclopedia'!$C$2:$K$999,4)&amp;","&amp;VLOOKUP(A210,'Food Encyclopedia'!$C$2:$K$999,5)&amp;","&amp;VLOOKUP(A210,'Food Encyclopedia'!$C$2:$K$999,6)</f>
        <v>Strong, commercial product, pouch,Gerber,Veggies: Sweet potatoes (1/3 cup), mango (3 tbsp), pear (1 1/3 tbsp), kale (1/4 cup), Toddler (12+ months),Vegetables</v>
      </c>
      <c r="C210" s="2" t="s">
        <v>812</v>
      </c>
      <c r="D210" s="31" t="str">
        <f>VLOOKUP(A210,'Food Encyclopedia'!$C$2:$K$999,6)</f>
        <v>Vegetables</v>
      </c>
      <c r="E210" s="98">
        <v>50.0</v>
      </c>
      <c r="F210" s="31">
        <f t="shared" si="1"/>
        <v>50000</v>
      </c>
      <c r="G210" s="31" t="str">
        <f>VLOOKUP(A210,'Food Encyclopedia'!$C$2:$K$999,7)</f>
        <v>Commercial weaning</v>
      </c>
      <c r="H210" s="31" t="str">
        <f t="shared" si="2"/>
        <v>#VALUE!</v>
      </c>
      <c r="I210" s="31" t="str">
        <f t="shared" si="3"/>
        <v>#VALUE!</v>
      </c>
      <c r="J210" s="99" t="str">
        <f t="shared" si="4"/>
        <v>#VALUE!</v>
      </c>
      <c r="K210" s="116" t="str">
        <f t="shared" si="5"/>
        <v>#VALUE!</v>
      </c>
      <c r="L210" s="31">
        <f>VLOOKUP(A210,'Absolute Total Monosaccharide C'!$E$2:$T$999,3)</f>
        <v>0.326272</v>
      </c>
      <c r="M210" s="31">
        <f>VLOOKUP(A210,'Absolute Total Monosaccharide C'!$E$2:$T$999,4)</f>
        <v>0.016898</v>
      </c>
      <c r="N210" s="31">
        <f>VLOOKUP(A210,'Absolute Total Monosaccharide C'!$E$2:$T$999,5)</f>
        <v>0</v>
      </c>
      <c r="O210" s="31">
        <f>VLOOKUP(A210,'Absolute Total Monosaccharide C'!$E$2:$T$999,6)</f>
        <v>0.012317</v>
      </c>
      <c r="P210" s="100">
        <f>VLOOKUP(A210,'Absolute Total Monosaccharide C'!$E$2:$T$999,7)</f>
        <v>0.01264</v>
      </c>
      <c r="Q210" s="31">
        <f>VLOOKUP(A210,'Absolute Total Monosaccharide C'!$E$2:$T$999,8)</f>
        <v>0</v>
      </c>
      <c r="R210" s="31">
        <f>VLOOKUP(A210,'Absolute Total Monosaccharide C'!$E$2:$T$999,9)</f>
        <v>0.001287</v>
      </c>
      <c r="S210" s="31">
        <f>VLOOKUP(A210,'Absolute Total Monosaccharide C'!$E$2:$T$999,10)</f>
        <v>0</v>
      </c>
      <c r="T210" s="31">
        <f>VLOOKUP(A210,'Absolute Total Monosaccharide C'!$E$2:$T$999,11)</f>
        <v>0.013574</v>
      </c>
      <c r="U210" s="31">
        <f>VLOOKUP(A210,'Absolute Total Monosaccharide C'!$E$2:$T$999,12)</f>
        <v>0</v>
      </c>
      <c r="V210" s="31">
        <f>VLOOKUP(A210,'Absolute Total Monosaccharide C'!$E$2:$T$999,13)</f>
        <v>0</v>
      </c>
      <c r="W210" s="31">
        <f>VLOOKUP(A210,'Absolute Total Monosaccharide C'!$E$2:$T$999,14)</f>
        <v>0.003206</v>
      </c>
      <c r="X210" s="31">
        <f>VLOOKUP(A210,'Absolute Total Monosaccharide C'!$E$2:$T$999,15)</f>
        <v>0</v>
      </c>
      <c r="Y210" s="31">
        <f>VLOOKUP(A210,'Absolute Total Monosaccharide C'!$E$2:$T$999,16)</f>
        <v>0</v>
      </c>
      <c r="Z210" s="100">
        <f>VLOOKUP(A210,'Absolute Total Monosaccharide C'!$E$2:$T$999,2)</f>
        <v>10</v>
      </c>
      <c r="AA210" s="31"/>
    </row>
    <row r="211">
      <c r="A211" s="19" t="s">
        <v>791</v>
      </c>
      <c r="B211" s="8" t="str">
        <f>VLOOKUP(A211,'Food Encyclopedia'!$C$2:$K$999,3)&amp;","&amp;VLOOKUP(A211,'Food Encyclopedia'!$C$2:$K$999,4)&amp;","&amp;VLOOKUP(A211,'Food Encyclopedia'!$C$2:$K$999,5)&amp;","&amp;VLOOKUP(A211,'Food Encyclopedia'!$C$2:$K$999,6)</f>
        <v>Apple sauce, commercial product,Motts,No Sugar Added Applesauce, Mixed Berry ,Fruits</v>
      </c>
      <c r="C211" s="2" t="s">
        <v>89</v>
      </c>
      <c r="D211" s="31" t="str">
        <f>VLOOKUP(A211,'Food Encyclopedia'!$C$2:$K$999,6)</f>
        <v>Fruits</v>
      </c>
      <c r="E211" s="98">
        <v>50.0</v>
      </c>
      <c r="F211" s="31">
        <f t="shared" si="1"/>
        <v>50000</v>
      </c>
      <c r="G211" s="31" t="str">
        <f>VLOOKUP(A211,'Food Encyclopedia'!$C$2:$K$999,7)</f>
        <v>Commercial weaning</v>
      </c>
      <c r="H211" s="31" t="str">
        <f t="shared" si="2"/>
        <v>#VALUE!</v>
      </c>
      <c r="I211" s="31" t="str">
        <f t="shared" si="3"/>
        <v>#VALUE!</v>
      </c>
      <c r="J211" s="99" t="str">
        <f t="shared" si="4"/>
        <v>#VALUE!</v>
      </c>
      <c r="K211" s="116" t="str">
        <f t="shared" si="5"/>
        <v>#VALUE!</v>
      </c>
      <c r="L211" s="31">
        <f>VLOOKUP(A211,'Absolute Total Monosaccharide C'!$E$2:$T$999,3)</f>
        <v>0.197147</v>
      </c>
      <c r="M211" s="31">
        <f>VLOOKUP(A211,'Absolute Total Monosaccharide C'!$E$2:$T$999,4)</f>
        <v>0.009012</v>
      </c>
      <c r="N211" s="31">
        <f>VLOOKUP(A211,'Absolute Total Monosaccharide C'!$E$2:$T$999,5)</f>
        <v>0.129278</v>
      </c>
      <c r="O211" s="31">
        <f>VLOOKUP(A211,'Absolute Total Monosaccharide C'!$E$2:$T$999,6)</f>
        <v>0.007398</v>
      </c>
      <c r="P211" s="100">
        <f>VLOOKUP(A211,'Absolute Total Monosaccharide C'!$E$2:$T$999,7)</f>
        <v>0.013294</v>
      </c>
      <c r="Q211" s="31">
        <f>VLOOKUP(A211,'Absolute Total Monosaccharide C'!$E$2:$T$999,8)</f>
        <v>0</v>
      </c>
      <c r="R211" s="31">
        <f>VLOOKUP(A211,'Absolute Total Monosaccharide C'!$E$2:$T$999,9)</f>
        <v>0.000818</v>
      </c>
      <c r="S211" s="31">
        <f>VLOOKUP(A211,'Absolute Total Monosaccharide C'!$E$2:$T$999,10)</f>
        <v>0</v>
      </c>
      <c r="T211" s="31">
        <f>VLOOKUP(A211,'Absolute Total Monosaccharide C'!$E$2:$T$999,11)</f>
        <v>0.01442</v>
      </c>
      <c r="U211" s="31">
        <f>VLOOKUP(A211,'Absolute Total Monosaccharide C'!$E$2:$T$999,12)</f>
        <v>0</v>
      </c>
      <c r="V211" s="31">
        <f>VLOOKUP(A211,'Absolute Total Monosaccharide C'!$E$2:$T$999,13)</f>
        <v>0</v>
      </c>
      <c r="W211" s="31">
        <f>VLOOKUP(A211,'Absolute Total Monosaccharide C'!$E$2:$T$999,14)</f>
        <v>0.001618</v>
      </c>
      <c r="X211" s="31">
        <f>VLOOKUP(A211,'Absolute Total Monosaccharide C'!$E$2:$T$999,15)</f>
        <v>0</v>
      </c>
      <c r="Y211" s="31">
        <f>VLOOKUP(A211,'Absolute Total Monosaccharide C'!$E$2:$T$999,16)</f>
        <v>0</v>
      </c>
      <c r="Z211" s="100">
        <f>VLOOKUP(A211,'Absolute Total Monosaccharide C'!$E$2:$T$999,2)</f>
        <v>10.14</v>
      </c>
      <c r="AA211" s="19">
        <v>0.856318691</v>
      </c>
    </row>
    <row r="212">
      <c r="A212" s="19" t="s">
        <v>238</v>
      </c>
      <c r="B212" s="8" t="str">
        <f>VLOOKUP(A212,'Food Encyclopedia'!$C$2:$K$999,3)&amp;","&amp;VLOOKUP(A212,'Food Encyclopedia'!$C$2:$K$999,4)&amp;","&amp;VLOOKUP(A212,'Food Encyclopedia'!$C$2:$K$999,5)&amp;","&amp;VLOOKUP(A212,'Food Encyclopedia'!$C$2:$K$999,6)</f>
        <v>Peach, yellow, whole, fresh,HGO Farms,,Fruits</v>
      </c>
      <c r="C212" s="2" t="s">
        <v>89</v>
      </c>
      <c r="D212" s="31" t="str">
        <f>VLOOKUP(A212,'Food Encyclopedia'!$C$2:$K$999,6)</f>
        <v>Fruits</v>
      </c>
      <c r="E212" s="98">
        <v>40.0</v>
      </c>
      <c r="F212" s="31">
        <f t="shared" si="1"/>
        <v>40000</v>
      </c>
      <c r="G212" s="31" t="str">
        <f>VLOOKUP(A212,'Food Encyclopedia'!$C$2:$K$999,7)</f>
        <v>Fruit</v>
      </c>
      <c r="H212" s="31" t="str">
        <f t="shared" si="2"/>
        <v>#VALUE!</v>
      </c>
      <c r="I212" s="31" t="str">
        <f t="shared" si="3"/>
        <v>#VALUE!</v>
      </c>
      <c r="J212" s="99" t="str">
        <f t="shared" si="4"/>
        <v>#VALUE!</v>
      </c>
      <c r="K212" s="116" t="str">
        <f t="shared" si="5"/>
        <v>#VALUE!</v>
      </c>
      <c r="L212" s="31">
        <f>VLOOKUP(A212,'Absolute Total Monosaccharide C'!$E$2:$T$999,3)</f>
        <v>0.350792</v>
      </c>
      <c r="M212" s="31">
        <f>VLOOKUP(A212,'Absolute Total Monosaccharide C'!$E$2:$T$999,4)</f>
        <v>0.012755</v>
      </c>
      <c r="N212" s="31">
        <f>VLOOKUP(A212,'Absolute Total Monosaccharide C'!$E$2:$T$999,5)</f>
        <v>0.14002</v>
      </c>
      <c r="O212" s="31">
        <f>VLOOKUP(A212,'Absolute Total Monosaccharide C'!$E$2:$T$999,6)</f>
        <v>0.006447</v>
      </c>
      <c r="P212" s="100">
        <f>VLOOKUP(A212,'Absolute Total Monosaccharide C'!$E$2:$T$999,7)</f>
        <v>0.014805</v>
      </c>
      <c r="Q212" s="31">
        <f>VLOOKUP(A212,'Absolute Total Monosaccharide C'!$E$2:$T$999,8)</f>
        <v>0.002319</v>
      </c>
      <c r="R212" s="31">
        <f>VLOOKUP(A212,'Absolute Total Monosaccharide C'!$E$2:$T$999,9)</f>
        <v>0.000939</v>
      </c>
      <c r="S212" s="31">
        <f>VLOOKUP(A212,'Absolute Total Monosaccharide C'!$E$2:$T$999,10)</f>
        <v>0</v>
      </c>
      <c r="T212" s="31">
        <f>VLOOKUP(A212,'Absolute Total Monosaccharide C'!$E$2:$T$999,11)</f>
        <v>0.018229</v>
      </c>
      <c r="U212" s="31">
        <f>VLOOKUP(A212,'Absolute Total Monosaccharide C'!$E$2:$T$999,12)</f>
        <v>0</v>
      </c>
      <c r="V212" s="31">
        <f>VLOOKUP(A212,'Absolute Total Monosaccharide C'!$E$2:$T$999,13)</f>
        <v>0</v>
      </c>
      <c r="W212" s="31">
        <f>VLOOKUP(A212,'Absolute Total Monosaccharide C'!$E$2:$T$999,14)</f>
        <v>0.000329</v>
      </c>
      <c r="X212" s="31">
        <f>VLOOKUP(A212,'Absolute Total Monosaccharide C'!$E$2:$T$999,15)</f>
        <v>0</v>
      </c>
      <c r="Y212" s="31">
        <f>VLOOKUP(A212,'Absolute Total Monosaccharide C'!$E$2:$T$999,16)</f>
        <v>0.000431</v>
      </c>
      <c r="Z212" s="100">
        <f>VLOOKUP(A212,'Absolute Total Monosaccharide C'!$E$2:$T$999,2)</f>
        <v>10.29</v>
      </c>
      <c r="AA212" s="19">
        <v>0.933</v>
      </c>
    </row>
    <row r="213">
      <c r="A213" s="19" t="s">
        <v>940</v>
      </c>
      <c r="B213" s="8" t="str">
        <f>VLOOKUP(A213,'Food Encyclopedia'!$C$2:$K$999,3)&amp;","&amp;VLOOKUP(A213,'Food Encyclopedia'!$C$2:$K$999,4)&amp;","&amp;VLOOKUP(A213,'Food Encyclopedia'!$C$2:$K$999,5)&amp;","&amp;VLOOKUP(A213,'Food Encyclopedia'!$C$2:$K$999,6)</f>
        <v>Organic baby food, commercial product, pouch,Plum Organics,Apples (1/2), carrots (3/4), Stage 2 (6+ months),Fruits</v>
      </c>
      <c r="C213" s="2" t="s">
        <v>812</v>
      </c>
      <c r="D213" s="31" t="str">
        <f>VLOOKUP(A213,'Food Encyclopedia'!$C$2:$K$999,6)</f>
        <v>Fruits</v>
      </c>
      <c r="E213" s="98">
        <v>50.0</v>
      </c>
      <c r="F213" s="31">
        <f t="shared" si="1"/>
        <v>50000</v>
      </c>
      <c r="G213" s="31" t="str">
        <f>VLOOKUP(A213,'Food Encyclopedia'!$C$2:$K$999,7)</f>
        <v>Commercial weaning</v>
      </c>
      <c r="H213" s="31" t="str">
        <f t="shared" si="2"/>
        <v>#VALUE!</v>
      </c>
      <c r="I213" s="31" t="str">
        <f t="shared" si="3"/>
        <v>#VALUE!</v>
      </c>
      <c r="J213" s="99" t="str">
        <f t="shared" si="4"/>
        <v>#VALUE!</v>
      </c>
      <c r="K213" s="116" t="str">
        <f t="shared" si="5"/>
        <v>#VALUE!</v>
      </c>
      <c r="L213" s="31">
        <f>VLOOKUP(A213,'Absolute Total Monosaccharide C'!$E$2:$T$999,3)</f>
        <v>0.217425</v>
      </c>
      <c r="M213" s="31">
        <f>VLOOKUP(A213,'Absolute Total Monosaccharide C'!$E$2:$T$999,4)</f>
        <v>0.021764</v>
      </c>
      <c r="N213" s="31">
        <f>VLOOKUP(A213,'Absolute Total Monosaccharide C'!$E$2:$T$999,5)</f>
        <v>0.178299</v>
      </c>
      <c r="O213" s="31">
        <f>VLOOKUP(A213,'Absolute Total Monosaccharide C'!$E$2:$T$999,6)</f>
        <v>0.011075</v>
      </c>
      <c r="P213" s="100">
        <f>VLOOKUP(A213,'Absolute Total Monosaccharide C'!$E$2:$T$999,7)</f>
        <v>0.013701</v>
      </c>
      <c r="Q213" s="31">
        <f>VLOOKUP(A213,'Absolute Total Monosaccharide C'!$E$2:$T$999,8)</f>
        <v>0.002069</v>
      </c>
      <c r="R213" s="31">
        <f>VLOOKUP(A213,'Absolute Total Monosaccharide C'!$E$2:$T$999,9)</f>
        <v>0.002009</v>
      </c>
      <c r="S213" s="31">
        <f>VLOOKUP(A213,'Absolute Total Monosaccharide C'!$E$2:$T$999,10)</f>
        <v>0</v>
      </c>
      <c r="T213" s="31">
        <f>VLOOKUP(A213,'Absolute Total Monosaccharide C'!$E$2:$T$999,11)</f>
        <v>0.020934</v>
      </c>
      <c r="U213" s="31">
        <f>VLOOKUP(A213,'Absolute Total Monosaccharide C'!$E$2:$T$999,12)</f>
        <v>0</v>
      </c>
      <c r="V213" s="31">
        <f>VLOOKUP(A213,'Absolute Total Monosaccharide C'!$E$2:$T$999,13)</f>
        <v>0</v>
      </c>
      <c r="W213" s="31">
        <f>VLOOKUP(A213,'Absolute Total Monosaccharide C'!$E$2:$T$999,14)</f>
        <v>0</v>
      </c>
      <c r="X213" s="31">
        <f>VLOOKUP(A213,'Absolute Total Monosaccharide C'!$E$2:$T$999,15)</f>
        <v>0.000444</v>
      </c>
      <c r="Y213" s="31">
        <f>VLOOKUP(A213,'Absolute Total Monosaccharide C'!$E$2:$T$999,16)</f>
        <v>0</v>
      </c>
      <c r="Z213" s="100">
        <f>VLOOKUP(A213,'Absolute Total Monosaccharide C'!$E$2:$T$999,2)</f>
        <v>10.09</v>
      </c>
      <c r="AA213" s="19">
        <v>0.92473242</v>
      </c>
    </row>
    <row r="214">
      <c r="A214" s="19" t="s">
        <v>394</v>
      </c>
      <c r="B214" s="8" t="str">
        <f>VLOOKUP(A214,'Food Encyclopedia'!$C$2:$K$999,3)&amp;","&amp;VLOOKUP(A214,'Food Encyclopedia'!$C$2:$K$999,4)&amp;","&amp;VLOOKUP(A214,'Food Encyclopedia'!$C$2:$K$999,5)&amp;","&amp;VLOOKUP(A214,'Food Encyclopedia'!$C$2:$K$999,6)</f>
        <v>Pea, snow, whole, fresh,Green Giant Fresh,,Beans, Peas, Legumes, Nuts, Seeds</v>
      </c>
      <c r="C214" s="2" t="s">
        <v>89</v>
      </c>
      <c r="D214" s="31" t="str">
        <f>VLOOKUP(A214,'Food Encyclopedia'!$C$2:$K$999,6)</f>
        <v>Beans, Peas, Legumes, Nuts, Seeds</v>
      </c>
      <c r="E214" s="98">
        <v>40.0</v>
      </c>
      <c r="F214" s="31">
        <f t="shared" si="1"/>
        <v>40000</v>
      </c>
      <c r="G214" s="31" t="str">
        <f>VLOOKUP(A214,'Food Encyclopedia'!$C$2:$K$999,7)</f>
        <v>Vegetable</v>
      </c>
      <c r="H214" s="31" t="str">
        <f t="shared" si="2"/>
        <v>#VALUE!</v>
      </c>
      <c r="I214" s="31" t="str">
        <f t="shared" si="3"/>
        <v>#VALUE!</v>
      </c>
      <c r="J214" s="99" t="str">
        <f t="shared" si="4"/>
        <v>#VALUE!</v>
      </c>
      <c r="K214" s="116" t="str">
        <f t="shared" si="5"/>
        <v>#VALUE!</v>
      </c>
      <c r="L214" s="31">
        <f>VLOOKUP(A214,'Absolute Total Monosaccharide C'!$E$2:$T$999,3)</f>
        <v>0.371883</v>
      </c>
      <c r="M214" s="31">
        <f>VLOOKUP(A214,'Absolute Total Monosaccharide C'!$E$2:$T$999,4)</f>
        <v>0.026218</v>
      </c>
      <c r="N214" s="31">
        <f>VLOOKUP(A214,'Absolute Total Monosaccharide C'!$E$2:$T$999,5)</f>
        <v>0.019538</v>
      </c>
      <c r="O214" s="31">
        <f>VLOOKUP(A214,'Absolute Total Monosaccharide C'!$E$2:$T$999,6)</f>
        <v>0.004233</v>
      </c>
      <c r="P214" s="100">
        <f>VLOOKUP(A214,'Absolute Total Monosaccharide C'!$E$2:$T$999,7)</f>
        <v>0.015632</v>
      </c>
      <c r="Q214" s="31">
        <f>VLOOKUP(A214,'Absolute Total Monosaccharide C'!$E$2:$T$999,8)</f>
        <v>0.000882</v>
      </c>
      <c r="R214" s="31">
        <f>VLOOKUP(A214,'Absolute Total Monosaccharide C'!$E$2:$T$999,9)</f>
        <v>0.001834</v>
      </c>
      <c r="S214" s="31">
        <f>VLOOKUP(A214,'Absolute Total Monosaccharide C'!$E$2:$T$999,10)</f>
        <v>0</v>
      </c>
      <c r="T214" s="31">
        <f>VLOOKUP(A214,'Absolute Total Monosaccharide C'!$E$2:$T$999,11)</f>
        <v>0.021516</v>
      </c>
      <c r="U214" s="31">
        <f>VLOOKUP(A214,'Absolute Total Monosaccharide C'!$E$2:$T$999,12)</f>
        <v>0</v>
      </c>
      <c r="V214" s="31">
        <f>VLOOKUP(A214,'Absolute Total Monosaccharide C'!$E$2:$T$999,13)</f>
        <v>0</v>
      </c>
      <c r="W214" s="31">
        <f>VLOOKUP(A214,'Absolute Total Monosaccharide C'!$E$2:$T$999,14)</f>
        <v>0</v>
      </c>
      <c r="X214" s="31">
        <f>VLOOKUP(A214,'Absolute Total Monosaccharide C'!$E$2:$T$999,15)</f>
        <v>0</v>
      </c>
      <c r="Y214" s="31">
        <f>VLOOKUP(A214,'Absolute Total Monosaccharide C'!$E$2:$T$999,16)</f>
        <v>0.001148</v>
      </c>
      <c r="Z214" s="100">
        <f>VLOOKUP(A214,'Absolute Total Monosaccharide C'!$E$2:$T$999,2)</f>
        <v>10.49</v>
      </c>
      <c r="AA214" s="19">
        <v>0.713028548</v>
      </c>
    </row>
    <row r="215">
      <c r="A215" s="19" t="s">
        <v>1081</v>
      </c>
      <c r="B215" s="8" t="str">
        <f>VLOOKUP(A215,'Food Encyclopedia'!$C$2:$K$999,3)&amp;","&amp;VLOOKUP(A215,'Food Encyclopedia'!$C$2:$K$999,4)&amp;","&amp;VLOOKUP(A215,'Food Encyclopedia'!$C$2:$K$999,5)&amp;","&amp;VLOOKUP(A215,'Food Encyclopedia'!$C$2:$K$999,6)</f>
        <v>baby food blend, commercial product, pouch,Gerber Organic,Apple (1/2), peach (1 1/2 tbsp), sitter (2nd foods),Fruits</v>
      </c>
      <c r="C215" s="2" t="s">
        <v>812</v>
      </c>
      <c r="D215" s="31" t="str">
        <f>VLOOKUP(A215,'Food Encyclopedia'!$C$2:$K$999,6)</f>
        <v>Fruits</v>
      </c>
      <c r="E215" s="98">
        <v>50.0</v>
      </c>
      <c r="F215" s="31">
        <f t="shared" si="1"/>
        <v>50000</v>
      </c>
      <c r="G215" s="31" t="str">
        <f>VLOOKUP(A215,'Food Encyclopedia'!$C$2:$K$999,7)</f>
        <v>Commercial weaning</v>
      </c>
      <c r="H215" s="31" t="str">
        <f t="shared" si="2"/>
        <v>#VALUE!</v>
      </c>
      <c r="I215" s="31" t="str">
        <f t="shared" si="3"/>
        <v>#VALUE!</v>
      </c>
      <c r="J215" s="99" t="str">
        <f t="shared" si="4"/>
        <v>#VALUE!</v>
      </c>
      <c r="K215" s="116" t="str">
        <f t="shared" si="5"/>
        <v>#VALUE!</v>
      </c>
      <c r="L215" s="31">
        <f>VLOOKUP(A215,'Absolute Total Monosaccharide C'!$E$2:$T$999,3)</f>
        <v>0.202854</v>
      </c>
      <c r="M215" s="31">
        <f>VLOOKUP(A215,'Absolute Total Monosaccharide C'!$E$2:$T$999,4)</f>
        <v>0.014046</v>
      </c>
      <c r="N215" s="31">
        <f>VLOOKUP(A215,'Absolute Total Monosaccharide C'!$E$2:$T$999,5)</f>
        <v>0.046862</v>
      </c>
      <c r="O215" s="31">
        <f>VLOOKUP(A215,'Absolute Total Monosaccharide C'!$E$2:$T$999,6)</f>
        <v>0.015257</v>
      </c>
      <c r="P215" s="100">
        <f>VLOOKUP(A215,'Absolute Total Monosaccharide C'!$E$2:$T$999,7)</f>
        <v>0.013374</v>
      </c>
      <c r="Q215" s="31">
        <f>VLOOKUP(A215,'Absolute Total Monosaccharide C'!$E$2:$T$999,8)</f>
        <v>0</v>
      </c>
      <c r="R215" s="31">
        <f>VLOOKUP(A215,'Absolute Total Monosaccharide C'!$E$2:$T$999,9)</f>
        <v>0.001098</v>
      </c>
      <c r="S215" s="31">
        <f>VLOOKUP(A215,'Absolute Total Monosaccharide C'!$E$2:$T$999,10)</f>
        <v>0</v>
      </c>
      <c r="T215" s="31">
        <f>VLOOKUP(A215,'Absolute Total Monosaccharide C'!$E$2:$T$999,11)</f>
        <v>0.014706</v>
      </c>
      <c r="U215" s="31">
        <f>VLOOKUP(A215,'Absolute Total Monosaccharide C'!$E$2:$T$999,12)</f>
        <v>0</v>
      </c>
      <c r="V215" s="31">
        <f>VLOOKUP(A215,'Absolute Total Monosaccharide C'!$E$2:$T$999,13)</f>
        <v>0</v>
      </c>
      <c r="W215" s="31">
        <f>VLOOKUP(A215,'Absolute Total Monosaccharide C'!$E$2:$T$999,14)</f>
        <v>0.003402</v>
      </c>
      <c r="X215" s="31">
        <f>VLOOKUP(A215,'Absolute Total Monosaccharide C'!$E$2:$T$999,15)</f>
        <v>0</v>
      </c>
      <c r="Y215" s="31">
        <f>VLOOKUP(A215,'Absolute Total Monosaccharide C'!$E$2:$T$999,16)</f>
        <v>0</v>
      </c>
      <c r="Z215" s="100">
        <f>VLOOKUP(A215,'Absolute Total Monosaccharide C'!$E$2:$T$999,2)</f>
        <v>10.08</v>
      </c>
      <c r="AA215" s="31"/>
    </row>
    <row r="216">
      <c r="A216" s="19" t="s">
        <v>846</v>
      </c>
      <c r="B216" s="8" t="str">
        <f>VLOOKUP(A216,'Food Encyclopedia'!$C$2:$K$999,3)&amp;","&amp;VLOOKUP(A216,'Food Encyclopedia'!$C$2:$K$999,4)&amp;","&amp;VLOOKUP(A216,'Food Encyclopedia'!$C$2:$K$999,5)&amp;","&amp;VLOOKUP(A216,'Food Encyclopedia'!$C$2:$K$999,6)</f>
        <v>Organic Baby Food, commercial product, precooked, pouch,Organics Happy Baby,Zucchini (1/7), Apples (1/7), peas (53), quinoa (2 tbsp), basil (2 pinches), water (2 tbsp) , Stage 2 (6+ months) meal,Vegetables</v>
      </c>
      <c r="C216" s="2" t="s">
        <v>812</v>
      </c>
      <c r="D216" s="31" t="str">
        <f>VLOOKUP(A216,'Food Encyclopedia'!$C$2:$K$999,6)</f>
        <v>Vegetables</v>
      </c>
      <c r="E216" s="98">
        <v>50.0</v>
      </c>
      <c r="F216" s="31">
        <f t="shared" si="1"/>
        <v>50000</v>
      </c>
      <c r="G216" s="31" t="str">
        <f>VLOOKUP(A216,'Food Encyclopedia'!$C$2:$K$999,7)</f>
        <v>Commercial weaning</v>
      </c>
      <c r="H216" s="31" t="str">
        <f t="shared" si="2"/>
        <v>#VALUE!</v>
      </c>
      <c r="I216" s="31" t="str">
        <f t="shared" si="3"/>
        <v>#VALUE!</v>
      </c>
      <c r="J216" s="99" t="str">
        <f t="shared" si="4"/>
        <v>#VALUE!</v>
      </c>
      <c r="K216" s="116" t="str">
        <f t="shared" si="5"/>
        <v>#VALUE!</v>
      </c>
      <c r="L216" s="31">
        <f>VLOOKUP(A216,'Absolute Total Monosaccharide C'!$E$2:$T$999,3)</f>
        <v>0.474053</v>
      </c>
      <c r="M216" s="31">
        <f>VLOOKUP(A216,'Absolute Total Monosaccharide C'!$E$2:$T$999,4)</f>
        <v>0.020312</v>
      </c>
      <c r="N216" s="31">
        <f>VLOOKUP(A216,'Absolute Total Monosaccharide C'!$E$2:$T$999,5)</f>
        <v>0.212752</v>
      </c>
      <c r="O216" s="31">
        <f>VLOOKUP(A216,'Absolute Total Monosaccharide C'!$E$2:$T$999,6)</f>
        <v>0.017518</v>
      </c>
      <c r="P216" s="100">
        <f>VLOOKUP(A216,'Absolute Total Monosaccharide C'!$E$2:$T$999,7)</f>
        <v>0.015236</v>
      </c>
      <c r="Q216" s="31">
        <f>VLOOKUP(A216,'Absolute Total Monosaccharide C'!$E$2:$T$999,8)</f>
        <v>0.001523</v>
      </c>
      <c r="R216" s="31">
        <f>VLOOKUP(A216,'Absolute Total Monosaccharide C'!$E$2:$T$999,9)</f>
        <v>0.001731</v>
      </c>
      <c r="S216" s="31">
        <f>VLOOKUP(A216,'Absolute Total Monosaccharide C'!$E$2:$T$999,10)</f>
        <v>0</v>
      </c>
      <c r="T216" s="31">
        <f>VLOOKUP(A216,'Absolute Total Monosaccharide C'!$E$2:$T$999,11)</f>
        <v>0.013435</v>
      </c>
      <c r="U216" s="31">
        <f>VLOOKUP(A216,'Absolute Total Monosaccharide C'!$E$2:$T$999,12)</f>
        <v>0</v>
      </c>
      <c r="V216" s="31">
        <f>VLOOKUP(A216,'Absolute Total Monosaccharide C'!$E$2:$T$999,13)</f>
        <v>0</v>
      </c>
      <c r="W216" s="31">
        <f>VLOOKUP(A216,'Absolute Total Monosaccharide C'!$E$2:$T$999,14)</f>
        <v>0</v>
      </c>
      <c r="X216" s="31">
        <f>VLOOKUP(A216,'Absolute Total Monosaccharide C'!$E$2:$T$999,15)</f>
        <v>0.000722</v>
      </c>
      <c r="Y216" s="31">
        <f>VLOOKUP(A216,'Absolute Total Monosaccharide C'!$E$2:$T$999,16)</f>
        <v>0</v>
      </c>
      <c r="Z216" s="100">
        <f>VLOOKUP(A216,'Absolute Total Monosaccharide C'!$E$2:$T$999,2)</f>
        <v>10.05</v>
      </c>
      <c r="AA216" s="19">
        <v>0.822515445</v>
      </c>
    </row>
    <row r="217">
      <c r="A217" s="19" t="s">
        <v>1159</v>
      </c>
      <c r="B217" s="8" t="str">
        <f>VLOOKUP(A217,'Food Encyclopedia'!$C$2:$K$999,3)&amp;","&amp;VLOOKUP(A217,'Food Encyclopedia'!$C$2:$K$999,4)&amp;","&amp;VLOOKUP(A217,'Food Encyclopedia'!$C$2:$K$999,5)&amp;","&amp;VLOOKUP(A217,'Food Encyclopedia'!$C$2:$K$999,6)</f>
        <v>Mixed food, rice &amp; vegetables, NA, fresh,Organics,Organic rice &amp; vegetables (white, brown &amp; red rice with peas &amp; lentils), Quick cook,Grain Products</v>
      </c>
      <c r="C217" s="2" t="s">
        <v>1156</v>
      </c>
      <c r="D217" s="31" t="str">
        <f>VLOOKUP(A217,'Food Encyclopedia'!$C$2:$K$999,6)</f>
        <v>Grain Products</v>
      </c>
      <c r="E217" s="98">
        <v>40.0</v>
      </c>
      <c r="F217" s="31">
        <f t="shared" si="1"/>
        <v>40000</v>
      </c>
      <c r="G217" s="31" t="str">
        <f>VLOOKUP(A217,'Food Encyclopedia'!$C$2:$K$999,7)</f>
        <v>Vegetable</v>
      </c>
      <c r="H217" s="31" t="str">
        <f t="shared" si="2"/>
        <v>#VALUE!</v>
      </c>
      <c r="I217" s="31" t="str">
        <f t="shared" si="3"/>
        <v>#VALUE!</v>
      </c>
      <c r="J217" s="99" t="str">
        <f t="shared" si="4"/>
        <v>#VALUE!</v>
      </c>
      <c r="K217" s="116" t="str">
        <f t="shared" si="5"/>
        <v>#VALUE!</v>
      </c>
      <c r="L217" s="31">
        <f>VLOOKUP(A217,'Absolute Total Monosaccharide C'!$E$2:$T$999,3)</f>
        <v>0.940532</v>
      </c>
      <c r="M217" s="31">
        <f>VLOOKUP(A217,'Absolute Total Monosaccharide C'!$E$2:$T$999,4)</f>
        <v>0.010422</v>
      </c>
      <c r="N217" s="31">
        <f>VLOOKUP(A217,'Absolute Total Monosaccharide C'!$E$2:$T$999,5)</f>
        <v>0</v>
      </c>
      <c r="O217" s="31">
        <f>VLOOKUP(A217,'Absolute Total Monosaccharide C'!$E$2:$T$999,6)</f>
        <v>0.002839</v>
      </c>
      <c r="P217" s="100">
        <f>VLOOKUP(A217,'Absolute Total Monosaccharide C'!$E$2:$T$999,7)</f>
        <v>0.006647</v>
      </c>
      <c r="Q217" s="31">
        <f>VLOOKUP(A217,'Absolute Total Monosaccharide C'!$E$2:$T$999,8)</f>
        <v>0</v>
      </c>
      <c r="R217" s="31">
        <f>VLOOKUP(A217,'Absolute Total Monosaccharide C'!$E$2:$T$999,9)</f>
        <v>0.000124</v>
      </c>
      <c r="S217" s="31">
        <f>VLOOKUP(A217,'Absolute Total Monosaccharide C'!$E$2:$T$999,10)</f>
        <v>0</v>
      </c>
      <c r="T217" s="31">
        <f>VLOOKUP(A217,'Absolute Total Monosaccharide C'!$E$2:$T$999,11)</f>
        <v>0</v>
      </c>
      <c r="U217" s="31">
        <f>VLOOKUP(A217,'Absolute Total Monosaccharide C'!$E$2:$T$999,12)</f>
        <v>0</v>
      </c>
      <c r="V217" s="31">
        <f>VLOOKUP(A217,'Absolute Total Monosaccharide C'!$E$2:$T$999,13)</f>
        <v>0</v>
      </c>
      <c r="W217" s="31">
        <f>VLOOKUP(A217,'Absolute Total Monosaccharide C'!$E$2:$T$999,14)</f>
        <v>0.000464</v>
      </c>
      <c r="X217" s="31">
        <f>VLOOKUP(A217,'Absolute Total Monosaccharide C'!$E$2:$T$999,15)</f>
        <v>0</v>
      </c>
      <c r="Y217" s="31">
        <f>VLOOKUP(A217,'Absolute Total Monosaccharide C'!$E$2:$T$999,16)</f>
        <v>0</v>
      </c>
      <c r="Z217" s="100">
        <f>VLOOKUP(A217,'Absolute Total Monosaccharide C'!$E$2:$T$999,2)</f>
        <v>10.26</v>
      </c>
      <c r="AA217" s="31"/>
    </row>
    <row r="218">
      <c r="A218" s="19" t="s">
        <v>829</v>
      </c>
      <c r="B218" s="8" t="str">
        <f>VLOOKUP(A218,'Food Encyclopedia'!$C$2:$K$999,3)&amp;","&amp;VLOOKUP(A218,'Food Encyclopedia'!$C$2:$K$999,4)&amp;","&amp;VLOOKUP(A218,'Food Encyclopedia'!$C$2:$K$999,5)&amp;","&amp;VLOOKUP(A218,'Food Encyclopedia'!$C$2:$K$999,6)</f>
        <v>Organic Baby Food, commercial product, pouch,Organics Happy Baby,Apples  (1/2), gauvas (1/4), cubed beets (3 tsp), Stage 2 (6+ months),Fruits</v>
      </c>
      <c r="C218" s="2" t="s">
        <v>812</v>
      </c>
      <c r="D218" s="31" t="str">
        <f>VLOOKUP(A218,'Food Encyclopedia'!$C$2:$K$999,6)</f>
        <v>Fruits</v>
      </c>
      <c r="E218" s="98">
        <v>50.0</v>
      </c>
      <c r="F218" s="31">
        <f t="shared" si="1"/>
        <v>50000</v>
      </c>
      <c r="G218" s="31" t="str">
        <f>VLOOKUP(A218,'Food Encyclopedia'!$C$2:$K$999,7)</f>
        <v>Commercial weaning</v>
      </c>
      <c r="H218" s="31" t="str">
        <f t="shared" si="2"/>
        <v>#VALUE!</v>
      </c>
      <c r="I218" s="31" t="str">
        <f t="shared" si="3"/>
        <v>#VALUE!</v>
      </c>
      <c r="J218" s="99" t="str">
        <f t="shared" si="4"/>
        <v>#VALUE!</v>
      </c>
      <c r="K218" s="116" t="str">
        <f t="shared" si="5"/>
        <v>#VALUE!</v>
      </c>
      <c r="L218" s="31">
        <f>VLOOKUP(A218,'Absolute Total Monosaccharide C'!$E$2:$T$999,3)</f>
        <v>0.21881</v>
      </c>
      <c r="M218" s="31">
        <f>VLOOKUP(A218,'Absolute Total Monosaccharide C'!$E$2:$T$999,4)</f>
        <v>0.01013</v>
      </c>
      <c r="N218" s="31">
        <f>VLOOKUP(A218,'Absolute Total Monosaccharide C'!$E$2:$T$999,5)</f>
        <v>0.136235</v>
      </c>
      <c r="O218" s="31">
        <f>VLOOKUP(A218,'Absolute Total Monosaccharide C'!$E$2:$T$999,6)</f>
        <v>0.018257</v>
      </c>
      <c r="P218" s="100">
        <f>VLOOKUP(A218,'Absolute Total Monosaccharide C'!$E$2:$T$999,7)</f>
        <v>0.011644</v>
      </c>
      <c r="Q218" s="31">
        <f>VLOOKUP(A218,'Absolute Total Monosaccharide C'!$E$2:$T$999,8)</f>
        <v>0.003231</v>
      </c>
      <c r="R218" s="31">
        <f>VLOOKUP(A218,'Absolute Total Monosaccharide C'!$E$2:$T$999,9)</f>
        <v>0.001653</v>
      </c>
      <c r="S218" s="31">
        <f>VLOOKUP(A218,'Absolute Total Monosaccharide C'!$E$2:$T$999,10)</f>
        <v>0</v>
      </c>
      <c r="T218" s="31">
        <f>VLOOKUP(A218,'Absolute Total Monosaccharide C'!$E$2:$T$999,11)</f>
        <v>0.018556</v>
      </c>
      <c r="U218" s="31">
        <f>VLOOKUP(A218,'Absolute Total Monosaccharide C'!$E$2:$T$999,12)</f>
        <v>0.000931</v>
      </c>
      <c r="V218" s="31">
        <f>VLOOKUP(A218,'Absolute Total Monosaccharide C'!$E$2:$T$999,13)</f>
        <v>0.000375</v>
      </c>
      <c r="W218" s="31">
        <f>VLOOKUP(A218,'Absolute Total Monosaccharide C'!$E$2:$T$999,14)</f>
        <v>0.000804</v>
      </c>
      <c r="X218" s="31">
        <f>VLOOKUP(A218,'Absolute Total Monosaccharide C'!$E$2:$T$999,15)</f>
        <v>0</v>
      </c>
      <c r="Y218" s="31">
        <f>VLOOKUP(A218,'Absolute Total Monosaccharide C'!$E$2:$T$999,16)</f>
        <v>0.000318</v>
      </c>
      <c r="Z218" s="100">
        <f>VLOOKUP(A218,'Absolute Total Monosaccharide C'!$E$2:$T$999,2)</f>
        <v>10.3</v>
      </c>
      <c r="AA218" s="31"/>
    </row>
    <row r="219">
      <c r="A219" s="19" t="s">
        <v>889</v>
      </c>
      <c r="B219" s="8" t="str">
        <f>VLOOKUP(A219,'Food Encyclopedia'!$C$2:$K$999,3)&amp;","&amp;VLOOKUP(A219,'Food Encyclopedia'!$C$2:$K$999,4)&amp;","&amp;VLOOKUP(A219,'Food Encyclopedia'!$C$2:$K$999,5)&amp;","&amp;VLOOKUP(A219,'Food Encyclopedia'!$C$2:$K$999,6)</f>
        <v>Real Food For Babies, commercial product, jar,Beech-Nut Organics,Apples, raspberries, avocados, Stage 2 (6+ months),Fruits</v>
      </c>
      <c r="C219" s="2" t="s">
        <v>858</v>
      </c>
      <c r="D219" s="31" t="str">
        <f>VLOOKUP(A219,'Food Encyclopedia'!$C$2:$K$999,6)</f>
        <v>Fruits</v>
      </c>
      <c r="E219" s="98">
        <v>50.0</v>
      </c>
      <c r="F219" s="31">
        <f t="shared" si="1"/>
        <v>50000</v>
      </c>
      <c r="G219" s="31" t="str">
        <f>VLOOKUP(A219,'Food Encyclopedia'!$C$2:$K$999,7)</f>
        <v>Commercial weaning</v>
      </c>
      <c r="H219" s="31" t="str">
        <f t="shared" si="2"/>
        <v>#VALUE!</v>
      </c>
      <c r="I219" s="31" t="str">
        <f t="shared" si="3"/>
        <v>#VALUE!</v>
      </c>
      <c r="J219" s="99" t="str">
        <f t="shared" si="4"/>
        <v>#VALUE!</v>
      </c>
      <c r="K219" s="116" t="str">
        <f t="shared" si="5"/>
        <v>#VALUE!</v>
      </c>
      <c r="L219" s="31">
        <f>VLOOKUP(A219,'Absolute Total Monosaccharide C'!$E$2:$T$999,3)</f>
        <v>0.175486</v>
      </c>
      <c r="M219" s="31">
        <f>VLOOKUP(A219,'Absolute Total Monosaccharide C'!$E$2:$T$999,4)</f>
        <v>0.013262</v>
      </c>
      <c r="N219" s="31">
        <f>VLOOKUP(A219,'Absolute Total Monosaccharide C'!$E$2:$T$999,5)</f>
        <v>0.274167</v>
      </c>
      <c r="O219" s="31">
        <f>VLOOKUP(A219,'Absolute Total Monosaccharide C'!$E$2:$T$999,6)</f>
        <v>0.011915</v>
      </c>
      <c r="P219" s="100">
        <f>VLOOKUP(A219,'Absolute Total Monosaccharide C'!$E$2:$T$999,7)</f>
        <v>0.011096</v>
      </c>
      <c r="Q219" s="31">
        <f>VLOOKUP(A219,'Absolute Total Monosaccharide C'!$E$2:$T$999,8)</f>
        <v>0.002446</v>
      </c>
      <c r="R219" s="31">
        <f>VLOOKUP(A219,'Absolute Total Monosaccharide C'!$E$2:$T$999,9)</f>
        <v>0.001356</v>
      </c>
      <c r="S219" s="31">
        <f>VLOOKUP(A219,'Absolute Total Monosaccharide C'!$E$2:$T$999,10)</f>
        <v>0</v>
      </c>
      <c r="T219" s="31">
        <f>VLOOKUP(A219,'Absolute Total Monosaccharide C'!$E$2:$T$999,11)</f>
        <v>0.01465</v>
      </c>
      <c r="U219" s="31">
        <f>VLOOKUP(A219,'Absolute Total Monosaccharide C'!$E$2:$T$999,12)</f>
        <v>0</v>
      </c>
      <c r="V219" s="31">
        <f>VLOOKUP(A219,'Absolute Total Monosaccharide C'!$E$2:$T$999,13)</f>
        <v>0</v>
      </c>
      <c r="W219" s="31">
        <f>VLOOKUP(A219,'Absolute Total Monosaccharide C'!$E$2:$T$999,14)</f>
        <v>0.000533</v>
      </c>
      <c r="X219" s="31">
        <f>VLOOKUP(A219,'Absolute Total Monosaccharide C'!$E$2:$T$999,15)</f>
        <v>0.000353</v>
      </c>
      <c r="Y219" s="31">
        <f>VLOOKUP(A219,'Absolute Total Monosaccharide C'!$E$2:$T$999,16)</f>
        <v>0</v>
      </c>
      <c r="Z219" s="100">
        <f>VLOOKUP(A219,'Absolute Total Monosaccharide C'!$E$2:$T$999,2)</f>
        <v>10.09</v>
      </c>
      <c r="AA219" s="19">
        <v>0.898085425</v>
      </c>
    </row>
    <row r="220">
      <c r="A220" s="19" t="s">
        <v>873</v>
      </c>
      <c r="B220" s="8" t="str">
        <f>VLOOKUP(A220,'Food Encyclopedia'!$C$2:$K$999,3)&amp;","&amp;VLOOKUP(A220,'Food Encyclopedia'!$C$2:$K$999,4)&amp;","&amp;VLOOKUP(A220,'Food Encyclopedia'!$C$2:$K$999,5)&amp;","&amp;VLOOKUP(A220,'Food Encyclopedia'!$C$2:$K$999,6)</f>
        <v>Real Food For Babies, commercial product, jar,Beech-Nut Naturals,Spinach, zucchini, peas, Stage 2 (6+ months),Vegetables</v>
      </c>
      <c r="C220" s="2" t="s">
        <v>858</v>
      </c>
      <c r="D220" s="31" t="str">
        <f>VLOOKUP(A220,'Food Encyclopedia'!$C$2:$K$999,6)</f>
        <v>Vegetables</v>
      </c>
      <c r="E220" s="98">
        <v>50.0</v>
      </c>
      <c r="F220" s="31">
        <f t="shared" si="1"/>
        <v>50000</v>
      </c>
      <c r="G220" s="31" t="str">
        <f>VLOOKUP(A220,'Food Encyclopedia'!$C$2:$K$999,7)</f>
        <v>Commercial weaning</v>
      </c>
      <c r="H220" s="31" t="str">
        <f t="shared" si="2"/>
        <v>#VALUE!</v>
      </c>
      <c r="I220" s="31" t="str">
        <f t="shared" si="3"/>
        <v>#VALUE!</v>
      </c>
      <c r="J220" s="99" t="str">
        <f t="shared" si="4"/>
        <v>#VALUE!</v>
      </c>
      <c r="K220" s="116" t="str">
        <f t="shared" si="5"/>
        <v>#VALUE!</v>
      </c>
      <c r="L220" s="31">
        <f>VLOOKUP(A220,'Absolute Total Monosaccharide C'!$E$2:$T$999,3)</f>
        <v>0.357586</v>
      </c>
      <c r="M220" s="31">
        <f>VLOOKUP(A220,'Absolute Total Monosaccharide C'!$E$2:$T$999,4)</f>
        <v>0.03178</v>
      </c>
      <c r="N220" s="31">
        <f>VLOOKUP(A220,'Absolute Total Monosaccharide C'!$E$2:$T$999,5)</f>
        <v>0.11833</v>
      </c>
      <c r="O220" s="31">
        <f>VLOOKUP(A220,'Absolute Total Monosaccharide C'!$E$2:$T$999,6)</f>
        <v>0.012199</v>
      </c>
      <c r="P220" s="100">
        <f>VLOOKUP(A220,'Absolute Total Monosaccharide C'!$E$2:$T$999,7)</f>
        <v>0.026272</v>
      </c>
      <c r="Q220" s="31">
        <f>VLOOKUP(A220,'Absolute Total Monosaccharide C'!$E$2:$T$999,8)</f>
        <v>0.002278</v>
      </c>
      <c r="R220" s="31">
        <f>VLOOKUP(A220,'Absolute Total Monosaccharide C'!$E$2:$T$999,9)</f>
        <v>0.002779</v>
      </c>
      <c r="S220" s="31">
        <f>VLOOKUP(A220,'Absolute Total Monosaccharide C'!$E$2:$T$999,10)</f>
        <v>0</v>
      </c>
      <c r="T220" s="31">
        <f>VLOOKUP(A220,'Absolute Total Monosaccharide C'!$E$2:$T$999,11)</f>
        <v>0.016556</v>
      </c>
      <c r="U220" s="31">
        <f>VLOOKUP(A220,'Absolute Total Monosaccharide C'!$E$2:$T$999,12)</f>
        <v>0</v>
      </c>
      <c r="V220" s="31">
        <f>VLOOKUP(A220,'Absolute Total Monosaccharide C'!$E$2:$T$999,13)</f>
        <v>0</v>
      </c>
      <c r="W220" s="31">
        <f>VLOOKUP(A220,'Absolute Total Monosaccharide C'!$E$2:$T$999,14)</f>
        <v>0.002893</v>
      </c>
      <c r="X220" s="31">
        <f>VLOOKUP(A220,'Absolute Total Monosaccharide C'!$E$2:$T$999,15)</f>
        <v>0.003487</v>
      </c>
      <c r="Y220" s="31">
        <f>VLOOKUP(A220,'Absolute Total Monosaccharide C'!$E$2:$T$999,16)</f>
        <v>0</v>
      </c>
      <c r="Z220" s="100">
        <f>VLOOKUP(A220,'Absolute Total Monosaccharide C'!$E$2:$T$999,2)</f>
        <v>10.15</v>
      </c>
      <c r="AA220" s="19">
        <v>0.748188153</v>
      </c>
    </row>
    <row r="221">
      <c r="A221" s="19" t="s">
        <v>898</v>
      </c>
      <c r="B221" s="8" t="str">
        <f>VLOOKUP(A221,'Food Encyclopedia'!$C$2:$K$999,3)&amp;","&amp;VLOOKUP(A221,'Food Encyclopedia'!$C$2:$K$999,4)&amp;","&amp;VLOOKUP(A221,'Food Encyclopedia'!$C$2:$K$999,5)&amp;","&amp;VLOOKUP(A221,'Food Encyclopedia'!$C$2:$K$999,6)</f>
        <v>Baby food blend, commercial product, jar,Beech-Nut ,Apples, Stage 2 (6+ months),Fruits</v>
      </c>
      <c r="C221" s="2" t="s">
        <v>858</v>
      </c>
      <c r="D221" s="31" t="str">
        <f>VLOOKUP(A221,'Food Encyclopedia'!$C$2:$K$999,6)</f>
        <v>Fruits</v>
      </c>
      <c r="E221" s="98">
        <v>50.0</v>
      </c>
      <c r="F221" s="31">
        <f t="shared" si="1"/>
        <v>50000</v>
      </c>
      <c r="G221" s="31" t="str">
        <f>VLOOKUP(A221,'Food Encyclopedia'!$C$2:$K$999,7)</f>
        <v>Commercial weaning</v>
      </c>
      <c r="H221" s="31" t="str">
        <f t="shared" si="2"/>
        <v>#VALUE!</v>
      </c>
      <c r="I221" s="31" t="str">
        <f t="shared" si="3"/>
        <v>#VALUE!</v>
      </c>
      <c r="J221" s="99" t="str">
        <f t="shared" si="4"/>
        <v>#VALUE!</v>
      </c>
      <c r="K221" s="116" t="str">
        <f t="shared" si="5"/>
        <v>#VALUE!</v>
      </c>
      <c r="L221" s="31">
        <f>VLOOKUP(A221,'Absolute Total Monosaccharide C'!$E$2:$T$999,3)</f>
        <v>0.263596</v>
      </c>
      <c r="M221" s="31">
        <f>VLOOKUP(A221,'Absolute Total Monosaccharide C'!$E$2:$T$999,4)</f>
        <v>0.013356</v>
      </c>
      <c r="N221" s="31">
        <f>VLOOKUP(A221,'Absolute Total Monosaccharide C'!$E$2:$T$999,5)</f>
        <v>0.394536</v>
      </c>
      <c r="O221" s="31">
        <f>VLOOKUP(A221,'Absolute Total Monosaccharide C'!$E$2:$T$999,6)</f>
        <v>0.013025</v>
      </c>
      <c r="P221" s="100">
        <f>VLOOKUP(A221,'Absolute Total Monosaccharide C'!$E$2:$T$999,7)</f>
        <v>0.012042</v>
      </c>
      <c r="Q221" s="31">
        <f>VLOOKUP(A221,'Absolute Total Monosaccharide C'!$E$2:$T$999,8)</f>
        <v>0.002561</v>
      </c>
      <c r="R221" s="31">
        <f>VLOOKUP(A221,'Absolute Total Monosaccharide C'!$E$2:$T$999,9)</f>
        <v>0.001283</v>
      </c>
      <c r="S221" s="31">
        <f>VLOOKUP(A221,'Absolute Total Monosaccharide C'!$E$2:$T$999,10)</f>
        <v>0</v>
      </c>
      <c r="T221" s="31">
        <f>VLOOKUP(A221,'Absolute Total Monosaccharide C'!$E$2:$T$999,11)</f>
        <v>0.015409</v>
      </c>
      <c r="U221" s="31">
        <f>VLOOKUP(A221,'Absolute Total Monosaccharide C'!$E$2:$T$999,12)</f>
        <v>0</v>
      </c>
      <c r="V221" s="31">
        <f>VLOOKUP(A221,'Absolute Total Monosaccharide C'!$E$2:$T$999,13)</f>
        <v>0</v>
      </c>
      <c r="W221" s="102">
        <f>VLOOKUP(A221,'Absolute Total Monosaccharide C'!$E$2:$T$999,14)</f>
        <v>0.0000444</v>
      </c>
      <c r="X221" s="31">
        <f>VLOOKUP(A221,'Absolute Total Monosaccharide C'!$E$2:$T$999,15)</f>
        <v>0.000147</v>
      </c>
      <c r="Y221" s="31">
        <f>VLOOKUP(A221,'Absolute Total Monosaccharide C'!$E$2:$T$999,16)</f>
        <v>0</v>
      </c>
      <c r="Z221" s="100">
        <f>VLOOKUP(A221,'Absolute Total Monosaccharide C'!$E$2:$T$999,2)</f>
        <v>10.2</v>
      </c>
      <c r="AA221" s="19">
        <v>1.007018507</v>
      </c>
    </row>
    <row r="222">
      <c r="A222" s="19" t="s">
        <v>596</v>
      </c>
      <c r="B222" s="8" t="str">
        <f>VLOOKUP(A222,'Food Encyclopedia'!$C$2:$K$999,3)&amp;","&amp;VLOOKUP(A222,'Food Encyclopedia'!$C$2:$K$999,4)&amp;","&amp;VLOOKUP(A222,'Food Encyclopedia'!$C$2:$K$999,5)&amp;","&amp;VLOOKUP(A222,'Food Encyclopedia'!$C$2:$K$999,6)</f>
        <v>Spread, peanut, NA, jar,Skippy,Creamy Peanut Butter,Beans, Peas, Legumes, Nuts, Seeds</v>
      </c>
      <c r="C222" s="2" t="s">
        <v>89</v>
      </c>
      <c r="D222" s="31" t="str">
        <f>VLOOKUP(A222,'Food Encyclopedia'!$C$2:$K$999,6)</f>
        <v>Beans, Peas, Legumes, Nuts, Seeds</v>
      </c>
      <c r="E222" s="98">
        <v>5.0</v>
      </c>
      <c r="F222" s="31">
        <f t="shared" si="1"/>
        <v>5000</v>
      </c>
      <c r="G222" s="31" t="str">
        <f>VLOOKUP(A222,'Food Encyclopedia'!$C$2:$K$999,7)</f>
        <v>Fats</v>
      </c>
      <c r="H222" s="31" t="str">
        <f t="shared" si="2"/>
        <v>#VALUE!</v>
      </c>
      <c r="I222" s="31" t="str">
        <f t="shared" si="3"/>
        <v>#VALUE!</v>
      </c>
      <c r="J222" s="99" t="str">
        <f t="shared" si="4"/>
        <v>#VALUE!</v>
      </c>
      <c r="K222" s="116" t="str">
        <f t="shared" si="5"/>
        <v>#VALUE!</v>
      </c>
      <c r="L222" s="31">
        <f>VLOOKUP(A222,'Absolute Total Monosaccharide C'!$E$2:$T$999,3)</f>
        <v>0.058723</v>
      </c>
      <c r="M222" s="31">
        <f>VLOOKUP(A222,'Absolute Total Monosaccharide C'!$E$2:$T$999,4)</f>
        <v>0.002237</v>
      </c>
      <c r="N222" s="31">
        <f>VLOOKUP(A222,'Absolute Total Monosaccharide C'!$E$2:$T$999,5)</f>
        <v>0.002676</v>
      </c>
      <c r="O222" s="31">
        <f>VLOOKUP(A222,'Absolute Total Monosaccharide C'!$E$2:$T$999,6)</f>
        <v>0.00251</v>
      </c>
      <c r="P222" s="100">
        <f>VLOOKUP(A222,'Absolute Total Monosaccharide C'!$E$2:$T$999,7)</f>
        <v>0.018346</v>
      </c>
      <c r="Q222" s="31">
        <f>VLOOKUP(A222,'Absolute Total Monosaccharide C'!$E$2:$T$999,8)</f>
        <v>0.000829</v>
      </c>
      <c r="R222" s="31">
        <f>VLOOKUP(A222,'Absolute Total Monosaccharide C'!$E$2:$T$999,9)</f>
        <v>0.000473</v>
      </c>
      <c r="S222" s="102">
        <f>VLOOKUP(A222,'Absolute Total Monosaccharide C'!$E$2:$T$999,10)</f>
        <v>0.0000763</v>
      </c>
      <c r="T222" s="31">
        <f>VLOOKUP(A222,'Absolute Total Monosaccharide C'!$E$2:$T$999,11)</f>
        <v>0.001274</v>
      </c>
      <c r="U222" s="31">
        <f>VLOOKUP(A222,'Absolute Total Monosaccharide C'!$E$2:$T$999,12)</f>
        <v>0</v>
      </c>
      <c r="V222" s="31">
        <f>VLOOKUP(A222,'Absolute Total Monosaccharide C'!$E$2:$T$999,13)</f>
        <v>0</v>
      </c>
      <c r="W222" s="31">
        <f>VLOOKUP(A222,'Absolute Total Monosaccharide C'!$E$2:$T$999,14)</f>
        <v>0.000586</v>
      </c>
      <c r="X222" s="31">
        <f>VLOOKUP(A222,'Absolute Total Monosaccharide C'!$E$2:$T$999,15)</f>
        <v>0</v>
      </c>
      <c r="Y222" s="31">
        <f>VLOOKUP(A222,'Absolute Total Monosaccharide C'!$E$2:$T$999,16)</f>
        <v>0.000386</v>
      </c>
      <c r="Z222" s="100">
        <f>VLOOKUP(A222,'Absolute Total Monosaccharide C'!$E$2:$T$999,2)</f>
        <v>10</v>
      </c>
      <c r="AA222" s="31"/>
    </row>
    <row r="223">
      <c r="A223" s="19" t="s">
        <v>1026</v>
      </c>
      <c r="B223" s="8" t="str">
        <f>VLOOKUP(A223,'Food Encyclopedia'!$C$2:$K$999,3)&amp;","&amp;VLOOKUP(A223,'Food Encyclopedia'!$C$2:$K$999,4)&amp;","&amp;VLOOKUP(A223,'Food Encyclopedia'!$C$2:$K$999,5)&amp;","&amp;VLOOKUP(A223,'Food Encyclopedia'!$C$2:$K$999,6)</f>
        <v>baby food blend, commercial product, jar,Gerber Organic,Mango, apple, banana, sitter (2nd foods),Fruits</v>
      </c>
      <c r="C223" s="2" t="s">
        <v>858</v>
      </c>
      <c r="D223" s="31" t="str">
        <f>VLOOKUP(A223,'Food Encyclopedia'!$C$2:$K$999,6)</f>
        <v>Fruits</v>
      </c>
      <c r="E223" s="98">
        <v>50.0</v>
      </c>
      <c r="F223" s="31">
        <f t="shared" si="1"/>
        <v>50000</v>
      </c>
      <c r="G223" s="31" t="str">
        <f>VLOOKUP(A223,'Food Encyclopedia'!$C$2:$K$999,7)</f>
        <v>Commercial weaning</v>
      </c>
      <c r="H223" s="31" t="str">
        <f t="shared" si="2"/>
        <v>#VALUE!</v>
      </c>
      <c r="I223" s="31" t="str">
        <f t="shared" si="3"/>
        <v>#VALUE!</v>
      </c>
      <c r="J223" s="99" t="str">
        <f t="shared" si="4"/>
        <v>#VALUE!</v>
      </c>
      <c r="K223" s="116" t="str">
        <f t="shared" si="5"/>
        <v>#VALUE!</v>
      </c>
      <c r="L223" s="31">
        <f>VLOOKUP(A223,'Absolute Total Monosaccharide C'!$E$2:$T$999,3)</f>
        <v>0.305805</v>
      </c>
      <c r="M223" s="31">
        <f>VLOOKUP(A223,'Absolute Total Monosaccharide C'!$E$2:$T$999,4)</f>
        <v>0.013302</v>
      </c>
      <c r="N223" s="31">
        <f>VLOOKUP(A223,'Absolute Total Monosaccharide C'!$E$2:$T$999,5)</f>
        <v>0.319597</v>
      </c>
      <c r="O223" s="31">
        <f>VLOOKUP(A223,'Absolute Total Monosaccharide C'!$E$2:$T$999,6)</f>
        <v>0.007204</v>
      </c>
      <c r="P223" s="100">
        <f>VLOOKUP(A223,'Absolute Total Monosaccharide C'!$E$2:$T$999,7)</f>
        <v>0.009906</v>
      </c>
      <c r="Q223" s="31">
        <f>VLOOKUP(A223,'Absolute Total Monosaccharide C'!$E$2:$T$999,8)</f>
        <v>0.002096</v>
      </c>
      <c r="R223" s="31">
        <f>VLOOKUP(A223,'Absolute Total Monosaccharide C'!$E$2:$T$999,9)</f>
        <v>0.00091</v>
      </c>
      <c r="S223" s="31">
        <f>VLOOKUP(A223,'Absolute Total Monosaccharide C'!$E$2:$T$999,10)</f>
        <v>0</v>
      </c>
      <c r="T223" s="31">
        <f>VLOOKUP(A223,'Absolute Total Monosaccharide C'!$E$2:$T$999,11)</f>
        <v>0.013407</v>
      </c>
      <c r="U223" s="31">
        <f>VLOOKUP(A223,'Absolute Total Monosaccharide C'!$E$2:$T$999,12)</f>
        <v>0</v>
      </c>
      <c r="V223" s="31">
        <f>VLOOKUP(A223,'Absolute Total Monosaccharide C'!$E$2:$T$999,13)</f>
        <v>0</v>
      </c>
      <c r="W223" s="31">
        <f>VLOOKUP(A223,'Absolute Total Monosaccharide C'!$E$2:$T$999,14)</f>
        <v>0.00156</v>
      </c>
      <c r="X223" s="31">
        <f>VLOOKUP(A223,'Absolute Total Monosaccharide C'!$E$2:$T$999,15)</f>
        <v>0.000426</v>
      </c>
      <c r="Y223" s="31">
        <f>VLOOKUP(A223,'Absolute Total Monosaccharide C'!$E$2:$T$999,16)</f>
        <v>0</v>
      </c>
      <c r="Z223" s="100">
        <f>VLOOKUP(A223,'Absolute Total Monosaccharide C'!$E$2:$T$999,2)</f>
        <v>10.29</v>
      </c>
      <c r="AA223" s="31"/>
    </row>
    <row r="224">
      <c r="A224" s="19" t="s">
        <v>914</v>
      </c>
      <c r="B224" s="8" t="str">
        <f>VLOOKUP(A224,'Food Encyclopedia'!$C$2:$K$999,3)&amp;","&amp;VLOOKUP(A224,'Food Encyclopedia'!$C$2:$K$999,4)&amp;","&amp;VLOOKUP(A224,'Food Encyclopedia'!$C$2:$K$999,5)&amp;","&amp;VLOOKUP(A224,'Food Encyclopedia'!$C$2:$K$999,6)</f>
        <v>Baby Organic, commercial product, pouch,Nature's Heart,Pear, banana, blueberry, raspberry, Stage 2 (6+ months),Fruits</v>
      </c>
      <c r="C224" s="2" t="s">
        <v>812</v>
      </c>
      <c r="D224" s="31" t="str">
        <f>VLOOKUP(A224,'Food Encyclopedia'!$C$2:$K$999,6)</f>
        <v>Fruits</v>
      </c>
      <c r="E224" s="98">
        <v>50.0</v>
      </c>
      <c r="F224" s="31">
        <f t="shared" si="1"/>
        <v>50000</v>
      </c>
      <c r="G224" s="31" t="str">
        <f>VLOOKUP(A224,'Food Encyclopedia'!$C$2:$K$999,7)</f>
        <v>Commercial weaning</v>
      </c>
      <c r="H224" s="31" t="str">
        <f t="shared" si="2"/>
        <v>#VALUE!</v>
      </c>
      <c r="I224" s="31" t="str">
        <f t="shared" si="3"/>
        <v>#VALUE!</v>
      </c>
      <c r="J224" s="99" t="str">
        <f t="shared" si="4"/>
        <v>#VALUE!</v>
      </c>
      <c r="K224" s="116" t="str">
        <f t="shared" si="5"/>
        <v>#VALUE!</v>
      </c>
      <c r="L224" s="31">
        <f>VLOOKUP(A224,'Absolute Total Monosaccharide C'!$E$2:$T$999,3)</f>
        <v>0.303158</v>
      </c>
      <c r="M224" s="31">
        <f>VLOOKUP(A224,'Absolute Total Monosaccharide C'!$E$2:$T$999,4)</f>
        <v>0.005535</v>
      </c>
      <c r="N224" s="31">
        <f>VLOOKUP(A224,'Absolute Total Monosaccharide C'!$E$2:$T$999,5)</f>
        <v>0.152328</v>
      </c>
      <c r="O224" s="31">
        <f>VLOOKUP(A224,'Absolute Total Monosaccharide C'!$E$2:$T$999,6)</f>
        <v>0.017426</v>
      </c>
      <c r="P224" s="100">
        <f>VLOOKUP(A224,'Absolute Total Monosaccharide C'!$E$2:$T$999,7)</f>
        <v>0.009407</v>
      </c>
      <c r="Q224" s="31">
        <f>VLOOKUP(A224,'Absolute Total Monosaccharide C'!$E$2:$T$999,8)</f>
        <v>0</v>
      </c>
      <c r="R224" s="31">
        <f>VLOOKUP(A224,'Absolute Total Monosaccharide C'!$E$2:$T$999,9)</f>
        <v>0.001245</v>
      </c>
      <c r="S224" s="31">
        <f>VLOOKUP(A224,'Absolute Total Monosaccharide C'!$E$2:$T$999,10)</f>
        <v>0</v>
      </c>
      <c r="T224" s="31">
        <f>VLOOKUP(A224,'Absolute Total Monosaccharide C'!$E$2:$T$999,11)</f>
        <v>0.015616</v>
      </c>
      <c r="U224" s="31">
        <f>VLOOKUP(A224,'Absolute Total Monosaccharide C'!$E$2:$T$999,12)</f>
        <v>0</v>
      </c>
      <c r="V224" s="31">
        <f>VLOOKUP(A224,'Absolute Total Monosaccharide C'!$E$2:$T$999,13)</f>
        <v>0</v>
      </c>
      <c r="W224" s="31">
        <f>VLOOKUP(A224,'Absolute Total Monosaccharide C'!$E$2:$T$999,14)</f>
        <v>0.000652</v>
      </c>
      <c r="X224" s="31">
        <f>VLOOKUP(A224,'Absolute Total Monosaccharide C'!$E$2:$T$999,15)</f>
        <v>0</v>
      </c>
      <c r="Y224" s="31">
        <f>VLOOKUP(A224,'Absolute Total Monosaccharide C'!$E$2:$T$999,16)</f>
        <v>0.000337</v>
      </c>
      <c r="Z224" s="100">
        <f>VLOOKUP(A224,'Absolute Total Monosaccharide C'!$E$2:$T$999,2)</f>
        <v>10.67</v>
      </c>
      <c r="AA224" s="31"/>
    </row>
    <row r="225">
      <c r="A225" s="19" t="s">
        <v>1237</v>
      </c>
      <c r="B225" s="8" t="str">
        <f>VLOOKUP(A225,'Food Encyclopedia'!$C$2:$K$999,3)&amp;","&amp;VLOOKUP(A225,'Food Encyclopedia'!$C$2:$K$999,4)&amp;","&amp;VLOOKUP(A225,'Food Encyclopedia'!$C$2:$K$999,5)&amp;","&amp;VLOOKUP(A225,'Food Encyclopedia'!$C$2:$K$999,6)</f>
        <v>Buckwheat, creamy, whole grain hot cereal, dried,Bob's Red Mill,Organic Creamy Buckwheat Hot Cereal: Whole Grain Gluten Free,Grain Products</v>
      </c>
      <c r="D225" s="31" t="str">
        <f>VLOOKUP(A225,'Food Encyclopedia'!$C$2:$K$999,6)</f>
        <v>Grain Products</v>
      </c>
      <c r="E225" s="98">
        <v>40.0</v>
      </c>
      <c r="F225" s="31">
        <f t="shared" si="1"/>
        <v>40000</v>
      </c>
      <c r="G225" s="31" t="str">
        <f>VLOOKUP(A225,'Food Encyclopedia'!$C$2:$K$999,7)</f>
        <v>Cereal</v>
      </c>
      <c r="H225" s="31" t="str">
        <f t="shared" si="2"/>
        <v>#VALUE!</v>
      </c>
      <c r="I225" s="31" t="str">
        <f t="shared" si="3"/>
        <v>#VALUE!</v>
      </c>
      <c r="J225" s="99" t="str">
        <f t="shared" si="4"/>
        <v>#VALUE!</v>
      </c>
      <c r="K225" s="116" t="str">
        <f t="shared" si="5"/>
        <v>#VALUE!</v>
      </c>
      <c r="L225" s="31">
        <f>VLOOKUP(A225,'Absolute Total Monosaccharide C'!$E$2:$T$999,3)</f>
        <v>0.596802</v>
      </c>
      <c r="M225" s="31">
        <f>VLOOKUP(A225,'Absolute Total Monosaccharide C'!$E$2:$T$999,4)</f>
        <v>0.008478</v>
      </c>
      <c r="N225" s="31">
        <f>VLOOKUP(A225,'Absolute Total Monosaccharide C'!$E$2:$T$999,5)</f>
        <v>0.003687</v>
      </c>
      <c r="O225" s="31">
        <f>VLOOKUP(A225,'Absolute Total Monosaccharide C'!$E$2:$T$999,6)</f>
        <v>0.001338</v>
      </c>
      <c r="P225" s="100">
        <f>VLOOKUP(A225,'Absolute Total Monosaccharide C'!$E$2:$T$999,7)</f>
        <v>0.012071</v>
      </c>
      <c r="Q225" s="31">
        <f>VLOOKUP(A225,'Absolute Total Monosaccharide C'!$E$2:$T$999,8)</f>
        <v>0.000397</v>
      </c>
      <c r="R225" s="31">
        <f>VLOOKUP(A225,'Absolute Total Monosaccharide C'!$E$2:$T$999,9)</f>
        <v>0.000521</v>
      </c>
      <c r="S225" s="102">
        <f>VLOOKUP(A225,'Absolute Total Monosaccharide C'!$E$2:$T$999,10)</f>
        <v>0.0000507</v>
      </c>
      <c r="T225" s="31">
        <f>VLOOKUP(A225,'Absolute Total Monosaccharide C'!$E$2:$T$999,11)</f>
        <v>0.000793</v>
      </c>
      <c r="U225" s="31">
        <f>VLOOKUP(A225,'Absolute Total Monosaccharide C'!$E$2:$T$999,12)</f>
        <v>0</v>
      </c>
      <c r="V225" s="31">
        <f>VLOOKUP(A225,'Absolute Total Monosaccharide C'!$E$2:$T$999,13)</f>
        <v>0</v>
      </c>
      <c r="W225" s="31">
        <f>VLOOKUP(A225,'Absolute Total Monosaccharide C'!$E$2:$T$999,14)</f>
        <v>0.000462</v>
      </c>
      <c r="X225" s="31">
        <f>VLOOKUP(A225,'Absolute Total Monosaccharide C'!$E$2:$T$999,15)</f>
        <v>0</v>
      </c>
      <c r="Y225" s="31">
        <f>VLOOKUP(A225,'Absolute Total Monosaccharide C'!$E$2:$T$999,16)</f>
        <v>0.000539</v>
      </c>
      <c r="Z225" s="100">
        <f>VLOOKUP(A225,'Absolute Total Monosaccharide C'!$E$2:$T$999,2)</f>
        <v>10.276</v>
      </c>
      <c r="AA225" s="31"/>
    </row>
    <row r="226">
      <c r="A226" s="19" t="s">
        <v>1100</v>
      </c>
      <c r="B226" s="8" t="str">
        <f>VLOOKUP(A226,'Food Encyclopedia'!$C$2:$K$999,3)&amp;","&amp;VLOOKUP(A226,'Food Encyclopedia'!$C$2:$K$999,4)&amp;","&amp;VLOOKUP(A226,'Food Encyclopedia'!$C$2:$K$999,5)&amp;","&amp;VLOOKUP(A226,'Food Encyclopedia'!$C$2:$K$999,6)</f>
        <v>baby food blend, commercial product, pouch,Gerber,Banana (1/2), pear (2 tbsp), zucchini (1 1/2 tbsp), Toddler (12+ months),Fruits</v>
      </c>
      <c r="C226" s="2" t="s">
        <v>812</v>
      </c>
      <c r="D226" s="31" t="str">
        <f>VLOOKUP(A226,'Food Encyclopedia'!$C$2:$K$999,6)</f>
        <v>Fruits</v>
      </c>
      <c r="E226" s="98">
        <v>50.0</v>
      </c>
      <c r="F226" s="31">
        <f t="shared" si="1"/>
        <v>50000</v>
      </c>
      <c r="G226" s="31" t="str">
        <f>VLOOKUP(A226,'Food Encyclopedia'!$C$2:$K$999,7)</f>
        <v>Commercial weaning</v>
      </c>
      <c r="H226" s="31" t="str">
        <f t="shared" si="2"/>
        <v>#VALUE!</v>
      </c>
      <c r="I226" s="31" t="str">
        <f t="shared" si="3"/>
        <v>#VALUE!</v>
      </c>
      <c r="J226" s="99" t="str">
        <f t="shared" si="4"/>
        <v>#VALUE!</v>
      </c>
      <c r="K226" s="116" t="str">
        <f t="shared" si="5"/>
        <v>#VALUE!</v>
      </c>
      <c r="L226" s="31">
        <f>VLOOKUP(A226,'Absolute Total Monosaccharide C'!$E$2:$T$999,3)</f>
        <v>0.364702</v>
      </c>
      <c r="M226" s="31">
        <f>VLOOKUP(A226,'Absolute Total Monosaccharide C'!$E$2:$T$999,4)</f>
        <v>0.01189</v>
      </c>
      <c r="N226" s="31">
        <f>VLOOKUP(A226,'Absolute Total Monosaccharide C'!$E$2:$T$999,5)</f>
        <v>0.089518</v>
      </c>
      <c r="O226" s="31">
        <f>VLOOKUP(A226,'Absolute Total Monosaccharide C'!$E$2:$T$999,6)</f>
        <v>0.016189</v>
      </c>
      <c r="P226" s="100">
        <f>VLOOKUP(A226,'Absolute Total Monosaccharide C'!$E$2:$T$999,7)</f>
        <v>0.010408</v>
      </c>
      <c r="Q226" s="31">
        <f>VLOOKUP(A226,'Absolute Total Monosaccharide C'!$E$2:$T$999,8)</f>
        <v>0</v>
      </c>
      <c r="R226" s="31">
        <f>VLOOKUP(A226,'Absolute Total Monosaccharide C'!$E$2:$T$999,9)</f>
        <v>0.000962</v>
      </c>
      <c r="S226" s="31">
        <f>VLOOKUP(A226,'Absolute Total Monosaccharide C'!$E$2:$T$999,10)</f>
        <v>0</v>
      </c>
      <c r="T226" s="31">
        <f>VLOOKUP(A226,'Absolute Total Monosaccharide C'!$E$2:$T$999,11)</f>
        <v>0.015034</v>
      </c>
      <c r="U226" s="31">
        <f>VLOOKUP(A226,'Absolute Total Monosaccharide C'!$E$2:$T$999,12)</f>
        <v>0</v>
      </c>
      <c r="V226" s="31">
        <f>VLOOKUP(A226,'Absolute Total Monosaccharide C'!$E$2:$T$999,13)</f>
        <v>0</v>
      </c>
      <c r="W226" s="31">
        <f>VLOOKUP(A226,'Absolute Total Monosaccharide C'!$E$2:$T$999,14)</f>
        <v>0.002992</v>
      </c>
      <c r="X226" s="31">
        <f>VLOOKUP(A226,'Absolute Total Monosaccharide C'!$E$2:$T$999,15)</f>
        <v>0</v>
      </c>
      <c r="Y226" s="31">
        <f>VLOOKUP(A226,'Absolute Total Monosaccharide C'!$E$2:$T$999,16)</f>
        <v>0.000751</v>
      </c>
      <c r="Z226" s="100">
        <f>VLOOKUP(A226,'Absolute Total Monosaccharide C'!$E$2:$T$999,2)</f>
        <v>11.1</v>
      </c>
      <c r="AA226" s="31"/>
    </row>
    <row r="227">
      <c r="A227" s="19" t="s">
        <v>249</v>
      </c>
      <c r="B227" s="8" t="str">
        <f>VLOOKUP(A227,'Food Encyclopedia'!$C$2:$K$999,3)&amp;","&amp;VLOOKUP(A227,'Food Encyclopedia'!$C$2:$K$999,4)&amp;","&amp;VLOOKUP(A227,'Food Encyclopedia'!$C$2:$K$999,5)&amp;","&amp;VLOOKUP(A227,'Food Encyclopedia'!$C$2:$K$999,6)</f>
        <v>Mango, red, flesh, fresh,Kuali,,Fruits</v>
      </c>
      <c r="C227" s="2" t="s">
        <v>89</v>
      </c>
      <c r="D227" s="31" t="str">
        <f>VLOOKUP(A227,'Food Encyclopedia'!$C$2:$K$999,6)</f>
        <v>Fruits</v>
      </c>
      <c r="E227" s="98">
        <v>40.0</v>
      </c>
      <c r="F227" s="31">
        <f t="shared" si="1"/>
        <v>40000</v>
      </c>
      <c r="G227" s="31" t="str">
        <f>VLOOKUP(A227,'Food Encyclopedia'!$C$2:$K$999,7)</f>
        <v>Fruit</v>
      </c>
      <c r="H227" s="31" t="str">
        <f t="shared" si="2"/>
        <v>#VALUE!</v>
      </c>
      <c r="I227" s="31" t="str">
        <f t="shared" si="3"/>
        <v>#VALUE!</v>
      </c>
      <c r="J227" s="99" t="str">
        <f t="shared" si="4"/>
        <v>#VALUE!</v>
      </c>
      <c r="K227" s="116" t="str">
        <f t="shared" si="5"/>
        <v>#VALUE!</v>
      </c>
      <c r="L227" s="31">
        <f>VLOOKUP(A227,'Absolute Total Monosaccharide C'!$E$2:$T$999,3)</f>
        <v>0.14714</v>
      </c>
      <c r="M227" s="31">
        <f>VLOOKUP(A227,'Absolute Total Monosaccharide C'!$E$2:$T$999,4)</f>
        <v>0.011787</v>
      </c>
      <c r="N227" s="31">
        <f>VLOOKUP(A227,'Absolute Total Monosaccharide C'!$E$2:$T$999,5)</f>
        <v>0.056023</v>
      </c>
      <c r="O227" s="31">
        <f>VLOOKUP(A227,'Absolute Total Monosaccharide C'!$E$2:$T$999,6)</f>
        <v>0.011229</v>
      </c>
      <c r="P227" s="100">
        <f>VLOOKUP(A227,'Absolute Total Monosaccharide C'!$E$2:$T$999,7)</f>
        <v>0.019505</v>
      </c>
      <c r="Q227" s="31">
        <f>VLOOKUP(A227,'Absolute Total Monosaccharide C'!$E$2:$T$999,8)</f>
        <v>0.004202</v>
      </c>
      <c r="R227" s="31">
        <f>VLOOKUP(A227,'Absolute Total Monosaccharide C'!$E$2:$T$999,9)</f>
        <v>0.001159</v>
      </c>
      <c r="S227" s="31">
        <f>VLOOKUP(A227,'Absolute Total Monosaccharide C'!$E$2:$T$999,10)</f>
        <v>0</v>
      </c>
      <c r="T227" s="31">
        <f>VLOOKUP(A227,'Absolute Total Monosaccharide C'!$E$2:$T$999,11)</f>
        <v>0.019875</v>
      </c>
      <c r="U227" s="31">
        <f>VLOOKUP(A227,'Absolute Total Monosaccharide C'!$E$2:$T$999,12)</f>
        <v>0</v>
      </c>
      <c r="V227" s="31">
        <f>VLOOKUP(A227,'Absolute Total Monosaccharide C'!$E$2:$T$999,13)</f>
        <v>0</v>
      </c>
      <c r="W227" s="31">
        <f>VLOOKUP(A227,'Absolute Total Monosaccharide C'!$E$2:$T$999,14)</f>
        <v>0.000159</v>
      </c>
      <c r="X227" s="31">
        <f>VLOOKUP(A227,'Absolute Total Monosaccharide C'!$E$2:$T$999,15)</f>
        <v>0</v>
      </c>
      <c r="Y227" s="31">
        <f>VLOOKUP(A227,'Absolute Total Monosaccharide C'!$E$2:$T$999,16)</f>
        <v>0</v>
      </c>
      <c r="Z227" s="100">
        <f>VLOOKUP(A227,'Absolute Total Monosaccharide C'!$E$2:$T$999,2)</f>
        <v>10.1</v>
      </c>
      <c r="AA227" s="19">
        <v>1.007</v>
      </c>
    </row>
    <row r="228">
      <c r="A228" s="19" t="s">
        <v>1083</v>
      </c>
      <c r="B228" s="8" t="str">
        <f>VLOOKUP(A228,'Food Encyclopedia'!$C$2:$K$999,3)&amp;","&amp;VLOOKUP(A228,'Food Encyclopedia'!$C$2:$K$999,4)&amp;","&amp;VLOOKUP(A228,'Food Encyclopedia'!$C$2:$K$999,5)&amp;","&amp;VLOOKUP(A228,'Food Encyclopedia'!$C$2:$K$999,6)</f>
        <v>baby food blend, commercial product, pouch,Gerber Organic,Apple (3/5), raspberries (3 1/2), acai berry (1), sitter (2nd foods),Fruits</v>
      </c>
      <c r="C228" s="2" t="s">
        <v>812</v>
      </c>
      <c r="D228" s="31" t="str">
        <f>VLOOKUP(A228,'Food Encyclopedia'!$C$2:$K$999,6)</f>
        <v>Fruits</v>
      </c>
      <c r="E228" s="98">
        <v>50.0</v>
      </c>
      <c r="F228" s="31">
        <f t="shared" si="1"/>
        <v>50000</v>
      </c>
      <c r="G228" s="31" t="str">
        <f>VLOOKUP(A228,'Food Encyclopedia'!$C$2:$K$999,7)</f>
        <v>Commercial weaning</v>
      </c>
      <c r="H228" s="31" t="str">
        <f t="shared" si="2"/>
        <v>#VALUE!</v>
      </c>
      <c r="I228" s="31" t="str">
        <f t="shared" si="3"/>
        <v>#VALUE!</v>
      </c>
      <c r="J228" s="99" t="str">
        <f t="shared" si="4"/>
        <v>#VALUE!</v>
      </c>
      <c r="K228" s="116" t="str">
        <f t="shared" si="5"/>
        <v>#VALUE!</v>
      </c>
      <c r="L228" s="31">
        <f>VLOOKUP(A228,'Absolute Total Monosaccharide C'!$E$2:$T$999,3)</f>
        <v>0.152121</v>
      </c>
      <c r="M228" s="31">
        <f>VLOOKUP(A228,'Absolute Total Monosaccharide C'!$E$2:$T$999,4)</f>
        <v>0.004788</v>
      </c>
      <c r="N228" s="31">
        <f>VLOOKUP(A228,'Absolute Total Monosaccharide C'!$E$2:$T$999,5)</f>
        <v>0.089279</v>
      </c>
      <c r="O228" s="31">
        <f>VLOOKUP(A228,'Absolute Total Monosaccharide C'!$E$2:$T$999,6)</f>
        <v>0.00795</v>
      </c>
      <c r="P228" s="100">
        <f>VLOOKUP(A228,'Absolute Total Monosaccharide C'!$E$2:$T$999,7)</f>
        <v>0.006288</v>
      </c>
      <c r="Q228" s="31">
        <f>VLOOKUP(A228,'Absolute Total Monosaccharide C'!$E$2:$T$999,8)</f>
        <v>0</v>
      </c>
      <c r="R228" s="31">
        <f>VLOOKUP(A228,'Absolute Total Monosaccharide C'!$E$2:$T$999,9)</f>
        <v>0.001493</v>
      </c>
      <c r="S228" s="31">
        <f>VLOOKUP(A228,'Absolute Total Monosaccharide C'!$E$2:$T$999,10)</f>
        <v>0</v>
      </c>
      <c r="T228" s="31">
        <f>VLOOKUP(A228,'Absolute Total Monosaccharide C'!$E$2:$T$999,11)</f>
        <v>0.013883</v>
      </c>
      <c r="U228" s="31">
        <f>VLOOKUP(A228,'Absolute Total Monosaccharide C'!$E$2:$T$999,12)</f>
        <v>0</v>
      </c>
      <c r="V228" s="31">
        <f>VLOOKUP(A228,'Absolute Total Monosaccharide C'!$E$2:$T$999,13)</f>
        <v>0</v>
      </c>
      <c r="W228" s="31">
        <f>VLOOKUP(A228,'Absolute Total Monosaccharide C'!$E$2:$T$999,14)</f>
        <v>0</v>
      </c>
      <c r="X228" s="31">
        <f>VLOOKUP(A228,'Absolute Total Monosaccharide C'!$E$2:$T$999,15)</f>
        <v>0</v>
      </c>
      <c r="Y228" s="31">
        <f>VLOOKUP(A228,'Absolute Total Monosaccharide C'!$E$2:$T$999,16)</f>
        <v>0.000294</v>
      </c>
      <c r="Z228" s="100">
        <f>VLOOKUP(A228,'Absolute Total Monosaccharide C'!$E$2:$T$999,2)</f>
        <v>10.05</v>
      </c>
      <c r="AA228" s="31"/>
    </row>
    <row r="229">
      <c r="A229" s="19" t="s">
        <v>183</v>
      </c>
      <c r="B229" s="8" t="str">
        <f>VLOOKUP(A229,'Food Encyclopedia'!$C$2:$K$999,3)&amp;","&amp;VLOOKUP(A229,'Food Encyclopedia'!$C$2:$K$999,4)&amp;","&amp;VLOOKUP(A229,'Food Encyclopedia'!$C$2:$K$999,5)&amp;","&amp;VLOOKUP(A229,'Food Encyclopedia'!$C$2:$K$999,6)</f>
        <v>Pear, shingo, whole without seed, fresh,NA,,Fruits</v>
      </c>
      <c r="C229" s="2" t="s">
        <v>89</v>
      </c>
      <c r="D229" s="31" t="str">
        <f>VLOOKUP(A229,'Food Encyclopedia'!$C$2:$K$999,6)</f>
        <v>Fruits</v>
      </c>
      <c r="E229" s="98">
        <v>35.0</v>
      </c>
      <c r="F229" s="31">
        <f t="shared" si="1"/>
        <v>35000</v>
      </c>
      <c r="G229" s="31" t="str">
        <f>VLOOKUP(A229,'Food Encyclopedia'!$C$2:$K$999,7)</f>
        <v>Fruit</v>
      </c>
      <c r="H229" s="31" t="str">
        <f t="shared" si="2"/>
        <v>#VALUE!</v>
      </c>
      <c r="I229" s="31" t="str">
        <f t="shared" si="3"/>
        <v>#VALUE!</v>
      </c>
      <c r="J229" s="99" t="str">
        <f t="shared" si="4"/>
        <v>#VALUE!</v>
      </c>
      <c r="K229" s="116" t="str">
        <f t="shared" si="5"/>
        <v>#VALUE!</v>
      </c>
      <c r="L229" s="31">
        <f>VLOOKUP(A229,'Absolute Total Monosaccharide C'!$E$2:$T$999,3)</f>
        <v>0.215154</v>
      </c>
      <c r="M229" s="31">
        <f>VLOOKUP(A229,'Absolute Total Monosaccharide C'!$E$2:$T$999,4)</f>
        <v>0.005454</v>
      </c>
      <c r="N229" s="31">
        <f>VLOOKUP(A229,'Absolute Total Monosaccharide C'!$E$2:$T$999,5)</f>
        <v>0.143961</v>
      </c>
      <c r="O229" s="31">
        <f>VLOOKUP(A229,'Absolute Total Monosaccharide C'!$E$2:$T$999,6)</f>
        <v>0.009233</v>
      </c>
      <c r="P229" s="100">
        <f>VLOOKUP(A229,'Absolute Total Monosaccharide C'!$E$2:$T$999,7)</f>
        <v>0.014486</v>
      </c>
      <c r="Q229" s="31">
        <f>VLOOKUP(A229,'Absolute Total Monosaccharide C'!$E$2:$T$999,8)</f>
        <v>0.000971</v>
      </c>
      <c r="R229" s="31">
        <f>VLOOKUP(A229,'Absolute Total Monosaccharide C'!$E$2:$T$999,9)</f>
        <v>0.001125</v>
      </c>
      <c r="S229" s="31">
        <f>VLOOKUP(A229,'Absolute Total Monosaccharide C'!$E$2:$T$999,10)</f>
        <v>0</v>
      </c>
      <c r="T229" s="31">
        <f>VLOOKUP(A229,'Absolute Total Monosaccharide C'!$E$2:$T$999,11)</f>
        <v>0.01402</v>
      </c>
      <c r="U229" s="31">
        <f>VLOOKUP(A229,'Absolute Total Monosaccharide C'!$E$2:$T$999,12)</f>
        <v>0</v>
      </c>
      <c r="V229" s="31">
        <f>VLOOKUP(A229,'Absolute Total Monosaccharide C'!$E$2:$T$999,13)</f>
        <v>0</v>
      </c>
      <c r="W229" s="102">
        <f>VLOOKUP(A229,'Absolute Total Monosaccharide C'!$E$2:$T$999,14)</f>
        <v>0.0000375</v>
      </c>
      <c r="X229" s="31">
        <f>VLOOKUP(A229,'Absolute Total Monosaccharide C'!$E$2:$T$999,15)</f>
        <v>0</v>
      </c>
      <c r="Y229" s="31">
        <f>VLOOKUP(A229,'Absolute Total Monosaccharide C'!$E$2:$T$999,16)</f>
        <v>0</v>
      </c>
      <c r="Z229" s="100">
        <f>VLOOKUP(A229,'Absolute Total Monosaccharide C'!$E$2:$T$999,2)</f>
        <v>10.05</v>
      </c>
      <c r="AA229" s="31"/>
    </row>
    <row r="230">
      <c r="A230" s="19" t="s">
        <v>288</v>
      </c>
      <c r="B230" s="8" t="str">
        <f>VLOOKUP(A230,'Food Encyclopedia'!$C$2:$K$999,3)&amp;","&amp;VLOOKUP(A230,'Food Encyclopedia'!$C$2:$K$999,4)&amp;","&amp;VLOOKUP(A230,'Food Encyclopedia'!$C$2:$K$999,5)&amp;","&amp;VLOOKUP(A230,'Food Encyclopedia'!$C$2:$K$999,6)</f>
        <v>Orange, navel, flesh, fresh,Sun Pacific,,Fruits</v>
      </c>
      <c r="C230" s="2" t="s">
        <v>89</v>
      </c>
      <c r="D230" s="31" t="str">
        <f>VLOOKUP(A230,'Food Encyclopedia'!$C$2:$K$999,6)</f>
        <v>Fruits</v>
      </c>
      <c r="E230" s="98">
        <v>60.0</v>
      </c>
      <c r="F230" s="31">
        <f t="shared" si="1"/>
        <v>60000</v>
      </c>
      <c r="G230" s="31" t="str">
        <f>VLOOKUP(A230,'Food Encyclopedia'!$C$2:$K$999,7)</f>
        <v>Fruit</v>
      </c>
      <c r="H230" s="31" t="str">
        <f t="shared" si="2"/>
        <v>#VALUE!</v>
      </c>
      <c r="I230" s="31" t="str">
        <f t="shared" si="3"/>
        <v>#VALUE!</v>
      </c>
      <c r="J230" s="99" t="str">
        <f t="shared" si="4"/>
        <v>#VALUE!</v>
      </c>
      <c r="K230" s="116" t="str">
        <f t="shared" si="5"/>
        <v>#VALUE!</v>
      </c>
      <c r="L230" s="31">
        <f>VLOOKUP(A230,'Absolute Total Monosaccharide C'!$E$2:$T$999,3)</f>
        <v>0.303144</v>
      </c>
      <c r="M230" s="31">
        <f>VLOOKUP(A230,'Absolute Total Monosaccharide C'!$E$2:$T$999,4)</f>
        <v>0.017473</v>
      </c>
      <c r="N230" s="31">
        <f>VLOOKUP(A230,'Absolute Total Monosaccharide C'!$E$2:$T$999,5)</f>
        <v>0.125565</v>
      </c>
      <c r="O230" s="31">
        <f>VLOOKUP(A230,'Absolute Total Monosaccharide C'!$E$2:$T$999,6)</f>
        <v>0.005637</v>
      </c>
      <c r="P230" s="100">
        <f>VLOOKUP(A230,'Absolute Total Monosaccharide C'!$E$2:$T$999,7)</f>
        <v>0.011478</v>
      </c>
      <c r="Q230" s="31">
        <f>VLOOKUP(A230,'Absolute Total Monosaccharide C'!$E$2:$T$999,8)</f>
        <v>0.001831</v>
      </c>
      <c r="R230" s="31">
        <f>VLOOKUP(A230,'Absolute Total Monosaccharide C'!$E$2:$T$999,9)</f>
        <v>0.002999</v>
      </c>
      <c r="S230" s="31">
        <f>VLOOKUP(A230,'Absolute Total Monosaccharide C'!$E$2:$T$999,10)</f>
        <v>0</v>
      </c>
      <c r="T230" s="31">
        <f>VLOOKUP(A230,'Absolute Total Monosaccharide C'!$E$2:$T$999,11)</f>
        <v>0.028455</v>
      </c>
      <c r="U230" s="31">
        <f>VLOOKUP(A230,'Absolute Total Monosaccharide C'!$E$2:$T$999,12)</f>
        <v>0</v>
      </c>
      <c r="V230" s="31">
        <f>VLOOKUP(A230,'Absolute Total Monosaccharide C'!$E$2:$T$999,13)</f>
        <v>0</v>
      </c>
      <c r="W230" s="31">
        <f>VLOOKUP(A230,'Absolute Total Monosaccharide C'!$E$2:$T$999,14)</f>
        <v>0</v>
      </c>
      <c r="X230" s="31">
        <f>VLOOKUP(A230,'Absolute Total Monosaccharide C'!$E$2:$T$999,15)</f>
        <v>0</v>
      </c>
      <c r="Y230" s="31">
        <f>VLOOKUP(A230,'Absolute Total Monosaccharide C'!$E$2:$T$999,16)</f>
        <v>0</v>
      </c>
      <c r="Z230" s="100">
        <f>VLOOKUP(A230,'Absolute Total Monosaccharide C'!$E$2:$T$999,2)</f>
        <v>10.27</v>
      </c>
      <c r="AA230" s="19">
        <v>0.80293525</v>
      </c>
    </row>
    <row r="231">
      <c r="A231" s="19" t="s">
        <v>958</v>
      </c>
      <c r="B231" s="8" t="str">
        <f>VLOOKUP(A231,'Food Encyclopedia'!$C$2:$K$999,3)&amp;","&amp;VLOOKUP(A231,'Food Encyclopedia'!$C$2:$K$999,4)&amp;","&amp;VLOOKUP(A231,'Food Encyclopedia'!$C$2:$K$999,5)&amp;","&amp;VLOOKUP(A231,'Food Encyclopedia'!$C$2:$K$999,6)</f>
        <v>GoGo Squeez, commercial product, pouch,Materne,Apple Strawberry-fruit on the go,Fruits</v>
      </c>
      <c r="C231" s="2" t="s">
        <v>812</v>
      </c>
      <c r="D231" s="31" t="str">
        <f>VLOOKUP(A231,'Food Encyclopedia'!$C$2:$K$999,6)</f>
        <v>Fruits</v>
      </c>
      <c r="E231" s="98">
        <v>50.0</v>
      </c>
      <c r="F231" s="31">
        <f t="shared" si="1"/>
        <v>50000</v>
      </c>
      <c r="G231" s="31" t="str">
        <f>VLOOKUP(A231,'Food Encyclopedia'!$C$2:$K$999,7)</f>
        <v>Commercial weaning</v>
      </c>
      <c r="H231" s="31" t="str">
        <f t="shared" si="2"/>
        <v>#VALUE!</v>
      </c>
      <c r="I231" s="31" t="str">
        <f t="shared" si="3"/>
        <v>#VALUE!</v>
      </c>
      <c r="J231" s="99" t="str">
        <f t="shared" si="4"/>
        <v>#VALUE!</v>
      </c>
      <c r="K231" s="116" t="str">
        <f t="shared" si="5"/>
        <v>#VALUE!</v>
      </c>
      <c r="L231" s="31">
        <f>VLOOKUP(A231,'Absolute Total Monosaccharide C'!$E$2:$T$999,3)</f>
        <v>0.221586</v>
      </c>
      <c r="M231" s="31">
        <f>VLOOKUP(A231,'Absolute Total Monosaccharide C'!$E$2:$T$999,4)</f>
        <v>0.013003</v>
      </c>
      <c r="N231" s="31">
        <f>VLOOKUP(A231,'Absolute Total Monosaccharide C'!$E$2:$T$999,5)</f>
        <v>0.160749</v>
      </c>
      <c r="O231" s="31">
        <f>VLOOKUP(A231,'Absolute Total Monosaccharide C'!$E$2:$T$999,6)</f>
        <v>0.011731</v>
      </c>
      <c r="P231" s="100">
        <f>VLOOKUP(A231,'Absolute Total Monosaccharide C'!$E$2:$T$999,7)</f>
        <v>0.009305</v>
      </c>
      <c r="Q231" s="31">
        <f>VLOOKUP(A231,'Absolute Total Monosaccharide C'!$E$2:$T$999,8)</f>
        <v>0</v>
      </c>
      <c r="R231" s="31">
        <f>VLOOKUP(A231,'Absolute Total Monosaccharide C'!$E$2:$T$999,9)</f>
        <v>0.0009</v>
      </c>
      <c r="S231" s="31">
        <f>VLOOKUP(A231,'Absolute Total Monosaccharide C'!$E$2:$T$999,10)</f>
        <v>0</v>
      </c>
      <c r="T231" s="31">
        <f>VLOOKUP(A231,'Absolute Total Monosaccharide C'!$E$2:$T$999,11)</f>
        <v>0.014183</v>
      </c>
      <c r="U231" s="31">
        <f>VLOOKUP(A231,'Absolute Total Monosaccharide C'!$E$2:$T$999,12)</f>
        <v>0</v>
      </c>
      <c r="V231" s="31">
        <f>VLOOKUP(A231,'Absolute Total Monosaccharide C'!$E$2:$T$999,13)</f>
        <v>0</v>
      </c>
      <c r="W231" s="31">
        <f>VLOOKUP(A231,'Absolute Total Monosaccharide C'!$E$2:$T$999,14)</f>
        <v>0.00059</v>
      </c>
      <c r="X231" s="31">
        <f>VLOOKUP(A231,'Absolute Total Monosaccharide C'!$E$2:$T$999,15)</f>
        <v>0</v>
      </c>
      <c r="Y231" s="31">
        <f>VLOOKUP(A231,'Absolute Total Monosaccharide C'!$E$2:$T$999,16)</f>
        <v>0</v>
      </c>
      <c r="Z231" s="100">
        <f>VLOOKUP(A231,'Absolute Total Monosaccharide C'!$E$2:$T$999,2)</f>
        <v>10.36</v>
      </c>
      <c r="AA231" s="31"/>
    </row>
    <row r="232">
      <c r="A232" s="19" t="s">
        <v>881</v>
      </c>
      <c r="B232" s="8" t="str">
        <f>VLOOKUP(A232,'Food Encyclopedia'!$C$2:$K$999,3)&amp;","&amp;VLOOKUP(A232,'Food Encyclopedia'!$C$2:$K$999,4)&amp;","&amp;VLOOKUP(A232,'Food Encyclopedia'!$C$2:$K$999,5)&amp;","&amp;VLOOKUP(A232,'Food Encyclopedia'!$C$2:$K$999,6)</f>
        <v>Real Food For Babies, commercial product, jar,Beech-Nut Naturals,Carrots,sweet corn, pumpkin, Stage 2 (6+ months),Vegetables</v>
      </c>
      <c r="C232" s="2" t="s">
        <v>858</v>
      </c>
      <c r="D232" s="31" t="str">
        <f>VLOOKUP(A232,'Food Encyclopedia'!$C$2:$K$999,6)</f>
        <v>Vegetables</v>
      </c>
      <c r="E232" s="98">
        <v>50.0</v>
      </c>
      <c r="F232" s="31">
        <f t="shared" si="1"/>
        <v>50000</v>
      </c>
      <c r="G232" s="31" t="str">
        <f>VLOOKUP(A232,'Food Encyclopedia'!$C$2:$K$999,7)</f>
        <v>Commercial weaning</v>
      </c>
      <c r="H232" s="31" t="str">
        <f t="shared" si="2"/>
        <v>#VALUE!</v>
      </c>
      <c r="I232" s="31" t="str">
        <f t="shared" si="3"/>
        <v>#VALUE!</v>
      </c>
      <c r="J232" s="99" t="str">
        <f t="shared" si="4"/>
        <v>#VALUE!</v>
      </c>
      <c r="K232" s="116" t="str">
        <f t="shared" si="5"/>
        <v>#VALUE!</v>
      </c>
      <c r="L232" s="31">
        <f>VLOOKUP(A232,'Absolute Total Monosaccharide C'!$E$2:$T$999,3)</f>
        <v>0.217831</v>
      </c>
      <c r="M232" s="31">
        <f>VLOOKUP(A232,'Absolute Total Monosaccharide C'!$E$2:$T$999,4)</f>
        <v>0.030131</v>
      </c>
      <c r="N232" s="31">
        <f>VLOOKUP(A232,'Absolute Total Monosaccharide C'!$E$2:$T$999,5)</f>
        <v>0.120126</v>
      </c>
      <c r="O232" s="31">
        <f>VLOOKUP(A232,'Absolute Total Monosaccharide C'!$E$2:$T$999,6)</f>
        <v>0.007871</v>
      </c>
      <c r="P232" s="100">
        <f>VLOOKUP(A232,'Absolute Total Monosaccharide C'!$E$2:$T$999,7)</f>
        <v>0.015708</v>
      </c>
      <c r="Q232" s="31">
        <f>VLOOKUP(A232,'Absolute Total Monosaccharide C'!$E$2:$T$999,8)</f>
        <v>0.000684</v>
      </c>
      <c r="R232" s="31">
        <f>VLOOKUP(A232,'Absolute Total Monosaccharide C'!$E$2:$T$999,9)</f>
        <v>0.002593</v>
      </c>
      <c r="S232" s="31">
        <f>VLOOKUP(A232,'Absolute Total Monosaccharide C'!$E$2:$T$999,10)</f>
        <v>0</v>
      </c>
      <c r="T232" s="31">
        <f>VLOOKUP(A232,'Absolute Total Monosaccharide C'!$E$2:$T$999,11)</f>
        <v>0.019863</v>
      </c>
      <c r="U232" s="31">
        <f>VLOOKUP(A232,'Absolute Total Monosaccharide C'!$E$2:$T$999,12)</f>
        <v>0</v>
      </c>
      <c r="V232" s="31">
        <f>VLOOKUP(A232,'Absolute Total Monosaccharide C'!$E$2:$T$999,13)</f>
        <v>0</v>
      </c>
      <c r="W232" s="31">
        <f>VLOOKUP(A232,'Absolute Total Monosaccharide C'!$E$2:$T$999,14)</f>
        <v>0</v>
      </c>
      <c r="X232" s="31">
        <f>VLOOKUP(A232,'Absolute Total Monosaccharide C'!$E$2:$T$999,15)</f>
        <v>0.001133</v>
      </c>
      <c r="Y232" s="31">
        <f>VLOOKUP(A232,'Absolute Total Monosaccharide C'!$E$2:$T$999,16)</f>
        <v>0</v>
      </c>
      <c r="Z232" s="100">
        <f>VLOOKUP(A232,'Absolute Total Monosaccharide C'!$E$2:$T$999,2)</f>
        <v>10.16</v>
      </c>
      <c r="AA232" s="19">
        <v>1.00105937</v>
      </c>
    </row>
    <row r="233">
      <c r="A233" s="19" t="s">
        <v>221</v>
      </c>
      <c r="B233" s="8" t="str">
        <f>VLOOKUP(A233,'Food Encyclopedia'!$C$2:$K$999,3)&amp;","&amp;VLOOKUP(A233,'Food Encyclopedia'!$C$2:$K$999,4)&amp;","&amp;VLOOKUP(A233,'Food Encyclopedia'!$C$2:$K$999,5)&amp;","&amp;VLOOKUP(A233,'Food Encyclopedia'!$C$2:$K$999,6)</f>
        <v>Nectarine, white, whole, fresh,HGO Farms,,Fruits</v>
      </c>
      <c r="C233" s="2" t="s">
        <v>89</v>
      </c>
      <c r="D233" s="31" t="str">
        <f>VLOOKUP(A233,'Food Encyclopedia'!$C$2:$K$999,6)</f>
        <v>Fruits</v>
      </c>
      <c r="E233" s="98">
        <v>30.0</v>
      </c>
      <c r="F233" s="31">
        <f t="shared" si="1"/>
        <v>30000</v>
      </c>
      <c r="G233" s="31" t="str">
        <f>VLOOKUP(A233,'Food Encyclopedia'!$C$2:$K$999,7)</f>
        <v>Fruit</v>
      </c>
      <c r="H233" s="31" t="str">
        <f t="shared" si="2"/>
        <v>#VALUE!</v>
      </c>
      <c r="I233" s="31" t="str">
        <f t="shared" si="3"/>
        <v>#VALUE!</v>
      </c>
      <c r="J233" s="99" t="str">
        <f t="shared" si="4"/>
        <v>#VALUE!</v>
      </c>
      <c r="K233" s="116" t="str">
        <f t="shared" si="5"/>
        <v>#VALUE!</v>
      </c>
      <c r="L233" s="31">
        <f>VLOOKUP(A233,'Absolute Total Monosaccharide C'!$E$2:$T$999,3)</f>
        <v>0.313441</v>
      </c>
      <c r="M233" s="31">
        <f>VLOOKUP(A233,'Absolute Total Monosaccharide C'!$E$2:$T$999,4)</f>
        <v>0.015565</v>
      </c>
      <c r="N233" s="31">
        <f>VLOOKUP(A233,'Absolute Total Monosaccharide C'!$E$2:$T$999,5)</f>
        <v>0.121853</v>
      </c>
      <c r="O233" s="31">
        <f>VLOOKUP(A233,'Absolute Total Monosaccharide C'!$E$2:$T$999,6)</f>
        <v>0.010105</v>
      </c>
      <c r="P233" s="100">
        <f>VLOOKUP(A233,'Absolute Total Monosaccharide C'!$E$2:$T$999,7)</f>
        <v>0.019877</v>
      </c>
      <c r="Q233" s="31">
        <f>VLOOKUP(A233,'Absolute Total Monosaccharide C'!$E$2:$T$999,8)</f>
        <v>0.002891</v>
      </c>
      <c r="R233" s="31">
        <f>VLOOKUP(A233,'Absolute Total Monosaccharide C'!$E$2:$T$999,9)</f>
        <v>0.001343</v>
      </c>
      <c r="S233" s="31">
        <f>VLOOKUP(A233,'Absolute Total Monosaccharide C'!$E$2:$T$999,10)</f>
        <v>0</v>
      </c>
      <c r="T233" s="31">
        <f>VLOOKUP(A233,'Absolute Total Monosaccharide C'!$E$2:$T$999,11)</f>
        <v>0.021031</v>
      </c>
      <c r="U233" s="31">
        <f>VLOOKUP(A233,'Absolute Total Monosaccharide C'!$E$2:$T$999,12)</f>
        <v>0</v>
      </c>
      <c r="V233" s="31">
        <f>VLOOKUP(A233,'Absolute Total Monosaccharide C'!$E$2:$T$999,13)</f>
        <v>0</v>
      </c>
      <c r="W233" s="31">
        <f>VLOOKUP(A233,'Absolute Total Monosaccharide C'!$E$2:$T$999,14)</f>
        <v>0.000819</v>
      </c>
      <c r="X233" s="31">
        <f>VLOOKUP(A233,'Absolute Total Monosaccharide C'!$E$2:$T$999,15)</f>
        <v>0</v>
      </c>
      <c r="Y233" s="31">
        <f>VLOOKUP(A233,'Absolute Total Monosaccharide C'!$E$2:$T$999,16)</f>
        <v>0</v>
      </c>
      <c r="Z233" s="100">
        <f>VLOOKUP(A233,'Absolute Total Monosaccharide C'!$E$2:$T$999,2)</f>
        <v>10.19</v>
      </c>
      <c r="AA233" s="31"/>
    </row>
    <row r="234">
      <c r="A234" s="19" t="s">
        <v>140</v>
      </c>
      <c r="B234" s="8" t="str">
        <f>VLOOKUP(A234,'Food Encyclopedia'!$C$2:$K$999,3)&amp;","&amp;VLOOKUP(A234,'Food Encyclopedia'!$C$2:$K$999,4)&amp;","&amp;VLOOKUP(A234,'Food Encyclopedia'!$C$2:$K$999,5)&amp;","&amp;VLOOKUP(A234,'Food Encyclopedia'!$C$2:$K$999,6)</f>
        <v>Apple, red delicious, whole without seed, fresh,Washington,,Fruits</v>
      </c>
      <c r="C234" s="2" t="s">
        <v>89</v>
      </c>
      <c r="D234" s="31" t="str">
        <f>VLOOKUP(A234,'Food Encyclopedia'!$C$2:$K$999,6)</f>
        <v>Fruits</v>
      </c>
      <c r="E234" s="98">
        <v>30.0</v>
      </c>
      <c r="F234" s="31">
        <f t="shared" si="1"/>
        <v>30000</v>
      </c>
      <c r="G234" s="31" t="str">
        <f>VLOOKUP(A234,'Food Encyclopedia'!$C$2:$K$999,7)</f>
        <v>Fruit</v>
      </c>
      <c r="H234" s="31" t="str">
        <f t="shared" si="2"/>
        <v>#VALUE!</v>
      </c>
      <c r="I234" s="31" t="str">
        <f t="shared" si="3"/>
        <v>#VALUE!</v>
      </c>
      <c r="J234" s="99" t="str">
        <f t="shared" si="4"/>
        <v>#VALUE!</v>
      </c>
      <c r="K234" s="116" t="str">
        <f t="shared" si="5"/>
        <v>#VALUE!</v>
      </c>
      <c r="L234" s="31">
        <f>VLOOKUP(A234,'Absolute Total Monosaccharide C'!$E$2:$T$999,3)</f>
        <v>0.179471</v>
      </c>
      <c r="M234" s="31">
        <f>VLOOKUP(A234,'Absolute Total Monosaccharide C'!$E$2:$T$999,4)</f>
        <v>0.015393</v>
      </c>
      <c r="N234" s="31">
        <f>VLOOKUP(A234,'Absolute Total Monosaccharide C'!$E$2:$T$999,5)</f>
        <v>0.110612</v>
      </c>
      <c r="O234" s="31">
        <f>VLOOKUP(A234,'Absolute Total Monosaccharide C'!$E$2:$T$999,6)</f>
        <v>0.009527</v>
      </c>
      <c r="P234" s="100">
        <f>VLOOKUP(A234,'Absolute Total Monosaccharide C'!$E$2:$T$999,7)</f>
        <v>0.015165</v>
      </c>
      <c r="Q234" s="31">
        <f>VLOOKUP(A234,'Absolute Total Monosaccharide C'!$E$2:$T$999,8)</f>
        <v>0.001854</v>
      </c>
      <c r="R234" s="31">
        <f>VLOOKUP(A234,'Absolute Total Monosaccharide C'!$E$2:$T$999,9)</f>
        <v>0.00086</v>
      </c>
      <c r="S234" s="31">
        <f>VLOOKUP(A234,'Absolute Total Monosaccharide C'!$E$2:$T$999,10)</f>
        <v>0</v>
      </c>
      <c r="T234" s="31">
        <f>VLOOKUP(A234,'Absolute Total Monosaccharide C'!$E$2:$T$999,11)</f>
        <v>0.013841</v>
      </c>
      <c r="U234" s="31">
        <f>VLOOKUP(A234,'Absolute Total Monosaccharide C'!$E$2:$T$999,12)</f>
        <v>0</v>
      </c>
      <c r="V234" s="31">
        <f>VLOOKUP(A234,'Absolute Total Monosaccharide C'!$E$2:$T$999,13)</f>
        <v>0</v>
      </c>
      <c r="W234" s="31">
        <f>VLOOKUP(A234,'Absolute Total Monosaccharide C'!$E$2:$T$999,14)</f>
        <v>0.000741</v>
      </c>
      <c r="X234" s="31">
        <f>VLOOKUP(A234,'Absolute Total Monosaccharide C'!$E$2:$T$999,15)</f>
        <v>0</v>
      </c>
      <c r="Y234" s="31">
        <f>VLOOKUP(A234,'Absolute Total Monosaccharide C'!$E$2:$T$999,16)</f>
        <v>0</v>
      </c>
      <c r="Z234" s="100">
        <f>VLOOKUP(A234,'Absolute Total Monosaccharide C'!$E$2:$T$999,2)</f>
        <v>9.99</v>
      </c>
      <c r="AA234" s="31"/>
    </row>
    <row r="235">
      <c r="A235" s="19" t="s">
        <v>471</v>
      </c>
      <c r="B235" s="8" t="str">
        <f>VLOOKUP(A235,'Food Encyclopedia'!$C$2:$K$999,3)&amp;","&amp;VLOOKUP(A235,'Food Encyclopedia'!$C$2:$K$999,4)&amp;","&amp;VLOOKUP(A235,'Food Encyclopedia'!$C$2:$K$999,5)&amp;","&amp;VLOOKUP(A235,'Food Encyclopedia'!$C$2:$K$999,6)</f>
        <v>Potato, russet, whole, fresh,NA,,Vegetables</v>
      </c>
      <c r="C235" s="2" t="s">
        <v>418</v>
      </c>
      <c r="D235" s="31" t="str">
        <f>VLOOKUP(A235,'Food Encyclopedia'!$C$2:$K$999,6)</f>
        <v>Vegetables</v>
      </c>
      <c r="E235" s="98">
        <v>70.0</v>
      </c>
      <c r="F235" s="31">
        <f t="shared" si="1"/>
        <v>70000</v>
      </c>
      <c r="G235" s="31" t="str">
        <f>VLOOKUP(A235,'Food Encyclopedia'!$C$2:$K$999,7)</f>
        <v>Vegetable</v>
      </c>
      <c r="H235" s="31" t="str">
        <f t="shared" si="2"/>
        <v>#VALUE!</v>
      </c>
      <c r="I235" s="31" t="str">
        <f t="shared" si="3"/>
        <v>#VALUE!</v>
      </c>
      <c r="J235" s="99" t="str">
        <f t="shared" si="4"/>
        <v>#VALUE!</v>
      </c>
      <c r="K235" s="116" t="str">
        <f t="shared" si="5"/>
        <v>#VALUE!</v>
      </c>
      <c r="L235" s="31">
        <f>VLOOKUP(A235,'Absolute Total Monosaccharide C'!$E$2:$T$999,3)</f>
        <v>0.699766</v>
      </c>
      <c r="M235" s="31">
        <f>VLOOKUP(A235,'Absolute Total Monosaccharide C'!$E$2:$T$999,4)</f>
        <v>0.026151</v>
      </c>
      <c r="N235" s="31">
        <f>VLOOKUP(A235,'Absolute Total Monosaccharide C'!$E$2:$T$999,5)</f>
        <v>0</v>
      </c>
      <c r="O235" s="31">
        <f>VLOOKUP(A235,'Absolute Total Monosaccharide C'!$E$2:$T$999,6)</f>
        <v>0.001412</v>
      </c>
      <c r="P235" s="100">
        <f>VLOOKUP(A235,'Absolute Total Monosaccharide C'!$E$2:$T$999,7)</f>
        <v>0.005333</v>
      </c>
      <c r="Q235" s="31">
        <f>VLOOKUP(A235,'Absolute Total Monosaccharide C'!$E$2:$T$999,8)</f>
        <v>0.000857</v>
      </c>
      <c r="R235" s="31">
        <f>VLOOKUP(A235,'Absolute Total Monosaccharide C'!$E$2:$T$999,9)</f>
        <v>0.000773</v>
      </c>
      <c r="S235" s="31">
        <f>VLOOKUP(A235,'Absolute Total Monosaccharide C'!$E$2:$T$999,10)</f>
        <v>0</v>
      </c>
      <c r="T235" s="31">
        <f>VLOOKUP(A235,'Absolute Total Monosaccharide C'!$E$2:$T$999,11)</f>
        <v>0.00681</v>
      </c>
      <c r="U235" s="31">
        <f>VLOOKUP(A235,'Absolute Total Monosaccharide C'!$E$2:$T$999,12)</f>
        <v>0</v>
      </c>
      <c r="V235" s="31">
        <f>VLOOKUP(A235,'Absolute Total Monosaccharide C'!$E$2:$T$999,13)</f>
        <v>0</v>
      </c>
      <c r="W235" s="31">
        <f>VLOOKUP(A235,'Absolute Total Monosaccharide C'!$E$2:$T$999,14)</f>
        <v>0</v>
      </c>
      <c r="X235" s="31">
        <f>VLOOKUP(A235,'Absolute Total Monosaccharide C'!$E$2:$T$999,15)</f>
        <v>0</v>
      </c>
      <c r="Y235" s="31">
        <f>VLOOKUP(A235,'Absolute Total Monosaccharide C'!$E$2:$T$999,16)</f>
        <v>0.000348</v>
      </c>
      <c r="Z235" s="100">
        <f>VLOOKUP(A235,'Absolute Total Monosaccharide C'!$E$2:$T$999,2)</f>
        <v>10.35</v>
      </c>
      <c r="AA235" s="19">
        <v>1.398476404</v>
      </c>
    </row>
    <row r="236">
      <c r="A236" s="19" t="s">
        <v>1038</v>
      </c>
      <c r="B236" s="8" t="str">
        <f>VLOOKUP(A236,'Food Encyclopedia'!$C$2:$K$999,3)&amp;","&amp;VLOOKUP(A236,'Food Encyclopedia'!$C$2:$K$999,4)&amp;","&amp;VLOOKUP(A236,'Food Encyclopedia'!$C$2:$K$999,5)&amp;","&amp;VLOOKUP(A236,'Food Encyclopedia'!$C$2:$K$999,6)</f>
        <v>baby food blend, commercial product, pouch,Gerber Organic,Apple (2/5), zucchini (1 tbsp), spinach leaves (1/2), strawberry (1/2), sitter (2nd foods),Fruits</v>
      </c>
      <c r="C236" s="2" t="s">
        <v>812</v>
      </c>
      <c r="D236" s="31" t="str">
        <f>VLOOKUP(A236,'Food Encyclopedia'!$C$2:$K$999,6)</f>
        <v>Fruits</v>
      </c>
      <c r="E236" s="98">
        <v>50.0</v>
      </c>
      <c r="F236" s="31">
        <f t="shared" si="1"/>
        <v>50000</v>
      </c>
      <c r="G236" s="31" t="str">
        <f>VLOOKUP(A236,'Food Encyclopedia'!$C$2:$K$999,7)</f>
        <v>Commercial weaning</v>
      </c>
      <c r="H236" s="31" t="str">
        <f t="shared" si="2"/>
        <v>#VALUE!</v>
      </c>
      <c r="I236" s="31" t="str">
        <f t="shared" si="3"/>
        <v>#VALUE!</v>
      </c>
      <c r="J236" s="99" t="str">
        <f t="shared" si="4"/>
        <v>#VALUE!</v>
      </c>
      <c r="K236" s="116" t="str">
        <f t="shared" si="5"/>
        <v>#VALUE!</v>
      </c>
      <c r="L236" s="31">
        <f>VLOOKUP(A236,'Absolute Total Monosaccharide C'!$E$2:$T$999,3)</f>
        <v>0.231665</v>
      </c>
      <c r="M236" s="31">
        <f>VLOOKUP(A236,'Absolute Total Monosaccharide C'!$E$2:$T$999,4)</f>
        <v>0.015182</v>
      </c>
      <c r="N236" s="31">
        <f>VLOOKUP(A236,'Absolute Total Monosaccharide C'!$E$2:$T$999,5)</f>
        <v>0.193824</v>
      </c>
      <c r="O236" s="31">
        <f>VLOOKUP(A236,'Absolute Total Monosaccharide C'!$E$2:$T$999,6)</f>
        <v>0.011068</v>
      </c>
      <c r="P236" s="100">
        <f>VLOOKUP(A236,'Absolute Total Monosaccharide C'!$E$2:$T$999,7)</f>
        <v>0.011284</v>
      </c>
      <c r="Q236" s="31">
        <f>VLOOKUP(A236,'Absolute Total Monosaccharide C'!$E$2:$T$999,8)</f>
        <v>0.002243</v>
      </c>
      <c r="R236" s="31">
        <f>VLOOKUP(A236,'Absolute Total Monosaccharide C'!$E$2:$T$999,9)</f>
        <v>0.001243</v>
      </c>
      <c r="S236" s="31">
        <f>VLOOKUP(A236,'Absolute Total Monosaccharide C'!$E$2:$T$999,10)</f>
        <v>0</v>
      </c>
      <c r="T236" s="31">
        <f>VLOOKUP(A236,'Absolute Total Monosaccharide C'!$E$2:$T$999,11)</f>
        <v>0.014636</v>
      </c>
      <c r="U236" s="31">
        <f>VLOOKUP(A236,'Absolute Total Monosaccharide C'!$E$2:$T$999,12)</f>
        <v>0</v>
      </c>
      <c r="V236" s="31">
        <f>VLOOKUP(A236,'Absolute Total Monosaccharide C'!$E$2:$T$999,13)</f>
        <v>0</v>
      </c>
      <c r="W236" s="31">
        <f>VLOOKUP(A236,'Absolute Total Monosaccharide C'!$E$2:$T$999,14)</f>
        <v>0.000709</v>
      </c>
      <c r="X236" s="31">
        <f>VLOOKUP(A236,'Absolute Total Monosaccharide C'!$E$2:$T$999,15)</f>
        <v>0.000457</v>
      </c>
      <c r="Y236" s="31">
        <f>VLOOKUP(A236,'Absolute Total Monosaccharide C'!$E$2:$T$999,16)</f>
        <v>0</v>
      </c>
      <c r="Z236" s="100">
        <f>VLOOKUP(A236,'Absolute Total Monosaccharide C'!$E$2:$T$999,2)</f>
        <v>10.2</v>
      </c>
      <c r="AA236" s="31"/>
    </row>
    <row r="237">
      <c r="A237" s="19" t="s">
        <v>994</v>
      </c>
      <c r="B237" s="8" t="str">
        <f>VLOOKUP(A237,'Food Encyclopedia'!$C$2:$K$999,3)&amp;","&amp;VLOOKUP(A237,'Food Encyclopedia'!$C$2:$K$999,4)&amp;","&amp;VLOOKUP(A237,'Food Encyclopedia'!$C$2:$K$999,5)&amp;","&amp;VLOOKUP(A237,'Food Encyclopedia'!$C$2:$K$999,6)</f>
        <v>Organic Baby Food, commercial product, pouch,Organics,Apple, peach &amp; prune, Stage 2 (6+ months),Fruits</v>
      </c>
      <c r="C237" s="2" t="s">
        <v>812</v>
      </c>
      <c r="D237" s="31" t="str">
        <f>VLOOKUP(A237,'Food Encyclopedia'!$C$2:$K$999,6)</f>
        <v>Fruits</v>
      </c>
      <c r="E237" s="98">
        <v>50.0</v>
      </c>
      <c r="F237" s="31">
        <f t="shared" si="1"/>
        <v>50000</v>
      </c>
      <c r="G237" s="31" t="str">
        <f>VLOOKUP(A237,'Food Encyclopedia'!$C$2:$K$999,7)</f>
        <v>Commercial weaning</v>
      </c>
      <c r="H237" s="31" t="str">
        <f t="shared" si="2"/>
        <v>#VALUE!</v>
      </c>
      <c r="I237" s="31" t="str">
        <f t="shared" si="3"/>
        <v>#VALUE!</v>
      </c>
      <c r="J237" s="99" t="str">
        <f t="shared" si="4"/>
        <v>#VALUE!</v>
      </c>
      <c r="K237" s="116" t="str">
        <f t="shared" si="5"/>
        <v>#VALUE!</v>
      </c>
      <c r="L237" s="31">
        <f>VLOOKUP(A237,'Absolute Total Monosaccharide C'!$E$2:$T$999,3)</f>
        <v>0.222151</v>
      </c>
      <c r="M237" s="31">
        <f>VLOOKUP(A237,'Absolute Total Monosaccharide C'!$E$2:$T$999,4)</f>
        <v>0.013087</v>
      </c>
      <c r="N237" s="31">
        <f>VLOOKUP(A237,'Absolute Total Monosaccharide C'!$E$2:$T$999,5)</f>
        <v>0.142817</v>
      </c>
      <c r="O237" s="31">
        <f>VLOOKUP(A237,'Absolute Total Monosaccharide C'!$E$2:$T$999,6)</f>
        <v>0.010777</v>
      </c>
      <c r="P237" s="100">
        <f>VLOOKUP(A237,'Absolute Total Monosaccharide C'!$E$2:$T$999,7)</f>
        <v>0.011831</v>
      </c>
      <c r="Q237" s="31">
        <f>VLOOKUP(A237,'Absolute Total Monosaccharide C'!$E$2:$T$999,8)</f>
        <v>0</v>
      </c>
      <c r="R237" s="31">
        <f>VLOOKUP(A237,'Absolute Total Monosaccharide C'!$E$2:$T$999,9)</f>
        <v>0.001654</v>
      </c>
      <c r="S237" s="31">
        <f>VLOOKUP(A237,'Absolute Total Monosaccharide C'!$E$2:$T$999,10)</f>
        <v>0</v>
      </c>
      <c r="T237" s="31">
        <f>VLOOKUP(A237,'Absolute Total Monosaccharide C'!$E$2:$T$999,11)</f>
        <v>0.019234</v>
      </c>
      <c r="U237" s="31">
        <f>VLOOKUP(A237,'Absolute Total Monosaccharide C'!$E$2:$T$999,12)</f>
        <v>0.000517</v>
      </c>
      <c r="V237" s="31">
        <f>VLOOKUP(A237,'Absolute Total Monosaccharide C'!$E$2:$T$999,13)</f>
        <v>0.000208</v>
      </c>
      <c r="W237" s="31">
        <f>VLOOKUP(A237,'Absolute Total Monosaccharide C'!$E$2:$T$999,14)</f>
        <v>0</v>
      </c>
      <c r="X237" s="31">
        <f>VLOOKUP(A237,'Absolute Total Monosaccharide C'!$E$2:$T$999,15)</f>
        <v>0</v>
      </c>
      <c r="Y237" s="31">
        <f>VLOOKUP(A237,'Absolute Total Monosaccharide C'!$E$2:$T$999,16)</f>
        <v>0.000296</v>
      </c>
      <c r="Z237" s="100">
        <f>VLOOKUP(A237,'Absolute Total Monosaccharide C'!$E$2:$T$999,2)</f>
        <v>10.64</v>
      </c>
      <c r="AA237" s="31"/>
    </row>
    <row r="238">
      <c r="A238" s="19" t="s">
        <v>970</v>
      </c>
      <c r="B238" s="8" t="str">
        <f>VLOOKUP(A238,'Food Encyclopedia'!$C$2:$K$999,3)&amp;","&amp;VLOOKUP(A238,'Food Encyclopedia'!$C$2:$K$999,4)&amp;","&amp;VLOOKUP(A238,'Food Encyclopedia'!$C$2:$K$999,5)&amp;","&amp;VLOOKUP(A238,'Food Encyclopedia'!$C$2:$K$999,6)</f>
        <v>GoGo Squeez, commercial product, pouch,Materne,Apple Banana- fruit on the go,Fruits</v>
      </c>
      <c r="C238" s="2" t="s">
        <v>812</v>
      </c>
      <c r="D238" s="31" t="str">
        <f>VLOOKUP(A238,'Food Encyclopedia'!$C$2:$K$999,6)</f>
        <v>Fruits</v>
      </c>
      <c r="E238" s="98">
        <v>50.0</v>
      </c>
      <c r="F238" s="31">
        <f t="shared" si="1"/>
        <v>50000</v>
      </c>
      <c r="G238" s="31" t="str">
        <f>VLOOKUP(A238,'Food Encyclopedia'!$C$2:$K$999,7)</f>
        <v>Commercial weaning</v>
      </c>
      <c r="H238" s="31" t="str">
        <f t="shared" si="2"/>
        <v>#VALUE!</v>
      </c>
      <c r="I238" s="31" t="str">
        <f t="shared" si="3"/>
        <v>#VALUE!</v>
      </c>
      <c r="J238" s="99" t="str">
        <f t="shared" si="4"/>
        <v>#VALUE!</v>
      </c>
      <c r="K238" s="116" t="str">
        <f t="shared" si="5"/>
        <v>#VALUE!</v>
      </c>
      <c r="L238" s="31">
        <f>VLOOKUP(A238,'Absolute Total Monosaccharide C'!$E$2:$T$999,3)</f>
        <v>0.267148</v>
      </c>
      <c r="M238" s="31">
        <f>VLOOKUP(A238,'Absolute Total Monosaccharide C'!$E$2:$T$999,4)</f>
        <v>0.011332</v>
      </c>
      <c r="N238" s="31">
        <f>VLOOKUP(A238,'Absolute Total Monosaccharide C'!$E$2:$T$999,5)</f>
        <v>0.090857</v>
      </c>
      <c r="O238" s="31">
        <f>VLOOKUP(A238,'Absolute Total Monosaccharide C'!$E$2:$T$999,6)</f>
        <v>0.012434</v>
      </c>
      <c r="P238" s="100">
        <f>VLOOKUP(A238,'Absolute Total Monosaccharide C'!$E$2:$T$999,7)</f>
        <v>0.010535</v>
      </c>
      <c r="Q238" s="31">
        <f>VLOOKUP(A238,'Absolute Total Monosaccharide C'!$E$2:$T$999,8)</f>
        <v>0</v>
      </c>
      <c r="R238" s="31">
        <f>VLOOKUP(A238,'Absolute Total Monosaccharide C'!$E$2:$T$999,9)</f>
        <v>0.001448</v>
      </c>
      <c r="S238" s="31">
        <f>VLOOKUP(A238,'Absolute Total Monosaccharide C'!$E$2:$T$999,10)</f>
        <v>0</v>
      </c>
      <c r="T238" s="31">
        <f>VLOOKUP(A238,'Absolute Total Monosaccharide C'!$E$2:$T$999,11)</f>
        <v>0.019213</v>
      </c>
      <c r="U238" s="31">
        <f>VLOOKUP(A238,'Absolute Total Monosaccharide C'!$E$2:$T$999,12)</f>
        <v>0</v>
      </c>
      <c r="V238" s="31">
        <f>VLOOKUP(A238,'Absolute Total Monosaccharide C'!$E$2:$T$999,13)</f>
        <v>0</v>
      </c>
      <c r="W238" s="31">
        <f>VLOOKUP(A238,'Absolute Total Monosaccharide C'!$E$2:$T$999,14)</f>
        <v>0.001789</v>
      </c>
      <c r="X238" s="31">
        <f>VLOOKUP(A238,'Absolute Total Monosaccharide C'!$E$2:$T$999,15)</f>
        <v>0</v>
      </c>
      <c r="Y238" s="31">
        <f>VLOOKUP(A238,'Absolute Total Monosaccharide C'!$E$2:$T$999,16)</f>
        <v>0.000318</v>
      </c>
      <c r="Z238" s="100">
        <f>VLOOKUP(A238,'Absolute Total Monosaccharide C'!$E$2:$T$999,2)</f>
        <v>10.54</v>
      </c>
      <c r="AA238" s="31"/>
    </row>
    <row r="239">
      <c r="A239" s="19" t="s">
        <v>1162</v>
      </c>
      <c r="B239" s="8" t="str">
        <f>VLOOKUP(A239,'Food Encyclopedia'!$C$2:$K$999,3)&amp;","&amp;VLOOKUP(A239,'Food Encyclopedia'!$C$2:$K$999,4)&amp;","&amp;VLOOKUP(A239,'Food Encyclopedia'!$C$2:$K$999,5)&amp;","&amp;VLOOKUP(A239,'Food Encyclopedia'!$C$2:$K$999,6)</f>
        <v>Pasta, spaghetti (gluten-free), NA , dried,Barilla,Made with corn &amp; rice,Grain Products</v>
      </c>
      <c r="C239" s="2" t="s">
        <v>1166</v>
      </c>
      <c r="D239" s="31" t="str">
        <f>VLOOKUP(A239,'Food Encyclopedia'!$C$2:$K$999,6)</f>
        <v>Grain Products</v>
      </c>
      <c r="E239" s="98">
        <v>40.0</v>
      </c>
      <c r="F239" s="31">
        <f t="shared" si="1"/>
        <v>40000</v>
      </c>
      <c r="G239" s="31" t="str">
        <f>VLOOKUP(A239,'Food Encyclopedia'!$C$2:$K$999,7)</f>
        <v>Pasta</v>
      </c>
      <c r="H239" s="31" t="str">
        <f t="shared" si="2"/>
        <v>#VALUE!</v>
      </c>
      <c r="I239" s="31" t="str">
        <f t="shared" si="3"/>
        <v>#VALUE!</v>
      </c>
      <c r="J239" s="99" t="str">
        <f t="shared" si="4"/>
        <v>#VALUE!</v>
      </c>
      <c r="K239" s="116" t="str">
        <f t="shared" si="5"/>
        <v>#VALUE!</v>
      </c>
      <c r="L239" s="31">
        <f>VLOOKUP(A239,'Absolute Total Monosaccharide C'!$E$2:$T$999,3)</f>
        <v>0.826005</v>
      </c>
      <c r="M239" s="31">
        <f>VLOOKUP(A239,'Absolute Total Monosaccharide C'!$E$2:$T$999,4)</f>
        <v>0.002434</v>
      </c>
      <c r="N239" s="31">
        <f>VLOOKUP(A239,'Absolute Total Monosaccharide C'!$E$2:$T$999,5)</f>
        <v>0.004724</v>
      </c>
      <c r="O239" s="31">
        <f>VLOOKUP(A239,'Absolute Total Monosaccharide C'!$E$2:$T$999,6)</f>
        <v>0.001685</v>
      </c>
      <c r="P239" s="100">
        <f>VLOOKUP(A239,'Absolute Total Monosaccharide C'!$E$2:$T$999,7)</f>
        <v>0.00743</v>
      </c>
      <c r="Q239" s="31">
        <f>VLOOKUP(A239,'Absolute Total Monosaccharide C'!$E$2:$T$999,8)</f>
        <v>0.000221</v>
      </c>
      <c r="R239" s="102">
        <f>VLOOKUP(A239,'Absolute Total Monosaccharide C'!$E$2:$T$999,9)</f>
        <v>0.0000405</v>
      </c>
      <c r="S239" s="102">
        <f>VLOOKUP(A239,'Absolute Total Monosaccharide C'!$E$2:$T$999,10)</f>
        <v>0.0000331</v>
      </c>
      <c r="T239" s="102">
        <f>VLOOKUP(A239,'Absolute Total Monosaccharide C'!$E$2:$T$999,11)</f>
        <v>0.0000768</v>
      </c>
      <c r="U239" s="31">
        <f>VLOOKUP(A239,'Absolute Total Monosaccharide C'!$E$2:$T$999,12)</f>
        <v>0</v>
      </c>
      <c r="V239" s="31">
        <f>VLOOKUP(A239,'Absolute Total Monosaccharide C'!$E$2:$T$999,13)</f>
        <v>0</v>
      </c>
      <c r="W239" s="31">
        <f>VLOOKUP(A239,'Absolute Total Monosaccharide C'!$E$2:$T$999,14)</f>
        <v>0.000391</v>
      </c>
      <c r="X239" s="31">
        <f>VLOOKUP(A239,'Absolute Total Monosaccharide C'!$E$2:$T$999,15)</f>
        <v>0</v>
      </c>
      <c r="Y239" s="31">
        <f>VLOOKUP(A239,'Absolute Total Monosaccharide C'!$E$2:$T$999,16)</f>
        <v>0.000279</v>
      </c>
      <c r="Z239" s="100">
        <f>VLOOKUP(A239,'Absolute Total Monosaccharide C'!$E$2:$T$999,2)</f>
        <v>10.05</v>
      </c>
      <c r="AA239" s="31"/>
    </row>
    <row r="240">
      <c r="A240" s="19" t="s">
        <v>1269</v>
      </c>
      <c r="B240" s="8" t="str">
        <f>VLOOKUP(A240,'Food Encyclopedia'!$C$2:$K$999,3)&amp;","&amp;VLOOKUP(A240,'Food Encyclopedia'!$C$2:$K$999,4)&amp;","&amp;VLOOKUP(A240,'Food Encyclopedia'!$C$2:$K$999,5)&amp;","&amp;VLOOKUP(A240,'Food Encyclopedia'!$C$2:$K$999,6)</f>
        <v>Rolled Oats, NA, whole grain, dried,Bob's Red Mill,Quick Cooking Rolled Oats: Whole Grain,Grain Products</v>
      </c>
      <c r="C240" s="2" t="s">
        <v>1272</v>
      </c>
      <c r="D240" s="31" t="str">
        <f>VLOOKUP(A240,'Food Encyclopedia'!$C$2:$K$999,6)</f>
        <v>Grain Products</v>
      </c>
      <c r="E240" s="98">
        <v>40.0</v>
      </c>
      <c r="F240" s="31">
        <f t="shared" si="1"/>
        <v>40000</v>
      </c>
      <c r="G240" s="31" t="str">
        <f>VLOOKUP(A240,'Food Encyclopedia'!$C$2:$K$999,7)</f>
        <v>Cereal</v>
      </c>
      <c r="H240" s="31" t="str">
        <f t="shared" si="2"/>
        <v>#VALUE!</v>
      </c>
      <c r="I240" s="31" t="str">
        <f t="shared" si="3"/>
        <v>#VALUE!</v>
      </c>
      <c r="J240" s="99" t="str">
        <f t="shared" si="4"/>
        <v>#VALUE!</v>
      </c>
      <c r="K240" s="116" t="str">
        <f t="shared" si="5"/>
        <v>#VALUE!</v>
      </c>
      <c r="L240" s="31">
        <f>VLOOKUP(A240,'Absolute Total Monosaccharide C'!$E$2:$T$999,3)</f>
        <v>0.618186</v>
      </c>
      <c r="M240" s="31">
        <f>VLOOKUP(A240,'Absolute Total Monosaccharide C'!$E$2:$T$999,4)</f>
        <v>0.004384</v>
      </c>
      <c r="N240" s="31">
        <f>VLOOKUP(A240,'Absolute Total Monosaccharide C'!$E$2:$T$999,5)</f>
        <v>0.004402</v>
      </c>
      <c r="O240" s="31">
        <f>VLOOKUP(A240,'Absolute Total Monosaccharide C'!$E$2:$T$999,6)</f>
        <v>0.006223</v>
      </c>
      <c r="P240" s="100">
        <f>VLOOKUP(A240,'Absolute Total Monosaccharide C'!$E$2:$T$999,7)</f>
        <v>0.00949</v>
      </c>
      <c r="Q240" s="31">
        <f>VLOOKUP(A240,'Absolute Total Monosaccharide C'!$E$2:$T$999,8)</f>
        <v>0.00037</v>
      </c>
      <c r="R240" s="102">
        <f>VLOOKUP(A240,'Absolute Total Monosaccharide C'!$E$2:$T$999,9)</f>
        <v>0.0000955</v>
      </c>
      <c r="S240" s="102">
        <f>VLOOKUP(A240,'Absolute Total Monosaccharide C'!$E$2:$T$999,10)</f>
        <v>0.000087</v>
      </c>
      <c r="T240" s="31">
        <f>VLOOKUP(A240,'Absolute Total Monosaccharide C'!$E$2:$T$999,11)</f>
        <v>0.000102</v>
      </c>
      <c r="U240" s="31">
        <f>VLOOKUP(A240,'Absolute Total Monosaccharide C'!$E$2:$T$999,12)</f>
        <v>0</v>
      </c>
      <c r="V240" s="31">
        <f>VLOOKUP(A240,'Absolute Total Monosaccharide C'!$E$2:$T$999,13)</f>
        <v>0</v>
      </c>
      <c r="W240" s="31">
        <f>VLOOKUP(A240,'Absolute Total Monosaccharide C'!$E$2:$T$999,14)</f>
        <v>0.00078</v>
      </c>
      <c r="X240" s="31">
        <f>VLOOKUP(A240,'Absolute Total Monosaccharide C'!$E$2:$T$999,15)</f>
        <v>0</v>
      </c>
      <c r="Y240" s="31">
        <f>VLOOKUP(A240,'Absolute Total Monosaccharide C'!$E$2:$T$999,16)</f>
        <v>0.00055</v>
      </c>
      <c r="Z240" s="100">
        <f>VLOOKUP(A240,'Absolute Total Monosaccharide C'!$E$2:$T$999,2)</f>
        <v>10.36</v>
      </c>
      <c r="AA240" s="31"/>
    </row>
    <row r="241">
      <c r="A241" s="19" t="s">
        <v>1249</v>
      </c>
      <c r="B241" s="8" t="str">
        <f>VLOOKUP(A241,'Food Encyclopedia'!$C$2:$K$999,3)&amp;","&amp;VLOOKUP(A241,'Food Encyclopedia'!$C$2:$K$999,4)&amp;","&amp;VLOOKUP(A241,'Food Encyclopedia'!$C$2:$K$999,5)&amp;","&amp;VLOOKUP(A241,'Food Encyclopedia'!$C$2:$K$999,6)</f>
        <v>Polenta, NA, NA, dried,Bob's Red Mill,Yellow Corn Grits also known as Polenta,Grain Products</v>
      </c>
      <c r="D241" s="31" t="str">
        <f>VLOOKUP(A241,'Food Encyclopedia'!$C$2:$K$999,6)</f>
        <v>Grain Products</v>
      </c>
      <c r="E241" s="98">
        <v>40.0</v>
      </c>
      <c r="F241" s="31">
        <f t="shared" si="1"/>
        <v>40000</v>
      </c>
      <c r="G241" s="31" t="str">
        <f>VLOOKUP(A241,'Food Encyclopedia'!$C$2:$K$999,7)</f>
        <v>Grains</v>
      </c>
      <c r="H241" s="31" t="str">
        <f t="shared" si="2"/>
        <v>#VALUE!</v>
      </c>
      <c r="I241" s="31" t="str">
        <f t="shared" si="3"/>
        <v>#VALUE!</v>
      </c>
      <c r="J241" s="99" t="str">
        <f t="shared" si="4"/>
        <v>#VALUE!</v>
      </c>
      <c r="K241" s="116" t="str">
        <f t="shared" si="5"/>
        <v>#VALUE!</v>
      </c>
      <c r="L241" s="31">
        <f>VLOOKUP(A241,'Absolute Total Monosaccharide C'!$E$2:$T$999,3)</f>
        <v>0.743798</v>
      </c>
      <c r="M241" s="31">
        <f>VLOOKUP(A241,'Absolute Total Monosaccharide C'!$E$2:$T$999,4)</f>
        <v>0.001773</v>
      </c>
      <c r="N241" s="31">
        <f>VLOOKUP(A241,'Absolute Total Monosaccharide C'!$E$2:$T$999,5)</f>
        <v>0.005207</v>
      </c>
      <c r="O241" s="31">
        <f>VLOOKUP(A241,'Absolute Total Monosaccharide C'!$E$2:$T$999,6)</f>
        <v>0.001811</v>
      </c>
      <c r="P241" s="100">
        <f>VLOOKUP(A241,'Absolute Total Monosaccharide C'!$E$2:$T$999,7)</f>
        <v>0.007136</v>
      </c>
      <c r="Q241" s="31">
        <f>VLOOKUP(A241,'Absolute Total Monosaccharide C'!$E$2:$T$999,8)</f>
        <v>0.000241</v>
      </c>
      <c r="R241" s="102">
        <f>VLOOKUP(A241,'Absolute Total Monosaccharide C'!$E$2:$T$999,9)</f>
        <v>0.000048</v>
      </c>
      <c r="S241" s="102">
        <f>VLOOKUP(A241,'Absolute Total Monosaccharide C'!$E$2:$T$999,10)</f>
        <v>0.0000609</v>
      </c>
      <c r="T241" s="102">
        <f>VLOOKUP(A241,'Absolute Total Monosaccharide C'!$E$2:$T$999,11)</f>
        <v>0.0000862</v>
      </c>
      <c r="U241" s="31">
        <f>VLOOKUP(A241,'Absolute Total Monosaccharide C'!$E$2:$T$999,12)</f>
        <v>0</v>
      </c>
      <c r="V241" s="31">
        <f>VLOOKUP(A241,'Absolute Total Monosaccharide C'!$E$2:$T$999,13)</f>
        <v>0</v>
      </c>
      <c r="W241" s="31">
        <f>VLOOKUP(A241,'Absolute Total Monosaccharide C'!$E$2:$T$999,14)</f>
        <v>0.000366</v>
      </c>
      <c r="X241" s="31">
        <f>VLOOKUP(A241,'Absolute Total Monosaccharide C'!$E$2:$T$999,15)</f>
        <v>0</v>
      </c>
      <c r="Y241" s="31">
        <f>VLOOKUP(A241,'Absolute Total Monosaccharide C'!$E$2:$T$999,16)</f>
        <v>0.000272</v>
      </c>
      <c r="Z241" s="100">
        <f>VLOOKUP(A241,'Absolute Total Monosaccharide C'!$E$2:$T$999,2)</f>
        <v>10.587</v>
      </c>
      <c r="AA241" s="31"/>
    </row>
    <row r="242">
      <c r="A242" s="19" t="s">
        <v>892</v>
      </c>
      <c r="B242" s="8" t="str">
        <f>VLOOKUP(A242,'Food Encyclopedia'!$C$2:$K$999,3)&amp;","&amp;VLOOKUP(A242,'Food Encyclopedia'!$C$2:$K$999,4)&amp;","&amp;VLOOKUP(A242,'Food Encyclopedia'!$C$2:$K$999,5)&amp;","&amp;VLOOKUP(A242,'Food Encyclopedia'!$C$2:$K$999,6)</f>
        <v>Baby food blend, commercial product, jar,Beech-Nut ,Sweet carrots, Stage 2 (6+ months),Vegetables</v>
      </c>
      <c r="C242" s="2" t="s">
        <v>858</v>
      </c>
      <c r="D242" s="31" t="str">
        <f>VLOOKUP(A242,'Food Encyclopedia'!$C$2:$K$999,6)</f>
        <v>Vegetables</v>
      </c>
      <c r="E242" s="98">
        <v>50.0</v>
      </c>
      <c r="F242" s="31">
        <f t="shared" si="1"/>
        <v>50000</v>
      </c>
      <c r="G242" s="31" t="str">
        <f>VLOOKUP(A242,'Food Encyclopedia'!$C$2:$K$999,7)</f>
        <v>Commercial weaning</v>
      </c>
      <c r="H242" s="31" t="str">
        <f t="shared" si="2"/>
        <v>#VALUE!</v>
      </c>
      <c r="I242" s="31" t="str">
        <f t="shared" si="3"/>
        <v>#VALUE!</v>
      </c>
      <c r="J242" s="99" t="str">
        <f t="shared" si="4"/>
        <v>#VALUE!</v>
      </c>
      <c r="K242" s="116" t="str">
        <f t="shared" si="5"/>
        <v>#VALUE!</v>
      </c>
      <c r="L242" s="31">
        <f>VLOOKUP(A242,'Absolute Total Monosaccharide C'!$E$2:$T$999,3)</f>
        <v>0.208839</v>
      </c>
      <c r="M242" s="31">
        <f>VLOOKUP(A242,'Absolute Total Monosaccharide C'!$E$2:$T$999,4)</f>
        <v>0.063183</v>
      </c>
      <c r="N242" s="31">
        <f>VLOOKUP(A242,'Absolute Total Monosaccharide C'!$E$2:$T$999,5)</f>
        <v>0.136317</v>
      </c>
      <c r="O242" s="31">
        <f>VLOOKUP(A242,'Absolute Total Monosaccharide C'!$E$2:$T$999,6)</f>
        <v>0.008929</v>
      </c>
      <c r="P242" s="100">
        <f>VLOOKUP(A242,'Absolute Total Monosaccharide C'!$E$2:$T$999,7)</f>
        <v>0.027232</v>
      </c>
      <c r="Q242" s="31">
        <f>VLOOKUP(A242,'Absolute Total Monosaccharide C'!$E$2:$T$999,8)</f>
        <v>0.00142</v>
      </c>
      <c r="R242" s="31">
        <f>VLOOKUP(A242,'Absolute Total Monosaccharide C'!$E$2:$T$999,9)</f>
        <v>0.00483</v>
      </c>
      <c r="S242" s="31">
        <f>VLOOKUP(A242,'Absolute Total Monosaccharide C'!$E$2:$T$999,10)</f>
        <v>0</v>
      </c>
      <c r="T242" s="31">
        <f>VLOOKUP(A242,'Absolute Total Monosaccharide C'!$E$2:$T$999,11)</f>
        <v>0.052049</v>
      </c>
      <c r="U242" s="31">
        <f>VLOOKUP(A242,'Absolute Total Monosaccharide C'!$E$2:$T$999,12)</f>
        <v>0</v>
      </c>
      <c r="V242" s="31">
        <f>VLOOKUP(A242,'Absolute Total Monosaccharide C'!$E$2:$T$999,13)</f>
        <v>0</v>
      </c>
      <c r="W242" s="31">
        <f>VLOOKUP(A242,'Absolute Total Monosaccharide C'!$E$2:$T$999,14)</f>
        <v>0.004058</v>
      </c>
      <c r="X242" s="31">
        <f>VLOOKUP(A242,'Absolute Total Monosaccharide C'!$E$2:$T$999,15)</f>
        <v>0.001109</v>
      </c>
      <c r="Y242" s="31">
        <f>VLOOKUP(A242,'Absolute Total Monosaccharide C'!$E$2:$T$999,16)</f>
        <v>0</v>
      </c>
      <c r="Z242" s="100">
        <f>VLOOKUP(A242,'Absolute Total Monosaccharide C'!$E$2:$T$999,2)</f>
        <v>10.36</v>
      </c>
      <c r="AA242" s="19">
        <v>0.975966671</v>
      </c>
    </row>
    <row r="243">
      <c r="A243" s="19" t="s">
        <v>793</v>
      </c>
      <c r="B243" s="8" t="str">
        <f>VLOOKUP(A243,'Food Encyclopedia'!$C$2:$K$999,3)&amp;","&amp;VLOOKUP(A243,'Food Encyclopedia'!$C$2:$K$999,4)&amp;","&amp;VLOOKUP(A243,'Food Encyclopedia'!$C$2:$K$999,5)&amp;","&amp;VLOOKUP(A243,'Food Encyclopedia'!$C$2:$K$999,6)</f>
        <v>Apple sauce, commercial product,Motts,No Sugar Added Applesauce, Strawberry,Fruits</v>
      </c>
      <c r="C243" s="2" t="s">
        <v>89</v>
      </c>
      <c r="D243" s="31" t="str">
        <f>VLOOKUP(A243,'Food Encyclopedia'!$C$2:$K$999,6)</f>
        <v>Fruits</v>
      </c>
      <c r="E243" s="98">
        <v>50.0</v>
      </c>
      <c r="F243" s="31">
        <f t="shared" si="1"/>
        <v>50000</v>
      </c>
      <c r="G243" s="31" t="str">
        <f>VLOOKUP(A243,'Food Encyclopedia'!$C$2:$K$999,7)</f>
        <v>Commercial weaning</v>
      </c>
      <c r="H243" s="31" t="str">
        <f t="shared" si="2"/>
        <v>#VALUE!</v>
      </c>
      <c r="I243" s="31" t="str">
        <f t="shared" si="3"/>
        <v>#VALUE!</v>
      </c>
      <c r="J243" s="99" t="str">
        <f t="shared" si="4"/>
        <v>#VALUE!</v>
      </c>
      <c r="K243" s="116" t="str">
        <f t="shared" si="5"/>
        <v>#VALUE!</v>
      </c>
      <c r="L243" s="31">
        <f>VLOOKUP(A243,'Absolute Total Monosaccharide C'!$E$2:$T$999,3)</f>
        <v>0.249208</v>
      </c>
      <c r="M243" s="31">
        <f>VLOOKUP(A243,'Absolute Total Monosaccharide C'!$E$2:$T$999,4)</f>
        <v>0.012181</v>
      </c>
      <c r="N243" s="31">
        <f>VLOOKUP(A243,'Absolute Total Monosaccharide C'!$E$2:$T$999,5)</f>
        <v>0.194805</v>
      </c>
      <c r="O243" s="31">
        <f>VLOOKUP(A243,'Absolute Total Monosaccharide C'!$E$2:$T$999,6)</f>
        <v>0.012991</v>
      </c>
      <c r="P243" s="100">
        <f>VLOOKUP(A243,'Absolute Total Monosaccharide C'!$E$2:$T$999,7)</f>
        <v>0.010738</v>
      </c>
      <c r="Q243" s="31">
        <f>VLOOKUP(A243,'Absolute Total Monosaccharide C'!$E$2:$T$999,8)</f>
        <v>0.002963</v>
      </c>
      <c r="R243" s="31">
        <f>VLOOKUP(A243,'Absolute Total Monosaccharide C'!$E$2:$T$999,9)</f>
        <v>0.001286</v>
      </c>
      <c r="S243" s="31">
        <f>VLOOKUP(A243,'Absolute Total Monosaccharide C'!$E$2:$T$999,10)</f>
        <v>0</v>
      </c>
      <c r="T243" s="31">
        <f>VLOOKUP(A243,'Absolute Total Monosaccharide C'!$E$2:$T$999,11)</f>
        <v>0.016687</v>
      </c>
      <c r="U243" s="31">
        <f>VLOOKUP(A243,'Absolute Total Monosaccharide C'!$E$2:$T$999,12)</f>
        <v>0.000757</v>
      </c>
      <c r="V243" s="31">
        <f>VLOOKUP(A243,'Absolute Total Monosaccharide C'!$E$2:$T$999,13)</f>
        <v>0.000305</v>
      </c>
      <c r="W243" s="31">
        <f>VLOOKUP(A243,'Absolute Total Monosaccharide C'!$E$2:$T$999,14)</f>
        <v>0.001203</v>
      </c>
      <c r="X243" s="31">
        <f>VLOOKUP(A243,'Absolute Total Monosaccharide C'!$E$2:$T$999,15)</f>
        <v>0</v>
      </c>
      <c r="Y243" s="31">
        <f>VLOOKUP(A243,'Absolute Total Monosaccharide C'!$E$2:$T$999,16)</f>
        <v>0.000333</v>
      </c>
      <c r="Z243" s="100">
        <f>VLOOKUP(A243,'Absolute Total Monosaccharide C'!$E$2:$T$999,2)</f>
        <v>9.91</v>
      </c>
      <c r="AA243" s="31"/>
    </row>
    <row r="244">
      <c r="A244" s="19" t="s">
        <v>444</v>
      </c>
      <c r="B244" s="8" t="str">
        <f>VLOOKUP(A244,'Food Encyclopedia'!$C$2:$K$999,3)&amp;","&amp;VLOOKUP(A244,'Food Encyclopedia'!$C$2:$K$999,4)&amp;","&amp;VLOOKUP(A244,'Food Encyclopedia'!$C$2:$K$999,5)&amp;","&amp;VLOOKUP(A244,'Food Encyclopedia'!$C$2:$K$999,6)</f>
        <v>Potato, boomer gold, whole, fresh,The little potato company,,Vegetables</v>
      </c>
      <c r="C244" s="2" t="s">
        <v>418</v>
      </c>
      <c r="D244" s="31" t="str">
        <f>VLOOKUP(A244,'Food Encyclopedia'!$C$2:$K$999,6)</f>
        <v>Vegetables</v>
      </c>
      <c r="E244" s="98">
        <v>70.0</v>
      </c>
      <c r="F244" s="31">
        <f t="shared" si="1"/>
        <v>70000</v>
      </c>
      <c r="G244" s="31" t="str">
        <f>VLOOKUP(A244,'Food Encyclopedia'!$C$2:$K$999,7)</f>
        <v>Vegetable</v>
      </c>
      <c r="H244" s="31" t="str">
        <f t="shared" si="2"/>
        <v>#VALUE!</v>
      </c>
      <c r="I244" s="31" t="str">
        <f t="shared" si="3"/>
        <v>#VALUE!</v>
      </c>
      <c r="J244" s="99" t="str">
        <f t="shared" si="4"/>
        <v>#VALUE!</v>
      </c>
      <c r="K244" s="116" t="str">
        <f t="shared" si="5"/>
        <v>#VALUE!</v>
      </c>
      <c r="L244" s="31">
        <f>VLOOKUP(A244,'Absolute Total Monosaccharide C'!$E$2:$T$999,3)</f>
        <v>0.867379</v>
      </c>
      <c r="M244" s="31">
        <f>VLOOKUP(A244,'Absolute Total Monosaccharide C'!$E$2:$T$999,4)</f>
        <v>0.031716</v>
      </c>
      <c r="N244" s="31">
        <f>VLOOKUP(A244,'Absolute Total Monosaccharide C'!$E$2:$T$999,5)</f>
        <v>0</v>
      </c>
      <c r="O244" s="31">
        <f>VLOOKUP(A244,'Absolute Total Monosaccharide C'!$E$2:$T$999,6)</f>
        <v>0.003401</v>
      </c>
      <c r="P244" s="100">
        <f>VLOOKUP(A244,'Absolute Total Monosaccharide C'!$E$2:$T$999,7)</f>
        <v>0.005175</v>
      </c>
      <c r="Q244" s="31">
        <f>VLOOKUP(A244,'Absolute Total Monosaccharide C'!$E$2:$T$999,8)</f>
        <v>0.000427</v>
      </c>
      <c r="R244" s="31">
        <f>VLOOKUP(A244,'Absolute Total Monosaccharide C'!$E$2:$T$999,9)</f>
        <v>0.001044</v>
      </c>
      <c r="S244" s="31">
        <f>VLOOKUP(A244,'Absolute Total Monosaccharide C'!$E$2:$T$999,10)</f>
        <v>0</v>
      </c>
      <c r="T244" s="31">
        <f>VLOOKUP(A244,'Absolute Total Monosaccharide C'!$E$2:$T$999,11)</f>
        <v>0.00497</v>
      </c>
      <c r="U244" s="31">
        <f>VLOOKUP(A244,'Absolute Total Monosaccharide C'!$E$2:$T$999,12)</f>
        <v>0</v>
      </c>
      <c r="V244" s="31">
        <f>VLOOKUP(A244,'Absolute Total Monosaccharide C'!$E$2:$T$999,13)</f>
        <v>0</v>
      </c>
      <c r="W244" s="31">
        <f>VLOOKUP(A244,'Absolute Total Monosaccharide C'!$E$2:$T$999,14)</f>
        <v>0.001118</v>
      </c>
      <c r="X244" s="31">
        <f>VLOOKUP(A244,'Absolute Total Monosaccharide C'!$E$2:$T$999,15)</f>
        <v>0</v>
      </c>
      <c r="Y244" s="31">
        <f>VLOOKUP(A244,'Absolute Total Monosaccharide C'!$E$2:$T$999,16)</f>
        <v>0.00025</v>
      </c>
      <c r="Z244" s="100">
        <f>VLOOKUP(A244,'Absolute Total Monosaccharide C'!$E$2:$T$999,2)</f>
        <v>10.14</v>
      </c>
      <c r="AA244" s="19">
        <v>0.82055405</v>
      </c>
    </row>
    <row r="245">
      <c r="A245" s="19" t="s">
        <v>871</v>
      </c>
      <c r="B245" s="8" t="str">
        <f>VLOOKUP(A245,'Food Encyclopedia'!$C$2:$K$999,3)&amp;","&amp;VLOOKUP(A245,'Food Encyclopedia'!$C$2:$K$999,4)&amp;","&amp;VLOOKUP(A245,'Food Encyclopedia'!$C$2:$K$999,5)&amp;","&amp;VLOOKUP(A245,'Food Encyclopedia'!$C$2:$K$999,6)</f>
        <v>Real Food For Babies, commercial product, jar,Beech-Nut Naturals,Apples, kales, Stage 2 (6+ months),Fruits</v>
      </c>
      <c r="C245" s="2" t="s">
        <v>858</v>
      </c>
      <c r="D245" s="31" t="str">
        <f>VLOOKUP(A245,'Food Encyclopedia'!$C$2:$K$999,6)</f>
        <v>Fruits</v>
      </c>
      <c r="E245" s="98">
        <v>50.0</v>
      </c>
      <c r="F245" s="31">
        <f t="shared" si="1"/>
        <v>50000</v>
      </c>
      <c r="G245" s="31" t="str">
        <f>VLOOKUP(A245,'Food Encyclopedia'!$C$2:$K$999,7)</f>
        <v>Commercial weaning</v>
      </c>
      <c r="H245" s="31" t="str">
        <f t="shared" si="2"/>
        <v>#VALUE!</v>
      </c>
      <c r="I245" s="31" t="str">
        <f t="shared" si="3"/>
        <v>#VALUE!</v>
      </c>
      <c r="J245" s="99" t="str">
        <f t="shared" si="4"/>
        <v>#VALUE!</v>
      </c>
      <c r="K245" s="116" t="str">
        <f t="shared" si="5"/>
        <v>#VALUE!</v>
      </c>
      <c r="L245" s="31">
        <f>VLOOKUP(A245,'Absolute Total Monosaccharide C'!$E$2:$T$999,3)</f>
        <v>0.209921</v>
      </c>
      <c r="M245" s="31">
        <f>VLOOKUP(A245,'Absolute Total Monosaccharide C'!$E$2:$T$999,4)</f>
        <v>0.013304</v>
      </c>
      <c r="N245" s="31">
        <f>VLOOKUP(A245,'Absolute Total Monosaccharide C'!$E$2:$T$999,5)</f>
        <v>0.326359</v>
      </c>
      <c r="O245" s="31">
        <f>VLOOKUP(A245,'Absolute Total Monosaccharide C'!$E$2:$T$999,6)</f>
        <v>0.011609</v>
      </c>
      <c r="P245" s="100">
        <f>VLOOKUP(A245,'Absolute Total Monosaccharide C'!$E$2:$T$999,7)</f>
        <v>0.011644</v>
      </c>
      <c r="Q245" s="31">
        <f>VLOOKUP(A245,'Absolute Total Monosaccharide C'!$E$2:$T$999,8)</f>
        <v>0.00244</v>
      </c>
      <c r="R245" s="31">
        <f>VLOOKUP(A245,'Absolute Total Monosaccharide C'!$E$2:$T$999,9)</f>
        <v>0.001198</v>
      </c>
      <c r="S245" s="31">
        <f>VLOOKUP(A245,'Absolute Total Monosaccharide C'!$E$2:$T$999,10)</f>
        <v>0</v>
      </c>
      <c r="T245" s="31">
        <f>VLOOKUP(A245,'Absolute Total Monosaccharide C'!$E$2:$T$999,11)</f>
        <v>0.014256</v>
      </c>
      <c r="U245" s="31">
        <f>VLOOKUP(A245,'Absolute Total Monosaccharide C'!$E$2:$T$999,12)</f>
        <v>0</v>
      </c>
      <c r="V245" s="31">
        <f>VLOOKUP(A245,'Absolute Total Monosaccharide C'!$E$2:$T$999,13)</f>
        <v>0</v>
      </c>
      <c r="W245" s="31">
        <f>VLOOKUP(A245,'Absolute Total Monosaccharide C'!$E$2:$T$999,14)</f>
        <v>0.002132</v>
      </c>
      <c r="X245" s="31">
        <f>VLOOKUP(A245,'Absolute Total Monosaccharide C'!$E$2:$T$999,15)</f>
        <v>0.000304</v>
      </c>
      <c r="Y245" s="31">
        <f>VLOOKUP(A245,'Absolute Total Monosaccharide C'!$E$2:$T$999,16)</f>
        <v>0</v>
      </c>
      <c r="Z245" s="100">
        <f>VLOOKUP(A245,'Absolute Total Monosaccharide C'!$E$2:$T$999,2)</f>
        <v>10.07</v>
      </c>
      <c r="AA245" s="19">
        <v>0.816431862</v>
      </c>
    </row>
    <row r="246">
      <c r="A246" s="19" t="s">
        <v>228</v>
      </c>
      <c r="B246" s="8" t="str">
        <f>VLOOKUP(A246,'Food Encyclopedia'!$C$2:$K$999,3)&amp;","&amp;VLOOKUP(A246,'Food Encyclopedia'!$C$2:$K$999,4)&amp;","&amp;VLOOKUP(A246,'Food Encyclopedia'!$C$2:$K$999,5)&amp;","&amp;VLOOKUP(A246,'Food Encyclopedia'!$C$2:$K$999,6)</f>
        <v>Nectarine, yellow, whole, fresh,NA,,Fruits</v>
      </c>
      <c r="C246" s="2" t="s">
        <v>89</v>
      </c>
      <c r="D246" s="31" t="str">
        <f>VLOOKUP(A246,'Food Encyclopedia'!$C$2:$K$999,6)</f>
        <v>Fruits</v>
      </c>
      <c r="E246" s="98">
        <v>30.0</v>
      </c>
      <c r="F246" s="31">
        <f t="shared" si="1"/>
        <v>30000</v>
      </c>
      <c r="G246" s="31" t="str">
        <f>VLOOKUP(A246,'Food Encyclopedia'!$C$2:$K$999,7)</f>
        <v>Fruit</v>
      </c>
      <c r="H246" s="31" t="str">
        <f t="shared" si="2"/>
        <v>#VALUE!</v>
      </c>
      <c r="I246" s="31" t="str">
        <f t="shared" si="3"/>
        <v>#VALUE!</v>
      </c>
      <c r="J246" s="99" t="str">
        <f t="shared" si="4"/>
        <v>#VALUE!</v>
      </c>
      <c r="K246" s="116" t="str">
        <f t="shared" si="5"/>
        <v>#VALUE!</v>
      </c>
      <c r="L246" s="31">
        <f>VLOOKUP(A246,'Absolute Total Monosaccharide C'!$E$2:$T$999,3)</f>
        <v>0.282843</v>
      </c>
      <c r="M246" s="31">
        <f>VLOOKUP(A246,'Absolute Total Monosaccharide C'!$E$2:$T$999,4)</f>
        <v>0.009949</v>
      </c>
      <c r="N246" s="31">
        <f>VLOOKUP(A246,'Absolute Total Monosaccharide C'!$E$2:$T$999,5)</f>
        <v>0.079614</v>
      </c>
      <c r="O246" s="31">
        <f>VLOOKUP(A246,'Absolute Total Monosaccharide C'!$E$2:$T$999,6)</f>
        <v>0.004639</v>
      </c>
      <c r="P246" s="100">
        <f>VLOOKUP(A246,'Absolute Total Monosaccharide C'!$E$2:$T$999,7)</f>
        <v>0.016247</v>
      </c>
      <c r="Q246" s="31">
        <f>VLOOKUP(A246,'Absolute Total Monosaccharide C'!$E$2:$T$999,8)</f>
        <v>0.001128</v>
      </c>
      <c r="R246" s="31">
        <f>VLOOKUP(A246,'Absolute Total Monosaccharide C'!$E$2:$T$999,9)</f>
        <v>0.00097</v>
      </c>
      <c r="S246" s="31">
        <f>VLOOKUP(A246,'Absolute Total Monosaccharide C'!$E$2:$T$999,10)</f>
        <v>0</v>
      </c>
      <c r="T246" s="31">
        <f>VLOOKUP(A246,'Absolute Total Monosaccharide C'!$E$2:$T$999,11)</f>
        <v>0.019892</v>
      </c>
      <c r="U246" s="31">
        <f>VLOOKUP(A246,'Absolute Total Monosaccharide C'!$E$2:$T$999,12)</f>
        <v>0</v>
      </c>
      <c r="V246" s="31">
        <f>VLOOKUP(A246,'Absolute Total Monosaccharide C'!$E$2:$T$999,13)</f>
        <v>0</v>
      </c>
      <c r="W246" s="31">
        <f>VLOOKUP(A246,'Absolute Total Monosaccharide C'!$E$2:$T$999,14)</f>
        <v>0.000582</v>
      </c>
      <c r="X246" s="31">
        <f>VLOOKUP(A246,'Absolute Total Monosaccharide C'!$E$2:$T$999,15)</f>
        <v>0</v>
      </c>
      <c r="Y246" s="31">
        <f>VLOOKUP(A246,'Absolute Total Monosaccharide C'!$E$2:$T$999,16)</f>
        <v>0.000482</v>
      </c>
      <c r="Z246" s="100">
        <f>VLOOKUP(A246,'Absolute Total Monosaccharide C'!$E$2:$T$999,2)</f>
        <v>10.04</v>
      </c>
      <c r="AA246" s="31"/>
    </row>
    <row r="247">
      <c r="A247" s="19" t="s">
        <v>837</v>
      </c>
      <c r="B247" s="8" t="str">
        <f>VLOOKUP(A247,'Food Encyclopedia'!$C$2:$K$999,3)&amp;","&amp;VLOOKUP(A247,'Food Encyclopedia'!$C$2:$K$999,4)&amp;","&amp;VLOOKUP(A247,'Food Encyclopedia'!$C$2:$K$999,5)&amp;","&amp;VLOOKUP(A247,'Food Encyclopedia'!$C$2:$K$999,6)</f>
        <v>Organic Baby Food, commercial product, pouch,Organics Happy Baby,Apples (1/2), kale (1 cup), cubed avaocado (1 tsp), Stage 2 (6+ months),Fruits</v>
      </c>
      <c r="C247" s="2" t="s">
        <v>812</v>
      </c>
      <c r="D247" s="31" t="str">
        <f>VLOOKUP(A247,'Food Encyclopedia'!$C$2:$K$999,6)</f>
        <v>Fruits</v>
      </c>
      <c r="E247" s="98">
        <v>50.0</v>
      </c>
      <c r="F247" s="31">
        <f t="shared" si="1"/>
        <v>50000</v>
      </c>
      <c r="G247" s="31" t="str">
        <f>VLOOKUP(A247,'Food Encyclopedia'!$C$2:$K$999,7)</f>
        <v>Commercial weaning</v>
      </c>
      <c r="H247" s="31" t="str">
        <f t="shared" si="2"/>
        <v>#VALUE!</v>
      </c>
      <c r="I247" s="31" t="str">
        <f t="shared" si="3"/>
        <v>#VALUE!</v>
      </c>
      <c r="J247" s="99" t="str">
        <f t="shared" si="4"/>
        <v>#VALUE!</v>
      </c>
      <c r="K247" s="116" t="str">
        <f t="shared" si="5"/>
        <v>#VALUE!</v>
      </c>
      <c r="L247" s="31">
        <f>VLOOKUP(A247,'Absolute Total Monosaccharide C'!$E$2:$T$999,3)</f>
        <v>0.210935</v>
      </c>
      <c r="M247" s="31">
        <f>VLOOKUP(A247,'Absolute Total Monosaccharide C'!$E$2:$T$999,4)</f>
        <v>0.011318</v>
      </c>
      <c r="N247" s="31">
        <f>VLOOKUP(A247,'Absolute Total Monosaccharide C'!$E$2:$T$999,5)</f>
        <v>0.184243</v>
      </c>
      <c r="O247" s="31">
        <f>VLOOKUP(A247,'Absolute Total Monosaccharide C'!$E$2:$T$999,6)</f>
        <v>0.010247</v>
      </c>
      <c r="P247" s="100">
        <f>VLOOKUP(A247,'Absolute Total Monosaccharide C'!$E$2:$T$999,7)</f>
        <v>0.011702</v>
      </c>
      <c r="Q247" s="31">
        <f>VLOOKUP(A247,'Absolute Total Monosaccharide C'!$E$2:$T$999,8)</f>
        <v>0</v>
      </c>
      <c r="R247" s="31">
        <f>VLOOKUP(A247,'Absolute Total Monosaccharide C'!$E$2:$T$999,9)</f>
        <v>0.001161</v>
      </c>
      <c r="S247" s="31">
        <f>VLOOKUP(A247,'Absolute Total Monosaccharide C'!$E$2:$T$999,10)</f>
        <v>0</v>
      </c>
      <c r="T247" s="31">
        <f>VLOOKUP(A247,'Absolute Total Monosaccharide C'!$E$2:$T$999,11)</f>
        <v>0.019081</v>
      </c>
      <c r="U247" s="31">
        <f>VLOOKUP(A247,'Absolute Total Monosaccharide C'!$E$2:$T$999,12)</f>
        <v>0</v>
      </c>
      <c r="V247" s="31">
        <f>VLOOKUP(A247,'Absolute Total Monosaccharide C'!$E$2:$T$999,13)</f>
        <v>0</v>
      </c>
      <c r="W247" s="31">
        <f>VLOOKUP(A247,'Absolute Total Monosaccharide C'!$E$2:$T$999,14)</f>
        <v>0.001059</v>
      </c>
      <c r="X247" s="31">
        <f>VLOOKUP(A247,'Absolute Total Monosaccharide C'!$E$2:$T$999,15)</f>
        <v>0</v>
      </c>
      <c r="Y247" s="31">
        <f>VLOOKUP(A247,'Absolute Total Monosaccharide C'!$E$2:$T$999,16)</f>
        <v>0</v>
      </c>
      <c r="Z247" s="100">
        <f>VLOOKUP(A247,'Absolute Total Monosaccharide C'!$E$2:$T$999,2)</f>
        <v>10.09</v>
      </c>
      <c r="AA247" s="19">
        <v>0.885872218</v>
      </c>
    </row>
    <row r="248">
      <c r="A248" s="19" t="s">
        <v>447</v>
      </c>
      <c r="B248" s="8" t="str">
        <f>VLOOKUP(A248,'Food Encyclopedia'!$C$2:$K$999,3)&amp;","&amp;VLOOKUP(A248,'Food Encyclopedia'!$C$2:$K$999,4)&amp;","&amp;VLOOKUP(A248,'Food Encyclopedia'!$C$2:$K$999,5)&amp;","&amp;VLOOKUP(A248,'Food Encyclopedia'!$C$2:$K$999,6)</f>
        <v>Potato, boomer gold, flesh, fresh,The little potato company,,Vegetables</v>
      </c>
      <c r="C248" s="2" t="s">
        <v>418</v>
      </c>
      <c r="D248" s="31" t="str">
        <f>VLOOKUP(A248,'Food Encyclopedia'!$C$2:$K$999,6)</f>
        <v>Vegetables</v>
      </c>
      <c r="E248" s="98">
        <v>70.0</v>
      </c>
      <c r="F248" s="31">
        <f t="shared" si="1"/>
        <v>70000</v>
      </c>
      <c r="G248" s="31" t="str">
        <f>VLOOKUP(A248,'Food Encyclopedia'!$C$2:$K$999,7)</f>
        <v>Vegetable</v>
      </c>
      <c r="H248" s="31" t="str">
        <f t="shared" si="2"/>
        <v>#VALUE!</v>
      </c>
      <c r="I248" s="31" t="str">
        <f t="shared" si="3"/>
        <v>#VALUE!</v>
      </c>
      <c r="J248" s="99" t="str">
        <f t="shared" si="4"/>
        <v>#VALUE!</v>
      </c>
      <c r="K248" s="116" t="str">
        <f t="shared" si="5"/>
        <v>#VALUE!</v>
      </c>
      <c r="L248" s="31">
        <f>VLOOKUP(A248,'Absolute Total Monosaccharide C'!$E$2:$T$999,3)</f>
        <v>0.892638</v>
      </c>
      <c r="M248" s="31">
        <f>VLOOKUP(A248,'Absolute Total Monosaccharide C'!$E$2:$T$999,4)</f>
        <v>0.029411</v>
      </c>
      <c r="N248" s="31">
        <f>VLOOKUP(A248,'Absolute Total Monosaccharide C'!$E$2:$T$999,5)</f>
        <v>0</v>
      </c>
      <c r="O248" s="31">
        <f>VLOOKUP(A248,'Absolute Total Monosaccharide C'!$E$2:$T$999,6)</f>
        <v>0.004007</v>
      </c>
      <c r="P248" s="100">
        <f>VLOOKUP(A248,'Absolute Total Monosaccharide C'!$E$2:$T$999,7)</f>
        <v>0.005005</v>
      </c>
      <c r="Q248" s="31">
        <f>VLOOKUP(A248,'Absolute Total Monosaccharide C'!$E$2:$T$999,8)</f>
        <v>0.000528</v>
      </c>
      <c r="R248" s="31">
        <f>VLOOKUP(A248,'Absolute Total Monosaccharide C'!$E$2:$T$999,9)</f>
        <v>0.000842</v>
      </c>
      <c r="S248" s="31">
        <f>VLOOKUP(A248,'Absolute Total Monosaccharide C'!$E$2:$T$999,10)</f>
        <v>0</v>
      </c>
      <c r="T248" s="31">
        <f>VLOOKUP(A248,'Absolute Total Monosaccharide C'!$E$2:$T$999,11)</f>
        <v>0.005619</v>
      </c>
      <c r="U248" s="31">
        <f>VLOOKUP(A248,'Absolute Total Monosaccharide C'!$E$2:$T$999,12)</f>
        <v>0</v>
      </c>
      <c r="V248" s="31">
        <f>VLOOKUP(A248,'Absolute Total Monosaccharide C'!$E$2:$T$999,13)</f>
        <v>0</v>
      </c>
      <c r="W248" s="31">
        <f>VLOOKUP(A248,'Absolute Total Monosaccharide C'!$E$2:$T$999,14)</f>
        <v>0.002857</v>
      </c>
      <c r="X248" s="31">
        <f>VLOOKUP(A248,'Absolute Total Monosaccharide C'!$E$2:$T$999,15)</f>
        <v>0</v>
      </c>
      <c r="Y248" s="31">
        <f>VLOOKUP(A248,'Absolute Total Monosaccharide C'!$E$2:$T$999,16)</f>
        <v>0.000478</v>
      </c>
      <c r="Z248" s="100">
        <f>VLOOKUP(A248,'Absolute Total Monosaccharide C'!$E$2:$T$999,2)</f>
        <v>10.05</v>
      </c>
      <c r="AA248" s="19">
        <v>1.0521484</v>
      </c>
    </row>
    <row r="249">
      <c r="A249" s="19" t="s">
        <v>996</v>
      </c>
      <c r="B249" s="8" t="str">
        <f>VLOOKUP(A249,'Food Encyclopedia'!$C$2:$K$999,3)&amp;","&amp;VLOOKUP(A249,'Food Encyclopedia'!$C$2:$K$999,4)&amp;","&amp;VLOOKUP(A249,'Food Encyclopedia'!$C$2:$K$999,5)&amp;","&amp;VLOOKUP(A249,'Food Encyclopedia'!$C$2:$K$999,6)</f>
        <v>Organic Baby Food, commercial product, pouch,Organics,Pumpkin, apricot &amp; Apple, Stage 2 (6+ months),Vegetables</v>
      </c>
      <c r="C249" s="2" t="s">
        <v>812</v>
      </c>
      <c r="D249" s="31" t="str">
        <f>VLOOKUP(A249,'Food Encyclopedia'!$C$2:$K$999,6)</f>
        <v>Vegetables</v>
      </c>
      <c r="E249" s="98">
        <v>50.0</v>
      </c>
      <c r="F249" s="31">
        <f t="shared" si="1"/>
        <v>50000</v>
      </c>
      <c r="G249" s="31" t="str">
        <f>VLOOKUP(A249,'Food Encyclopedia'!$C$2:$K$999,7)</f>
        <v>Commercial weaning</v>
      </c>
      <c r="H249" s="31" t="str">
        <f t="shared" si="2"/>
        <v>#VALUE!</v>
      </c>
      <c r="I249" s="31" t="str">
        <f t="shared" si="3"/>
        <v>#VALUE!</v>
      </c>
      <c r="J249" s="99" t="str">
        <f t="shared" si="4"/>
        <v>#VALUE!</v>
      </c>
      <c r="K249" s="116" t="str">
        <f t="shared" si="5"/>
        <v>#VALUE!</v>
      </c>
      <c r="L249" s="31">
        <f>VLOOKUP(A249,'Absolute Total Monosaccharide C'!$E$2:$T$999,3)</f>
        <v>0.332713</v>
      </c>
      <c r="M249" s="31">
        <f>VLOOKUP(A249,'Absolute Total Monosaccharide C'!$E$2:$T$999,4)</f>
        <v>0.024224</v>
      </c>
      <c r="N249" s="31">
        <f>VLOOKUP(A249,'Absolute Total Monosaccharide C'!$E$2:$T$999,5)</f>
        <v>0.076021</v>
      </c>
      <c r="O249" s="31">
        <f>VLOOKUP(A249,'Absolute Total Monosaccharide C'!$E$2:$T$999,6)</f>
        <v>0.011927</v>
      </c>
      <c r="P249" s="100">
        <f>VLOOKUP(A249,'Absolute Total Monosaccharide C'!$E$2:$T$999,7)</f>
        <v>0.011952</v>
      </c>
      <c r="Q249" s="31">
        <f>VLOOKUP(A249,'Absolute Total Monosaccharide C'!$E$2:$T$999,8)</f>
        <v>0.002095</v>
      </c>
      <c r="R249" s="31">
        <f>VLOOKUP(A249,'Absolute Total Monosaccharide C'!$E$2:$T$999,9)</f>
        <v>0.002084</v>
      </c>
      <c r="S249" s="31">
        <f>VLOOKUP(A249,'Absolute Total Monosaccharide C'!$E$2:$T$999,10)</f>
        <v>0</v>
      </c>
      <c r="T249" s="31">
        <f>VLOOKUP(A249,'Absolute Total Monosaccharide C'!$E$2:$T$999,11)</f>
        <v>0.020078</v>
      </c>
      <c r="U249" s="31">
        <f>VLOOKUP(A249,'Absolute Total Monosaccharide C'!$E$2:$T$999,12)</f>
        <v>0</v>
      </c>
      <c r="V249" s="31">
        <f>VLOOKUP(A249,'Absolute Total Monosaccharide C'!$E$2:$T$999,13)</f>
        <v>0</v>
      </c>
      <c r="W249" s="31">
        <f>VLOOKUP(A249,'Absolute Total Monosaccharide C'!$E$2:$T$999,14)</f>
        <v>0.001437</v>
      </c>
      <c r="X249" s="31">
        <f>VLOOKUP(A249,'Absolute Total Monosaccharide C'!$E$2:$T$999,15)</f>
        <v>0.000476</v>
      </c>
      <c r="Y249" s="31">
        <f>VLOOKUP(A249,'Absolute Total Monosaccharide C'!$E$2:$T$999,16)</f>
        <v>0</v>
      </c>
      <c r="Z249" s="100">
        <f>VLOOKUP(A249,'Absolute Total Monosaccharide C'!$E$2:$T$999,2)</f>
        <v>10.29</v>
      </c>
      <c r="AA249" s="31"/>
    </row>
    <row r="250">
      <c r="A250" s="19" t="s">
        <v>843</v>
      </c>
      <c r="B250" s="8" t="str">
        <f>VLOOKUP(A250,'Food Encyclopedia'!$C$2:$K$999,3)&amp;","&amp;VLOOKUP(A250,'Food Encyclopedia'!$C$2:$K$999,4)&amp;","&amp;VLOOKUP(A250,'Food Encyclopedia'!$C$2:$K$999,5)&amp;","&amp;VLOOKUP(A250,'Food Encyclopedia'!$C$2:$K$999,6)</f>
        <v>Organic Baby Food, commercial product, precooked, pouch,Organics Happy Baby,Bananas (1/2), pineApple chunks (2 tbsp), avocado (1 tsp), granola (2 tsp), water (1 tbsp), Stage 2 (6+ months) meal,Fruits</v>
      </c>
      <c r="C250" s="2" t="s">
        <v>812</v>
      </c>
      <c r="D250" s="31" t="str">
        <f>VLOOKUP(A250,'Food Encyclopedia'!$C$2:$K$999,6)</f>
        <v>Fruits</v>
      </c>
      <c r="E250" s="98">
        <v>50.0</v>
      </c>
      <c r="F250" s="31">
        <f t="shared" si="1"/>
        <v>50000</v>
      </c>
      <c r="G250" s="31" t="str">
        <f>VLOOKUP(A250,'Food Encyclopedia'!$C$2:$K$999,7)</f>
        <v>Commercial weaning</v>
      </c>
      <c r="H250" s="31" t="str">
        <f t="shared" si="2"/>
        <v>#VALUE!</v>
      </c>
      <c r="I250" s="31" t="str">
        <f t="shared" si="3"/>
        <v>#VALUE!</v>
      </c>
      <c r="J250" s="99" t="str">
        <f t="shared" si="4"/>
        <v>#VALUE!</v>
      </c>
      <c r="K250" s="116" t="str">
        <f t="shared" si="5"/>
        <v>#VALUE!</v>
      </c>
      <c r="L250" s="31">
        <f>VLOOKUP(A250,'Absolute Total Monosaccharide C'!$E$2:$T$999,3)</f>
        <v>0.489673</v>
      </c>
      <c r="M250" s="31">
        <f>VLOOKUP(A250,'Absolute Total Monosaccharide C'!$E$2:$T$999,4)</f>
        <v>0.002499</v>
      </c>
      <c r="N250" s="31">
        <f>VLOOKUP(A250,'Absolute Total Monosaccharide C'!$E$2:$T$999,5)</f>
        <v>0.006068</v>
      </c>
      <c r="O250" s="31">
        <f>VLOOKUP(A250,'Absolute Total Monosaccharide C'!$E$2:$T$999,6)</f>
        <v>0.00468</v>
      </c>
      <c r="P250" s="100">
        <f>VLOOKUP(A250,'Absolute Total Monosaccharide C'!$E$2:$T$999,7)</f>
        <v>0.007019</v>
      </c>
      <c r="Q250" s="31">
        <f>VLOOKUP(A250,'Absolute Total Monosaccharide C'!$E$2:$T$999,8)</f>
        <v>0</v>
      </c>
      <c r="R250" s="102">
        <f>VLOOKUP(A250,'Absolute Total Monosaccharide C'!$E$2:$T$999,9)</f>
        <v>0.000523</v>
      </c>
      <c r="S250" s="31">
        <f>VLOOKUP(A250,'Absolute Total Monosaccharide C'!$E$2:$T$999,10)</f>
        <v>0</v>
      </c>
      <c r="T250" s="31">
        <f>VLOOKUP(A250,'Absolute Total Monosaccharide C'!$E$2:$T$999,11)</f>
        <v>0.008043</v>
      </c>
      <c r="U250" s="31">
        <f>VLOOKUP(A250,'Absolute Total Monosaccharide C'!$E$2:$T$999,12)</f>
        <v>0</v>
      </c>
      <c r="V250" s="31">
        <f>VLOOKUP(A250,'Absolute Total Monosaccharide C'!$E$2:$T$999,13)</f>
        <v>0</v>
      </c>
      <c r="W250" s="31">
        <f>VLOOKUP(A250,'Absolute Total Monosaccharide C'!$E$2:$T$999,14)</f>
        <v>0.003555</v>
      </c>
      <c r="X250" s="102">
        <f>VLOOKUP(A250,'Absolute Total Monosaccharide C'!$E$2:$T$999,15)</f>
        <v>0</v>
      </c>
      <c r="Y250" s="31">
        <f>VLOOKUP(A250,'Absolute Total Monosaccharide C'!$E$2:$T$999,16)</f>
        <v>0.000317</v>
      </c>
      <c r="Z250" s="100">
        <f>VLOOKUP(A250,'Absolute Total Monosaccharide C'!$E$2:$T$999,2)</f>
        <v>10.32</v>
      </c>
      <c r="AA250" s="31"/>
    </row>
    <row r="251">
      <c r="A251" s="19" t="s">
        <v>1018</v>
      </c>
      <c r="B251" s="8" t="str">
        <f>VLOOKUP(A251,'Food Encyclopedia'!$C$2:$K$999,3)&amp;","&amp;VLOOKUP(A251,'Food Encyclopedia'!$C$2:$K$999,4)&amp;","&amp;VLOOKUP(A251,'Food Encyclopedia'!$C$2:$K$999,5)&amp;","&amp;VLOOKUP(A251,'Food Encyclopedia'!$C$2:$K$999,6)</f>
        <v>baby food blend, commercial product, jar,Gerber Natural,Apple, prune with Vitamin C, sitter (2nd foods),Fruits</v>
      </c>
      <c r="C251" s="2" t="s">
        <v>858</v>
      </c>
      <c r="D251" s="31" t="str">
        <f>VLOOKUP(A251,'Food Encyclopedia'!$C$2:$K$999,6)</f>
        <v>Fruits</v>
      </c>
      <c r="E251" s="98">
        <v>50.0</v>
      </c>
      <c r="F251" s="31">
        <f t="shared" si="1"/>
        <v>50000</v>
      </c>
      <c r="G251" s="31" t="str">
        <f>VLOOKUP(A251,'Food Encyclopedia'!$C$2:$K$999,7)</f>
        <v>Commercial weaning</v>
      </c>
      <c r="H251" s="31" t="str">
        <f t="shared" si="2"/>
        <v>#VALUE!</v>
      </c>
      <c r="I251" s="31" t="str">
        <f t="shared" si="3"/>
        <v>#VALUE!</v>
      </c>
      <c r="J251" s="99" t="str">
        <f t="shared" si="4"/>
        <v>#VALUE!</v>
      </c>
      <c r="K251" s="116" t="str">
        <f t="shared" si="5"/>
        <v>#VALUE!</v>
      </c>
      <c r="L251" s="31">
        <f>VLOOKUP(A251,'Absolute Total Monosaccharide C'!$E$2:$T$999,3)</f>
        <v>0.272354</v>
      </c>
      <c r="M251" s="31">
        <f>VLOOKUP(A251,'Absolute Total Monosaccharide C'!$E$2:$T$999,4)</f>
        <v>0.011714</v>
      </c>
      <c r="N251" s="31">
        <f>VLOOKUP(A251,'Absolute Total Monosaccharide C'!$E$2:$T$999,5)</f>
        <v>0.143644</v>
      </c>
      <c r="O251" s="31">
        <f>VLOOKUP(A251,'Absolute Total Monosaccharide C'!$E$2:$T$999,6)</f>
        <v>0.009603</v>
      </c>
      <c r="P251" s="100">
        <f>VLOOKUP(A251,'Absolute Total Monosaccharide C'!$E$2:$T$999,7)</f>
        <v>0.009498</v>
      </c>
      <c r="Q251" s="31">
        <f>VLOOKUP(A251,'Absolute Total Monosaccharide C'!$E$2:$T$999,8)</f>
        <v>0</v>
      </c>
      <c r="R251" s="31">
        <f>VLOOKUP(A251,'Absolute Total Monosaccharide C'!$E$2:$T$999,9)</f>
        <v>0.001589</v>
      </c>
      <c r="S251" s="31">
        <f>VLOOKUP(A251,'Absolute Total Monosaccharide C'!$E$2:$T$999,10)</f>
        <v>0</v>
      </c>
      <c r="T251" s="31">
        <f>VLOOKUP(A251,'Absolute Total Monosaccharide C'!$E$2:$T$999,11)</f>
        <v>0.020398</v>
      </c>
      <c r="U251" s="31">
        <f>VLOOKUP(A251,'Absolute Total Monosaccharide C'!$E$2:$T$999,12)</f>
        <v>0</v>
      </c>
      <c r="V251" s="31">
        <f>VLOOKUP(A251,'Absolute Total Monosaccharide C'!$E$2:$T$999,13)</f>
        <v>0</v>
      </c>
      <c r="W251" s="31">
        <f>VLOOKUP(A251,'Absolute Total Monosaccharide C'!$E$2:$T$999,14)</f>
        <v>0.000735</v>
      </c>
      <c r="X251" s="31">
        <f>VLOOKUP(A251,'Absolute Total Monosaccharide C'!$E$2:$T$999,15)</f>
        <v>0</v>
      </c>
      <c r="Y251" s="31">
        <f>VLOOKUP(A251,'Absolute Total Monosaccharide C'!$E$2:$T$999,16)</f>
        <v>0.000306</v>
      </c>
      <c r="Z251" s="100">
        <f>VLOOKUP(A251,'Absolute Total Monosaccharide C'!$E$2:$T$999,2)</f>
        <v>10.47</v>
      </c>
      <c r="AA251" s="31"/>
    </row>
    <row r="252">
      <c r="A252" s="19" t="s">
        <v>841</v>
      </c>
      <c r="B252" s="8" t="str">
        <f>VLOOKUP(A252,'Food Encyclopedia'!$C$2:$K$999,3)&amp;","&amp;VLOOKUP(A252,'Food Encyclopedia'!$C$2:$K$999,4)&amp;","&amp;VLOOKUP(A252,'Food Encyclopedia'!$C$2:$K$999,5)&amp;","&amp;VLOOKUP(A252,'Food Encyclopedia'!$C$2:$K$999,6)</f>
        <v>Organic Baby Food, commercial product, pouch,Organics Happy Baby,Pears (1/3), cubed pumpkin (2 tbsp), peaches (4 tsp), granola (2 tsp), water (1 tbsp), Stage 2 (6+ months) meal,Fruits</v>
      </c>
      <c r="C252" s="2" t="s">
        <v>812</v>
      </c>
      <c r="D252" s="31" t="str">
        <f>VLOOKUP(A252,'Food Encyclopedia'!$C$2:$K$999,6)</f>
        <v>Fruits</v>
      </c>
      <c r="E252" s="98">
        <v>50.0</v>
      </c>
      <c r="F252" s="31">
        <f t="shared" si="1"/>
        <v>50000</v>
      </c>
      <c r="G252" s="31" t="str">
        <f>VLOOKUP(A252,'Food Encyclopedia'!$C$2:$K$999,7)</f>
        <v>Commercial weaning</v>
      </c>
      <c r="H252" s="31" t="str">
        <f t="shared" si="2"/>
        <v>#VALUE!</v>
      </c>
      <c r="I252" s="31" t="str">
        <f t="shared" si="3"/>
        <v>#VALUE!</v>
      </c>
      <c r="J252" s="99" t="str">
        <f t="shared" si="4"/>
        <v>#VALUE!</v>
      </c>
      <c r="K252" s="116" t="str">
        <f t="shared" si="5"/>
        <v>#VALUE!</v>
      </c>
      <c r="L252" s="31">
        <f>VLOOKUP(A252,'Absolute Total Monosaccharide C'!$E$2:$T$999,3)</f>
        <v>0.489789</v>
      </c>
      <c r="M252" s="31">
        <f>VLOOKUP(A252,'Absolute Total Monosaccharide C'!$E$2:$T$999,4)</f>
        <v>0.011751</v>
      </c>
      <c r="N252" s="31">
        <f>VLOOKUP(A252,'Absolute Total Monosaccharide C'!$E$2:$T$999,5)</f>
        <v>0.209899</v>
      </c>
      <c r="O252" s="31">
        <f>VLOOKUP(A252,'Absolute Total Monosaccharide C'!$E$2:$T$999,6)</f>
        <v>0.008872</v>
      </c>
      <c r="P252" s="100">
        <f>VLOOKUP(A252,'Absolute Total Monosaccharide C'!$E$2:$T$999,7)</f>
        <v>0.009286</v>
      </c>
      <c r="Q252" s="31">
        <f>VLOOKUP(A252,'Absolute Total Monosaccharide C'!$E$2:$T$999,8)</f>
        <v>0</v>
      </c>
      <c r="R252" s="31">
        <f>VLOOKUP(A252,'Absolute Total Monosaccharide C'!$E$2:$T$999,9)</f>
        <v>0.000521</v>
      </c>
      <c r="S252" s="31">
        <f>VLOOKUP(A252,'Absolute Total Monosaccharide C'!$E$2:$T$999,10)</f>
        <v>0</v>
      </c>
      <c r="T252" s="31">
        <f>VLOOKUP(A252,'Absolute Total Monosaccharide C'!$E$2:$T$999,11)</f>
        <v>0.007903</v>
      </c>
      <c r="U252" s="31">
        <f>VLOOKUP(A252,'Absolute Total Monosaccharide C'!$E$2:$T$999,12)</f>
        <v>0</v>
      </c>
      <c r="V252" s="31">
        <f>VLOOKUP(A252,'Absolute Total Monosaccharide C'!$E$2:$T$999,13)</f>
        <v>0</v>
      </c>
      <c r="W252" s="31">
        <f>VLOOKUP(A252,'Absolute Total Monosaccharide C'!$E$2:$T$999,14)</f>
        <v>0.000748</v>
      </c>
      <c r="X252" s="31">
        <f>VLOOKUP(A252,'Absolute Total Monosaccharide C'!$E$2:$T$999,15)</f>
        <v>0.000759</v>
      </c>
      <c r="Y252" s="31">
        <f>VLOOKUP(A252,'Absolute Total Monosaccharide C'!$E$2:$T$999,16)</f>
        <v>0</v>
      </c>
      <c r="Z252" s="100">
        <f>VLOOKUP(A252,'Absolute Total Monosaccharide C'!$E$2:$T$999,2)</f>
        <v>10.18</v>
      </c>
      <c r="AA252" s="19">
        <v>0.815313236</v>
      </c>
    </row>
    <row r="253">
      <c r="A253" s="19" t="s">
        <v>942</v>
      </c>
      <c r="B253" s="8" t="str">
        <f>VLOOKUP(A253,'Food Encyclopedia'!$C$2:$K$999,3)&amp;","&amp;VLOOKUP(A253,'Food Encyclopedia'!$C$2:$K$999,4)&amp;","&amp;VLOOKUP(A253,'Food Encyclopedia'!$C$2:$K$999,5)&amp;","&amp;VLOOKUP(A253,'Food Encyclopedia'!$C$2:$K$999,6)</f>
        <v>Organic baby food, commercial product, pouch,Plum Organics,Bananas (1/2), zucchinis (1/4), amaranth (3/4 tsp), Stage 2 (6+ months),Fruits</v>
      </c>
      <c r="C253" s="2" t="s">
        <v>812</v>
      </c>
      <c r="D253" s="31" t="str">
        <f>VLOOKUP(A253,'Food Encyclopedia'!$C$2:$K$999,6)</f>
        <v>Fruits</v>
      </c>
      <c r="E253" s="98">
        <v>50.0</v>
      </c>
      <c r="F253" s="31">
        <f t="shared" si="1"/>
        <v>50000</v>
      </c>
      <c r="G253" s="31" t="str">
        <f>VLOOKUP(A253,'Food Encyclopedia'!$C$2:$K$999,7)</f>
        <v>Commercial weaning</v>
      </c>
      <c r="H253" s="31" t="str">
        <f t="shared" si="2"/>
        <v>#VALUE!</v>
      </c>
      <c r="I253" s="31" t="str">
        <f t="shared" si="3"/>
        <v>#VALUE!</v>
      </c>
      <c r="J253" s="99" t="str">
        <f t="shared" si="4"/>
        <v>#VALUE!</v>
      </c>
      <c r="K253" s="116" t="str">
        <f t="shared" si="5"/>
        <v>#VALUE!</v>
      </c>
      <c r="L253" s="31">
        <f>VLOOKUP(A253,'Absolute Total Monosaccharide C'!$E$2:$T$999,3)</f>
        <v>0.372736</v>
      </c>
      <c r="M253" s="31">
        <f>VLOOKUP(A253,'Absolute Total Monosaccharide C'!$E$2:$T$999,4)</f>
        <v>0.012355</v>
      </c>
      <c r="N253" s="31">
        <f>VLOOKUP(A253,'Absolute Total Monosaccharide C'!$E$2:$T$999,5)</f>
        <v>0.13742</v>
      </c>
      <c r="O253" s="31">
        <f>VLOOKUP(A253,'Absolute Total Monosaccharide C'!$E$2:$T$999,6)</f>
        <v>0.004491</v>
      </c>
      <c r="P253" s="100">
        <f>VLOOKUP(A253,'Absolute Total Monosaccharide C'!$E$2:$T$999,7)</f>
        <v>0.007522</v>
      </c>
      <c r="Q253" s="31">
        <f>VLOOKUP(A253,'Absolute Total Monosaccharide C'!$E$2:$T$999,8)</f>
        <v>0.000597</v>
      </c>
      <c r="R253" s="31">
        <f>VLOOKUP(A253,'Absolute Total Monosaccharide C'!$E$2:$T$999,9)</f>
        <v>0.000553</v>
      </c>
      <c r="S253" s="31">
        <f>VLOOKUP(A253,'Absolute Total Monosaccharide C'!$E$2:$T$999,10)</f>
        <v>0</v>
      </c>
      <c r="T253" s="31">
        <f>VLOOKUP(A253,'Absolute Total Monosaccharide C'!$E$2:$T$999,11)</f>
        <v>0.009553</v>
      </c>
      <c r="U253" s="31">
        <f>VLOOKUP(A253,'Absolute Total Monosaccharide C'!$E$2:$T$999,12)</f>
        <v>0</v>
      </c>
      <c r="V253" s="31">
        <f>VLOOKUP(A253,'Absolute Total Monosaccharide C'!$E$2:$T$999,13)</f>
        <v>0</v>
      </c>
      <c r="W253" s="31">
        <f>VLOOKUP(A253,'Absolute Total Monosaccharide C'!$E$2:$T$999,14)</f>
        <v>0.005</v>
      </c>
      <c r="X253" s="31">
        <f>VLOOKUP(A253,'Absolute Total Monosaccharide C'!$E$2:$T$999,15)</f>
        <v>0.000935</v>
      </c>
      <c r="Y253" s="31">
        <f>VLOOKUP(A253,'Absolute Total Monosaccharide C'!$E$2:$T$999,16)</f>
        <v>0</v>
      </c>
      <c r="Z253" s="100">
        <f>VLOOKUP(A253,'Absolute Total Monosaccharide C'!$E$2:$T$999,2)</f>
        <v>10</v>
      </c>
      <c r="AA253" s="19">
        <v>0.978613232</v>
      </c>
    </row>
    <row r="254">
      <c r="A254" s="19" t="s">
        <v>1045</v>
      </c>
      <c r="B254" s="8" t="str">
        <f>VLOOKUP(A254,'Food Encyclopedia'!$C$2:$K$999,3)&amp;","&amp;VLOOKUP(A254,'Food Encyclopedia'!$C$2:$K$999,4)&amp;","&amp;VLOOKUP(A254,'Food Encyclopedia'!$C$2:$K$999,5)&amp;","&amp;VLOOKUP(A254,'Food Encyclopedia'!$C$2:$K$999,6)</f>
        <v>baby food blend, commercial product, pouch,Gerber Organic,Apple (1/2), kale leaves (1/4), fig (1/4), sitter (2nd foods),Fruits</v>
      </c>
      <c r="C254" s="2" t="s">
        <v>812</v>
      </c>
      <c r="D254" s="31" t="str">
        <f>VLOOKUP(A254,'Food Encyclopedia'!$C$2:$K$999,6)</f>
        <v>Fruits</v>
      </c>
      <c r="E254" s="98">
        <v>50.0</v>
      </c>
      <c r="F254" s="31">
        <f t="shared" si="1"/>
        <v>50000</v>
      </c>
      <c r="G254" s="31" t="str">
        <f>VLOOKUP(A254,'Food Encyclopedia'!$C$2:$K$999,7)</f>
        <v>Commercial weaning</v>
      </c>
      <c r="H254" s="31" t="str">
        <f t="shared" si="2"/>
        <v>#VALUE!</v>
      </c>
      <c r="I254" s="31" t="str">
        <f t="shared" si="3"/>
        <v>#VALUE!</v>
      </c>
      <c r="J254" s="99" t="str">
        <f t="shared" si="4"/>
        <v>#VALUE!</v>
      </c>
      <c r="K254" s="116" t="str">
        <f t="shared" si="5"/>
        <v>#VALUE!</v>
      </c>
      <c r="L254" s="31">
        <f>VLOOKUP(A254,'Absolute Total Monosaccharide C'!$E$2:$T$999,3)</f>
        <v>0.195229</v>
      </c>
      <c r="M254" s="31">
        <f>VLOOKUP(A254,'Absolute Total Monosaccharide C'!$E$2:$T$999,4)</f>
        <v>0.010654</v>
      </c>
      <c r="N254" s="31">
        <f>VLOOKUP(A254,'Absolute Total Monosaccharide C'!$E$2:$T$999,5)</f>
        <v>0.187288</v>
      </c>
      <c r="O254" s="31">
        <f>VLOOKUP(A254,'Absolute Total Monosaccharide C'!$E$2:$T$999,6)</f>
        <v>0.011603</v>
      </c>
      <c r="P254" s="100">
        <f>VLOOKUP(A254,'Absolute Total Monosaccharide C'!$E$2:$T$999,7)</f>
        <v>0.009171</v>
      </c>
      <c r="Q254" s="31">
        <f>VLOOKUP(A254,'Absolute Total Monosaccharide C'!$E$2:$T$999,8)</f>
        <v>0.002161</v>
      </c>
      <c r="R254" s="31">
        <f>VLOOKUP(A254,'Absolute Total Monosaccharide C'!$E$2:$T$999,9)</f>
        <v>0.001387</v>
      </c>
      <c r="S254" s="31">
        <f>VLOOKUP(A254,'Absolute Total Monosaccharide C'!$E$2:$T$999,10)</f>
        <v>0</v>
      </c>
      <c r="T254" s="31">
        <f>VLOOKUP(A254,'Absolute Total Monosaccharide C'!$E$2:$T$999,11)</f>
        <v>0.016141</v>
      </c>
      <c r="U254" s="31">
        <f>VLOOKUP(A254,'Absolute Total Monosaccharide C'!$E$2:$T$999,12)</f>
        <v>0</v>
      </c>
      <c r="V254" s="31">
        <f>VLOOKUP(A254,'Absolute Total Monosaccharide C'!$E$2:$T$999,13)</f>
        <v>0</v>
      </c>
      <c r="W254" s="31">
        <f>VLOOKUP(A254,'Absolute Total Monosaccharide C'!$E$2:$T$999,14)</f>
        <v>0.000131</v>
      </c>
      <c r="X254" s="31">
        <f>VLOOKUP(A254,'Absolute Total Monosaccharide C'!$E$2:$T$999,15)</f>
        <v>0.000285</v>
      </c>
      <c r="Y254" s="31">
        <f>VLOOKUP(A254,'Absolute Total Monosaccharide C'!$E$2:$T$999,16)</f>
        <v>0</v>
      </c>
      <c r="Z254" s="100">
        <f>VLOOKUP(A254,'Absolute Total Monosaccharide C'!$E$2:$T$999,2)</f>
        <v>10.19</v>
      </c>
      <c r="AA254" s="31"/>
    </row>
    <row r="255">
      <c r="A255" s="19" t="s">
        <v>387</v>
      </c>
      <c r="B255" s="8" t="str">
        <f>VLOOKUP(A255,'Food Encyclopedia'!$C$2:$K$999,3)&amp;","&amp;VLOOKUP(A255,'Food Encyclopedia'!$C$2:$K$999,4)&amp;","&amp;VLOOKUP(A255,'Food Encyclopedia'!$C$2:$K$999,5)&amp;","&amp;VLOOKUP(A255,'Food Encyclopedia'!$C$2:$K$999,6)</f>
        <v>Cauliflower, NA (small), florets and stalk, fresh,NA,,Vegetables</v>
      </c>
      <c r="C255" s="2" t="s">
        <v>192</v>
      </c>
      <c r="D255" s="31" t="str">
        <f>VLOOKUP(A255,'Food Encyclopedia'!$C$2:$K$999,6)</f>
        <v>Vegetables</v>
      </c>
      <c r="E255" s="98">
        <v>30.0</v>
      </c>
      <c r="F255" s="31">
        <f t="shared" si="1"/>
        <v>30000</v>
      </c>
      <c r="G255" s="31" t="str">
        <f>VLOOKUP(A255,'Food Encyclopedia'!$C$2:$K$999,7)</f>
        <v>Vegetable</v>
      </c>
      <c r="H255" s="31" t="str">
        <f t="shared" si="2"/>
        <v>#VALUE!</v>
      </c>
      <c r="I255" s="31" t="str">
        <f t="shared" si="3"/>
        <v>#VALUE!</v>
      </c>
      <c r="J255" s="99" t="str">
        <f t="shared" si="4"/>
        <v>#VALUE!</v>
      </c>
      <c r="K255" s="116" t="str">
        <f t="shared" si="5"/>
        <v>#VALUE!</v>
      </c>
      <c r="L255" s="31">
        <f>VLOOKUP(A255,'Absolute Total Monosaccharide C'!$E$2:$T$999,3)</f>
        <v>0.107814</v>
      </c>
      <c r="M255" s="31">
        <f>VLOOKUP(A255,'Absolute Total Monosaccharide C'!$E$2:$T$999,4)</f>
        <v>0.023816</v>
      </c>
      <c r="N255" s="31">
        <f>VLOOKUP(A255,'Absolute Total Monosaccharide C'!$E$2:$T$999,5)</f>
        <v>0</v>
      </c>
      <c r="O255" s="31">
        <f>VLOOKUP(A255,'Absolute Total Monosaccharide C'!$E$2:$T$999,6)</f>
        <v>0.011197</v>
      </c>
      <c r="P255" s="100">
        <f>VLOOKUP(A255,'Absolute Total Monosaccharide C'!$E$2:$T$999,7)</f>
        <v>0.030434</v>
      </c>
      <c r="Q255" s="31">
        <f>VLOOKUP(A255,'Absolute Total Monosaccharide C'!$E$2:$T$999,8)</f>
        <v>0.003267</v>
      </c>
      <c r="R255" s="31">
        <f>VLOOKUP(A255,'Absolute Total Monosaccharide C'!$E$2:$T$999,9)</f>
        <v>0.003209</v>
      </c>
      <c r="S255" s="31">
        <f>VLOOKUP(A255,'Absolute Total Monosaccharide C'!$E$2:$T$999,10)</f>
        <v>0</v>
      </c>
      <c r="T255" s="31">
        <f>VLOOKUP(A255,'Absolute Total Monosaccharide C'!$E$2:$T$999,11)</f>
        <v>0.022403</v>
      </c>
      <c r="U255" s="31">
        <f>VLOOKUP(A255,'Absolute Total Monosaccharide C'!$E$2:$T$999,12)</f>
        <v>0</v>
      </c>
      <c r="V255" s="31">
        <f>VLOOKUP(A255,'Absolute Total Monosaccharide C'!$E$2:$T$999,13)</f>
        <v>0</v>
      </c>
      <c r="W255" s="31">
        <f>VLOOKUP(A255,'Absolute Total Monosaccharide C'!$E$2:$T$999,14)</f>
        <v>0.003448</v>
      </c>
      <c r="X255" s="31">
        <f>VLOOKUP(A255,'Absolute Total Monosaccharide C'!$E$2:$T$999,15)</f>
        <v>0</v>
      </c>
      <c r="Y255" s="31">
        <f>VLOOKUP(A255,'Absolute Total Monosaccharide C'!$E$2:$T$999,16)</f>
        <v>0.002855</v>
      </c>
      <c r="Z255" s="100">
        <f>VLOOKUP(A255,'Absolute Total Monosaccharide C'!$E$2:$T$999,2)</f>
        <v>10.41</v>
      </c>
      <c r="AA255" s="19">
        <v>0.497530054</v>
      </c>
    </row>
    <row r="256">
      <c r="A256" s="19" t="s">
        <v>865</v>
      </c>
      <c r="B256" s="8" t="str">
        <f>VLOOKUP(A256,'Food Encyclopedia'!$C$2:$K$999,3)&amp;","&amp;VLOOKUP(A256,'Food Encyclopedia'!$C$2:$K$999,4)&amp;","&amp;VLOOKUP(A256,'Food Encyclopedia'!$C$2:$K$999,5)&amp;","&amp;VLOOKUP(A256,'Food Encyclopedia'!$C$2:$K$999,6)</f>
        <v>Real Food For Babies, commercial product, jar,Beech-Nut Naturals,Apples, Stage 1 (4+ months),Fruits</v>
      </c>
      <c r="C256" s="2" t="s">
        <v>858</v>
      </c>
      <c r="D256" s="31" t="str">
        <f>VLOOKUP(A256,'Food Encyclopedia'!$C$2:$K$999,6)</f>
        <v>Fruits</v>
      </c>
      <c r="E256" s="98">
        <v>50.0</v>
      </c>
      <c r="F256" s="31">
        <f t="shared" si="1"/>
        <v>50000</v>
      </c>
      <c r="G256" s="31" t="str">
        <f>VLOOKUP(A256,'Food Encyclopedia'!$C$2:$K$999,7)</f>
        <v>Commercial weaning</v>
      </c>
      <c r="H256" s="31" t="str">
        <f t="shared" si="2"/>
        <v>#VALUE!</v>
      </c>
      <c r="I256" s="31" t="str">
        <f t="shared" si="3"/>
        <v>#VALUE!</v>
      </c>
      <c r="J256" s="99" t="str">
        <f t="shared" si="4"/>
        <v>#VALUE!</v>
      </c>
      <c r="K256" s="116" t="str">
        <f t="shared" si="5"/>
        <v>#VALUE!</v>
      </c>
      <c r="L256" s="31">
        <f>VLOOKUP(A256,'Absolute Total Monosaccharide C'!$E$2:$T$999,3)</f>
        <v>0.230747</v>
      </c>
      <c r="M256" s="31">
        <f>VLOOKUP(A256,'Absolute Total Monosaccharide C'!$E$2:$T$999,4)</f>
        <v>0.008612</v>
      </c>
      <c r="N256" s="31">
        <f>VLOOKUP(A256,'Absolute Total Monosaccharide C'!$E$2:$T$999,5)</f>
        <v>0.116385</v>
      </c>
      <c r="O256" s="31">
        <f>VLOOKUP(A256,'Absolute Total Monosaccharide C'!$E$2:$T$999,6)</f>
        <v>0.01062</v>
      </c>
      <c r="P256" s="100">
        <f>VLOOKUP(A256,'Absolute Total Monosaccharide C'!$E$2:$T$999,7)</f>
        <v>0.010441</v>
      </c>
      <c r="Q256" s="31">
        <f>VLOOKUP(A256,'Absolute Total Monosaccharide C'!$E$2:$T$999,8)</f>
        <v>0.003279</v>
      </c>
      <c r="R256" s="31">
        <f>VLOOKUP(A256,'Absolute Total Monosaccharide C'!$E$2:$T$999,9)</f>
        <v>0.001416</v>
      </c>
      <c r="S256" s="31">
        <f>VLOOKUP(A256,'Absolute Total Monosaccharide C'!$E$2:$T$999,10)</f>
        <v>0</v>
      </c>
      <c r="T256" s="31">
        <f>VLOOKUP(A256,'Absolute Total Monosaccharide C'!$E$2:$T$999,11)</f>
        <v>0.018111</v>
      </c>
      <c r="U256" s="31">
        <f>VLOOKUP(A256,'Absolute Total Monosaccharide C'!$E$2:$T$999,12)</f>
        <v>0</v>
      </c>
      <c r="V256" s="31">
        <f>VLOOKUP(A256,'Absolute Total Monosaccharide C'!$E$2:$T$999,13)</f>
        <v>0</v>
      </c>
      <c r="W256" s="31">
        <f>VLOOKUP(A256,'Absolute Total Monosaccharide C'!$E$2:$T$999,14)</f>
        <v>0</v>
      </c>
      <c r="X256" s="31">
        <f>VLOOKUP(A256,'Absolute Total Monosaccharide C'!$E$2:$T$999,15)</f>
        <v>0</v>
      </c>
      <c r="Y256" s="31">
        <f>VLOOKUP(A256,'Absolute Total Monosaccharide C'!$E$2:$T$999,16)</f>
        <v>0.000286</v>
      </c>
      <c r="Z256" s="100">
        <f>VLOOKUP(A256,'Absolute Total Monosaccharide C'!$E$2:$T$999,2)</f>
        <v>10.05</v>
      </c>
      <c r="AA256" s="31"/>
    </row>
    <row r="257">
      <c r="A257" s="19" t="s">
        <v>600</v>
      </c>
      <c r="B257" s="8" t="str">
        <f>VLOOKUP(A257,'Food Encyclopedia'!$C$2:$K$999,3)&amp;","&amp;VLOOKUP(A257,'Food Encyclopedia'!$C$2:$K$999,4)&amp;","&amp;VLOOKUP(A257,'Food Encyclopedia'!$C$2:$K$999,5)&amp;","&amp;VLOOKUP(A257,'Food Encyclopedia'!$C$2:$K$999,6)</f>
        <v>Spread, peanut, NA, jar,Laura Scudder's,Old-Fashioned Peanut Butter Smooth,Beans, Peas, Legumes, Nuts, Seeds</v>
      </c>
      <c r="C257" s="2" t="s">
        <v>89</v>
      </c>
      <c r="D257" s="31" t="str">
        <f>VLOOKUP(A257,'Food Encyclopedia'!$C$2:$K$999,6)</f>
        <v>Beans, Peas, Legumes, Nuts, Seeds</v>
      </c>
      <c r="E257" s="98">
        <v>5.0</v>
      </c>
      <c r="F257" s="31">
        <f t="shared" si="1"/>
        <v>5000</v>
      </c>
      <c r="G257" s="31" t="str">
        <f>VLOOKUP(A257,'Food Encyclopedia'!$C$2:$K$999,7)</f>
        <v>Fats</v>
      </c>
      <c r="H257" s="31" t="str">
        <f t="shared" si="2"/>
        <v>#VALUE!</v>
      </c>
      <c r="I257" s="31" t="str">
        <f t="shared" si="3"/>
        <v>#VALUE!</v>
      </c>
      <c r="J257" s="99" t="str">
        <f t="shared" si="4"/>
        <v>#VALUE!</v>
      </c>
      <c r="K257" s="116" t="str">
        <f t="shared" si="5"/>
        <v>#VALUE!</v>
      </c>
      <c r="L257" s="31">
        <f>VLOOKUP(A257,'Absolute Total Monosaccharide C'!$E$2:$T$999,3)</f>
        <v>0.028699</v>
      </c>
      <c r="M257" s="31">
        <f>VLOOKUP(A257,'Absolute Total Monosaccharide C'!$E$2:$T$999,4)</f>
        <v>0.003227</v>
      </c>
      <c r="N257" s="31">
        <f>VLOOKUP(A257,'Absolute Total Monosaccharide C'!$E$2:$T$999,5)</f>
        <v>0.000639</v>
      </c>
      <c r="O257" s="31">
        <f>VLOOKUP(A257,'Absolute Total Monosaccharide C'!$E$2:$T$999,6)</f>
        <v>0.002031</v>
      </c>
      <c r="P257" s="100">
        <f>VLOOKUP(A257,'Absolute Total Monosaccharide C'!$E$2:$T$999,7)</f>
        <v>0.015192</v>
      </c>
      <c r="Q257" s="31">
        <f>VLOOKUP(A257,'Absolute Total Monosaccharide C'!$E$2:$T$999,8)</f>
        <v>0.001077</v>
      </c>
      <c r="R257" s="31">
        <f>VLOOKUP(A257,'Absolute Total Monosaccharide C'!$E$2:$T$999,9)</f>
        <v>0.000412</v>
      </c>
      <c r="S257" s="102">
        <f>VLOOKUP(A257,'Absolute Total Monosaccharide C'!$E$2:$T$999,10)</f>
        <v>0.0000349</v>
      </c>
      <c r="T257" s="31">
        <f>VLOOKUP(A257,'Absolute Total Monosaccharide C'!$E$2:$T$999,11)</f>
        <v>0.001318</v>
      </c>
      <c r="U257" s="31">
        <f>VLOOKUP(A257,'Absolute Total Monosaccharide C'!$E$2:$T$999,12)</f>
        <v>0</v>
      </c>
      <c r="V257" s="31">
        <f>VLOOKUP(A257,'Absolute Total Monosaccharide C'!$E$2:$T$999,13)</f>
        <v>0</v>
      </c>
      <c r="W257" s="31">
        <f>VLOOKUP(A257,'Absolute Total Monosaccharide C'!$E$2:$T$999,14)</f>
        <v>0.000511</v>
      </c>
      <c r="X257" s="31">
        <f>VLOOKUP(A257,'Absolute Total Monosaccharide C'!$E$2:$T$999,15)</f>
        <v>0</v>
      </c>
      <c r="Y257" s="31">
        <f>VLOOKUP(A257,'Absolute Total Monosaccharide C'!$E$2:$T$999,16)</f>
        <v>0.000365</v>
      </c>
      <c r="Z257" s="100">
        <f>VLOOKUP(A257,'Absolute Total Monosaccharide C'!$E$2:$T$999,2)</f>
        <v>10.6</v>
      </c>
      <c r="AA257" s="31"/>
    </row>
    <row r="258">
      <c r="A258" s="19" t="s">
        <v>887</v>
      </c>
      <c r="B258" s="8" t="str">
        <f>VLOOKUP(A258,'Food Encyclopedia'!$C$2:$K$999,3)&amp;","&amp;VLOOKUP(A258,'Food Encyclopedia'!$C$2:$K$999,4)&amp;","&amp;VLOOKUP(A258,'Food Encyclopedia'!$C$2:$K$999,5)&amp;","&amp;VLOOKUP(A258,'Food Encyclopedia'!$C$2:$K$999,6)</f>
        <v>Real Food For Babies, commercial product, jar,Beech-Nut Naturals,Bananas, blueberries, green bean, Stage 2 (6+ months),Fruits</v>
      </c>
      <c r="C258" s="2" t="s">
        <v>858</v>
      </c>
      <c r="D258" s="31" t="str">
        <f>VLOOKUP(A258,'Food Encyclopedia'!$C$2:$K$999,6)</f>
        <v>Fruits</v>
      </c>
      <c r="E258" s="98">
        <v>50.0</v>
      </c>
      <c r="F258" s="31">
        <f t="shared" si="1"/>
        <v>50000</v>
      </c>
      <c r="G258" s="31" t="str">
        <f>VLOOKUP(A258,'Food Encyclopedia'!$C$2:$K$999,7)</f>
        <v>Commercial weaning</v>
      </c>
      <c r="H258" s="31" t="str">
        <f t="shared" si="2"/>
        <v>#VALUE!</v>
      </c>
      <c r="I258" s="31" t="str">
        <f t="shared" si="3"/>
        <v>#VALUE!</v>
      </c>
      <c r="J258" s="99" t="str">
        <f t="shared" si="4"/>
        <v>#VALUE!</v>
      </c>
      <c r="K258" s="116" t="str">
        <f t="shared" si="5"/>
        <v>#VALUE!</v>
      </c>
      <c r="L258" s="31">
        <f>VLOOKUP(A258,'Absolute Total Monosaccharide C'!$E$2:$T$999,3)</f>
        <v>0.344165</v>
      </c>
      <c r="M258" s="31">
        <f>VLOOKUP(A258,'Absolute Total Monosaccharide C'!$E$2:$T$999,4)</f>
        <v>0.010576</v>
      </c>
      <c r="N258" s="31">
        <f>VLOOKUP(A258,'Absolute Total Monosaccharide C'!$E$2:$T$999,5)</f>
        <v>0.153799</v>
      </c>
      <c r="O258" s="31">
        <f>VLOOKUP(A258,'Absolute Total Monosaccharide C'!$E$2:$T$999,6)</f>
        <v>0.020098</v>
      </c>
      <c r="P258" s="100">
        <f>VLOOKUP(A258,'Absolute Total Monosaccharide C'!$E$2:$T$999,7)</f>
        <v>0.006982</v>
      </c>
      <c r="Q258" s="31">
        <f>VLOOKUP(A258,'Absolute Total Monosaccharide C'!$E$2:$T$999,8)</f>
        <v>0.000603</v>
      </c>
      <c r="R258" s="31">
        <f>VLOOKUP(A258,'Absolute Total Monosaccharide C'!$E$2:$T$999,9)</f>
        <v>0.00051</v>
      </c>
      <c r="S258" s="31">
        <f>VLOOKUP(A258,'Absolute Total Monosaccharide C'!$E$2:$T$999,10)</f>
        <v>0</v>
      </c>
      <c r="T258" s="31">
        <f>VLOOKUP(A258,'Absolute Total Monosaccharide C'!$E$2:$T$999,11)</f>
        <v>0.011464</v>
      </c>
      <c r="U258" s="31">
        <f>VLOOKUP(A258,'Absolute Total Monosaccharide C'!$E$2:$T$999,12)</f>
        <v>0</v>
      </c>
      <c r="V258" s="31">
        <f>VLOOKUP(A258,'Absolute Total Monosaccharide C'!$E$2:$T$999,13)</f>
        <v>0</v>
      </c>
      <c r="W258" s="31">
        <f>VLOOKUP(A258,'Absolute Total Monosaccharide C'!$E$2:$T$999,14)</f>
        <v>0.003114</v>
      </c>
      <c r="X258" s="31">
        <f>VLOOKUP(A258,'Absolute Total Monosaccharide C'!$E$2:$T$999,15)</f>
        <v>0.000632</v>
      </c>
      <c r="Y258" s="31">
        <f>VLOOKUP(A258,'Absolute Total Monosaccharide C'!$E$2:$T$999,16)</f>
        <v>0</v>
      </c>
      <c r="Z258" s="100">
        <f>VLOOKUP(A258,'Absolute Total Monosaccharide C'!$E$2:$T$999,2)</f>
        <v>10.29</v>
      </c>
      <c r="AA258" s="19">
        <v>1.034138243</v>
      </c>
    </row>
    <row r="259">
      <c r="A259" s="19" t="s">
        <v>1059</v>
      </c>
      <c r="B259" s="8" t="str">
        <f>VLOOKUP(A259,'Food Encyclopedia'!$C$2:$K$999,3)&amp;","&amp;VLOOKUP(A259,'Food Encyclopedia'!$C$2:$K$999,4)&amp;","&amp;VLOOKUP(A259,'Food Encyclopedia'!$C$2:$K$999,5)&amp;","&amp;VLOOKUP(A259,'Food Encyclopedia'!$C$2:$K$999,6)</f>
        <v>baby food blend, commercial product, pouch,Gerber Organic,Apple (1/2), blueberries (16),  spinach leaves (1/2), sitter (2nd foods),Fruits</v>
      </c>
      <c r="C259" s="2" t="s">
        <v>812</v>
      </c>
      <c r="D259" s="31" t="str">
        <f>VLOOKUP(A259,'Food Encyclopedia'!$C$2:$K$999,6)</f>
        <v>Fruits</v>
      </c>
      <c r="E259" s="98">
        <v>50.0</v>
      </c>
      <c r="F259" s="31">
        <f t="shared" si="1"/>
        <v>50000</v>
      </c>
      <c r="G259" s="31" t="str">
        <f>VLOOKUP(A259,'Food Encyclopedia'!$C$2:$K$999,7)</f>
        <v>Commercial weaning</v>
      </c>
      <c r="H259" s="31" t="str">
        <f t="shared" si="2"/>
        <v>#VALUE!</v>
      </c>
      <c r="I259" s="31" t="str">
        <f t="shared" si="3"/>
        <v>#VALUE!</v>
      </c>
      <c r="J259" s="99" t="str">
        <f t="shared" si="4"/>
        <v>#VALUE!</v>
      </c>
      <c r="K259" s="116" t="str">
        <f t="shared" si="5"/>
        <v>#VALUE!</v>
      </c>
      <c r="L259" s="31">
        <f>VLOOKUP(A259,'Absolute Total Monosaccharide C'!$E$2:$T$999,3)</f>
        <v>0.166512</v>
      </c>
      <c r="M259" s="31">
        <f>VLOOKUP(A259,'Absolute Total Monosaccharide C'!$E$2:$T$999,4)</f>
        <v>0.013892</v>
      </c>
      <c r="N259" s="31">
        <f>VLOOKUP(A259,'Absolute Total Monosaccharide C'!$E$2:$T$999,5)</f>
        <v>0.156577</v>
      </c>
      <c r="O259" s="31">
        <f>VLOOKUP(A259,'Absolute Total Monosaccharide C'!$E$2:$T$999,6)</f>
        <v>0.021151</v>
      </c>
      <c r="P259" s="100">
        <f>VLOOKUP(A259,'Absolute Total Monosaccharide C'!$E$2:$T$999,7)</f>
        <v>0.010759</v>
      </c>
      <c r="Q259" s="31">
        <f>VLOOKUP(A259,'Absolute Total Monosaccharide C'!$E$2:$T$999,8)</f>
        <v>0.002254</v>
      </c>
      <c r="R259" s="31">
        <f>VLOOKUP(A259,'Absolute Total Monosaccharide C'!$E$2:$T$999,9)</f>
        <v>0.001747</v>
      </c>
      <c r="S259" s="31">
        <f>VLOOKUP(A259,'Absolute Total Monosaccharide C'!$E$2:$T$999,10)</f>
        <v>0</v>
      </c>
      <c r="T259" s="31">
        <f>VLOOKUP(A259,'Absolute Total Monosaccharide C'!$E$2:$T$999,11)</f>
        <v>0.016695</v>
      </c>
      <c r="U259" s="31">
        <f>VLOOKUP(A259,'Absolute Total Monosaccharide C'!$E$2:$T$999,12)</f>
        <v>0</v>
      </c>
      <c r="V259" s="31">
        <f>VLOOKUP(A259,'Absolute Total Monosaccharide C'!$E$2:$T$999,13)</f>
        <v>0</v>
      </c>
      <c r="W259" s="31">
        <f>VLOOKUP(A259,'Absolute Total Monosaccharide C'!$E$2:$T$999,14)</f>
        <v>0</v>
      </c>
      <c r="X259" s="31">
        <f>VLOOKUP(A259,'Absolute Total Monosaccharide C'!$E$2:$T$999,15)</f>
        <v>0.000337</v>
      </c>
      <c r="Y259" s="31">
        <f>VLOOKUP(A259,'Absolute Total Monosaccharide C'!$E$2:$T$999,16)</f>
        <v>0</v>
      </c>
      <c r="Z259" s="100">
        <f>VLOOKUP(A259,'Absolute Total Monosaccharide C'!$E$2:$T$999,2)</f>
        <v>10.34</v>
      </c>
      <c r="AA259" s="31"/>
    </row>
    <row r="260">
      <c r="A260" s="19" t="s">
        <v>451</v>
      </c>
      <c r="B260" s="8" t="str">
        <f>VLOOKUP(A260,'Food Encyclopedia'!$C$2:$K$999,3)&amp;","&amp;VLOOKUP(A260,'Food Encyclopedia'!$C$2:$K$999,4)&amp;","&amp;VLOOKUP(A260,'Food Encyclopedia'!$C$2:$K$999,5)&amp;","&amp;VLOOKUP(A260,'Food Encyclopedia'!$C$2:$K$999,6)</f>
        <v>Potato, blushing belle, flesh, fresh,The little potato company,,Vegetables</v>
      </c>
      <c r="C260" s="2" t="s">
        <v>418</v>
      </c>
      <c r="D260" s="31" t="str">
        <f>VLOOKUP(A260,'Food Encyclopedia'!$C$2:$K$999,6)</f>
        <v>Vegetables</v>
      </c>
      <c r="E260" s="98">
        <v>70.0</v>
      </c>
      <c r="F260" s="31">
        <f t="shared" si="1"/>
        <v>70000</v>
      </c>
      <c r="G260" s="31" t="str">
        <f>VLOOKUP(A260,'Food Encyclopedia'!$C$2:$K$999,7)</f>
        <v>Vegetable</v>
      </c>
      <c r="H260" s="31" t="str">
        <f t="shared" si="2"/>
        <v>#VALUE!</v>
      </c>
      <c r="I260" s="31" t="str">
        <f t="shared" si="3"/>
        <v>#VALUE!</v>
      </c>
      <c r="J260" s="99" t="str">
        <f t="shared" si="4"/>
        <v>#VALUE!</v>
      </c>
      <c r="K260" s="116" t="str">
        <f t="shared" si="5"/>
        <v>#VALUE!</v>
      </c>
      <c r="L260" s="31">
        <f>VLOOKUP(A260,'Absolute Total Monosaccharide C'!$E$2:$T$999,3)</f>
        <v>0.805211</v>
      </c>
      <c r="M260" s="31">
        <f>VLOOKUP(A260,'Absolute Total Monosaccharide C'!$E$2:$T$999,4)</f>
        <v>0.036989</v>
      </c>
      <c r="N260" s="31">
        <f>VLOOKUP(A260,'Absolute Total Monosaccharide C'!$E$2:$T$999,5)</f>
        <v>0.010645</v>
      </c>
      <c r="O260" s="31">
        <f>VLOOKUP(A260,'Absolute Total Monosaccharide C'!$E$2:$T$999,6)</f>
        <v>0.003563</v>
      </c>
      <c r="P260" s="100">
        <f>VLOOKUP(A260,'Absolute Total Monosaccharide C'!$E$2:$T$999,7)</f>
        <v>0.00635</v>
      </c>
      <c r="Q260" s="102">
        <f>VLOOKUP(A260,'Absolute Total Monosaccharide C'!$E$2:$T$999,8)</f>
        <v>0.0000255</v>
      </c>
      <c r="R260" s="31">
        <f>VLOOKUP(A260,'Absolute Total Monosaccharide C'!$E$2:$T$999,9)</f>
        <v>0.001251</v>
      </c>
      <c r="S260" s="31">
        <f>VLOOKUP(A260,'Absolute Total Monosaccharide C'!$E$2:$T$999,10)</f>
        <v>0</v>
      </c>
      <c r="T260" s="31">
        <f>VLOOKUP(A260,'Absolute Total Monosaccharide C'!$E$2:$T$999,11)</f>
        <v>0.008965</v>
      </c>
      <c r="U260" s="31">
        <f>VLOOKUP(A260,'Absolute Total Monosaccharide C'!$E$2:$T$999,12)</f>
        <v>0</v>
      </c>
      <c r="V260" s="31">
        <f>VLOOKUP(A260,'Absolute Total Monosaccharide C'!$E$2:$T$999,13)</f>
        <v>0</v>
      </c>
      <c r="W260" s="31">
        <f>VLOOKUP(A260,'Absolute Total Monosaccharide C'!$E$2:$T$999,14)</f>
        <v>0.000508</v>
      </c>
      <c r="X260" s="31">
        <f>VLOOKUP(A260,'Absolute Total Monosaccharide C'!$E$2:$T$999,15)</f>
        <v>0</v>
      </c>
      <c r="Y260" s="31">
        <f>VLOOKUP(A260,'Absolute Total Monosaccharide C'!$E$2:$T$999,16)</f>
        <v>0.000538</v>
      </c>
      <c r="Z260" s="100">
        <f>VLOOKUP(A260,'Absolute Total Monosaccharide C'!$E$2:$T$999,2)</f>
        <v>10.44</v>
      </c>
      <c r="AA260" s="19">
        <v>0.75111671</v>
      </c>
    </row>
    <row r="261">
      <c r="A261" s="19" t="s">
        <v>113</v>
      </c>
      <c r="B261" s="8" t="str">
        <f>VLOOKUP(A261,'Food Encyclopedia'!$C$2:$K$999,3)&amp;","&amp;VLOOKUP(A261,'Food Encyclopedia'!$C$2:$K$999,4)&amp;","&amp;VLOOKUP(A261,'Food Encyclopedia'!$C$2:$K$999,5)&amp;","&amp;VLOOKUP(A261,'Food Encyclopedia'!$C$2:$K$999,6)</f>
        <v>Apple, pink lady, whole without seed, fresh,Washington,,Fruits</v>
      </c>
      <c r="C261" s="2" t="s">
        <v>89</v>
      </c>
      <c r="D261" s="31" t="str">
        <f>VLOOKUP(A261,'Food Encyclopedia'!$C$2:$K$999,6)</f>
        <v>Fruits</v>
      </c>
      <c r="E261" s="98">
        <v>30.0</v>
      </c>
      <c r="F261" s="31">
        <f t="shared" si="1"/>
        <v>30000</v>
      </c>
      <c r="G261" s="31" t="str">
        <f>VLOOKUP(A261,'Food Encyclopedia'!$C$2:$K$999,7)</f>
        <v>Fruit</v>
      </c>
      <c r="H261" s="31" t="str">
        <f t="shared" si="2"/>
        <v>#VALUE!</v>
      </c>
      <c r="I261" s="31" t="str">
        <f t="shared" si="3"/>
        <v>#VALUE!</v>
      </c>
      <c r="J261" s="99" t="str">
        <f t="shared" si="4"/>
        <v>#VALUE!</v>
      </c>
      <c r="K261" s="116" t="str">
        <f t="shared" si="5"/>
        <v>#VALUE!</v>
      </c>
      <c r="L261" s="31">
        <f>VLOOKUP(A261,'Absolute Total Monosaccharide C'!$E$2:$T$999,3)</f>
        <v>0.171948</v>
      </c>
      <c r="M261" s="31">
        <f>VLOOKUP(A261,'Absolute Total Monosaccharide C'!$E$2:$T$999,4)</f>
        <v>0.010501</v>
      </c>
      <c r="N261" s="31">
        <f>VLOOKUP(A261,'Absolute Total Monosaccharide C'!$E$2:$T$999,5)</f>
        <v>0.133245</v>
      </c>
      <c r="O261" s="31">
        <f>VLOOKUP(A261,'Absolute Total Monosaccharide C'!$E$2:$T$999,6)</f>
        <v>0.009041</v>
      </c>
      <c r="P261" s="100">
        <f>VLOOKUP(A261,'Absolute Total Monosaccharide C'!$E$2:$T$999,7)</f>
        <v>0.015348</v>
      </c>
      <c r="Q261" s="31">
        <f>VLOOKUP(A261,'Absolute Total Monosaccharide C'!$E$2:$T$999,8)</f>
        <v>0.002918</v>
      </c>
      <c r="R261" s="31">
        <f>VLOOKUP(A261,'Absolute Total Monosaccharide C'!$E$2:$T$999,9)</f>
        <v>0.001144</v>
      </c>
      <c r="S261" s="31">
        <f>VLOOKUP(A261,'Absolute Total Monosaccharide C'!$E$2:$T$999,10)</f>
        <v>0</v>
      </c>
      <c r="T261" s="31">
        <f>VLOOKUP(A261,'Absolute Total Monosaccharide C'!$E$2:$T$999,11)</f>
        <v>0.018813</v>
      </c>
      <c r="U261" s="31">
        <f>VLOOKUP(A261,'Absolute Total Monosaccharide C'!$E$2:$T$999,12)</f>
        <v>0</v>
      </c>
      <c r="V261" s="31">
        <f>VLOOKUP(A261,'Absolute Total Monosaccharide C'!$E$2:$T$999,13)</f>
        <v>0</v>
      </c>
      <c r="W261" s="31">
        <f>VLOOKUP(A261,'Absolute Total Monosaccharide C'!$E$2:$T$999,14)</f>
        <v>0.001941</v>
      </c>
      <c r="X261" s="31">
        <f>VLOOKUP(A261,'Absolute Total Monosaccharide C'!$E$2:$T$999,15)</f>
        <v>0</v>
      </c>
      <c r="Y261" s="31">
        <f>VLOOKUP(A261,'Absolute Total Monosaccharide C'!$E$2:$T$999,16)</f>
        <v>0</v>
      </c>
      <c r="Z261" s="100">
        <f>VLOOKUP(A261,'Absolute Total Monosaccharide C'!$E$2:$T$999,2)</f>
        <v>10.01</v>
      </c>
      <c r="AA261" s="31"/>
    </row>
    <row r="262">
      <c r="A262" s="19" t="s">
        <v>926</v>
      </c>
      <c r="B262" s="8" t="str">
        <f>VLOOKUP(A262,'Food Encyclopedia'!$C$2:$K$999,3)&amp;","&amp;VLOOKUP(A262,'Food Encyclopedia'!$C$2:$K$999,4)&amp;","&amp;VLOOKUP(A262,'Food Encyclopedia'!$C$2:$K$999,5)&amp;","&amp;VLOOKUP(A262,'Food Encyclopedia'!$C$2:$K$999,6)</f>
        <v>Organic baby food, commercial product, pouch,Plum Organics,Sweet potatoes (1/2), Stage 1 (4+ months),Vegetables</v>
      </c>
      <c r="C262" s="2" t="s">
        <v>812</v>
      </c>
      <c r="D262" s="31" t="str">
        <f>VLOOKUP(A262,'Food Encyclopedia'!$C$2:$K$999,6)</f>
        <v>Vegetables</v>
      </c>
      <c r="E262" s="98">
        <v>50.0</v>
      </c>
      <c r="F262" s="31">
        <f t="shared" si="1"/>
        <v>50000</v>
      </c>
      <c r="G262" s="31" t="str">
        <f>VLOOKUP(A262,'Food Encyclopedia'!$C$2:$K$999,7)</f>
        <v>Commercial weaning</v>
      </c>
      <c r="H262" s="31" t="str">
        <f t="shared" si="2"/>
        <v>#VALUE!</v>
      </c>
      <c r="I262" s="31" t="str">
        <f t="shared" si="3"/>
        <v>#VALUE!</v>
      </c>
      <c r="J262" s="99" t="str">
        <f t="shared" si="4"/>
        <v>#VALUE!</v>
      </c>
      <c r="K262" s="116" t="str">
        <f t="shared" si="5"/>
        <v>#VALUE!</v>
      </c>
      <c r="L262" s="31">
        <f>VLOOKUP(A262,'Absolute Total Monosaccharide C'!$E$2:$T$999,3)</f>
        <v>0.563667</v>
      </c>
      <c r="M262" s="31">
        <f>VLOOKUP(A262,'Absolute Total Monosaccharide C'!$E$2:$T$999,4)</f>
        <v>0.023879</v>
      </c>
      <c r="N262" s="31">
        <f>VLOOKUP(A262,'Absolute Total Monosaccharide C'!$E$2:$T$999,5)</f>
        <v>0</v>
      </c>
      <c r="O262" s="31">
        <f>VLOOKUP(A262,'Absolute Total Monosaccharide C'!$E$2:$T$999,6)</f>
        <v>0.008517</v>
      </c>
      <c r="P262" s="100">
        <f>VLOOKUP(A262,'Absolute Total Monosaccharide C'!$E$2:$T$999,7)</f>
        <v>0.011722</v>
      </c>
      <c r="Q262" s="31">
        <f>VLOOKUP(A262,'Absolute Total Monosaccharide C'!$E$2:$T$999,8)</f>
        <v>0</v>
      </c>
      <c r="R262" s="31">
        <f>VLOOKUP(A262,'Absolute Total Monosaccharide C'!$E$2:$T$999,9)</f>
        <v>0.002747</v>
      </c>
      <c r="S262" s="31">
        <f>VLOOKUP(A262,'Absolute Total Monosaccharide C'!$E$2:$T$999,10)</f>
        <v>0</v>
      </c>
      <c r="T262" s="31">
        <f>VLOOKUP(A262,'Absolute Total Monosaccharide C'!$E$2:$T$999,11)</f>
        <v>0.016083</v>
      </c>
      <c r="U262" s="31">
        <f>VLOOKUP(A262,'Absolute Total Monosaccharide C'!$E$2:$T$999,12)</f>
        <v>0</v>
      </c>
      <c r="V262" s="31">
        <f>VLOOKUP(A262,'Absolute Total Monosaccharide C'!$E$2:$T$999,13)</f>
        <v>0</v>
      </c>
      <c r="W262" s="31">
        <f>VLOOKUP(A262,'Absolute Total Monosaccharide C'!$E$2:$T$999,14)</f>
        <v>0</v>
      </c>
      <c r="X262" s="31">
        <f>VLOOKUP(A262,'Absolute Total Monosaccharide C'!$E$2:$T$999,15)</f>
        <v>0.000459</v>
      </c>
      <c r="Y262" s="31">
        <f>VLOOKUP(A262,'Absolute Total Monosaccharide C'!$E$2:$T$999,16)</f>
        <v>0</v>
      </c>
      <c r="Z262" s="100">
        <f>VLOOKUP(A262,'Absolute Total Monosaccharide C'!$E$2:$T$999,2)</f>
        <v>10.11</v>
      </c>
      <c r="AA262" s="19">
        <v>0.947281169</v>
      </c>
    </row>
    <row r="263">
      <c r="A263" s="19" t="s">
        <v>1029</v>
      </c>
      <c r="B263" s="8" t="str">
        <f>VLOOKUP(A263,'Food Encyclopedia'!$C$2:$K$999,3)&amp;","&amp;VLOOKUP(A263,'Food Encyclopedia'!$C$2:$K$999,4)&amp;","&amp;VLOOKUP(A263,'Food Encyclopedia'!$C$2:$K$999,5)&amp;","&amp;VLOOKUP(A263,'Food Encyclopedia'!$C$2:$K$999,6)</f>
        <v>baby food blend, commercial product, jar,Gerber Organic,Apple, wild blueberry, sitter (2nd foods),Fruits</v>
      </c>
      <c r="C263" s="2" t="s">
        <v>858</v>
      </c>
      <c r="D263" s="31" t="str">
        <f>VLOOKUP(A263,'Food Encyclopedia'!$C$2:$K$999,6)</f>
        <v>Fruits</v>
      </c>
      <c r="E263" s="98">
        <v>50.0</v>
      </c>
      <c r="F263" s="31">
        <f t="shared" si="1"/>
        <v>50000</v>
      </c>
      <c r="G263" s="31" t="str">
        <f>VLOOKUP(A263,'Food Encyclopedia'!$C$2:$K$999,7)</f>
        <v>Commercial weaning</v>
      </c>
      <c r="H263" s="31" t="str">
        <f t="shared" si="2"/>
        <v>#VALUE!</v>
      </c>
      <c r="I263" s="31" t="str">
        <f t="shared" si="3"/>
        <v>#VALUE!</v>
      </c>
      <c r="J263" s="99" t="str">
        <f t="shared" si="4"/>
        <v>#VALUE!</v>
      </c>
      <c r="K263" s="116" t="str">
        <f t="shared" si="5"/>
        <v>#VALUE!</v>
      </c>
      <c r="L263" s="31">
        <f>VLOOKUP(A263,'Absolute Total Monosaccharide C'!$E$2:$T$999,3)</f>
        <v>0.205646</v>
      </c>
      <c r="M263" s="31">
        <f>VLOOKUP(A263,'Absolute Total Monosaccharide C'!$E$2:$T$999,4)</f>
        <v>0.010581</v>
      </c>
      <c r="N263" s="31">
        <f>VLOOKUP(A263,'Absolute Total Monosaccharide C'!$E$2:$T$999,5)</f>
        <v>0.342684</v>
      </c>
      <c r="O263" s="31">
        <f>VLOOKUP(A263,'Absolute Total Monosaccharide C'!$E$2:$T$999,6)</f>
        <v>0.018029</v>
      </c>
      <c r="P263" s="100">
        <f>VLOOKUP(A263,'Absolute Total Monosaccharide C'!$E$2:$T$999,7)</f>
        <v>0.010014</v>
      </c>
      <c r="Q263" s="31">
        <f>VLOOKUP(A263,'Absolute Total Monosaccharide C'!$E$2:$T$999,8)</f>
        <v>0.001965</v>
      </c>
      <c r="R263" s="31">
        <f>VLOOKUP(A263,'Absolute Total Monosaccharide C'!$E$2:$T$999,9)</f>
        <v>0.001656</v>
      </c>
      <c r="S263" s="31">
        <f>VLOOKUP(A263,'Absolute Total Monosaccharide C'!$E$2:$T$999,10)</f>
        <v>0</v>
      </c>
      <c r="T263" s="31">
        <f>VLOOKUP(A263,'Absolute Total Monosaccharide C'!$E$2:$T$999,11)</f>
        <v>0.015864</v>
      </c>
      <c r="U263" s="31">
        <f>VLOOKUP(A263,'Absolute Total Monosaccharide C'!$E$2:$T$999,12)</f>
        <v>0</v>
      </c>
      <c r="V263" s="31">
        <f>VLOOKUP(A263,'Absolute Total Monosaccharide C'!$E$2:$T$999,13)</f>
        <v>0</v>
      </c>
      <c r="W263" s="31">
        <f>VLOOKUP(A263,'Absolute Total Monosaccharide C'!$E$2:$T$999,14)</f>
        <v>0</v>
      </c>
      <c r="X263" s="31">
        <f>VLOOKUP(A263,'Absolute Total Monosaccharide C'!$E$2:$T$999,15)</f>
        <v>0.000263</v>
      </c>
      <c r="Y263" s="31">
        <f>VLOOKUP(A263,'Absolute Total Monosaccharide C'!$E$2:$T$999,16)</f>
        <v>0</v>
      </c>
      <c r="Z263" s="100">
        <f>VLOOKUP(A263,'Absolute Total Monosaccharide C'!$E$2:$T$999,2)</f>
        <v>10.47</v>
      </c>
      <c r="AA263" s="31"/>
    </row>
    <row r="264">
      <c r="A264" s="19" t="s">
        <v>833</v>
      </c>
      <c r="B264" s="8" t="str">
        <f>VLOOKUP(A264,'Food Encyclopedia'!$C$2:$K$999,3)&amp;","&amp;VLOOKUP(A264,'Food Encyclopedia'!$C$2:$K$999,4)&amp;","&amp;VLOOKUP(A264,'Food Encyclopedia'!$C$2:$K$999,5)&amp;","&amp;VLOOKUP(A264,'Food Encyclopedia'!$C$2:$K$999,6)</f>
        <v>Organic Baby Food, commercial product, pouch,Organics Happy Baby,Apples (1/2),  blueberries (13), oat (1 tsp) , Stage 2 (6+ months),Fruits</v>
      </c>
      <c r="C264" s="2" t="s">
        <v>812</v>
      </c>
      <c r="D264" s="31" t="str">
        <f>VLOOKUP(A264,'Food Encyclopedia'!$C$2:$K$999,6)</f>
        <v>Fruits</v>
      </c>
      <c r="E264" s="98">
        <v>50.0</v>
      </c>
      <c r="F264" s="31">
        <f t="shared" si="1"/>
        <v>50000</v>
      </c>
      <c r="G264" s="31" t="str">
        <f>VLOOKUP(A264,'Food Encyclopedia'!$C$2:$K$999,7)</f>
        <v>Commercial weaning</v>
      </c>
      <c r="H264" s="31" t="str">
        <f t="shared" si="2"/>
        <v>#VALUE!</v>
      </c>
      <c r="I264" s="31" t="str">
        <f t="shared" si="3"/>
        <v>#VALUE!</v>
      </c>
      <c r="J264" s="99" t="str">
        <f t="shared" si="4"/>
        <v>#VALUE!</v>
      </c>
      <c r="K264" s="116" t="str">
        <f t="shared" si="5"/>
        <v>#VALUE!</v>
      </c>
      <c r="L264" s="31">
        <f>VLOOKUP(A264,'Absolute Total Monosaccharide C'!$E$2:$T$999,3)</f>
        <v>0.135217</v>
      </c>
      <c r="M264" s="31">
        <f>VLOOKUP(A264,'Absolute Total Monosaccharide C'!$E$2:$T$999,4)</f>
        <v>0.003379</v>
      </c>
      <c r="N264" s="31">
        <f>VLOOKUP(A264,'Absolute Total Monosaccharide C'!$E$2:$T$999,5)</f>
        <v>0.039429</v>
      </c>
      <c r="O264" s="31">
        <f>VLOOKUP(A264,'Absolute Total Monosaccharide C'!$E$2:$T$999,6)</f>
        <v>0.013994</v>
      </c>
      <c r="P264" s="100">
        <f>VLOOKUP(A264,'Absolute Total Monosaccharide C'!$E$2:$T$999,7)</f>
        <v>0.007291</v>
      </c>
      <c r="Q264" s="31">
        <f>VLOOKUP(A264,'Absolute Total Monosaccharide C'!$E$2:$T$999,8)</f>
        <v>0.002876</v>
      </c>
      <c r="R264" s="31">
        <f>VLOOKUP(A264,'Absolute Total Monosaccharide C'!$E$2:$T$999,9)</f>
        <v>0.000898</v>
      </c>
      <c r="S264" s="31">
        <f>VLOOKUP(A264,'Absolute Total Monosaccharide C'!$E$2:$T$999,10)</f>
        <v>0</v>
      </c>
      <c r="T264" s="31">
        <f>VLOOKUP(A264,'Absolute Total Monosaccharide C'!$E$2:$T$999,11)</f>
        <v>0.007198</v>
      </c>
      <c r="U264" s="31">
        <f>VLOOKUP(A264,'Absolute Total Monosaccharide C'!$E$2:$T$999,12)</f>
        <v>0</v>
      </c>
      <c r="V264" s="31">
        <f>VLOOKUP(A264,'Absolute Total Monosaccharide C'!$E$2:$T$999,13)</f>
        <v>0</v>
      </c>
      <c r="W264" s="31">
        <f>VLOOKUP(A264,'Absolute Total Monosaccharide C'!$E$2:$T$999,14)</f>
        <v>0</v>
      </c>
      <c r="X264" s="31">
        <f>VLOOKUP(A264,'Absolute Total Monosaccharide C'!$E$2:$T$999,15)</f>
        <v>0</v>
      </c>
      <c r="Y264" s="31">
        <f>VLOOKUP(A264,'Absolute Total Monosaccharide C'!$E$2:$T$999,16)</f>
        <v>0.000371</v>
      </c>
      <c r="Z264" s="100">
        <f>VLOOKUP(A264,'Absolute Total Monosaccharide C'!$E$2:$T$999,2)</f>
        <v>10.06</v>
      </c>
      <c r="AA264" s="31"/>
    </row>
    <row r="265">
      <c r="A265" s="19" t="s">
        <v>831</v>
      </c>
      <c r="B265" s="8" t="str">
        <f>VLOOKUP(A265,'Food Encyclopedia'!$C$2:$K$999,3)&amp;","&amp;VLOOKUP(A265,'Food Encyclopedia'!$C$2:$K$999,4)&amp;","&amp;VLOOKUP(A265,'Food Encyclopedia'!$C$2:$K$999,5)&amp;","&amp;VLOOKUP(A265,'Food Encyclopedia'!$C$2:$K$999,6)</f>
        <v>Organic Baby Food, commercial product, pouch,Organics Happy Baby,Apples (1/3), cubed pumpkin (1/3 cup), cubed carrots (2 tbsp), Stage 2 (6+ months),Fruits</v>
      </c>
      <c r="C265" s="2" t="s">
        <v>812</v>
      </c>
      <c r="D265" s="31" t="str">
        <f>VLOOKUP(A265,'Food Encyclopedia'!$C$2:$K$999,6)</f>
        <v>Fruits</v>
      </c>
      <c r="E265" s="98">
        <v>50.0</v>
      </c>
      <c r="F265" s="31">
        <f t="shared" si="1"/>
        <v>50000</v>
      </c>
      <c r="G265" s="31" t="str">
        <f>VLOOKUP(A265,'Food Encyclopedia'!$C$2:$K$999,7)</f>
        <v>Commercial weaning</v>
      </c>
      <c r="H265" s="31" t="str">
        <f t="shared" si="2"/>
        <v>#VALUE!</v>
      </c>
      <c r="I265" s="31" t="str">
        <f t="shared" si="3"/>
        <v>#VALUE!</v>
      </c>
      <c r="J265" s="99" t="str">
        <f t="shared" si="4"/>
        <v>#VALUE!</v>
      </c>
      <c r="K265" s="116" t="str">
        <f t="shared" si="5"/>
        <v>#VALUE!</v>
      </c>
      <c r="L265" s="31">
        <f>VLOOKUP(A265,'Absolute Total Monosaccharide C'!$E$2:$T$999,3)</f>
        <v>0.293785</v>
      </c>
      <c r="M265" s="31">
        <f>VLOOKUP(A265,'Absolute Total Monosaccharide C'!$E$2:$T$999,4)</f>
        <v>0.022489</v>
      </c>
      <c r="N265" s="31">
        <f>VLOOKUP(A265,'Absolute Total Monosaccharide C'!$E$2:$T$999,5)</f>
        <v>0.126106</v>
      </c>
      <c r="O265" s="31">
        <f>VLOOKUP(A265,'Absolute Total Monosaccharide C'!$E$2:$T$999,6)</f>
        <v>0.005783</v>
      </c>
      <c r="P265" s="100">
        <f>VLOOKUP(A265,'Absolute Total Monosaccharide C'!$E$2:$T$999,7)</f>
        <v>0.009088</v>
      </c>
      <c r="Q265" s="31">
        <f>VLOOKUP(A265,'Absolute Total Monosaccharide C'!$E$2:$T$999,8)</f>
        <v>0</v>
      </c>
      <c r="R265" s="31">
        <f>VLOOKUP(A265,'Absolute Total Monosaccharide C'!$E$2:$T$999,9)</f>
        <v>0.001233</v>
      </c>
      <c r="S265" s="31">
        <f>VLOOKUP(A265,'Absolute Total Monosaccharide C'!$E$2:$T$999,10)</f>
        <v>0</v>
      </c>
      <c r="T265" s="31">
        <f>VLOOKUP(A265,'Absolute Total Monosaccharide C'!$E$2:$T$999,11)</f>
        <v>0.017624</v>
      </c>
      <c r="U265" s="31">
        <f>VLOOKUP(A265,'Absolute Total Monosaccharide C'!$E$2:$T$999,12)</f>
        <v>0</v>
      </c>
      <c r="V265" s="31">
        <f>VLOOKUP(A265,'Absolute Total Monosaccharide C'!$E$2:$T$999,13)</f>
        <v>0</v>
      </c>
      <c r="W265" s="31">
        <f>VLOOKUP(A265,'Absolute Total Monosaccharide C'!$E$2:$T$999,14)</f>
        <v>0.001854</v>
      </c>
      <c r="X265" s="31">
        <f>VLOOKUP(A265,'Absolute Total Monosaccharide C'!$E$2:$T$999,15)</f>
        <v>0</v>
      </c>
      <c r="Y265" s="31">
        <f>VLOOKUP(A265,'Absolute Total Monosaccharide C'!$E$2:$T$999,16)</f>
        <v>0</v>
      </c>
      <c r="Z265" s="100">
        <f>VLOOKUP(A265,'Absolute Total Monosaccharide C'!$E$2:$T$999,2)</f>
        <v>10.15</v>
      </c>
      <c r="AA265" s="19">
        <v>0.828760311</v>
      </c>
    </row>
    <row r="266">
      <c r="A266" s="19" t="s">
        <v>1094</v>
      </c>
      <c r="B266" s="8" t="str">
        <f>VLOOKUP(A266,'Food Encyclopedia'!$C$2:$K$999,3)&amp;","&amp;VLOOKUP(A266,'Food Encyclopedia'!$C$2:$K$999,4)&amp;","&amp;VLOOKUP(A266,'Food Encyclopedia'!$C$2:$K$999,5)&amp;","&amp;VLOOKUP(A266,'Food Encyclopedia'!$C$2:$K$999,6)</f>
        <v>baby food blend, commercial product, pouch,Gerber,Apple (1/2),  peach (1 tbsp),  spinach leaves (2/3), Toddler (12+ months),Fruits</v>
      </c>
      <c r="C266" s="2" t="s">
        <v>812</v>
      </c>
      <c r="D266" s="31" t="str">
        <f>VLOOKUP(A266,'Food Encyclopedia'!$C$2:$K$999,6)</f>
        <v>Fruits</v>
      </c>
      <c r="E266" s="98">
        <v>50.0</v>
      </c>
      <c r="F266" s="31">
        <f t="shared" si="1"/>
        <v>50000</v>
      </c>
      <c r="G266" s="31" t="str">
        <f>VLOOKUP(A266,'Food Encyclopedia'!$C$2:$K$999,7)</f>
        <v>Commercial weaning</v>
      </c>
      <c r="H266" s="31" t="str">
        <f t="shared" si="2"/>
        <v>#VALUE!</v>
      </c>
      <c r="I266" s="31" t="str">
        <f t="shared" si="3"/>
        <v>#VALUE!</v>
      </c>
      <c r="J266" s="99" t="str">
        <f t="shared" si="4"/>
        <v>#VALUE!</v>
      </c>
      <c r="K266" s="116" t="str">
        <f t="shared" si="5"/>
        <v>#VALUE!</v>
      </c>
      <c r="L266" s="31">
        <f>VLOOKUP(A266,'Absolute Total Monosaccharide C'!$E$2:$T$999,3)</f>
        <v>0.181379</v>
      </c>
      <c r="M266" s="31">
        <f>VLOOKUP(A266,'Absolute Total Monosaccharide C'!$E$2:$T$999,4)</f>
        <v>0.012177</v>
      </c>
      <c r="N266" s="31">
        <f>VLOOKUP(A266,'Absolute Total Monosaccharide C'!$E$2:$T$999,5)</f>
        <v>0.107503</v>
      </c>
      <c r="O266" s="31">
        <f>VLOOKUP(A266,'Absolute Total Monosaccharide C'!$E$2:$T$999,6)</f>
        <v>0.017242</v>
      </c>
      <c r="P266" s="100">
        <f>VLOOKUP(A266,'Absolute Total Monosaccharide C'!$E$2:$T$999,7)</f>
        <v>0.010111</v>
      </c>
      <c r="Q266" s="31">
        <f>VLOOKUP(A266,'Absolute Total Monosaccharide C'!$E$2:$T$999,8)</f>
        <v>0</v>
      </c>
      <c r="R266" s="31">
        <f>VLOOKUP(A266,'Absolute Total Monosaccharide C'!$E$2:$T$999,9)</f>
        <v>0.001961</v>
      </c>
      <c r="S266" s="31">
        <f>VLOOKUP(A266,'Absolute Total Monosaccharide C'!$E$2:$T$999,10)</f>
        <v>0</v>
      </c>
      <c r="T266" s="31">
        <f>VLOOKUP(A266,'Absolute Total Monosaccharide C'!$E$2:$T$999,11)</f>
        <v>0.020283</v>
      </c>
      <c r="U266" s="31">
        <f>VLOOKUP(A266,'Absolute Total Monosaccharide C'!$E$2:$T$999,12)</f>
        <v>0</v>
      </c>
      <c r="V266" s="31">
        <f>VLOOKUP(A266,'Absolute Total Monosaccharide C'!$E$2:$T$999,13)</f>
        <v>0</v>
      </c>
      <c r="W266" s="102">
        <f>VLOOKUP(A266,'Absolute Total Monosaccharide C'!$E$2:$T$999,14)</f>
        <v>0.0000778</v>
      </c>
      <c r="X266" s="31">
        <f>VLOOKUP(A266,'Absolute Total Monosaccharide C'!$E$2:$T$999,15)</f>
        <v>0</v>
      </c>
      <c r="Y266" s="31">
        <f>VLOOKUP(A266,'Absolute Total Monosaccharide C'!$E$2:$T$999,16)</f>
        <v>0.000454</v>
      </c>
      <c r="Z266" s="100">
        <f>VLOOKUP(A266,'Absolute Total Monosaccharide C'!$E$2:$T$999,2)</f>
        <v>10.26</v>
      </c>
      <c r="AA266" s="31"/>
    </row>
    <row r="267">
      <c r="A267" s="19" t="s">
        <v>199</v>
      </c>
      <c r="B267" s="8" t="str">
        <f>VLOOKUP(A267,'Food Encyclopedia'!$C$2:$K$999,3)&amp;","&amp;VLOOKUP(A267,'Food Encyclopedia'!$C$2:$K$999,4)&amp;","&amp;VLOOKUP(A267,'Food Encyclopedia'!$C$2:$K$999,5)&amp;","&amp;VLOOKUP(A267,'Food Encyclopedia'!$C$2:$K$999,6)</f>
        <v>Banana, red, flesh, fresh,Dole,,Fruits</v>
      </c>
      <c r="C267" s="2" t="s">
        <v>192</v>
      </c>
      <c r="D267" s="31" t="str">
        <f>VLOOKUP(A267,'Food Encyclopedia'!$C$2:$K$999,6)</f>
        <v>Fruits</v>
      </c>
      <c r="E267" s="98">
        <v>58.0</v>
      </c>
      <c r="F267" s="31">
        <f t="shared" si="1"/>
        <v>58000</v>
      </c>
      <c r="G267" s="31" t="str">
        <f>VLOOKUP(A267,'Food Encyclopedia'!$C$2:$K$999,7)</f>
        <v>Fruit</v>
      </c>
      <c r="H267" s="31" t="str">
        <f t="shared" si="2"/>
        <v>#VALUE!</v>
      </c>
      <c r="I267" s="31" t="str">
        <f t="shared" si="3"/>
        <v>#VALUE!</v>
      </c>
      <c r="J267" s="99" t="str">
        <f t="shared" si="4"/>
        <v>#VALUE!</v>
      </c>
      <c r="K267" s="116" t="str">
        <f t="shared" si="5"/>
        <v>#VALUE!</v>
      </c>
      <c r="L267" s="31">
        <f>VLOOKUP(A267,'Absolute Total Monosaccharide C'!$E$2:$T$999,3)</f>
        <v>0.513081</v>
      </c>
      <c r="M267" s="31">
        <f>VLOOKUP(A267,'Absolute Total Monosaccharide C'!$E$2:$T$999,4)</f>
        <v>0.005901</v>
      </c>
      <c r="N267" s="31">
        <f>VLOOKUP(A267,'Absolute Total Monosaccharide C'!$E$2:$T$999,5)</f>
        <v>0.031679</v>
      </c>
      <c r="O267" s="31">
        <f>VLOOKUP(A267,'Absolute Total Monosaccharide C'!$E$2:$T$999,6)</f>
        <v>0.003803</v>
      </c>
      <c r="P267" s="100">
        <f>VLOOKUP(A267,'Absolute Total Monosaccharide C'!$E$2:$T$999,7)</f>
        <v>0.004525</v>
      </c>
      <c r="Q267" s="31">
        <f>VLOOKUP(A267,'Absolute Total Monosaccharide C'!$E$2:$T$999,8)</f>
        <v>0.000307</v>
      </c>
      <c r="R267" s="31">
        <f>VLOOKUP(A267,'Absolute Total Monosaccharide C'!$E$2:$T$999,9)</f>
        <v>0.000337</v>
      </c>
      <c r="S267" s="31">
        <f>VLOOKUP(A267,'Absolute Total Monosaccharide C'!$E$2:$T$999,10)</f>
        <v>0</v>
      </c>
      <c r="T267" s="31">
        <f>VLOOKUP(A267,'Absolute Total Monosaccharide C'!$E$2:$T$999,11)</f>
        <v>0.011169</v>
      </c>
      <c r="U267" s="31">
        <f>VLOOKUP(A267,'Absolute Total Monosaccharide C'!$E$2:$T$999,12)</f>
        <v>0</v>
      </c>
      <c r="V267" s="31">
        <f>VLOOKUP(A267,'Absolute Total Monosaccharide C'!$E$2:$T$999,13)</f>
        <v>0</v>
      </c>
      <c r="W267" s="31">
        <f>VLOOKUP(A267,'Absolute Total Monosaccharide C'!$E$2:$T$999,14)</f>
        <v>0.004439</v>
      </c>
      <c r="X267" s="31">
        <f>VLOOKUP(A267,'Absolute Total Monosaccharide C'!$E$2:$T$999,15)</f>
        <v>0</v>
      </c>
      <c r="Y267" s="31">
        <f>VLOOKUP(A267,'Absolute Total Monosaccharide C'!$E$2:$T$999,16)</f>
        <v>0</v>
      </c>
      <c r="Z267" s="100">
        <f>VLOOKUP(A267,'Absolute Total Monosaccharide C'!$E$2:$T$999,2)</f>
        <v>10.24</v>
      </c>
      <c r="AA267" s="31"/>
    </row>
    <row r="268">
      <c r="A268" s="19" t="s">
        <v>990</v>
      </c>
      <c r="B268" s="8" t="str">
        <f>VLOOKUP(A268,'Food Encyclopedia'!$C$2:$K$999,3)&amp;","&amp;VLOOKUP(A268,'Food Encyclopedia'!$C$2:$K$999,4)&amp;","&amp;VLOOKUP(A268,'Food Encyclopedia'!$C$2:$K$999,5)&amp;","&amp;VLOOKUP(A268,'Food Encyclopedia'!$C$2:$K$999,6)</f>
        <v>Organic Baby Food, commercial product, pouch,Organics,Banana, blueberry &amp; beet, Stage 2 (6+ months),Fruits</v>
      </c>
      <c r="C268" s="2" t="s">
        <v>812</v>
      </c>
      <c r="D268" s="31" t="str">
        <f>VLOOKUP(A268,'Food Encyclopedia'!$C$2:$K$999,6)</f>
        <v>Fruits</v>
      </c>
      <c r="E268" s="98">
        <v>50.0</v>
      </c>
      <c r="F268" s="31">
        <f t="shared" si="1"/>
        <v>50000</v>
      </c>
      <c r="G268" s="31" t="str">
        <f>VLOOKUP(A268,'Food Encyclopedia'!$C$2:$K$999,7)</f>
        <v>Commercial weaning</v>
      </c>
      <c r="H268" s="31" t="str">
        <f t="shared" si="2"/>
        <v>#VALUE!</v>
      </c>
      <c r="I268" s="31" t="str">
        <f t="shared" si="3"/>
        <v>#VALUE!</v>
      </c>
      <c r="J268" s="99" t="str">
        <f t="shared" si="4"/>
        <v>#VALUE!</v>
      </c>
      <c r="K268" s="116" t="str">
        <f t="shared" si="5"/>
        <v>#VALUE!</v>
      </c>
      <c r="L268" s="31">
        <f>VLOOKUP(A268,'Absolute Total Monosaccharide C'!$E$2:$T$999,3)</f>
        <v>0.416944</v>
      </c>
      <c r="M268" s="31">
        <f>VLOOKUP(A268,'Absolute Total Monosaccharide C'!$E$2:$T$999,4)</f>
        <v>0.006451</v>
      </c>
      <c r="N268" s="31">
        <f>VLOOKUP(A268,'Absolute Total Monosaccharide C'!$E$2:$T$999,5)</f>
        <v>0.073966</v>
      </c>
      <c r="O268" s="31">
        <f>VLOOKUP(A268,'Absolute Total Monosaccharide C'!$E$2:$T$999,6)</f>
        <v>0.009156</v>
      </c>
      <c r="P268" s="100">
        <f>VLOOKUP(A268,'Absolute Total Monosaccharide C'!$E$2:$T$999,7)</f>
        <v>0.006055</v>
      </c>
      <c r="Q268" s="31">
        <f>VLOOKUP(A268,'Absolute Total Monosaccharide C'!$E$2:$T$999,8)</f>
        <v>0</v>
      </c>
      <c r="R268" s="31">
        <f>VLOOKUP(A268,'Absolute Total Monosaccharide C'!$E$2:$T$999,9)</f>
        <v>0.000605</v>
      </c>
      <c r="S268" s="31">
        <f>VLOOKUP(A268,'Absolute Total Monosaccharide C'!$E$2:$T$999,10)</f>
        <v>0</v>
      </c>
      <c r="T268" s="31">
        <f>VLOOKUP(A268,'Absolute Total Monosaccharide C'!$E$2:$T$999,11)</f>
        <v>0.011771</v>
      </c>
      <c r="U268" s="31">
        <f>VLOOKUP(A268,'Absolute Total Monosaccharide C'!$E$2:$T$999,12)</f>
        <v>0.000368</v>
      </c>
      <c r="V268" s="31">
        <f>VLOOKUP(A268,'Absolute Total Monosaccharide C'!$E$2:$T$999,13)</f>
        <v>0.000148</v>
      </c>
      <c r="W268" s="31">
        <f>VLOOKUP(A268,'Absolute Total Monosaccharide C'!$E$2:$T$999,14)</f>
        <v>0.004421</v>
      </c>
      <c r="X268" s="31">
        <f>VLOOKUP(A268,'Absolute Total Monosaccharide C'!$E$2:$T$999,15)</f>
        <v>0</v>
      </c>
      <c r="Y268" s="31">
        <f>VLOOKUP(A268,'Absolute Total Monosaccharide C'!$E$2:$T$999,16)</f>
        <v>0.000398</v>
      </c>
      <c r="Z268" s="100">
        <f>VLOOKUP(A268,'Absolute Total Monosaccharide C'!$E$2:$T$999,2)</f>
        <v>9.952</v>
      </c>
      <c r="AA268" s="31"/>
    </row>
    <row r="269">
      <c r="A269" s="19" t="s">
        <v>968</v>
      </c>
      <c r="B269" s="8" t="str">
        <f>VLOOKUP(A269,'Food Encyclopedia'!$C$2:$K$999,3)&amp;","&amp;VLOOKUP(A269,'Food Encyclopedia'!$C$2:$K$999,4)&amp;","&amp;VLOOKUP(A269,'Food Encyclopedia'!$C$2:$K$999,5)&amp;","&amp;VLOOKUP(A269,'Food Encyclopedia'!$C$2:$K$999,6)</f>
        <v>GoGo Squeez, commercial product, pouch,Materne,Apple Apple-fruit on the go,Fruits</v>
      </c>
      <c r="C269" s="2" t="s">
        <v>812</v>
      </c>
      <c r="D269" s="31" t="str">
        <f>VLOOKUP(A269,'Food Encyclopedia'!$C$2:$K$999,6)</f>
        <v>Fruits</v>
      </c>
      <c r="E269" s="98">
        <v>50.0</v>
      </c>
      <c r="F269" s="31">
        <f t="shared" si="1"/>
        <v>50000</v>
      </c>
      <c r="G269" s="31" t="str">
        <f>VLOOKUP(A269,'Food Encyclopedia'!$C$2:$K$999,7)</f>
        <v>Commercial weaning</v>
      </c>
      <c r="H269" s="31" t="str">
        <f t="shared" si="2"/>
        <v>#VALUE!</v>
      </c>
      <c r="I269" s="31" t="str">
        <f t="shared" si="3"/>
        <v>#VALUE!</v>
      </c>
      <c r="J269" s="99" t="str">
        <f t="shared" si="4"/>
        <v>#VALUE!</v>
      </c>
      <c r="K269" s="116" t="str">
        <f t="shared" si="5"/>
        <v>#VALUE!</v>
      </c>
      <c r="L269" s="31">
        <f>VLOOKUP(A269,'Absolute Total Monosaccharide C'!$E$2:$T$999,3)</f>
        <v>0.196984</v>
      </c>
      <c r="M269" s="31">
        <f>VLOOKUP(A269,'Absolute Total Monosaccharide C'!$E$2:$T$999,4)</f>
        <v>0.007892</v>
      </c>
      <c r="N269" s="31">
        <f>VLOOKUP(A269,'Absolute Total Monosaccharide C'!$E$2:$T$999,5)</f>
        <v>0.163374</v>
      </c>
      <c r="O269" s="31">
        <f>VLOOKUP(A269,'Absolute Total Monosaccharide C'!$E$2:$T$999,6)</f>
        <v>0.008164</v>
      </c>
      <c r="P269" s="100">
        <f>VLOOKUP(A269,'Absolute Total Monosaccharide C'!$E$2:$T$999,7)</f>
        <v>0.007628</v>
      </c>
      <c r="Q269" s="31">
        <f>VLOOKUP(A269,'Absolute Total Monosaccharide C'!$E$2:$T$999,8)</f>
        <v>0</v>
      </c>
      <c r="R269" s="31">
        <f>VLOOKUP(A269,'Absolute Total Monosaccharide C'!$E$2:$T$999,9)</f>
        <v>0.000648</v>
      </c>
      <c r="S269" s="31">
        <f>VLOOKUP(A269,'Absolute Total Monosaccharide C'!$E$2:$T$999,10)</f>
        <v>0</v>
      </c>
      <c r="T269" s="31">
        <f>VLOOKUP(A269,'Absolute Total Monosaccharide C'!$E$2:$T$999,11)</f>
        <v>0.011839</v>
      </c>
      <c r="U269" s="31">
        <f>VLOOKUP(A269,'Absolute Total Monosaccharide C'!$E$2:$T$999,12)</f>
        <v>0</v>
      </c>
      <c r="V269" s="31">
        <f>VLOOKUP(A269,'Absolute Total Monosaccharide C'!$E$2:$T$999,13)</f>
        <v>0</v>
      </c>
      <c r="W269" s="31">
        <f>VLOOKUP(A269,'Absolute Total Monosaccharide C'!$E$2:$T$999,14)</f>
        <v>0</v>
      </c>
      <c r="X269" s="31">
        <f>VLOOKUP(A269,'Absolute Total Monosaccharide C'!$E$2:$T$999,15)</f>
        <v>0</v>
      </c>
      <c r="Y269" s="31">
        <f>VLOOKUP(A269,'Absolute Total Monosaccharide C'!$E$2:$T$999,16)</f>
        <v>0</v>
      </c>
      <c r="Z269" s="100">
        <f>VLOOKUP(A269,'Absolute Total Monosaccharide C'!$E$2:$T$999,2)</f>
        <v>9.98</v>
      </c>
      <c r="AA269" s="31"/>
    </row>
    <row r="270">
      <c r="A270" s="19" t="s">
        <v>964</v>
      </c>
      <c r="B270" s="8" t="str">
        <f>VLOOKUP(A270,'Food Encyclopedia'!$C$2:$K$999,3)&amp;","&amp;VLOOKUP(A270,'Food Encyclopedia'!$C$2:$K$999,4)&amp;","&amp;VLOOKUP(A270,'Food Encyclopedia'!$C$2:$K$999,5)&amp;","&amp;VLOOKUP(A270,'Food Encyclopedia'!$C$2:$K$999,6)</f>
        <v>GoGo Squeez, commercial product, pouch,Materne,Gimme Five- apple, mango, strawberry, peach, banana,Fruits</v>
      </c>
      <c r="C270" s="2" t="s">
        <v>812</v>
      </c>
      <c r="D270" s="31" t="str">
        <f>VLOOKUP(A270,'Food Encyclopedia'!$C$2:$K$999,6)</f>
        <v>Fruits</v>
      </c>
      <c r="E270" s="98">
        <v>50.0</v>
      </c>
      <c r="F270" s="31">
        <f t="shared" si="1"/>
        <v>50000</v>
      </c>
      <c r="G270" s="31" t="str">
        <f>VLOOKUP(A270,'Food Encyclopedia'!$C$2:$K$999,7)</f>
        <v>Commercial weaning</v>
      </c>
      <c r="H270" s="31" t="str">
        <f t="shared" si="2"/>
        <v>#VALUE!</v>
      </c>
      <c r="I270" s="31" t="str">
        <f t="shared" si="3"/>
        <v>#VALUE!</v>
      </c>
      <c r="J270" s="99" t="str">
        <f t="shared" si="4"/>
        <v>#VALUE!</v>
      </c>
      <c r="K270" s="116" t="str">
        <f t="shared" si="5"/>
        <v>#VALUE!</v>
      </c>
      <c r="L270" s="31">
        <f>VLOOKUP(A270,'Absolute Total Monosaccharide C'!$E$2:$T$999,3)</f>
        <v>0.286826</v>
      </c>
      <c r="M270" s="31">
        <f>VLOOKUP(A270,'Absolute Total Monosaccharide C'!$E$2:$T$999,4)</f>
        <v>0.009179</v>
      </c>
      <c r="N270" s="31">
        <f>VLOOKUP(A270,'Absolute Total Monosaccharide C'!$E$2:$T$999,5)</f>
        <v>0.205473</v>
      </c>
      <c r="O270" s="31">
        <f>VLOOKUP(A270,'Absolute Total Monosaccharide C'!$E$2:$T$999,6)</f>
        <v>0.009025</v>
      </c>
      <c r="P270" s="100">
        <f>VLOOKUP(A270,'Absolute Total Monosaccharide C'!$E$2:$T$999,7)</f>
        <v>0.009186</v>
      </c>
      <c r="Q270" s="31">
        <f>VLOOKUP(A270,'Absolute Total Monosaccharide C'!$E$2:$T$999,8)</f>
        <v>0</v>
      </c>
      <c r="R270" s="31">
        <f>VLOOKUP(A270,'Absolute Total Monosaccharide C'!$E$2:$T$999,9)</f>
        <v>0.001286</v>
      </c>
      <c r="S270" s="31">
        <f>VLOOKUP(A270,'Absolute Total Monosaccharide C'!$E$2:$T$999,10)</f>
        <v>0</v>
      </c>
      <c r="T270" s="31">
        <f>VLOOKUP(A270,'Absolute Total Monosaccharide C'!$E$2:$T$999,11)</f>
        <v>0.016458</v>
      </c>
      <c r="U270" s="31">
        <f>VLOOKUP(A270,'Absolute Total Monosaccharide C'!$E$2:$T$999,12)</f>
        <v>0.000715</v>
      </c>
      <c r="V270" s="31">
        <f>VLOOKUP(A270,'Absolute Total Monosaccharide C'!$E$2:$T$999,13)</f>
        <v>0.000288</v>
      </c>
      <c r="W270" s="31">
        <f>VLOOKUP(A270,'Absolute Total Monosaccharide C'!$E$2:$T$999,14)</f>
        <v>0</v>
      </c>
      <c r="X270" s="31">
        <f>VLOOKUP(A270,'Absolute Total Monosaccharide C'!$E$2:$T$999,15)</f>
        <v>0</v>
      </c>
      <c r="Y270" s="31">
        <f>VLOOKUP(A270,'Absolute Total Monosaccharide C'!$E$2:$T$999,16)</f>
        <v>0.000372</v>
      </c>
      <c r="Z270" s="100">
        <f>VLOOKUP(A270,'Absolute Total Monosaccharide C'!$E$2:$T$999,2)</f>
        <v>9.53</v>
      </c>
      <c r="AA270" s="31"/>
    </row>
    <row r="271">
      <c r="A271" s="19" t="s">
        <v>1123</v>
      </c>
      <c r="B271" s="8" t="str">
        <f>VLOOKUP(A271,'Food Encyclopedia'!$C$2:$K$999,3)&amp;","&amp;VLOOKUP(A271,'Food Encyclopedia'!$C$2:$K$999,4)&amp;","&amp;VLOOKUP(A271,'Food Encyclopedia'!$C$2:$K$999,5)&amp;","&amp;VLOOKUP(A271,'Food Encyclopedia'!$C$2:$K$999,6)</f>
        <v>Rice, brown, NA, fresh,Mahatma,,Grain Products</v>
      </c>
      <c r="C271" s="2" t="s">
        <v>1125</v>
      </c>
      <c r="D271" s="31" t="str">
        <f>VLOOKUP(A271,'Food Encyclopedia'!$C$2:$K$999,6)</f>
        <v>Grain Products</v>
      </c>
      <c r="E271" s="98">
        <v>40.0</v>
      </c>
      <c r="F271" s="31">
        <f t="shared" si="1"/>
        <v>40000</v>
      </c>
      <c r="G271" s="31" t="str">
        <f>VLOOKUP(A271,'Food Encyclopedia'!$C$2:$K$999,7)</f>
        <v>Grains</v>
      </c>
      <c r="H271" s="31" t="str">
        <f t="shared" si="2"/>
        <v>#VALUE!</v>
      </c>
      <c r="I271" s="31" t="str">
        <f t="shared" si="3"/>
        <v>#VALUE!</v>
      </c>
      <c r="J271" s="99" t="str">
        <f t="shared" si="4"/>
        <v>#VALUE!</v>
      </c>
      <c r="K271" s="116" t="str">
        <f t="shared" si="5"/>
        <v>#VALUE!</v>
      </c>
      <c r="L271" s="31">
        <f>VLOOKUP(A271,'Absolute Total Monosaccharide C'!$E$2:$T$999,3)</f>
        <v>0.781526</v>
      </c>
      <c r="M271" s="31">
        <f>VLOOKUP(A271,'Absolute Total Monosaccharide C'!$E$2:$T$999,4)</f>
        <v>0.003737</v>
      </c>
      <c r="N271" s="31">
        <f>VLOOKUP(A271,'Absolute Total Monosaccharide C'!$E$2:$T$999,5)</f>
        <v>0.00454</v>
      </c>
      <c r="O271" s="31">
        <f>VLOOKUP(A271,'Absolute Total Monosaccharide C'!$E$2:$T$999,6)</f>
        <v>0.002915</v>
      </c>
      <c r="P271" s="100">
        <f>VLOOKUP(A271,'Absolute Total Monosaccharide C'!$E$2:$T$999,7)</f>
        <v>0.006242</v>
      </c>
      <c r="Q271" s="31">
        <f>VLOOKUP(A271,'Absolute Total Monosaccharide C'!$E$2:$T$999,8)</f>
        <v>0.000372</v>
      </c>
      <c r="R271" s="102">
        <f>VLOOKUP(A271,'Absolute Total Monosaccharide C'!$E$2:$T$999,9)</f>
        <v>0.000066</v>
      </c>
      <c r="S271" s="102">
        <f>VLOOKUP(A271,'Absolute Total Monosaccharide C'!$E$2:$T$999,10)</f>
        <v>0.0000571</v>
      </c>
      <c r="T271" s="31">
        <f>VLOOKUP(A271,'Absolute Total Monosaccharide C'!$E$2:$T$999,11)</f>
        <v>0.000149</v>
      </c>
      <c r="U271" s="31">
        <f>VLOOKUP(A271,'Absolute Total Monosaccharide C'!$E$2:$T$999,12)</f>
        <v>0</v>
      </c>
      <c r="V271" s="31">
        <f>VLOOKUP(A271,'Absolute Total Monosaccharide C'!$E$2:$T$999,13)</f>
        <v>0</v>
      </c>
      <c r="W271" s="31">
        <f>VLOOKUP(A271,'Absolute Total Monosaccharide C'!$E$2:$T$999,14)</f>
        <v>0.000542</v>
      </c>
      <c r="X271" s="31">
        <f>VLOOKUP(A271,'Absolute Total Monosaccharide C'!$E$2:$T$999,15)</f>
        <v>0</v>
      </c>
      <c r="Y271" s="31">
        <f>VLOOKUP(A271,'Absolute Total Monosaccharide C'!$E$2:$T$999,16)</f>
        <v>0.000453</v>
      </c>
      <c r="Z271" s="100">
        <f>VLOOKUP(A271,'Absolute Total Monosaccharide C'!$E$2:$T$999,2)</f>
        <v>10.27</v>
      </c>
      <c r="AA271" s="31"/>
    </row>
    <row r="272">
      <c r="A272" s="19" t="s">
        <v>978</v>
      </c>
      <c r="B272" s="8" t="str">
        <f>VLOOKUP(A272,'Food Encyclopedia'!$C$2:$K$999,3)&amp;","&amp;VLOOKUP(A272,'Food Encyclopedia'!$C$2:$K$999,4)&amp;","&amp;VLOOKUP(A272,'Food Encyclopedia'!$C$2:$K$999,5)&amp;","&amp;VLOOKUP(A272,'Food Encyclopedia'!$C$2:$K$999,6)</f>
        <v>Organic Mixed Fruit Puree, commercial product, pouch,Paw Patrol,Super Strawberry: Apple, Pear &amp; Strawberry,Fruits</v>
      </c>
      <c r="C272" s="2" t="s">
        <v>812</v>
      </c>
      <c r="D272" s="31" t="str">
        <f>VLOOKUP(A272,'Food Encyclopedia'!$C$2:$K$999,6)</f>
        <v>Fruits</v>
      </c>
      <c r="E272" s="98">
        <v>50.0</v>
      </c>
      <c r="F272" s="31">
        <f t="shared" si="1"/>
        <v>50000</v>
      </c>
      <c r="G272" s="31" t="str">
        <f>VLOOKUP(A272,'Food Encyclopedia'!$C$2:$K$999,7)</f>
        <v>Commercial weaning</v>
      </c>
      <c r="H272" s="31" t="str">
        <f t="shared" si="2"/>
        <v>#VALUE!</v>
      </c>
      <c r="I272" s="31" t="str">
        <f t="shared" si="3"/>
        <v>#VALUE!</v>
      </c>
      <c r="J272" s="99" t="str">
        <f t="shared" si="4"/>
        <v>#VALUE!</v>
      </c>
      <c r="K272" s="116" t="str">
        <f t="shared" si="5"/>
        <v>#VALUE!</v>
      </c>
      <c r="L272" s="31">
        <f>VLOOKUP(A272,'Absolute Total Monosaccharide C'!$E$2:$T$999,3)</f>
        <v>0.284517</v>
      </c>
      <c r="M272" s="31">
        <f>VLOOKUP(A272,'Absolute Total Monosaccharide C'!$E$2:$T$999,4)</f>
        <v>0.005894</v>
      </c>
      <c r="N272" s="31">
        <f>VLOOKUP(A272,'Absolute Total Monosaccharide C'!$E$2:$T$999,5)</f>
        <v>0.083275</v>
      </c>
      <c r="O272" s="31">
        <f>VLOOKUP(A272,'Absolute Total Monosaccharide C'!$E$2:$T$999,6)</f>
        <v>0.011708</v>
      </c>
      <c r="P272" s="100">
        <f>VLOOKUP(A272,'Absolute Total Monosaccharide C'!$E$2:$T$999,7)</f>
        <v>0.006769</v>
      </c>
      <c r="Q272" s="31">
        <f>VLOOKUP(A272,'Absolute Total Monosaccharide C'!$E$2:$T$999,8)</f>
        <v>0</v>
      </c>
      <c r="R272" s="31">
        <f>VLOOKUP(A272,'Absolute Total Monosaccharide C'!$E$2:$T$999,9)</f>
        <v>0.001124</v>
      </c>
      <c r="S272" s="31">
        <f>VLOOKUP(A272,'Absolute Total Monosaccharide C'!$E$2:$T$999,10)</f>
        <v>0</v>
      </c>
      <c r="T272" s="31">
        <f>VLOOKUP(A272,'Absolute Total Monosaccharide C'!$E$2:$T$999,11)</f>
        <v>0.011779</v>
      </c>
      <c r="U272" s="31">
        <f>VLOOKUP(A272,'Absolute Total Monosaccharide C'!$E$2:$T$999,12)</f>
        <v>0</v>
      </c>
      <c r="V272" s="31">
        <f>VLOOKUP(A272,'Absolute Total Monosaccharide C'!$E$2:$T$999,13)</f>
        <v>0</v>
      </c>
      <c r="W272" s="31">
        <f>VLOOKUP(A272,'Absolute Total Monosaccharide C'!$E$2:$T$999,14)</f>
        <v>0.000172</v>
      </c>
      <c r="X272" s="31">
        <f>VLOOKUP(A272,'Absolute Total Monosaccharide C'!$E$2:$T$999,15)</f>
        <v>0</v>
      </c>
      <c r="Y272" s="31">
        <f>VLOOKUP(A272,'Absolute Total Monosaccharide C'!$E$2:$T$999,16)</f>
        <v>0.000227</v>
      </c>
      <c r="Z272" s="100">
        <f>VLOOKUP(A272,'Absolute Total Monosaccharide C'!$E$2:$T$999,2)</f>
        <v>10.14</v>
      </c>
      <c r="AA272" s="31"/>
    </row>
    <row r="273">
      <c r="A273" s="19" t="s">
        <v>962</v>
      </c>
      <c r="B273" s="8" t="str">
        <f>VLOOKUP(A273,'Food Encyclopedia'!$C$2:$K$999,3)&amp;","&amp;VLOOKUP(A273,'Food Encyclopedia'!$C$2:$K$999,4)&amp;","&amp;VLOOKUP(A273,'Food Encyclopedia'!$C$2:$K$999,5)&amp;","&amp;VLOOKUP(A273,'Food Encyclopedia'!$C$2:$K$999,6)</f>
        <v>GoGo Squeez, commercial product, pouch,Materne,Boulder Berry- fruit and veggies on the go,Fruits</v>
      </c>
      <c r="C273" s="2" t="s">
        <v>812</v>
      </c>
      <c r="D273" s="31" t="str">
        <f>VLOOKUP(A273,'Food Encyclopedia'!$C$2:$K$999,6)</f>
        <v>Fruits</v>
      </c>
      <c r="E273" s="98">
        <v>50.0</v>
      </c>
      <c r="F273" s="31">
        <f t="shared" si="1"/>
        <v>50000</v>
      </c>
      <c r="G273" s="31" t="str">
        <f>VLOOKUP(A273,'Food Encyclopedia'!$C$2:$K$999,7)</f>
        <v>Commercial weaning</v>
      </c>
      <c r="H273" s="31" t="str">
        <f t="shared" si="2"/>
        <v>#VALUE!</v>
      </c>
      <c r="I273" s="31" t="str">
        <f t="shared" si="3"/>
        <v>#VALUE!</v>
      </c>
      <c r="J273" s="99" t="str">
        <f t="shared" si="4"/>
        <v>#VALUE!</v>
      </c>
      <c r="K273" s="116" t="str">
        <f t="shared" si="5"/>
        <v>#VALUE!</v>
      </c>
      <c r="L273" s="31">
        <f>VLOOKUP(A273,'Absolute Total Monosaccharide C'!$E$2:$T$999,3)</f>
        <v>0.114445</v>
      </c>
      <c r="M273" s="31">
        <f>VLOOKUP(A273,'Absolute Total Monosaccharide C'!$E$2:$T$999,4)</f>
        <v>0.009575</v>
      </c>
      <c r="N273" s="31">
        <f>VLOOKUP(A273,'Absolute Total Monosaccharide C'!$E$2:$T$999,5)</f>
        <v>0.190122</v>
      </c>
      <c r="O273" s="31">
        <f>VLOOKUP(A273,'Absolute Total Monosaccharide C'!$E$2:$T$999,6)</f>
        <v>0.012352</v>
      </c>
      <c r="P273" s="100">
        <f>VLOOKUP(A273,'Absolute Total Monosaccharide C'!$E$2:$T$999,7)</f>
        <v>0.007629</v>
      </c>
      <c r="Q273" s="31">
        <f>VLOOKUP(A273,'Absolute Total Monosaccharide C'!$E$2:$T$999,8)</f>
        <v>0.001679</v>
      </c>
      <c r="R273" s="31">
        <f>VLOOKUP(A273,'Absolute Total Monosaccharide C'!$E$2:$T$999,9)</f>
        <v>0.00118</v>
      </c>
      <c r="S273" s="31">
        <f>VLOOKUP(A273,'Absolute Total Monosaccharide C'!$E$2:$T$999,10)</f>
        <v>0</v>
      </c>
      <c r="T273" s="31">
        <f>VLOOKUP(A273,'Absolute Total Monosaccharide C'!$E$2:$T$999,11)</f>
        <v>0.013999</v>
      </c>
      <c r="U273" s="31">
        <f>VLOOKUP(A273,'Absolute Total Monosaccharide C'!$E$2:$T$999,12)</f>
        <v>0</v>
      </c>
      <c r="V273" s="31">
        <f>VLOOKUP(A273,'Absolute Total Monosaccharide C'!$E$2:$T$999,13)</f>
        <v>0</v>
      </c>
      <c r="W273" s="31">
        <f>VLOOKUP(A273,'Absolute Total Monosaccharide C'!$E$2:$T$999,14)</f>
        <v>0</v>
      </c>
      <c r="X273" s="31">
        <f>VLOOKUP(A273,'Absolute Total Monosaccharide C'!$E$2:$T$999,15)</f>
        <v>0.000159</v>
      </c>
      <c r="Y273" s="31">
        <f>VLOOKUP(A273,'Absolute Total Monosaccharide C'!$E$2:$T$999,16)</f>
        <v>0</v>
      </c>
      <c r="Z273" s="100">
        <f>VLOOKUP(A273,'Absolute Total Monosaccharide C'!$E$2:$T$999,2)</f>
        <v>10.22</v>
      </c>
      <c r="AA273" s="31"/>
    </row>
    <row r="274">
      <c r="A274" s="19" t="s">
        <v>189</v>
      </c>
      <c r="B274" s="8" t="str">
        <f>VLOOKUP(A274,'Food Encyclopedia'!$C$2:$K$999,3)&amp;","&amp;VLOOKUP(A274,'Food Encyclopedia'!$C$2:$K$999,4)&amp;","&amp;VLOOKUP(A274,'Food Encyclopedia'!$C$2:$K$999,5)&amp;","&amp;VLOOKUP(A274,'Food Encyclopedia'!$C$2:$K$999,6)</f>
        <v>Banana, plaintain, flesh, fresh,Dole,,Fruits</v>
      </c>
      <c r="C274" s="2" t="s">
        <v>192</v>
      </c>
      <c r="D274" s="31" t="str">
        <f>VLOOKUP(A274,'Food Encyclopedia'!$C$2:$K$999,6)</f>
        <v>Fruits</v>
      </c>
      <c r="E274" s="98">
        <v>58.0</v>
      </c>
      <c r="F274" s="31">
        <f t="shared" si="1"/>
        <v>58000</v>
      </c>
      <c r="G274" s="31" t="str">
        <f>VLOOKUP(A274,'Food Encyclopedia'!$C$2:$K$999,7)</f>
        <v>Fruit</v>
      </c>
      <c r="H274" s="31" t="str">
        <f t="shared" si="2"/>
        <v>#VALUE!</v>
      </c>
      <c r="I274" s="31" t="str">
        <f t="shared" si="3"/>
        <v>#VALUE!</v>
      </c>
      <c r="J274" s="99" t="str">
        <f t="shared" si="4"/>
        <v>#VALUE!</v>
      </c>
      <c r="K274" s="116" t="str">
        <f t="shared" si="5"/>
        <v>#VALUE!</v>
      </c>
      <c r="L274" s="31">
        <f>VLOOKUP(A274,'Absolute Total Monosaccharide C'!$E$2:$T$999,3)</f>
        <v>0.779704</v>
      </c>
      <c r="M274" s="31">
        <f>VLOOKUP(A274,'Absolute Total Monosaccharide C'!$E$2:$T$999,4)</f>
        <v>0.005718</v>
      </c>
      <c r="N274" s="31">
        <f>VLOOKUP(A274,'Absolute Total Monosaccharide C'!$E$2:$T$999,5)</f>
        <v>0.008291</v>
      </c>
      <c r="O274" s="31">
        <f>VLOOKUP(A274,'Absolute Total Monosaccharide C'!$E$2:$T$999,6)</f>
        <v>0.001677</v>
      </c>
      <c r="P274" s="100">
        <f>VLOOKUP(A274,'Absolute Total Monosaccharide C'!$E$2:$T$999,7)</f>
        <v>0.003495</v>
      </c>
      <c r="Q274" s="31">
        <f>VLOOKUP(A274,'Absolute Total Monosaccharide C'!$E$2:$T$999,8)</f>
        <v>0.000854</v>
      </c>
      <c r="R274" s="102">
        <f>VLOOKUP(A274,'Absolute Total Monosaccharide C'!$E$2:$T$999,9)</f>
        <v>0.0000879</v>
      </c>
      <c r="S274" s="31">
        <f>VLOOKUP(A274,'Absolute Total Monosaccharide C'!$E$2:$T$999,10)</f>
        <v>0</v>
      </c>
      <c r="T274" s="31">
        <f>VLOOKUP(A274,'Absolute Total Monosaccharide C'!$E$2:$T$999,11)</f>
        <v>0.008998</v>
      </c>
      <c r="U274" s="31">
        <f>VLOOKUP(A274,'Absolute Total Monosaccharide C'!$E$2:$T$999,12)</f>
        <v>0</v>
      </c>
      <c r="V274" s="31">
        <f>VLOOKUP(A274,'Absolute Total Monosaccharide C'!$E$2:$T$999,13)</f>
        <v>0</v>
      </c>
      <c r="W274" s="31">
        <f>VLOOKUP(A274,'Absolute Total Monosaccharide C'!$E$2:$T$999,14)</f>
        <v>0</v>
      </c>
      <c r="X274" s="31">
        <f>VLOOKUP(A274,'Absolute Total Monosaccharide C'!$E$2:$T$999,15)</f>
        <v>0</v>
      </c>
      <c r="Y274" s="31">
        <f>VLOOKUP(A274,'Absolute Total Monosaccharide C'!$E$2:$T$999,16)</f>
        <v>0.00014</v>
      </c>
      <c r="Z274" s="100">
        <f>VLOOKUP(A274,'Absolute Total Monosaccharide C'!$E$2:$T$999,2)</f>
        <v>10.29</v>
      </c>
      <c r="AA274" s="31"/>
    </row>
    <row r="275">
      <c r="A275" s="19" t="s">
        <v>241</v>
      </c>
      <c r="B275" s="8" t="str">
        <f>VLOOKUP(A275,'Food Encyclopedia'!$C$2:$K$999,3)&amp;","&amp;VLOOKUP(A275,'Food Encyclopedia'!$C$2:$K$999,4)&amp;","&amp;VLOOKUP(A275,'Food Encyclopedia'!$C$2:$K$999,5)&amp;","&amp;VLOOKUP(A275,'Food Encyclopedia'!$C$2:$K$999,6)</f>
        <v>Apple, golden del, whole without seed, fresh,Washington,,Fruits</v>
      </c>
      <c r="C275" s="2" t="s">
        <v>242</v>
      </c>
      <c r="D275" s="31" t="str">
        <f>VLOOKUP(A275,'Food Encyclopedia'!$C$2:$K$999,6)</f>
        <v>Fruits</v>
      </c>
      <c r="E275" s="98">
        <v>30.0</v>
      </c>
      <c r="F275" s="31">
        <f t="shared" si="1"/>
        <v>30000</v>
      </c>
      <c r="G275" s="31" t="str">
        <f>VLOOKUP(A275,'Food Encyclopedia'!$C$2:$K$999,7)</f>
        <v>Fruit</v>
      </c>
      <c r="H275" s="31" t="str">
        <f t="shared" si="2"/>
        <v>#VALUE!</v>
      </c>
      <c r="I275" s="31" t="str">
        <f t="shared" si="3"/>
        <v>#VALUE!</v>
      </c>
      <c r="J275" s="99" t="str">
        <f t="shared" si="4"/>
        <v>#VALUE!</v>
      </c>
      <c r="K275" s="116" t="str">
        <f t="shared" si="5"/>
        <v>#VALUE!</v>
      </c>
      <c r="L275" s="31">
        <f>VLOOKUP(A275,'Absolute Total Monosaccharide C'!$E$2:$T$999,3)</f>
        <v>0.157385</v>
      </c>
      <c r="M275" s="31">
        <f>VLOOKUP(A275,'Absolute Total Monosaccharide C'!$E$2:$T$999,4)</f>
        <v>0.011981</v>
      </c>
      <c r="N275" s="31">
        <f>VLOOKUP(A275,'Absolute Total Monosaccharide C'!$E$2:$T$999,5)</f>
        <v>0.127818</v>
      </c>
      <c r="O275" s="31">
        <f>VLOOKUP(A275,'Absolute Total Monosaccharide C'!$E$2:$T$999,6)</f>
        <v>0.009063</v>
      </c>
      <c r="P275" s="100">
        <f>VLOOKUP(A275,'Absolute Total Monosaccharide C'!$E$2:$T$999,7)</f>
        <v>0.014827</v>
      </c>
      <c r="Q275" s="31">
        <f>VLOOKUP(A275,'Absolute Total Monosaccharide C'!$E$2:$T$999,8)</f>
        <v>0.003757</v>
      </c>
      <c r="R275" s="31">
        <f>VLOOKUP(A275,'Absolute Total Monosaccharide C'!$E$2:$T$999,9)</f>
        <v>0.001342</v>
      </c>
      <c r="S275" s="31">
        <f>VLOOKUP(A275,'Absolute Total Monosaccharide C'!$E$2:$T$999,10)</f>
        <v>0</v>
      </c>
      <c r="T275" s="31">
        <f>VLOOKUP(A275,'Absolute Total Monosaccharide C'!$E$2:$T$999,11)</f>
        <v>0.018405</v>
      </c>
      <c r="U275" s="31">
        <f>VLOOKUP(A275,'Absolute Total Monosaccharide C'!$E$2:$T$999,12)</f>
        <v>0</v>
      </c>
      <c r="V275" s="31">
        <f>VLOOKUP(A275,'Absolute Total Monosaccharide C'!$E$2:$T$999,13)</f>
        <v>0</v>
      </c>
      <c r="W275" s="31">
        <f>VLOOKUP(A275,'Absolute Total Monosaccharide C'!$E$2:$T$999,14)</f>
        <v>0.001718</v>
      </c>
      <c r="X275" s="31">
        <f>VLOOKUP(A275,'Absolute Total Monosaccharide C'!$E$2:$T$999,15)</f>
        <v>0</v>
      </c>
      <c r="Y275" s="31">
        <f>VLOOKUP(A275,'Absolute Total Monosaccharide C'!$E$2:$T$999,16)</f>
        <v>0</v>
      </c>
      <c r="Z275" s="100">
        <f>VLOOKUP(A275,'Absolute Total Monosaccharide C'!$E$2:$T$999,2)</f>
        <v>10.36</v>
      </c>
      <c r="AA275" s="19">
        <v>1.111</v>
      </c>
    </row>
    <row r="276">
      <c r="A276" s="19" t="s">
        <v>397</v>
      </c>
      <c r="B276" s="8" t="str">
        <f>VLOOKUP(A276,'Food Encyclopedia'!$C$2:$K$999,3)&amp;","&amp;VLOOKUP(A276,'Food Encyclopedia'!$C$2:$K$999,4)&amp;","&amp;VLOOKUP(A276,'Food Encyclopedia'!$C$2:$K$999,5)&amp;","&amp;VLOOKUP(A276,'Food Encyclopedia'!$C$2:$K$999,6)</f>
        <v>Bean, french green, whole, fresh,Earth Exotics,,Vegetables</v>
      </c>
      <c r="C276" s="2" t="s">
        <v>192</v>
      </c>
      <c r="D276" s="31" t="str">
        <f>VLOOKUP(A276,'Food Encyclopedia'!$C$2:$K$999,6)</f>
        <v>Vegetables</v>
      </c>
      <c r="E276" s="98">
        <v>40.0</v>
      </c>
      <c r="F276" s="31">
        <f t="shared" si="1"/>
        <v>40000</v>
      </c>
      <c r="G276" s="31" t="str">
        <f>VLOOKUP(A276,'Food Encyclopedia'!$C$2:$K$999,7)</f>
        <v>Vegetable</v>
      </c>
      <c r="H276" s="31" t="str">
        <f t="shared" si="2"/>
        <v>#VALUE!</v>
      </c>
      <c r="I276" s="31" t="str">
        <f t="shared" si="3"/>
        <v>#VALUE!</v>
      </c>
      <c r="J276" s="99" t="str">
        <f t="shared" si="4"/>
        <v>#VALUE!</v>
      </c>
      <c r="K276" s="116" t="str">
        <f t="shared" si="5"/>
        <v>#VALUE!</v>
      </c>
      <c r="L276" s="31">
        <f>VLOOKUP(A276,'Absolute Total Monosaccharide C'!$E$2:$T$999,3)</f>
        <v>0.103455</v>
      </c>
      <c r="M276" s="31">
        <f>VLOOKUP(A276,'Absolute Total Monosaccharide C'!$E$2:$T$999,4)</f>
        <v>0.051353</v>
      </c>
      <c r="N276" s="31">
        <f>VLOOKUP(A276,'Absolute Total Monosaccharide C'!$E$2:$T$999,5)</f>
        <v>0</v>
      </c>
      <c r="O276" s="31">
        <f>VLOOKUP(A276,'Absolute Total Monosaccharide C'!$E$2:$T$999,6)</f>
        <v>0.022375</v>
      </c>
      <c r="P276" s="100">
        <f>VLOOKUP(A276,'Absolute Total Monosaccharide C'!$E$2:$T$999,7)</f>
        <v>0.022042</v>
      </c>
      <c r="Q276" s="31">
        <f>VLOOKUP(A276,'Absolute Total Monosaccharide C'!$E$2:$T$999,8)</f>
        <v>0.006332</v>
      </c>
      <c r="R276" s="31">
        <f>VLOOKUP(A276,'Absolute Total Monosaccharide C'!$E$2:$T$999,9)</f>
        <v>0.003452</v>
      </c>
      <c r="S276" s="31">
        <f>VLOOKUP(A276,'Absolute Total Monosaccharide C'!$E$2:$T$999,10)</f>
        <v>0</v>
      </c>
      <c r="T276" s="31">
        <f>VLOOKUP(A276,'Absolute Total Monosaccharide C'!$E$2:$T$999,11)</f>
        <v>0.04457</v>
      </c>
      <c r="U276" s="31">
        <f>VLOOKUP(A276,'Absolute Total Monosaccharide C'!$E$2:$T$999,12)</f>
        <v>0</v>
      </c>
      <c r="V276" s="31">
        <f>VLOOKUP(A276,'Absolute Total Monosaccharide C'!$E$2:$T$999,13)</f>
        <v>0</v>
      </c>
      <c r="W276" s="31">
        <f>VLOOKUP(A276,'Absolute Total Monosaccharide C'!$E$2:$T$999,14)</f>
        <v>0.008928</v>
      </c>
      <c r="X276" s="31">
        <f>VLOOKUP(A276,'Absolute Total Monosaccharide C'!$E$2:$T$999,15)</f>
        <v>0</v>
      </c>
      <c r="Y276" s="31">
        <f>VLOOKUP(A276,'Absolute Total Monosaccharide C'!$E$2:$T$999,16)</f>
        <v>0.00251</v>
      </c>
      <c r="Z276" s="100">
        <f>VLOOKUP(A276,'Absolute Total Monosaccharide C'!$E$2:$T$999,2)</f>
        <v>10.25</v>
      </c>
      <c r="AA276" s="19">
        <v>0.452891992</v>
      </c>
    </row>
    <row r="277">
      <c r="A277" s="19" t="s">
        <v>204</v>
      </c>
      <c r="B277" s="8" t="str">
        <f>VLOOKUP(A277,'Food Encyclopedia'!$C$2:$K$999,3)&amp;","&amp;VLOOKUP(A277,'Food Encyclopedia'!$C$2:$K$999,4)&amp;","&amp;VLOOKUP(A277,'Food Encyclopedia'!$C$2:$K$999,5)&amp;","&amp;VLOOKUP(A277,'Food Encyclopedia'!$C$2:$K$999,6)</f>
        <v>Apricot, regular, whole, fresh,Blossom Hill,,Fruits</v>
      </c>
      <c r="C277" s="2" t="s">
        <v>89</v>
      </c>
      <c r="D277" s="31" t="str">
        <f>VLOOKUP(A277,'Food Encyclopedia'!$C$2:$K$999,6)</f>
        <v>Fruits</v>
      </c>
      <c r="E277" s="98">
        <v>30.0</v>
      </c>
      <c r="F277" s="31">
        <f t="shared" si="1"/>
        <v>30000</v>
      </c>
      <c r="G277" s="31" t="str">
        <f>VLOOKUP(A277,'Food Encyclopedia'!$C$2:$K$999,7)</f>
        <v>Fruit</v>
      </c>
      <c r="H277" s="31" t="str">
        <f t="shared" si="2"/>
        <v>#VALUE!</v>
      </c>
      <c r="I277" s="31" t="str">
        <f t="shared" si="3"/>
        <v>#VALUE!</v>
      </c>
      <c r="J277" s="99" t="str">
        <f t="shared" si="4"/>
        <v>#VALUE!</v>
      </c>
      <c r="K277" s="116" t="str">
        <f t="shared" si="5"/>
        <v>#VALUE!</v>
      </c>
      <c r="L277" s="31">
        <f>VLOOKUP(A277,'Absolute Total Monosaccharide C'!$E$2:$T$999,3)</f>
        <v>0.226054</v>
      </c>
      <c r="M277" s="31">
        <f>VLOOKUP(A277,'Absolute Total Monosaccharide C'!$E$2:$T$999,4)</f>
        <v>0.012584</v>
      </c>
      <c r="N277" s="31">
        <f>VLOOKUP(A277,'Absolute Total Monosaccharide C'!$E$2:$T$999,5)</f>
        <v>0.055963</v>
      </c>
      <c r="O277" s="31">
        <f>VLOOKUP(A277,'Absolute Total Monosaccharide C'!$E$2:$T$999,6)</f>
        <v>0.010409</v>
      </c>
      <c r="P277" s="100">
        <f>VLOOKUP(A277,'Absolute Total Monosaccharide C'!$E$2:$T$999,7)</f>
        <v>0.015518</v>
      </c>
      <c r="Q277" s="31">
        <f>VLOOKUP(A277,'Absolute Total Monosaccharide C'!$E$2:$T$999,8)</f>
        <v>0.001873</v>
      </c>
      <c r="R277" s="31">
        <f>VLOOKUP(A277,'Absolute Total Monosaccharide C'!$E$2:$T$999,9)</f>
        <v>0.001523</v>
      </c>
      <c r="S277" s="31">
        <f>VLOOKUP(A277,'Absolute Total Monosaccharide C'!$E$2:$T$999,10)</f>
        <v>0</v>
      </c>
      <c r="T277" s="31">
        <f>VLOOKUP(A277,'Absolute Total Monosaccharide C'!$E$2:$T$999,11)</f>
        <v>0.02128</v>
      </c>
      <c r="U277" s="31">
        <f>VLOOKUP(A277,'Absolute Total Monosaccharide C'!$E$2:$T$999,12)</f>
        <v>0</v>
      </c>
      <c r="V277" s="31">
        <f>VLOOKUP(A277,'Absolute Total Monosaccharide C'!$E$2:$T$999,13)</f>
        <v>0</v>
      </c>
      <c r="W277" s="31">
        <f>VLOOKUP(A277,'Absolute Total Monosaccharide C'!$E$2:$T$999,14)</f>
        <v>0.00065</v>
      </c>
      <c r="X277" s="31">
        <f>VLOOKUP(A277,'Absolute Total Monosaccharide C'!$E$2:$T$999,15)</f>
        <v>0</v>
      </c>
      <c r="Y277" s="31">
        <f>VLOOKUP(A277,'Absolute Total Monosaccharide C'!$E$2:$T$999,16)</f>
        <v>0</v>
      </c>
      <c r="Z277" s="100">
        <f>VLOOKUP(A277,'Absolute Total Monosaccharide C'!$E$2:$T$999,2)</f>
        <v>10.08</v>
      </c>
      <c r="AA277" s="31"/>
    </row>
    <row r="278">
      <c r="A278" s="19" t="s">
        <v>788</v>
      </c>
      <c r="B278" s="8" t="str">
        <f>VLOOKUP(A278,'Food Encyclopedia'!$C$2:$K$999,3)&amp;","&amp;VLOOKUP(A278,'Food Encyclopedia'!$C$2:$K$999,4)&amp;","&amp;VLOOKUP(A278,'Food Encyclopedia'!$C$2:$K$999,5)&amp;","&amp;VLOOKUP(A278,'Food Encyclopedia'!$C$2:$K$999,6)</f>
        <v>Apple sauce, commercial product,Motts,No Sugar Added Applesauce, Apple,Fruits</v>
      </c>
      <c r="C278" s="2" t="s">
        <v>89</v>
      </c>
      <c r="D278" s="31" t="str">
        <f>VLOOKUP(A278,'Food Encyclopedia'!$C$2:$K$999,6)</f>
        <v>Fruits</v>
      </c>
      <c r="E278" s="98">
        <v>50.0</v>
      </c>
      <c r="F278" s="31">
        <f t="shared" si="1"/>
        <v>50000</v>
      </c>
      <c r="G278" s="31" t="str">
        <f>VLOOKUP(A278,'Food Encyclopedia'!$C$2:$K$999,7)</f>
        <v>Commercial weaning</v>
      </c>
      <c r="H278" s="31" t="str">
        <f t="shared" si="2"/>
        <v>#VALUE!</v>
      </c>
      <c r="I278" s="31" t="str">
        <f t="shared" si="3"/>
        <v>#VALUE!</v>
      </c>
      <c r="J278" s="99" t="str">
        <f t="shared" si="4"/>
        <v>#VALUE!</v>
      </c>
      <c r="K278" s="116" t="str">
        <f t="shared" si="5"/>
        <v>#VALUE!</v>
      </c>
      <c r="L278" s="31">
        <f>VLOOKUP(A278,'Absolute Total Monosaccharide C'!$E$2:$T$999,3)</f>
        <v>0.191542</v>
      </c>
      <c r="M278" s="31">
        <f>VLOOKUP(A278,'Absolute Total Monosaccharide C'!$E$2:$T$999,4)</f>
        <v>0.010068</v>
      </c>
      <c r="N278" s="31">
        <f>VLOOKUP(A278,'Absolute Total Monosaccharide C'!$E$2:$T$999,5)</f>
        <v>0.157408</v>
      </c>
      <c r="O278" s="31">
        <f>VLOOKUP(A278,'Absolute Total Monosaccharide C'!$E$2:$T$999,6)</f>
        <v>0.010058</v>
      </c>
      <c r="P278" s="100">
        <f>VLOOKUP(A278,'Absolute Total Monosaccharide C'!$E$2:$T$999,7)</f>
        <v>0.009421</v>
      </c>
      <c r="Q278" s="31">
        <f>VLOOKUP(A278,'Absolute Total Monosaccharide C'!$E$2:$T$999,8)</f>
        <v>0</v>
      </c>
      <c r="R278" s="31">
        <f>VLOOKUP(A278,'Absolute Total Monosaccharide C'!$E$2:$T$999,9)</f>
        <v>0.00067</v>
      </c>
      <c r="S278" s="31">
        <f>VLOOKUP(A278,'Absolute Total Monosaccharide C'!$E$2:$T$999,10)</f>
        <v>0</v>
      </c>
      <c r="T278" s="31">
        <f>VLOOKUP(A278,'Absolute Total Monosaccharide C'!$E$2:$T$999,11)</f>
        <v>0.013306</v>
      </c>
      <c r="U278" s="31">
        <f>VLOOKUP(A278,'Absolute Total Monosaccharide C'!$E$2:$T$999,12)</f>
        <v>0</v>
      </c>
      <c r="V278" s="31">
        <f>VLOOKUP(A278,'Absolute Total Monosaccharide C'!$E$2:$T$999,13)</f>
        <v>0</v>
      </c>
      <c r="W278" s="31">
        <f>VLOOKUP(A278,'Absolute Total Monosaccharide C'!$E$2:$T$999,14)</f>
        <v>0.000298</v>
      </c>
      <c r="X278" s="31">
        <f>VLOOKUP(A278,'Absolute Total Monosaccharide C'!$E$2:$T$999,15)</f>
        <v>0</v>
      </c>
      <c r="Y278" s="31">
        <f>VLOOKUP(A278,'Absolute Total Monosaccharide C'!$E$2:$T$999,16)</f>
        <v>0</v>
      </c>
      <c r="Z278" s="100">
        <f>VLOOKUP(A278,'Absolute Total Monosaccharide C'!$E$2:$T$999,2)</f>
        <v>10.1</v>
      </c>
      <c r="AA278" s="19">
        <v>0.661134188</v>
      </c>
    </row>
    <row r="279">
      <c r="A279" s="19" t="s">
        <v>449</v>
      </c>
      <c r="B279" s="8" t="str">
        <f>VLOOKUP(A279,'Food Encyclopedia'!$C$2:$K$999,3)&amp;","&amp;VLOOKUP(A279,'Food Encyclopedia'!$C$2:$K$999,4)&amp;","&amp;VLOOKUP(A279,'Food Encyclopedia'!$C$2:$K$999,5)&amp;","&amp;VLOOKUP(A279,'Food Encyclopedia'!$C$2:$K$999,6)</f>
        <v>Potato, blushing belle, whole, fresh,The little potato company,,Vegetables</v>
      </c>
      <c r="C279" s="2" t="s">
        <v>418</v>
      </c>
      <c r="D279" s="31" t="str">
        <f>VLOOKUP(A279,'Food Encyclopedia'!$C$2:$K$999,6)</f>
        <v>Vegetables</v>
      </c>
      <c r="E279" s="98">
        <v>70.0</v>
      </c>
      <c r="F279" s="31">
        <f t="shared" si="1"/>
        <v>70000</v>
      </c>
      <c r="G279" s="31" t="str">
        <f>VLOOKUP(A279,'Food Encyclopedia'!$C$2:$K$999,7)</f>
        <v>Vegetable</v>
      </c>
      <c r="H279" s="31" t="str">
        <f t="shared" si="2"/>
        <v>#VALUE!</v>
      </c>
      <c r="I279" s="31" t="str">
        <f t="shared" si="3"/>
        <v>#VALUE!</v>
      </c>
      <c r="J279" s="99" t="str">
        <f t="shared" si="4"/>
        <v>#VALUE!</v>
      </c>
      <c r="K279" s="116" t="str">
        <f t="shared" si="5"/>
        <v>#VALUE!</v>
      </c>
      <c r="L279" s="31">
        <f>VLOOKUP(A279,'Absolute Total Monosaccharide C'!$E$2:$T$999,3)</f>
        <v>0.541396</v>
      </c>
      <c r="M279" s="31">
        <f>VLOOKUP(A279,'Absolute Total Monosaccharide C'!$E$2:$T$999,4)</f>
        <v>0.023153</v>
      </c>
      <c r="N279" s="31">
        <f>VLOOKUP(A279,'Absolute Total Monosaccharide C'!$E$2:$T$999,5)</f>
        <v>0.004235</v>
      </c>
      <c r="O279" s="31">
        <f>VLOOKUP(A279,'Absolute Total Monosaccharide C'!$E$2:$T$999,6)</f>
        <v>0.00331</v>
      </c>
      <c r="P279" s="100">
        <f>VLOOKUP(A279,'Absolute Total Monosaccharide C'!$E$2:$T$999,7)</f>
        <v>0.005779</v>
      </c>
      <c r="Q279" s="31">
        <f>VLOOKUP(A279,'Absolute Total Monosaccharide C'!$E$2:$T$999,8)</f>
        <v>0.000301</v>
      </c>
      <c r="R279" s="31">
        <f>VLOOKUP(A279,'Absolute Total Monosaccharide C'!$E$2:$T$999,9)</f>
        <v>0.001343</v>
      </c>
      <c r="S279" s="31">
        <f>VLOOKUP(A279,'Absolute Total Monosaccharide C'!$E$2:$T$999,10)</f>
        <v>0</v>
      </c>
      <c r="T279" s="31">
        <f>VLOOKUP(A279,'Absolute Total Monosaccharide C'!$E$2:$T$999,11)</f>
        <v>0.008342</v>
      </c>
      <c r="U279" s="31">
        <f>VLOOKUP(A279,'Absolute Total Monosaccharide C'!$E$2:$T$999,12)</f>
        <v>0</v>
      </c>
      <c r="V279" s="31">
        <f>VLOOKUP(A279,'Absolute Total Monosaccharide C'!$E$2:$T$999,13)</f>
        <v>0</v>
      </c>
      <c r="W279" s="31">
        <f>VLOOKUP(A279,'Absolute Total Monosaccharide C'!$E$2:$T$999,14)</f>
        <v>0</v>
      </c>
      <c r="X279" s="31">
        <f>VLOOKUP(A279,'Absolute Total Monosaccharide C'!$E$2:$T$999,15)</f>
        <v>0</v>
      </c>
      <c r="Y279" s="31">
        <f>VLOOKUP(A279,'Absolute Total Monosaccharide C'!$E$2:$T$999,16)</f>
        <v>0.000572</v>
      </c>
      <c r="Z279" s="100">
        <f>VLOOKUP(A279,'Absolute Total Monosaccharide C'!$E$2:$T$999,2)</f>
        <v>9.99</v>
      </c>
      <c r="AA279" s="19">
        <v>0.982490717</v>
      </c>
    </row>
    <row r="280">
      <c r="A280" s="19" t="s">
        <v>1065</v>
      </c>
      <c r="B280" s="8" t="str">
        <f>VLOOKUP(A280,'Food Encyclopedia'!$C$2:$K$999,3)&amp;","&amp;VLOOKUP(A280,'Food Encyclopedia'!$C$2:$K$999,4)&amp;","&amp;VLOOKUP(A280,'Food Encyclopedia'!$C$2:$K$999,5)&amp;","&amp;VLOOKUP(A280,'Food Encyclopedia'!$C$2:$K$999,6)</f>
        <v>baby food blend, commercial product, pouch,Gerber Organic,Mango (1/8), apple (1/5), carrot (1/4),  kale (3/4 tbsp), sitter (2nd foods),Fruits</v>
      </c>
      <c r="C280" s="2" t="s">
        <v>812</v>
      </c>
      <c r="D280" s="31" t="str">
        <f>VLOOKUP(A280,'Food Encyclopedia'!$C$2:$K$999,6)</f>
        <v>Fruits</v>
      </c>
      <c r="E280" s="98">
        <v>50.0</v>
      </c>
      <c r="F280" s="31">
        <f t="shared" si="1"/>
        <v>50000</v>
      </c>
      <c r="G280" s="31" t="str">
        <f>VLOOKUP(A280,'Food Encyclopedia'!$C$2:$K$999,7)</f>
        <v>Commercial weaning</v>
      </c>
      <c r="H280" s="31" t="str">
        <f t="shared" si="2"/>
        <v>#VALUE!</v>
      </c>
      <c r="I280" s="31" t="str">
        <f t="shared" si="3"/>
        <v>#VALUE!</v>
      </c>
      <c r="J280" s="99" t="str">
        <f t="shared" si="4"/>
        <v>#VALUE!</v>
      </c>
      <c r="K280" s="116" t="str">
        <f t="shared" si="5"/>
        <v>#VALUE!</v>
      </c>
      <c r="L280" s="31">
        <f>VLOOKUP(A280,'Absolute Total Monosaccharide C'!$E$2:$T$999,3)</f>
        <v>0.261691</v>
      </c>
      <c r="M280" s="31">
        <f>VLOOKUP(A280,'Absolute Total Monosaccharide C'!$E$2:$T$999,4)</f>
        <v>0.028807</v>
      </c>
      <c r="N280" s="31">
        <f>VLOOKUP(A280,'Absolute Total Monosaccharide C'!$E$2:$T$999,5)</f>
        <v>0.141416</v>
      </c>
      <c r="O280" s="31">
        <f>VLOOKUP(A280,'Absolute Total Monosaccharide C'!$E$2:$T$999,6)</f>
        <v>0.023861</v>
      </c>
      <c r="P280" s="100">
        <f>VLOOKUP(A280,'Absolute Total Monosaccharide C'!$E$2:$T$999,7)</f>
        <v>0.019452</v>
      </c>
      <c r="Q280" s="31">
        <f>VLOOKUP(A280,'Absolute Total Monosaccharide C'!$E$2:$T$999,8)</f>
        <v>0</v>
      </c>
      <c r="R280" s="31">
        <f>VLOOKUP(A280,'Absolute Total Monosaccharide C'!$E$2:$T$999,9)</f>
        <v>0.001629</v>
      </c>
      <c r="S280" s="31">
        <f>VLOOKUP(A280,'Absolute Total Monosaccharide C'!$E$2:$T$999,10)</f>
        <v>0</v>
      </c>
      <c r="T280" s="31">
        <f>VLOOKUP(A280,'Absolute Total Monosaccharide C'!$E$2:$T$999,11)</f>
        <v>0.022138</v>
      </c>
      <c r="U280" s="31">
        <f>VLOOKUP(A280,'Absolute Total Monosaccharide C'!$E$2:$T$999,12)</f>
        <v>0</v>
      </c>
      <c r="V280" s="31">
        <f>VLOOKUP(A280,'Absolute Total Monosaccharide C'!$E$2:$T$999,13)</f>
        <v>0</v>
      </c>
      <c r="W280" s="31">
        <f>VLOOKUP(A280,'Absolute Total Monosaccharide C'!$E$2:$T$999,14)</f>
        <v>0.004248</v>
      </c>
      <c r="X280" s="31">
        <f>VLOOKUP(A280,'Absolute Total Monosaccharide C'!$E$2:$T$999,15)</f>
        <v>0</v>
      </c>
      <c r="Y280" s="31">
        <f>VLOOKUP(A280,'Absolute Total Monosaccharide C'!$E$2:$T$999,16)</f>
        <v>0</v>
      </c>
      <c r="Z280" s="100">
        <f>VLOOKUP(A280,'Absolute Total Monosaccharide C'!$E$2:$T$999,2)</f>
        <v>10.12</v>
      </c>
      <c r="AA280" s="31"/>
    </row>
    <row r="281">
      <c r="A281" s="19" t="s">
        <v>265</v>
      </c>
      <c r="B281" s="8" t="str">
        <f>VLOOKUP(A281,'Food Encyclopedia'!$C$2:$K$999,3)&amp;","&amp;VLOOKUP(A281,'Food Encyclopedia'!$C$2:$K$999,4)&amp;","&amp;VLOOKUP(A281,'Food Encyclopedia'!$C$2:$K$999,5)&amp;","&amp;VLOOKUP(A281,'Food Encyclopedia'!$C$2:$K$999,6)</f>
        <v>Tomato, Comets, whole , fresh,Nature Sweet,,Vegetables</v>
      </c>
      <c r="C281" s="2" t="s">
        <v>89</v>
      </c>
      <c r="D281" s="31" t="str">
        <f>VLOOKUP(A281,'Food Encyclopedia'!$C$2:$K$999,6)</f>
        <v>Vegetables</v>
      </c>
      <c r="E281" s="98">
        <v>60.0</v>
      </c>
      <c r="F281" s="31">
        <f t="shared" si="1"/>
        <v>60000</v>
      </c>
      <c r="G281" s="31" t="str">
        <f>VLOOKUP(A281,'Food Encyclopedia'!$C$2:$K$999,7)</f>
        <v>Fruit</v>
      </c>
      <c r="H281" s="31" t="str">
        <f t="shared" si="2"/>
        <v>#VALUE!</v>
      </c>
      <c r="I281" s="31" t="str">
        <f t="shared" si="3"/>
        <v>#VALUE!</v>
      </c>
      <c r="J281" s="99" t="str">
        <f t="shared" si="4"/>
        <v>#VALUE!</v>
      </c>
      <c r="K281" s="116" t="str">
        <f t="shared" si="5"/>
        <v>#VALUE!</v>
      </c>
      <c r="L281" s="31">
        <f>VLOOKUP(A281,'Absolute Total Monosaccharide C'!$E$2:$T$999,3)</f>
        <v>0.232985</v>
      </c>
      <c r="M281" s="31">
        <f>VLOOKUP(A281,'Absolute Total Monosaccharide C'!$E$2:$T$999,4)</f>
        <v>0.023823</v>
      </c>
      <c r="N281" s="31">
        <f>VLOOKUP(A281,'Absolute Total Monosaccharide C'!$E$2:$T$999,5)</f>
        <v>0.077408</v>
      </c>
      <c r="O281" s="31">
        <f>VLOOKUP(A281,'Absolute Total Monosaccharide C'!$E$2:$T$999,6)</f>
        <v>0.011228</v>
      </c>
      <c r="P281" s="100">
        <f>VLOOKUP(A281,'Absolute Total Monosaccharide C'!$E$2:$T$999,7)</f>
        <v>0.012002</v>
      </c>
      <c r="Q281" s="31">
        <f>VLOOKUP(A281,'Absolute Total Monosaccharide C'!$E$2:$T$999,8)</f>
        <v>0.001001</v>
      </c>
      <c r="R281" s="31">
        <f>VLOOKUP(A281,'Absolute Total Monosaccharide C'!$E$2:$T$999,9)</f>
        <v>0.001658</v>
      </c>
      <c r="S281" s="31">
        <f>VLOOKUP(A281,'Absolute Total Monosaccharide C'!$E$2:$T$999,10)</f>
        <v>0</v>
      </c>
      <c r="T281" s="31">
        <f>VLOOKUP(A281,'Absolute Total Monosaccharide C'!$E$2:$T$999,11)</f>
        <v>0.025244</v>
      </c>
      <c r="U281" s="31">
        <f>VLOOKUP(A281,'Absolute Total Monosaccharide C'!$E$2:$T$999,12)</f>
        <v>0</v>
      </c>
      <c r="V281" s="31">
        <f>VLOOKUP(A281,'Absolute Total Monosaccharide C'!$E$2:$T$999,13)</f>
        <v>0</v>
      </c>
      <c r="W281" s="31">
        <f>VLOOKUP(A281,'Absolute Total Monosaccharide C'!$E$2:$T$999,14)</f>
        <v>0.020803</v>
      </c>
      <c r="X281" s="31">
        <f>VLOOKUP(A281,'Absolute Total Monosaccharide C'!$E$2:$T$999,15)</f>
        <v>0</v>
      </c>
      <c r="Y281" s="31">
        <f>VLOOKUP(A281,'Absolute Total Monosaccharide C'!$E$2:$T$999,16)</f>
        <v>0</v>
      </c>
      <c r="Z281" s="100">
        <f>VLOOKUP(A281,'Absolute Total Monosaccharide C'!$E$2:$T$999,2)</f>
        <v>10.15</v>
      </c>
      <c r="AA281" s="19">
        <v>0.820362884</v>
      </c>
    </row>
    <row r="282">
      <c r="A282" s="19" t="s">
        <v>440</v>
      </c>
      <c r="B282" s="8" t="str">
        <f>VLOOKUP(A282,'Food Encyclopedia'!$C$2:$K$999,3)&amp;","&amp;VLOOKUP(A282,'Food Encyclopedia'!$C$2:$K$999,4)&amp;","&amp;VLOOKUP(A282,'Food Encyclopedia'!$C$2:$K$999,5)&amp;","&amp;VLOOKUP(A282,'Food Encyclopedia'!$C$2:$K$999,6)</f>
        <v>Squash, mexican/gray, whole, fresh,NA,,Vegetables</v>
      </c>
      <c r="C282" s="2" t="s">
        <v>192</v>
      </c>
      <c r="D282" s="31" t="str">
        <f>VLOOKUP(A282,'Food Encyclopedia'!$C$2:$K$999,6)</f>
        <v>Vegetables</v>
      </c>
      <c r="E282" s="98">
        <v>80.0</v>
      </c>
      <c r="F282" s="31">
        <f t="shared" si="1"/>
        <v>80000</v>
      </c>
      <c r="G282" s="31" t="str">
        <f>VLOOKUP(A282,'Food Encyclopedia'!$C$2:$K$999,7)</f>
        <v>Vegetable</v>
      </c>
      <c r="H282" s="31" t="str">
        <f t="shared" si="2"/>
        <v>#VALUE!</v>
      </c>
      <c r="I282" s="31" t="str">
        <f t="shared" si="3"/>
        <v>#VALUE!</v>
      </c>
      <c r="J282" s="99" t="str">
        <f t="shared" si="4"/>
        <v>#VALUE!</v>
      </c>
      <c r="K282" s="116" t="str">
        <f t="shared" si="5"/>
        <v>#VALUE!</v>
      </c>
      <c r="L282" s="31">
        <f>VLOOKUP(A282,'Absolute Total Monosaccharide C'!$E$2:$T$999,3)</f>
        <v>0.167473</v>
      </c>
      <c r="M282" s="31">
        <f>VLOOKUP(A282,'Absolute Total Monosaccharide C'!$E$2:$T$999,4)</f>
        <v>0.029127</v>
      </c>
      <c r="N282" s="31">
        <f>VLOOKUP(A282,'Absolute Total Monosaccharide C'!$E$2:$T$999,5)</f>
        <v>0</v>
      </c>
      <c r="O282" s="31">
        <f>VLOOKUP(A282,'Absolute Total Monosaccharide C'!$E$2:$T$999,6)</f>
        <v>0.012476</v>
      </c>
      <c r="P282" s="100">
        <f>VLOOKUP(A282,'Absolute Total Monosaccharide C'!$E$2:$T$999,7)</f>
        <v>0.012295</v>
      </c>
      <c r="Q282" s="31">
        <f>VLOOKUP(A282,'Absolute Total Monosaccharide C'!$E$2:$T$999,8)</f>
        <v>0.003317</v>
      </c>
      <c r="R282" s="31">
        <f>VLOOKUP(A282,'Absolute Total Monosaccharide C'!$E$2:$T$999,9)</f>
        <v>0.002384</v>
      </c>
      <c r="S282" s="31">
        <f>VLOOKUP(A282,'Absolute Total Monosaccharide C'!$E$2:$T$999,10)</f>
        <v>0</v>
      </c>
      <c r="T282" s="31">
        <f>VLOOKUP(A282,'Absolute Total Monosaccharide C'!$E$2:$T$999,11)</f>
        <v>0.023191</v>
      </c>
      <c r="U282" s="31">
        <f>VLOOKUP(A282,'Absolute Total Monosaccharide C'!$E$2:$T$999,12)</f>
        <v>0</v>
      </c>
      <c r="V282" s="31">
        <f>VLOOKUP(A282,'Absolute Total Monosaccharide C'!$E$2:$T$999,13)</f>
        <v>0</v>
      </c>
      <c r="W282" s="31">
        <f>VLOOKUP(A282,'Absolute Total Monosaccharide C'!$E$2:$T$999,14)</f>
        <v>0.001996</v>
      </c>
      <c r="X282" s="31">
        <f>VLOOKUP(A282,'Absolute Total Monosaccharide C'!$E$2:$T$999,15)</f>
        <v>0</v>
      </c>
      <c r="Y282" s="31">
        <f>VLOOKUP(A282,'Absolute Total Monosaccharide C'!$E$2:$T$999,16)</f>
        <v>0.002088</v>
      </c>
      <c r="Z282" s="100">
        <f>VLOOKUP(A282,'Absolute Total Monosaccharide C'!$E$2:$T$999,2)</f>
        <v>10.44</v>
      </c>
      <c r="AA282" s="19">
        <v>0.609440965</v>
      </c>
    </row>
    <row r="283">
      <c r="A283" s="19" t="s">
        <v>171</v>
      </c>
      <c r="B283" s="8" t="str">
        <f>VLOOKUP(A283,'Food Encyclopedia'!$C$2:$K$999,3)&amp;","&amp;VLOOKUP(A283,'Food Encyclopedia'!$C$2:$K$999,4)&amp;","&amp;VLOOKUP(A283,'Food Encyclopedia'!$C$2:$K$999,5)&amp;","&amp;VLOOKUP(A283,'Food Encyclopedia'!$C$2:$K$999,6)</f>
        <v>Pear, d'anjou, whole without seed, fresh,NA,,Fruits</v>
      </c>
      <c r="C283" s="2" t="s">
        <v>89</v>
      </c>
      <c r="D283" s="31" t="str">
        <f>VLOOKUP(A283,'Food Encyclopedia'!$C$2:$K$999,6)</f>
        <v>Fruits</v>
      </c>
      <c r="E283" s="98">
        <v>35.0</v>
      </c>
      <c r="F283" s="31">
        <f t="shared" si="1"/>
        <v>35000</v>
      </c>
      <c r="G283" s="31" t="str">
        <f>VLOOKUP(A283,'Food Encyclopedia'!$C$2:$K$999,7)</f>
        <v>Fruit</v>
      </c>
      <c r="H283" s="31" t="str">
        <f t="shared" si="2"/>
        <v>#VALUE!</v>
      </c>
      <c r="I283" s="31" t="str">
        <f t="shared" si="3"/>
        <v>#VALUE!</v>
      </c>
      <c r="J283" s="99" t="str">
        <f t="shared" si="4"/>
        <v>#VALUE!</v>
      </c>
      <c r="K283" s="116" t="str">
        <f t="shared" si="5"/>
        <v>#VALUE!</v>
      </c>
      <c r="L283" s="31">
        <f>VLOOKUP(A283,'Absolute Total Monosaccharide C'!$E$2:$T$999,3)</f>
        <v>0.134204</v>
      </c>
      <c r="M283" s="31">
        <f>VLOOKUP(A283,'Absolute Total Monosaccharide C'!$E$2:$T$999,4)</f>
        <v>0.006689</v>
      </c>
      <c r="N283" s="31">
        <f>VLOOKUP(A283,'Absolute Total Monosaccharide C'!$E$2:$T$999,5)</f>
        <v>0.115098</v>
      </c>
      <c r="O283" s="31">
        <f>VLOOKUP(A283,'Absolute Total Monosaccharide C'!$E$2:$T$999,6)</f>
        <v>0.016234</v>
      </c>
      <c r="P283" s="100">
        <f>VLOOKUP(A283,'Absolute Total Monosaccharide C'!$E$2:$T$999,7)</f>
        <v>0.011632</v>
      </c>
      <c r="Q283" s="31">
        <f>VLOOKUP(A283,'Absolute Total Monosaccharide C'!$E$2:$T$999,8)</f>
        <v>0.001059</v>
      </c>
      <c r="R283" s="31">
        <f>VLOOKUP(A283,'Absolute Total Monosaccharide C'!$E$2:$T$999,9)</f>
        <v>0.001035</v>
      </c>
      <c r="S283" s="31">
        <f>VLOOKUP(A283,'Absolute Total Monosaccharide C'!$E$2:$T$999,10)</f>
        <v>0</v>
      </c>
      <c r="T283" s="31">
        <f>VLOOKUP(A283,'Absolute Total Monosaccharide C'!$E$2:$T$999,11)</f>
        <v>0.016454</v>
      </c>
      <c r="U283" s="31">
        <f>VLOOKUP(A283,'Absolute Total Monosaccharide C'!$E$2:$T$999,12)</f>
        <v>0</v>
      </c>
      <c r="V283" s="31">
        <f>VLOOKUP(A283,'Absolute Total Monosaccharide C'!$E$2:$T$999,13)</f>
        <v>0</v>
      </c>
      <c r="W283" s="31">
        <f>VLOOKUP(A283,'Absolute Total Monosaccharide C'!$E$2:$T$999,14)</f>
        <v>0.00028</v>
      </c>
      <c r="X283" s="31">
        <f>VLOOKUP(A283,'Absolute Total Monosaccharide C'!$E$2:$T$999,15)</f>
        <v>0</v>
      </c>
      <c r="Y283" s="31">
        <f>VLOOKUP(A283,'Absolute Total Monosaccharide C'!$E$2:$T$999,16)</f>
        <v>0</v>
      </c>
      <c r="Z283" s="100">
        <f>VLOOKUP(A283,'Absolute Total Monosaccharide C'!$E$2:$T$999,2)</f>
        <v>10.44</v>
      </c>
      <c r="AA283" s="31"/>
    </row>
    <row r="284">
      <c r="A284" s="19" t="s">
        <v>263</v>
      </c>
      <c r="B284" s="8" t="str">
        <f>VLOOKUP(A284,'Food Encyclopedia'!$C$2:$K$999,3)&amp;","&amp;VLOOKUP(A284,'Food Encyclopedia'!$C$2:$K$999,4)&amp;","&amp;VLOOKUP(A284,'Food Encyclopedia'!$C$2:$K$999,5)&amp;","&amp;VLOOKUP(A284,'Food Encyclopedia'!$C$2:$K$999,6)</f>
        <v>Tomato, Twilights, whole , fresh,Nature Sweet,,Vegetables</v>
      </c>
      <c r="C284" s="2" t="s">
        <v>89</v>
      </c>
      <c r="D284" s="31" t="str">
        <f>VLOOKUP(A284,'Food Encyclopedia'!$C$2:$K$999,6)</f>
        <v>Vegetables</v>
      </c>
      <c r="E284" s="98">
        <v>60.0</v>
      </c>
      <c r="F284" s="31">
        <f t="shared" si="1"/>
        <v>60000</v>
      </c>
      <c r="G284" s="31" t="str">
        <f>VLOOKUP(A284,'Food Encyclopedia'!$C$2:$K$999,7)</f>
        <v>Fruit</v>
      </c>
      <c r="H284" s="31" t="str">
        <f t="shared" si="2"/>
        <v>#VALUE!</v>
      </c>
      <c r="I284" s="31" t="str">
        <f t="shared" si="3"/>
        <v>#VALUE!</v>
      </c>
      <c r="J284" s="99" t="str">
        <f t="shared" si="4"/>
        <v>#VALUE!</v>
      </c>
      <c r="K284" s="116" t="str">
        <f t="shared" si="5"/>
        <v>#VALUE!</v>
      </c>
      <c r="L284" s="31">
        <f>VLOOKUP(A284,'Absolute Total Monosaccharide C'!$E$2:$T$999,3)</f>
        <v>0.230019</v>
      </c>
      <c r="M284" s="31">
        <f>VLOOKUP(A284,'Absolute Total Monosaccharide C'!$E$2:$T$999,4)</f>
        <v>0.014886</v>
      </c>
      <c r="N284" s="31">
        <f>VLOOKUP(A284,'Absolute Total Monosaccharide C'!$E$2:$T$999,5)</f>
        <v>0.065679</v>
      </c>
      <c r="O284" s="31">
        <f>VLOOKUP(A284,'Absolute Total Monosaccharide C'!$E$2:$T$999,6)</f>
        <v>0.010555</v>
      </c>
      <c r="P284" s="100">
        <f>VLOOKUP(A284,'Absolute Total Monosaccharide C'!$E$2:$T$999,7)</f>
        <v>0.009707</v>
      </c>
      <c r="Q284" s="31">
        <f>VLOOKUP(A284,'Absolute Total Monosaccharide C'!$E$2:$T$999,8)</f>
        <v>0.000781</v>
      </c>
      <c r="R284" s="31">
        <f>VLOOKUP(A284,'Absolute Total Monosaccharide C'!$E$2:$T$999,9)</f>
        <v>0.001382</v>
      </c>
      <c r="S284" s="31">
        <f>VLOOKUP(A284,'Absolute Total Monosaccharide C'!$E$2:$T$999,10)</f>
        <v>0</v>
      </c>
      <c r="T284" s="31">
        <f>VLOOKUP(A284,'Absolute Total Monosaccharide C'!$E$2:$T$999,11)</f>
        <v>0.026894</v>
      </c>
      <c r="U284" s="31">
        <f>VLOOKUP(A284,'Absolute Total Monosaccharide C'!$E$2:$T$999,12)</f>
        <v>0</v>
      </c>
      <c r="V284" s="31">
        <f>VLOOKUP(A284,'Absolute Total Monosaccharide C'!$E$2:$T$999,13)</f>
        <v>0</v>
      </c>
      <c r="W284" s="31">
        <f>VLOOKUP(A284,'Absolute Total Monosaccharide C'!$E$2:$T$999,14)</f>
        <v>0.003789</v>
      </c>
      <c r="X284" s="31">
        <f>VLOOKUP(A284,'Absolute Total Monosaccharide C'!$E$2:$T$999,15)</f>
        <v>0</v>
      </c>
      <c r="Y284" s="31">
        <f>VLOOKUP(A284,'Absolute Total Monosaccharide C'!$E$2:$T$999,16)</f>
        <v>0</v>
      </c>
      <c r="Z284" s="100">
        <f>VLOOKUP(A284,'Absolute Total Monosaccharide C'!$E$2:$T$999,2)</f>
        <v>10.39</v>
      </c>
      <c r="AA284" s="19">
        <v>0.768192427</v>
      </c>
    </row>
    <row r="285">
      <c r="A285" s="19" t="s">
        <v>1000</v>
      </c>
      <c r="B285" s="8" t="str">
        <f>VLOOKUP(A285,'Food Encyclopedia'!$C$2:$K$999,3)&amp;","&amp;VLOOKUP(A285,'Food Encyclopedia'!$C$2:$K$999,4)&amp;","&amp;VLOOKUP(A285,'Food Encyclopedia'!$C$2:$K$999,5)&amp;","&amp;VLOOKUP(A285,'Food Encyclopedia'!$C$2:$K$999,6)</f>
        <v>Organic fruit &amp; vegetable puree, commercial product, pouch,Pumpkin Tree,Peter Rabbit Organics: Apple, carrot &amp; pumpkin,Fruits</v>
      </c>
      <c r="C285" s="2" t="s">
        <v>812</v>
      </c>
      <c r="D285" s="31" t="str">
        <f>VLOOKUP(A285,'Food Encyclopedia'!$C$2:$K$999,6)</f>
        <v>Fruits</v>
      </c>
      <c r="E285" s="98">
        <v>50.0</v>
      </c>
      <c r="F285" s="31">
        <f t="shared" si="1"/>
        <v>50000</v>
      </c>
      <c r="G285" s="31" t="str">
        <f>VLOOKUP(A285,'Food Encyclopedia'!$C$2:$K$999,7)</f>
        <v>Commercial weaning</v>
      </c>
      <c r="H285" s="31" t="str">
        <f t="shared" si="2"/>
        <v>#VALUE!</v>
      </c>
      <c r="I285" s="31" t="str">
        <f t="shared" si="3"/>
        <v>#VALUE!</v>
      </c>
      <c r="J285" s="99" t="str">
        <f t="shared" si="4"/>
        <v>#VALUE!</v>
      </c>
      <c r="K285" s="116" t="str">
        <f t="shared" si="5"/>
        <v>#VALUE!</v>
      </c>
      <c r="L285" s="31">
        <f>VLOOKUP(A285,'Absolute Total Monosaccharide C'!$E$2:$T$999,3)</f>
        <v>0.16625</v>
      </c>
      <c r="M285" s="31">
        <f>VLOOKUP(A285,'Absolute Total Monosaccharide C'!$E$2:$T$999,4)</f>
        <v>0.013541</v>
      </c>
      <c r="N285" s="31">
        <f>VLOOKUP(A285,'Absolute Total Monosaccharide C'!$E$2:$T$999,5)</f>
        <v>0.215943</v>
      </c>
      <c r="O285" s="31">
        <f>VLOOKUP(A285,'Absolute Total Monosaccharide C'!$E$2:$T$999,6)</f>
        <v>0.009543</v>
      </c>
      <c r="P285" s="100">
        <f>VLOOKUP(A285,'Absolute Total Monosaccharide C'!$E$2:$T$999,7)</f>
        <v>0.008493</v>
      </c>
      <c r="Q285" s="31">
        <f>VLOOKUP(A285,'Absolute Total Monosaccharide C'!$E$2:$T$999,8)</f>
        <v>0.001614</v>
      </c>
      <c r="R285" s="31">
        <f>VLOOKUP(A285,'Absolute Total Monosaccharide C'!$E$2:$T$999,9)</f>
        <v>0.001708</v>
      </c>
      <c r="S285" s="31">
        <f>VLOOKUP(A285,'Absolute Total Monosaccharide C'!$E$2:$T$999,10)</f>
        <v>0</v>
      </c>
      <c r="T285" s="31">
        <f>VLOOKUP(A285,'Absolute Total Monosaccharide C'!$E$2:$T$999,11)</f>
        <v>0.015524</v>
      </c>
      <c r="U285" s="31">
        <f>VLOOKUP(A285,'Absolute Total Monosaccharide C'!$E$2:$T$999,12)</f>
        <v>0</v>
      </c>
      <c r="V285" s="31">
        <f>VLOOKUP(A285,'Absolute Total Monosaccharide C'!$E$2:$T$999,13)</f>
        <v>0</v>
      </c>
      <c r="W285" s="31">
        <f>VLOOKUP(A285,'Absolute Total Monosaccharide C'!$E$2:$T$999,14)</f>
        <v>0.001067</v>
      </c>
      <c r="X285" s="31">
        <f>VLOOKUP(A285,'Absolute Total Monosaccharide C'!$E$2:$T$999,15)</f>
        <v>0.000352</v>
      </c>
      <c r="Y285" s="31">
        <f>VLOOKUP(A285,'Absolute Total Monosaccharide C'!$E$2:$T$999,16)</f>
        <v>0</v>
      </c>
      <c r="Z285" s="100">
        <f>VLOOKUP(A285,'Absolute Total Monosaccharide C'!$E$2:$T$999,2)</f>
        <v>10.05</v>
      </c>
      <c r="AA285" s="31"/>
    </row>
    <row r="286">
      <c r="A286" s="19" t="s">
        <v>436</v>
      </c>
      <c r="B286" s="8" t="str">
        <f>VLOOKUP(A286,'Food Encyclopedia'!$C$2:$K$999,3)&amp;","&amp;VLOOKUP(A286,'Food Encyclopedia'!$C$2:$K$999,4)&amp;","&amp;VLOOKUP(A286,'Food Encyclopedia'!$C$2:$K$999,5)&amp;","&amp;VLOOKUP(A286,'Food Encyclopedia'!$C$2:$K$999,6)</f>
        <v>Squash, yellow neck, whole, fresh,NA,,Vegetables</v>
      </c>
      <c r="C286" s="2" t="s">
        <v>192</v>
      </c>
      <c r="D286" s="31" t="str">
        <f>VLOOKUP(A286,'Food Encyclopedia'!$C$2:$K$999,6)</f>
        <v>Vegetables</v>
      </c>
      <c r="E286" s="98">
        <v>80.0</v>
      </c>
      <c r="F286" s="31">
        <f t="shared" si="1"/>
        <v>80000</v>
      </c>
      <c r="G286" s="31" t="str">
        <f>VLOOKUP(A286,'Food Encyclopedia'!$C$2:$K$999,7)</f>
        <v>Vegetable</v>
      </c>
      <c r="H286" s="31" t="str">
        <f t="shared" si="2"/>
        <v>#VALUE!</v>
      </c>
      <c r="I286" s="31" t="str">
        <f t="shared" si="3"/>
        <v>#VALUE!</v>
      </c>
      <c r="J286" s="99" t="str">
        <f t="shared" si="4"/>
        <v>#VALUE!</v>
      </c>
      <c r="K286" s="116" t="str">
        <f t="shared" si="5"/>
        <v>#VALUE!</v>
      </c>
      <c r="L286" s="31">
        <f>VLOOKUP(A286,'Absolute Total Monosaccharide C'!$E$2:$T$999,3)</f>
        <v>0.242101</v>
      </c>
      <c r="M286" s="31">
        <f>VLOOKUP(A286,'Absolute Total Monosaccharide C'!$E$2:$T$999,4)</f>
        <v>0.034165</v>
      </c>
      <c r="N286" s="31">
        <f>VLOOKUP(A286,'Absolute Total Monosaccharide C'!$E$2:$T$999,5)</f>
        <v>0</v>
      </c>
      <c r="O286" s="31">
        <f>VLOOKUP(A286,'Absolute Total Monosaccharide C'!$E$2:$T$999,6)</f>
        <v>0.011467</v>
      </c>
      <c r="P286" s="100">
        <f>VLOOKUP(A286,'Absolute Total Monosaccharide C'!$E$2:$T$999,7)</f>
        <v>0.010869</v>
      </c>
      <c r="Q286" s="31">
        <f>VLOOKUP(A286,'Absolute Total Monosaccharide C'!$E$2:$T$999,8)</f>
        <v>0.003216</v>
      </c>
      <c r="R286" s="31">
        <f>VLOOKUP(A286,'Absolute Total Monosaccharide C'!$E$2:$T$999,9)</f>
        <v>0.0022</v>
      </c>
      <c r="S286" s="31">
        <f>VLOOKUP(A286,'Absolute Total Monosaccharide C'!$E$2:$T$999,10)</f>
        <v>0</v>
      </c>
      <c r="T286" s="31">
        <f>VLOOKUP(A286,'Absolute Total Monosaccharide C'!$E$2:$T$999,11)</f>
        <v>0.02197</v>
      </c>
      <c r="U286" s="31">
        <f>VLOOKUP(A286,'Absolute Total Monosaccharide C'!$E$2:$T$999,12)</f>
        <v>0</v>
      </c>
      <c r="V286" s="31">
        <f>VLOOKUP(A286,'Absolute Total Monosaccharide C'!$E$2:$T$999,13)</f>
        <v>0</v>
      </c>
      <c r="W286" s="31">
        <f>VLOOKUP(A286,'Absolute Total Monosaccharide C'!$E$2:$T$999,14)</f>
        <v>0.00298</v>
      </c>
      <c r="X286" s="31">
        <f>VLOOKUP(A286,'Absolute Total Monosaccharide C'!$E$2:$T$999,15)</f>
        <v>0</v>
      </c>
      <c r="Y286" s="31">
        <f>VLOOKUP(A286,'Absolute Total Monosaccharide C'!$E$2:$T$999,16)</f>
        <v>0.001506</v>
      </c>
      <c r="Z286" s="100">
        <f>VLOOKUP(A286,'Absolute Total Monosaccharide C'!$E$2:$T$999,2)</f>
        <v>10.37</v>
      </c>
      <c r="AA286" s="19">
        <v>0.822623454</v>
      </c>
    </row>
    <row r="287">
      <c r="A287" s="19" t="s">
        <v>1020</v>
      </c>
      <c r="B287" s="8" t="str">
        <f>VLOOKUP(A287,'Food Encyclopedia'!$C$2:$K$999,3)&amp;","&amp;VLOOKUP(A287,'Food Encyclopedia'!$C$2:$K$999,4)&amp;","&amp;VLOOKUP(A287,'Food Encyclopedia'!$C$2:$K$999,5)&amp;","&amp;VLOOKUP(A287,'Food Encyclopedia'!$C$2:$K$999,6)</f>
        <v>baby food blend, commercial product, jar,Gerber Natural,Banana with Vitamin C, sitter (2nd foods),Fruits</v>
      </c>
      <c r="C287" s="2" t="s">
        <v>858</v>
      </c>
      <c r="D287" s="31" t="str">
        <f>VLOOKUP(A287,'Food Encyclopedia'!$C$2:$K$999,6)</f>
        <v>Fruits</v>
      </c>
      <c r="E287" s="98">
        <v>50.0</v>
      </c>
      <c r="F287" s="31">
        <f t="shared" si="1"/>
        <v>50000</v>
      </c>
      <c r="G287" s="31" t="str">
        <f>VLOOKUP(A287,'Food Encyclopedia'!$C$2:$K$999,7)</f>
        <v>Commercial weaning</v>
      </c>
      <c r="H287" s="31" t="str">
        <f t="shared" si="2"/>
        <v>#VALUE!</v>
      </c>
      <c r="I287" s="31" t="str">
        <f t="shared" si="3"/>
        <v>#VALUE!</v>
      </c>
      <c r="J287" s="99" t="str">
        <f t="shared" si="4"/>
        <v>#VALUE!</v>
      </c>
      <c r="K287" s="116" t="str">
        <f t="shared" si="5"/>
        <v>#VALUE!</v>
      </c>
      <c r="L287" s="31">
        <f>VLOOKUP(A287,'Absolute Total Monosaccharide C'!$E$2:$T$999,3)</f>
        <v>0.426522</v>
      </c>
      <c r="M287" s="31">
        <f>VLOOKUP(A287,'Absolute Total Monosaccharide C'!$E$2:$T$999,4)</f>
        <v>0.007866</v>
      </c>
      <c r="N287" s="31">
        <f>VLOOKUP(A287,'Absolute Total Monosaccharide C'!$E$2:$T$999,5)</f>
        <v>0.101655</v>
      </c>
      <c r="O287" s="31">
        <f>VLOOKUP(A287,'Absolute Total Monosaccharide C'!$E$2:$T$999,6)</f>
        <v>0.004404</v>
      </c>
      <c r="P287" s="100">
        <f>VLOOKUP(A287,'Absolute Total Monosaccharide C'!$E$2:$T$999,7)</f>
        <v>0.005083</v>
      </c>
      <c r="Q287" s="31">
        <f>VLOOKUP(A287,'Absolute Total Monosaccharide C'!$E$2:$T$999,8)</f>
        <v>0</v>
      </c>
      <c r="R287" s="31">
        <f>VLOOKUP(A287,'Absolute Total Monosaccharide C'!$E$2:$T$999,9)</f>
        <v>0.000223</v>
      </c>
      <c r="S287" s="31">
        <f>VLOOKUP(A287,'Absolute Total Monosaccharide C'!$E$2:$T$999,10)</f>
        <v>0</v>
      </c>
      <c r="T287" s="31">
        <f>VLOOKUP(A287,'Absolute Total Monosaccharide C'!$E$2:$T$999,11)</f>
        <v>0.010083</v>
      </c>
      <c r="U287" s="31">
        <f>VLOOKUP(A287,'Absolute Total Monosaccharide C'!$E$2:$T$999,12)</f>
        <v>0</v>
      </c>
      <c r="V287" s="31">
        <f>VLOOKUP(A287,'Absolute Total Monosaccharide C'!$E$2:$T$999,13)</f>
        <v>0</v>
      </c>
      <c r="W287" s="31">
        <f>VLOOKUP(A287,'Absolute Total Monosaccharide C'!$E$2:$T$999,14)</f>
        <v>0.004831</v>
      </c>
      <c r="X287" s="31">
        <f>VLOOKUP(A287,'Absolute Total Monosaccharide C'!$E$2:$T$999,15)</f>
        <v>0</v>
      </c>
      <c r="Y287" s="31">
        <f>VLOOKUP(A287,'Absolute Total Monosaccharide C'!$E$2:$T$999,16)</f>
        <v>0</v>
      </c>
      <c r="Z287" s="100">
        <f>VLOOKUP(A287,'Absolute Total Monosaccharide C'!$E$2:$T$999,2)</f>
        <v>10.26</v>
      </c>
      <c r="AA287" s="31"/>
    </row>
    <row r="288">
      <c r="A288" s="19" t="s">
        <v>1076</v>
      </c>
      <c r="B288" s="8" t="str">
        <f>VLOOKUP(A288,'Food Encyclopedia'!$C$2:$K$999,3)&amp;","&amp;VLOOKUP(A288,'Food Encyclopedia'!$C$2:$K$999,4)&amp;","&amp;VLOOKUP(A288,'Food Encyclopedia'!$C$2:$K$999,5)&amp;","&amp;VLOOKUP(A288,'Food Encyclopedia'!$C$2:$K$999,6)</f>
        <v>Fruit and yogurt, commercial product, pouch,Gerber,Very Berry: Apple (1/4), strawberry (3/4), blueberries (11), yogurt (2 tbsp),Toddler (12+ months) (12+ months),Fruits</v>
      </c>
      <c r="C288" s="2" t="s">
        <v>812</v>
      </c>
      <c r="D288" s="31" t="str">
        <f>VLOOKUP(A288,'Food Encyclopedia'!$C$2:$K$999,6)</f>
        <v>Fruits</v>
      </c>
      <c r="E288" s="98">
        <v>50.0</v>
      </c>
      <c r="F288" s="31">
        <f t="shared" si="1"/>
        <v>50000</v>
      </c>
      <c r="G288" s="31" t="str">
        <f>VLOOKUP(A288,'Food Encyclopedia'!$C$2:$K$999,7)</f>
        <v>Commercial weaning</v>
      </c>
      <c r="H288" s="31" t="str">
        <f t="shared" si="2"/>
        <v>#VALUE!</v>
      </c>
      <c r="I288" s="31" t="str">
        <f t="shared" si="3"/>
        <v>#VALUE!</v>
      </c>
      <c r="J288" s="99" t="str">
        <f t="shared" si="4"/>
        <v>#VALUE!</v>
      </c>
      <c r="K288" s="116" t="str">
        <f t="shared" si="5"/>
        <v>#VALUE!</v>
      </c>
      <c r="L288" s="31">
        <f>VLOOKUP(A288,'Absolute Total Monosaccharide C'!$E$2:$T$999,3)</f>
        <v>0.329991</v>
      </c>
      <c r="M288" s="31">
        <f>VLOOKUP(A288,'Absolute Total Monosaccharide C'!$E$2:$T$999,4)</f>
        <v>0.053406</v>
      </c>
      <c r="N288" s="31">
        <f>VLOOKUP(A288,'Absolute Total Monosaccharide C'!$E$2:$T$999,5)</f>
        <v>0.09999</v>
      </c>
      <c r="O288" s="31">
        <f>VLOOKUP(A288,'Absolute Total Monosaccharide C'!$E$2:$T$999,6)</f>
        <v>0.010941</v>
      </c>
      <c r="P288" s="100">
        <f>VLOOKUP(A288,'Absolute Total Monosaccharide C'!$E$2:$T$999,7)</f>
        <v>0.006128</v>
      </c>
      <c r="Q288" s="31">
        <f>VLOOKUP(A288,'Absolute Total Monosaccharide C'!$E$2:$T$999,8)</f>
        <v>0</v>
      </c>
      <c r="R288" s="31">
        <f>VLOOKUP(A288,'Absolute Total Monosaccharide C'!$E$2:$T$999,9)</f>
        <v>0.000631</v>
      </c>
      <c r="S288" s="31">
        <f>VLOOKUP(A288,'Absolute Total Monosaccharide C'!$E$2:$T$999,10)</f>
        <v>0</v>
      </c>
      <c r="T288" s="31">
        <f>VLOOKUP(A288,'Absolute Total Monosaccharide C'!$E$2:$T$999,11)</f>
        <v>0.013039</v>
      </c>
      <c r="U288" s="31">
        <f>VLOOKUP(A288,'Absolute Total Monosaccharide C'!$E$2:$T$999,12)</f>
        <v>0</v>
      </c>
      <c r="V288" s="31">
        <f>VLOOKUP(A288,'Absolute Total Monosaccharide C'!$E$2:$T$999,13)</f>
        <v>0</v>
      </c>
      <c r="W288" s="31">
        <f>VLOOKUP(A288,'Absolute Total Monosaccharide C'!$E$2:$T$999,14)</f>
        <v>0.001428</v>
      </c>
      <c r="X288" s="31">
        <f>VLOOKUP(A288,'Absolute Total Monosaccharide C'!$E$2:$T$999,15)</f>
        <v>0</v>
      </c>
      <c r="Y288" s="31">
        <f>VLOOKUP(A288,'Absolute Total Monosaccharide C'!$E$2:$T$999,16)</f>
        <v>0</v>
      </c>
      <c r="Z288" s="100">
        <f>VLOOKUP(A288,'Absolute Total Monosaccharide C'!$E$2:$T$999,2)</f>
        <v>10.02</v>
      </c>
      <c r="AA288" s="31"/>
    </row>
    <row r="289">
      <c r="A289" s="19" t="s">
        <v>216</v>
      </c>
      <c r="B289" s="8" t="str">
        <f>VLOOKUP(A289,'Food Encyclopedia'!$C$2:$K$999,3)&amp;","&amp;VLOOKUP(A289,'Food Encyclopedia'!$C$2:$K$999,4)&amp;","&amp;VLOOKUP(A289,'Food Encyclopedia'!$C$2:$K$999,5)&amp;","&amp;VLOOKUP(A289,'Food Encyclopedia'!$C$2:$K$999,6)</f>
        <v>Plum, black, whole, fresh,HGO Farms,,Fruits</v>
      </c>
      <c r="C289" s="2" t="s">
        <v>89</v>
      </c>
      <c r="D289" s="31" t="str">
        <f>VLOOKUP(A289,'Food Encyclopedia'!$C$2:$K$999,6)</f>
        <v>Fruits</v>
      </c>
      <c r="E289" s="98">
        <v>30.0</v>
      </c>
      <c r="F289" s="31">
        <f t="shared" si="1"/>
        <v>30000</v>
      </c>
      <c r="G289" s="31" t="str">
        <f>VLOOKUP(A289,'Food Encyclopedia'!$C$2:$K$999,7)</f>
        <v>Fruit</v>
      </c>
      <c r="H289" s="31" t="str">
        <f t="shared" si="2"/>
        <v>#VALUE!</v>
      </c>
      <c r="I289" s="31" t="str">
        <f t="shared" si="3"/>
        <v>#VALUE!</v>
      </c>
      <c r="J289" s="99" t="str">
        <f t="shared" si="4"/>
        <v>#VALUE!</v>
      </c>
      <c r="K289" s="116" t="str">
        <f t="shared" si="5"/>
        <v>#VALUE!</v>
      </c>
      <c r="L289" s="31">
        <f>VLOOKUP(A289,'Absolute Total Monosaccharide C'!$E$2:$T$999,3)</f>
        <v>0.222216</v>
      </c>
      <c r="M289" s="31">
        <f>VLOOKUP(A289,'Absolute Total Monosaccharide C'!$E$2:$T$999,4)</f>
        <v>0.023787</v>
      </c>
      <c r="N289" s="31">
        <f>VLOOKUP(A289,'Absolute Total Monosaccharide C'!$E$2:$T$999,5)</f>
        <v>0.075657</v>
      </c>
      <c r="O289" s="31">
        <f>VLOOKUP(A289,'Absolute Total Monosaccharide C'!$E$2:$T$999,6)</f>
        <v>0.007572</v>
      </c>
      <c r="P289" s="100">
        <f>VLOOKUP(A289,'Absolute Total Monosaccharide C'!$E$2:$T$999,7)</f>
        <v>0.012942</v>
      </c>
      <c r="Q289" s="31">
        <f>VLOOKUP(A289,'Absolute Total Monosaccharide C'!$E$2:$T$999,8)</f>
        <v>0.001868</v>
      </c>
      <c r="R289" s="31">
        <f>VLOOKUP(A289,'Absolute Total Monosaccharide C'!$E$2:$T$999,9)</f>
        <v>0.001486</v>
      </c>
      <c r="S289" s="31">
        <f>VLOOKUP(A289,'Absolute Total Monosaccharide C'!$E$2:$T$999,10)</f>
        <v>0</v>
      </c>
      <c r="T289" s="31">
        <f>VLOOKUP(A289,'Absolute Total Monosaccharide C'!$E$2:$T$999,11)</f>
        <v>0.021885</v>
      </c>
      <c r="U289" s="31">
        <f>VLOOKUP(A289,'Absolute Total Monosaccharide C'!$E$2:$T$999,12)</f>
        <v>0</v>
      </c>
      <c r="V289" s="31">
        <f>VLOOKUP(A289,'Absolute Total Monosaccharide C'!$E$2:$T$999,13)</f>
        <v>0</v>
      </c>
      <c r="W289" s="31">
        <f>VLOOKUP(A289,'Absolute Total Monosaccharide C'!$E$2:$T$999,14)</f>
        <v>0.001986</v>
      </c>
      <c r="X289" s="31">
        <f>VLOOKUP(A289,'Absolute Total Monosaccharide C'!$E$2:$T$999,15)</f>
        <v>0</v>
      </c>
      <c r="Y289" s="31">
        <f>VLOOKUP(A289,'Absolute Total Monosaccharide C'!$E$2:$T$999,16)</f>
        <v>0</v>
      </c>
      <c r="Z289" s="100">
        <f>VLOOKUP(A289,'Absolute Total Monosaccharide C'!$E$2:$T$999,2)</f>
        <v>10.01</v>
      </c>
      <c r="AA289" s="31"/>
    </row>
    <row r="290">
      <c r="A290" s="19" t="s">
        <v>465</v>
      </c>
      <c r="B290" s="8" t="str">
        <f>VLOOKUP(A290,'Food Encyclopedia'!$C$2:$K$999,3)&amp;","&amp;VLOOKUP(A290,'Food Encyclopedia'!$C$2:$K$999,4)&amp;","&amp;VLOOKUP(A290,'Food Encyclopedia'!$C$2:$K$999,5)&amp;","&amp;VLOOKUP(A290,'Food Encyclopedia'!$C$2:$K$999,6)</f>
        <v>Potato, mini medley (red), flesh, fresh,Signature Farms,,Vegetables</v>
      </c>
      <c r="C290" s="2" t="s">
        <v>418</v>
      </c>
      <c r="D290" s="31" t="str">
        <f>VLOOKUP(A290,'Food Encyclopedia'!$C$2:$K$999,6)</f>
        <v>Vegetables</v>
      </c>
      <c r="E290" s="98">
        <v>70.0</v>
      </c>
      <c r="F290" s="31">
        <f t="shared" si="1"/>
        <v>70000</v>
      </c>
      <c r="G290" s="31" t="str">
        <f>VLOOKUP(A290,'Food Encyclopedia'!$C$2:$K$999,7)</f>
        <v>Vegetable</v>
      </c>
      <c r="H290" s="31" t="str">
        <f t="shared" si="2"/>
        <v>#VALUE!</v>
      </c>
      <c r="I290" s="31" t="str">
        <f t="shared" si="3"/>
        <v>#VALUE!</v>
      </c>
      <c r="J290" s="99" t="str">
        <f t="shared" si="4"/>
        <v>#VALUE!</v>
      </c>
      <c r="K290" s="116" t="str">
        <f t="shared" si="5"/>
        <v>#VALUE!</v>
      </c>
      <c r="L290" s="31">
        <f>VLOOKUP(A290,'Absolute Total Monosaccharide C'!$E$2:$T$999,3)</f>
        <v>0.749244</v>
      </c>
      <c r="M290" s="31">
        <f>VLOOKUP(A290,'Absolute Total Monosaccharide C'!$E$2:$T$999,4)</f>
        <v>0.017226</v>
      </c>
      <c r="N290" s="31">
        <f>VLOOKUP(A290,'Absolute Total Monosaccharide C'!$E$2:$T$999,5)</f>
        <v>0</v>
      </c>
      <c r="O290" s="31">
        <f>VLOOKUP(A290,'Absolute Total Monosaccharide C'!$E$2:$T$999,6)</f>
        <v>0.001444</v>
      </c>
      <c r="P290" s="100">
        <f>VLOOKUP(A290,'Absolute Total Monosaccharide C'!$E$2:$T$999,7)</f>
        <v>0.003862</v>
      </c>
      <c r="Q290" s="31">
        <f>VLOOKUP(A290,'Absolute Total Monosaccharide C'!$E$2:$T$999,8)</f>
        <v>0.000311</v>
      </c>
      <c r="R290" s="31">
        <f>VLOOKUP(A290,'Absolute Total Monosaccharide C'!$E$2:$T$999,9)</f>
        <v>0.000701</v>
      </c>
      <c r="S290" s="31">
        <f>VLOOKUP(A290,'Absolute Total Monosaccharide C'!$E$2:$T$999,10)</f>
        <v>0</v>
      </c>
      <c r="T290" s="31">
        <f>VLOOKUP(A290,'Absolute Total Monosaccharide C'!$E$2:$T$999,11)</f>
        <v>0.0057</v>
      </c>
      <c r="U290" s="31">
        <f>VLOOKUP(A290,'Absolute Total Monosaccharide C'!$E$2:$T$999,12)</f>
        <v>0</v>
      </c>
      <c r="V290" s="31">
        <f>VLOOKUP(A290,'Absolute Total Monosaccharide C'!$E$2:$T$999,13)</f>
        <v>0</v>
      </c>
      <c r="W290" s="31">
        <f>VLOOKUP(A290,'Absolute Total Monosaccharide C'!$E$2:$T$999,14)</f>
        <v>0.000298</v>
      </c>
      <c r="X290" s="31">
        <f>VLOOKUP(A290,'Absolute Total Monosaccharide C'!$E$2:$T$999,15)</f>
        <v>0</v>
      </c>
      <c r="Y290" s="31">
        <f>VLOOKUP(A290,'Absolute Total Monosaccharide C'!$E$2:$T$999,16)</f>
        <v>0.000318</v>
      </c>
      <c r="Z290" s="100">
        <f>VLOOKUP(A290,'Absolute Total Monosaccharide C'!$E$2:$T$999,2)</f>
        <v>10.32</v>
      </c>
      <c r="AA290" s="19">
        <v>1.232439809</v>
      </c>
    </row>
    <row r="291">
      <c r="A291" s="19" t="s">
        <v>233</v>
      </c>
      <c r="B291" s="8" t="str">
        <f>VLOOKUP(A291,'Food Encyclopedia'!$C$2:$K$999,3)&amp;","&amp;VLOOKUP(A291,'Food Encyclopedia'!$C$2:$K$999,4)&amp;","&amp;VLOOKUP(A291,'Food Encyclopedia'!$C$2:$K$999,5)&amp;","&amp;VLOOKUP(A291,'Food Encyclopedia'!$C$2:$K$999,6)</f>
        <v>Nectarine, yellow, whole, fresh,NA,,Fruits</v>
      </c>
      <c r="C291" s="2" t="s">
        <v>89</v>
      </c>
      <c r="D291" s="31" t="str">
        <f>VLOOKUP(A291,'Food Encyclopedia'!$C$2:$K$999,6)</f>
        <v>Fruits</v>
      </c>
      <c r="E291" s="98">
        <v>30.0</v>
      </c>
      <c r="F291" s="31">
        <f t="shared" si="1"/>
        <v>30000</v>
      </c>
      <c r="G291" s="31" t="str">
        <f>VLOOKUP(A291,'Food Encyclopedia'!$C$2:$K$999,7)</f>
        <v>Fruit</v>
      </c>
      <c r="H291" s="31" t="str">
        <f t="shared" si="2"/>
        <v>#VALUE!</v>
      </c>
      <c r="I291" s="31" t="str">
        <f t="shared" si="3"/>
        <v>#VALUE!</v>
      </c>
      <c r="J291" s="99" t="str">
        <f t="shared" si="4"/>
        <v>#VALUE!</v>
      </c>
      <c r="K291" s="116" t="str">
        <f t="shared" si="5"/>
        <v>#VALUE!</v>
      </c>
      <c r="L291" s="31">
        <f>VLOOKUP(A291,'Absolute Total Monosaccharide C'!$E$2:$T$999,3)</f>
        <v>0.353583</v>
      </c>
      <c r="M291" s="31">
        <f>VLOOKUP(A291,'Absolute Total Monosaccharide C'!$E$2:$T$999,4)</f>
        <v>0.012425</v>
      </c>
      <c r="N291" s="31">
        <f>VLOOKUP(A291,'Absolute Total Monosaccharide C'!$E$2:$T$999,5)</f>
        <v>0.153975</v>
      </c>
      <c r="O291" s="31">
        <f>VLOOKUP(A291,'Absolute Total Monosaccharide C'!$E$2:$T$999,6)</f>
        <v>0.007802</v>
      </c>
      <c r="P291" s="100">
        <f>VLOOKUP(A291,'Absolute Total Monosaccharide C'!$E$2:$T$999,7)</f>
        <v>0.015611</v>
      </c>
      <c r="Q291" s="31">
        <f>VLOOKUP(A291,'Absolute Total Monosaccharide C'!$E$2:$T$999,8)</f>
        <v>0.001784</v>
      </c>
      <c r="R291" s="31">
        <f>VLOOKUP(A291,'Absolute Total Monosaccharide C'!$E$2:$T$999,9)</f>
        <v>0.001496</v>
      </c>
      <c r="S291" s="31">
        <f>VLOOKUP(A291,'Absolute Total Monosaccharide C'!$E$2:$T$999,10)</f>
        <v>0</v>
      </c>
      <c r="T291" s="31">
        <f>VLOOKUP(A291,'Absolute Total Monosaccharide C'!$E$2:$T$999,11)</f>
        <v>0.027083</v>
      </c>
      <c r="U291" s="31">
        <f>VLOOKUP(A291,'Absolute Total Monosaccharide C'!$E$2:$T$999,12)</f>
        <v>0</v>
      </c>
      <c r="V291" s="31">
        <f>VLOOKUP(A291,'Absolute Total Monosaccharide C'!$E$2:$T$999,13)</f>
        <v>0</v>
      </c>
      <c r="W291" s="102">
        <f>VLOOKUP(A291,'Absolute Total Monosaccharide C'!$E$2:$T$999,14)</f>
        <v>0.0000213</v>
      </c>
      <c r="X291" s="31">
        <f>VLOOKUP(A291,'Absolute Total Monosaccharide C'!$E$2:$T$999,15)</f>
        <v>0</v>
      </c>
      <c r="Y291" s="31">
        <f>VLOOKUP(A291,'Absolute Total Monosaccharide C'!$E$2:$T$999,16)</f>
        <v>0.000504</v>
      </c>
      <c r="Z291" s="100">
        <f>VLOOKUP(A291,'Absolute Total Monosaccharide C'!$E$2:$T$999,2)</f>
        <v>10.09</v>
      </c>
      <c r="AA291" s="31"/>
    </row>
    <row r="292">
      <c r="A292" s="19" t="s">
        <v>296</v>
      </c>
      <c r="B292" s="8" t="str">
        <f>VLOOKUP(A292,'Food Encyclopedia'!$C$2:$K$999,3)&amp;","&amp;VLOOKUP(A292,'Food Encyclopedia'!$C$2:$K$999,4)&amp;","&amp;VLOOKUP(A292,'Food Encyclopedia'!$C$2:$K$999,5)&amp;","&amp;VLOOKUP(A292,'Food Encyclopedia'!$C$2:$K$999,6)</f>
        <v>Grapefruit, deep red, flesh, fresh,Paramount Citrus,,Fruits</v>
      </c>
      <c r="C292" s="2" t="s">
        <v>89</v>
      </c>
      <c r="D292" s="31" t="str">
        <f>VLOOKUP(A292,'Food Encyclopedia'!$C$2:$K$999,6)</f>
        <v>Fruits</v>
      </c>
      <c r="E292" s="98">
        <v>60.0</v>
      </c>
      <c r="F292" s="31">
        <f t="shared" si="1"/>
        <v>60000</v>
      </c>
      <c r="G292" s="31" t="str">
        <f>VLOOKUP(A292,'Food Encyclopedia'!$C$2:$K$999,7)</f>
        <v>Fruit</v>
      </c>
      <c r="H292" s="31" t="str">
        <f t="shared" si="2"/>
        <v>#VALUE!</v>
      </c>
      <c r="I292" s="31" t="str">
        <f t="shared" si="3"/>
        <v>#VALUE!</v>
      </c>
      <c r="J292" s="99" t="str">
        <f t="shared" si="4"/>
        <v>#VALUE!</v>
      </c>
      <c r="K292" s="116" t="str">
        <f t="shared" si="5"/>
        <v>#VALUE!</v>
      </c>
      <c r="L292" s="31">
        <f>VLOOKUP(A292,'Absolute Total Monosaccharide C'!$E$2:$T$999,3)</f>
        <v>0.307069</v>
      </c>
      <c r="M292" s="31">
        <f>VLOOKUP(A292,'Absolute Total Monosaccharide C'!$E$2:$T$999,4)</f>
        <v>0.014587</v>
      </c>
      <c r="N292" s="31">
        <f>VLOOKUP(A292,'Absolute Total Monosaccharide C'!$E$2:$T$999,5)</f>
        <v>0.073743</v>
      </c>
      <c r="O292" s="31">
        <f>VLOOKUP(A292,'Absolute Total Monosaccharide C'!$E$2:$T$999,6)</f>
        <v>0.0064</v>
      </c>
      <c r="P292" s="100">
        <f>VLOOKUP(A292,'Absolute Total Monosaccharide C'!$E$2:$T$999,7)</f>
        <v>0.008151</v>
      </c>
      <c r="Q292" s="31">
        <f>VLOOKUP(A292,'Absolute Total Monosaccharide C'!$E$2:$T$999,8)</f>
        <v>0.002057</v>
      </c>
      <c r="R292" s="31">
        <f>VLOOKUP(A292,'Absolute Total Monosaccharide C'!$E$2:$T$999,9)</f>
        <v>0.003702</v>
      </c>
      <c r="S292" s="31">
        <f>VLOOKUP(A292,'Absolute Total Monosaccharide C'!$E$2:$T$999,10)</f>
        <v>0</v>
      </c>
      <c r="T292" s="31">
        <f>VLOOKUP(A292,'Absolute Total Monosaccharide C'!$E$2:$T$999,11)</f>
        <v>0.030875</v>
      </c>
      <c r="U292" s="31">
        <f>VLOOKUP(A292,'Absolute Total Monosaccharide C'!$E$2:$T$999,12)</f>
        <v>0</v>
      </c>
      <c r="V292" s="31">
        <f>VLOOKUP(A292,'Absolute Total Monosaccharide C'!$E$2:$T$999,13)</f>
        <v>0</v>
      </c>
      <c r="W292" s="31">
        <f>VLOOKUP(A292,'Absolute Total Monosaccharide C'!$E$2:$T$999,14)</f>
        <v>0.001127</v>
      </c>
      <c r="X292" s="31">
        <f>VLOOKUP(A292,'Absolute Total Monosaccharide C'!$E$2:$T$999,15)</f>
        <v>0</v>
      </c>
      <c r="Y292" s="31">
        <f>VLOOKUP(A292,'Absolute Total Monosaccharide C'!$E$2:$T$999,16)</f>
        <v>0</v>
      </c>
      <c r="Z292" s="100">
        <f>VLOOKUP(A292,'Absolute Total Monosaccharide C'!$E$2:$T$999,2)</f>
        <v>10.27</v>
      </c>
      <c r="AA292" s="19">
        <v>0.82422092</v>
      </c>
    </row>
    <row r="293">
      <c r="A293" s="19" t="s">
        <v>239</v>
      </c>
      <c r="B293" s="8" t="str">
        <f>VLOOKUP(A293,'Food Encyclopedia'!$C$2:$K$999,3)&amp;","&amp;VLOOKUP(A293,'Food Encyclopedia'!$C$2:$K$999,4)&amp;","&amp;VLOOKUP(A293,'Food Encyclopedia'!$C$2:$K$999,5)&amp;","&amp;VLOOKUP(A293,'Food Encyclopedia'!$C$2:$K$999,6)</f>
        <v>Nectarine, white, whole, fresh,Summeripe,,Fruits</v>
      </c>
      <c r="C293" s="2" t="s">
        <v>89</v>
      </c>
      <c r="D293" s="31" t="str">
        <f>VLOOKUP(A293,'Food Encyclopedia'!$C$2:$K$999,6)</f>
        <v>Fruits</v>
      </c>
      <c r="E293" s="98">
        <v>30.0</v>
      </c>
      <c r="F293" s="31">
        <f t="shared" si="1"/>
        <v>30000</v>
      </c>
      <c r="G293" s="31" t="str">
        <f>VLOOKUP(A293,'Food Encyclopedia'!$C$2:$K$999,7)</f>
        <v>Fruit</v>
      </c>
      <c r="H293" s="31" t="str">
        <f t="shared" si="2"/>
        <v>#VALUE!</v>
      </c>
      <c r="I293" s="31" t="str">
        <f t="shared" si="3"/>
        <v>#VALUE!</v>
      </c>
      <c r="J293" s="99" t="str">
        <f t="shared" si="4"/>
        <v>#VALUE!</v>
      </c>
      <c r="K293" s="116" t="str">
        <f t="shared" si="5"/>
        <v>#VALUE!</v>
      </c>
      <c r="L293" s="31">
        <f>VLOOKUP(A293,'Absolute Total Monosaccharide C'!$E$2:$T$999,3)</f>
        <v>0.38036</v>
      </c>
      <c r="M293" s="31">
        <f>VLOOKUP(A293,'Absolute Total Monosaccharide C'!$E$2:$T$999,4)</f>
        <v>0.010448</v>
      </c>
      <c r="N293" s="31">
        <f>VLOOKUP(A293,'Absolute Total Monosaccharide C'!$E$2:$T$999,5)</f>
        <v>0.169065</v>
      </c>
      <c r="O293" s="31">
        <f>VLOOKUP(A293,'Absolute Total Monosaccharide C'!$E$2:$T$999,6)</f>
        <v>0.004365</v>
      </c>
      <c r="P293" s="100">
        <f>VLOOKUP(A293,'Absolute Total Monosaccharide C'!$E$2:$T$999,7)</f>
        <v>0.014325</v>
      </c>
      <c r="Q293" s="31">
        <f>VLOOKUP(A293,'Absolute Total Monosaccharide C'!$E$2:$T$999,8)</f>
        <v>0.001305</v>
      </c>
      <c r="R293" s="31">
        <f>VLOOKUP(A293,'Absolute Total Monosaccharide C'!$E$2:$T$999,9)</f>
        <v>0.00091</v>
      </c>
      <c r="S293" s="31">
        <f>VLOOKUP(A293,'Absolute Total Monosaccharide C'!$E$2:$T$999,10)</f>
        <v>0</v>
      </c>
      <c r="T293" s="31">
        <f>VLOOKUP(A293,'Absolute Total Monosaccharide C'!$E$2:$T$999,11)</f>
        <v>0.019283</v>
      </c>
      <c r="U293" s="31">
        <f>VLOOKUP(A293,'Absolute Total Monosaccharide C'!$E$2:$T$999,12)</f>
        <v>0</v>
      </c>
      <c r="V293" s="31">
        <f>VLOOKUP(A293,'Absolute Total Monosaccharide C'!$E$2:$T$999,13)</f>
        <v>0</v>
      </c>
      <c r="W293" s="31">
        <f>VLOOKUP(A293,'Absolute Total Monosaccharide C'!$E$2:$T$999,14)</f>
        <v>0.000702</v>
      </c>
      <c r="X293" s="31">
        <f>VLOOKUP(A293,'Absolute Total Monosaccharide C'!$E$2:$T$999,15)</f>
        <v>0</v>
      </c>
      <c r="Y293" s="31">
        <f>VLOOKUP(A293,'Absolute Total Monosaccharide C'!$E$2:$T$999,16)</f>
        <v>0.000304</v>
      </c>
      <c r="Z293" s="100">
        <f>VLOOKUP(A293,'Absolute Total Monosaccharide C'!$E$2:$T$999,2)</f>
        <v>10.37</v>
      </c>
      <c r="AA293" s="19">
        <v>1.111</v>
      </c>
    </row>
    <row r="294">
      <c r="A294" s="19" t="s">
        <v>244</v>
      </c>
      <c r="B294" s="8" t="str">
        <f>VLOOKUP(A294,'Food Encyclopedia'!$C$2:$K$999,3)&amp;","&amp;VLOOKUP(A294,'Food Encyclopedia'!$C$2:$K$999,4)&amp;","&amp;VLOOKUP(A294,'Food Encyclopedia'!$C$2:$K$999,5)&amp;","&amp;VLOOKUP(A294,'Food Encyclopedia'!$C$2:$K$999,6)</f>
        <v>Apple, honeyscrisp, whole without seeds, fresh,Chelan Fresh,,Fruits</v>
      </c>
      <c r="C294" s="2" t="s">
        <v>242</v>
      </c>
      <c r="D294" s="31" t="str">
        <f>VLOOKUP(A294,'Food Encyclopedia'!$C$2:$K$999,6)</f>
        <v>Fruits</v>
      </c>
      <c r="E294" s="98">
        <v>30.0</v>
      </c>
      <c r="F294" s="31">
        <f t="shared" si="1"/>
        <v>30000</v>
      </c>
      <c r="G294" s="31" t="str">
        <f>VLOOKUP(A294,'Food Encyclopedia'!$C$2:$K$999,7)</f>
        <v>Fruit</v>
      </c>
      <c r="H294" s="31" t="str">
        <f t="shared" si="2"/>
        <v>#VALUE!</v>
      </c>
      <c r="I294" s="31" t="str">
        <f t="shared" si="3"/>
        <v>#VALUE!</v>
      </c>
      <c r="J294" s="99" t="str">
        <f t="shared" si="4"/>
        <v>#VALUE!</v>
      </c>
      <c r="K294" s="116" t="str">
        <f t="shared" si="5"/>
        <v>#VALUE!</v>
      </c>
      <c r="L294" s="31">
        <f>VLOOKUP(A294,'Absolute Total Monosaccharide C'!$E$2:$T$999,3)</f>
        <v>0.230387</v>
      </c>
      <c r="M294" s="31">
        <f>VLOOKUP(A294,'Absolute Total Monosaccharide C'!$E$2:$T$999,4)</f>
        <v>0.014266</v>
      </c>
      <c r="N294" s="31">
        <f>VLOOKUP(A294,'Absolute Total Monosaccharide C'!$E$2:$T$999,5)</f>
        <v>0.172471</v>
      </c>
      <c r="O294" s="31">
        <f>VLOOKUP(A294,'Absolute Total Monosaccharide C'!$E$2:$T$999,6)</f>
        <v>0.009892</v>
      </c>
      <c r="P294" s="100">
        <f>VLOOKUP(A294,'Absolute Total Monosaccharide C'!$E$2:$T$999,7)</f>
        <v>0.016485</v>
      </c>
      <c r="Q294" s="31">
        <f>VLOOKUP(A294,'Absolute Total Monosaccharide C'!$E$2:$T$999,8)</f>
        <v>0.003825</v>
      </c>
      <c r="R294" s="31">
        <f>VLOOKUP(A294,'Absolute Total Monosaccharide C'!$E$2:$T$999,9)</f>
        <v>0.001796</v>
      </c>
      <c r="S294" s="31">
        <f>VLOOKUP(A294,'Absolute Total Monosaccharide C'!$E$2:$T$999,10)</f>
        <v>0</v>
      </c>
      <c r="T294" s="31">
        <f>VLOOKUP(A294,'Absolute Total Monosaccharide C'!$E$2:$T$999,11)</f>
        <v>0.023063</v>
      </c>
      <c r="U294" s="31">
        <f>VLOOKUP(A294,'Absolute Total Monosaccharide C'!$E$2:$T$999,12)</f>
        <v>0</v>
      </c>
      <c r="V294" s="31">
        <f>VLOOKUP(A294,'Absolute Total Monosaccharide C'!$E$2:$T$999,13)</f>
        <v>0</v>
      </c>
      <c r="W294" s="31">
        <f>VLOOKUP(A294,'Absolute Total Monosaccharide C'!$E$2:$T$999,14)</f>
        <v>0.002902</v>
      </c>
      <c r="X294" s="31">
        <f>VLOOKUP(A294,'Absolute Total Monosaccharide C'!$E$2:$T$999,15)</f>
        <v>0</v>
      </c>
      <c r="Y294" s="31">
        <f>VLOOKUP(A294,'Absolute Total Monosaccharide C'!$E$2:$T$999,16)</f>
        <v>0</v>
      </c>
      <c r="Z294" s="100">
        <f>VLOOKUP(A294,'Absolute Total Monosaccharide C'!$E$2:$T$999,2)</f>
        <v>10.4</v>
      </c>
      <c r="AA294" s="19">
        <v>1.089</v>
      </c>
    </row>
    <row r="295">
      <c r="A295" s="19" t="s">
        <v>1112</v>
      </c>
      <c r="B295" s="8" t="str">
        <f>VLOOKUP(A295,'Food Encyclopedia'!$C$2:$K$999,3)&amp;","&amp;VLOOKUP(A295,'Food Encyclopedia'!$C$2:$K$999,4)&amp;","&amp;VLOOKUP(A295,'Food Encyclopedia'!$C$2:$K$999,5)&amp;","&amp;VLOOKUP(A295,'Food Encyclopedia'!$C$2:$K$999,6)</f>
        <v>Rice, brown, NA, pre-cooked,Organics,,Grain Products</v>
      </c>
      <c r="C295" s="2" t="s">
        <v>89</v>
      </c>
      <c r="D295" s="31" t="str">
        <f>VLOOKUP(A295,'Food Encyclopedia'!$C$2:$K$999,6)</f>
        <v>Grain Products</v>
      </c>
      <c r="E295" s="98">
        <v>40.0</v>
      </c>
      <c r="F295" s="31">
        <f t="shared" si="1"/>
        <v>40000</v>
      </c>
      <c r="G295" s="31" t="str">
        <f>VLOOKUP(A295,'Food Encyclopedia'!$C$2:$K$999,7)</f>
        <v>Grains</v>
      </c>
      <c r="H295" s="31" t="str">
        <f t="shared" si="2"/>
        <v>#VALUE!</v>
      </c>
      <c r="I295" s="31" t="str">
        <f t="shared" si="3"/>
        <v>#VALUE!</v>
      </c>
      <c r="J295" s="99" t="str">
        <f t="shared" si="4"/>
        <v>#VALUE!</v>
      </c>
      <c r="K295" s="116" t="str">
        <f t="shared" si="5"/>
        <v>#VALUE!</v>
      </c>
      <c r="L295" s="31">
        <f>VLOOKUP(A295,'Absolute Total Monosaccharide C'!$E$2:$T$999,3)</f>
        <v>0.850356</v>
      </c>
      <c r="M295" s="31">
        <f>VLOOKUP(A295,'Absolute Total Monosaccharide C'!$E$2:$T$999,4)</f>
        <v>0.006691</v>
      </c>
      <c r="N295" s="31">
        <f>VLOOKUP(A295,'Absolute Total Monosaccharide C'!$E$2:$T$999,5)</f>
        <v>0</v>
      </c>
      <c r="O295" s="31">
        <f>VLOOKUP(A295,'Absolute Total Monosaccharide C'!$E$2:$T$999,6)</f>
        <v>0.00238</v>
      </c>
      <c r="P295" s="100">
        <f>VLOOKUP(A295,'Absolute Total Monosaccharide C'!$E$2:$T$999,7)</f>
        <v>0.003304</v>
      </c>
      <c r="Q295" s="31">
        <f>VLOOKUP(A295,'Absolute Total Monosaccharide C'!$E$2:$T$999,8)</f>
        <v>0</v>
      </c>
      <c r="R295" s="102">
        <f>VLOOKUP(A295,'Absolute Total Monosaccharide C'!$E$2:$T$999,9)</f>
        <v>0.0000465</v>
      </c>
      <c r="S295" s="31">
        <f>VLOOKUP(A295,'Absolute Total Monosaccharide C'!$E$2:$T$999,10)</f>
        <v>0</v>
      </c>
      <c r="T295" s="31">
        <f>VLOOKUP(A295,'Absolute Total Monosaccharide C'!$E$2:$T$999,11)</f>
        <v>0.000331</v>
      </c>
      <c r="U295" s="31">
        <f>VLOOKUP(A295,'Absolute Total Monosaccharide C'!$E$2:$T$999,12)</f>
        <v>0</v>
      </c>
      <c r="V295" s="31">
        <f>VLOOKUP(A295,'Absolute Total Monosaccharide C'!$E$2:$T$999,13)</f>
        <v>0</v>
      </c>
      <c r="W295" s="31">
        <f>VLOOKUP(A295,'Absolute Total Monosaccharide C'!$E$2:$T$999,14)</f>
        <v>0.000273</v>
      </c>
      <c r="X295" s="31">
        <f>VLOOKUP(A295,'Absolute Total Monosaccharide C'!$E$2:$T$999,15)</f>
        <v>0</v>
      </c>
      <c r="Y295" s="31">
        <f>VLOOKUP(A295,'Absolute Total Monosaccharide C'!$E$2:$T$999,16)</f>
        <v>0</v>
      </c>
      <c r="Z295" s="100">
        <f>VLOOKUP(A295,'Absolute Total Monosaccharide C'!$E$2:$T$999,2)</f>
        <v>10.34</v>
      </c>
      <c r="AA295" s="31"/>
    </row>
    <row r="296">
      <c r="A296" s="19" t="s">
        <v>463</v>
      </c>
      <c r="B296" s="8" t="str">
        <f>VLOOKUP(A296,'Food Encyclopedia'!$C$2:$K$999,3)&amp;","&amp;VLOOKUP(A296,'Food Encyclopedia'!$C$2:$K$999,4)&amp;","&amp;VLOOKUP(A296,'Food Encyclopedia'!$C$2:$K$999,5)&amp;","&amp;VLOOKUP(A296,'Food Encyclopedia'!$C$2:$K$999,6)</f>
        <v>Potato, mini medley (red), whole, fresh,Signature Farms,,Vegetables</v>
      </c>
      <c r="C296" s="2" t="s">
        <v>418</v>
      </c>
      <c r="D296" s="31" t="str">
        <f>VLOOKUP(A296,'Food Encyclopedia'!$C$2:$K$999,6)</f>
        <v>Vegetables</v>
      </c>
      <c r="E296" s="98">
        <v>70.0</v>
      </c>
      <c r="F296" s="31">
        <f t="shared" si="1"/>
        <v>70000</v>
      </c>
      <c r="G296" s="31" t="str">
        <f>VLOOKUP(A296,'Food Encyclopedia'!$C$2:$K$999,7)</f>
        <v>Vegetable</v>
      </c>
      <c r="H296" s="31" t="str">
        <f t="shared" si="2"/>
        <v>#VALUE!</v>
      </c>
      <c r="I296" s="31" t="str">
        <f t="shared" si="3"/>
        <v>#VALUE!</v>
      </c>
      <c r="J296" s="99" t="str">
        <f t="shared" si="4"/>
        <v>#VALUE!</v>
      </c>
      <c r="K296" s="116" t="str">
        <f t="shared" si="5"/>
        <v>#VALUE!</v>
      </c>
      <c r="L296" s="31">
        <f>VLOOKUP(A296,'Absolute Total Monosaccharide C'!$E$2:$T$999,3)</f>
        <v>0.580921</v>
      </c>
      <c r="M296" s="31">
        <f>VLOOKUP(A296,'Absolute Total Monosaccharide C'!$E$2:$T$999,4)</f>
        <v>0.01878</v>
      </c>
      <c r="N296" s="31">
        <f>VLOOKUP(A296,'Absolute Total Monosaccharide C'!$E$2:$T$999,5)</f>
        <v>0.00404</v>
      </c>
      <c r="O296" s="31">
        <f>VLOOKUP(A296,'Absolute Total Monosaccharide C'!$E$2:$T$999,6)</f>
        <v>0.002073</v>
      </c>
      <c r="P296" s="100">
        <f>VLOOKUP(A296,'Absolute Total Monosaccharide C'!$E$2:$T$999,7)</f>
        <v>0.004266</v>
      </c>
      <c r="Q296" s="31">
        <f>VLOOKUP(A296,'Absolute Total Monosaccharide C'!$E$2:$T$999,8)</f>
        <v>0.000119</v>
      </c>
      <c r="R296" s="31">
        <f>VLOOKUP(A296,'Absolute Total Monosaccharide C'!$E$2:$T$999,9)</f>
        <v>0.000878</v>
      </c>
      <c r="S296" s="31">
        <f>VLOOKUP(A296,'Absolute Total Monosaccharide C'!$E$2:$T$999,10)</f>
        <v>0</v>
      </c>
      <c r="T296" s="31">
        <f>VLOOKUP(A296,'Absolute Total Monosaccharide C'!$E$2:$T$999,11)</f>
        <v>0.006648</v>
      </c>
      <c r="U296" s="31">
        <f>VLOOKUP(A296,'Absolute Total Monosaccharide C'!$E$2:$T$999,12)</f>
        <v>0</v>
      </c>
      <c r="V296" s="31">
        <f>VLOOKUP(A296,'Absolute Total Monosaccharide C'!$E$2:$T$999,13)</f>
        <v>0</v>
      </c>
      <c r="W296" s="31">
        <f>VLOOKUP(A296,'Absolute Total Monosaccharide C'!$E$2:$T$999,14)</f>
        <v>0</v>
      </c>
      <c r="X296" s="31">
        <f>VLOOKUP(A296,'Absolute Total Monosaccharide C'!$E$2:$T$999,15)</f>
        <v>0</v>
      </c>
      <c r="Y296" s="31">
        <f>VLOOKUP(A296,'Absolute Total Monosaccharide C'!$E$2:$T$999,16)</f>
        <v>0.000268</v>
      </c>
      <c r="Z296" s="100">
        <f>VLOOKUP(A296,'Absolute Total Monosaccharide C'!$E$2:$T$999,2)</f>
        <v>10.34</v>
      </c>
      <c r="AA296" s="19">
        <v>0.71094988</v>
      </c>
    </row>
    <row r="297">
      <c r="A297" s="19" t="s">
        <v>1126</v>
      </c>
      <c r="B297" s="8" t="str">
        <f>VLOOKUP(A297,'Food Encyclopedia'!$C$2:$K$999,3)&amp;","&amp;VLOOKUP(A297,'Food Encyclopedia'!$C$2:$K$999,4)&amp;","&amp;VLOOKUP(A297,'Food Encyclopedia'!$C$2:$K$999,5)&amp;","&amp;VLOOKUP(A297,'Food Encyclopedia'!$C$2:$K$999,6)</f>
        <v>Cereal, wheat farina, NA, fresh,Cream of Wheat,,Grain Products</v>
      </c>
      <c r="C297" s="2" t="s">
        <v>1129</v>
      </c>
      <c r="D297" s="31" t="str">
        <f>VLOOKUP(A297,'Food Encyclopedia'!$C$2:$K$999,6)</f>
        <v>Grain Products</v>
      </c>
      <c r="E297" s="98">
        <v>40.0</v>
      </c>
      <c r="F297" s="31">
        <f t="shared" si="1"/>
        <v>40000</v>
      </c>
      <c r="G297" s="31" t="str">
        <f>VLOOKUP(A297,'Food Encyclopedia'!$C$2:$K$999,7)</f>
        <v>Cereal</v>
      </c>
      <c r="H297" s="31" t="str">
        <f t="shared" si="2"/>
        <v>#VALUE!</v>
      </c>
      <c r="I297" s="31" t="str">
        <f t="shared" si="3"/>
        <v>#VALUE!</v>
      </c>
      <c r="J297" s="99" t="str">
        <f t="shared" si="4"/>
        <v>#VALUE!</v>
      </c>
      <c r="K297" s="116" t="str">
        <f t="shared" si="5"/>
        <v>#VALUE!</v>
      </c>
      <c r="L297" s="31">
        <f>VLOOKUP(A297,'Absolute Total Monosaccharide C'!$E$2:$T$999,3)</f>
        <v>0.903604</v>
      </c>
      <c r="M297" s="31">
        <f>VLOOKUP(A297,'Absolute Total Monosaccharide C'!$E$2:$T$999,4)</f>
        <v>0.007808</v>
      </c>
      <c r="N297" s="31">
        <f>VLOOKUP(A297,'Absolute Total Monosaccharide C'!$E$2:$T$999,5)</f>
        <v>0</v>
      </c>
      <c r="O297" s="31">
        <f>VLOOKUP(A297,'Absolute Total Monosaccharide C'!$E$2:$T$999,6)</f>
        <v>0.010782</v>
      </c>
      <c r="P297" s="100">
        <f>VLOOKUP(A297,'Absolute Total Monosaccharide C'!$E$2:$T$999,7)</f>
        <v>0.008984</v>
      </c>
      <c r="Q297" s="31">
        <f>VLOOKUP(A297,'Absolute Total Monosaccharide C'!$E$2:$T$999,8)</f>
        <v>0</v>
      </c>
      <c r="R297" s="102">
        <f>VLOOKUP(A297,'Absolute Total Monosaccharide C'!$E$2:$T$999,9)</f>
        <v>0.0000282</v>
      </c>
      <c r="S297" s="31">
        <f>VLOOKUP(A297,'Absolute Total Monosaccharide C'!$E$2:$T$999,10)</f>
        <v>0</v>
      </c>
      <c r="T297" s="102">
        <f>VLOOKUP(A297,'Absolute Total Monosaccharide C'!$E$2:$T$999,11)</f>
        <v>0.0000473</v>
      </c>
      <c r="U297" s="31">
        <f>VLOOKUP(A297,'Absolute Total Monosaccharide C'!$E$2:$T$999,12)</f>
        <v>0</v>
      </c>
      <c r="V297" s="31">
        <f>VLOOKUP(A297,'Absolute Total Monosaccharide C'!$E$2:$T$999,13)</f>
        <v>0</v>
      </c>
      <c r="W297" s="31">
        <f>VLOOKUP(A297,'Absolute Total Monosaccharide C'!$E$2:$T$999,14)</f>
        <v>0.001496</v>
      </c>
      <c r="X297" s="31">
        <f>VLOOKUP(A297,'Absolute Total Monosaccharide C'!$E$2:$T$999,15)</f>
        <v>0</v>
      </c>
      <c r="Y297" s="31">
        <f>VLOOKUP(A297,'Absolute Total Monosaccharide C'!$E$2:$T$999,16)</f>
        <v>0</v>
      </c>
      <c r="Z297" s="100">
        <f>VLOOKUP(A297,'Absolute Total Monosaccharide C'!$E$2:$T$999,2)</f>
        <v>10.32</v>
      </c>
      <c r="AA297" s="31"/>
    </row>
    <row r="298">
      <c r="A298" s="19" t="s">
        <v>272</v>
      </c>
      <c r="B298" s="8" t="str">
        <f>VLOOKUP(A298,'Food Encyclopedia'!$C$2:$K$999,3)&amp;","&amp;VLOOKUP(A298,'Food Encyclopedia'!$C$2:$K$999,4)&amp;","&amp;VLOOKUP(A298,'Food Encyclopedia'!$C$2:$K$999,5)&amp;","&amp;VLOOKUP(A298,'Food Encyclopedia'!$C$2:$K$999,6)</f>
        <v>Berry, raspberry, whole, fresh,Driscoll's,,Fruits</v>
      </c>
      <c r="C298" s="2" t="s">
        <v>89</v>
      </c>
      <c r="D298" s="31" t="str">
        <f>VLOOKUP(A298,'Food Encyclopedia'!$C$2:$K$999,6)</f>
        <v>Fruits</v>
      </c>
      <c r="E298" s="98">
        <v>40.0</v>
      </c>
      <c r="F298" s="31">
        <f t="shared" si="1"/>
        <v>40000</v>
      </c>
      <c r="G298" s="31" t="str">
        <f>VLOOKUP(A298,'Food Encyclopedia'!$C$2:$K$999,7)</f>
        <v>Fruit</v>
      </c>
      <c r="H298" s="31" t="str">
        <f t="shared" si="2"/>
        <v>#VALUE!</v>
      </c>
      <c r="I298" s="31" t="str">
        <f t="shared" si="3"/>
        <v>#VALUE!</v>
      </c>
      <c r="J298" s="99" t="str">
        <f t="shared" si="4"/>
        <v>#VALUE!</v>
      </c>
      <c r="K298" s="116" t="str">
        <f t="shared" si="5"/>
        <v>#VALUE!</v>
      </c>
      <c r="L298" s="31">
        <f>VLOOKUP(A298,'Absolute Total Monosaccharide C'!$E$2:$T$999,3)</f>
        <v>0.306217</v>
      </c>
      <c r="M298" s="31">
        <f>VLOOKUP(A298,'Absolute Total Monosaccharide C'!$E$2:$T$999,4)</f>
        <v>0.012879</v>
      </c>
      <c r="N298" s="31">
        <f>VLOOKUP(A298,'Absolute Total Monosaccharide C'!$E$2:$T$999,5)</f>
        <v>0.261566</v>
      </c>
      <c r="O298" s="31">
        <f>VLOOKUP(A298,'Absolute Total Monosaccharide C'!$E$2:$T$999,6)</f>
        <v>0.009877</v>
      </c>
      <c r="P298" s="100">
        <f>VLOOKUP(A298,'Absolute Total Monosaccharide C'!$E$2:$T$999,7)</f>
        <v>0.008278</v>
      </c>
      <c r="Q298" s="31">
        <f>VLOOKUP(A298,'Absolute Total Monosaccharide C'!$E$2:$T$999,8)</f>
        <v>0.001205</v>
      </c>
      <c r="R298" s="31">
        <f>VLOOKUP(A298,'Absolute Total Monosaccharide C'!$E$2:$T$999,9)</f>
        <v>0.001372</v>
      </c>
      <c r="S298" s="31">
        <f>VLOOKUP(A298,'Absolute Total Monosaccharide C'!$E$2:$T$999,10)</f>
        <v>0</v>
      </c>
      <c r="T298" s="31">
        <f>VLOOKUP(A298,'Absolute Total Monosaccharide C'!$E$2:$T$999,11)</f>
        <v>0.012804</v>
      </c>
      <c r="U298" s="31">
        <f>VLOOKUP(A298,'Absolute Total Monosaccharide C'!$E$2:$T$999,12)</f>
        <v>0</v>
      </c>
      <c r="V298" s="31">
        <f>VLOOKUP(A298,'Absolute Total Monosaccharide C'!$E$2:$T$999,13)</f>
        <v>0</v>
      </c>
      <c r="W298" s="31">
        <f>VLOOKUP(A298,'Absolute Total Monosaccharide C'!$E$2:$T$999,14)</f>
        <v>0.001821</v>
      </c>
      <c r="X298" s="31">
        <f>VLOOKUP(A298,'Absolute Total Monosaccharide C'!$E$2:$T$999,15)</f>
        <v>0.000836</v>
      </c>
      <c r="Y298" s="31">
        <f>VLOOKUP(A298,'Absolute Total Monosaccharide C'!$E$2:$T$999,16)</f>
        <v>0</v>
      </c>
      <c r="Z298" s="100">
        <f>VLOOKUP(A298,'Absolute Total Monosaccharide C'!$E$2:$T$999,2)</f>
        <v>10.09</v>
      </c>
      <c r="AA298" s="31"/>
    </row>
    <row r="299">
      <c r="A299" s="19" t="s">
        <v>514</v>
      </c>
      <c r="B299" s="8" t="str">
        <f>VLOOKUP(A299,'Food Encyclopedia'!$C$2:$K$999,3)&amp;","&amp;VLOOKUP(A299,'Food Encyclopedia'!$C$2:$K$999,4)&amp;","&amp;VLOOKUP(A299,'Food Encyclopedia'!$C$2:$K$999,5)&amp;","&amp;VLOOKUP(A299,'Food Encyclopedia'!$C$2:$K$999,6)</f>
        <v>Cucumber, mini, whole, fresh,Signature Farms,,Vegetables</v>
      </c>
      <c r="C299" s="2" t="s">
        <v>192</v>
      </c>
      <c r="D299" s="31" t="str">
        <f>VLOOKUP(A299,'Food Encyclopedia'!$C$2:$K$999,6)</f>
        <v>Vegetables</v>
      </c>
      <c r="E299" s="98">
        <v>80.0</v>
      </c>
      <c r="F299" s="31">
        <f t="shared" si="1"/>
        <v>80000</v>
      </c>
      <c r="G299" s="31" t="str">
        <f>VLOOKUP(A299,'Food Encyclopedia'!$C$2:$K$999,7)</f>
        <v>Vegetable</v>
      </c>
      <c r="H299" s="31" t="str">
        <f t="shared" si="2"/>
        <v>#VALUE!</v>
      </c>
      <c r="I299" s="31" t="str">
        <f t="shared" si="3"/>
        <v>#VALUE!</v>
      </c>
      <c r="J299" s="99" t="str">
        <f t="shared" si="4"/>
        <v>#VALUE!</v>
      </c>
      <c r="K299" s="116" t="str">
        <f t="shared" si="5"/>
        <v>#VALUE!</v>
      </c>
      <c r="L299" s="31">
        <f>VLOOKUP(A299,'Absolute Total Monosaccharide C'!$E$2:$T$999,3)</f>
        <v>0.194707</v>
      </c>
      <c r="M299" s="31">
        <f>VLOOKUP(A299,'Absolute Total Monosaccharide C'!$E$2:$T$999,4)</f>
        <v>0.040627</v>
      </c>
      <c r="N299" s="31">
        <f>VLOOKUP(A299,'Absolute Total Monosaccharide C'!$E$2:$T$999,5)</f>
        <v>0.025488</v>
      </c>
      <c r="O299" s="31">
        <f>VLOOKUP(A299,'Absolute Total Monosaccharide C'!$E$2:$T$999,6)</f>
        <v>0.020337</v>
      </c>
      <c r="P299" s="100">
        <f>VLOOKUP(A299,'Absolute Total Monosaccharide C'!$E$2:$T$999,7)</f>
        <v>0.013574</v>
      </c>
      <c r="Q299" s="31">
        <f>VLOOKUP(A299,'Absolute Total Monosaccharide C'!$E$2:$T$999,8)</f>
        <v>0.00372</v>
      </c>
      <c r="R299" s="31">
        <f>VLOOKUP(A299,'Absolute Total Monosaccharide C'!$E$2:$T$999,9)</f>
        <v>0.002479</v>
      </c>
      <c r="S299" s="31">
        <f>VLOOKUP(A299,'Absolute Total Monosaccharide C'!$E$2:$T$999,10)</f>
        <v>0</v>
      </c>
      <c r="T299" s="31">
        <f>VLOOKUP(A299,'Absolute Total Monosaccharide C'!$E$2:$T$999,11)</f>
        <v>0.024877</v>
      </c>
      <c r="U299" s="31">
        <f>VLOOKUP(A299,'Absolute Total Monosaccharide C'!$E$2:$T$999,12)</f>
        <v>0</v>
      </c>
      <c r="V299" s="31">
        <f>VLOOKUP(A299,'Absolute Total Monosaccharide C'!$E$2:$T$999,13)</f>
        <v>0</v>
      </c>
      <c r="W299" s="31">
        <f>VLOOKUP(A299,'Absolute Total Monosaccharide C'!$E$2:$T$999,14)</f>
        <v>0.005015</v>
      </c>
      <c r="X299" s="31">
        <f>VLOOKUP(A299,'Absolute Total Monosaccharide C'!$E$2:$T$999,15)</f>
        <v>0</v>
      </c>
      <c r="Y299" s="31">
        <f>VLOOKUP(A299,'Absolute Total Monosaccharide C'!$E$2:$T$999,16)</f>
        <v>0.002464</v>
      </c>
      <c r="Z299" s="100">
        <f>VLOOKUP(A299,'Absolute Total Monosaccharide C'!$E$2:$T$999,2)</f>
        <v>10.23</v>
      </c>
      <c r="AA299" s="19">
        <v>0.831598347</v>
      </c>
    </row>
    <row r="300">
      <c r="A300" s="19" t="s">
        <v>823</v>
      </c>
      <c r="B300" s="8" t="str">
        <f>VLOOKUP(A300,'Food Encyclopedia'!$C$2:$K$999,3)&amp;","&amp;VLOOKUP(A300,'Food Encyclopedia'!$C$2:$K$999,4)&amp;","&amp;VLOOKUP(A300,'Food Encyclopedia'!$C$2:$K$999,5)&amp;","&amp;VLOOKUP(A300,'Food Encyclopedia'!$C$2:$K$999,6)</f>
        <v>Organic Baby Food, commercial product, pouch,Organics Happy Baby,Bananas (1/2), sweet potatoes (1/4) &amp; cubed papaya (2 tsp),  Stage 2 (6+ months),Fruits</v>
      </c>
      <c r="C300" s="2" t="s">
        <v>812</v>
      </c>
      <c r="D300" s="31" t="str">
        <f>VLOOKUP(A300,'Food Encyclopedia'!$C$2:$K$999,6)</f>
        <v>Fruits</v>
      </c>
      <c r="E300" s="98">
        <v>50.0</v>
      </c>
      <c r="F300" s="31">
        <f t="shared" si="1"/>
        <v>50000</v>
      </c>
      <c r="G300" s="31" t="str">
        <f>VLOOKUP(A300,'Food Encyclopedia'!$C$2:$K$999,7)</f>
        <v>Commercial weaning</v>
      </c>
      <c r="H300" s="31" t="str">
        <f t="shared" si="2"/>
        <v>#VALUE!</v>
      </c>
      <c r="I300" s="31" t="str">
        <f t="shared" si="3"/>
        <v>#VALUE!</v>
      </c>
      <c r="J300" s="99" t="str">
        <f t="shared" si="4"/>
        <v>#VALUE!</v>
      </c>
      <c r="K300" s="116" t="str">
        <f t="shared" si="5"/>
        <v>#VALUE!</v>
      </c>
      <c r="L300" s="31">
        <f>VLOOKUP(A300,'Absolute Total Monosaccharide C'!$E$2:$T$999,3)</f>
        <v>0.400195</v>
      </c>
      <c r="M300" s="31">
        <f>VLOOKUP(A300,'Absolute Total Monosaccharide C'!$E$2:$T$999,4)</f>
        <v>0.009488</v>
      </c>
      <c r="N300" s="31">
        <f>VLOOKUP(A300,'Absolute Total Monosaccharide C'!$E$2:$T$999,5)</f>
        <v>0.099535</v>
      </c>
      <c r="O300" s="31">
        <f>VLOOKUP(A300,'Absolute Total Monosaccharide C'!$E$2:$T$999,6)</f>
        <v>0.00396</v>
      </c>
      <c r="P300" s="100">
        <f>VLOOKUP(A300,'Absolute Total Monosaccharide C'!$E$2:$T$999,7)</f>
        <v>0.005261</v>
      </c>
      <c r="Q300" s="31">
        <f>VLOOKUP(A300,'Absolute Total Monosaccharide C'!$E$2:$T$999,8)</f>
        <v>0</v>
      </c>
      <c r="R300" s="31">
        <f>VLOOKUP(A300,'Absolute Total Monosaccharide C'!$E$2:$T$999,9)</f>
        <v>0.000996</v>
      </c>
      <c r="S300" s="31">
        <f>VLOOKUP(A300,'Absolute Total Monosaccharide C'!$E$2:$T$999,10)</f>
        <v>0</v>
      </c>
      <c r="T300" s="31">
        <f>VLOOKUP(A300,'Absolute Total Monosaccharide C'!$E$2:$T$999,11)</f>
        <v>0.016453</v>
      </c>
      <c r="U300" s="31">
        <f>VLOOKUP(A300,'Absolute Total Monosaccharide C'!$E$2:$T$999,12)</f>
        <v>0</v>
      </c>
      <c r="V300" s="31">
        <f>VLOOKUP(A300,'Absolute Total Monosaccharide C'!$E$2:$T$999,13)</f>
        <v>0</v>
      </c>
      <c r="W300" s="31">
        <f>VLOOKUP(A300,'Absolute Total Monosaccharide C'!$E$2:$T$999,14)</f>
        <v>0.002061</v>
      </c>
      <c r="X300" s="31">
        <f>VLOOKUP(A300,'Absolute Total Monosaccharide C'!$E$2:$T$999,15)</f>
        <v>0</v>
      </c>
      <c r="Y300" s="31">
        <f>VLOOKUP(A300,'Absolute Total Monosaccharide C'!$E$2:$T$999,16)</f>
        <v>0.000457</v>
      </c>
      <c r="Z300" s="100">
        <f>VLOOKUP(A300,'Absolute Total Monosaccharide C'!$E$2:$T$999,2)</f>
        <v>10</v>
      </c>
      <c r="AA300" s="31"/>
    </row>
    <row r="301">
      <c r="A301" s="19" t="s">
        <v>208</v>
      </c>
      <c r="B301" s="8" t="str">
        <f>VLOOKUP(A301,'Food Encyclopedia'!$C$2:$K$999,3)&amp;","&amp;VLOOKUP(A301,'Food Encyclopedia'!$C$2:$K$999,4)&amp;","&amp;VLOOKUP(A301,'Food Encyclopedia'!$C$2:$K$999,5)&amp;","&amp;VLOOKUP(A301,'Food Encyclopedia'!$C$2:$K$999,6)</f>
        <v>Plum, black, whole, fresh,NA,,Fruits</v>
      </c>
      <c r="C301" s="2" t="s">
        <v>89</v>
      </c>
      <c r="D301" s="31" t="str">
        <f>VLOOKUP(A301,'Food Encyclopedia'!$C$2:$K$999,6)</f>
        <v>Fruits</v>
      </c>
      <c r="E301" s="98">
        <v>30.0</v>
      </c>
      <c r="F301" s="31">
        <f t="shared" si="1"/>
        <v>30000</v>
      </c>
      <c r="G301" s="31" t="str">
        <f>VLOOKUP(A301,'Food Encyclopedia'!$C$2:$K$999,7)</f>
        <v>Fruit</v>
      </c>
      <c r="H301" s="31" t="str">
        <f t="shared" si="2"/>
        <v>#VALUE!</v>
      </c>
      <c r="I301" s="31" t="str">
        <f t="shared" si="3"/>
        <v>#VALUE!</v>
      </c>
      <c r="J301" s="99" t="str">
        <f t="shared" si="4"/>
        <v>#VALUE!</v>
      </c>
      <c r="K301" s="116" t="str">
        <f t="shared" si="5"/>
        <v>#VALUE!</v>
      </c>
      <c r="L301" s="31">
        <f>VLOOKUP(A301,'Absolute Total Monosaccharide C'!$E$2:$T$999,3)</f>
        <v>0.232789</v>
      </c>
      <c r="M301" s="31">
        <f>VLOOKUP(A301,'Absolute Total Monosaccharide C'!$E$2:$T$999,4)</f>
        <v>0.023812</v>
      </c>
      <c r="N301" s="31">
        <f>VLOOKUP(A301,'Absolute Total Monosaccharide C'!$E$2:$T$999,5)</f>
        <v>0.09368</v>
      </c>
      <c r="O301" s="31">
        <f>VLOOKUP(A301,'Absolute Total Monosaccharide C'!$E$2:$T$999,6)</f>
        <v>0.005653</v>
      </c>
      <c r="P301" s="100">
        <f>VLOOKUP(A301,'Absolute Total Monosaccharide C'!$E$2:$T$999,7)</f>
        <v>0.012314</v>
      </c>
      <c r="Q301" s="31">
        <f>VLOOKUP(A301,'Absolute Total Monosaccharide C'!$E$2:$T$999,8)</f>
        <v>0.001279</v>
      </c>
      <c r="R301" s="31">
        <f>VLOOKUP(A301,'Absolute Total Monosaccharide C'!$E$2:$T$999,9)</f>
        <v>0.001198</v>
      </c>
      <c r="S301" s="31">
        <f>VLOOKUP(A301,'Absolute Total Monosaccharide C'!$E$2:$T$999,10)</f>
        <v>0</v>
      </c>
      <c r="T301" s="31">
        <f>VLOOKUP(A301,'Absolute Total Monosaccharide C'!$E$2:$T$999,11)</f>
        <v>0.019867</v>
      </c>
      <c r="U301" s="31">
        <f>VLOOKUP(A301,'Absolute Total Monosaccharide C'!$E$2:$T$999,12)</f>
        <v>0</v>
      </c>
      <c r="V301" s="31">
        <f>VLOOKUP(A301,'Absolute Total Monosaccharide C'!$E$2:$T$999,13)</f>
        <v>0</v>
      </c>
      <c r="W301" s="31">
        <f>VLOOKUP(A301,'Absolute Total Monosaccharide C'!$E$2:$T$999,14)</f>
        <v>0</v>
      </c>
      <c r="X301" s="31">
        <f>VLOOKUP(A301,'Absolute Total Monosaccharide C'!$E$2:$T$999,15)</f>
        <v>0</v>
      </c>
      <c r="Y301" s="31">
        <f>VLOOKUP(A301,'Absolute Total Monosaccharide C'!$E$2:$T$999,16)</f>
        <v>0.000416</v>
      </c>
      <c r="Z301" s="100">
        <f>VLOOKUP(A301,'Absolute Total Monosaccharide C'!$E$2:$T$999,2)</f>
        <v>10.45</v>
      </c>
      <c r="AA301" s="31"/>
    </row>
    <row r="302">
      <c r="A302" s="19" t="s">
        <v>972</v>
      </c>
      <c r="B302" s="8" t="str">
        <f>VLOOKUP(A302,'Food Encyclopedia'!$C$2:$K$999,3)&amp;","&amp;VLOOKUP(A302,'Food Encyclopedia'!$C$2:$K$999,4)&amp;","&amp;VLOOKUP(A302,'Food Encyclopedia'!$C$2:$K$999,5)&amp;","&amp;VLOOKUP(A302,'Food Encyclopedia'!$C$2:$K$999,6)</f>
        <v>Organic Mixed Fruit Puree, commercial product, pouch,Paw Patrol,Really Raspeberry: Apple, Banana, Strawberry &amp; Raspberry,Fruits</v>
      </c>
      <c r="C302" s="2" t="s">
        <v>812</v>
      </c>
      <c r="D302" s="31" t="str">
        <f>VLOOKUP(A302,'Food Encyclopedia'!$C$2:$K$999,6)</f>
        <v>Fruits</v>
      </c>
      <c r="E302" s="98">
        <v>50.0</v>
      </c>
      <c r="F302" s="31">
        <f t="shared" si="1"/>
        <v>50000</v>
      </c>
      <c r="G302" s="31" t="str">
        <f>VLOOKUP(A302,'Food Encyclopedia'!$C$2:$K$999,7)</f>
        <v>Commercial weaning</v>
      </c>
      <c r="H302" s="31" t="str">
        <f t="shared" si="2"/>
        <v>#VALUE!</v>
      </c>
      <c r="I302" s="31" t="str">
        <f t="shared" si="3"/>
        <v>#VALUE!</v>
      </c>
      <c r="J302" s="99" t="str">
        <f t="shared" si="4"/>
        <v>#VALUE!</v>
      </c>
      <c r="K302" s="116" t="str">
        <f t="shared" si="5"/>
        <v>#VALUE!</v>
      </c>
      <c r="L302" s="31">
        <f>VLOOKUP(A302,'Absolute Total Monosaccharide C'!$E$2:$T$999,3)</f>
        <v>0.2835</v>
      </c>
      <c r="M302" s="31">
        <f>VLOOKUP(A302,'Absolute Total Monosaccharide C'!$E$2:$T$999,4)</f>
        <v>0.007143</v>
      </c>
      <c r="N302" s="31">
        <f>VLOOKUP(A302,'Absolute Total Monosaccharide C'!$E$2:$T$999,5)</f>
        <v>0.06621</v>
      </c>
      <c r="O302" s="31">
        <f>VLOOKUP(A302,'Absolute Total Monosaccharide C'!$E$2:$T$999,6)</f>
        <v>0.00534</v>
      </c>
      <c r="P302" s="100">
        <f>VLOOKUP(A302,'Absolute Total Monosaccharide C'!$E$2:$T$999,7)</f>
        <v>0.005712</v>
      </c>
      <c r="Q302" s="31">
        <f>VLOOKUP(A302,'Absolute Total Monosaccharide C'!$E$2:$T$999,8)</f>
        <v>0</v>
      </c>
      <c r="R302" s="31">
        <f>VLOOKUP(A302,'Absolute Total Monosaccharide C'!$E$2:$T$999,9)</f>
        <v>0.000875</v>
      </c>
      <c r="S302" s="31">
        <f>VLOOKUP(A302,'Absolute Total Monosaccharide C'!$E$2:$T$999,10)</f>
        <v>0</v>
      </c>
      <c r="T302" s="31">
        <f>VLOOKUP(A302,'Absolute Total Monosaccharide C'!$E$2:$T$999,11)</f>
        <v>0.013617</v>
      </c>
      <c r="U302" s="31">
        <f>VLOOKUP(A302,'Absolute Total Monosaccharide C'!$E$2:$T$999,12)</f>
        <v>0</v>
      </c>
      <c r="V302" s="31">
        <f>VLOOKUP(A302,'Absolute Total Monosaccharide C'!$E$2:$T$999,13)</f>
        <v>0</v>
      </c>
      <c r="W302" s="31">
        <f>VLOOKUP(A302,'Absolute Total Monosaccharide C'!$E$2:$T$999,14)</f>
        <v>0.002616</v>
      </c>
      <c r="X302" s="31">
        <f>VLOOKUP(A302,'Absolute Total Monosaccharide C'!$E$2:$T$999,15)</f>
        <v>0</v>
      </c>
      <c r="Y302" s="31">
        <f>VLOOKUP(A302,'Absolute Total Monosaccharide C'!$E$2:$T$999,16)</f>
        <v>0.000408</v>
      </c>
      <c r="Z302" s="100">
        <f>VLOOKUP(A302,'Absolute Total Monosaccharide C'!$E$2:$T$999,2)</f>
        <v>9.51</v>
      </c>
      <c r="AA302" s="31"/>
    </row>
    <row r="303">
      <c r="A303" s="19" t="s">
        <v>146</v>
      </c>
      <c r="B303" s="8" t="str">
        <f>VLOOKUP(A303,'Food Encyclopedia'!$C$2:$K$999,3)&amp;","&amp;VLOOKUP(A303,'Food Encyclopedia'!$C$2:$K$999,4)&amp;","&amp;VLOOKUP(A303,'Food Encyclopedia'!$C$2:$K$999,5)&amp;","&amp;VLOOKUP(A303,'Food Encyclopedia'!$C$2:$K$999,6)</f>
        <v>Apple, granny smith, whole without seed, fresh,Washington,,Fruits</v>
      </c>
      <c r="C303" s="2" t="s">
        <v>89</v>
      </c>
      <c r="D303" s="31" t="str">
        <f>VLOOKUP(A303,'Food Encyclopedia'!$C$2:$K$999,6)</f>
        <v>Fruits</v>
      </c>
      <c r="E303" s="98">
        <v>30.0</v>
      </c>
      <c r="F303" s="31">
        <f t="shared" si="1"/>
        <v>30000</v>
      </c>
      <c r="G303" s="31" t="str">
        <f>VLOOKUP(A303,'Food Encyclopedia'!$C$2:$K$999,7)</f>
        <v>Fruit</v>
      </c>
      <c r="H303" s="31" t="str">
        <f t="shared" si="2"/>
        <v>#VALUE!</v>
      </c>
      <c r="I303" s="31" t="str">
        <f t="shared" si="3"/>
        <v>#VALUE!</v>
      </c>
      <c r="J303" s="99" t="str">
        <f t="shared" si="4"/>
        <v>#VALUE!</v>
      </c>
      <c r="K303" s="116" t="str">
        <f t="shared" si="5"/>
        <v>#VALUE!</v>
      </c>
      <c r="L303" s="31">
        <f>VLOOKUP(A303,'Absolute Total Monosaccharide C'!$E$2:$T$999,3)</f>
        <v>0.220683</v>
      </c>
      <c r="M303" s="31">
        <f>VLOOKUP(A303,'Absolute Total Monosaccharide C'!$E$2:$T$999,4)</f>
        <v>0.015297</v>
      </c>
      <c r="N303" s="31">
        <f>VLOOKUP(A303,'Absolute Total Monosaccharide C'!$E$2:$T$999,5)</f>
        <v>0.110965</v>
      </c>
      <c r="O303" s="31">
        <f>VLOOKUP(A303,'Absolute Total Monosaccharide C'!$E$2:$T$999,6)</f>
        <v>0.015883</v>
      </c>
      <c r="P303" s="100">
        <f>VLOOKUP(A303,'Absolute Total Monosaccharide C'!$E$2:$T$999,7)</f>
        <v>0.013303</v>
      </c>
      <c r="Q303" s="31">
        <f>VLOOKUP(A303,'Absolute Total Monosaccharide C'!$E$2:$T$999,8)</f>
        <v>0.003743</v>
      </c>
      <c r="R303" s="31">
        <f>VLOOKUP(A303,'Absolute Total Monosaccharide C'!$E$2:$T$999,9)</f>
        <v>0.001238</v>
      </c>
      <c r="S303" s="31">
        <f>VLOOKUP(A303,'Absolute Total Monosaccharide C'!$E$2:$T$999,10)</f>
        <v>0</v>
      </c>
      <c r="T303" s="31">
        <f>VLOOKUP(A303,'Absolute Total Monosaccharide C'!$E$2:$T$999,11)</f>
        <v>0.021565</v>
      </c>
      <c r="U303" s="31">
        <f>VLOOKUP(A303,'Absolute Total Monosaccharide C'!$E$2:$T$999,12)</f>
        <v>0</v>
      </c>
      <c r="V303" s="31">
        <f>VLOOKUP(A303,'Absolute Total Monosaccharide C'!$E$2:$T$999,13)</f>
        <v>0</v>
      </c>
      <c r="W303" s="31">
        <f>VLOOKUP(A303,'Absolute Total Monosaccharide C'!$E$2:$T$999,14)</f>
        <v>0.002496</v>
      </c>
      <c r="X303" s="31">
        <f>VLOOKUP(A303,'Absolute Total Monosaccharide C'!$E$2:$T$999,15)</f>
        <v>0</v>
      </c>
      <c r="Y303" s="31">
        <f>VLOOKUP(A303,'Absolute Total Monosaccharide C'!$E$2:$T$999,16)</f>
        <v>0</v>
      </c>
      <c r="Z303" s="100">
        <f>VLOOKUP(A303,'Absolute Total Monosaccharide C'!$E$2:$T$999,2)</f>
        <v>10.12</v>
      </c>
      <c r="AA303" s="31"/>
    </row>
    <row r="304">
      <c r="A304" s="19" t="s">
        <v>210</v>
      </c>
      <c r="B304" s="8" t="str">
        <f>VLOOKUP(A304,'Food Encyclopedia'!$C$2:$K$999,3)&amp;","&amp;VLOOKUP(A304,'Food Encyclopedia'!$C$2:$K$999,4)&amp;","&amp;VLOOKUP(A304,'Food Encyclopedia'!$C$2:$K$999,5)&amp;","&amp;VLOOKUP(A304,'Food Encyclopedia'!$C$2:$K$999,6)</f>
        <v>Plum, red, whole, fresh,NA,,Fruits</v>
      </c>
      <c r="C304" s="2" t="s">
        <v>89</v>
      </c>
      <c r="D304" s="31" t="str">
        <f>VLOOKUP(A304,'Food Encyclopedia'!$C$2:$K$999,6)</f>
        <v>Fruits</v>
      </c>
      <c r="E304" s="98">
        <v>30.0</v>
      </c>
      <c r="F304" s="31">
        <f t="shared" si="1"/>
        <v>30000</v>
      </c>
      <c r="G304" s="31" t="str">
        <f>VLOOKUP(A304,'Food Encyclopedia'!$C$2:$K$999,7)</f>
        <v>Fruit</v>
      </c>
      <c r="H304" s="31" t="str">
        <f t="shared" si="2"/>
        <v>#VALUE!</v>
      </c>
      <c r="I304" s="31" t="str">
        <f t="shared" si="3"/>
        <v>#VALUE!</v>
      </c>
      <c r="J304" s="99" t="str">
        <f t="shared" si="4"/>
        <v>#VALUE!</v>
      </c>
      <c r="K304" s="116" t="str">
        <f t="shared" si="5"/>
        <v>#VALUE!</v>
      </c>
      <c r="L304" s="31">
        <f>VLOOKUP(A304,'Absolute Total Monosaccharide C'!$E$2:$T$999,3)</f>
        <v>0.279454</v>
      </c>
      <c r="M304" s="31">
        <f>VLOOKUP(A304,'Absolute Total Monosaccharide C'!$E$2:$T$999,4)</f>
        <v>0.027807</v>
      </c>
      <c r="N304" s="31">
        <f>VLOOKUP(A304,'Absolute Total Monosaccharide C'!$E$2:$T$999,5)</f>
        <v>0.082288</v>
      </c>
      <c r="O304" s="31">
        <f>VLOOKUP(A304,'Absolute Total Monosaccharide C'!$E$2:$T$999,6)</f>
        <v>0.007266</v>
      </c>
      <c r="P304" s="100">
        <f>VLOOKUP(A304,'Absolute Total Monosaccharide C'!$E$2:$T$999,7)</f>
        <v>0.011046</v>
      </c>
      <c r="Q304" s="31">
        <f>VLOOKUP(A304,'Absolute Total Monosaccharide C'!$E$2:$T$999,8)</f>
        <v>0.002012</v>
      </c>
      <c r="R304" s="31">
        <f>VLOOKUP(A304,'Absolute Total Monosaccharide C'!$E$2:$T$999,9)</f>
        <v>0.001497</v>
      </c>
      <c r="S304" s="31">
        <f>VLOOKUP(A304,'Absolute Total Monosaccharide C'!$E$2:$T$999,10)</f>
        <v>0</v>
      </c>
      <c r="T304" s="31">
        <f>VLOOKUP(A304,'Absolute Total Monosaccharide C'!$E$2:$T$999,11)</f>
        <v>0.01571</v>
      </c>
      <c r="U304" s="31">
        <f>VLOOKUP(A304,'Absolute Total Monosaccharide C'!$E$2:$T$999,12)</f>
        <v>0</v>
      </c>
      <c r="V304" s="31">
        <f>VLOOKUP(A304,'Absolute Total Monosaccharide C'!$E$2:$T$999,13)</f>
        <v>0</v>
      </c>
      <c r="W304" s="31">
        <f>VLOOKUP(A304,'Absolute Total Monosaccharide C'!$E$2:$T$999,14)</f>
        <v>0.001624</v>
      </c>
      <c r="X304" s="31">
        <f>VLOOKUP(A304,'Absolute Total Monosaccharide C'!$E$2:$T$999,15)</f>
        <v>0</v>
      </c>
      <c r="Y304" s="31">
        <f>VLOOKUP(A304,'Absolute Total Monosaccharide C'!$E$2:$T$999,16)</f>
        <v>0</v>
      </c>
      <c r="Z304" s="100">
        <f>VLOOKUP(A304,'Absolute Total Monosaccharide C'!$E$2:$T$999,2)</f>
        <v>10.01</v>
      </c>
      <c r="AA304" s="31"/>
    </row>
    <row r="305">
      <c r="A305" s="19" t="s">
        <v>134</v>
      </c>
      <c r="B305" s="8" t="str">
        <f>VLOOKUP(A305,'Food Encyclopedia'!$C$2:$K$999,3)&amp;","&amp;VLOOKUP(A305,'Food Encyclopedia'!$C$2:$K$999,4)&amp;","&amp;VLOOKUP(A305,'Food Encyclopedia'!$C$2:$K$999,5)&amp;","&amp;VLOOKUP(A305,'Food Encyclopedia'!$C$2:$K$999,6)</f>
        <v>Apple, golden del, whole without seed, fresh,Washington,,Fruits</v>
      </c>
      <c r="C305" s="2" t="s">
        <v>89</v>
      </c>
      <c r="D305" s="31" t="str">
        <f>VLOOKUP(A305,'Food Encyclopedia'!$C$2:$K$999,6)</f>
        <v>Fruits</v>
      </c>
      <c r="E305" s="98">
        <v>30.0</v>
      </c>
      <c r="F305" s="31">
        <f t="shared" si="1"/>
        <v>30000</v>
      </c>
      <c r="G305" s="31" t="str">
        <f>VLOOKUP(A305,'Food Encyclopedia'!$C$2:$K$999,7)</f>
        <v>Fruit</v>
      </c>
      <c r="H305" s="31" t="str">
        <f t="shared" si="2"/>
        <v>#VALUE!</v>
      </c>
      <c r="I305" s="31" t="str">
        <f t="shared" si="3"/>
        <v>#VALUE!</v>
      </c>
      <c r="J305" s="99" t="str">
        <f t="shared" si="4"/>
        <v>#VALUE!</v>
      </c>
      <c r="K305" s="116" t="str">
        <f t="shared" si="5"/>
        <v>#VALUE!</v>
      </c>
      <c r="L305" s="31">
        <f>VLOOKUP(A305,'Absolute Total Monosaccharide C'!$E$2:$T$999,3)</f>
        <v>0.185029</v>
      </c>
      <c r="M305" s="31">
        <f>VLOOKUP(A305,'Absolute Total Monosaccharide C'!$E$2:$T$999,4)</f>
        <v>0.010274</v>
      </c>
      <c r="N305" s="31">
        <f>VLOOKUP(A305,'Absolute Total Monosaccharide C'!$E$2:$T$999,5)</f>
        <v>0.145972</v>
      </c>
      <c r="O305" s="31">
        <f>VLOOKUP(A305,'Absolute Total Monosaccharide C'!$E$2:$T$999,6)</f>
        <v>0.008105</v>
      </c>
      <c r="P305" s="100">
        <f>VLOOKUP(A305,'Absolute Total Monosaccharide C'!$E$2:$T$999,7)</f>
        <v>0.012318</v>
      </c>
      <c r="Q305" s="31">
        <f>VLOOKUP(A305,'Absolute Total Monosaccharide C'!$E$2:$T$999,8)</f>
        <v>0.002121</v>
      </c>
      <c r="R305" s="31">
        <f>VLOOKUP(A305,'Absolute Total Monosaccharide C'!$E$2:$T$999,9)</f>
        <v>0.001165</v>
      </c>
      <c r="S305" s="31">
        <f>VLOOKUP(A305,'Absolute Total Monosaccharide C'!$E$2:$T$999,10)</f>
        <v>0</v>
      </c>
      <c r="T305" s="31">
        <f>VLOOKUP(A305,'Absolute Total Monosaccharide C'!$E$2:$T$999,11)</f>
        <v>0.017659</v>
      </c>
      <c r="U305" s="31">
        <f>VLOOKUP(A305,'Absolute Total Monosaccharide C'!$E$2:$T$999,12)</f>
        <v>0</v>
      </c>
      <c r="V305" s="31">
        <f>VLOOKUP(A305,'Absolute Total Monosaccharide C'!$E$2:$T$999,13)</f>
        <v>0</v>
      </c>
      <c r="W305" s="31">
        <f>VLOOKUP(A305,'Absolute Total Monosaccharide C'!$E$2:$T$999,14)</f>
        <v>0</v>
      </c>
      <c r="X305" s="31">
        <f>VLOOKUP(A305,'Absolute Total Monosaccharide C'!$E$2:$T$999,15)</f>
        <v>0</v>
      </c>
      <c r="Y305" s="31">
        <f>VLOOKUP(A305,'Absolute Total Monosaccharide C'!$E$2:$T$999,16)</f>
        <v>0</v>
      </c>
      <c r="Z305" s="100">
        <f>VLOOKUP(A305,'Absolute Total Monosaccharide C'!$E$2:$T$999,2)</f>
        <v>10.07</v>
      </c>
      <c r="AA305" s="31"/>
    </row>
    <row r="306">
      <c r="A306" s="19" t="s">
        <v>918</v>
      </c>
      <c r="B306" s="8" t="str">
        <f>VLOOKUP(A306,'Food Encyclopedia'!$C$2:$K$999,3)&amp;","&amp;VLOOKUP(A306,'Food Encyclopedia'!$C$2:$K$999,4)&amp;","&amp;VLOOKUP(A306,'Food Encyclopedia'!$C$2:$K$999,5)&amp;","&amp;VLOOKUP(A306,'Food Encyclopedia'!$C$2:$K$999,6)</f>
        <v>Baby Organic, commercial product, pouch,Nature's Heart,Pumpkin, banana, carrot, Stage 2 (6+ months),Vegetables</v>
      </c>
      <c r="C306" s="2" t="s">
        <v>812</v>
      </c>
      <c r="D306" s="31" t="str">
        <f>VLOOKUP(A306,'Food Encyclopedia'!$C$2:$K$999,6)</f>
        <v>Vegetables</v>
      </c>
      <c r="E306" s="98">
        <v>50.0</v>
      </c>
      <c r="F306" s="31">
        <f t="shared" si="1"/>
        <v>50000</v>
      </c>
      <c r="G306" s="31" t="str">
        <f>VLOOKUP(A306,'Food Encyclopedia'!$C$2:$K$999,7)</f>
        <v>Commercial weaning</v>
      </c>
      <c r="H306" s="31" t="str">
        <f t="shared" si="2"/>
        <v>#VALUE!</v>
      </c>
      <c r="I306" s="31" t="str">
        <f t="shared" si="3"/>
        <v>#VALUE!</v>
      </c>
      <c r="J306" s="99" t="str">
        <f t="shared" si="4"/>
        <v>#VALUE!</v>
      </c>
      <c r="K306" s="116" t="str">
        <f t="shared" si="5"/>
        <v>#VALUE!</v>
      </c>
      <c r="L306" s="31">
        <f>VLOOKUP(A306,'Absolute Total Monosaccharide C'!$E$2:$T$999,3)</f>
        <v>0.334952</v>
      </c>
      <c r="M306" s="31">
        <f>VLOOKUP(A306,'Absolute Total Monosaccharide C'!$E$2:$T$999,4)</f>
        <v>0.010746</v>
      </c>
      <c r="N306" s="31">
        <f>VLOOKUP(A306,'Absolute Total Monosaccharide C'!$E$2:$T$999,5)</f>
        <v>0.208563</v>
      </c>
      <c r="O306" s="31">
        <f>VLOOKUP(A306,'Absolute Total Monosaccharide C'!$E$2:$T$999,6)</f>
        <v>0.004529</v>
      </c>
      <c r="P306" s="100">
        <f>VLOOKUP(A306,'Absolute Total Monosaccharide C'!$E$2:$T$999,7)</f>
        <v>0.006743</v>
      </c>
      <c r="Q306" s="31">
        <f>VLOOKUP(A306,'Absolute Total Monosaccharide C'!$E$2:$T$999,8)</f>
        <v>0.00088</v>
      </c>
      <c r="R306" s="31">
        <f>VLOOKUP(A306,'Absolute Total Monosaccharide C'!$E$2:$T$999,9)</f>
        <v>0.001136</v>
      </c>
      <c r="S306" s="31">
        <f>VLOOKUP(A306,'Absolute Total Monosaccharide C'!$E$2:$T$999,10)</f>
        <v>0</v>
      </c>
      <c r="T306" s="31">
        <f>VLOOKUP(A306,'Absolute Total Monosaccharide C'!$E$2:$T$999,11)</f>
        <v>0.015448</v>
      </c>
      <c r="U306" s="31">
        <f>VLOOKUP(A306,'Absolute Total Monosaccharide C'!$E$2:$T$999,12)</f>
        <v>0</v>
      </c>
      <c r="V306" s="31">
        <f>VLOOKUP(A306,'Absolute Total Monosaccharide C'!$E$2:$T$999,13)</f>
        <v>0</v>
      </c>
      <c r="W306" s="31">
        <f>VLOOKUP(A306,'Absolute Total Monosaccharide C'!$E$2:$T$999,14)</f>
        <v>0.003861</v>
      </c>
      <c r="X306" s="31">
        <f>VLOOKUP(A306,'Absolute Total Monosaccharide C'!$E$2:$T$999,15)</f>
        <v>0.00086</v>
      </c>
      <c r="Y306" s="31">
        <f>VLOOKUP(A306,'Absolute Total Monosaccharide C'!$E$2:$T$999,16)</f>
        <v>0</v>
      </c>
      <c r="Z306" s="100">
        <f>VLOOKUP(A306,'Absolute Total Monosaccharide C'!$E$2:$T$999,2)</f>
        <v>10</v>
      </c>
      <c r="AA306" s="19">
        <v>0.733644441</v>
      </c>
    </row>
    <row r="307">
      <c r="A307" s="19" t="s">
        <v>473</v>
      </c>
      <c r="B307" s="8" t="str">
        <f>VLOOKUP(A307,'Food Encyclopedia'!$C$2:$K$999,3)&amp;","&amp;VLOOKUP(A307,'Food Encyclopedia'!$C$2:$K$999,4)&amp;","&amp;VLOOKUP(A307,'Food Encyclopedia'!$C$2:$K$999,5)&amp;","&amp;VLOOKUP(A307,'Food Encyclopedia'!$C$2:$K$999,6)</f>
        <v>Potato, russet, flesh, fresh,NA,,Vegetables</v>
      </c>
      <c r="C307" s="2" t="s">
        <v>418</v>
      </c>
      <c r="D307" s="31" t="str">
        <f>VLOOKUP(A307,'Food Encyclopedia'!$C$2:$K$999,6)</f>
        <v>Vegetables</v>
      </c>
      <c r="E307" s="98">
        <v>70.0</v>
      </c>
      <c r="F307" s="31">
        <f t="shared" si="1"/>
        <v>70000</v>
      </c>
      <c r="G307" s="31" t="str">
        <f>VLOOKUP(A307,'Food Encyclopedia'!$C$2:$K$999,7)</f>
        <v>Vegetable</v>
      </c>
      <c r="H307" s="31" t="str">
        <f t="shared" si="2"/>
        <v>#VALUE!</v>
      </c>
      <c r="I307" s="31" t="str">
        <f t="shared" si="3"/>
        <v>#VALUE!</v>
      </c>
      <c r="J307" s="99" t="str">
        <f t="shared" si="4"/>
        <v>#VALUE!</v>
      </c>
      <c r="K307" s="116" t="str">
        <f t="shared" si="5"/>
        <v>#VALUE!</v>
      </c>
      <c r="L307" s="31">
        <f>VLOOKUP(A307,'Absolute Total Monosaccharide C'!$E$2:$T$999,3)</f>
        <v>0.575303</v>
      </c>
      <c r="M307" s="31">
        <f>VLOOKUP(A307,'Absolute Total Monosaccharide C'!$E$2:$T$999,4)</f>
        <v>0.023683</v>
      </c>
      <c r="N307" s="31">
        <f>VLOOKUP(A307,'Absolute Total Monosaccharide C'!$E$2:$T$999,5)</f>
        <v>0</v>
      </c>
      <c r="O307" s="31">
        <f>VLOOKUP(A307,'Absolute Total Monosaccharide C'!$E$2:$T$999,6)</f>
        <v>0.002049</v>
      </c>
      <c r="P307" s="100">
        <f>VLOOKUP(A307,'Absolute Total Monosaccharide C'!$E$2:$T$999,7)</f>
        <v>0.003417</v>
      </c>
      <c r="Q307" s="31">
        <f>VLOOKUP(A307,'Absolute Total Monosaccharide C'!$E$2:$T$999,8)</f>
        <v>0.000829</v>
      </c>
      <c r="R307" s="31">
        <f>VLOOKUP(A307,'Absolute Total Monosaccharide C'!$E$2:$T$999,9)</f>
        <v>0.000544</v>
      </c>
      <c r="S307" s="31">
        <f>VLOOKUP(A307,'Absolute Total Monosaccharide C'!$E$2:$T$999,10)</f>
        <v>0</v>
      </c>
      <c r="T307" s="31">
        <f>VLOOKUP(A307,'Absolute Total Monosaccharide C'!$E$2:$T$999,11)</f>
        <v>0.003582</v>
      </c>
      <c r="U307" s="31">
        <f>VLOOKUP(A307,'Absolute Total Monosaccharide C'!$E$2:$T$999,12)</f>
        <v>0</v>
      </c>
      <c r="V307" s="31">
        <f>VLOOKUP(A307,'Absolute Total Monosaccharide C'!$E$2:$T$999,13)</f>
        <v>0</v>
      </c>
      <c r="W307" s="31">
        <f>VLOOKUP(A307,'Absolute Total Monosaccharide C'!$E$2:$T$999,14)</f>
        <v>0</v>
      </c>
      <c r="X307" s="31">
        <f>VLOOKUP(A307,'Absolute Total Monosaccharide C'!$E$2:$T$999,15)</f>
        <v>0</v>
      </c>
      <c r="Y307" s="31">
        <f>VLOOKUP(A307,'Absolute Total Monosaccharide C'!$E$2:$T$999,16)</f>
        <v>0.000182</v>
      </c>
      <c r="Z307" s="100">
        <f>VLOOKUP(A307,'Absolute Total Monosaccharide C'!$E$2:$T$999,2)</f>
        <v>10.07</v>
      </c>
      <c r="AA307" s="19">
        <v>1.190369032</v>
      </c>
    </row>
    <row r="308">
      <c r="A308" s="19" t="s">
        <v>278</v>
      </c>
      <c r="B308" s="8" t="str">
        <f>VLOOKUP(A308,'Food Encyclopedia'!$C$2:$K$999,3)&amp;","&amp;VLOOKUP(A308,'Food Encyclopedia'!$C$2:$K$999,4)&amp;","&amp;VLOOKUP(A308,'Food Encyclopedia'!$C$2:$K$999,5)&amp;","&amp;VLOOKUP(A308,'Food Encyclopedia'!$C$2:$K$999,6)</f>
        <v>Berry, goldenberry, whole, fresh,Melissa's,,Fruits</v>
      </c>
      <c r="C308" s="2" t="s">
        <v>89</v>
      </c>
      <c r="D308" s="31" t="str">
        <f>VLOOKUP(A308,'Food Encyclopedia'!$C$2:$K$999,6)</f>
        <v>Fruits</v>
      </c>
      <c r="E308" s="98">
        <v>40.0</v>
      </c>
      <c r="F308" s="31">
        <f t="shared" si="1"/>
        <v>40000</v>
      </c>
      <c r="G308" s="31" t="str">
        <f>VLOOKUP(A308,'Food Encyclopedia'!$C$2:$K$999,7)</f>
        <v>Fruit</v>
      </c>
      <c r="H308" s="31" t="str">
        <f t="shared" si="2"/>
        <v>#VALUE!</v>
      </c>
      <c r="I308" s="31" t="str">
        <f t="shared" si="3"/>
        <v>#VALUE!</v>
      </c>
      <c r="J308" s="99" t="str">
        <f t="shared" si="4"/>
        <v>#VALUE!</v>
      </c>
      <c r="K308" s="116" t="str">
        <f t="shared" si="5"/>
        <v>#VALUE!</v>
      </c>
      <c r="L308" s="31">
        <f>VLOOKUP(A308,'Absolute Total Monosaccharide C'!$E$2:$T$999,3)</f>
        <v>0.241102</v>
      </c>
      <c r="M308" s="31">
        <f>VLOOKUP(A308,'Absolute Total Monosaccharide C'!$E$2:$T$999,4)</f>
        <v>0.007636</v>
      </c>
      <c r="N308" s="31">
        <f>VLOOKUP(A308,'Absolute Total Monosaccharide C'!$E$2:$T$999,5)</f>
        <v>0.083939</v>
      </c>
      <c r="O308" s="31">
        <f>VLOOKUP(A308,'Absolute Total Monosaccharide C'!$E$2:$T$999,6)</f>
        <v>0.00382</v>
      </c>
      <c r="P308" s="100">
        <f>VLOOKUP(A308,'Absolute Total Monosaccharide C'!$E$2:$T$999,7)</f>
        <v>0.006655</v>
      </c>
      <c r="Q308" s="31">
        <f>VLOOKUP(A308,'Absolute Total Monosaccharide C'!$E$2:$T$999,8)</f>
        <v>0.000281</v>
      </c>
      <c r="R308" s="31">
        <f>VLOOKUP(A308,'Absolute Total Monosaccharide C'!$E$2:$T$999,9)</f>
        <v>0.000817</v>
      </c>
      <c r="S308" s="31">
        <f>VLOOKUP(A308,'Absolute Total Monosaccharide C'!$E$2:$T$999,10)</f>
        <v>0</v>
      </c>
      <c r="T308" s="31">
        <f>VLOOKUP(A308,'Absolute Total Monosaccharide C'!$E$2:$T$999,11)</f>
        <v>0.011013</v>
      </c>
      <c r="U308" s="31">
        <f>VLOOKUP(A308,'Absolute Total Monosaccharide C'!$E$2:$T$999,12)</f>
        <v>0</v>
      </c>
      <c r="V308" s="31">
        <f>VLOOKUP(A308,'Absolute Total Monosaccharide C'!$E$2:$T$999,13)</f>
        <v>0</v>
      </c>
      <c r="W308" s="31">
        <f>VLOOKUP(A308,'Absolute Total Monosaccharide C'!$E$2:$T$999,14)</f>
        <v>0.00111</v>
      </c>
      <c r="X308" s="31">
        <f>VLOOKUP(A308,'Absolute Total Monosaccharide C'!$E$2:$T$999,15)</f>
        <v>0</v>
      </c>
      <c r="Y308" s="31">
        <f>VLOOKUP(A308,'Absolute Total Monosaccharide C'!$E$2:$T$999,16)</f>
        <v>0</v>
      </c>
      <c r="Z308" s="100">
        <f>VLOOKUP(A308,'Absolute Total Monosaccharide C'!$E$2:$T$999,2)</f>
        <v>10.39</v>
      </c>
      <c r="AA308" s="19">
        <v>0.56333092</v>
      </c>
    </row>
    <row r="309">
      <c r="A309" s="19" t="s">
        <v>230</v>
      </c>
      <c r="B309" s="8" t="str">
        <f>VLOOKUP(A309,'Food Encyclopedia'!$C$2:$K$999,3)&amp;","&amp;VLOOKUP(A309,'Food Encyclopedia'!$C$2:$K$999,4)&amp;","&amp;VLOOKUP(A309,'Food Encyclopedia'!$C$2:$K$999,5)&amp;","&amp;VLOOKUP(A309,'Food Encyclopedia'!$C$2:$K$999,6)</f>
        <v>Peach, yellow, whole, fresh,Prima,,Fruits</v>
      </c>
      <c r="C309" s="2" t="s">
        <v>89</v>
      </c>
      <c r="D309" s="31" t="str">
        <f>VLOOKUP(A309,'Food Encyclopedia'!$C$2:$K$999,6)</f>
        <v>Fruits</v>
      </c>
      <c r="E309" s="98">
        <v>40.0</v>
      </c>
      <c r="F309" s="31">
        <f t="shared" si="1"/>
        <v>40000</v>
      </c>
      <c r="G309" s="31" t="str">
        <f>VLOOKUP(A309,'Food Encyclopedia'!$C$2:$K$999,7)</f>
        <v>Fruit</v>
      </c>
      <c r="H309" s="31" t="str">
        <f t="shared" si="2"/>
        <v>#VALUE!</v>
      </c>
      <c r="I309" s="31" t="str">
        <f t="shared" si="3"/>
        <v>#VALUE!</v>
      </c>
      <c r="J309" s="99" t="str">
        <f t="shared" si="4"/>
        <v>#VALUE!</v>
      </c>
      <c r="K309" s="116" t="str">
        <f t="shared" si="5"/>
        <v>#VALUE!</v>
      </c>
      <c r="L309" s="31">
        <f>VLOOKUP(A309,'Absolute Total Monosaccharide C'!$E$2:$T$999,3)</f>
        <v>0.305941</v>
      </c>
      <c r="M309" s="31">
        <f>VLOOKUP(A309,'Absolute Total Monosaccharide C'!$E$2:$T$999,4)</f>
        <v>0.014301</v>
      </c>
      <c r="N309" s="31">
        <f>VLOOKUP(A309,'Absolute Total Monosaccharide C'!$E$2:$T$999,5)</f>
        <v>0.131331</v>
      </c>
      <c r="O309" s="31">
        <f>VLOOKUP(A309,'Absolute Total Monosaccharide C'!$E$2:$T$999,6)</f>
        <v>0.011287</v>
      </c>
      <c r="P309" s="100">
        <f>VLOOKUP(A309,'Absolute Total Monosaccharide C'!$E$2:$T$999,7)</f>
        <v>0.014389</v>
      </c>
      <c r="Q309" s="31">
        <f>VLOOKUP(A309,'Absolute Total Monosaccharide C'!$E$2:$T$999,8)</f>
        <v>0.002227</v>
      </c>
      <c r="R309" s="31">
        <f>VLOOKUP(A309,'Absolute Total Monosaccharide C'!$E$2:$T$999,9)</f>
        <v>0.001235</v>
      </c>
      <c r="S309" s="31">
        <f>VLOOKUP(A309,'Absolute Total Monosaccharide C'!$E$2:$T$999,10)</f>
        <v>0</v>
      </c>
      <c r="T309" s="31">
        <f>VLOOKUP(A309,'Absolute Total Monosaccharide C'!$E$2:$T$999,11)</f>
        <v>0.021691</v>
      </c>
      <c r="U309" s="31">
        <f>VLOOKUP(A309,'Absolute Total Monosaccharide C'!$E$2:$T$999,12)</f>
        <v>0</v>
      </c>
      <c r="V309" s="31">
        <f>VLOOKUP(A309,'Absolute Total Monosaccharide C'!$E$2:$T$999,13)</f>
        <v>0</v>
      </c>
      <c r="W309" s="31">
        <f>VLOOKUP(A309,'Absolute Total Monosaccharide C'!$E$2:$T$999,14)</f>
        <v>0.000673</v>
      </c>
      <c r="X309" s="31">
        <f>VLOOKUP(A309,'Absolute Total Monosaccharide C'!$E$2:$T$999,15)</f>
        <v>0</v>
      </c>
      <c r="Y309" s="31">
        <f>VLOOKUP(A309,'Absolute Total Monosaccharide C'!$E$2:$T$999,16)</f>
        <v>0.0006</v>
      </c>
      <c r="Z309" s="100">
        <f>VLOOKUP(A309,'Absolute Total Monosaccharide C'!$E$2:$T$999,2)</f>
        <v>10.23</v>
      </c>
      <c r="AA309" s="31"/>
    </row>
    <row r="310">
      <c r="A310" s="19" t="s">
        <v>459</v>
      </c>
      <c r="B310" s="8" t="str">
        <f>VLOOKUP(A310,'Food Encyclopedia'!$C$2:$K$999,3)&amp;","&amp;VLOOKUP(A310,'Food Encyclopedia'!$C$2:$K$999,4)&amp;","&amp;VLOOKUP(A310,'Food Encyclopedia'!$C$2:$K$999,5)&amp;","&amp;VLOOKUP(A310,'Food Encyclopedia'!$C$2:$K$999,6)</f>
        <v>Potato, mini medley (purple), whole, fresh,Signature Farms,,Vegetables</v>
      </c>
      <c r="C310" s="2" t="s">
        <v>418</v>
      </c>
      <c r="D310" s="31" t="str">
        <f>VLOOKUP(A310,'Food Encyclopedia'!$C$2:$K$999,6)</f>
        <v>Vegetables</v>
      </c>
      <c r="E310" s="98">
        <v>70.0</v>
      </c>
      <c r="F310" s="31">
        <f t="shared" si="1"/>
        <v>70000</v>
      </c>
      <c r="G310" s="31" t="str">
        <f>VLOOKUP(A310,'Food Encyclopedia'!$C$2:$K$999,7)</f>
        <v>Vegetable</v>
      </c>
      <c r="H310" s="31" t="str">
        <f t="shared" si="2"/>
        <v>#VALUE!</v>
      </c>
      <c r="I310" s="31" t="str">
        <f t="shared" si="3"/>
        <v>#VALUE!</v>
      </c>
      <c r="J310" s="99" t="str">
        <f t="shared" si="4"/>
        <v>#VALUE!</v>
      </c>
      <c r="K310" s="116" t="str">
        <f t="shared" si="5"/>
        <v>#VALUE!</v>
      </c>
      <c r="L310" s="31">
        <f>VLOOKUP(A310,'Absolute Total Monosaccharide C'!$E$2:$T$999,3)</f>
        <v>0.708393</v>
      </c>
      <c r="M310" s="31">
        <f>VLOOKUP(A310,'Absolute Total Monosaccharide C'!$E$2:$T$999,4)</f>
        <v>0.023906</v>
      </c>
      <c r="N310" s="31">
        <f>VLOOKUP(A310,'Absolute Total Monosaccharide C'!$E$2:$T$999,5)</f>
        <v>0</v>
      </c>
      <c r="O310" s="31">
        <f>VLOOKUP(A310,'Absolute Total Monosaccharide C'!$E$2:$T$999,6)</f>
        <v>0.000652</v>
      </c>
      <c r="P310" s="100">
        <f>VLOOKUP(A310,'Absolute Total Monosaccharide C'!$E$2:$T$999,7)</f>
        <v>0.003889</v>
      </c>
      <c r="Q310" s="31">
        <f>VLOOKUP(A310,'Absolute Total Monosaccharide C'!$E$2:$T$999,8)</f>
        <v>0.001383</v>
      </c>
      <c r="R310" s="31">
        <f>VLOOKUP(A310,'Absolute Total Monosaccharide C'!$E$2:$T$999,9)</f>
        <v>0.001285</v>
      </c>
      <c r="S310" s="31">
        <f>VLOOKUP(A310,'Absolute Total Monosaccharide C'!$E$2:$T$999,10)</f>
        <v>0</v>
      </c>
      <c r="T310" s="31">
        <f>VLOOKUP(A310,'Absolute Total Monosaccharide C'!$E$2:$T$999,11)</f>
        <v>0.007256</v>
      </c>
      <c r="U310" s="31">
        <f>VLOOKUP(A310,'Absolute Total Monosaccharide C'!$E$2:$T$999,12)</f>
        <v>0</v>
      </c>
      <c r="V310" s="31">
        <f>VLOOKUP(A310,'Absolute Total Monosaccharide C'!$E$2:$T$999,13)</f>
        <v>0</v>
      </c>
      <c r="W310" s="31">
        <f>VLOOKUP(A310,'Absolute Total Monosaccharide C'!$E$2:$T$999,14)</f>
        <v>0</v>
      </c>
      <c r="X310" s="31">
        <f>VLOOKUP(A310,'Absolute Total Monosaccharide C'!$E$2:$T$999,15)</f>
        <v>0</v>
      </c>
      <c r="Y310" s="31">
        <f>VLOOKUP(A310,'Absolute Total Monosaccharide C'!$E$2:$T$999,16)</f>
        <v>0.000352</v>
      </c>
      <c r="Z310" s="100">
        <f>VLOOKUP(A310,'Absolute Total Monosaccharide C'!$E$2:$T$999,2)</f>
        <v>10.39</v>
      </c>
      <c r="AA310" s="19">
        <v>0.934551365</v>
      </c>
    </row>
    <row r="311">
      <c r="A311" s="19" t="s">
        <v>177</v>
      </c>
      <c r="B311" s="8" t="str">
        <f>VLOOKUP(A311,'Food Encyclopedia'!$C$2:$K$999,3)&amp;","&amp;VLOOKUP(A311,'Food Encyclopedia'!$C$2:$K$999,4)&amp;","&amp;VLOOKUP(A311,'Food Encyclopedia'!$C$2:$K$999,5)&amp;","&amp;VLOOKUP(A311,'Food Encyclopedia'!$C$2:$K$999,6)</f>
        <v>Pear, beurre bosc, whole without seed, fresh,NA,,Fruits</v>
      </c>
      <c r="C311" s="2" t="s">
        <v>89</v>
      </c>
      <c r="D311" s="31" t="str">
        <f>VLOOKUP(A311,'Food Encyclopedia'!$C$2:$K$999,6)</f>
        <v>Fruits</v>
      </c>
      <c r="E311" s="98">
        <v>35.0</v>
      </c>
      <c r="F311" s="31">
        <f t="shared" si="1"/>
        <v>35000</v>
      </c>
      <c r="G311" s="31" t="str">
        <f>VLOOKUP(A311,'Food Encyclopedia'!$C$2:$K$999,7)</f>
        <v>Fruit</v>
      </c>
      <c r="H311" s="31" t="str">
        <f t="shared" si="2"/>
        <v>#VALUE!</v>
      </c>
      <c r="I311" s="31" t="str">
        <f t="shared" si="3"/>
        <v>#VALUE!</v>
      </c>
      <c r="J311" s="99" t="str">
        <f t="shared" si="4"/>
        <v>#VALUE!</v>
      </c>
      <c r="K311" s="116" t="str">
        <f t="shared" si="5"/>
        <v>#VALUE!</v>
      </c>
      <c r="L311" s="31">
        <f>VLOOKUP(A311,'Absolute Total Monosaccharide C'!$E$2:$T$999,3)</f>
        <v>0.124836</v>
      </c>
      <c r="M311" s="31">
        <f>VLOOKUP(A311,'Absolute Total Monosaccharide C'!$E$2:$T$999,4)</f>
        <v>0.010158</v>
      </c>
      <c r="N311" s="31">
        <f>VLOOKUP(A311,'Absolute Total Monosaccharide C'!$E$2:$T$999,5)</f>
        <v>0.326746</v>
      </c>
      <c r="O311" s="31">
        <f>VLOOKUP(A311,'Absolute Total Monosaccharide C'!$E$2:$T$999,6)</f>
        <v>0.097767</v>
      </c>
      <c r="P311" s="100">
        <f>VLOOKUP(A311,'Absolute Total Monosaccharide C'!$E$2:$T$999,7)</f>
        <v>0.010671</v>
      </c>
      <c r="Q311" s="31">
        <f>VLOOKUP(A311,'Absolute Total Monosaccharide C'!$E$2:$T$999,8)</f>
        <v>0.001781</v>
      </c>
      <c r="R311" s="31">
        <f>VLOOKUP(A311,'Absolute Total Monosaccharide C'!$E$2:$T$999,9)</f>
        <v>0.002159</v>
      </c>
      <c r="S311" s="31">
        <f>VLOOKUP(A311,'Absolute Total Monosaccharide C'!$E$2:$T$999,10)</f>
        <v>0</v>
      </c>
      <c r="T311" s="31">
        <f>VLOOKUP(A311,'Absolute Total Monosaccharide C'!$E$2:$T$999,11)</f>
        <v>0.018381</v>
      </c>
      <c r="U311" s="31">
        <f>VLOOKUP(A311,'Absolute Total Monosaccharide C'!$E$2:$T$999,12)</f>
        <v>0</v>
      </c>
      <c r="V311" s="31">
        <f>VLOOKUP(A311,'Absolute Total Monosaccharide C'!$E$2:$T$999,13)</f>
        <v>0</v>
      </c>
      <c r="W311" s="31">
        <f>VLOOKUP(A311,'Absolute Total Monosaccharide C'!$E$2:$T$999,14)</f>
        <v>0</v>
      </c>
      <c r="X311" s="31">
        <f>VLOOKUP(A311,'Absolute Total Monosaccharide C'!$E$2:$T$999,15)</f>
        <v>0.000358</v>
      </c>
      <c r="Y311" s="31">
        <f>VLOOKUP(A311,'Absolute Total Monosaccharide C'!$E$2:$T$999,16)</f>
        <v>0</v>
      </c>
      <c r="Z311" s="100">
        <f>VLOOKUP(A311,'Absolute Total Monosaccharide C'!$E$2:$T$999,2)</f>
        <v>10.4</v>
      </c>
      <c r="AA311" s="31"/>
    </row>
    <row r="312">
      <c r="A312" s="19" t="s">
        <v>863</v>
      </c>
      <c r="B312" s="8" t="str">
        <f>VLOOKUP(A312,'Food Encyclopedia'!$C$2:$K$999,3)&amp;","&amp;VLOOKUP(A312,'Food Encyclopedia'!$C$2:$K$999,4)&amp;","&amp;VLOOKUP(A312,'Food Encyclopedia'!$C$2:$K$999,5)&amp;","&amp;VLOOKUP(A312,'Food Encyclopedia'!$C$2:$K$999,6)</f>
        <v>Real Food For Babies, commercial product, jar,Beech-Nut Naturals,Sweet potatoes, Stage 1 (4+ months),Vegetables</v>
      </c>
      <c r="C312" s="2" t="s">
        <v>858</v>
      </c>
      <c r="D312" s="31" t="str">
        <f>VLOOKUP(A312,'Food Encyclopedia'!$C$2:$K$999,6)</f>
        <v>Vegetables</v>
      </c>
      <c r="E312" s="98">
        <v>50.0</v>
      </c>
      <c r="F312" s="31">
        <f t="shared" si="1"/>
        <v>50000</v>
      </c>
      <c r="G312" s="31" t="str">
        <f>VLOOKUP(A312,'Food Encyclopedia'!$C$2:$K$999,7)</f>
        <v>Commercial weaning</v>
      </c>
      <c r="H312" s="31" t="str">
        <f t="shared" si="2"/>
        <v>#VALUE!</v>
      </c>
      <c r="I312" s="31" t="str">
        <f t="shared" si="3"/>
        <v>#VALUE!</v>
      </c>
      <c r="J312" s="99" t="str">
        <f t="shared" si="4"/>
        <v>#VALUE!</v>
      </c>
      <c r="K312" s="116" t="str">
        <f t="shared" si="5"/>
        <v>#VALUE!</v>
      </c>
      <c r="L312" s="31">
        <f>VLOOKUP(A312,'Absolute Total Monosaccharide C'!$E$2:$T$999,3)</f>
        <v>0.354948</v>
      </c>
      <c r="M312" s="31">
        <f>VLOOKUP(A312,'Absolute Total Monosaccharide C'!$E$2:$T$999,4)</f>
        <v>0.009085</v>
      </c>
      <c r="N312" s="31">
        <f>VLOOKUP(A312,'Absolute Total Monosaccharide C'!$E$2:$T$999,5)</f>
        <v>0.009811</v>
      </c>
      <c r="O312" s="31">
        <f>VLOOKUP(A312,'Absolute Total Monosaccharide C'!$E$2:$T$999,6)</f>
        <v>0.004261</v>
      </c>
      <c r="P312" s="100">
        <f>VLOOKUP(A312,'Absolute Total Monosaccharide C'!$E$2:$T$999,7)</f>
        <v>0.005989</v>
      </c>
      <c r="Q312" s="31">
        <f>VLOOKUP(A312,'Absolute Total Monosaccharide C'!$E$2:$T$999,8)</f>
        <v>0</v>
      </c>
      <c r="R312" s="31">
        <f>VLOOKUP(A312,'Absolute Total Monosaccharide C'!$E$2:$T$999,9)</f>
        <v>0.001832</v>
      </c>
      <c r="S312" s="31">
        <f>VLOOKUP(A312,'Absolute Total Monosaccharide C'!$E$2:$T$999,10)</f>
        <v>0</v>
      </c>
      <c r="T312" s="31">
        <f>VLOOKUP(A312,'Absolute Total Monosaccharide C'!$E$2:$T$999,11)</f>
        <v>0.011395</v>
      </c>
      <c r="U312" s="31">
        <f>VLOOKUP(A312,'Absolute Total Monosaccharide C'!$E$2:$T$999,12)</f>
        <v>0</v>
      </c>
      <c r="V312" s="31">
        <f>VLOOKUP(A312,'Absolute Total Monosaccharide C'!$E$2:$T$999,13)</f>
        <v>0</v>
      </c>
      <c r="W312" s="31">
        <f>VLOOKUP(A312,'Absolute Total Monosaccharide C'!$E$2:$T$999,14)</f>
        <v>0</v>
      </c>
      <c r="X312" s="31">
        <f>VLOOKUP(A312,'Absolute Total Monosaccharide C'!$E$2:$T$999,15)</f>
        <v>0</v>
      </c>
      <c r="Y312" s="31">
        <f>VLOOKUP(A312,'Absolute Total Monosaccharide C'!$E$2:$T$999,16)</f>
        <v>0.000374</v>
      </c>
      <c r="Z312" s="100">
        <f>VLOOKUP(A312,'Absolute Total Monosaccharide C'!$E$2:$T$999,2)</f>
        <v>10.28</v>
      </c>
      <c r="AA312" s="19">
        <v>0.946872801</v>
      </c>
    </row>
    <row r="313">
      <c r="A313" s="19" t="s">
        <v>312</v>
      </c>
      <c r="B313" s="8" t="str">
        <f>VLOOKUP(A313,'Food Encyclopedia'!$C$2:$K$999,3)&amp;","&amp;VLOOKUP(A313,'Food Encyclopedia'!$C$2:$K$999,4)&amp;","&amp;VLOOKUP(A313,'Food Encyclopedia'!$C$2:$K$999,5)&amp;","&amp;VLOOKUP(A313,'Food Encyclopedia'!$C$2:$K$999,6)</f>
        <v>Pineapple, gold, flesh, fresh,Del Monte,,Fruits</v>
      </c>
      <c r="C313" s="2" t="s">
        <v>89</v>
      </c>
      <c r="D313" s="31" t="str">
        <f>VLOOKUP(A313,'Food Encyclopedia'!$C$2:$K$999,6)</f>
        <v>Fruits</v>
      </c>
      <c r="E313" s="98">
        <v>30.0</v>
      </c>
      <c r="F313" s="31">
        <f t="shared" si="1"/>
        <v>30000</v>
      </c>
      <c r="G313" s="31" t="str">
        <f>VLOOKUP(A313,'Food Encyclopedia'!$C$2:$K$999,7)</f>
        <v>Fruit</v>
      </c>
      <c r="H313" s="31" t="str">
        <f t="shared" si="2"/>
        <v>#VALUE!</v>
      </c>
      <c r="I313" s="31" t="str">
        <f t="shared" si="3"/>
        <v>#VALUE!</v>
      </c>
      <c r="J313" s="99" t="str">
        <f t="shared" si="4"/>
        <v>#VALUE!</v>
      </c>
      <c r="K313" s="116" t="str">
        <f t="shared" si="5"/>
        <v>#VALUE!</v>
      </c>
      <c r="L313" s="31">
        <f>VLOOKUP(A313,'Absolute Total Monosaccharide C'!$E$2:$T$999,3)</f>
        <v>0.338129</v>
      </c>
      <c r="M313" s="31">
        <f>VLOOKUP(A313,'Absolute Total Monosaccharide C'!$E$2:$T$999,4)</f>
        <v>0.009534</v>
      </c>
      <c r="N313" s="31">
        <f>VLOOKUP(A313,'Absolute Total Monosaccharide C'!$E$2:$T$999,5)</f>
        <v>0.053245</v>
      </c>
      <c r="O313" s="31">
        <f>VLOOKUP(A313,'Absolute Total Monosaccharide C'!$E$2:$T$999,6)</f>
        <v>0.011002</v>
      </c>
      <c r="P313" s="100">
        <f>VLOOKUP(A313,'Absolute Total Monosaccharide C'!$E$2:$T$999,7)</f>
        <v>0.009266</v>
      </c>
      <c r="Q313" s="31">
        <f>VLOOKUP(A313,'Absolute Total Monosaccharide C'!$E$2:$T$999,8)</f>
        <v>0.002925</v>
      </c>
      <c r="R313" s="31">
        <f>VLOOKUP(A313,'Absolute Total Monosaccharide C'!$E$2:$T$999,9)</f>
        <v>0.000161</v>
      </c>
      <c r="S313" s="31">
        <f>VLOOKUP(A313,'Absolute Total Monosaccharide C'!$E$2:$T$999,10)</f>
        <v>0</v>
      </c>
      <c r="T313" s="31">
        <f>VLOOKUP(A313,'Absolute Total Monosaccharide C'!$E$2:$T$999,11)</f>
        <v>0.001397</v>
      </c>
      <c r="U313" s="31">
        <f>VLOOKUP(A313,'Absolute Total Monosaccharide C'!$E$2:$T$999,12)</f>
        <v>0</v>
      </c>
      <c r="V313" s="31">
        <f>VLOOKUP(A313,'Absolute Total Monosaccharide C'!$E$2:$T$999,13)</f>
        <v>0</v>
      </c>
      <c r="W313" s="31">
        <f>VLOOKUP(A313,'Absolute Total Monosaccharide C'!$E$2:$T$999,14)</f>
        <v>0.00021</v>
      </c>
      <c r="X313" s="31">
        <f>VLOOKUP(A313,'Absolute Total Monosaccharide C'!$E$2:$T$999,15)</f>
        <v>0</v>
      </c>
      <c r="Y313" s="31">
        <f>VLOOKUP(A313,'Absolute Total Monosaccharide C'!$E$2:$T$999,16)</f>
        <v>0</v>
      </c>
      <c r="Z313" s="100">
        <f>VLOOKUP(A313,'Absolute Total Monosaccharide C'!$E$2:$T$999,2)</f>
        <v>10.31</v>
      </c>
      <c r="AA313" s="19">
        <v>1.166968287</v>
      </c>
    </row>
    <row r="314">
      <c r="A314" s="19" t="s">
        <v>461</v>
      </c>
      <c r="B314" s="8" t="str">
        <f>VLOOKUP(A314,'Food Encyclopedia'!$C$2:$K$999,3)&amp;","&amp;VLOOKUP(A314,'Food Encyclopedia'!$C$2:$K$999,4)&amp;","&amp;VLOOKUP(A314,'Food Encyclopedia'!$C$2:$K$999,5)&amp;","&amp;VLOOKUP(A314,'Food Encyclopedia'!$C$2:$K$999,6)</f>
        <v>Potato, mini medley (purple), flesh, fresh,Signature Farms,,Vegetables</v>
      </c>
      <c r="C314" s="2" t="s">
        <v>418</v>
      </c>
      <c r="D314" s="31" t="str">
        <f>VLOOKUP(A314,'Food Encyclopedia'!$C$2:$K$999,6)</f>
        <v>Vegetables</v>
      </c>
      <c r="E314" s="98">
        <v>70.0</v>
      </c>
      <c r="F314" s="31">
        <f t="shared" si="1"/>
        <v>70000</v>
      </c>
      <c r="G314" s="31" t="str">
        <f>VLOOKUP(A314,'Food Encyclopedia'!$C$2:$K$999,7)</f>
        <v>Vegetable</v>
      </c>
      <c r="H314" s="31" t="str">
        <f t="shared" si="2"/>
        <v>#VALUE!</v>
      </c>
      <c r="I314" s="31" t="str">
        <f t="shared" si="3"/>
        <v>#VALUE!</v>
      </c>
      <c r="J314" s="99" t="str">
        <f t="shared" si="4"/>
        <v>#VALUE!</v>
      </c>
      <c r="K314" s="116" t="str">
        <f t="shared" si="5"/>
        <v>#VALUE!</v>
      </c>
      <c r="L314" s="31">
        <f>VLOOKUP(A314,'Absolute Total Monosaccharide C'!$E$2:$T$999,3)</f>
        <v>0.741433</v>
      </c>
      <c r="M314" s="31">
        <f>VLOOKUP(A314,'Absolute Total Monosaccharide C'!$E$2:$T$999,4)</f>
        <v>0.025329</v>
      </c>
      <c r="N314" s="31">
        <f>VLOOKUP(A314,'Absolute Total Monosaccharide C'!$E$2:$T$999,5)</f>
        <v>0</v>
      </c>
      <c r="O314" s="31">
        <f>VLOOKUP(A314,'Absolute Total Monosaccharide C'!$E$2:$T$999,6)</f>
        <v>0.000766</v>
      </c>
      <c r="P314" s="100">
        <f>VLOOKUP(A314,'Absolute Total Monosaccharide C'!$E$2:$T$999,7)</f>
        <v>0.003377</v>
      </c>
      <c r="Q314" s="31">
        <f>VLOOKUP(A314,'Absolute Total Monosaccharide C'!$E$2:$T$999,8)</f>
        <v>0.000444</v>
      </c>
      <c r="R314" s="31">
        <f>VLOOKUP(A314,'Absolute Total Monosaccharide C'!$E$2:$T$999,9)</f>
        <v>0.001226</v>
      </c>
      <c r="S314" s="31">
        <f>VLOOKUP(A314,'Absolute Total Monosaccharide C'!$E$2:$T$999,10)</f>
        <v>0</v>
      </c>
      <c r="T314" s="31">
        <f>VLOOKUP(A314,'Absolute Total Monosaccharide C'!$E$2:$T$999,11)</f>
        <v>0.006271</v>
      </c>
      <c r="U314" s="31">
        <f>VLOOKUP(A314,'Absolute Total Monosaccharide C'!$E$2:$T$999,12)</f>
        <v>0</v>
      </c>
      <c r="V314" s="31">
        <f>VLOOKUP(A314,'Absolute Total Monosaccharide C'!$E$2:$T$999,13)</f>
        <v>0</v>
      </c>
      <c r="W314" s="31">
        <f>VLOOKUP(A314,'Absolute Total Monosaccharide C'!$E$2:$T$999,14)</f>
        <v>0</v>
      </c>
      <c r="X314" s="31">
        <f>VLOOKUP(A314,'Absolute Total Monosaccharide C'!$E$2:$T$999,15)</f>
        <v>0</v>
      </c>
      <c r="Y314" s="31">
        <f>VLOOKUP(A314,'Absolute Total Monosaccharide C'!$E$2:$T$999,16)</f>
        <v>0.000192</v>
      </c>
      <c r="Z314" s="100">
        <f>VLOOKUP(A314,'Absolute Total Monosaccharide C'!$E$2:$T$999,2)</f>
        <v>10.33</v>
      </c>
      <c r="AA314" s="19">
        <v>0.845025683</v>
      </c>
    </row>
    <row r="315">
      <c r="A315" s="19" t="s">
        <v>1024</v>
      </c>
      <c r="B315" s="8" t="str">
        <f>VLOOKUP(A315,'Food Encyclopedia'!$C$2:$K$999,3)&amp;","&amp;VLOOKUP(A315,'Food Encyclopedia'!$C$2:$K$999,4)&amp;","&amp;VLOOKUP(A315,'Food Encyclopedia'!$C$2:$K$999,5)&amp;","&amp;VLOOKUP(A315,'Food Encyclopedia'!$C$2:$K$999,6)</f>
        <v>baby food blend, commercial product, jar,Gerber Natural,Banana, blueberry with Vitamin C, sitter (2nd foods),Fruits</v>
      </c>
      <c r="C315" s="2" t="s">
        <v>858</v>
      </c>
      <c r="D315" s="31" t="str">
        <f>VLOOKUP(A315,'Food Encyclopedia'!$C$2:$K$999,6)</f>
        <v>Fruits</v>
      </c>
      <c r="E315" s="98">
        <v>50.0</v>
      </c>
      <c r="F315" s="31">
        <f t="shared" si="1"/>
        <v>50000</v>
      </c>
      <c r="G315" s="31" t="str">
        <f>VLOOKUP(A315,'Food Encyclopedia'!$C$2:$K$999,7)</f>
        <v>Commercial weaning</v>
      </c>
      <c r="H315" s="31" t="str">
        <f t="shared" si="2"/>
        <v>#VALUE!</v>
      </c>
      <c r="I315" s="31" t="str">
        <f t="shared" si="3"/>
        <v>#VALUE!</v>
      </c>
      <c r="J315" s="99" t="str">
        <f t="shared" si="4"/>
        <v>#VALUE!</v>
      </c>
      <c r="K315" s="116" t="str">
        <f t="shared" si="5"/>
        <v>#VALUE!</v>
      </c>
      <c r="L315" s="31">
        <f>VLOOKUP(A315,'Absolute Total Monosaccharide C'!$E$2:$T$999,3)</f>
        <v>0.41245</v>
      </c>
      <c r="M315" s="31">
        <f>VLOOKUP(A315,'Absolute Total Monosaccharide C'!$E$2:$T$999,4)</f>
        <v>0.00571</v>
      </c>
      <c r="N315" s="31">
        <f>VLOOKUP(A315,'Absolute Total Monosaccharide C'!$E$2:$T$999,5)</f>
        <v>0.048552</v>
      </c>
      <c r="O315" s="31">
        <f>VLOOKUP(A315,'Absolute Total Monosaccharide C'!$E$2:$T$999,6)</f>
        <v>0.003178</v>
      </c>
      <c r="P315" s="100">
        <f>VLOOKUP(A315,'Absolute Total Monosaccharide C'!$E$2:$T$999,7)</f>
        <v>0.004211</v>
      </c>
      <c r="Q315" s="31">
        <f>VLOOKUP(A315,'Absolute Total Monosaccharide C'!$E$2:$T$999,8)</f>
        <v>0</v>
      </c>
      <c r="R315" s="31">
        <f>VLOOKUP(A315,'Absolute Total Monosaccharide C'!$E$2:$T$999,9)</f>
        <v>0.000395</v>
      </c>
      <c r="S315" s="31">
        <f>VLOOKUP(A315,'Absolute Total Monosaccharide C'!$E$2:$T$999,10)</f>
        <v>0</v>
      </c>
      <c r="T315" s="31">
        <f>VLOOKUP(A315,'Absolute Total Monosaccharide C'!$E$2:$T$999,11)</f>
        <v>0.010336</v>
      </c>
      <c r="U315" s="31">
        <f>VLOOKUP(A315,'Absolute Total Monosaccharide C'!$E$2:$T$999,12)</f>
        <v>0</v>
      </c>
      <c r="V315" s="31">
        <f>VLOOKUP(A315,'Absolute Total Monosaccharide C'!$E$2:$T$999,13)</f>
        <v>0</v>
      </c>
      <c r="W315" s="31">
        <f>VLOOKUP(A315,'Absolute Total Monosaccharide C'!$E$2:$T$999,14)</f>
        <v>0.002742</v>
      </c>
      <c r="X315" s="31">
        <f>VLOOKUP(A315,'Absolute Total Monosaccharide C'!$E$2:$T$999,15)</f>
        <v>0</v>
      </c>
      <c r="Y315" s="31">
        <f>VLOOKUP(A315,'Absolute Total Monosaccharide C'!$E$2:$T$999,16)</f>
        <v>0.000209</v>
      </c>
      <c r="Z315" s="100">
        <f>VLOOKUP(A315,'Absolute Total Monosaccharide C'!$E$2:$T$999,2)</f>
        <v>9.702</v>
      </c>
      <c r="AA315" s="31"/>
    </row>
    <row r="316">
      <c r="A316" s="19" t="s">
        <v>438</v>
      </c>
      <c r="B316" s="8" t="str">
        <f>VLOOKUP(A316,'Food Encyclopedia'!$C$2:$K$999,3)&amp;","&amp;VLOOKUP(A316,'Food Encyclopedia'!$C$2:$K$999,4)&amp;","&amp;VLOOKUP(A316,'Food Encyclopedia'!$C$2:$K$999,5)&amp;","&amp;VLOOKUP(A316,'Food Encyclopedia'!$C$2:$K$999,6)</f>
        <v>Squash, zucchini, green, whole, fresh,NA,,Vegetables</v>
      </c>
      <c r="C316" s="2" t="s">
        <v>192</v>
      </c>
      <c r="D316" s="31" t="str">
        <f>VLOOKUP(A316,'Food Encyclopedia'!$C$2:$K$999,6)</f>
        <v>Vegetables</v>
      </c>
      <c r="E316" s="98">
        <v>80.0</v>
      </c>
      <c r="F316" s="31">
        <f t="shared" si="1"/>
        <v>80000</v>
      </c>
      <c r="G316" s="31" t="str">
        <f>VLOOKUP(A316,'Food Encyclopedia'!$C$2:$K$999,7)</f>
        <v>Vegetable</v>
      </c>
      <c r="H316" s="31" t="str">
        <f t="shared" si="2"/>
        <v>#VALUE!</v>
      </c>
      <c r="I316" s="31" t="str">
        <f t="shared" si="3"/>
        <v>#VALUE!</v>
      </c>
      <c r="J316" s="99" t="str">
        <f t="shared" si="4"/>
        <v>#VALUE!</v>
      </c>
      <c r="K316" s="116" t="str">
        <f t="shared" si="5"/>
        <v>#VALUE!</v>
      </c>
      <c r="L316" s="31">
        <f>VLOOKUP(A316,'Absolute Total Monosaccharide C'!$E$2:$T$999,3)</f>
        <v>0.135498</v>
      </c>
      <c r="M316" s="31">
        <f>VLOOKUP(A316,'Absolute Total Monosaccharide C'!$E$2:$T$999,4)</f>
        <v>0.020043</v>
      </c>
      <c r="N316" s="31">
        <f>VLOOKUP(A316,'Absolute Total Monosaccharide C'!$E$2:$T$999,5)</f>
        <v>0</v>
      </c>
      <c r="O316" s="31">
        <f>VLOOKUP(A316,'Absolute Total Monosaccharide C'!$E$2:$T$999,6)</f>
        <v>0.011417</v>
      </c>
      <c r="P316" s="100">
        <f>VLOOKUP(A316,'Absolute Total Monosaccharide C'!$E$2:$T$999,7)</f>
        <v>0.010028</v>
      </c>
      <c r="Q316" s="31">
        <f>VLOOKUP(A316,'Absolute Total Monosaccharide C'!$E$2:$T$999,8)</f>
        <v>0.002494</v>
      </c>
      <c r="R316" s="31">
        <f>VLOOKUP(A316,'Absolute Total Monosaccharide C'!$E$2:$T$999,9)</f>
        <v>0.002363</v>
      </c>
      <c r="S316" s="31">
        <f>VLOOKUP(A316,'Absolute Total Monosaccharide C'!$E$2:$T$999,10)</f>
        <v>0</v>
      </c>
      <c r="T316" s="31">
        <f>VLOOKUP(A316,'Absolute Total Monosaccharide C'!$E$2:$T$999,11)</f>
        <v>0.021927</v>
      </c>
      <c r="U316" s="31">
        <f>VLOOKUP(A316,'Absolute Total Monosaccharide C'!$E$2:$T$999,12)</f>
        <v>0</v>
      </c>
      <c r="V316" s="31">
        <f>VLOOKUP(A316,'Absolute Total Monosaccharide C'!$E$2:$T$999,13)</f>
        <v>0</v>
      </c>
      <c r="W316" s="31">
        <f>VLOOKUP(A316,'Absolute Total Monosaccharide C'!$E$2:$T$999,14)</f>
        <v>0.002542</v>
      </c>
      <c r="X316" s="31">
        <f>VLOOKUP(A316,'Absolute Total Monosaccharide C'!$E$2:$T$999,15)</f>
        <v>0</v>
      </c>
      <c r="Y316" s="31">
        <f>VLOOKUP(A316,'Absolute Total Monosaccharide C'!$E$2:$T$999,16)</f>
        <v>0.002471</v>
      </c>
      <c r="Z316" s="100">
        <f>VLOOKUP(A316,'Absolute Total Monosaccharide C'!$E$2:$T$999,2)</f>
        <v>10.09</v>
      </c>
      <c r="AA316" s="19">
        <v>0.451972594</v>
      </c>
    </row>
    <row r="317">
      <c r="A317" s="19" t="s">
        <v>372</v>
      </c>
      <c r="B317" s="8" t="str">
        <f>VLOOKUP(A317,'Food Encyclopedia'!$C$2:$K$999,3)&amp;","&amp;VLOOKUP(A317,'Food Encyclopedia'!$C$2:$K$999,4)&amp;","&amp;VLOOKUP(A317,'Food Encyclopedia'!$C$2:$K$999,5)&amp;","&amp;VLOOKUP(A317,'Food Encyclopedia'!$C$2:$K$999,6)</f>
        <v>Spinach, NA, leaves, fresh,Cooking with Spinach,,Vegetables</v>
      </c>
      <c r="C317" s="2" t="s">
        <v>192</v>
      </c>
      <c r="D317" s="31" t="str">
        <f>VLOOKUP(A317,'Food Encyclopedia'!$C$2:$K$999,6)</f>
        <v>Vegetables</v>
      </c>
      <c r="E317" s="98">
        <v>30.0</v>
      </c>
      <c r="F317" s="31">
        <f t="shared" si="1"/>
        <v>30000</v>
      </c>
      <c r="G317" s="31" t="str">
        <f>VLOOKUP(A317,'Food Encyclopedia'!$C$2:$K$999,7)</f>
        <v>Vegetable</v>
      </c>
      <c r="H317" s="31" t="str">
        <f t="shared" si="2"/>
        <v>#VALUE!</v>
      </c>
      <c r="I317" s="31" t="str">
        <f t="shared" si="3"/>
        <v>#VALUE!</v>
      </c>
      <c r="J317" s="99" t="str">
        <f t="shared" si="4"/>
        <v>#VALUE!</v>
      </c>
      <c r="K317" s="116" t="str">
        <f t="shared" si="5"/>
        <v>#VALUE!</v>
      </c>
      <c r="L317" s="31">
        <f>VLOOKUP(A317,'Absolute Total Monosaccharide C'!$E$2:$T$999,3)</f>
        <v>0.01433</v>
      </c>
      <c r="M317" s="31">
        <f>VLOOKUP(A317,'Absolute Total Monosaccharide C'!$E$2:$T$999,4)</f>
        <v>0.030837</v>
      </c>
      <c r="N317" s="31">
        <f>VLOOKUP(A317,'Absolute Total Monosaccharide C'!$E$2:$T$999,5)</f>
        <v>0</v>
      </c>
      <c r="O317" s="31">
        <f>VLOOKUP(A317,'Absolute Total Monosaccharide C'!$E$2:$T$999,6)</f>
        <v>0.011489</v>
      </c>
      <c r="P317" s="100">
        <f>VLOOKUP(A317,'Absolute Total Monosaccharide C'!$E$2:$T$999,7)</f>
        <v>0.021517</v>
      </c>
      <c r="Q317" s="31">
        <f>VLOOKUP(A317,'Absolute Total Monosaccharide C'!$E$2:$T$999,8)</f>
        <v>0.001643</v>
      </c>
      <c r="R317" s="31">
        <f>VLOOKUP(A317,'Absolute Total Monosaccharide C'!$E$2:$T$999,9)</f>
        <v>0.00434</v>
      </c>
      <c r="S317" s="31">
        <f>VLOOKUP(A317,'Absolute Total Monosaccharide C'!$E$2:$T$999,10)</f>
        <v>0</v>
      </c>
      <c r="T317" s="31">
        <f>VLOOKUP(A317,'Absolute Total Monosaccharide C'!$E$2:$T$999,11)</f>
        <v>0.01881</v>
      </c>
      <c r="U317" s="31">
        <f>VLOOKUP(A317,'Absolute Total Monosaccharide C'!$E$2:$T$999,12)</f>
        <v>0</v>
      </c>
      <c r="V317" s="31">
        <f>VLOOKUP(A317,'Absolute Total Monosaccharide C'!$E$2:$T$999,13)</f>
        <v>0</v>
      </c>
      <c r="W317" s="31">
        <f>VLOOKUP(A317,'Absolute Total Monosaccharide C'!$E$2:$T$999,14)</f>
        <v>0.00026</v>
      </c>
      <c r="X317" s="31">
        <f>VLOOKUP(A317,'Absolute Total Monosaccharide C'!$E$2:$T$999,15)</f>
        <v>0</v>
      </c>
      <c r="Y317" s="31">
        <f>VLOOKUP(A317,'Absolute Total Monosaccharide C'!$E$2:$T$999,16)</f>
        <v>0.003434</v>
      </c>
      <c r="Z317" s="100">
        <f>VLOOKUP(A317,'Absolute Total Monosaccharide C'!$E$2:$T$999,2)</f>
        <v>10.28</v>
      </c>
      <c r="AA317" s="19">
        <v>0.144059485</v>
      </c>
    </row>
    <row r="318">
      <c r="A318" s="19" t="s">
        <v>821</v>
      </c>
      <c r="B318" s="8" t="str">
        <f>VLOOKUP(A318,'Food Encyclopedia'!$C$2:$K$999,3)&amp;","&amp;VLOOKUP(A318,'Food Encyclopedia'!$C$2:$K$999,4)&amp;","&amp;VLOOKUP(A318,'Food Encyclopedia'!$C$2:$K$999,5)&amp;","&amp;VLOOKUP(A318,'Food Encyclopedia'!$C$2:$K$999,6)</f>
        <v>Fruit &amp; Veggie blend, commercial product, pouch,Organics Happy Tot,Super Foods: organic Pears (1/3), green beans (5), peas (31) &amp; super chia (1 tsp), Stage 4 (Tots &amp; Tykes (12+ months)),Fruits</v>
      </c>
      <c r="C318" s="2" t="s">
        <v>812</v>
      </c>
      <c r="D318" s="31" t="str">
        <f>VLOOKUP(A318,'Food Encyclopedia'!$C$2:$K$999,6)</f>
        <v>Fruits</v>
      </c>
      <c r="E318" s="98">
        <v>50.0</v>
      </c>
      <c r="F318" s="31">
        <f t="shared" si="1"/>
        <v>50000</v>
      </c>
      <c r="G318" s="31" t="str">
        <f>VLOOKUP(A318,'Food Encyclopedia'!$C$2:$K$999,7)</f>
        <v>Commercial weaning</v>
      </c>
      <c r="H318" s="31" t="str">
        <f t="shared" si="2"/>
        <v>#VALUE!</v>
      </c>
      <c r="I318" s="31" t="str">
        <f t="shared" si="3"/>
        <v>#VALUE!</v>
      </c>
      <c r="J318" s="99" t="str">
        <f t="shared" si="4"/>
        <v>#VALUE!</v>
      </c>
      <c r="K318" s="116" t="str">
        <f t="shared" si="5"/>
        <v>#VALUE!</v>
      </c>
      <c r="L318" s="31">
        <f>VLOOKUP(A318,'Absolute Total Monosaccharide C'!$E$2:$T$999,3)</f>
        <v>0.130884</v>
      </c>
      <c r="M318" s="31">
        <f>VLOOKUP(A318,'Absolute Total Monosaccharide C'!$E$2:$T$999,4)</f>
        <v>0.01438</v>
      </c>
      <c r="N318" s="31">
        <f>VLOOKUP(A318,'Absolute Total Monosaccharide C'!$E$2:$T$999,5)</f>
        <v>0.085958</v>
      </c>
      <c r="O318" s="31">
        <f>VLOOKUP(A318,'Absolute Total Monosaccharide C'!$E$2:$T$999,6)</f>
        <v>0.007844</v>
      </c>
      <c r="P318" s="100">
        <f>VLOOKUP(A318,'Absolute Total Monosaccharide C'!$E$2:$T$999,7)</f>
        <v>0.02225</v>
      </c>
      <c r="Q318" s="31">
        <f>VLOOKUP(A318,'Absolute Total Monosaccharide C'!$E$2:$T$999,8)</f>
        <v>0</v>
      </c>
      <c r="R318" s="31">
        <f>VLOOKUP(A318,'Absolute Total Monosaccharide C'!$E$2:$T$999,9)</f>
        <v>0.001184</v>
      </c>
      <c r="S318" s="31">
        <f>VLOOKUP(A318,'Absolute Total Monosaccharide C'!$E$2:$T$999,10)</f>
        <v>0</v>
      </c>
      <c r="T318" s="31">
        <f>VLOOKUP(A318,'Absolute Total Monosaccharide C'!$E$2:$T$999,11)</f>
        <v>0.021872</v>
      </c>
      <c r="U318" s="31">
        <f>VLOOKUP(A318,'Absolute Total Monosaccharide C'!$E$2:$T$999,12)</f>
        <v>0</v>
      </c>
      <c r="V318" s="31">
        <f>VLOOKUP(A318,'Absolute Total Monosaccharide C'!$E$2:$T$999,13)</f>
        <v>0</v>
      </c>
      <c r="W318" s="31">
        <f>VLOOKUP(A318,'Absolute Total Monosaccharide C'!$E$2:$T$999,14)</f>
        <v>0.000374</v>
      </c>
      <c r="X318" s="31">
        <f>VLOOKUP(A318,'Absolute Total Monosaccharide C'!$E$2:$T$999,15)</f>
        <v>0</v>
      </c>
      <c r="Y318" s="31">
        <f>VLOOKUP(A318,'Absolute Total Monosaccharide C'!$E$2:$T$999,16)</f>
        <v>0</v>
      </c>
      <c r="Z318" s="100">
        <f>VLOOKUP(A318,'Absolute Total Monosaccharide C'!$E$2:$T$999,2)</f>
        <v>10.1</v>
      </c>
      <c r="AA318" s="19">
        <v>0.587731612</v>
      </c>
    </row>
    <row r="319">
      <c r="A319" s="19" t="s">
        <v>613</v>
      </c>
      <c r="B319" s="8" t="str">
        <f>VLOOKUP(A319,'Food Encyclopedia'!$C$2:$K$999,3)&amp;","&amp;VLOOKUP(A319,'Food Encyclopedia'!$C$2:$K$999,4)&amp;","&amp;VLOOKUP(A319,'Food Encyclopedia'!$C$2:$K$999,5)&amp;","&amp;VLOOKUP(A319,'Food Encyclopedia'!$C$2:$K$999,6)</f>
        <v>Spread, peanut, NA, jar,Jif,Creamy Peanut Butter,Beans, Peas, Legumes, Nuts, Seeds</v>
      </c>
      <c r="C319" s="2" t="s">
        <v>89</v>
      </c>
      <c r="D319" s="31" t="str">
        <f>VLOOKUP(A319,'Food Encyclopedia'!$C$2:$K$999,6)</f>
        <v>Beans, Peas, Legumes, Nuts, Seeds</v>
      </c>
      <c r="E319" s="98">
        <v>5.0</v>
      </c>
      <c r="F319" s="31">
        <f t="shared" si="1"/>
        <v>5000</v>
      </c>
      <c r="G319" s="31" t="str">
        <f>VLOOKUP(A319,'Food Encyclopedia'!$C$2:$K$999,7)</f>
        <v>Fats</v>
      </c>
      <c r="H319" s="31" t="str">
        <f t="shared" si="2"/>
        <v>#VALUE!</v>
      </c>
      <c r="I319" s="31" t="str">
        <f t="shared" si="3"/>
        <v>#VALUE!</v>
      </c>
      <c r="J319" s="99" t="str">
        <f t="shared" si="4"/>
        <v>#VALUE!</v>
      </c>
      <c r="K319" s="116" t="str">
        <f t="shared" si="5"/>
        <v>#VALUE!</v>
      </c>
      <c r="L319" s="31">
        <f>VLOOKUP(A319,'Absolute Total Monosaccharide C'!$E$2:$T$999,3)</f>
        <v>0.042104</v>
      </c>
      <c r="M319" s="31">
        <f>VLOOKUP(A319,'Absolute Total Monosaccharide C'!$E$2:$T$999,4)</f>
        <v>0.002688</v>
      </c>
      <c r="N319" s="31">
        <f>VLOOKUP(A319,'Absolute Total Monosaccharide C'!$E$2:$T$999,5)</f>
        <v>0</v>
      </c>
      <c r="O319" s="31">
        <f>VLOOKUP(A319,'Absolute Total Monosaccharide C'!$E$2:$T$999,6)</f>
        <v>0.004239</v>
      </c>
      <c r="P319" s="100">
        <f>VLOOKUP(A319,'Absolute Total Monosaccharide C'!$E$2:$T$999,7)</f>
        <v>0.009813</v>
      </c>
      <c r="Q319" s="31">
        <f>VLOOKUP(A319,'Absolute Total Monosaccharide C'!$E$2:$T$999,8)</f>
        <v>0.000481</v>
      </c>
      <c r="R319" s="31">
        <f>VLOOKUP(A319,'Absolute Total Monosaccharide C'!$E$2:$T$999,9)</f>
        <v>0.000553</v>
      </c>
      <c r="S319" s="31">
        <f>VLOOKUP(A319,'Absolute Total Monosaccharide C'!$E$2:$T$999,10)</f>
        <v>0</v>
      </c>
      <c r="T319" s="31">
        <f>VLOOKUP(A319,'Absolute Total Monosaccharide C'!$E$2:$T$999,11)</f>
        <v>0.003356</v>
      </c>
      <c r="U319" s="31">
        <f>VLOOKUP(A319,'Absolute Total Monosaccharide C'!$E$2:$T$999,12)</f>
        <v>0</v>
      </c>
      <c r="V319" s="31">
        <f>VLOOKUP(A319,'Absolute Total Monosaccharide C'!$E$2:$T$999,13)</f>
        <v>0</v>
      </c>
      <c r="W319" s="31">
        <f>VLOOKUP(A319,'Absolute Total Monosaccharide C'!$E$2:$T$999,14)</f>
        <v>0</v>
      </c>
      <c r="X319" s="31">
        <f>VLOOKUP(A319,'Absolute Total Monosaccharide C'!$E$2:$T$999,15)</f>
        <v>0.000176</v>
      </c>
      <c r="Y319" s="31">
        <f>VLOOKUP(A319,'Absolute Total Monosaccharide C'!$E$2:$T$999,16)</f>
        <v>0</v>
      </c>
      <c r="Z319" s="100">
        <f>VLOOKUP(A319,'Absolute Total Monosaccharide C'!$E$2:$T$999,2)</f>
        <v>10.48</v>
      </c>
      <c r="AA319" s="19">
        <v>0.076917152</v>
      </c>
    </row>
    <row r="320">
      <c r="A320" s="19" t="s">
        <v>202</v>
      </c>
      <c r="B320" s="8" t="str">
        <f>VLOOKUP(A320,'Food Encyclopedia'!$C$2:$K$999,3)&amp;","&amp;VLOOKUP(A320,'Food Encyclopedia'!$C$2:$K$999,4)&amp;","&amp;VLOOKUP(A320,'Food Encyclopedia'!$C$2:$K$999,5)&amp;","&amp;VLOOKUP(A320,'Food Encyclopedia'!$C$2:$K$999,6)</f>
        <v>Aprium, interspecifc, whole, fresh,NA,,Fruits</v>
      </c>
      <c r="C320" s="2" t="s">
        <v>89</v>
      </c>
      <c r="D320" s="31" t="str">
        <f>VLOOKUP(A320,'Food Encyclopedia'!$C$2:$K$999,6)</f>
        <v>Fruits</v>
      </c>
      <c r="E320" s="98">
        <v>30.0</v>
      </c>
      <c r="F320" s="31">
        <f t="shared" si="1"/>
        <v>30000</v>
      </c>
      <c r="G320" s="31" t="str">
        <f>VLOOKUP(A320,'Food Encyclopedia'!$C$2:$K$999,7)</f>
        <v>Fruit</v>
      </c>
      <c r="H320" s="31" t="str">
        <f t="shared" si="2"/>
        <v>#VALUE!</v>
      </c>
      <c r="I320" s="31" t="str">
        <f t="shared" si="3"/>
        <v>#VALUE!</v>
      </c>
      <c r="J320" s="99" t="str">
        <f t="shared" si="4"/>
        <v>#VALUE!</v>
      </c>
      <c r="K320" s="116" t="str">
        <f t="shared" si="5"/>
        <v>#VALUE!</v>
      </c>
      <c r="L320" s="31">
        <f>VLOOKUP(A320,'Absolute Total Monosaccharide C'!$E$2:$T$999,3)</f>
        <v>0.268881</v>
      </c>
      <c r="M320" s="31">
        <f>VLOOKUP(A320,'Absolute Total Monosaccharide C'!$E$2:$T$999,4)</f>
        <v>0.009486</v>
      </c>
      <c r="N320" s="31">
        <f>VLOOKUP(A320,'Absolute Total Monosaccharide C'!$E$2:$T$999,5)</f>
        <v>0.081905</v>
      </c>
      <c r="O320" s="31">
        <f>VLOOKUP(A320,'Absolute Total Monosaccharide C'!$E$2:$T$999,6)</f>
        <v>0.006927</v>
      </c>
      <c r="P320" s="100">
        <f>VLOOKUP(A320,'Absolute Total Monosaccharide C'!$E$2:$T$999,7)</f>
        <v>0.013454</v>
      </c>
      <c r="Q320" s="31">
        <f>VLOOKUP(A320,'Absolute Total Monosaccharide C'!$E$2:$T$999,8)</f>
        <v>0.001462</v>
      </c>
      <c r="R320" s="31">
        <f>VLOOKUP(A320,'Absolute Total Monosaccharide C'!$E$2:$T$999,9)</f>
        <v>0.001427</v>
      </c>
      <c r="S320" s="31">
        <f>VLOOKUP(A320,'Absolute Total Monosaccharide C'!$E$2:$T$999,10)</f>
        <v>0</v>
      </c>
      <c r="T320" s="31">
        <f>VLOOKUP(A320,'Absolute Total Monosaccharide C'!$E$2:$T$999,11)</f>
        <v>0.018524</v>
      </c>
      <c r="U320" s="31">
        <f>VLOOKUP(A320,'Absolute Total Monosaccharide C'!$E$2:$T$999,12)</f>
        <v>0</v>
      </c>
      <c r="V320" s="31">
        <f>VLOOKUP(A320,'Absolute Total Monosaccharide C'!$E$2:$T$999,13)</f>
        <v>0</v>
      </c>
      <c r="W320" s="31">
        <f>VLOOKUP(A320,'Absolute Total Monosaccharide C'!$E$2:$T$999,14)</f>
        <v>0.000821</v>
      </c>
      <c r="X320" s="31">
        <f>VLOOKUP(A320,'Absolute Total Monosaccharide C'!$E$2:$T$999,15)</f>
        <v>0</v>
      </c>
      <c r="Y320" s="31">
        <f>VLOOKUP(A320,'Absolute Total Monosaccharide C'!$E$2:$T$999,16)</f>
        <v>0</v>
      </c>
      <c r="Z320" s="100">
        <f>VLOOKUP(A320,'Absolute Total Monosaccharide C'!$E$2:$T$999,2)</f>
        <v>10.26</v>
      </c>
      <c r="AA320" s="31"/>
    </row>
    <row r="321">
      <c r="A321" s="19" t="s">
        <v>467</v>
      </c>
      <c r="B321" s="8" t="str">
        <f>VLOOKUP(A321,'Food Encyclopedia'!$C$2:$K$999,3)&amp;","&amp;VLOOKUP(A321,'Food Encyclopedia'!$C$2:$K$999,4)&amp;","&amp;VLOOKUP(A321,'Food Encyclopedia'!$C$2:$K$999,5)&amp;","&amp;VLOOKUP(A321,'Food Encyclopedia'!$C$2:$K$999,6)</f>
        <v>Potato, mini medley (yellow), whole, fresh,Signature Farms,,Vegetables</v>
      </c>
      <c r="C321" s="2" t="s">
        <v>418</v>
      </c>
      <c r="D321" s="31" t="str">
        <f>VLOOKUP(A321,'Food Encyclopedia'!$C$2:$K$999,6)</f>
        <v>Vegetables</v>
      </c>
      <c r="E321" s="98">
        <v>70.0</v>
      </c>
      <c r="F321" s="31">
        <f t="shared" si="1"/>
        <v>70000</v>
      </c>
      <c r="G321" s="31" t="str">
        <f>VLOOKUP(A321,'Food Encyclopedia'!$C$2:$K$999,7)</f>
        <v>Vegetable</v>
      </c>
      <c r="H321" s="31" t="str">
        <f t="shared" si="2"/>
        <v>#VALUE!</v>
      </c>
      <c r="I321" s="31" t="str">
        <f t="shared" si="3"/>
        <v>#VALUE!</v>
      </c>
      <c r="J321" s="99" t="str">
        <f t="shared" si="4"/>
        <v>#VALUE!</v>
      </c>
      <c r="K321" s="116" t="str">
        <f t="shared" si="5"/>
        <v>#VALUE!</v>
      </c>
      <c r="L321" s="31">
        <f>VLOOKUP(A321,'Absolute Total Monosaccharide C'!$E$2:$T$999,3)</f>
        <v>0.520405</v>
      </c>
      <c r="M321" s="31">
        <f>VLOOKUP(A321,'Absolute Total Monosaccharide C'!$E$2:$T$999,4)</f>
        <v>0.030321</v>
      </c>
      <c r="N321" s="31">
        <f>VLOOKUP(A321,'Absolute Total Monosaccharide C'!$E$2:$T$999,5)</f>
        <v>0</v>
      </c>
      <c r="O321" s="31">
        <f>VLOOKUP(A321,'Absolute Total Monosaccharide C'!$E$2:$T$999,6)</f>
        <v>0.001339</v>
      </c>
      <c r="P321" s="100">
        <f>VLOOKUP(A321,'Absolute Total Monosaccharide C'!$E$2:$T$999,7)</f>
        <v>0.004844</v>
      </c>
      <c r="Q321" s="31">
        <f>VLOOKUP(A321,'Absolute Total Monosaccharide C'!$E$2:$T$999,8)</f>
        <v>0.000358</v>
      </c>
      <c r="R321" s="31">
        <f>VLOOKUP(A321,'Absolute Total Monosaccharide C'!$E$2:$T$999,9)</f>
        <v>0.001009</v>
      </c>
      <c r="S321" s="31">
        <f>VLOOKUP(A321,'Absolute Total Monosaccharide C'!$E$2:$T$999,10)</f>
        <v>0</v>
      </c>
      <c r="T321" s="31">
        <f>VLOOKUP(A321,'Absolute Total Monosaccharide C'!$E$2:$T$999,11)</f>
        <v>0.009405</v>
      </c>
      <c r="U321" s="31">
        <f>VLOOKUP(A321,'Absolute Total Monosaccharide C'!$E$2:$T$999,12)</f>
        <v>0</v>
      </c>
      <c r="V321" s="31">
        <f>VLOOKUP(A321,'Absolute Total Monosaccharide C'!$E$2:$T$999,13)</f>
        <v>0</v>
      </c>
      <c r="W321" s="31">
        <f>VLOOKUP(A321,'Absolute Total Monosaccharide C'!$E$2:$T$999,14)</f>
        <v>0.000224</v>
      </c>
      <c r="X321" s="31">
        <f>VLOOKUP(A321,'Absolute Total Monosaccharide C'!$E$2:$T$999,15)</f>
        <v>0</v>
      </c>
      <c r="Y321" s="31">
        <f>VLOOKUP(A321,'Absolute Total Monosaccharide C'!$E$2:$T$999,16)</f>
        <v>0.000398</v>
      </c>
      <c r="Z321" s="100">
        <f>VLOOKUP(A321,'Absolute Total Monosaccharide C'!$E$2:$T$999,2)</f>
        <v>10.33</v>
      </c>
      <c r="AA321" s="19">
        <v>0.868764148</v>
      </c>
    </row>
    <row r="322">
      <c r="A322" s="19" t="s">
        <v>848</v>
      </c>
      <c r="B322" s="8" t="str">
        <f>VLOOKUP(A322,'Food Encyclopedia'!$C$2:$K$999,3)&amp;","&amp;VLOOKUP(A322,'Food Encyclopedia'!$C$2:$K$999,4)&amp;","&amp;VLOOKUP(A322,'Food Encyclopedia'!$C$2:$K$999,5)&amp;","&amp;VLOOKUP(A322,'Food Encyclopedia'!$C$2:$K$999,6)</f>
        <v>Organic Baby Food, commercial product, precooked, pouch,Organics Happy Baby,Bananas (2/5), plums (1/2), granola (2 tsp), water (5 tsp), Stage 2 (6+ months) meal,Fruits</v>
      </c>
      <c r="C322" s="2" t="s">
        <v>812</v>
      </c>
      <c r="D322" s="31" t="str">
        <f>VLOOKUP(A322,'Food Encyclopedia'!$C$2:$K$999,6)</f>
        <v>Fruits</v>
      </c>
      <c r="E322" s="98">
        <v>50.0</v>
      </c>
      <c r="F322" s="31">
        <f t="shared" si="1"/>
        <v>50000</v>
      </c>
      <c r="G322" s="31" t="str">
        <f>VLOOKUP(A322,'Food Encyclopedia'!$C$2:$K$999,7)</f>
        <v>Commercial weaning</v>
      </c>
      <c r="H322" s="31" t="str">
        <f t="shared" si="2"/>
        <v>#VALUE!</v>
      </c>
      <c r="I322" s="31" t="str">
        <f t="shared" si="3"/>
        <v>#VALUE!</v>
      </c>
      <c r="J322" s="99" t="str">
        <f t="shared" si="4"/>
        <v>#VALUE!</v>
      </c>
      <c r="K322" s="116" t="str">
        <f t="shared" si="5"/>
        <v>#VALUE!</v>
      </c>
      <c r="L322" s="31">
        <f>VLOOKUP(A322,'Absolute Total Monosaccharide C'!$E$2:$T$999,3)</f>
        <v>0.399083</v>
      </c>
      <c r="M322" s="31">
        <f>VLOOKUP(A322,'Absolute Total Monosaccharide C'!$E$2:$T$999,4)</f>
        <v>0.008895</v>
      </c>
      <c r="N322" s="31">
        <f>VLOOKUP(A322,'Absolute Total Monosaccharide C'!$E$2:$T$999,5)</f>
        <v>0.094706</v>
      </c>
      <c r="O322" s="31">
        <f>VLOOKUP(A322,'Absolute Total Monosaccharide C'!$E$2:$T$999,6)</f>
        <v>0.003162</v>
      </c>
      <c r="P322" s="100">
        <f>VLOOKUP(A322,'Absolute Total Monosaccharide C'!$E$2:$T$999,7)</f>
        <v>0.004463</v>
      </c>
      <c r="Q322" s="31">
        <f>VLOOKUP(A322,'Absolute Total Monosaccharide C'!$E$2:$T$999,8)</f>
        <v>0</v>
      </c>
      <c r="R322" s="31">
        <f>VLOOKUP(A322,'Absolute Total Monosaccharide C'!$E$2:$T$999,9)</f>
        <v>0.000372</v>
      </c>
      <c r="S322" s="31">
        <f>VLOOKUP(A322,'Absolute Total Monosaccharide C'!$E$2:$T$999,10)</f>
        <v>0</v>
      </c>
      <c r="T322" s="31">
        <f>VLOOKUP(A322,'Absolute Total Monosaccharide C'!$E$2:$T$999,11)</f>
        <v>0.007219</v>
      </c>
      <c r="U322" s="31">
        <f>VLOOKUP(A322,'Absolute Total Monosaccharide C'!$E$2:$T$999,12)</f>
        <v>0</v>
      </c>
      <c r="V322" s="31">
        <f>VLOOKUP(A322,'Absolute Total Monosaccharide C'!$E$2:$T$999,13)</f>
        <v>0</v>
      </c>
      <c r="W322" s="31">
        <f>VLOOKUP(A322,'Absolute Total Monosaccharide C'!$E$2:$T$999,14)</f>
        <v>0.002992</v>
      </c>
      <c r="X322" s="31">
        <f>VLOOKUP(A322,'Absolute Total Monosaccharide C'!$E$2:$T$999,15)</f>
        <v>0</v>
      </c>
      <c r="Y322" s="31">
        <f>VLOOKUP(A322,'Absolute Total Monosaccharide C'!$E$2:$T$999,16)</f>
        <v>0</v>
      </c>
      <c r="Z322" s="100">
        <f>VLOOKUP(A322,'Absolute Total Monosaccharide C'!$E$2:$T$999,2)</f>
        <v>9.98</v>
      </c>
      <c r="AA322" s="19">
        <v>0.95064027</v>
      </c>
    </row>
    <row r="323">
      <c r="A323" s="19" t="s">
        <v>152</v>
      </c>
      <c r="B323" s="8" t="str">
        <f>VLOOKUP(A323,'Food Encyclopedia'!$C$2:$K$999,3)&amp;","&amp;VLOOKUP(A323,'Food Encyclopedia'!$C$2:$K$999,4)&amp;","&amp;VLOOKUP(A323,'Food Encyclopedia'!$C$2:$K$999,5)&amp;","&amp;VLOOKUP(A323,'Food Encyclopedia'!$C$2:$K$999,6)</f>
        <v>Apple, pazazz, whole without seed, fresh,NA,,Fruits</v>
      </c>
      <c r="C323" s="2" t="s">
        <v>89</v>
      </c>
      <c r="D323" s="31" t="str">
        <f>VLOOKUP(A323,'Food Encyclopedia'!$C$2:$K$999,6)</f>
        <v>Fruits</v>
      </c>
      <c r="E323" s="98">
        <v>30.0</v>
      </c>
      <c r="F323" s="31">
        <f t="shared" si="1"/>
        <v>30000</v>
      </c>
      <c r="G323" s="31" t="str">
        <f>VLOOKUP(A323,'Food Encyclopedia'!$C$2:$K$999,7)</f>
        <v>Fruit</v>
      </c>
      <c r="H323" s="31" t="str">
        <f t="shared" si="2"/>
        <v>#VALUE!</v>
      </c>
      <c r="I323" s="31" t="str">
        <f t="shared" si="3"/>
        <v>#VALUE!</v>
      </c>
      <c r="J323" s="99" t="str">
        <f t="shared" si="4"/>
        <v>#VALUE!</v>
      </c>
      <c r="K323" s="116" t="str">
        <f t="shared" si="5"/>
        <v>#VALUE!</v>
      </c>
      <c r="L323" s="31">
        <f>VLOOKUP(A323,'Absolute Total Monosaccharide C'!$E$2:$T$999,3)</f>
        <v>0.204446</v>
      </c>
      <c r="M323" s="31">
        <f>VLOOKUP(A323,'Absolute Total Monosaccharide C'!$E$2:$T$999,4)</f>
        <v>0.013643</v>
      </c>
      <c r="N323" s="31">
        <f>VLOOKUP(A323,'Absolute Total Monosaccharide C'!$E$2:$T$999,5)</f>
        <v>0.22588</v>
      </c>
      <c r="O323" s="31">
        <f>VLOOKUP(A323,'Absolute Total Monosaccharide C'!$E$2:$T$999,6)</f>
        <v>0.01241</v>
      </c>
      <c r="P323" s="100">
        <f>VLOOKUP(A323,'Absolute Total Monosaccharide C'!$E$2:$T$999,7)</f>
        <v>0.01107</v>
      </c>
      <c r="Q323" s="31">
        <f>VLOOKUP(A323,'Absolute Total Monosaccharide C'!$E$2:$T$999,8)</f>
        <v>0.002735</v>
      </c>
      <c r="R323" s="31">
        <f>VLOOKUP(A323,'Absolute Total Monosaccharide C'!$E$2:$T$999,9)</f>
        <v>0.001145</v>
      </c>
      <c r="S323" s="31">
        <f>VLOOKUP(A323,'Absolute Total Monosaccharide C'!$E$2:$T$999,10)</f>
        <v>0</v>
      </c>
      <c r="T323" s="31">
        <f>VLOOKUP(A323,'Absolute Total Monosaccharide C'!$E$2:$T$999,11)</f>
        <v>0.013788</v>
      </c>
      <c r="U323" s="31">
        <f>VLOOKUP(A323,'Absolute Total Monosaccharide C'!$E$2:$T$999,12)</f>
        <v>0</v>
      </c>
      <c r="V323" s="31">
        <f>VLOOKUP(A323,'Absolute Total Monosaccharide C'!$E$2:$T$999,13)</f>
        <v>0</v>
      </c>
      <c r="W323" s="31">
        <f>VLOOKUP(A323,'Absolute Total Monosaccharide C'!$E$2:$T$999,14)</f>
        <v>0.001623</v>
      </c>
      <c r="X323" s="31">
        <f>VLOOKUP(A323,'Absolute Total Monosaccharide C'!$E$2:$T$999,15)</f>
        <v>0</v>
      </c>
      <c r="Y323" s="31">
        <f>VLOOKUP(A323,'Absolute Total Monosaccharide C'!$E$2:$T$999,16)</f>
        <v>0</v>
      </c>
      <c r="Z323" s="100">
        <f>VLOOKUP(A323,'Absolute Total Monosaccharide C'!$E$2:$T$999,2)</f>
        <v>10.34</v>
      </c>
      <c r="AA323" s="31"/>
    </row>
    <row r="324">
      <c r="A324" s="19" t="s">
        <v>469</v>
      </c>
      <c r="B324" s="8" t="str">
        <f>VLOOKUP(A324,'Food Encyclopedia'!$C$2:$K$999,3)&amp;","&amp;VLOOKUP(A324,'Food Encyclopedia'!$C$2:$K$999,4)&amp;","&amp;VLOOKUP(A324,'Food Encyclopedia'!$C$2:$K$999,5)&amp;","&amp;VLOOKUP(A324,'Food Encyclopedia'!$C$2:$K$999,6)</f>
        <v>Potato, mini medley (yellow), flesh, fresh,Signature Farms,,Vegetables</v>
      </c>
      <c r="C324" s="2" t="s">
        <v>418</v>
      </c>
      <c r="D324" s="31" t="str">
        <f>VLOOKUP(A324,'Food Encyclopedia'!$C$2:$K$999,6)</f>
        <v>Vegetables</v>
      </c>
      <c r="E324" s="98">
        <v>70.0</v>
      </c>
      <c r="F324" s="31">
        <f t="shared" si="1"/>
        <v>70000</v>
      </c>
      <c r="G324" s="31" t="str">
        <f>VLOOKUP(A324,'Food Encyclopedia'!$C$2:$K$999,7)</f>
        <v>Vegetable</v>
      </c>
      <c r="H324" s="31" t="str">
        <f t="shared" si="2"/>
        <v>#VALUE!</v>
      </c>
      <c r="I324" s="31" t="str">
        <f t="shared" si="3"/>
        <v>#VALUE!</v>
      </c>
      <c r="J324" s="99" t="str">
        <f t="shared" si="4"/>
        <v>#VALUE!</v>
      </c>
      <c r="K324" s="116" t="str">
        <f t="shared" si="5"/>
        <v>#VALUE!</v>
      </c>
      <c r="L324" s="31">
        <f>VLOOKUP(A324,'Absolute Total Monosaccharide C'!$E$2:$T$999,3)</f>
        <v>0.588277</v>
      </c>
      <c r="M324" s="31">
        <f>VLOOKUP(A324,'Absolute Total Monosaccharide C'!$E$2:$T$999,4)</f>
        <v>0.021967</v>
      </c>
      <c r="N324" s="31">
        <f>VLOOKUP(A324,'Absolute Total Monosaccharide C'!$E$2:$T$999,5)</f>
        <v>0</v>
      </c>
      <c r="O324" s="31">
        <f>VLOOKUP(A324,'Absolute Total Monosaccharide C'!$E$2:$T$999,6)</f>
        <v>0.000813</v>
      </c>
      <c r="P324" s="100">
        <f>VLOOKUP(A324,'Absolute Total Monosaccharide C'!$E$2:$T$999,7)</f>
        <v>0.003841</v>
      </c>
      <c r="Q324" s="31">
        <f>VLOOKUP(A324,'Absolute Total Monosaccharide C'!$E$2:$T$999,8)</f>
        <v>0.001072</v>
      </c>
      <c r="R324" s="31">
        <f>VLOOKUP(A324,'Absolute Total Monosaccharide C'!$E$2:$T$999,9)</f>
        <v>0.000813</v>
      </c>
      <c r="S324" s="31">
        <f>VLOOKUP(A324,'Absolute Total Monosaccharide C'!$E$2:$T$999,10)</f>
        <v>0</v>
      </c>
      <c r="T324" s="31">
        <f>VLOOKUP(A324,'Absolute Total Monosaccharide C'!$E$2:$T$999,11)</f>
        <v>0.006516</v>
      </c>
      <c r="U324" s="31">
        <f>VLOOKUP(A324,'Absolute Total Monosaccharide C'!$E$2:$T$999,12)</f>
        <v>0</v>
      </c>
      <c r="V324" s="31">
        <f>VLOOKUP(A324,'Absolute Total Monosaccharide C'!$E$2:$T$999,13)</f>
        <v>0</v>
      </c>
      <c r="W324" s="102">
        <f>VLOOKUP(A324,'Absolute Total Monosaccharide C'!$E$2:$T$999,14)</f>
        <v>0.0000281</v>
      </c>
      <c r="X324" s="31">
        <f>VLOOKUP(A324,'Absolute Total Monosaccharide C'!$E$2:$T$999,15)</f>
        <v>0</v>
      </c>
      <c r="Y324" s="31">
        <f>VLOOKUP(A324,'Absolute Total Monosaccharide C'!$E$2:$T$999,16)</f>
        <v>0.000368</v>
      </c>
      <c r="Z324" s="100">
        <f>VLOOKUP(A324,'Absolute Total Monosaccharide C'!$E$2:$T$999,2)</f>
        <v>10.38</v>
      </c>
      <c r="AA324" s="19">
        <v>1.088445991</v>
      </c>
    </row>
    <row r="325">
      <c r="A325" s="19" t="s">
        <v>213</v>
      </c>
      <c r="B325" s="8" t="str">
        <f>VLOOKUP(A325,'Food Encyclopedia'!$C$2:$K$999,3)&amp;","&amp;VLOOKUP(A325,'Food Encyclopedia'!$C$2:$K$999,4)&amp;","&amp;VLOOKUP(A325,'Food Encyclopedia'!$C$2:$K$999,5)&amp;","&amp;VLOOKUP(A325,'Food Encyclopedia'!$C$2:$K$999,6)</f>
        <v>Pluot, flavor gator, whole, fresh,Summeripe,,Fruits</v>
      </c>
      <c r="C325" s="2" t="s">
        <v>89</v>
      </c>
      <c r="D325" s="31" t="str">
        <f>VLOOKUP(A325,'Food Encyclopedia'!$C$2:$K$999,6)</f>
        <v>Fruits</v>
      </c>
      <c r="E325" s="98">
        <v>30.0</v>
      </c>
      <c r="F325" s="31">
        <f t="shared" si="1"/>
        <v>30000</v>
      </c>
      <c r="G325" s="31" t="str">
        <f>VLOOKUP(A325,'Food Encyclopedia'!$C$2:$K$999,7)</f>
        <v>Fruit</v>
      </c>
      <c r="H325" s="31" t="str">
        <f t="shared" si="2"/>
        <v>#VALUE!</v>
      </c>
      <c r="I325" s="31" t="str">
        <f t="shared" si="3"/>
        <v>#VALUE!</v>
      </c>
      <c r="J325" s="99" t="str">
        <f t="shared" si="4"/>
        <v>#VALUE!</v>
      </c>
      <c r="K325" s="116" t="str">
        <f t="shared" si="5"/>
        <v>#VALUE!</v>
      </c>
      <c r="L325" s="31">
        <f>VLOOKUP(A325,'Absolute Total Monosaccharide C'!$E$2:$T$999,3)</f>
        <v>0.279648</v>
      </c>
      <c r="M325" s="31">
        <f>VLOOKUP(A325,'Absolute Total Monosaccharide C'!$E$2:$T$999,4)</f>
        <v>0.024612</v>
      </c>
      <c r="N325" s="31">
        <f>VLOOKUP(A325,'Absolute Total Monosaccharide C'!$E$2:$T$999,5)</f>
        <v>0.080788</v>
      </c>
      <c r="O325" s="31">
        <f>VLOOKUP(A325,'Absolute Total Monosaccharide C'!$E$2:$T$999,6)</f>
        <v>0.006536</v>
      </c>
      <c r="P325" s="100">
        <f>VLOOKUP(A325,'Absolute Total Monosaccharide C'!$E$2:$T$999,7)</f>
        <v>0.011347</v>
      </c>
      <c r="Q325" s="31">
        <f>VLOOKUP(A325,'Absolute Total Monosaccharide C'!$E$2:$T$999,8)</f>
        <v>0.001338</v>
      </c>
      <c r="R325" s="31">
        <f>VLOOKUP(A325,'Absolute Total Monosaccharide C'!$E$2:$T$999,9)</f>
        <v>0.001262</v>
      </c>
      <c r="S325" s="31">
        <f>VLOOKUP(A325,'Absolute Total Monosaccharide C'!$E$2:$T$999,10)</f>
        <v>0</v>
      </c>
      <c r="T325" s="31">
        <f>VLOOKUP(A325,'Absolute Total Monosaccharide C'!$E$2:$T$999,11)</f>
        <v>0.013218</v>
      </c>
      <c r="U325" s="31">
        <f>VLOOKUP(A325,'Absolute Total Monosaccharide C'!$E$2:$T$999,12)</f>
        <v>0</v>
      </c>
      <c r="V325" s="31">
        <f>VLOOKUP(A325,'Absolute Total Monosaccharide C'!$E$2:$T$999,13)</f>
        <v>0</v>
      </c>
      <c r="W325" s="31">
        <f>VLOOKUP(A325,'Absolute Total Monosaccharide C'!$E$2:$T$999,14)</f>
        <v>0.001055</v>
      </c>
      <c r="X325" s="31">
        <f>VLOOKUP(A325,'Absolute Total Monosaccharide C'!$E$2:$T$999,15)</f>
        <v>0</v>
      </c>
      <c r="Y325" s="31">
        <f>VLOOKUP(A325,'Absolute Total Monosaccharide C'!$E$2:$T$999,16)</f>
        <v>0</v>
      </c>
      <c r="Z325" s="100">
        <f>VLOOKUP(A325,'Absolute Total Monosaccharide C'!$E$2:$T$999,2)</f>
        <v>10.08</v>
      </c>
      <c r="AA325" s="31"/>
    </row>
    <row r="326">
      <c r="A326" s="19" t="s">
        <v>920</v>
      </c>
      <c r="B326" s="8" t="str">
        <f>VLOOKUP(A326,'Food Encyclopedia'!$C$2:$K$999,3)&amp;","&amp;VLOOKUP(A326,'Food Encyclopedia'!$C$2:$K$999,4)&amp;","&amp;VLOOKUP(A326,'Food Encyclopedia'!$C$2:$K$999,5)&amp;","&amp;VLOOKUP(A326,'Food Encyclopedia'!$C$2:$K$999,6)</f>
        <v>Baby Organic, commercial product, pouch,Nature's Heart,Banana, Apple, raspberry, Stage 2 (6+ months),Fruits</v>
      </c>
      <c r="C326" s="2" t="s">
        <v>812</v>
      </c>
      <c r="D326" s="31" t="str">
        <f>VLOOKUP(A326,'Food Encyclopedia'!$C$2:$K$999,6)</f>
        <v>Fruits</v>
      </c>
      <c r="E326" s="98">
        <v>50.0</v>
      </c>
      <c r="F326" s="31">
        <f t="shared" si="1"/>
        <v>50000</v>
      </c>
      <c r="G326" s="31" t="str">
        <f>VLOOKUP(A326,'Food Encyclopedia'!$C$2:$K$999,7)</f>
        <v>Commercial weaning</v>
      </c>
      <c r="H326" s="31" t="str">
        <f t="shared" si="2"/>
        <v>#VALUE!</v>
      </c>
      <c r="I326" s="31" t="str">
        <f t="shared" si="3"/>
        <v>#VALUE!</v>
      </c>
      <c r="J326" s="99" t="str">
        <f t="shared" si="4"/>
        <v>#VALUE!</v>
      </c>
      <c r="K326" s="116" t="str">
        <f t="shared" si="5"/>
        <v>#VALUE!</v>
      </c>
      <c r="L326" s="31">
        <f>VLOOKUP(A326,'Absolute Total Monosaccharide C'!$E$2:$T$999,3)</f>
        <v>0.321215</v>
      </c>
      <c r="M326" s="31">
        <f>VLOOKUP(A326,'Absolute Total Monosaccharide C'!$E$2:$T$999,4)</f>
        <v>0.009648</v>
      </c>
      <c r="N326" s="31">
        <f>VLOOKUP(A326,'Absolute Total Monosaccharide C'!$E$2:$T$999,5)</f>
        <v>0.19283</v>
      </c>
      <c r="O326" s="31">
        <f>VLOOKUP(A326,'Absolute Total Monosaccharide C'!$E$2:$T$999,6)</f>
        <v>0.006504</v>
      </c>
      <c r="P326" s="100">
        <f>VLOOKUP(A326,'Absolute Total Monosaccharide C'!$E$2:$T$999,7)</f>
        <v>0.006967</v>
      </c>
      <c r="Q326" s="31">
        <f>VLOOKUP(A326,'Absolute Total Monosaccharide C'!$E$2:$T$999,8)</f>
        <v>0.001054</v>
      </c>
      <c r="R326" s="31">
        <f>VLOOKUP(A326,'Absolute Total Monosaccharide C'!$E$2:$T$999,9)</f>
        <v>0.000605</v>
      </c>
      <c r="S326" s="31">
        <f>VLOOKUP(A326,'Absolute Total Monosaccharide C'!$E$2:$T$999,10)</f>
        <v>0</v>
      </c>
      <c r="T326" s="31">
        <f>VLOOKUP(A326,'Absolute Total Monosaccharide C'!$E$2:$T$999,11)</f>
        <v>0.011264</v>
      </c>
      <c r="U326" s="31">
        <f>VLOOKUP(A326,'Absolute Total Monosaccharide C'!$E$2:$T$999,12)</f>
        <v>0</v>
      </c>
      <c r="V326" s="31">
        <f>VLOOKUP(A326,'Absolute Total Monosaccharide C'!$E$2:$T$999,13)</f>
        <v>0</v>
      </c>
      <c r="W326" s="31">
        <f>VLOOKUP(A326,'Absolute Total Monosaccharide C'!$E$2:$T$999,14)</f>
        <v>0.003109</v>
      </c>
      <c r="X326" s="31">
        <f>VLOOKUP(A326,'Absolute Total Monosaccharide C'!$E$2:$T$999,15)</f>
        <v>0.000296</v>
      </c>
      <c r="Y326" s="31">
        <f>VLOOKUP(A326,'Absolute Total Monosaccharide C'!$E$2:$T$999,16)</f>
        <v>0</v>
      </c>
      <c r="Z326" s="100">
        <f>VLOOKUP(A326,'Absolute Total Monosaccharide C'!$E$2:$T$999,2)</f>
        <v>10.17</v>
      </c>
      <c r="AA326" s="19">
        <v>0.878903705</v>
      </c>
    </row>
    <row r="327">
      <c r="A327" s="19" t="s">
        <v>953</v>
      </c>
      <c r="B327" s="8" t="str">
        <f>VLOOKUP(A327,'Food Encyclopedia'!$C$2:$K$999,3)&amp;","&amp;VLOOKUP(A327,'Food Encyclopedia'!$C$2:$K$999,4)&amp;","&amp;VLOOKUP(A327,'Food Encyclopedia'!$C$2:$K$999,5)&amp;","&amp;VLOOKUP(A327,'Food Encyclopedia'!$C$2:$K$999,6)</f>
        <v>4 Food group blend, commercial product, pouch,Plum Organics,mighty 4 food group blend, strawberries (5), bananas (1/3), kale (1/3 cup), greek yogurt (1 tbsp), armaranth (1/2 tsp), oat (1/2 tsp), chia seeds (1 pinch), water (4 tsp), tots,Fruits</v>
      </c>
      <c r="C327" s="2" t="s">
        <v>812</v>
      </c>
      <c r="D327" s="31" t="str">
        <f>VLOOKUP(A327,'Food Encyclopedia'!$C$2:$K$999,6)</f>
        <v>Fruits</v>
      </c>
      <c r="E327" s="98">
        <v>50.0</v>
      </c>
      <c r="F327" s="31">
        <f t="shared" si="1"/>
        <v>50000</v>
      </c>
      <c r="G327" s="31" t="str">
        <f>VLOOKUP(A327,'Food Encyclopedia'!$C$2:$K$999,7)</f>
        <v>Commercial weaning</v>
      </c>
      <c r="H327" s="31" t="str">
        <f t="shared" si="2"/>
        <v>#VALUE!</v>
      </c>
      <c r="I327" s="31" t="str">
        <f t="shared" si="3"/>
        <v>#VALUE!</v>
      </c>
      <c r="J327" s="99" t="str">
        <f t="shared" si="4"/>
        <v>#VALUE!</v>
      </c>
      <c r="K327" s="116" t="str">
        <f t="shared" si="5"/>
        <v>#VALUE!</v>
      </c>
      <c r="L327" s="31">
        <f>VLOOKUP(A327,'Absolute Total Monosaccharide C'!$E$2:$T$999,3)</f>
        <v>0.360245</v>
      </c>
      <c r="M327" s="31">
        <f>VLOOKUP(A327,'Absolute Total Monosaccharide C'!$E$2:$T$999,4)</f>
        <v>0.02044</v>
      </c>
      <c r="N327" s="31">
        <f>VLOOKUP(A327,'Absolute Total Monosaccharide C'!$E$2:$T$999,5)</f>
        <v>0.062224</v>
      </c>
      <c r="O327" s="31">
        <f>VLOOKUP(A327,'Absolute Total Monosaccharide C'!$E$2:$T$999,6)</f>
        <v>0.003258</v>
      </c>
      <c r="P327" s="100">
        <f>VLOOKUP(A327,'Absolute Total Monosaccharide C'!$E$2:$T$999,7)</f>
        <v>0.005222</v>
      </c>
      <c r="Q327" s="31">
        <f>VLOOKUP(A327,'Absolute Total Monosaccharide C'!$E$2:$T$999,8)</f>
        <v>0</v>
      </c>
      <c r="R327" s="31">
        <f>VLOOKUP(A327,'Absolute Total Monosaccharide C'!$E$2:$T$999,9)</f>
        <v>0.000552</v>
      </c>
      <c r="S327" s="31">
        <f>VLOOKUP(A327,'Absolute Total Monosaccharide C'!$E$2:$T$999,10)</f>
        <v>0</v>
      </c>
      <c r="T327" s="31">
        <f>VLOOKUP(A327,'Absolute Total Monosaccharide C'!$E$2:$T$999,11)</f>
        <v>0.008435</v>
      </c>
      <c r="U327" s="31">
        <f>VLOOKUP(A327,'Absolute Total Monosaccharide C'!$E$2:$T$999,12)</f>
        <v>0</v>
      </c>
      <c r="V327" s="31">
        <f>VLOOKUP(A327,'Absolute Total Monosaccharide C'!$E$2:$T$999,13)</f>
        <v>0</v>
      </c>
      <c r="W327" s="31">
        <f>VLOOKUP(A327,'Absolute Total Monosaccharide C'!$E$2:$T$999,14)</f>
        <v>0.001586</v>
      </c>
      <c r="X327" s="31">
        <f>VLOOKUP(A327,'Absolute Total Monosaccharide C'!$E$2:$T$999,15)</f>
        <v>0</v>
      </c>
      <c r="Y327" s="31">
        <f>VLOOKUP(A327,'Absolute Total Monosaccharide C'!$E$2:$T$999,16)</f>
        <v>0</v>
      </c>
      <c r="Z327" s="100">
        <f>VLOOKUP(A327,'Absolute Total Monosaccharide C'!$E$2:$T$999,2)</f>
        <v>10.06</v>
      </c>
      <c r="AA327" s="19">
        <v>0.763790505</v>
      </c>
    </row>
    <row r="328">
      <c r="A328" s="19" t="s">
        <v>219</v>
      </c>
      <c r="B328" s="8" t="str">
        <f>VLOOKUP(A328,'Food Encyclopedia'!$C$2:$K$999,3)&amp;","&amp;VLOOKUP(A328,'Food Encyclopedia'!$C$2:$K$999,4)&amp;","&amp;VLOOKUP(A328,'Food Encyclopedia'!$C$2:$K$999,5)&amp;","&amp;VLOOKUP(A328,'Food Encyclopedia'!$C$2:$K$999,6)</f>
        <v>Pluot, plumogranate, whole, fresh,NA,,Fruits</v>
      </c>
      <c r="C328" s="2" t="s">
        <v>89</v>
      </c>
      <c r="D328" s="31" t="str">
        <f>VLOOKUP(A328,'Food Encyclopedia'!$C$2:$K$999,6)</f>
        <v>Fruits</v>
      </c>
      <c r="E328" s="98">
        <v>30.0</v>
      </c>
      <c r="F328" s="31">
        <f t="shared" si="1"/>
        <v>30000</v>
      </c>
      <c r="G328" s="31" t="str">
        <f>VLOOKUP(A328,'Food Encyclopedia'!$C$2:$K$999,7)</f>
        <v>Fruit</v>
      </c>
      <c r="H328" s="31" t="str">
        <f t="shared" si="2"/>
        <v>#VALUE!</v>
      </c>
      <c r="I328" s="31" t="str">
        <f t="shared" si="3"/>
        <v>#VALUE!</v>
      </c>
      <c r="J328" s="99" t="str">
        <f t="shared" si="4"/>
        <v>#VALUE!</v>
      </c>
      <c r="K328" s="116" t="str">
        <f t="shared" si="5"/>
        <v>#VALUE!</v>
      </c>
      <c r="L328" s="31">
        <f>VLOOKUP(A328,'Absolute Total Monosaccharide C'!$E$2:$T$999,3)</f>
        <v>0.273633</v>
      </c>
      <c r="M328" s="31">
        <f>VLOOKUP(A328,'Absolute Total Monosaccharide C'!$E$2:$T$999,4)</f>
        <v>0.019625</v>
      </c>
      <c r="N328" s="31">
        <f>VLOOKUP(A328,'Absolute Total Monosaccharide C'!$E$2:$T$999,5)</f>
        <v>0.055624</v>
      </c>
      <c r="O328" s="31">
        <f>VLOOKUP(A328,'Absolute Total Monosaccharide C'!$E$2:$T$999,6)</f>
        <v>0.008307</v>
      </c>
      <c r="P328" s="100">
        <f>VLOOKUP(A328,'Absolute Total Monosaccharide C'!$E$2:$T$999,7)</f>
        <v>0.011808</v>
      </c>
      <c r="Q328" s="31">
        <f>VLOOKUP(A328,'Absolute Total Monosaccharide C'!$E$2:$T$999,8)</f>
        <v>0.001644</v>
      </c>
      <c r="R328" s="31">
        <f>VLOOKUP(A328,'Absolute Total Monosaccharide C'!$E$2:$T$999,9)</f>
        <v>0.001586</v>
      </c>
      <c r="S328" s="31">
        <f>VLOOKUP(A328,'Absolute Total Monosaccharide C'!$E$2:$T$999,10)</f>
        <v>0</v>
      </c>
      <c r="T328" s="31">
        <f>VLOOKUP(A328,'Absolute Total Monosaccharide C'!$E$2:$T$999,11)</f>
        <v>0.017111</v>
      </c>
      <c r="U328" s="31">
        <f>VLOOKUP(A328,'Absolute Total Monosaccharide C'!$E$2:$T$999,12)</f>
        <v>0</v>
      </c>
      <c r="V328" s="31">
        <f>VLOOKUP(A328,'Absolute Total Monosaccharide C'!$E$2:$T$999,13)</f>
        <v>0</v>
      </c>
      <c r="W328" s="31">
        <f>VLOOKUP(A328,'Absolute Total Monosaccharide C'!$E$2:$T$999,14)</f>
        <v>0.000655</v>
      </c>
      <c r="X328" s="31">
        <f>VLOOKUP(A328,'Absolute Total Monosaccharide C'!$E$2:$T$999,15)</f>
        <v>0</v>
      </c>
      <c r="Y328" s="31">
        <f>VLOOKUP(A328,'Absolute Total Monosaccharide C'!$E$2:$T$999,16)</f>
        <v>0</v>
      </c>
      <c r="Z328" s="100">
        <f>VLOOKUP(A328,'Absolute Total Monosaccharide C'!$E$2:$T$999,2)</f>
        <v>10.43</v>
      </c>
      <c r="AA328" s="31"/>
    </row>
    <row r="329">
      <c r="A329" s="19" t="s">
        <v>1079</v>
      </c>
      <c r="B329" s="8" t="str">
        <f>VLOOKUP(A329,'Food Encyclopedia'!$C$2:$K$999,3)&amp;","&amp;VLOOKUP(A329,'Food Encyclopedia'!$C$2:$K$999,4)&amp;","&amp;VLOOKUP(A329,'Food Encyclopedia'!$C$2:$K$999,5)&amp;","&amp;VLOOKUP(A329,'Food Encyclopedia'!$C$2:$K$999,6)</f>
        <v>Fruit and yogurt, commercial product, pouch,Gerber,Peaches &amp; Cream: Apple (1/4), peach (1/8), yogurt (2 tbsp), Toddler (12+ months),Fruits</v>
      </c>
      <c r="C329" s="2" t="s">
        <v>812</v>
      </c>
      <c r="D329" s="31" t="str">
        <f>VLOOKUP(A329,'Food Encyclopedia'!$C$2:$K$999,6)</f>
        <v>Fruits</v>
      </c>
      <c r="E329" s="98">
        <v>50.0</v>
      </c>
      <c r="F329" s="31">
        <f t="shared" si="1"/>
        <v>50000</v>
      </c>
      <c r="G329" s="31" t="str">
        <f>VLOOKUP(A329,'Food Encyclopedia'!$C$2:$K$999,7)</f>
        <v>Commercial weaning</v>
      </c>
      <c r="H329" s="31" t="str">
        <f t="shared" si="2"/>
        <v>#VALUE!</v>
      </c>
      <c r="I329" s="31" t="str">
        <f t="shared" si="3"/>
        <v>#VALUE!</v>
      </c>
      <c r="J329" s="99" t="str">
        <f t="shared" si="4"/>
        <v>#VALUE!</v>
      </c>
      <c r="K329" s="116" t="str">
        <f t="shared" si="5"/>
        <v>#VALUE!</v>
      </c>
      <c r="L329" s="31">
        <f>VLOOKUP(A329,'Absolute Total Monosaccharide C'!$E$2:$T$999,3)</f>
        <v>0.338722</v>
      </c>
      <c r="M329" s="31">
        <f>VLOOKUP(A329,'Absolute Total Monosaccharide C'!$E$2:$T$999,4)</f>
        <v>0.048398</v>
      </c>
      <c r="N329" s="31">
        <f>VLOOKUP(A329,'Absolute Total Monosaccharide C'!$E$2:$T$999,5)</f>
        <v>0.092867</v>
      </c>
      <c r="O329" s="31">
        <f>VLOOKUP(A329,'Absolute Total Monosaccharide C'!$E$2:$T$999,6)</f>
        <v>0.00778</v>
      </c>
      <c r="P329" s="100">
        <f>VLOOKUP(A329,'Absolute Total Monosaccharide C'!$E$2:$T$999,7)</f>
        <v>0.007787</v>
      </c>
      <c r="Q329" s="31">
        <f>VLOOKUP(A329,'Absolute Total Monosaccharide C'!$E$2:$T$999,8)</f>
        <v>0</v>
      </c>
      <c r="R329" s="31">
        <f>VLOOKUP(A329,'Absolute Total Monosaccharide C'!$E$2:$T$999,9)</f>
        <v>0.000627</v>
      </c>
      <c r="S329" s="31">
        <f>VLOOKUP(A329,'Absolute Total Monosaccharide C'!$E$2:$T$999,10)</f>
        <v>0</v>
      </c>
      <c r="T329" s="31">
        <f>VLOOKUP(A329,'Absolute Total Monosaccharide C'!$E$2:$T$999,11)</f>
        <v>0.013877</v>
      </c>
      <c r="U329" s="31">
        <f>VLOOKUP(A329,'Absolute Total Monosaccharide C'!$E$2:$T$999,12)</f>
        <v>0</v>
      </c>
      <c r="V329" s="31">
        <f>VLOOKUP(A329,'Absolute Total Monosaccharide C'!$E$2:$T$999,13)</f>
        <v>0</v>
      </c>
      <c r="W329" s="31">
        <f>VLOOKUP(A329,'Absolute Total Monosaccharide C'!$E$2:$T$999,14)</f>
        <v>0.000288</v>
      </c>
      <c r="X329" s="31">
        <f>VLOOKUP(A329,'Absolute Total Monosaccharide C'!$E$2:$T$999,15)</f>
        <v>0</v>
      </c>
      <c r="Y329" s="31">
        <f>VLOOKUP(A329,'Absolute Total Monosaccharide C'!$E$2:$T$999,16)</f>
        <v>0</v>
      </c>
      <c r="Z329" s="100">
        <f>VLOOKUP(A329,'Absolute Total Monosaccharide C'!$E$2:$T$999,2)</f>
        <v>10.26</v>
      </c>
      <c r="AA329" s="31"/>
    </row>
    <row r="330">
      <c r="A330" s="19" t="s">
        <v>1033</v>
      </c>
      <c r="B330" s="8" t="str">
        <f>VLOOKUP(A330,'Food Encyclopedia'!$C$2:$K$999,3)&amp;","&amp;VLOOKUP(A330,'Food Encyclopedia'!$C$2:$K$999,4)&amp;","&amp;VLOOKUP(A330,'Food Encyclopedia'!$C$2:$K$999,5)&amp;","&amp;VLOOKUP(A330,'Food Encyclopedia'!$C$2:$K$999,6)</f>
        <v>baby food blend, commercial product, pouch,Gerber Organic,Pumpkin (3 1/2 tbsp), banana (1/3), carrot (1/6), sitter (2nd foods),Vegetables</v>
      </c>
      <c r="C330" s="2" t="s">
        <v>812</v>
      </c>
      <c r="D330" s="31" t="str">
        <f>VLOOKUP(A330,'Food Encyclopedia'!$C$2:$K$999,6)</f>
        <v>Vegetables</v>
      </c>
      <c r="E330" s="98">
        <v>50.0</v>
      </c>
      <c r="F330" s="31">
        <f t="shared" si="1"/>
        <v>50000</v>
      </c>
      <c r="G330" s="31" t="str">
        <f>VLOOKUP(A330,'Food Encyclopedia'!$C$2:$K$999,7)</f>
        <v>Commercial weaning</v>
      </c>
      <c r="H330" s="31" t="str">
        <f t="shared" si="2"/>
        <v>#VALUE!</v>
      </c>
      <c r="I330" s="31" t="str">
        <f t="shared" si="3"/>
        <v>#VALUE!</v>
      </c>
      <c r="J330" s="99" t="str">
        <f t="shared" si="4"/>
        <v>#VALUE!</v>
      </c>
      <c r="K330" s="116" t="str">
        <f t="shared" si="5"/>
        <v>#VALUE!</v>
      </c>
      <c r="L330" s="31">
        <f>VLOOKUP(A330,'Absolute Total Monosaccharide C'!$E$2:$T$999,3)</f>
        <v>0.299436</v>
      </c>
      <c r="M330" s="31">
        <f>VLOOKUP(A330,'Absolute Total Monosaccharide C'!$E$2:$T$999,4)</f>
        <v>0.011683</v>
      </c>
      <c r="N330" s="31">
        <f>VLOOKUP(A330,'Absolute Total Monosaccharide C'!$E$2:$T$999,5)</f>
        <v>0.187338</v>
      </c>
      <c r="O330" s="31">
        <f>VLOOKUP(A330,'Absolute Total Monosaccharide C'!$E$2:$T$999,6)</f>
        <v>0.00488</v>
      </c>
      <c r="P330" s="100">
        <f>VLOOKUP(A330,'Absolute Total Monosaccharide C'!$E$2:$T$999,7)</f>
        <v>0.005565</v>
      </c>
      <c r="Q330" s="31">
        <f>VLOOKUP(A330,'Absolute Total Monosaccharide C'!$E$2:$T$999,8)</f>
        <v>0.000913</v>
      </c>
      <c r="R330" s="31">
        <f>VLOOKUP(A330,'Absolute Total Monosaccharide C'!$E$2:$T$999,9)</f>
        <v>0.000975</v>
      </c>
      <c r="S330" s="31">
        <f>VLOOKUP(A330,'Absolute Total Monosaccharide C'!$E$2:$T$999,10)</f>
        <v>0</v>
      </c>
      <c r="T330" s="31">
        <f>VLOOKUP(A330,'Absolute Total Monosaccharide C'!$E$2:$T$999,11)</f>
        <v>0.014193</v>
      </c>
      <c r="U330" s="31">
        <f>VLOOKUP(A330,'Absolute Total Monosaccharide C'!$E$2:$T$999,12)</f>
        <v>0</v>
      </c>
      <c r="V330" s="31">
        <f>VLOOKUP(A330,'Absolute Total Monosaccharide C'!$E$2:$T$999,13)</f>
        <v>0</v>
      </c>
      <c r="W330" s="31">
        <f>VLOOKUP(A330,'Absolute Total Monosaccharide C'!$E$2:$T$999,14)</f>
        <v>0.005037</v>
      </c>
      <c r="X330" s="31">
        <f>VLOOKUP(A330,'Absolute Total Monosaccharide C'!$E$2:$T$999,15)</f>
        <v>0.000635</v>
      </c>
      <c r="Y330" s="31">
        <f>VLOOKUP(A330,'Absolute Total Monosaccharide C'!$E$2:$T$999,16)</f>
        <v>0</v>
      </c>
      <c r="Z330" s="100">
        <f>VLOOKUP(A330,'Absolute Total Monosaccharide C'!$E$2:$T$999,2)</f>
        <v>10.16</v>
      </c>
      <c r="AA330" s="31"/>
    </row>
    <row r="331">
      <c r="A331" s="19" t="s">
        <v>260</v>
      </c>
      <c r="B331" s="8" t="str">
        <f>VLOOKUP(A331,'Food Encyclopedia'!$C$2:$K$999,3)&amp;","&amp;VLOOKUP(A331,'Food Encyclopedia'!$C$2:$K$999,4)&amp;","&amp;VLOOKUP(A331,'Food Encyclopedia'!$C$2:$K$999,5)&amp;","&amp;VLOOKUP(A331,'Food Encyclopedia'!$C$2:$K$999,6)</f>
        <v>Tomato, Glorys, whole , fresh,Nature Sweet,,Vegetables</v>
      </c>
      <c r="C331" s="2" t="s">
        <v>89</v>
      </c>
      <c r="D331" s="31" t="str">
        <f>VLOOKUP(A331,'Food Encyclopedia'!$C$2:$K$999,6)</f>
        <v>Vegetables</v>
      </c>
      <c r="E331" s="98">
        <v>60.0</v>
      </c>
      <c r="F331" s="31">
        <f t="shared" si="1"/>
        <v>60000</v>
      </c>
      <c r="G331" s="31" t="str">
        <f>VLOOKUP(A331,'Food Encyclopedia'!$C$2:$K$999,7)</f>
        <v>Fruit</v>
      </c>
      <c r="H331" s="31" t="str">
        <f t="shared" si="2"/>
        <v>#VALUE!</v>
      </c>
      <c r="I331" s="31" t="str">
        <f t="shared" si="3"/>
        <v>#VALUE!</v>
      </c>
      <c r="J331" s="99" t="str">
        <f t="shared" si="4"/>
        <v>#VALUE!</v>
      </c>
      <c r="K331" s="116" t="str">
        <f t="shared" si="5"/>
        <v>#VALUE!</v>
      </c>
      <c r="L331" s="31">
        <f>VLOOKUP(A331,'Absolute Total Monosaccharide C'!$E$2:$T$999,3)</f>
        <v>0.21621</v>
      </c>
      <c r="M331" s="31">
        <f>VLOOKUP(A331,'Absolute Total Monosaccharide C'!$E$2:$T$999,4)</f>
        <v>0.01624</v>
      </c>
      <c r="N331" s="31">
        <f>VLOOKUP(A331,'Absolute Total Monosaccharide C'!$E$2:$T$999,5)</f>
        <v>0.086674</v>
      </c>
      <c r="O331" s="31">
        <f>VLOOKUP(A331,'Absolute Total Monosaccharide C'!$E$2:$T$999,6)</f>
        <v>0.009631</v>
      </c>
      <c r="P331" s="100">
        <f>VLOOKUP(A331,'Absolute Total Monosaccharide C'!$E$2:$T$999,7)</f>
        <v>0.008584</v>
      </c>
      <c r="Q331" s="31">
        <f>VLOOKUP(A331,'Absolute Total Monosaccharide C'!$E$2:$T$999,8)</f>
        <v>0.000394</v>
      </c>
      <c r="R331" s="31">
        <f>VLOOKUP(A331,'Absolute Total Monosaccharide C'!$E$2:$T$999,9)</f>
        <v>0.001704</v>
      </c>
      <c r="S331" s="31">
        <f>VLOOKUP(A331,'Absolute Total Monosaccharide C'!$E$2:$T$999,10)</f>
        <v>0</v>
      </c>
      <c r="T331" s="31">
        <f>VLOOKUP(A331,'Absolute Total Monosaccharide C'!$E$2:$T$999,11)</f>
        <v>0.030933</v>
      </c>
      <c r="U331" s="31">
        <f>VLOOKUP(A331,'Absolute Total Monosaccharide C'!$E$2:$T$999,12)</f>
        <v>0</v>
      </c>
      <c r="V331" s="31">
        <f>VLOOKUP(A331,'Absolute Total Monosaccharide C'!$E$2:$T$999,13)</f>
        <v>0</v>
      </c>
      <c r="W331" s="31">
        <f>VLOOKUP(A331,'Absolute Total Monosaccharide C'!$E$2:$T$999,14)</f>
        <v>0.001555</v>
      </c>
      <c r="X331" s="31">
        <f>VLOOKUP(A331,'Absolute Total Monosaccharide C'!$E$2:$T$999,15)</f>
        <v>0</v>
      </c>
      <c r="Y331" s="31">
        <f>VLOOKUP(A331,'Absolute Total Monosaccharide C'!$E$2:$T$999,16)</f>
        <v>0</v>
      </c>
      <c r="Z331" s="100">
        <f>VLOOKUP(A331,'Absolute Total Monosaccharide C'!$E$2:$T$999,2)</f>
        <v>10.48</v>
      </c>
      <c r="AA331" s="19">
        <v>0.692430822</v>
      </c>
    </row>
    <row r="332">
      <c r="A332" s="19" t="s">
        <v>1006</v>
      </c>
      <c r="B332" s="8" t="str">
        <f>VLOOKUP(A332,'Food Encyclopedia'!$C$2:$K$999,3)&amp;","&amp;VLOOKUP(A332,'Food Encyclopedia'!$C$2:$K$999,4)&amp;","&amp;VLOOKUP(A332,'Food Encyclopedia'!$C$2:$K$999,5)&amp;","&amp;VLOOKUP(A332,'Food Encyclopedia'!$C$2:$K$999,6)</f>
        <v>Organic fruit &amp; vegetable puree, commercial product, pouch,Pumpkin Tree,Peter Rabbit Organics: strawberry &amp; banana ,Fruits</v>
      </c>
      <c r="C332" s="2" t="s">
        <v>812</v>
      </c>
      <c r="D332" s="31" t="str">
        <f>VLOOKUP(A332,'Food Encyclopedia'!$C$2:$K$999,6)</f>
        <v>Fruits</v>
      </c>
      <c r="E332" s="98">
        <v>50.0</v>
      </c>
      <c r="F332" s="31">
        <f t="shared" si="1"/>
        <v>50000</v>
      </c>
      <c r="G332" s="31" t="str">
        <f>VLOOKUP(A332,'Food Encyclopedia'!$C$2:$K$999,7)</f>
        <v>Commercial weaning</v>
      </c>
      <c r="H332" s="31" t="str">
        <f t="shared" si="2"/>
        <v>#VALUE!</v>
      </c>
      <c r="I332" s="31" t="str">
        <f t="shared" si="3"/>
        <v>#VALUE!</v>
      </c>
      <c r="J332" s="99" t="str">
        <f t="shared" si="4"/>
        <v>#VALUE!</v>
      </c>
      <c r="K332" s="116" t="str">
        <f t="shared" si="5"/>
        <v>#VALUE!</v>
      </c>
      <c r="L332" s="31">
        <f>VLOOKUP(A332,'Absolute Total Monosaccharide C'!$E$2:$T$999,3)</f>
        <v>0.226197</v>
      </c>
      <c r="M332" s="31">
        <f>VLOOKUP(A332,'Absolute Total Monosaccharide C'!$E$2:$T$999,4)</f>
        <v>0.007142</v>
      </c>
      <c r="N332" s="31">
        <f>VLOOKUP(A332,'Absolute Total Monosaccharide C'!$E$2:$T$999,5)</f>
        <v>0.162318</v>
      </c>
      <c r="O332" s="31">
        <f>VLOOKUP(A332,'Absolute Total Monosaccharide C'!$E$2:$T$999,6)</f>
        <v>0.004833</v>
      </c>
      <c r="P332" s="100">
        <f>VLOOKUP(A332,'Absolute Total Monosaccharide C'!$E$2:$T$999,7)</f>
        <v>0.004685</v>
      </c>
      <c r="Q332" s="31">
        <f>VLOOKUP(A332,'Absolute Total Monosaccharide C'!$E$2:$T$999,8)</f>
        <v>0.000819</v>
      </c>
      <c r="R332" s="31">
        <f>VLOOKUP(A332,'Absolute Total Monosaccharide C'!$E$2:$T$999,9)</f>
        <v>0.000554</v>
      </c>
      <c r="S332" s="31">
        <f>VLOOKUP(A332,'Absolute Total Monosaccharide C'!$E$2:$T$999,10)</f>
        <v>0</v>
      </c>
      <c r="T332" s="31">
        <f>VLOOKUP(A332,'Absolute Total Monosaccharide C'!$E$2:$T$999,11)</f>
        <v>0.010692</v>
      </c>
      <c r="U332" s="31">
        <f>VLOOKUP(A332,'Absolute Total Monosaccharide C'!$E$2:$T$999,12)</f>
        <v>0</v>
      </c>
      <c r="V332" s="31">
        <f>VLOOKUP(A332,'Absolute Total Monosaccharide C'!$E$2:$T$999,13)</f>
        <v>0</v>
      </c>
      <c r="W332" s="31">
        <f>VLOOKUP(A332,'Absolute Total Monosaccharide C'!$E$2:$T$999,14)</f>
        <v>0</v>
      </c>
      <c r="X332" s="31">
        <f>VLOOKUP(A332,'Absolute Total Monosaccharide C'!$E$2:$T$999,15)</f>
        <v>0.000579</v>
      </c>
      <c r="Y332" s="31">
        <f>VLOOKUP(A332,'Absolute Total Monosaccharide C'!$E$2:$T$999,16)</f>
        <v>0</v>
      </c>
      <c r="Z332" s="100">
        <f>VLOOKUP(A332,'Absolute Total Monosaccharide C'!$E$2:$T$999,2)</f>
        <v>10.33</v>
      </c>
      <c r="AA332" s="31"/>
    </row>
    <row r="333">
      <c r="A333" s="19" t="s">
        <v>381</v>
      </c>
      <c r="B333" s="8" t="str">
        <f>VLOOKUP(A333,'Food Encyclopedia'!$C$2:$K$999,3)&amp;","&amp;VLOOKUP(A333,'Food Encyclopedia'!$C$2:$K$999,4)&amp;","&amp;VLOOKUP(A333,'Food Encyclopedia'!$C$2:$K$999,5)&amp;","&amp;VLOOKUP(A333,'Food Encyclopedia'!$C$2:$K$999,6)</f>
        <v>Spinach, NA, leaves, fresh,Cooking with Spinach,,Vegetables</v>
      </c>
      <c r="C333" s="2" t="s">
        <v>89</v>
      </c>
      <c r="D333" s="31" t="str">
        <f>VLOOKUP(A333,'Food Encyclopedia'!$C$2:$K$999,6)</f>
        <v>Vegetables</v>
      </c>
      <c r="E333" s="98">
        <v>30.0</v>
      </c>
      <c r="F333" s="31">
        <f t="shared" si="1"/>
        <v>30000</v>
      </c>
      <c r="G333" s="31" t="str">
        <f>VLOOKUP(A333,'Food Encyclopedia'!$C$2:$K$999,7)</f>
        <v>Vegetable</v>
      </c>
      <c r="H333" s="31" t="str">
        <f t="shared" si="2"/>
        <v>#VALUE!</v>
      </c>
      <c r="I333" s="31" t="str">
        <f t="shared" si="3"/>
        <v>#VALUE!</v>
      </c>
      <c r="J333" s="99" t="str">
        <f t="shared" si="4"/>
        <v>#VALUE!</v>
      </c>
      <c r="K333" s="116" t="str">
        <f t="shared" si="5"/>
        <v>#VALUE!</v>
      </c>
      <c r="L333" s="31">
        <f>VLOOKUP(A333,'Absolute Total Monosaccharide C'!$E$2:$T$999,3)</f>
        <v>0.000481</v>
      </c>
      <c r="M333" s="31">
        <f>VLOOKUP(A333,'Absolute Total Monosaccharide C'!$E$2:$T$999,4)</f>
        <v>0.014724</v>
      </c>
      <c r="N333" s="31">
        <f>VLOOKUP(A333,'Absolute Total Monosaccharide C'!$E$2:$T$999,5)</f>
        <v>0</v>
      </c>
      <c r="O333" s="31">
        <f>VLOOKUP(A333,'Absolute Total Monosaccharide C'!$E$2:$T$999,6)</f>
        <v>0.005464</v>
      </c>
      <c r="P333" s="100">
        <f>VLOOKUP(A333,'Absolute Total Monosaccharide C'!$E$2:$T$999,7)</f>
        <v>0.015866</v>
      </c>
      <c r="Q333" s="31">
        <f>VLOOKUP(A333,'Absolute Total Monosaccharide C'!$E$2:$T$999,8)</f>
        <v>0.001873</v>
      </c>
      <c r="R333" s="31">
        <f>VLOOKUP(A333,'Absolute Total Monosaccharide C'!$E$2:$T$999,9)</f>
        <v>0.004174</v>
      </c>
      <c r="S333" s="31">
        <f>VLOOKUP(A333,'Absolute Total Monosaccharide C'!$E$2:$T$999,10)</f>
        <v>0</v>
      </c>
      <c r="T333" s="31">
        <f>VLOOKUP(A333,'Absolute Total Monosaccharide C'!$E$2:$T$999,11)</f>
        <v>0.018659</v>
      </c>
      <c r="U333" s="31">
        <f>VLOOKUP(A333,'Absolute Total Monosaccharide C'!$E$2:$T$999,12)</f>
        <v>0</v>
      </c>
      <c r="V333" s="31">
        <f>VLOOKUP(A333,'Absolute Total Monosaccharide C'!$E$2:$T$999,13)</f>
        <v>0</v>
      </c>
      <c r="W333" s="31">
        <f>VLOOKUP(A333,'Absolute Total Monosaccharide C'!$E$2:$T$999,14)</f>
        <v>0.002123</v>
      </c>
      <c r="X333" s="31">
        <f>VLOOKUP(A333,'Absolute Total Monosaccharide C'!$E$2:$T$999,15)</f>
        <v>0</v>
      </c>
      <c r="Y333" s="31">
        <f>VLOOKUP(A333,'Absolute Total Monosaccharide C'!$E$2:$T$999,16)</f>
        <v>0.001219</v>
      </c>
      <c r="Z333" s="100">
        <f>VLOOKUP(A333,'Absolute Total Monosaccharide C'!$E$2:$T$999,2)</f>
        <v>10.15</v>
      </c>
      <c r="AA333" s="19">
        <v>0.037084419</v>
      </c>
    </row>
    <row r="334">
      <c r="A334" s="19" t="s">
        <v>276</v>
      </c>
      <c r="B334" s="8" t="str">
        <f>VLOOKUP(A334,'Food Encyclopedia'!$C$2:$K$999,3)&amp;","&amp;VLOOKUP(A334,'Food Encyclopedia'!$C$2:$K$999,4)&amp;","&amp;VLOOKUP(A334,'Food Encyclopedia'!$C$2:$K$999,5)&amp;","&amp;VLOOKUP(A334,'Food Encyclopedia'!$C$2:$K$999,6)</f>
        <v>Berry, strawberry, whole, fresh,Driscoll's,,Fruits</v>
      </c>
      <c r="C334" s="2" t="s">
        <v>89</v>
      </c>
      <c r="D334" s="31" t="str">
        <f>VLOOKUP(A334,'Food Encyclopedia'!$C$2:$K$999,6)</f>
        <v>Fruits</v>
      </c>
      <c r="E334" s="98">
        <v>40.0</v>
      </c>
      <c r="F334" s="31">
        <f t="shared" si="1"/>
        <v>40000</v>
      </c>
      <c r="G334" s="31" t="str">
        <f>VLOOKUP(A334,'Food Encyclopedia'!$C$2:$K$999,7)</f>
        <v>Fruit</v>
      </c>
      <c r="H334" s="31" t="str">
        <f t="shared" si="2"/>
        <v>#VALUE!</v>
      </c>
      <c r="I334" s="31" t="str">
        <f t="shared" si="3"/>
        <v>#VALUE!</v>
      </c>
      <c r="J334" s="99" t="str">
        <f t="shared" si="4"/>
        <v>#VALUE!</v>
      </c>
      <c r="K334" s="116" t="str">
        <f t="shared" si="5"/>
        <v>#VALUE!</v>
      </c>
      <c r="L334" s="31">
        <f>VLOOKUP(A334,'Absolute Total Monosaccharide C'!$E$2:$T$999,3)</f>
        <v>0.252313</v>
      </c>
      <c r="M334" s="31">
        <f>VLOOKUP(A334,'Absolute Total Monosaccharide C'!$E$2:$T$999,4)</f>
        <v>0.011319</v>
      </c>
      <c r="N334" s="31">
        <f>VLOOKUP(A334,'Absolute Total Monosaccharide C'!$E$2:$T$999,5)</f>
        <v>0.034451</v>
      </c>
      <c r="O334" s="31">
        <f>VLOOKUP(A334,'Absolute Total Monosaccharide C'!$E$2:$T$999,6)</f>
        <v>0.00788</v>
      </c>
      <c r="P334" s="100">
        <f>VLOOKUP(A334,'Absolute Total Monosaccharide C'!$E$2:$T$999,7)</f>
        <v>0.008041</v>
      </c>
      <c r="Q334" s="31">
        <f>VLOOKUP(A334,'Absolute Total Monosaccharide C'!$E$2:$T$999,8)</f>
        <v>0.004693</v>
      </c>
      <c r="R334" s="31">
        <f>VLOOKUP(A334,'Absolute Total Monosaccharide C'!$E$2:$T$999,9)</f>
        <v>0.001316</v>
      </c>
      <c r="S334" s="31">
        <f>VLOOKUP(A334,'Absolute Total Monosaccharide C'!$E$2:$T$999,10)</f>
        <v>0</v>
      </c>
      <c r="T334" s="31">
        <f>VLOOKUP(A334,'Absolute Total Monosaccharide C'!$E$2:$T$999,11)</f>
        <v>0.018801</v>
      </c>
      <c r="U334" s="31">
        <f>VLOOKUP(A334,'Absolute Total Monosaccharide C'!$E$2:$T$999,12)</f>
        <v>0</v>
      </c>
      <c r="V334" s="31">
        <f>VLOOKUP(A334,'Absolute Total Monosaccharide C'!$E$2:$T$999,13)</f>
        <v>0</v>
      </c>
      <c r="W334" s="31">
        <f>VLOOKUP(A334,'Absolute Total Monosaccharide C'!$E$2:$T$999,14)</f>
        <v>0.000191</v>
      </c>
      <c r="X334" s="31">
        <f>VLOOKUP(A334,'Absolute Total Monosaccharide C'!$E$2:$T$999,15)</f>
        <v>0</v>
      </c>
      <c r="Y334" s="31">
        <f>VLOOKUP(A334,'Absolute Total Monosaccharide C'!$E$2:$T$999,16)</f>
        <v>0.00056</v>
      </c>
      <c r="Z334" s="100">
        <f>VLOOKUP(A334,'Absolute Total Monosaccharide C'!$E$2:$T$999,2)</f>
        <v>10.13</v>
      </c>
      <c r="AA334" s="19">
        <v>0.903758811</v>
      </c>
    </row>
    <row r="335">
      <c r="A335" s="19" t="s">
        <v>518</v>
      </c>
      <c r="B335" s="8" t="str">
        <f>VLOOKUP(A335,'Food Encyclopedia'!$C$2:$K$999,3)&amp;","&amp;VLOOKUP(A335,'Food Encyclopedia'!$C$2:$K$999,4)&amp;","&amp;VLOOKUP(A335,'Food Encyclopedia'!$C$2:$K$999,5)&amp;","&amp;VLOOKUP(A335,'Food Encyclopedia'!$C$2:$K$999,6)</f>
        <v>Cucumber, green, whole, fresh,NA,,Vegetables</v>
      </c>
      <c r="C335" s="2" t="s">
        <v>192</v>
      </c>
      <c r="D335" s="31" t="str">
        <f>VLOOKUP(A335,'Food Encyclopedia'!$C$2:$K$999,6)</f>
        <v>Vegetables</v>
      </c>
      <c r="E335" s="98">
        <v>80.0</v>
      </c>
      <c r="F335" s="31">
        <f t="shared" si="1"/>
        <v>80000</v>
      </c>
      <c r="G335" s="31" t="str">
        <f>VLOOKUP(A335,'Food Encyclopedia'!$C$2:$K$999,7)</f>
        <v>Vegetable</v>
      </c>
      <c r="H335" s="31" t="str">
        <f t="shared" si="2"/>
        <v>#VALUE!</v>
      </c>
      <c r="I335" s="31" t="str">
        <f t="shared" si="3"/>
        <v>#VALUE!</v>
      </c>
      <c r="J335" s="99" t="str">
        <f t="shared" si="4"/>
        <v>#VALUE!</v>
      </c>
      <c r="K335" s="116" t="str">
        <f t="shared" si="5"/>
        <v>#VALUE!</v>
      </c>
      <c r="L335" s="31">
        <f>VLOOKUP(A335,'Absolute Total Monosaccharide C'!$E$2:$T$999,3)</f>
        <v>0.185582</v>
      </c>
      <c r="M335" s="31">
        <f>VLOOKUP(A335,'Absolute Total Monosaccharide C'!$E$2:$T$999,4)</f>
        <v>0.028812</v>
      </c>
      <c r="N335" s="31">
        <f>VLOOKUP(A335,'Absolute Total Monosaccharide C'!$E$2:$T$999,5)</f>
        <v>0</v>
      </c>
      <c r="O335" s="31">
        <f>VLOOKUP(A335,'Absolute Total Monosaccharide C'!$E$2:$T$999,6)</f>
        <v>0.012551</v>
      </c>
      <c r="P335" s="100">
        <f>VLOOKUP(A335,'Absolute Total Monosaccharide C'!$E$2:$T$999,7)</f>
        <v>0.010009</v>
      </c>
      <c r="Q335" s="31">
        <f>VLOOKUP(A335,'Absolute Total Monosaccharide C'!$E$2:$T$999,8)</f>
        <v>0.003713</v>
      </c>
      <c r="R335" s="31">
        <f>VLOOKUP(A335,'Absolute Total Monosaccharide C'!$E$2:$T$999,9)</f>
        <v>0.001665</v>
      </c>
      <c r="S335" s="31">
        <f>VLOOKUP(A335,'Absolute Total Monosaccharide C'!$E$2:$T$999,10)</f>
        <v>0</v>
      </c>
      <c r="T335" s="31">
        <f>VLOOKUP(A335,'Absolute Total Monosaccharide C'!$E$2:$T$999,11)</f>
        <v>0.022866</v>
      </c>
      <c r="U335" s="31">
        <f>VLOOKUP(A335,'Absolute Total Monosaccharide C'!$E$2:$T$999,12)</f>
        <v>0</v>
      </c>
      <c r="V335" s="31">
        <f>VLOOKUP(A335,'Absolute Total Monosaccharide C'!$E$2:$T$999,13)</f>
        <v>0</v>
      </c>
      <c r="W335" s="31">
        <f>VLOOKUP(A335,'Absolute Total Monosaccharide C'!$E$2:$T$999,14)</f>
        <v>0.00272</v>
      </c>
      <c r="X335" s="31">
        <f>VLOOKUP(A335,'Absolute Total Monosaccharide C'!$E$2:$T$999,15)</f>
        <v>0</v>
      </c>
      <c r="Y335" s="31">
        <f>VLOOKUP(A335,'Absolute Total Monosaccharide C'!$E$2:$T$999,16)</f>
        <v>0.001413</v>
      </c>
      <c r="Z335" s="100">
        <f>VLOOKUP(A335,'Absolute Total Monosaccharide C'!$E$2:$T$999,2)</f>
        <v>10.37</v>
      </c>
      <c r="AA335" s="31"/>
    </row>
    <row r="336">
      <c r="A336" s="19" t="s">
        <v>867</v>
      </c>
      <c r="B336" s="8" t="str">
        <f>VLOOKUP(A336,'Food Encyclopedia'!$C$2:$K$999,3)&amp;","&amp;VLOOKUP(A336,'Food Encyclopedia'!$C$2:$K$999,4)&amp;","&amp;VLOOKUP(A336,'Food Encyclopedia'!$C$2:$K$999,5)&amp;","&amp;VLOOKUP(A336,'Food Encyclopedia'!$C$2:$K$999,6)</f>
        <v>Real Food For Babies, commercial product, jar,Beech-Nut Naturals,Bananas, Stage 1 (4+ months),Fruits</v>
      </c>
      <c r="C336" s="2" t="s">
        <v>858</v>
      </c>
      <c r="D336" s="31" t="str">
        <f>VLOOKUP(A336,'Food Encyclopedia'!$C$2:$K$999,6)</f>
        <v>Fruits</v>
      </c>
      <c r="E336" s="98">
        <v>50.0</v>
      </c>
      <c r="F336" s="31">
        <f t="shared" si="1"/>
        <v>50000</v>
      </c>
      <c r="G336" s="31" t="str">
        <f>VLOOKUP(A336,'Food Encyclopedia'!$C$2:$K$999,7)</f>
        <v>Commercial weaning</v>
      </c>
      <c r="H336" s="31" t="str">
        <f t="shared" si="2"/>
        <v>#VALUE!</v>
      </c>
      <c r="I336" s="31" t="str">
        <f t="shared" si="3"/>
        <v>#VALUE!</v>
      </c>
      <c r="J336" s="99" t="str">
        <f t="shared" si="4"/>
        <v>#VALUE!</v>
      </c>
      <c r="K336" s="116" t="str">
        <f t="shared" si="5"/>
        <v>#VALUE!</v>
      </c>
      <c r="L336" s="31">
        <f>VLOOKUP(A336,'Absolute Total Monosaccharide C'!$E$2:$T$999,3)</f>
        <v>0.444205</v>
      </c>
      <c r="M336" s="31">
        <f>VLOOKUP(A336,'Absolute Total Monosaccharide C'!$E$2:$T$999,4)</f>
        <v>0.003995</v>
      </c>
      <c r="N336" s="31">
        <f>VLOOKUP(A336,'Absolute Total Monosaccharide C'!$E$2:$T$999,5)</f>
        <v>0.144713</v>
      </c>
      <c r="O336" s="31">
        <f>VLOOKUP(A336,'Absolute Total Monosaccharide C'!$E$2:$T$999,6)</f>
        <v>0.002224</v>
      </c>
      <c r="P336" s="100">
        <f>VLOOKUP(A336,'Absolute Total Monosaccharide C'!$E$2:$T$999,7)</f>
        <v>0.003216</v>
      </c>
      <c r="Q336" s="31">
        <f>VLOOKUP(A336,'Absolute Total Monosaccharide C'!$E$2:$T$999,8)</f>
        <v>0</v>
      </c>
      <c r="R336" s="31">
        <f>VLOOKUP(A336,'Absolute Total Monosaccharide C'!$E$2:$T$999,9)</f>
        <v>0.000335</v>
      </c>
      <c r="S336" s="31">
        <f>VLOOKUP(A336,'Absolute Total Monosaccharide C'!$E$2:$T$999,10)</f>
        <v>0</v>
      </c>
      <c r="T336" s="31">
        <f>VLOOKUP(A336,'Absolute Total Monosaccharide C'!$E$2:$T$999,11)</f>
        <v>0.011056</v>
      </c>
      <c r="U336" s="31">
        <f>VLOOKUP(A336,'Absolute Total Monosaccharide C'!$E$2:$T$999,12)</f>
        <v>0</v>
      </c>
      <c r="V336" s="31">
        <f>VLOOKUP(A336,'Absolute Total Monosaccharide C'!$E$2:$T$999,13)</f>
        <v>0</v>
      </c>
      <c r="W336" s="31">
        <f>VLOOKUP(A336,'Absolute Total Monosaccharide C'!$E$2:$T$999,14)</f>
        <v>0</v>
      </c>
      <c r="X336" s="31">
        <f>VLOOKUP(A336,'Absolute Total Monosaccharide C'!$E$2:$T$999,15)</f>
        <v>0</v>
      </c>
      <c r="Y336" s="31">
        <f>VLOOKUP(A336,'Absolute Total Monosaccharide C'!$E$2:$T$999,16)</f>
        <v>0.000357</v>
      </c>
      <c r="Z336" s="100">
        <f>VLOOKUP(A336,'Absolute Total Monosaccharide C'!$E$2:$T$999,2)</f>
        <v>10.16</v>
      </c>
      <c r="AA336" s="31"/>
    </row>
    <row r="337">
      <c r="A337" s="19" t="s">
        <v>513</v>
      </c>
      <c r="B337" s="8" t="str">
        <f>VLOOKUP(A337,'Food Encyclopedia'!$C$2:$K$999,3)&amp;","&amp;VLOOKUP(A337,'Food Encyclopedia'!$C$2:$K$999,4)&amp;","&amp;VLOOKUP(A337,'Food Encyclopedia'!$C$2:$K$999,5)&amp;","&amp;VLOOKUP(A337,'Food Encyclopedia'!$C$2:$K$999,6)</f>
        <v>Cucumber, English, whole, fresh,Big Taste,,Vegetables</v>
      </c>
      <c r="C337" s="2" t="s">
        <v>192</v>
      </c>
      <c r="D337" s="31" t="str">
        <f>VLOOKUP(A337,'Food Encyclopedia'!$C$2:$K$999,6)</f>
        <v>Vegetables</v>
      </c>
      <c r="E337" s="98">
        <v>80.0</v>
      </c>
      <c r="F337" s="31">
        <f t="shared" si="1"/>
        <v>80000</v>
      </c>
      <c r="G337" s="31" t="str">
        <f>VLOOKUP(A337,'Food Encyclopedia'!$C$2:$K$999,7)</f>
        <v>Vegetable</v>
      </c>
      <c r="H337" s="31" t="str">
        <f t="shared" si="2"/>
        <v>#VALUE!</v>
      </c>
      <c r="I337" s="31" t="str">
        <f t="shared" si="3"/>
        <v>#VALUE!</v>
      </c>
      <c r="J337" s="99" t="str">
        <f t="shared" si="4"/>
        <v>#VALUE!</v>
      </c>
      <c r="K337" s="116" t="str">
        <f t="shared" si="5"/>
        <v>#VALUE!</v>
      </c>
      <c r="L337" s="31">
        <f>VLOOKUP(A337,'Absolute Total Monosaccharide C'!$E$2:$T$999,3)</f>
        <v>0.223642</v>
      </c>
      <c r="M337" s="31">
        <f>VLOOKUP(A337,'Absolute Total Monosaccharide C'!$E$2:$T$999,4)</f>
        <v>0.038965</v>
      </c>
      <c r="N337" s="31">
        <f>VLOOKUP(A337,'Absolute Total Monosaccharide C'!$E$2:$T$999,5)</f>
        <v>0.023406</v>
      </c>
      <c r="O337" s="31">
        <f>VLOOKUP(A337,'Absolute Total Monosaccharide C'!$E$2:$T$999,6)</f>
        <v>0.024238</v>
      </c>
      <c r="P337" s="100">
        <f>VLOOKUP(A337,'Absolute Total Monosaccharide C'!$E$2:$T$999,7)</f>
        <v>0.011495</v>
      </c>
      <c r="Q337" s="31">
        <f>VLOOKUP(A337,'Absolute Total Monosaccharide C'!$E$2:$T$999,8)</f>
        <v>0.004718</v>
      </c>
      <c r="R337" s="31">
        <f>VLOOKUP(A337,'Absolute Total Monosaccharide C'!$E$2:$T$999,9)</f>
        <v>0.002091</v>
      </c>
      <c r="S337" s="31">
        <f>VLOOKUP(A337,'Absolute Total Monosaccharide C'!$E$2:$T$999,10)</f>
        <v>0</v>
      </c>
      <c r="T337" s="31">
        <f>VLOOKUP(A337,'Absolute Total Monosaccharide C'!$E$2:$T$999,11)</f>
        <v>0.028192</v>
      </c>
      <c r="U337" s="31">
        <f>VLOOKUP(A337,'Absolute Total Monosaccharide C'!$E$2:$T$999,12)</f>
        <v>0</v>
      </c>
      <c r="V337" s="31">
        <f>VLOOKUP(A337,'Absolute Total Monosaccharide C'!$E$2:$T$999,13)</f>
        <v>0</v>
      </c>
      <c r="W337" s="31">
        <f>VLOOKUP(A337,'Absolute Total Monosaccharide C'!$E$2:$T$999,14)</f>
        <v>0.004772</v>
      </c>
      <c r="X337" s="31">
        <f>VLOOKUP(A337,'Absolute Total Monosaccharide C'!$E$2:$T$999,15)</f>
        <v>0</v>
      </c>
      <c r="Y337" s="31">
        <f>VLOOKUP(A337,'Absolute Total Monosaccharide C'!$E$2:$T$999,16)</f>
        <v>0.001973</v>
      </c>
      <c r="Z337" s="100">
        <f>VLOOKUP(A337,'Absolute Total Monosaccharide C'!$E$2:$T$999,2)</f>
        <v>10.44</v>
      </c>
      <c r="AA337" s="19">
        <v>0.852899547</v>
      </c>
    </row>
    <row r="338">
      <c r="A338" s="19" t="s">
        <v>651</v>
      </c>
      <c r="B338" s="8" t="str">
        <f>VLOOKUP(A338,'Food Encyclopedia'!$C$2:$K$999,3)&amp;","&amp;VLOOKUP(A338,'Food Encyclopedia'!$C$2:$K$999,4)&amp;","&amp;VLOOKUP(A338,'Food Encyclopedia'!$C$2:$K$999,5)&amp;","&amp;VLOOKUP(A338,'Food Encyclopedia'!$C$2:$K$999,6)</f>
        <v>Juice, vegetable, NA, can,V8,Low-sodium Original,Vegetables</v>
      </c>
      <c r="C338" s="2" t="s">
        <v>632</v>
      </c>
      <c r="D338" s="31" t="str">
        <f>VLOOKUP(A338,'Food Encyclopedia'!$C$2:$K$999,6)</f>
        <v>Vegetables</v>
      </c>
      <c r="E338" s="98">
        <v>100.0</v>
      </c>
      <c r="F338" s="31">
        <f t="shared" si="1"/>
        <v>100000</v>
      </c>
      <c r="G338" s="31" t="str">
        <f>VLOOKUP(A338,'Food Encyclopedia'!$C$2:$K$999,7)</f>
        <v>Beverage</v>
      </c>
      <c r="H338" s="31" t="str">
        <f t="shared" si="2"/>
        <v>#VALUE!</v>
      </c>
      <c r="I338" s="31" t="str">
        <f t="shared" si="3"/>
        <v>#VALUE!</v>
      </c>
      <c r="J338" s="99" t="str">
        <f t="shared" si="4"/>
        <v>#VALUE!</v>
      </c>
      <c r="K338" s="116" t="str">
        <f t="shared" si="5"/>
        <v>#VALUE!</v>
      </c>
      <c r="L338" s="31">
        <f>VLOOKUP(A338,'Absolute Total Monosaccharide C'!$E$2:$T$999,3)</f>
        <v>0.159048</v>
      </c>
      <c r="M338" s="31">
        <f>VLOOKUP(A338,'Absolute Total Monosaccharide C'!$E$2:$T$999,4)</f>
        <v>0.01913</v>
      </c>
      <c r="N338" s="31">
        <f>VLOOKUP(A338,'Absolute Total Monosaccharide C'!$E$2:$T$999,5)</f>
        <v>0.008392</v>
      </c>
      <c r="O338" s="31">
        <f>VLOOKUP(A338,'Absolute Total Monosaccharide C'!$E$2:$T$999,6)</f>
        <v>0.014512</v>
      </c>
      <c r="P338" s="100">
        <f>VLOOKUP(A338,'Absolute Total Monosaccharide C'!$E$2:$T$999,7)</f>
        <v>0.00654</v>
      </c>
      <c r="Q338" s="31">
        <f>VLOOKUP(A338,'Absolute Total Monosaccharide C'!$E$2:$T$999,8)</f>
        <v>0</v>
      </c>
      <c r="R338" s="31">
        <f>VLOOKUP(A338,'Absolute Total Monosaccharide C'!$E$2:$T$999,9)</f>
        <v>0.001423</v>
      </c>
      <c r="S338" s="31">
        <f>VLOOKUP(A338,'Absolute Total Monosaccharide C'!$E$2:$T$999,10)</f>
        <v>0</v>
      </c>
      <c r="T338" s="31">
        <f>VLOOKUP(A338,'Absolute Total Monosaccharide C'!$E$2:$T$999,11)</f>
        <v>0.022497</v>
      </c>
      <c r="U338" s="31">
        <f>VLOOKUP(A338,'Absolute Total Monosaccharide C'!$E$2:$T$999,12)</f>
        <v>0</v>
      </c>
      <c r="V338" s="31">
        <f>VLOOKUP(A338,'Absolute Total Monosaccharide C'!$E$2:$T$999,13)</f>
        <v>0</v>
      </c>
      <c r="W338" s="31">
        <f>VLOOKUP(A338,'Absolute Total Monosaccharide C'!$E$2:$T$999,14)</f>
        <v>0.006555</v>
      </c>
      <c r="X338" s="31">
        <f>VLOOKUP(A338,'Absolute Total Monosaccharide C'!$E$2:$T$999,15)</f>
        <v>0</v>
      </c>
      <c r="Y338" s="31">
        <f>VLOOKUP(A338,'Absolute Total Monosaccharide C'!$E$2:$T$999,16)</f>
        <v>0</v>
      </c>
      <c r="Z338" s="100">
        <f>VLOOKUP(A338,'Absolute Total Monosaccharide C'!$E$2:$T$999,2)</f>
        <v>10.26</v>
      </c>
      <c r="AA338" s="19">
        <v>0.616782526</v>
      </c>
    </row>
    <row r="339">
      <c r="A339" s="19" t="s">
        <v>1175</v>
      </c>
      <c r="B339" s="8" t="str">
        <f>VLOOKUP(A339,'Food Encyclopedia'!$C$2:$K$999,3)&amp;","&amp;VLOOKUP(A339,'Food Encyclopedia'!$C$2:$K$999,4)&amp;","&amp;VLOOKUP(A339,'Food Encyclopedia'!$C$2:$K$999,5)&amp;","&amp;VLOOKUP(A339,'Food Encyclopedia'!$C$2:$K$999,6)</f>
        <v>Pasta, spaghetti (whole wheat), NA , dried,Barilla,,Grain Products</v>
      </c>
      <c r="C339" s="2" t="s">
        <v>1166</v>
      </c>
      <c r="D339" s="31" t="str">
        <f>VLOOKUP(A339,'Food Encyclopedia'!$C$2:$K$999,6)</f>
        <v>Grain Products</v>
      </c>
      <c r="E339" s="98">
        <v>40.0</v>
      </c>
      <c r="F339" s="31">
        <f t="shared" si="1"/>
        <v>40000</v>
      </c>
      <c r="G339" s="31" t="str">
        <f>VLOOKUP(A339,'Food Encyclopedia'!$C$2:$K$999,7)</f>
        <v>Pasta</v>
      </c>
      <c r="H339" s="31" t="str">
        <f t="shared" si="2"/>
        <v>#VALUE!</v>
      </c>
      <c r="I339" s="31" t="str">
        <f t="shared" si="3"/>
        <v>#VALUE!</v>
      </c>
      <c r="J339" s="99" t="str">
        <f t="shared" si="4"/>
        <v>#VALUE!</v>
      </c>
      <c r="K339" s="116" t="str">
        <f t="shared" si="5"/>
        <v>#VALUE!</v>
      </c>
      <c r="L339" s="31">
        <f>VLOOKUP(A339,'Absolute Total Monosaccharide C'!$E$2:$T$999,3)</f>
        <v>0.915077</v>
      </c>
      <c r="M339" s="31">
        <f>VLOOKUP(A339,'Absolute Total Monosaccharide C'!$E$2:$T$999,4)</f>
        <v>0.004658</v>
      </c>
      <c r="N339" s="31">
        <f>VLOOKUP(A339,'Absolute Total Monosaccharide C'!$E$2:$T$999,5)</f>
        <v>0</v>
      </c>
      <c r="O339" s="31">
        <f>VLOOKUP(A339,'Absolute Total Monosaccharide C'!$E$2:$T$999,6)</f>
        <v>0.001364</v>
      </c>
      <c r="P339" s="100">
        <f>VLOOKUP(A339,'Absolute Total Monosaccharide C'!$E$2:$T$999,7)</f>
        <v>0.002737</v>
      </c>
      <c r="Q339" s="31">
        <f>VLOOKUP(A339,'Absolute Total Monosaccharide C'!$E$2:$T$999,8)</f>
        <v>0</v>
      </c>
      <c r="R339" s="31">
        <f>VLOOKUP(A339,'Absolute Total Monosaccharide C'!$E$2:$T$999,9)</f>
        <v>0.000105</v>
      </c>
      <c r="S339" s="31">
        <f>VLOOKUP(A339,'Absolute Total Monosaccharide C'!$E$2:$T$999,10)</f>
        <v>0</v>
      </c>
      <c r="T339" s="31">
        <f>VLOOKUP(A339,'Absolute Total Monosaccharide C'!$E$2:$T$999,11)</f>
        <v>0.000115</v>
      </c>
      <c r="U339" s="31">
        <f>VLOOKUP(A339,'Absolute Total Monosaccharide C'!$E$2:$T$999,12)</f>
        <v>0</v>
      </c>
      <c r="V339" s="31">
        <f>VLOOKUP(A339,'Absolute Total Monosaccharide C'!$E$2:$T$999,13)</f>
        <v>0</v>
      </c>
      <c r="W339" s="31">
        <f>VLOOKUP(A339,'Absolute Total Monosaccharide C'!$E$2:$T$999,14)</f>
        <v>0.001375</v>
      </c>
      <c r="X339" s="31">
        <f>VLOOKUP(A339,'Absolute Total Monosaccharide C'!$E$2:$T$999,15)</f>
        <v>0</v>
      </c>
      <c r="Y339" s="31">
        <f>VLOOKUP(A339,'Absolute Total Monosaccharide C'!$E$2:$T$999,16)</f>
        <v>0</v>
      </c>
      <c r="Z339" s="100">
        <f>VLOOKUP(A339,'Absolute Total Monosaccharide C'!$E$2:$T$999,2)</f>
        <v>10.12</v>
      </c>
      <c r="AA339" s="31"/>
    </row>
    <row r="340">
      <c r="A340" s="19" t="s">
        <v>197</v>
      </c>
      <c r="B340" s="8" t="str">
        <f>VLOOKUP(A340,'Food Encyclopedia'!$C$2:$K$999,3)&amp;","&amp;VLOOKUP(A340,'Food Encyclopedia'!$C$2:$K$999,4)&amp;","&amp;VLOOKUP(A340,'Food Encyclopedia'!$C$2:$K$999,5)&amp;","&amp;VLOOKUP(A340,'Food Encyclopedia'!$C$2:$K$999,6)</f>
        <v>Banana, yellow, flesh, fresh,Dole,,Fruits</v>
      </c>
      <c r="C340" s="2" t="s">
        <v>89</v>
      </c>
      <c r="D340" s="31" t="str">
        <f>VLOOKUP(A340,'Food Encyclopedia'!$C$2:$K$999,6)</f>
        <v>Fruits</v>
      </c>
      <c r="E340" s="98">
        <v>58.0</v>
      </c>
      <c r="F340" s="31">
        <f t="shared" si="1"/>
        <v>58000</v>
      </c>
      <c r="G340" s="31" t="str">
        <f>VLOOKUP(A340,'Food Encyclopedia'!$C$2:$K$999,7)</f>
        <v>Fruit</v>
      </c>
      <c r="H340" s="31" t="str">
        <f t="shared" si="2"/>
        <v>#VALUE!</v>
      </c>
      <c r="I340" s="31" t="str">
        <f t="shared" si="3"/>
        <v>#VALUE!</v>
      </c>
      <c r="J340" s="99" t="str">
        <f t="shared" si="4"/>
        <v>#VALUE!</v>
      </c>
      <c r="K340" s="116" t="str">
        <f t="shared" si="5"/>
        <v>#VALUE!</v>
      </c>
      <c r="L340" s="31">
        <f>VLOOKUP(A340,'Absolute Total Monosaccharide C'!$E$2:$T$999,3)</f>
        <v>0.587824</v>
      </c>
      <c r="M340" s="31">
        <f>VLOOKUP(A340,'Absolute Total Monosaccharide C'!$E$2:$T$999,4)</f>
        <v>0.005101</v>
      </c>
      <c r="N340" s="31">
        <f>VLOOKUP(A340,'Absolute Total Monosaccharide C'!$E$2:$T$999,5)</f>
        <v>0.076219</v>
      </c>
      <c r="O340" s="31">
        <f>VLOOKUP(A340,'Absolute Total Monosaccharide C'!$E$2:$T$999,6)</f>
        <v>0.001678</v>
      </c>
      <c r="P340" s="100">
        <f>VLOOKUP(A340,'Absolute Total Monosaccharide C'!$E$2:$T$999,7)</f>
        <v>0.002785</v>
      </c>
      <c r="Q340" s="31">
        <f>VLOOKUP(A340,'Absolute Total Monosaccharide C'!$E$2:$T$999,8)</f>
        <v>0.000512</v>
      </c>
      <c r="R340" s="31">
        <f>VLOOKUP(A340,'Absolute Total Monosaccharide C'!$E$2:$T$999,9)</f>
        <v>0.000127</v>
      </c>
      <c r="S340" s="31">
        <f>VLOOKUP(A340,'Absolute Total Monosaccharide C'!$E$2:$T$999,10)</f>
        <v>0</v>
      </c>
      <c r="T340" s="31">
        <f>VLOOKUP(A340,'Absolute Total Monosaccharide C'!$E$2:$T$999,11)</f>
        <v>0.010255</v>
      </c>
      <c r="U340" s="31">
        <f>VLOOKUP(A340,'Absolute Total Monosaccharide C'!$E$2:$T$999,12)</f>
        <v>0</v>
      </c>
      <c r="V340" s="31">
        <f>VLOOKUP(A340,'Absolute Total Monosaccharide C'!$E$2:$T$999,13)</f>
        <v>0</v>
      </c>
      <c r="W340" s="31">
        <f>VLOOKUP(A340,'Absolute Total Monosaccharide C'!$E$2:$T$999,14)</f>
        <v>0.003338</v>
      </c>
      <c r="X340" s="31">
        <f>VLOOKUP(A340,'Absolute Total Monosaccharide C'!$E$2:$T$999,15)</f>
        <v>0</v>
      </c>
      <c r="Y340" s="31">
        <f>VLOOKUP(A340,'Absolute Total Monosaccharide C'!$E$2:$T$999,16)</f>
        <v>0</v>
      </c>
      <c r="Z340" s="100">
        <f>VLOOKUP(A340,'Absolute Total Monosaccharide C'!$E$2:$T$999,2)</f>
        <v>10.47</v>
      </c>
      <c r="AA340" s="31"/>
    </row>
    <row r="341">
      <c r="A341" s="19" t="s">
        <v>643</v>
      </c>
      <c r="B341" s="8" t="str">
        <f>VLOOKUP(A341,'Food Encyclopedia'!$C$2:$K$999,3)&amp;","&amp;VLOOKUP(A341,'Food Encyclopedia'!$C$2:$K$999,4)&amp;","&amp;VLOOKUP(A341,'Food Encyclopedia'!$C$2:$K$999,5)&amp;","&amp;VLOOKUP(A341,'Food Encyclopedia'!$C$2:$K$999,6)</f>
        <v>Juice, carrot, NA, bottled,Lakewood,Organic Pure Carrot,Vegetables</v>
      </c>
      <c r="C341" s="2" t="s">
        <v>632</v>
      </c>
      <c r="D341" s="31" t="str">
        <f>VLOOKUP(A341,'Food Encyclopedia'!$C$2:$K$999,6)</f>
        <v>Vegetables</v>
      </c>
      <c r="E341" s="98">
        <v>100.0</v>
      </c>
      <c r="F341" s="31">
        <f t="shared" si="1"/>
        <v>100000</v>
      </c>
      <c r="G341" s="31" t="str">
        <f>VLOOKUP(A341,'Food Encyclopedia'!$C$2:$K$999,7)</f>
        <v>Beverage</v>
      </c>
      <c r="H341" s="31" t="str">
        <f t="shared" si="2"/>
        <v>#VALUE!</v>
      </c>
      <c r="I341" s="31" t="str">
        <f t="shared" si="3"/>
        <v>#VALUE!</v>
      </c>
      <c r="J341" s="99" t="str">
        <f t="shared" si="4"/>
        <v>#VALUE!</v>
      </c>
      <c r="K341" s="116" t="str">
        <f t="shared" si="5"/>
        <v>#VALUE!</v>
      </c>
      <c r="L341" s="31">
        <f>VLOOKUP(A341,'Absolute Total Monosaccharide C'!$E$2:$T$999,3)</f>
        <v>0.351793</v>
      </c>
      <c r="M341" s="31">
        <f>VLOOKUP(A341,'Absolute Total Monosaccharide C'!$E$2:$T$999,4)</f>
        <v>0.014964</v>
      </c>
      <c r="N341" s="31">
        <f>VLOOKUP(A341,'Absolute Total Monosaccharide C'!$E$2:$T$999,5)</f>
        <v>0.113452</v>
      </c>
      <c r="O341" s="31">
        <f>VLOOKUP(A341,'Absolute Total Monosaccharide C'!$E$2:$T$999,6)</f>
        <v>0.000533</v>
      </c>
      <c r="P341" s="100">
        <f>VLOOKUP(A341,'Absolute Total Monosaccharide C'!$E$2:$T$999,7)</f>
        <v>0.006336</v>
      </c>
      <c r="Q341" s="31">
        <f>VLOOKUP(A341,'Absolute Total Monosaccharide C'!$E$2:$T$999,8)</f>
        <v>0</v>
      </c>
      <c r="R341" s="31">
        <f>VLOOKUP(A341,'Absolute Total Monosaccharide C'!$E$2:$T$999,9)</f>
        <v>0.001176</v>
      </c>
      <c r="S341" s="31">
        <f>VLOOKUP(A341,'Absolute Total Monosaccharide C'!$E$2:$T$999,10)</f>
        <v>0</v>
      </c>
      <c r="T341" s="31">
        <f>VLOOKUP(A341,'Absolute Total Monosaccharide C'!$E$2:$T$999,11)</f>
        <v>0.016056</v>
      </c>
      <c r="U341" s="31">
        <f>VLOOKUP(A341,'Absolute Total Monosaccharide C'!$E$2:$T$999,12)</f>
        <v>0</v>
      </c>
      <c r="V341" s="31">
        <f>VLOOKUP(A341,'Absolute Total Monosaccharide C'!$E$2:$T$999,13)</f>
        <v>0</v>
      </c>
      <c r="W341" s="31">
        <f>VLOOKUP(A341,'Absolute Total Monosaccharide C'!$E$2:$T$999,14)</f>
        <v>0</v>
      </c>
      <c r="X341" s="31">
        <f>VLOOKUP(A341,'Absolute Total Monosaccharide C'!$E$2:$T$999,15)</f>
        <v>0</v>
      </c>
      <c r="Y341" s="31">
        <f>VLOOKUP(A341,'Absolute Total Monosaccharide C'!$E$2:$T$999,16)</f>
        <v>0.0006</v>
      </c>
      <c r="Z341" s="100">
        <f>VLOOKUP(A341,'Absolute Total Monosaccharide C'!$E$2:$T$999,2)</f>
        <v>10.01</v>
      </c>
      <c r="AA341" s="31"/>
    </row>
    <row r="342">
      <c r="A342" s="19" t="s">
        <v>946</v>
      </c>
      <c r="B342" s="8" t="str">
        <f>VLOOKUP(A342,'Food Encyclopedia'!$C$2:$K$999,3)&amp;","&amp;VLOOKUP(A342,'Food Encyclopedia'!$C$2:$K$999,4)&amp;","&amp;VLOOKUP(A342,'Food Encyclopedia'!$C$2:$K$999,5)&amp;","&amp;VLOOKUP(A342,'Food Encyclopedia'!$C$2:$K$999,6)</f>
        <v>4 Food group blend, commercial product, pouch,Plum Organics,mighty 4 food group blend: bananas (1/3), blueberries (16), sweet potatoes (1/8), carrots (1/4), greek yogurt (1 tbsp). millet (1 tsp), chia seeds (1 pinch), water (1 tbsp), tots,Fruits</v>
      </c>
      <c r="C342" s="2" t="s">
        <v>812</v>
      </c>
      <c r="D342" s="31" t="str">
        <f>VLOOKUP(A342,'Food Encyclopedia'!$C$2:$K$999,6)</f>
        <v>Fruits</v>
      </c>
      <c r="E342" s="98">
        <v>50.0</v>
      </c>
      <c r="F342" s="31">
        <f t="shared" si="1"/>
        <v>50000</v>
      </c>
      <c r="G342" s="31" t="str">
        <f>VLOOKUP(A342,'Food Encyclopedia'!$C$2:$K$999,7)</f>
        <v>Commercial weaning</v>
      </c>
      <c r="H342" s="31" t="str">
        <f t="shared" si="2"/>
        <v>#VALUE!</v>
      </c>
      <c r="I342" s="31" t="str">
        <f t="shared" si="3"/>
        <v>#VALUE!</v>
      </c>
      <c r="J342" s="99" t="str">
        <f t="shared" si="4"/>
        <v>#VALUE!</v>
      </c>
      <c r="K342" s="116" t="str">
        <f t="shared" si="5"/>
        <v>#VALUE!</v>
      </c>
      <c r="L342" s="31">
        <f>VLOOKUP(A342,'Absolute Total Monosaccharide C'!$E$2:$T$999,3)</f>
        <v>0.413157</v>
      </c>
      <c r="M342" s="31">
        <f>VLOOKUP(A342,'Absolute Total Monosaccharide C'!$E$2:$T$999,4)</f>
        <v>0.025923</v>
      </c>
      <c r="N342" s="31">
        <f>VLOOKUP(A342,'Absolute Total Monosaccharide C'!$E$2:$T$999,5)</f>
        <v>0.200468</v>
      </c>
      <c r="O342" s="31">
        <f>VLOOKUP(A342,'Absolute Total Monosaccharide C'!$E$2:$T$999,6)</f>
        <v>0.001188</v>
      </c>
      <c r="P342" s="100">
        <f>VLOOKUP(A342,'Absolute Total Monosaccharide C'!$E$2:$T$999,7)</f>
        <v>0.004274</v>
      </c>
      <c r="Q342" s="31">
        <f>VLOOKUP(A342,'Absolute Total Monosaccharide C'!$E$2:$T$999,8)</f>
        <v>0.000276</v>
      </c>
      <c r="R342" s="31">
        <f>VLOOKUP(A342,'Absolute Total Monosaccharide C'!$E$2:$T$999,9)</f>
        <v>0.000727</v>
      </c>
      <c r="S342" s="31">
        <f>VLOOKUP(A342,'Absolute Total Monosaccharide C'!$E$2:$T$999,10)</f>
        <v>0</v>
      </c>
      <c r="T342" s="31">
        <f>VLOOKUP(A342,'Absolute Total Monosaccharide C'!$E$2:$T$999,11)</f>
        <v>0.00996</v>
      </c>
      <c r="U342" s="31">
        <f>VLOOKUP(A342,'Absolute Total Monosaccharide C'!$E$2:$T$999,12)</f>
        <v>0</v>
      </c>
      <c r="V342" s="31">
        <f>VLOOKUP(A342,'Absolute Total Monosaccharide C'!$E$2:$T$999,13)</f>
        <v>0</v>
      </c>
      <c r="W342" s="31">
        <f>VLOOKUP(A342,'Absolute Total Monosaccharide C'!$E$2:$T$999,14)</f>
        <v>0.002592</v>
      </c>
      <c r="X342" s="31">
        <f>VLOOKUP(A342,'Absolute Total Monosaccharide C'!$E$2:$T$999,15)</f>
        <v>0.000406</v>
      </c>
      <c r="Y342" s="31">
        <f>VLOOKUP(A342,'Absolute Total Monosaccharide C'!$E$2:$T$999,16)</f>
        <v>0</v>
      </c>
      <c r="Z342" s="100">
        <f>VLOOKUP(A342,'Absolute Total Monosaccharide C'!$E$2:$T$999,2)</f>
        <v>10.42</v>
      </c>
      <c r="AA342" s="19">
        <v>0.922324486</v>
      </c>
    </row>
    <row r="343">
      <c r="A343" s="19" t="s">
        <v>269</v>
      </c>
      <c r="B343" s="8" t="str">
        <f>VLOOKUP(A343,'Food Encyclopedia'!$C$2:$K$999,3)&amp;","&amp;VLOOKUP(A343,'Food Encyclopedia'!$C$2:$K$999,4)&amp;","&amp;VLOOKUP(A343,'Food Encyclopedia'!$C$2:$K$999,5)&amp;","&amp;VLOOKUP(A343,'Food Encyclopedia'!$C$2:$K$999,6)</f>
        <v>Berry, blueberry, whole, fresh,Driscoll's,,Fruits</v>
      </c>
      <c r="C343" s="2" t="s">
        <v>89</v>
      </c>
      <c r="D343" s="31" t="str">
        <f>VLOOKUP(A343,'Food Encyclopedia'!$C$2:$K$999,6)</f>
        <v>Fruits</v>
      </c>
      <c r="E343" s="98">
        <v>40.0</v>
      </c>
      <c r="F343" s="31">
        <f t="shared" si="1"/>
        <v>40000</v>
      </c>
      <c r="G343" s="31" t="str">
        <f>VLOOKUP(A343,'Food Encyclopedia'!$C$2:$K$999,7)</f>
        <v>Fruit</v>
      </c>
      <c r="H343" s="31" t="str">
        <f t="shared" si="2"/>
        <v>#VALUE!</v>
      </c>
      <c r="I343" s="31" t="str">
        <f t="shared" si="3"/>
        <v>#VALUE!</v>
      </c>
      <c r="J343" s="99" t="str">
        <f t="shared" si="4"/>
        <v>#VALUE!</v>
      </c>
      <c r="K343" s="116" t="str">
        <f t="shared" si="5"/>
        <v>#VALUE!</v>
      </c>
      <c r="L343" s="31">
        <f>VLOOKUP(A343,'Absolute Total Monosaccharide C'!$E$2:$T$999,3)</f>
        <v>0.314256</v>
      </c>
      <c r="M343" s="31">
        <f>VLOOKUP(A343,'Absolute Total Monosaccharide C'!$E$2:$T$999,4)</f>
        <v>0.013949</v>
      </c>
      <c r="N343" s="31">
        <f>VLOOKUP(A343,'Absolute Total Monosaccharide C'!$E$2:$T$999,5)</f>
        <v>0.047288</v>
      </c>
      <c r="O343" s="31">
        <f>VLOOKUP(A343,'Absolute Total Monosaccharide C'!$E$2:$T$999,6)</f>
        <v>0.016792</v>
      </c>
      <c r="P343" s="100">
        <f>VLOOKUP(A343,'Absolute Total Monosaccharide C'!$E$2:$T$999,7)</f>
        <v>0.006122</v>
      </c>
      <c r="Q343" s="31">
        <f>VLOOKUP(A343,'Absolute Total Monosaccharide C'!$E$2:$T$999,8)</f>
        <v>0.00246</v>
      </c>
      <c r="R343" s="31">
        <f>VLOOKUP(A343,'Absolute Total Monosaccharide C'!$E$2:$T$999,9)</f>
        <v>0.000707</v>
      </c>
      <c r="S343" s="31">
        <f>VLOOKUP(A343,'Absolute Total Monosaccharide C'!$E$2:$T$999,10)</f>
        <v>0</v>
      </c>
      <c r="T343" s="31">
        <f>VLOOKUP(A343,'Absolute Total Monosaccharide C'!$E$2:$T$999,11)</f>
        <v>0.013406</v>
      </c>
      <c r="U343" s="31">
        <f>VLOOKUP(A343,'Absolute Total Monosaccharide C'!$E$2:$T$999,12)</f>
        <v>0</v>
      </c>
      <c r="V343" s="31">
        <f>VLOOKUP(A343,'Absolute Total Monosaccharide C'!$E$2:$T$999,13)</f>
        <v>0</v>
      </c>
      <c r="W343" s="31">
        <f>VLOOKUP(A343,'Absolute Total Monosaccharide C'!$E$2:$T$999,14)</f>
        <v>0</v>
      </c>
      <c r="X343" s="31">
        <f>VLOOKUP(A343,'Absolute Total Monosaccharide C'!$E$2:$T$999,15)</f>
        <v>0</v>
      </c>
      <c r="Y343" s="31">
        <f>VLOOKUP(A343,'Absolute Total Monosaccharide C'!$E$2:$T$999,16)</f>
        <v>0</v>
      </c>
      <c r="Z343" s="100">
        <f>VLOOKUP(A343,'Absolute Total Monosaccharide C'!$E$2:$T$999,2)</f>
        <v>10.1</v>
      </c>
      <c r="AA343" s="19">
        <v>0.979349161</v>
      </c>
    </row>
    <row r="344">
      <c r="A344" s="19" t="s">
        <v>328</v>
      </c>
      <c r="B344" s="8" t="str">
        <f>VLOOKUP(A344,'Food Encyclopedia'!$C$2:$K$999,3)&amp;","&amp;VLOOKUP(A344,'Food Encyclopedia'!$C$2:$K$999,4)&amp;","&amp;VLOOKUP(A344,'Food Encyclopedia'!$C$2:$K$999,5)&amp;","&amp;VLOOKUP(A344,'Food Encyclopedia'!$C$2:$K$999,6)</f>
        <v>Jicama, NA, flesh, fresh,Melissa's,,Vegetables</v>
      </c>
      <c r="C344" s="2" t="s">
        <v>89</v>
      </c>
      <c r="D344" s="31" t="str">
        <f>VLOOKUP(A344,'Food Encyclopedia'!$C$2:$K$999,6)</f>
        <v>Vegetables</v>
      </c>
      <c r="E344" s="98">
        <v>50.0</v>
      </c>
      <c r="F344" s="31">
        <f t="shared" si="1"/>
        <v>50000</v>
      </c>
      <c r="G344" s="31" t="str">
        <f>VLOOKUP(A344,'Food Encyclopedia'!$C$2:$K$999,7)</f>
        <v>Vegetable</v>
      </c>
      <c r="H344" s="31" t="str">
        <f t="shared" si="2"/>
        <v>#VALUE!</v>
      </c>
      <c r="I344" s="31" t="str">
        <f t="shared" si="3"/>
        <v>#VALUE!</v>
      </c>
      <c r="J344" s="99" t="str">
        <f t="shared" si="4"/>
        <v>#VALUE!</v>
      </c>
      <c r="K344" s="116" t="str">
        <f t="shared" si="5"/>
        <v>#VALUE!</v>
      </c>
      <c r="L344" s="31">
        <f>VLOOKUP(A344,'Absolute Total Monosaccharide C'!$E$2:$T$999,3)</f>
        <v>0.525358</v>
      </c>
      <c r="M344" s="31">
        <f>VLOOKUP(A344,'Absolute Total Monosaccharide C'!$E$2:$T$999,4)</f>
        <v>0.009984</v>
      </c>
      <c r="N344" s="31">
        <f>VLOOKUP(A344,'Absolute Total Monosaccharide C'!$E$2:$T$999,5)</f>
        <v>0.064023</v>
      </c>
      <c r="O344" s="31">
        <f>VLOOKUP(A344,'Absolute Total Monosaccharide C'!$E$2:$T$999,6)</f>
        <v>0.002739</v>
      </c>
      <c r="P344" s="100">
        <f>VLOOKUP(A344,'Absolute Total Monosaccharide C'!$E$2:$T$999,7)</f>
        <v>0.008172</v>
      </c>
      <c r="Q344" s="31">
        <f>VLOOKUP(A344,'Absolute Total Monosaccharide C'!$E$2:$T$999,8)</f>
        <v>0.000686</v>
      </c>
      <c r="R344" s="31">
        <f>VLOOKUP(A344,'Absolute Total Monosaccharide C'!$E$2:$T$999,9)</f>
        <v>0.00138</v>
      </c>
      <c r="S344" s="31">
        <f>VLOOKUP(A344,'Absolute Total Monosaccharide C'!$E$2:$T$999,10)</f>
        <v>0</v>
      </c>
      <c r="T344" s="31">
        <f>VLOOKUP(A344,'Absolute Total Monosaccharide C'!$E$2:$T$999,11)</f>
        <v>0.021158</v>
      </c>
      <c r="U344" s="31">
        <f>VLOOKUP(A344,'Absolute Total Monosaccharide C'!$E$2:$T$999,12)</f>
        <v>0</v>
      </c>
      <c r="V344" s="31">
        <f>VLOOKUP(A344,'Absolute Total Monosaccharide C'!$E$2:$T$999,13)</f>
        <v>0</v>
      </c>
      <c r="W344" s="31">
        <f>VLOOKUP(A344,'Absolute Total Monosaccharide C'!$E$2:$T$999,14)</f>
        <v>0</v>
      </c>
      <c r="X344" s="31">
        <f>VLOOKUP(A344,'Absolute Total Monosaccharide C'!$E$2:$T$999,15)</f>
        <v>0</v>
      </c>
      <c r="Y344" s="31">
        <f>VLOOKUP(A344,'Absolute Total Monosaccharide C'!$E$2:$T$999,16)</f>
        <v>0</v>
      </c>
      <c r="Z344" s="100">
        <f>VLOOKUP(A344,'Absolute Total Monosaccharide C'!$E$2:$T$999,2)</f>
        <v>10.18</v>
      </c>
      <c r="AA344" s="19">
        <v>1.076761767</v>
      </c>
    </row>
    <row r="345">
      <c r="A345" s="19" t="s">
        <v>1042</v>
      </c>
      <c r="B345" s="8" t="str">
        <f>VLOOKUP(A345,'Food Encyclopedia'!$C$2:$K$999,3)&amp;","&amp;VLOOKUP(A345,'Food Encyclopedia'!$C$2:$K$999,4)&amp;","&amp;VLOOKUP(A345,'Food Encyclopedia'!$C$2:$K$999,5)&amp;","&amp;VLOOKUP(A345,'Food Encyclopedia'!$C$2:$K$999,6)</f>
        <v>baby food blend, commercial product, pouch,Gerber Organic,Pumpkin (3 1/2 tbsp), banana (1/3), carrot (1/6), sitter (2nd foods),Vegetables</v>
      </c>
      <c r="C345" s="2" t="s">
        <v>812</v>
      </c>
      <c r="D345" s="31" t="str">
        <f>VLOOKUP(A345,'Food Encyclopedia'!$C$2:$K$999,6)</f>
        <v>Vegetables</v>
      </c>
      <c r="E345" s="98">
        <v>50.0</v>
      </c>
      <c r="F345" s="31">
        <f t="shared" si="1"/>
        <v>50000</v>
      </c>
      <c r="G345" s="31" t="str">
        <f>VLOOKUP(A345,'Food Encyclopedia'!$C$2:$K$999,7)</f>
        <v>Commercial weaning</v>
      </c>
      <c r="H345" s="31" t="str">
        <f t="shared" si="2"/>
        <v>#VALUE!</v>
      </c>
      <c r="I345" s="31" t="str">
        <f t="shared" si="3"/>
        <v>#VALUE!</v>
      </c>
      <c r="J345" s="99" t="str">
        <f t="shared" si="4"/>
        <v>#VALUE!</v>
      </c>
      <c r="K345" s="116" t="str">
        <f t="shared" si="5"/>
        <v>#VALUE!</v>
      </c>
      <c r="L345" s="31">
        <f>VLOOKUP(A345,'Absolute Total Monosaccharide C'!$E$2:$T$999,3)</f>
        <v>0.407096</v>
      </c>
      <c r="M345" s="31">
        <f>VLOOKUP(A345,'Absolute Total Monosaccharide C'!$E$2:$T$999,4)</f>
        <v>0.008043</v>
      </c>
      <c r="N345" s="31">
        <f>VLOOKUP(A345,'Absolute Total Monosaccharide C'!$E$2:$T$999,5)</f>
        <v>0.132878</v>
      </c>
      <c r="O345" s="31">
        <f>VLOOKUP(A345,'Absolute Total Monosaccharide C'!$E$2:$T$999,6)</f>
        <v>0.002404</v>
      </c>
      <c r="P345" s="100">
        <f>VLOOKUP(A345,'Absolute Total Monosaccharide C'!$E$2:$T$999,7)</f>
        <v>0.004105</v>
      </c>
      <c r="Q345" s="31">
        <f>VLOOKUP(A345,'Absolute Total Monosaccharide C'!$E$2:$T$999,8)</f>
        <v>0</v>
      </c>
      <c r="R345" s="31">
        <f>VLOOKUP(A345,'Absolute Total Monosaccharide C'!$E$2:$T$999,9)</f>
        <v>0.001265</v>
      </c>
      <c r="S345" s="31">
        <f>VLOOKUP(A345,'Absolute Total Monosaccharide C'!$E$2:$T$999,10)</f>
        <v>0</v>
      </c>
      <c r="T345" s="31">
        <f>VLOOKUP(A345,'Absolute Total Monosaccharide C'!$E$2:$T$999,11)</f>
        <v>0.018347</v>
      </c>
      <c r="U345" s="31">
        <f>VLOOKUP(A345,'Absolute Total Monosaccharide C'!$E$2:$T$999,12)</f>
        <v>0.000381</v>
      </c>
      <c r="V345" s="31">
        <f>VLOOKUP(A345,'Absolute Total Monosaccharide C'!$E$2:$T$999,13)</f>
        <v>0.000153</v>
      </c>
      <c r="W345" s="31">
        <f>VLOOKUP(A345,'Absolute Total Monosaccharide C'!$E$2:$T$999,14)</f>
        <v>0.003482</v>
      </c>
      <c r="X345" s="31">
        <f>VLOOKUP(A345,'Absolute Total Monosaccharide C'!$E$2:$T$999,15)</f>
        <v>0</v>
      </c>
      <c r="Y345" s="31">
        <f>VLOOKUP(A345,'Absolute Total Monosaccharide C'!$E$2:$T$999,16)</f>
        <v>0.00062</v>
      </c>
      <c r="Z345" s="100">
        <f>VLOOKUP(A345,'Absolute Total Monosaccharide C'!$E$2:$T$999,2)</f>
        <v>10.36</v>
      </c>
      <c r="AA345" s="31"/>
    </row>
    <row r="346">
      <c r="A346" s="19" t="s">
        <v>299</v>
      </c>
      <c r="B346" s="8" t="str">
        <f>VLOOKUP(A346,'Food Encyclopedia'!$C$2:$K$999,3)&amp;","&amp;VLOOKUP(A346,'Food Encyclopedia'!$C$2:$K$999,4)&amp;","&amp;VLOOKUP(A346,'Food Encyclopedia'!$C$2:$K$999,5)&amp;","&amp;VLOOKUP(A346,'Food Encyclopedia'!$C$2:$K$999,6)</f>
        <v>Kiwi Fruit, regular, flesh, fresh,NA,,Fruits</v>
      </c>
      <c r="C346" s="2" t="s">
        <v>89</v>
      </c>
      <c r="D346" s="31" t="str">
        <f>VLOOKUP(A346,'Food Encyclopedia'!$C$2:$K$999,6)</f>
        <v>Fruits</v>
      </c>
      <c r="E346" s="98">
        <v>30.0</v>
      </c>
      <c r="F346" s="31">
        <f t="shared" si="1"/>
        <v>30000</v>
      </c>
      <c r="G346" s="31" t="str">
        <f>VLOOKUP(A346,'Food Encyclopedia'!$C$2:$K$999,7)</f>
        <v>Fruit</v>
      </c>
      <c r="H346" s="31" t="str">
        <f t="shared" si="2"/>
        <v>#VALUE!</v>
      </c>
      <c r="I346" s="31" t="str">
        <f t="shared" si="3"/>
        <v>#VALUE!</v>
      </c>
      <c r="J346" s="99" t="str">
        <f t="shared" si="4"/>
        <v>#VALUE!</v>
      </c>
      <c r="K346" s="116" t="str">
        <f t="shared" si="5"/>
        <v>#VALUE!</v>
      </c>
      <c r="L346" s="31">
        <f>VLOOKUP(A346,'Absolute Total Monosaccharide C'!$E$2:$T$999,3)</f>
        <v>0.236395</v>
      </c>
      <c r="M346" s="31">
        <f>VLOOKUP(A346,'Absolute Total Monosaccharide C'!$E$2:$T$999,4)</f>
        <v>0.040807</v>
      </c>
      <c r="N346" s="31">
        <f>VLOOKUP(A346,'Absolute Total Monosaccharide C'!$E$2:$T$999,5)</f>
        <v>0.116707</v>
      </c>
      <c r="O346" s="31">
        <f>VLOOKUP(A346,'Absolute Total Monosaccharide C'!$E$2:$T$999,6)</f>
        <v>0.020297</v>
      </c>
      <c r="P346" s="100">
        <f>VLOOKUP(A346,'Absolute Total Monosaccharide C'!$E$2:$T$999,7)</f>
        <v>0.008276</v>
      </c>
      <c r="Q346" s="31">
        <f>VLOOKUP(A346,'Absolute Total Monosaccharide C'!$E$2:$T$999,8)</f>
        <v>0.001836</v>
      </c>
      <c r="R346" s="31">
        <f>VLOOKUP(A346,'Absolute Total Monosaccharide C'!$E$2:$T$999,9)</f>
        <v>0.00206</v>
      </c>
      <c r="S346" s="31">
        <f>VLOOKUP(A346,'Absolute Total Monosaccharide C'!$E$2:$T$999,10)</f>
        <v>0</v>
      </c>
      <c r="T346" s="31">
        <f>VLOOKUP(A346,'Absolute Total Monosaccharide C'!$E$2:$T$999,11)</f>
        <v>0.031804</v>
      </c>
      <c r="U346" s="31">
        <f>VLOOKUP(A346,'Absolute Total Monosaccharide C'!$E$2:$T$999,12)</f>
        <v>0</v>
      </c>
      <c r="V346" s="31">
        <f>VLOOKUP(A346,'Absolute Total Monosaccharide C'!$E$2:$T$999,13)</f>
        <v>0</v>
      </c>
      <c r="W346" s="31">
        <f>VLOOKUP(A346,'Absolute Total Monosaccharide C'!$E$2:$T$999,14)</f>
        <v>0.003314</v>
      </c>
      <c r="X346" s="31">
        <f>VLOOKUP(A346,'Absolute Total Monosaccharide C'!$E$2:$T$999,15)</f>
        <v>0</v>
      </c>
      <c r="Y346" s="31">
        <f>VLOOKUP(A346,'Absolute Total Monosaccharide C'!$E$2:$T$999,16)</f>
        <v>0</v>
      </c>
      <c r="Z346" s="100">
        <f>VLOOKUP(A346,'Absolute Total Monosaccharide C'!$E$2:$T$999,2)</f>
        <v>10.46</v>
      </c>
      <c r="AA346" s="19">
        <v>0.691554883</v>
      </c>
    </row>
    <row r="347">
      <c r="A347" s="19" t="s">
        <v>510</v>
      </c>
      <c r="B347" s="8" t="str">
        <f>VLOOKUP(A347,'Food Encyclopedia'!$C$2:$K$999,3)&amp;","&amp;VLOOKUP(A347,'Food Encyclopedia'!$C$2:$K$999,4)&amp;","&amp;VLOOKUP(A347,'Food Encyclopedia'!$C$2:$K$999,5)&amp;","&amp;VLOOKUP(A347,'Food Encyclopedia'!$C$2:$K$999,6)</f>
        <v>Cucumber, English, whole, fresh,Big Taste,,Vegetables</v>
      </c>
      <c r="C347" s="2" t="s">
        <v>89</v>
      </c>
      <c r="D347" s="31" t="str">
        <f>VLOOKUP(A347,'Food Encyclopedia'!$C$2:$K$999,6)</f>
        <v>Vegetables</v>
      </c>
      <c r="E347" s="98">
        <v>80.0</v>
      </c>
      <c r="F347" s="31">
        <f t="shared" si="1"/>
        <v>80000</v>
      </c>
      <c r="G347" s="31" t="str">
        <f>VLOOKUP(A347,'Food Encyclopedia'!$C$2:$K$999,7)</f>
        <v>Vegetable</v>
      </c>
      <c r="H347" s="31" t="str">
        <f t="shared" si="2"/>
        <v>#VALUE!</v>
      </c>
      <c r="I347" s="31" t="str">
        <f t="shared" si="3"/>
        <v>#VALUE!</v>
      </c>
      <c r="J347" s="99" t="str">
        <f t="shared" si="4"/>
        <v>#VALUE!</v>
      </c>
      <c r="K347" s="116" t="str">
        <f t="shared" si="5"/>
        <v>#VALUE!</v>
      </c>
      <c r="L347" s="31">
        <f>VLOOKUP(A347,'Absolute Total Monosaccharide C'!$E$2:$T$999,3)</f>
        <v>0.062325</v>
      </c>
      <c r="M347" s="31">
        <f>VLOOKUP(A347,'Absolute Total Monosaccharide C'!$E$2:$T$999,4)</f>
        <v>0.04365</v>
      </c>
      <c r="N347" s="31">
        <f>VLOOKUP(A347,'Absolute Total Monosaccharide C'!$E$2:$T$999,5)</f>
        <v>0</v>
      </c>
      <c r="O347" s="31">
        <f>VLOOKUP(A347,'Absolute Total Monosaccharide C'!$E$2:$T$999,6)</f>
        <v>0.033184</v>
      </c>
      <c r="P347" s="100">
        <f>VLOOKUP(A347,'Absolute Total Monosaccharide C'!$E$2:$T$999,7)</f>
        <v>0.010879</v>
      </c>
      <c r="Q347" s="31">
        <f>VLOOKUP(A347,'Absolute Total Monosaccharide C'!$E$2:$T$999,8)</f>
        <v>0.005453</v>
      </c>
      <c r="R347" s="31">
        <f>VLOOKUP(A347,'Absolute Total Monosaccharide C'!$E$2:$T$999,9)</f>
        <v>0.00287</v>
      </c>
      <c r="S347" s="31">
        <f>VLOOKUP(A347,'Absolute Total Monosaccharide C'!$E$2:$T$999,10)</f>
        <v>0</v>
      </c>
      <c r="T347" s="31">
        <f>VLOOKUP(A347,'Absolute Total Monosaccharide C'!$E$2:$T$999,11)</f>
        <v>0.037654</v>
      </c>
      <c r="U347" s="31">
        <f>VLOOKUP(A347,'Absolute Total Monosaccharide C'!$E$2:$T$999,12)</f>
        <v>0</v>
      </c>
      <c r="V347" s="31">
        <f>VLOOKUP(A347,'Absolute Total Monosaccharide C'!$E$2:$T$999,13)</f>
        <v>0</v>
      </c>
      <c r="W347" s="31">
        <f>VLOOKUP(A347,'Absolute Total Monosaccharide C'!$E$2:$T$999,14)</f>
        <v>0.009675</v>
      </c>
      <c r="X347" s="31">
        <f>VLOOKUP(A347,'Absolute Total Monosaccharide C'!$E$2:$T$999,15)</f>
        <v>0</v>
      </c>
      <c r="Y347" s="31">
        <f>VLOOKUP(A347,'Absolute Total Monosaccharide C'!$E$2:$T$999,16)</f>
        <v>0</v>
      </c>
      <c r="Z347" s="100">
        <f>VLOOKUP(A347,'Absolute Total Monosaccharide C'!$E$2:$T$999,2)</f>
        <v>10.31</v>
      </c>
      <c r="AA347" s="19">
        <v>0.270173594</v>
      </c>
    </row>
    <row r="348">
      <c r="A348" s="19" t="s">
        <v>516</v>
      </c>
      <c r="B348" s="8" t="str">
        <f>VLOOKUP(A348,'Food Encyclopedia'!$C$2:$K$999,3)&amp;","&amp;VLOOKUP(A348,'Food Encyclopedia'!$C$2:$K$999,4)&amp;","&amp;VLOOKUP(A348,'Food Encyclopedia'!$C$2:$K$999,5)&amp;","&amp;VLOOKUP(A348,'Food Encyclopedia'!$C$2:$K$999,6)</f>
        <v>Cucumber, green, flesh, fresh,NA,,Vegetables</v>
      </c>
      <c r="C348" s="2" t="s">
        <v>192</v>
      </c>
      <c r="D348" s="31" t="str">
        <f>VLOOKUP(A348,'Food Encyclopedia'!$C$2:$K$999,6)</f>
        <v>Vegetables</v>
      </c>
      <c r="E348" s="98">
        <v>80.0</v>
      </c>
      <c r="F348" s="31">
        <f t="shared" si="1"/>
        <v>80000</v>
      </c>
      <c r="G348" s="31" t="str">
        <f>VLOOKUP(A348,'Food Encyclopedia'!$C$2:$K$999,7)</f>
        <v>Vegetable</v>
      </c>
      <c r="H348" s="31" t="str">
        <f t="shared" si="2"/>
        <v>#VALUE!</v>
      </c>
      <c r="I348" s="31" t="str">
        <f t="shared" si="3"/>
        <v>#VALUE!</v>
      </c>
      <c r="J348" s="99" t="str">
        <f t="shared" si="4"/>
        <v>#VALUE!</v>
      </c>
      <c r="K348" s="116" t="str">
        <f t="shared" si="5"/>
        <v>#VALUE!</v>
      </c>
      <c r="L348" s="31">
        <f>VLOOKUP(A348,'Absolute Total Monosaccharide C'!$E$2:$T$999,3)</f>
        <v>0.268888</v>
      </c>
      <c r="M348" s="31">
        <f>VLOOKUP(A348,'Absolute Total Monosaccharide C'!$E$2:$T$999,4)</f>
        <v>0.034165</v>
      </c>
      <c r="N348" s="31">
        <f>VLOOKUP(A348,'Absolute Total Monosaccharide C'!$E$2:$T$999,5)</f>
        <v>0.023915</v>
      </c>
      <c r="O348" s="31">
        <f>VLOOKUP(A348,'Absolute Total Monosaccharide C'!$E$2:$T$999,6)</f>
        <v>0.019328</v>
      </c>
      <c r="P348" s="100">
        <f>VLOOKUP(A348,'Absolute Total Monosaccharide C'!$E$2:$T$999,7)</f>
        <v>0.009394</v>
      </c>
      <c r="Q348" s="31">
        <f>VLOOKUP(A348,'Absolute Total Monosaccharide C'!$E$2:$T$999,8)</f>
        <v>0.005206</v>
      </c>
      <c r="R348" s="31">
        <f>VLOOKUP(A348,'Absolute Total Monosaccharide C'!$E$2:$T$999,9)</f>
        <v>0.001378</v>
      </c>
      <c r="S348" s="31">
        <f>VLOOKUP(A348,'Absolute Total Monosaccharide C'!$E$2:$T$999,10)</f>
        <v>0</v>
      </c>
      <c r="T348" s="31">
        <f>VLOOKUP(A348,'Absolute Total Monosaccharide C'!$E$2:$T$999,11)</f>
        <v>0.019501</v>
      </c>
      <c r="U348" s="31">
        <f>VLOOKUP(A348,'Absolute Total Monosaccharide C'!$E$2:$T$999,12)</f>
        <v>0</v>
      </c>
      <c r="V348" s="31">
        <f>VLOOKUP(A348,'Absolute Total Monosaccharide C'!$E$2:$T$999,13)</f>
        <v>0</v>
      </c>
      <c r="W348" s="31">
        <f>VLOOKUP(A348,'Absolute Total Monosaccharide C'!$E$2:$T$999,14)</f>
        <v>0.004961</v>
      </c>
      <c r="X348" s="31">
        <f>VLOOKUP(A348,'Absolute Total Monosaccharide C'!$E$2:$T$999,15)</f>
        <v>0</v>
      </c>
      <c r="Y348" s="31">
        <f>VLOOKUP(A348,'Absolute Total Monosaccharide C'!$E$2:$T$999,16)</f>
        <v>0.001427</v>
      </c>
      <c r="Z348" s="100">
        <f>VLOOKUP(A348,'Absolute Total Monosaccharide C'!$E$2:$T$999,2)</f>
        <v>10.006</v>
      </c>
      <c r="AA348" s="19">
        <v>0.796532696</v>
      </c>
    </row>
    <row r="349">
      <c r="A349" s="19" t="s">
        <v>106</v>
      </c>
      <c r="B349" s="8" t="str">
        <f>VLOOKUP(A349,'Food Encyclopedia'!$C$2:$K$999,3)&amp;","&amp;VLOOKUP(A349,'Food Encyclopedia'!$C$2:$K$999,4)&amp;","&amp;VLOOKUP(A349,'Food Encyclopedia'!$C$2:$K$999,5)&amp;","&amp;VLOOKUP(A349,'Food Encyclopedia'!$C$2:$K$999,6)</f>
        <v>Apple, honeyscrisp, whole without seeds, fresh,Chelan Fresh,,Fruits</v>
      </c>
      <c r="C349" s="2" t="s">
        <v>89</v>
      </c>
      <c r="D349" s="31" t="str">
        <f>VLOOKUP(A349,'Food Encyclopedia'!$C$2:$K$999,6)</f>
        <v>Fruits</v>
      </c>
      <c r="E349" s="98">
        <v>30.0</v>
      </c>
      <c r="F349" s="31">
        <f t="shared" si="1"/>
        <v>30000</v>
      </c>
      <c r="G349" s="31" t="str">
        <f>VLOOKUP(A349,'Food Encyclopedia'!$C$2:$K$999,7)</f>
        <v>Fruit</v>
      </c>
      <c r="H349" s="31" t="str">
        <f t="shared" si="2"/>
        <v>#VALUE!</v>
      </c>
      <c r="I349" s="31" t="str">
        <f t="shared" si="3"/>
        <v>#VALUE!</v>
      </c>
      <c r="J349" s="99" t="str">
        <f t="shared" si="4"/>
        <v>#VALUE!</v>
      </c>
      <c r="K349" s="116" t="str">
        <f t="shared" si="5"/>
        <v>#VALUE!</v>
      </c>
      <c r="L349" s="31">
        <f>VLOOKUP(A349,'Absolute Total Monosaccharide C'!$E$2:$T$999,3)</f>
        <v>0.170306</v>
      </c>
      <c r="M349" s="31">
        <f>VLOOKUP(A349,'Absolute Total Monosaccharide C'!$E$2:$T$999,4)</f>
        <v>0.006955</v>
      </c>
      <c r="N349" s="31">
        <f>VLOOKUP(A349,'Absolute Total Monosaccharide C'!$E$2:$T$999,5)</f>
        <v>0.137532</v>
      </c>
      <c r="O349" s="31">
        <f>VLOOKUP(A349,'Absolute Total Monosaccharide C'!$E$2:$T$999,6)</f>
        <v>0.006377</v>
      </c>
      <c r="P349" s="100">
        <f>VLOOKUP(A349,'Absolute Total Monosaccharide C'!$E$2:$T$999,7)</f>
        <v>0.008057</v>
      </c>
      <c r="Q349" s="31">
        <f>VLOOKUP(A349,'Absolute Total Monosaccharide C'!$E$2:$T$999,8)</f>
        <v>0.002388</v>
      </c>
      <c r="R349" s="31">
        <f>VLOOKUP(A349,'Absolute Total Monosaccharide C'!$E$2:$T$999,9)</f>
        <v>0.000804</v>
      </c>
      <c r="S349" s="31">
        <f>VLOOKUP(A349,'Absolute Total Monosaccharide C'!$E$2:$T$999,10)</f>
        <v>0</v>
      </c>
      <c r="T349" s="31">
        <f>VLOOKUP(A349,'Absolute Total Monosaccharide C'!$E$2:$T$999,11)</f>
        <v>0.010542</v>
      </c>
      <c r="U349" s="31">
        <f>VLOOKUP(A349,'Absolute Total Monosaccharide C'!$E$2:$T$999,12)</f>
        <v>0</v>
      </c>
      <c r="V349" s="31">
        <f>VLOOKUP(A349,'Absolute Total Monosaccharide C'!$E$2:$T$999,13)</f>
        <v>0</v>
      </c>
      <c r="W349" s="31">
        <f>VLOOKUP(A349,'Absolute Total Monosaccharide C'!$E$2:$T$999,14)</f>
        <v>0.000346</v>
      </c>
      <c r="X349" s="31">
        <f>VLOOKUP(A349,'Absolute Total Monosaccharide C'!$E$2:$T$999,15)</f>
        <v>0</v>
      </c>
      <c r="Y349" s="31">
        <f>VLOOKUP(A349,'Absolute Total Monosaccharide C'!$E$2:$T$999,16)</f>
        <v>0</v>
      </c>
      <c r="Z349" s="100">
        <f>VLOOKUP(A349,'Absolute Total Monosaccharide C'!$E$2:$T$999,2)</f>
        <v>10.29</v>
      </c>
      <c r="AA349" s="31"/>
    </row>
    <row r="350">
      <c r="A350" s="19" t="s">
        <v>508</v>
      </c>
      <c r="B350" s="8" t="str">
        <f>VLOOKUP(A350,'Food Encyclopedia'!$C$2:$K$999,3)&amp;","&amp;VLOOKUP(A350,'Food Encyclopedia'!$C$2:$K$999,4)&amp;","&amp;VLOOKUP(A350,'Food Encyclopedia'!$C$2:$K$999,5)&amp;","&amp;VLOOKUP(A350,'Food Encyclopedia'!$C$2:$K$999,6)</f>
        <v>Turnip, purple top, flesh, fresh,NA,,Vegetables</v>
      </c>
      <c r="C350" s="2" t="s">
        <v>192</v>
      </c>
      <c r="D350" s="31" t="str">
        <f>VLOOKUP(A350,'Food Encyclopedia'!$C$2:$K$999,6)</f>
        <v>Vegetables</v>
      </c>
      <c r="E350" s="98">
        <v>40.0</v>
      </c>
      <c r="F350" s="31">
        <f t="shared" si="1"/>
        <v>40000</v>
      </c>
      <c r="G350" s="31" t="str">
        <f>VLOOKUP(A350,'Food Encyclopedia'!$C$2:$K$999,7)</f>
        <v>Vegetable</v>
      </c>
      <c r="H350" s="31" t="str">
        <f t="shared" si="2"/>
        <v>#VALUE!</v>
      </c>
      <c r="I350" s="31" t="str">
        <f t="shared" si="3"/>
        <v>#VALUE!</v>
      </c>
      <c r="J350" s="99" t="str">
        <f t="shared" si="4"/>
        <v>#VALUE!</v>
      </c>
      <c r="K350" s="116" t="str">
        <f t="shared" si="5"/>
        <v>#VALUE!</v>
      </c>
      <c r="L350" s="31">
        <f>VLOOKUP(A350,'Absolute Total Monosaccharide C'!$E$2:$T$999,3)</f>
        <v>0.337178</v>
      </c>
      <c r="M350" s="31">
        <f>VLOOKUP(A350,'Absolute Total Monosaccharide C'!$E$2:$T$999,4)</f>
        <v>0.025558</v>
      </c>
      <c r="N350" s="31">
        <f>VLOOKUP(A350,'Absolute Total Monosaccharide C'!$E$2:$T$999,5)</f>
        <v>0.107928</v>
      </c>
      <c r="O350" s="31">
        <f>VLOOKUP(A350,'Absolute Total Monosaccharide C'!$E$2:$T$999,6)</f>
        <v>0.016337</v>
      </c>
      <c r="P350" s="100">
        <f>VLOOKUP(A350,'Absolute Total Monosaccharide C'!$E$2:$T$999,7)</f>
        <v>0.014388</v>
      </c>
      <c r="Q350" s="31">
        <f>VLOOKUP(A350,'Absolute Total Monosaccharide C'!$E$2:$T$999,8)</f>
        <v>0.003364</v>
      </c>
      <c r="R350" s="31">
        <f>VLOOKUP(A350,'Absolute Total Monosaccharide C'!$E$2:$T$999,9)</f>
        <v>0.003388</v>
      </c>
      <c r="S350" s="31">
        <f>VLOOKUP(A350,'Absolute Total Monosaccharide C'!$E$2:$T$999,10)</f>
        <v>0</v>
      </c>
      <c r="T350" s="31">
        <f>VLOOKUP(A350,'Absolute Total Monosaccharide C'!$E$2:$T$999,11)</f>
        <v>0.039289</v>
      </c>
      <c r="U350" s="31">
        <f>VLOOKUP(A350,'Absolute Total Monosaccharide C'!$E$2:$T$999,12)</f>
        <v>0</v>
      </c>
      <c r="V350" s="31">
        <f>VLOOKUP(A350,'Absolute Total Monosaccharide C'!$E$2:$T$999,13)</f>
        <v>0</v>
      </c>
      <c r="W350" s="31">
        <f>VLOOKUP(A350,'Absolute Total Monosaccharide C'!$E$2:$T$999,14)</f>
        <v>0.006676</v>
      </c>
      <c r="X350" s="31">
        <f>VLOOKUP(A350,'Absolute Total Monosaccharide C'!$E$2:$T$999,15)</f>
        <v>0</v>
      </c>
      <c r="Y350" s="31">
        <f>VLOOKUP(A350,'Absolute Total Monosaccharide C'!$E$2:$T$999,16)</f>
        <v>0.001099</v>
      </c>
      <c r="Z350" s="100">
        <f>VLOOKUP(A350,'Absolute Total Monosaccharide C'!$E$2:$T$999,2)</f>
        <v>10.23</v>
      </c>
      <c r="AA350" s="19">
        <v>0.686633819</v>
      </c>
    </row>
    <row r="351">
      <c r="A351" s="19" t="s">
        <v>1004</v>
      </c>
      <c r="B351" s="8" t="str">
        <f>VLOOKUP(A351,'Food Encyclopedia'!$C$2:$K$999,3)&amp;","&amp;VLOOKUP(A351,'Food Encyclopedia'!$C$2:$K$999,4)&amp;","&amp;VLOOKUP(A351,'Food Encyclopedia'!$C$2:$K$999,5)&amp;","&amp;VLOOKUP(A351,'Food Encyclopedia'!$C$2:$K$999,6)</f>
        <v>Organic fruit &amp; vegetable puree, commercial product, pouch,Pumpkin Tree,Peter Rabbit Organics: banana, raspberry &amp; blueberry,Fruits</v>
      </c>
      <c r="C351" s="2" t="s">
        <v>812</v>
      </c>
      <c r="D351" s="31" t="str">
        <f>VLOOKUP(A351,'Food Encyclopedia'!$C$2:$K$999,6)</f>
        <v>Fruits</v>
      </c>
      <c r="E351" s="98">
        <v>50.0</v>
      </c>
      <c r="F351" s="31">
        <f t="shared" si="1"/>
        <v>50000</v>
      </c>
      <c r="G351" s="31" t="str">
        <f>VLOOKUP(A351,'Food Encyclopedia'!$C$2:$K$999,7)</f>
        <v>Commercial weaning</v>
      </c>
      <c r="H351" s="31" t="str">
        <f t="shared" si="2"/>
        <v>#VALUE!</v>
      </c>
      <c r="I351" s="31" t="str">
        <f t="shared" si="3"/>
        <v>#VALUE!</v>
      </c>
      <c r="J351" s="99" t="str">
        <f t="shared" si="4"/>
        <v>#VALUE!</v>
      </c>
      <c r="K351" s="116" t="str">
        <f t="shared" si="5"/>
        <v>#VALUE!</v>
      </c>
      <c r="L351" s="31">
        <f>VLOOKUP(A351,'Absolute Total Monosaccharide C'!$E$2:$T$999,3)</f>
        <v>0.427296</v>
      </c>
      <c r="M351" s="31">
        <f>VLOOKUP(A351,'Absolute Total Monosaccharide C'!$E$2:$T$999,4)</f>
        <v>0.003378</v>
      </c>
      <c r="N351" s="31">
        <f>VLOOKUP(A351,'Absolute Total Monosaccharide C'!$E$2:$T$999,5)</f>
        <v>0.112825</v>
      </c>
      <c r="O351" s="31">
        <f>VLOOKUP(A351,'Absolute Total Monosaccharide C'!$E$2:$T$999,6)</f>
        <v>0.003467</v>
      </c>
      <c r="P351" s="100">
        <f>VLOOKUP(A351,'Absolute Total Monosaccharide C'!$E$2:$T$999,7)</f>
        <v>0.002741</v>
      </c>
      <c r="Q351" s="31">
        <f>VLOOKUP(A351,'Absolute Total Monosaccharide C'!$E$2:$T$999,8)</f>
        <v>0</v>
      </c>
      <c r="R351" s="31">
        <f>VLOOKUP(A351,'Absolute Total Monosaccharide C'!$E$2:$T$999,9)</f>
        <v>0.000499</v>
      </c>
      <c r="S351" s="31">
        <f>VLOOKUP(A351,'Absolute Total Monosaccharide C'!$E$2:$T$999,10)</f>
        <v>0</v>
      </c>
      <c r="T351" s="31">
        <f>VLOOKUP(A351,'Absolute Total Monosaccharide C'!$E$2:$T$999,11)</f>
        <v>0.011164</v>
      </c>
      <c r="U351" s="31">
        <f>VLOOKUP(A351,'Absolute Total Monosaccharide C'!$E$2:$T$999,12)</f>
        <v>0</v>
      </c>
      <c r="V351" s="31">
        <f>VLOOKUP(A351,'Absolute Total Monosaccharide C'!$E$2:$T$999,13)</f>
        <v>0</v>
      </c>
      <c r="W351" s="31">
        <f>VLOOKUP(A351,'Absolute Total Monosaccharide C'!$E$2:$T$999,14)</f>
        <v>0.00515</v>
      </c>
      <c r="X351" s="31">
        <f>VLOOKUP(A351,'Absolute Total Monosaccharide C'!$E$2:$T$999,15)</f>
        <v>0</v>
      </c>
      <c r="Y351" s="31">
        <f>VLOOKUP(A351,'Absolute Total Monosaccharide C'!$E$2:$T$999,16)</f>
        <v>0.000269</v>
      </c>
      <c r="Z351" s="100">
        <f>VLOOKUP(A351,'Absolute Total Monosaccharide C'!$E$2:$T$999,2)</f>
        <v>10.03</v>
      </c>
      <c r="AA351" s="31"/>
    </row>
    <row r="352">
      <c r="A352" s="19" t="s">
        <v>1074</v>
      </c>
      <c r="B352" s="8" t="str">
        <f>VLOOKUP(A352,'Food Encyclopedia'!$C$2:$K$999,3)&amp;","&amp;VLOOKUP(A352,'Food Encyclopedia'!$C$2:$K$999,4)&amp;","&amp;VLOOKUP(A352,'Food Encyclopedia'!$C$2:$K$999,5)&amp;","&amp;VLOOKUP(A352,'Food Encyclopedia'!$C$2:$K$999,6)</f>
        <v>baby food blend, commercial product, pouch,Gerber,Banana (3/4), sitter (2nd foods),Fruits</v>
      </c>
      <c r="C352" s="2" t="s">
        <v>812</v>
      </c>
      <c r="D352" s="31" t="str">
        <f>VLOOKUP(A352,'Food Encyclopedia'!$C$2:$K$999,6)</f>
        <v>Fruits</v>
      </c>
      <c r="E352" s="98">
        <v>50.0</v>
      </c>
      <c r="F352" s="31">
        <f t="shared" si="1"/>
        <v>50000</v>
      </c>
      <c r="G352" s="31" t="str">
        <f>VLOOKUP(A352,'Food Encyclopedia'!$C$2:$K$999,7)</f>
        <v>Commercial weaning</v>
      </c>
      <c r="H352" s="31" t="str">
        <f t="shared" si="2"/>
        <v>#VALUE!</v>
      </c>
      <c r="I352" s="31" t="str">
        <f t="shared" si="3"/>
        <v>#VALUE!</v>
      </c>
      <c r="J352" s="99" t="str">
        <f t="shared" si="4"/>
        <v>#VALUE!</v>
      </c>
      <c r="K352" s="116" t="str">
        <f t="shared" si="5"/>
        <v>#VALUE!</v>
      </c>
      <c r="L352" s="31">
        <f>VLOOKUP(A352,'Absolute Total Monosaccharide C'!$E$2:$T$999,3)</f>
        <v>0.471492</v>
      </c>
      <c r="M352" s="31">
        <f>VLOOKUP(A352,'Absolute Total Monosaccharide C'!$E$2:$T$999,4)</f>
        <v>0.003458</v>
      </c>
      <c r="N352" s="31">
        <f>VLOOKUP(A352,'Absolute Total Monosaccharide C'!$E$2:$T$999,5)</f>
        <v>0.08978</v>
      </c>
      <c r="O352" s="31">
        <f>VLOOKUP(A352,'Absolute Total Monosaccharide C'!$E$2:$T$999,6)</f>
        <v>0.002223</v>
      </c>
      <c r="P352" s="100">
        <f>VLOOKUP(A352,'Absolute Total Monosaccharide C'!$E$2:$T$999,7)</f>
        <v>0.002964</v>
      </c>
      <c r="Q352" s="31">
        <f>VLOOKUP(A352,'Absolute Total Monosaccharide C'!$E$2:$T$999,8)</f>
        <v>0</v>
      </c>
      <c r="R352" s="31">
        <f>VLOOKUP(A352,'Absolute Total Monosaccharide C'!$E$2:$T$999,9)</f>
        <v>0.000402</v>
      </c>
      <c r="S352" s="31">
        <f>VLOOKUP(A352,'Absolute Total Monosaccharide C'!$E$2:$T$999,10)</f>
        <v>0</v>
      </c>
      <c r="T352" s="31">
        <f>VLOOKUP(A352,'Absolute Total Monosaccharide C'!$E$2:$T$999,11)</f>
        <v>0.012042</v>
      </c>
      <c r="U352" s="31">
        <f>VLOOKUP(A352,'Absolute Total Monosaccharide C'!$E$2:$T$999,12)</f>
        <v>0</v>
      </c>
      <c r="V352" s="31">
        <f>VLOOKUP(A352,'Absolute Total Monosaccharide C'!$E$2:$T$999,13)</f>
        <v>0</v>
      </c>
      <c r="W352" s="31">
        <f>VLOOKUP(A352,'Absolute Total Monosaccharide C'!$E$2:$T$999,14)</f>
        <v>0.005798</v>
      </c>
      <c r="X352" s="31">
        <f>VLOOKUP(A352,'Absolute Total Monosaccharide C'!$E$2:$T$999,15)</f>
        <v>0</v>
      </c>
      <c r="Y352" s="31">
        <f>VLOOKUP(A352,'Absolute Total Monosaccharide C'!$E$2:$T$999,16)</f>
        <v>0.000291</v>
      </c>
      <c r="Z352" s="100">
        <f>VLOOKUP(A352,'Absolute Total Monosaccharide C'!$E$2:$T$999,2)</f>
        <v>9.68</v>
      </c>
      <c r="AA352" s="31"/>
    </row>
    <row r="353">
      <c r="A353" s="19" t="s">
        <v>327</v>
      </c>
      <c r="B353" s="8" t="str">
        <f>VLOOKUP(A353,'Food Encyclopedia'!$C$2:$K$999,3)&amp;","&amp;VLOOKUP(A353,'Food Encyclopedia'!$C$2:$K$999,4)&amp;","&amp;VLOOKUP(A353,'Food Encyclopedia'!$C$2:$K$999,5)&amp;","&amp;VLOOKUP(A353,'Food Encyclopedia'!$C$2:$K$999,6)</f>
        <v>Grape, green seedless, whole, fresh,Awe Sum Organics,,Fruits</v>
      </c>
      <c r="C353" s="2" t="s">
        <v>242</v>
      </c>
      <c r="D353" s="31" t="str">
        <f>VLOOKUP(A353,'Food Encyclopedia'!$C$2:$K$999,6)</f>
        <v>Fruits</v>
      </c>
      <c r="E353" s="98">
        <v>30.0</v>
      </c>
      <c r="F353" s="31">
        <f t="shared" si="1"/>
        <v>30000</v>
      </c>
      <c r="G353" s="31" t="str">
        <f>VLOOKUP(A353,'Food Encyclopedia'!$C$2:$K$999,7)</f>
        <v>Fruit</v>
      </c>
      <c r="H353" s="31" t="str">
        <f t="shared" si="2"/>
        <v>#VALUE!</v>
      </c>
      <c r="I353" s="31" t="str">
        <f t="shared" si="3"/>
        <v>#VALUE!</v>
      </c>
      <c r="J353" s="99" t="str">
        <f t="shared" si="4"/>
        <v>#VALUE!</v>
      </c>
      <c r="K353" s="116" t="str">
        <f t="shared" si="5"/>
        <v>#VALUE!</v>
      </c>
      <c r="L353" s="31">
        <f>VLOOKUP(A353,'Absolute Total Monosaccharide C'!$E$2:$T$999,3)</f>
        <v>0.375458</v>
      </c>
      <c r="M353" s="31">
        <f>VLOOKUP(A353,'Absolute Total Monosaccharide C'!$E$2:$T$999,4)</f>
        <v>0.008547</v>
      </c>
      <c r="N353" s="31">
        <f>VLOOKUP(A353,'Absolute Total Monosaccharide C'!$E$2:$T$999,5)</f>
        <v>0.13811</v>
      </c>
      <c r="O353" s="31">
        <f>VLOOKUP(A353,'Absolute Total Monosaccharide C'!$E$2:$T$999,6)</f>
        <v>0.005271</v>
      </c>
      <c r="P353" s="100">
        <f>VLOOKUP(A353,'Absolute Total Monosaccharide C'!$E$2:$T$999,7)</f>
        <v>0.006697</v>
      </c>
      <c r="Q353" s="31">
        <f>VLOOKUP(A353,'Absolute Total Monosaccharide C'!$E$2:$T$999,8)</f>
        <v>0.001121</v>
      </c>
      <c r="R353" s="31">
        <f>VLOOKUP(A353,'Absolute Total Monosaccharide C'!$E$2:$T$999,9)</f>
        <v>0.001056</v>
      </c>
      <c r="S353" s="31">
        <f>VLOOKUP(A353,'Absolute Total Monosaccharide C'!$E$2:$T$999,10)</f>
        <v>0</v>
      </c>
      <c r="T353" s="31">
        <f>VLOOKUP(A353,'Absolute Total Monosaccharide C'!$E$2:$T$999,11)</f>
        <v>0.01257</v>
      </c>
      <c r="U353" s="31">
        <f>VLOOKUP(A353,'Absolute Total Monosaccharide C'!$E$2:$T$999,12)</f>
        <v>0</v>
      </c>
      <c r="V353" s="31">
        <f>VLOOKUP(A353,'Absolute Total Monosaccharide C'!$E$2:$T$999,13)</f>
        <v>0</v>
      </c>
      <c r="W353" s="31">
        <f>VLOOKUP(A353,'Absolute Total Monosaccharide C'!$E$2:$T$999,14)</f>
        <v>0.003118</v>
      </c>
      <c r="X353" s="31">
        <f>VLOOKUP(A353,'Absolute Total Monosaccharide C'!$E$2:$T$999,15)</f>
        <v>0</v>
      </c>
      <c r="Y353" s="31">
        <f>VLOOKUP(A353,'Absolute Total Monosaccharide C'!$E$2:$T$999,16)</f>
        <v>0</v>
      </c>
      <c r="Z353" s="100">
        <f>VLOOKUP(A353,'Absolute Total Monosaccharide C'!$E$2:$T$999,2)</f>
        <v>10.1</v>
      </c>
      <c r="AA353" s="19">
        <v>0.908721553</v>
      </c>
    </row>
    <row r="354">
      <c r="A354" s="19" t="s">
        <v>121</v>
      </c>
      <c r="B354" s="8" t="str">
        <f>VLOOKUP(A354,'Food Encyclopedia'!$C$2:$K$999,3)&amp;","&amp;VLOOKUP(A354,'Food Encyclopedia'!$C$2:$K$999,4)&amp;","&amp;VLOOKUP(A354,'Food Encyclopedia'!$C$2:$K$999,5)&amp;","&amp;VLOOKUP(A354,'Food Encyclopedia'!$C$2:$K$999,6)</f>
        <v>Apple, fuji, whole without seed, fresh,NA,,Fruits</v>
      </c>
      <c r="C354" s="2" t="s">
        <v>89</v>
      </c>
      <c r="D354" s="31" t="str">
        <f>VLOOKUP(A354,'Food Encyclopedia'!$C$2:$K$999,6)</f>
        <v>Fruits</v>
      </c>
      <c r="E354" s="98">
        <v>30.0</v>
      </c>
      <c r="F354" s="31">
        <f t="shared" si="1"/>
        <v>30000</v>
      </c>
      <c r="G354" s="31" t="str">
        <f>VLOOKUP(A354,'Food Encyclopedia'!$C$2:$K$999,7)</f>
        <v>Fruit</v>
      </c>
      <c r="H354" s="31" t="str">
        <f t="shared" si="2"/>
        <v>#VALUE!</v>
      </c>
      <c r="I354" s="31" t="str">
        <f t="shared" si="3"/>
        <v>#VALUE!</v>
      </c>
      <c r="J354" s="99" t="str">
        <f t="shared" si="4"/>
        <v>#VALUE!</v>
      </c>
      <c r="K354" s="116" t="str">
        <f t="shared" si="5"/>
        <v>#VALUE!</v>
      </c>
      <c r="L354" s="31">
        <f>VLOOKUP(A354,'Absolute Total Monosaccharide C'!$E$2:$T$999,3)</f>
        <v>0.135109</v>
      </c>
      <c r="M354" s="31">
        <f>VLOOKUP(A354,'Absolute Total Monosaccharide C'!$E$2:$T$999,4)</f>
        <v>0.002319</v>
      </c>
      <c r="N354" s="31">
        <f>VLOOKUP(A354,'Absolute Total Monosaccharide C'!$E$2:$T$999,5)</f>
        <v>0.128786</v>
      </c>
      <c r="O354" s="31">
        <f>VLOOKUP(A354,'Absolute Total Monosaccharide C'!$E$2:$T$999,6)</f>
        <v>0.006603</v>
      </c>
      <c r="P354" s="100">
        <f>VLOOKUP(A354,'Absolute Total Monosaccharide C'!$E$2:$T$999,7)</f>
        <v>0.006492</v>
      </c>
      <c r="Q354" s="31">
        <f>VLOOKUP(A354,'Absolute Total Monosaccharide C'!$E$2:$T$999,8)</f>
        <v>0.001561</v>
      </c>
      <c r="R354" s="31">
        <f>VLOOKUP(A354,'Absolute Total Monosaccharide C'!$E$2:$T$999,9)</f>
        <v>0.000712</v>
      </c>
      <c r="S354" s="31">
        <f>VLOOKUP(A354,'Absolute Total Monosaccharide C'!$E$2:$T$999,10)</f>
        <v>0</v>
      </c>
      <c r="T354" s="31">
        <f>VLOOKUP(A354,'Absolute Total Monosaccharide C'!$E$2:$T$999,11)</f>
        <v>0.009451</v>
      </c>
      <c r="U354" s="31">
        <f>VLOOKUP(A354,'Absolute Total Monosaccharide C'!$E$2:$T$999,12)</f>
        <v>0</v>
      </c>
      <c r="V354" s="31">
        <f>VLOOKUP(A354,'Absolute Total Monosaccharide C'!$E$2:$T$999,13)</f>
        <v>0</v>
      </c>
      <c r="W354" s="31">
        <f>VLOOKUP(A354,'Absolute Total Monosaccharide C'!$E$2:$T$999,14)</f>
        <v>0</v>
      </c>
      <c r="X354" s="31">
        <f>VLOOKUP(A354,'Absolute Total Monosaccharide C'!$E$2:$T$999,15)</f>
        <v>0</v>
      </c>
      <c r="Y354" s="31">
        <f>VLOOKUP(A354,'Absolute Total Monosaccharide C'!$E$2:$T$999,16)</f>
        <v>0</v>
      </c>
      <c r="Z354" s="100">
        <f>VLOOKUP(A354,'Absolute Total Monosaccharide C'!$E$2:$T$999,2)</f>
        <v>10.18</v>
      </c>
      <c r="AA354" s="31"/>
    </row>
    <row r="355">
      <c r="A355" s="19" t="s">
        <v>905</v>
      </c>
      <c r="B355" s="8" t="str">
        <f>VLOOKUP(A355,'Food Encyclopedia'!$C$2:$K$999,3)&amp;","&amp;VLOOKUP(A355,'Food Encyclopedia'!$C$2:$K$999,4)&amp;","&amp;VLOOKUP(A355,'Food Encyclopedia'!$C$2:$K$999,5)&amp;","&amp;VLOOKUP(A355,'Food Encyclopedia'!$C$2:$K$999,6)</f>
        <v>Veggies blend, commercial product, pouch,Beech-Nut Naturals,Veggies: Zucchinis (1/4), spinaches (2 1/2), bananas (1/3), Stage 2 (6+ months),Vegetables</v>
      </c>
      <c r="C355" s="2" t="s">
        <v>812</v>
      </c>
      <c r="D355" s="31" t="str">
        <f>VLOOKUP(A355,'Food Encyclopedia'!$C$2:$K$999,6)</f>
        <v>Vegetables</v>
      </c>
      <c r="E355" s="98">
        <v>50.0</v>
      </c>
      <c r="F355" s="31">
        <f t="shared" si="1"/>
        <v>50000</v>
      </c>
      <c r="G355" s="31" t="str">
        <f>VLOOKUP(A355,'Food Encyclopedia'!$C$2:$K$999,7)</f>
        <v>Commercial weaning</v>
      </c>
      <c r="H355" s="31" t="str">
        <f t="shared" si="2"/>
        <v>#VALUE!</v>
      </c>
      <c r="I355" s="31" t="str">
        <f t="shared" si="3"/>
        <v>#VALUE!</v>
      </c>
      <c r="J355" s="99" t="str">
        <f t="shared" si="4"/>
        <v>#VALUE!</v>
      </c>
      <c r="K355" s="116" t="str">
        <f t="shared" si="5"/>
        <v>#VALUE!</v>
      </c>
      <c r="L355" s="31">
        <f>VLOOKUP(A355,'Absolute Total Monosaccharide C'!$E$2:$T$999,3)</f>
        <v>0.333157</v>
      </c>
      <c r="M355" s="31">
        <f>VLOOKUP(A355,'Absolute Total Monosaccharide C'!$E$2:$T$999,4)</f>
        <v>0.011004</v>
      </c>
      <c r="N355" s="31">
        <f>VLOOKUP(A355,'Absolute Total Monosaccharide C'!$E$2:$T$999,5)</f>
        <v>0.057463</v>
      </c>
      <c r="O355" s="31">
        <f>VLOOKUP(A355,'Absolute Total Monosaccharide C'!$E$2:$T$999,6)</f>
        <v>0.003015</v>
      </c>
      <c r="P355" s="100">
        <f>VLOOKUP(A355,'Absolute Total Monosaccharide C'!$E$2:$T$999,7)</f>
        <v>0.00401</v>
      </c>
      <c r="Q355" s="31">
        <f>VLOOKUP(A355,'Absolute Total Monosaccharide C'!$E$2:$T$999,8)</f>
        <v>0</v>
      </c>
      <c r="R355" s="31">
        <f>VLOOKUP(A355,'Absolute Total Monosaccharide C'!$E$2:$T$999,9)</f>
        <v>0.000534</v>
      </c>
      <c r="S355" s="31">
        <f>VLOOKUP(A355,'Absolute Total Monosaccharide C'!$E$2:$T$999,10)</f>
        <v>0</v>
      </c>
      <c r="T355" s="31">
        <f>VLOOKUP(A355,'Absolute Total Monosaccharide C'!$E$2:$T$999,11)</f>
        <v>0.013664</v>
      </c>
      <c r="U355" s="31">
        <f>VLOOKUP(A355,'Absolute Total Monosaccharide C'!$E$2:$T$999,12)</f>
        <v>0</v>
      </c>
      <c r="V355" s="31">
        <f>VLOOKUP(A355,'Absolute Total Monosaccharide C'!$E$2:$T$999,13)</f>
        <v>0</v>
      </c>
      <c r="W355" s="31">
        <f>VLOOKUP(A355,'Absolute Total Monosaccharide C'!$E$2:$T$999,14)</f>
        <v>0.003315</v>
      </c>
      <c r="X355" s="31">
        <f>VLOOKUP(A355,'Absolute Total Monosaccharide C'!$E$2:$T$999,15)</f>
        <v>0</v>
      </c>
      <c r="Y355" s="31">
        <f>VLOOKUP(A355,'Absolute Total Monosaccharide C'!$E$2:$T$999,16)</f>
        <v>0</v>
      </c>
      <c r="Z355" s="100">
        <f>VLOOKUP(A355,'Absolute Total Monosaccharide C'!$E$2:$T$999,2)</f>
        <v>10.1</v>
      </c>
      <c r="AA355" s="19">
        <v>0.899414615</v>
      </c>
    </row>
    <row r="356">
      <c r="A356" s="19" t="s">
        <v>1118</v>
      </c>
      <c r="B356" s="8" t="str">
        <f>VLOOKUP(A356,'Food Encyclopedia'!$C$2:$K$999,3)&amp;","&amp;VLOOKUP(A356,'Food Encyclopedia'!$C$2:$K$999,4)&amp;","&amp;VLOOKUP(A356,'Food Encyclopedia'!$C$2:$K$999,5)&amp;","&amp;VLOOKUP(A356,'Food Encyclopedia'!$C$2:$K$999,6)</f>
        <v>Rice, white, NA, pre-cooked,Minute,,Grain Products</v>
      </c>
      <c r="C356" s="2" t="s">
        <v>89</v>
      </c>
      <c r="D356" s="31" t="str">
        <f>VLOOKUP(A356,'Food Encyclopedia'!$C$2:$K$999,6)</f>
        <v>Grain Products</v>
      </c>
      <c r="E356" s="98">
        <v>40.0</v>
      </c>
      <c r="F356" s="31">
        <f t="shared" si="1"/>
        <v>40000</v>
      </c>
      <c r="G356" s="31" t="str">
        <f>VLOOKUP(A356,'Food Encyclopedia'!$C$2:$K$999,7)</f>
        <v>Grains</v>
      </c>
      <c r="H356" s="31" t="str">
        <f t="shared" si="2"/>
        <v>#VALUE!</v>
      </c>
      <c r="I356" s="31" t="str">
        <f t="shared" si="3"/>
        <v>#VALUE!</v>
      </c>
      <c r="J356" s="99" t="str">
        <f t="shared" si="4"/>
        <v>#VALUE!</v>
      </c>
      <c r="K356" s="116" t="str">
        <f t="shared" si="5"/>
        <v>#VALUE!</v>
      </c>
      <c r="L356" s="31">
        <f>VLOOKUP(A356,'Absolute Total Monosaccharide C'!$E$2:$T$999,3)</f>
        <v>0.928609</v>
      </c>
      <c r="M356" s="31">
        <f>VLOOKUP(A356,'Absolute Total Monosaccharide C'!$E$2:$T$999,4)</f>
        <v>0.005977</v>
      </c>
      <c r="N356" s="31">
        <f>VLOOKUP(A356,'Absolute Total Monosaccharide C'!$E$2:$T$999,5)</f>
        <v>0</v>
      </c>
      <c r="O356" s="31">
        <f>VLOOKUP(A356,'Absolute Total Monosaccharide C'!$E$2:$T$999,6)</f>
        <v>0.001266</v>
      </c>
      <c r="P356" s="100">
        <f>VLOOKUP(A356,'Absolute Total Monosaccharide C'!$E$2:$T$999,7)</f>
        <v>0.001942</v>
      </c>
      <c r="Q356" s="31">
        <f>VLOOKUP(A356,'Absolute Total Monosaccharide C'!$E$2:$T$999,8)</f>
        <v>0</v>
      </c>
      <c r="R356" s="102">
        <f>VLOOKUP(A356,'Absolute Total Monosaccharide C'!$E$2:$T$999,9)</f>
        <v>0.0000549</v>
      </c>
      <c r="S356" s="31">
        <f>VLOOKUP(A356,'Absolute Total Monosaccharide C'!$E$2:$T$999,10)</f>
        <v>0</v>
      </c>
      <c r="T356" s="31">
        <f>VLOOKUP(A356,'Absolute Total Monosaccharide C'!$E$2:$T$999,11)</f>
        <v>0.000155</v>
      </c>
      <c r="U356" s="31">
        <f>VLOOKUP(A356,'Absolute Total Monosaccharide C'!$E$2:$T$999,12)</f>
        <v>0</v>
      </c>
      <c r="V356" s="31">
        <f>VLOOKUP(A356,'Absolute Total Monosaccharide C'!$E$2:$T$999,13)</f>
        <v>0</v>
      </c>
      <c r="W356" s="31">
        <f>VLOOKUP(A356,'Absolute Total Monosaccharide C'!$E$2:$T$999,14)</f>
        <v>0.000607</v>
      </c>
      <c r="X356" s="31">
        <f>VLOOKUP(A356,'Absolute Total Monosaccharide C'!$E$2:$T$999,15)</f>
        <v>0</v>
      </c>
      <c r="Y356" s="31">
        <f>VLOOKUP(A356,'Absolute Total Monosaccharide C'!$E$2:$T$999,16)</f>
        <v>0</v>
      </c>
      <c r="Z356" s="100">
        <f>VLOOKUP(A356,'Absolute Total Monosaccharide C'!$E$2:$T$999,2)</f>
        <v>10.01</v>
      </c>
      <c r="AA356" s="31"/>
    </row>
    <row r="357">
      <c r="A357" s="19" t="s">
        <v>431</v>
      </c>
      <c r="B357" s="8" t="str">
        <f>VLOOKUP(A357,'Food Encyclopedia'!$C$2:$K$999,3)&amp;","&amp;VLOOKUP(A357,'Food Encyclopedia'!$C$2:$K$999,4)&amp;","&amp;VLOOKUP(A357,'Food Encyclopedia'!$C$2:$K$999,5)&amp;","&amp;VLOOKUP(A357,'Food Encyclopedia'!$C$2:$K$999,6)</f>
        <v>Squash, butternut, flesh, fresh,Nature's Partner,,Vegetables</v>
      </c>
      <c r="C357" s="2" t="s">
        <v>432</v>
      </c>
      <c r="D357" s="31" t="str">
        <f>VLOOKUP(A357,'Food Encyclopedia'!$C$2:$K$999,6)</f>
        <v>Vegetables</v>
      </c>
      <c r="E357" s="98">
        <v>80.0</v>
      </c>
      <c r="F357" s="31">
        <f t="shared" si="1"/>
        <v>80000</v>
      </c>
      <c r="G357" s="31" t="str">
        <f>VLOOKUP(A357,'Food Encyclopedia'!$C$2:$K$999,7)</f>
        <v>Vegetable</v>
      </c>
      <c r="H357" s="31" t="str">
        <f t="shared" si="2"/>
        <v>#VALUE!</v>
      </c>
      <c r="I357" s="31" t="str">
        <f t="shared" si="3"/>
        <v>#VALUE!</v>
      </c>
      <c r="J357" s="99" t="str">
        <f t="shared" si="4"/>
        <v>#VALUE!</v>
      </c>
      <c r="K357" s="116" t="str">
        <f t="shared" si="5"/>
        <v>#VALUE!</v>
      </c>
      <c r="L357" s="31">
        <f>VLOOKUP(A357,'Absolute Total Monosaccharide C'!$E$2:$T$999,3)</f>
        <v>0.293787</v>
      </c>
      <c r="M357" s="31">
        <f>VLOOKUP(A357,'Absolute Total Monosaccharide C'!$E$2:$T$999,4)</f>
        <v>0.02821</v>
      </c>
      <c r="N357" s="31">
        <f>VLOOKUP(A357,'Absolute Total Monosaccharide C'!$E$2:$T$999,5)</f>
        <v>0.012462</v>
      </c>
      <c r="O357" s="31">
        <f>VLOOKUP(A357,'Absolute Total Monosaccharide C'!$E$2:$T$999,6)</f>
        <v>0.005911</v>
      </c>
      <c r="P357" s="100">
        <f>VLOOKUP(A357,'Absolute Total Monosaccharide C'!$E$2:$T$999,7)</f>
        <v>0.003605</v>
      </c>
      <c r="Q357" s="31">
        <f>VLOOKUP(A357,'Absolute Total Monosaccharide C'!$E$2:$T$999,8)</f>
        <v>0.002474</v>
      </c>
      <c r="R357" s="31">
        <f>VLOOKUP(A357,'Absolute Total Monosaccharide C'!$E$2:$T$999,9)</f>
        <v>0.001823</v>
      </c>
      <c r="S357" s="31">
        <f>VLOOKUP(A357,'Absolute Total Monosaccharide C'!$E$2:$T$999,10)</f>
        <v>0</v>
      </c>
      <c r="T357" s="31">
        <f>VLOOKUP(A357,'Absolute Total Monosaccharide C'!$E$2:$T$999,11)</f>
        <v>0.028065</v>
      </c>
      <c r="U357" s="31">
        <f>VLOOKUP(A357,'Absolute Total Monosaccharide C'!$E$2:$T$999,12)</f>
        <v>0</v>
      </c>
      <c r="V357" s="31">
        <f>VLOOKUP(A357,'Absolute Total Monosaccharide C'!$E$2:$T$999,13)</f>
        <v>0</v>
      </c>
      <c r="W357" s="31">
        <f>VLOOKUP(A357,'Absolute Total Monosaccharide C'!$E$2:$T$999,14)</f>
        <v>0.005365</v>
      </c>
      <c r="X357" s="31">
        <f>VLOOKUP(A357,'Absolute Total Monosaccharide C'!$E$2:$T$999,15)</f>
        <v>0</v>
      </c>
      <c r="Y357" s="31">
        <f>VLOOKUP(A357,'Absolute Total Monosaccharide C'!$E$2:$T$999,16)</f>
        <v>0.000536</v>
      </c>
      <c r="Z357" s="100">
        <f>VLOOKUP(A357,'Absolute Total Monosaccharide C'!$E$2:$T$999,2)</f>
        <v>10.28</v>
      </c>
      <c r="AA357" s="19">
        <v>0.96613355</v>
      </c>
    </row>
    <row r="358">
      <c r="A358" s="19" t="s">
        <v>428</v>
      </c>
      <c r="B358" s="8" t="str">
        <f>VLOOKUP(A358,'Food Encyclopedia'!$C$2:$K$999,3)&amp;","&amp;VLOOKUP(A358,'Food Encyclopedia'!$C$2:$K$999,4)&amp;","&amp;VLOOKUP(A358,'Food Encyclopedia'!$C$2:$K$999,5)&amp;","&amp;VLOOKUP(A358,'Food Encyclopedia'!$C$2:$K$999,6)</f>
        <v>Squash, butternut, flesh, fresh,Nature's Partner,,Vegetables</v>
      </c>
      <c r="C358" s="2" t="s">
        <v>418</v>
      </c>
      <c r="D358" s="31" t="str">
        <f>VLOOKUP(A358,'Food Encyclopedia'!$C$2:$K$999,6)</f>
        <v>Vegetables</v>
      </c>
      <c r="E358" s="98">
        <v>80.0</v>
      </c>
      <c r="F358" s="31">
        <f t="shared" si="1"/>
        <v>80000</v>
      </c>
      <c r="G358" s="31" t="str">
        <f>VLOOKUP(A358,'Food Encyclopedia'!$C$2:$K$999,7)</f>
        <v>Vegetable</v>
      </c>
      <c r="H358" s="31" t="str">
        <f t="shared" si="2"/>
        <v>#VALUE!</v>
      </c>
      <c r="I358" s="31" t="str">
        <f t="shared" si="3"/>
        <v>#VALUE!</v>
      </c>
      <c r="J358" s="99" t="str">
        <f t="shared" si="4"/>
        <v>#VALUE!</v>
      </c>
      <c r="K358" s="116" t="str">
        <f t="shared" si="5"/>
        <v>#VALUE!</v>
      </c>
      <c r="L358" s="31">
        <f>VLOOKUP(A358,'Absolute Total Monosaccharide C'!$E$2:$T$999,3)</f>
        <v>0.330637</v>
      </c>
      <c r="M358" s="31">
        <f>VLOOKUP(A358,'Absolute Total Monosaccharide C'!$E$2:$T$999,4)</f>
        <v>0.026911</v>
      </c>
      <c r="N358" s="31">
        <f>VLOOKUP(A358,'Absolute Total Monosaccharide C'!$E$2:$T$999,5)</f>
        <v>0.060655</v>
      </c>
      <c r="O358" s="31">
        <f>VLOOKUP(A358,'Absolute Total Monosaccharide C'!$E$2:$T$999,6)</f>
        <v>0.005029</v>
      </c>
      <c r="P358" s="100">
        <f>VLOOKUP(A358,'Absolute Total Monosaccharide C'!$E$2:$T$999,7)</f>
        <v>0.003656</v>
      </c>
      <c r="Q358" s="31">
        <f>VLOOKUP(A358,'Absolute Total Monosaccharide C'!$E$2:$T$999,8)</f>
        <v>0.00132</v>
      </c>
      <c r="R358" s="31">
        <f>VLOOKUP(A358,'Absolute Total Monosaccharide C'!$E$2:$T$999,9)</f>
        <v>0.002014</v>
      </c>
      <c r="S358" s="31">
        <f>VLOOKUP(A358,'Absolute Total Monosaccharide C'!$E$2:$T$999,10)</f>
        <v>0</v>
      </c>
      <c r="T358" s="31">
        <f>VLOOKUP(A358,'Absolute Total Monosaccharide C'!$E$2:$T$999,11)</f>
        <v>0.028887</v>
      </c>
      <c r="U358" s="31">
        <f>VLOOKUP(A358,'Absolute Total Monosaccharide C'!$E$2:$T$999,12)</f>
        <v>0</v>
      </c>
      <c r="V358" s="31">
        <f>VLOOKUP(A358,'Absolute Total Monosaccharide C'!$E$2:$T$999,13)</f>
        <v>0</v>
      </c>
      <c r="W358" s="31">
        <f>VLOOKUP(A358,'Absolute Total Monosaccharide C'!$E$2:$T$999,14)</f>
        <v>0.003371</v>
      </c>
      <c r="X358" s="31">
        <f>VLOOKUP(A358,'Absolute Total Monosaccharide C'!$E$2:$T$999,15)</f>
        <v>0</v>
      </c>
      <c r="Y358" s="31">
        <f>VLOOKUP(A358,'Absolute Total Monosaccharide C'!$E$2:$T$999,16)</f>
        <v>0.000715</v>
      </c>
      <c r="Z358" s="100">
        <f>VLOOKUP(A358,'Absolute Total Monosaccharide C'!$E$2:$T$999,2)</f>
        <v>10.41</v>
      </c>
      <c r="AA358" s="19">
        <v>1.032588605</v>
      </c>
    </row>
    <row r="359">
      <c r="A359" s="19" t="s">
        <v>98</v>
      </c>
      <c r="B359" s="8" t="str">
        <f>VLOOKUP(A359,'Food Encyclopedia'!$C$2:$K$999,3)&amp;","&amp;VLOOKUP(A359,'Food Encyclopedia'!$C$2:$K$999,4)&amp;","&amp;VLOOKUP(A359,'Food Encyclopedia'!$C$2:$K$999,5)&amp;","&amp;VLOOKUP(A359,'Food Encyclopedia'!$C$2:$K$999,6)</f>
        <v>Apple, jazz, whole without seeds, fresh,Jazz,,Fruits</v>
      </c>
      <c r="C359" s="2" t="s">
        <v>89</v>
      </c>
      <c r="D359" s="31" t="str">
        <f>VLOOKUP(A359,'Food Encyclopedia'!$C$2:$K$999,6)</f>
        <v>Fruits</v>
      </c>
      <c r="E359" s="98">
        <v>30.0</v>
      </c>
      <c r="F359" s="31">
        <f t="shared" si="1"/>
        <v>30000</v>
      </c>
      <c r="G359" s="31" t="str">
        <f>VLOOKUP(A359,'Food Encyclopedia'!$C$2:$K$999,7)</f>
        <v>Fruit</v>
      </c>
      <c r="H359" s="31" t="str">
        <f t="shared" si="2"/>
        <v>#VALUE!</v>
      </c>
      <c r="I359" s="31" t="str">
        <f t="shared" si="3"/>
        <v>#VALUE!</v>
      </c>
      <c r="J359" s="99" t="str">
        <f t="shared" si="4"/>
        <v>#VALUE!</v>
      </c>
      <c r="K359" s="116" t="str">
        <f t="shared" si="5"/>
        <v>#VALUE!</v>
      </c>
      <c r="L359" s="31">
        <f>VLOOKUP(A359,'Absolute Total Monosaccharide C'!$E$2:$T$999,3)</f>
        <v>0.17198</v>
      </c>
      <c r="M359" s="31">
        <f>VLOOKUP(A359,'Absolute Total Monosaccharide C'!$E$2:$T$999,4)</f>
        <v>0.009656</v>
      </c>
      <c r="N359" s="31">
        <f>VLOOKUP(A359,'Absolute Total Monosaccharide C'!$E$2:$T$999,5)</f>
        <v>0.122824</v>
      </c>
      <c r="O359" s="31">
        <f>VLOOKUP(A359,'Absolute Total Monosaccharide C'!$E$2:$T$999,6)</f>
        <v>0.011803</v>
      </c>
      <c r="P359" s="100">
        <f>VLOOKUP(A359,'Absolute Total Monosaccharide C'!$E$2:$T$999,7)</f>
        <v>0.006873</v>
      </c>
      <c r="Q359" s="31">
        <f>VLOOKUP(A359,'Absolute Total Monosaccharide C'!$E$2:$T$999,8)</f>
        <v>0.003255</v>
      </c>
      <c r="R359" s="31">
        <f>VLOOKUP(A359,'Absolute Total Monosaccharide C'!$E$2:$T$999,9)</f>
        <v>0.001017</v>
      </c>
      <c r="S359" s="31">
        <f>VLOOKUP(A359,'Absolute Total Monosaccharide C'!$E$2:$T$999,10)</f>
        <v>0</v>
      </c>
      <c r="T359" s="31">
        <f>VLOOKUP(A359,'Absolute Total Monosaccharide C'!$E$2:$T$999,11)</f>
        <v>0.015438</v>
      </c>
      <c r="U359" s="31">
        <f>VLOOKUP(A359,'Absolute Total Monosaccharide C'!$E$2:$T$999,12)</f>
        <v>0</v>
      </c>
      <c r="V359" s="31">
        <f>VLOOKUP(A359,'Absolute Total Monosaccharide C'!$E$2:$T$999,13)</f>
        <v>0</v>
      </c>
      <c r="W359" s="31">
        <f>VLOOKUP(A359,'Absolute Total Monosaccharide C'!$E$2:$T$999,14)</f>
        <v>0</v>
      </c>
      <c r="X359" s="31">
        <f>VLOOKUP(A359,'Absolute Total Monosaccharide C'!$E$2:$T$999,15)</f>
        <v>0</v>
      </c>
      <c r="Y359" s="31">
        <f>VLOOKUP(A359,'Absolute Total Monosaccharide C'!$E$2:$T$999,16)</f>
        <v>0</v>
      </c>
      <c r="Z359" s="100">
        <f>VLOOKUP(A359,'Absolute Total Monosaccharide C'!$E$2:$T$999,2)</f>
        <v>10.26</v>
      </c>
      <c r="AA359" s="31"/>
    </row>
    <row r="360">
      <c r="A360" s="19" t="s">
        <v>674</v>
      </c>
      <c r="B360" s="8" t="str">
        <f>VLOOKUP(A360,'Food Encyclopedia'!$C$2:$K$999,3)&amp;","&amp;VLOOKUP(A360,'Food Encyclopedia'!$C$2:$K$999,4)&amp;","&amp;VLOOKUP(A360,'Food Encyclopedia'!$C$2:$K$999,5)&amp;","&amp;VLOOKUP(A360,'Food Encyclopedia'!$C$2:$K$999,6)</f>
        <v>Milk, oat, NA, carton,Chobani,Oat, plain,Grain Products</v>
      </c>
      <c r="C360" s="2" t="s">
        <v>632</v>
      </c>
      <c r="D360" s="31" t="str">
        <f>VLOOKUP(A360,'Food Encyclopedia'!$C$2:$K$999,6)</f>
        <v>Grain Products</v>
      </c>
      <c r="E360" s="98">
        <v>100.0</v>
      </c>
      <c r="F360" s="31">
        <f t="shared" si="1"/>
        <v>100000</v>
      </c>
      <c r="G360" s="31" t="str">
        <f>VLOOKUP(A360,'Food Encyclopedia'!$C$2:$K$999,7)</f>
        <v>Dairy</v>
      </c>
      <c r="H360" s="31" t="str">
        <f t="shared" si="2"/>
        <v>#VALUE!</v>
      </c>
      <c r="I360" s="31" t="str">
        <f t="shared" si="3"/>
        <v>#VALUE!</v>
      </c>
      <c r="J360" s="99" t="str">
        <f t="shared" si="4"/>
        <v>#VALUE!</v>
      </c>
      <c r="K360" s="116" t="str">
        <f t="shared" si="5"/>
        <v>#VALUE!</v>
      </c>
      <c r="L360" s="31">
        <f>VLOOKUP(A360,'Absolute Total Monosaccharide C'!$E$2:$T$999,3)</f>
        <v>0.494583</v>
      </c>
      <c r="M360" s="31">
        <f>VLOOKUP(A360,'Absolute Total Monosaccharide C'!$E$2:$T$999,4)</f>
        <v>0</v>
      </c>
      <c r="N360" s="31">
        <f>VLOOKUP(A360,'Absolute Total Monosaccharide C'!$E$2:$T$999,5)</f>
        <v>0</v>
      </c>
      <c r="O360" s="31">
        <f>VLOOKUP(A360,'Absolute Total Monosaccharide C'!$E$2:$T$999,6)</f>
        <v>0.002268</v>
      </c>
      <c r="P360" s="100">
        <f>VLOOKUP(A360,'Absolute Total Monosaccharide C'!$E$2:$T$999,7)</f>
        <v>0.003295</v>
      </c>
      <c r="Q360" s="31">
        <f>VLOOKUP(A360,'Absolute Total Monosaccharide C'!$E$2:$T$999,8)</f>
        <v>0</v>
      </c>
      <c r="R360" s="31">
        <f>VLOOKUP(A360,'Absolute Total Monosaccharide C'!$E$2:$T$999,9)</f>
        <v>0.000247</v>
      </c>
      <c r="S360" s="31">
        <f>VLOOKUP(A360,'Absolute Total Monosaccharide C'!$E$2:$T$999,10)</f>
        <v>0</v>
      </c>
      <c r="T360" s="102">
        <f>VLOOKUP(A360,'Absolute Total Monosaccharide C'!$E$2:$T$999,11)</f>
        <v>0.000053</v>
      </c>
      <c r="U360" s="31">
        <f>VLOOKUP(A360,'Absolute Total Monosaccharide C'!$E$2:$T$999,12)</f>
        <v>0</v>
      </c>
      <c r="V360" s="31">
        <f>VLOOKUP(A360,'Absolute Total Monosaccharide C'!$E$2:$T$999,13)</f>
        <v>0</v>
      </c>
      <c r="W360" s="31">
        <f>VLOOKUP(A360,'Absolute Total Monosaccharide C'!$E$2:$T$999,14)</f>
        <v>0.002095</v>
      </c>
      <c r="X360" s="31">
        <f>VLOOKUP(A360,'Absolute Total Monosaccharide C'!$E$2:$T$999,15)</f>
        <v>0</v>
      </c>
      <c r="Y360" s="31">
        <f>VLOOKUP(A360,'Absolute Total Monosaccharide C'!$E$2:$T$999,16)</f>
        <v>0</v>
      </c>
      <c r="Z360" s="100">
        <f>VLOOKUP(A360,'Absolute Total Monosaccharide C'!$E$2:$T$999,2)</f>
        <v>10.09</v>
      </c>
      <c r="AA360" s="19">
        <v>0.567218563</v>
      </c>
    </row>
    <row r="361">
      <c r="A361" s="19" t="s">
        <v>859</v>
      </c>
      <c r="B361" s="8" t="str">
        <f>VLOOKUP(A361,'Food Encyclopedia'!$C$2:$K$999,3)&amp;","&amp;VLOOKUP(A361,'Food Encyclopedia'!$C$2:$K$999,4)&amp;","&amp;VLOOKUP(A361,'Food Encyclopedia'!$C$2:$K$999,5)&amp;","&amp;VLOOKUP(A361,'Food Encyclopedia'!$C$2:$K$999,6)</f>
        <v>Real Food For Babies, commercial product, jar,Beech-Nut Naturals,Butternut squash , Stage 1 (4+ months),Vegetables</v>
      </c>
      <c r="C361" s="2" t="s">
        <v>858</v>
      </c>
      <c r="D361" s="31" t="str">
        <f>VLOOKUP(A361,'Food Encyclopedia'!$C$2:$K$999,6)</f>
        <v>Vegetables</v>
      </c>
      <c r="E361" s="98">
        <v>50.0</v>
      </c>
      <c r="F361" s="31">
        <f t="shared" si="1"/>
        <v>50000</v>
      </c>
      <c r="G361" s="31" t="str">
        <f>VLOOKUP(A361,'Food Encyclopedia'!$C$2:$K$999,7)</f>
        <v>Commercial weaning</v>
      </c>
      <c r="H361" s="31" t="str">
        <f t="shared" si="2"/>
        <v>#VALUE!</v>
      </c>
      <c r="I361" s="31" t="str">
        <f t="shared" si="3"/>
        <v>#VALUE!</v>
      </c>
      <c r="J361" s="99" t="str">
        <f t="shared" si="4"/>
        <v>#VALUE!</v>
      </c>
      <c r="K361" s="116" t="str">
        <f t="shared" si="5"/>
        <v>#VALUE!</v>
      </c>
      <c r="L361" s="31">
        <f>VLOOKUP(A361,'Absolute Total Monosaccharide C'!$E$2:$T$999,3)</f>
        <v>0.543731</v>
      </c>
      <c r="M361" s="31">
        <f>VLOOKUP(A361,'Absolute Total Monosaccharide C'!$E$2:$T$999,4)</f>
        <v>0.020769</v>
      </c>
      <c r="N361" s="31">
        <f>VLOOKUP(A361,'Absolute Total Monosaccharide C'!$E$2:$T$999,5)</f>
        <v>0.117727</v>
      </c>
      <c r="O361" s="31">
        <f>VLOOKUP(A361,'Absolute Total Monosaccharide C'!$E$2:$T$999,6)</f>
        <v>0.006786</v>
      </c>
      <c r="P361" s="100">
        <f>VLOOKUP(A361,'Absolute Total Monosaccharide C'!$E$2:$T$999,7)</f>
        <v>0.009394</v>
      </c>
      <c r="Q361" s="31">
        <f>VLOOKUP(A361,'Absolute Total Monosaccharide C'!$E$2:$T$999,8)</f>
        <v>0.000439</v>
      </c>
      <c r="R361" s="31">
        <f>VLOOKUP(A361,'Absolute Total Monosaccharide C'!$E$2:$T$999,9)</f>
        <v>0.002626</v>
      </c>
      <c r="S361" s="31">
        <f>VLOOKUP(A361,'Absolute Total Monosaccharide C'!$E$2:$T$999,10)</f>
        <v>0</v>
      </c>
      <c r="T361" s="31">
        <f>VLOOKUP(A361,'Absolute Total Monosaccharide C'!$E$2:$T$999,11)</f>
        <v>0.012848</v>
      </c>
      <c r="U361" s="31">
        <f>VLOOKUP(A361,'Absolute Total Monosaccharide C'!$E$2:$T$999,12)</f>
        <v>0</v>
      </c>
      <c r="V361" s="31">
        <f>VLOOKUP(A361,'Absolute Total Monosaccharide C'!$E$2:$T$999,13)</f>
        <v>0</v>
      </c>
      <c r="W361" s="31">
        <f>VLOOKUP(A361,'Absolute Total Monosaccharide C'!$E$2:$T$999,14)</f>
        <v>0</v>
      </c>
      <c r="X361" s="31">
        <f>VLOOKUP(A361,'Absolute Total Monosaccharide C'!$E$2:$T$999,15)</f>
        <v>0.000533</v>
      </c>
      <c r="Y361" s="31">
        <f>VLOOKUP(A361,'Absolute Total Monosaccharide C'!$E$2:$T$999,16)</f>
        <v>0</v>
      </c>
      <c r="Z361" s="100">
        <f>VLOOKUP(A361,'Absolute Total Monosaccharide C'!$E$2:$T$999,2)</f>
        <v>10.02</v>
      </c>
      <c r="AA361" s="19">
        <v>0.808580028</v>
      </c>
    </row>
    <row r="362">
      <c r="A362" s="19" t="s">
        <v>606</v>
      </c>
      <c r="B362" s="8" t="str">
        <f>VLOOKUP(A362,'Food Encyclopedia'!$C$2:$K$999,3)&amp;","&amp;VLOOKUP(A362,'Food Encyclopedia'!$C$2:$K$999,4)&amp;","&amp;VLOOKUP(A362,'Food Encyclopedia'!$C$2:$K$999,5)&amp;","&amp;VLOOKUP(A362,'Food Encyclopedia'!$C$2:$K$999,6)</f>
        <v>Spread, sesame seed, NA, jar,Organics,Organic Tahini,Beans, Peas, Legumes, Nuts, Seeds</v>
      </c>
      <c r="C362" s="2" t="s">
        <v>89</v>
      </c>
      <c r="D362" s="31" t="str">
        <f>VLOOKUP(A362,'Food Encyclopedia'!$C$2:$K$999,6)</f>
        <v>Beans, Peas, Legumes, Nuts, Seeds</v>
      </c>
      <c r="E362" s="98">
        <v>5.0</v>
      </c>
      <c r="F362" s="31">
        <f t="shared" si="1"/>
        <v>5000</v>
      </c>
      <c r="G362" s="31" t="str">
        <f>VLOOKUP(A362,'Food Encyclopedia'!$C$2:$K$999,7)</f>
        <v>Fats</v>
      </c>
      <c r="H362" s="31" t="str">
        <f t="shared" si="2"/>
        <v>#VALUE!</v>
      </c>
      <c r="I362" s="31" t="str">
        <f t="shared" si="3"/>
        <v>#VALUE!</v>
      </c>
      <c r="J362" s="99" t="str">
        <f t="shared" si="4"/>
        <v>#VALUE!</v>
      </c>
      <c r="K362" s="116" t="str">
        <f t="shared" si="5"/>
        <v>#VALUE!</v>
      </c>
      <c r="L362" s="31">
        <f>VLOOKUP(A362,'Absolute Total Monosaccharide C'!$E$2:$T$999,3)</f>
        <v>0.016092</v>
      </c>
      <c r="M362" s="31">
        <f>VLOOKUP(A362,'Absolute Total Monosaccharide C'!$E$2:$T$999,4)</f>
        <v>0.005253</v>
      </c>
      <c r="N362" s="31">
        <f>VLOOKUP(A362,'Absolute Total Monosaccharide C'!$E$2:$T$999,5)</f>
        <v>0</v>
      </c>
      <c r="O362" s="31">
        <f>VLOOKUP(A362,'Absolute Total Monosaccharide C'!$E$2:$T$999,6)</f>
        <v>0.00229</v>
      </c>
      <c r="P362" s="100">
        <f>VLOOKUP(A362,'Absolute Total Monosaccharide C'!$E$2:$T$999,7)</f>
        <v>0.005773</v>
      </c>
      <c r="Q362" s="31">
        <f>VLOOKUP(A362,'Absolute Total Monosaccharide C'!$E$2:$T$999,8)</f>
        <v>0</v>
      </c>
      <c r="R362" s="31">
        <f>VLOOKUP(A362,'Absolute Total Monosaccharide C'!$E$2:$T$999,9)</f>
        <v>0.00032</v>
      </c>
      <c r="S362" s="31">
        <f>VLOOKUP(A362,'Absolute Total Monosaccharide C'!$E$2:$T$999,10)</f>
        <v>0</v>
      </c>
      <c r="T362" s="31">
        <f>VLOOKUP(A362,'Absolute Total Monosaccharide C'!$E$2:$T$999,11)</f>
        <v>0.00113</v>
      </c>
      <c r="U362" s="31">
        <f>VLOOKUP(A362,'Absolute Total Monosaccharide C'!$E$2:$T$999,12)</f>
        <v>0</v>
      </c>
      <c r="V362" s="31">
        <f>VLOOKUP(A362,'Absolute Total Monosaccharide C'!$E$2:$T$999,13)</f>
        <v>0</v>
      </c>
      <c r="W362" s="31">
        <f>VLOOKUP(A362,'Absolute Total Monosaccharide C'!$E$2:$T$999,14)</f>
        <v>0.013463</v>
      </c>
      <c r="X362" s="31">
        <f>VLOOKUP(A362,'Absolute Total Monosaccharide C'!$E$2:$T$999,15)</f>
        <v>0.000213</v>
      </c>
      <c r="Y362" s="31">
        <f>VLOOKUP(A362,'Absolute Total Monosaccharide C'!$E$2:$T$999,16)</f>
        <v>0</v>
      </c>
      <c r="Z362" s="100">
        <f>VLOOKUP(A362,'Absolute Total Monosaccharide C'!$E$2:$T$999,2)</f>
        <v>10.58</v>
      </c>
      <c r="AA362" s="31"/>
    </row>
    <row r="363">
      <c r="A363" s="19" t="s">
        <v>433</v>
      </c>
      <c r="B363" s="8" t="str">
        <f>VLOOKUP(A363,'Food Encyclopedia'!$C$2:$K$999,3)&amp;","&amp;VLOOKUP(A363,'Food Encyclopedia'!$C$2:$K$999,4)&amp;","&amp;VLOOKUP(A363,'Food Encyclopedia'!$C$2:$K$999,5)&amp;","&amp;VLOOKUP(A363,'Food Encyclopedia'!$C$2:$K$999,6)</f>
        <v>Squash, spaghetti, flesh, fresh,Riverbend Fresh,,Vegetables</v>
      </c>
      <c r="C363" s="2" t="s">
        <v>192</v>
      </c>
      <c r="D363" s="31" t="str">
        <f>VLOOKUP(A363,'Food Encyclopedia'!$C$2:$K$999,6)</f>
        <v>Vegetables</v>
      </c>
      <c r="E363" s="98">
        <v>80.0</v>
      </c>
      <c r="F363" s="31">
        <f t="shared" si="1"/>
        <v>80000</v>
      </c>
      <c r="G363" s="31" t="str">
        <f>VLOOKUP(A363,'Food Encyclopedia'!$C$2:$K$999,7)</f>
        <v>Vegetable</v>
      </c>
      <c r="H363" s="31" t="str">
        <f t="shared" si="2"/>
        <v>#VALUE!</v>
      </c>
      <c r="I363" s="31" t="str">
        <f t="shared" si="3"/>
        <v>#VALUE!</v>
      </c>
      <c r="J363" s="99" t="str">
        <f t="shared" si="4"/>
        <v>#VALUE!</v>
      </c>
      <c r="K363" s="116" t="str">
        <f t="shared" si="5"/>
        <v>#VALUE!</v>
      </c>
      <c r="L363" s="31">
        <f>VLOOKUP(A363,'Absolute Total Monosaccharide C'!$E$2:$T$999,3)</f>
        <v>0.245119</v>
      </c>
      <c r="M363" s="31">
        <f>VLOOKUP(A363,'Absolute Total Monosaccharide C'!$E$2:$T$999,4)</f>
        <v>0.021162</v>
      </c>
      <c r="N363" s="31">
        <f>VLOOKUP(A363,'Absolute Total Monosaccharide C'!$E$2:$T$999,5)</f>
        <v>0.015875</v>
      </c>
      <c r="O363" s="31">
        <f>VLOOKUP(A363,'Absolute Total Monosaccharide C'!$E$2:$T$999,6)</f>
        <v>0.009017</v>
      </c>
      <c r="P363" s="100">
        <f>VLOOKUP(A363,'Absolute Total Monosaccharide C'!$E$2:$T$999,7)</f>
        <v>0.004942</v>
      </c>
      <c r="Q363" s="31">
        <f>VLOOKUP(A363,'Absolute Total Monosaccharide C'!$E$2:$T$999,8)</f>
        <v>0.002841</v>
      </c>
      <c r="R363" s="31">
        <f>VLOOKUP(A363,'Absolute Total Monosaccharide C'!$E$2:$T$999,9)</f>
        <v>0.003232</v>
      </c>
      <c r="S363" s="31">
        <f>VLOOKUP(A363,'Absolute Total Monosaccharide C'!$E$2:$T$999,10)</f>
        <v>0</v>
      </c>
      <c r="T363" s="31">
        <f>VLOOKUP(A363,'Absolute Total Monosaccharide C'!$E$2:$T$999,11)</f>
        <v>0.035936</v>
      </c>
      <c r="U363" s="31">
        <f>VLOOKUP(A363,'Absolute Total Monosaccharide C'!$E$2:$T$999,12)</f>
        <v>0</v>
      </c>
      <c r="V363" s="31">
        <f>VLOOKUP(A363,'Absolute Total Monosaccharide C'!$E$2:$T$999,13)</f>
        <v>0</v>
      </c>
      <c r="W363" s="31">
        <f>VLOOKUP(A363,'Absolute Total Monosaccharide C'!$E$2:$T$999,14)</f>
        <v>0.005118</v>
      </c>
      <c r="X363" s="31">
        <f>VLOOKUP(A363,'Absolute Total Monosaccharide C'!$E$2:$T$999,15)</f>
        <v>0</v>
      </c>
      <c r="Y363" s="31">
        <f>VLOOKUP(A363,'Absolute Total Monosaccharide C'!$E$2:$T$999,16)</f>
        <v>0.000908</v>
      </c>
      <c r="Z363" s="100">
        <f>VLOOKUP(A363,'Absolute Total Monosaccharide C'!$E$2:$T$999,2)</f>
        <v>10.31</v>
      </c>
      <c r="AA363" s="19">
        <v>0.920283653</v>
      </c>
    </row>
    <row r="364">
      <c r="A364" s="19" t="s">
        <v>647</v>
      </c>
      <c r="B364" s="8" t="str">
        <f>VLOOKUP(A364,'Food Encyclopedia'!$C$2:$K$999,3)&amp;","&amp;VLOOKUP(A364,'Food Encyclopedia'!$C$2:$K$999,4)&amp;","&amp;VLOOKUP(A364,'Food Encyclopedia'!$C$2:$K$999,5)&amp;","&amp;VLOOKUP(A364,'Food Encyclopedia'!$C$2:$K$999,6)</f>
        <v>Juice, beet, NA, bottled,Biotta,Beet juice,Vegetables</v>
      </c>
      <c r="C364" s="2" t="s">
        <v>632</v>
      </c>
      <c r="D364" s="31" t="str">
        <f>VLOOKUP(A364,'Food Encyclopedia'!$C$2:$K$999,6)</f>
        <v>Vegetables</v>
      </c>
      <c r="E364" s="98">
        <v>100.0</v>
      </c>
      <c r="F364" s="31">
        <f t="shared" si="1"/>
        <v>100000</v>
      </c>
      <c r="G364" s="31" t="str">
        <f>VLOOKUP(A364,'Food Encyclopedia'!$C$2:$K$999,7)</f>
        <v>Beverage</v>
      </c>
      <c r="H364" s="31" t="str">
        <f t="shared" si="2"/>
        <v>#VALUE!</v>
      </c>
      <c r="I364" s="31" t="str">
        <f t="shared" si="3"/>
        <v>#VALUE!</v>
      </c>
      <c r="J364" s="99" t="str">
        <f t="shared" si="4"/>
        <v>#VALUE!</v>
      </c>
      <c r="K364" s="116" t="str">
        <f t="shared" si="5"/>
        <v>#VALUE!</v>
      </c>
      <c r="L364" s="31">
        <f>VLOOKUP(A364,'Absolute Total Monosaccharide C'!$E$2:$T$999,3)</f>
        <v>0.373125</v>
      </c>
      <c r="M364" s="31">
        <f>VLOOKUP(A364,'Absolute Total Monosaccharide C'!$E$2:$T$999,4)</f>
        <v>0.001749</v>
      </c>
      <c r="N364" s="31">
        <f>VLOOKUP(A364,'Absolute Total Monosaccharide C'!$E$2:$T$999,5)</f>
        <v>0.149196</v>
      </c>
      <c r="O364" s="31">
        <f>VLOOKUP(A364,'Absolute Total Monosaccharide C'!$E$2:$T$999,6)</f>
        <v>0.000211</v>
      </c>
      <c r="P364" s="100">
        <f>VLOOKUP(A364,'Absolute Total Monosaccharide C'!$E$2:$T$999,7)</f>
        <v>0.002219</v>
      </c>
      <c r="Q364" s="31">
        <f>VLOOKUP(A364,'Absolute Total Monosaccharide C'!$E$2:$T$999,8)</f>
        <v>0</v>
      </c>
      <c r="R364" s="31">
        <f>VLOOKUP(A364,'Absolute Total Monosaccharide C'!$E$2:$T$999,9)</f>
        <v>0.000241</v>
      </c>
      <c r="S364" s="31">
        <f>VLOOKUP(A364,'Absolute Total Monosaccharide C'!$E$2:$T$999,10)</f>
        <v>0.000175</v>
      </c>
      <c r="T364" s="31">
        <f>VLOOKUP(A364,'Absolute Total Monosaccharide C'!$E$2:$T$999,11)</f>
        <v>0.001487</v>
      </c>
      <c r="U364" s="31">
        <f>VLOOKUP(A364,'Absolute Total Monosaccharide C'!$E$2:$T$999,12)</f>
        <v>0.000563</v>
      </c>
      <c r="V364" s="31">
        <f>VLOOKUP(A364,'Absolute Total Monosaccharide C'!$E$2:$T$999,13)</f>
        <v>0.000227</v>
      </c>
      <c r="W364" s="31">
        <f>VLOOKUP(A364,'Absolute Total Monosaccharide C'!$E$2:$T$999,14)</f>
        <v>0</v>
      </c>
      <c r="X364" s="31">
        <f>VLOOKUP(A364,'Absolute Total Monosaccharide C'!$E$2:$T$999,15)</f>
        <v>0</v>
      </c>
      <c r="Y364" s="31">
        <f>VLOOKUP(A364,'Absolute Total Monosaccharide C'!$E$2:$T$999,16)</f>
        <v>0.000559</v>
      </c>
      <c r="Z364" s="100">
        <f>VLOOKUP(A364,'Absolute Total Monosaccharide C'!$E$2:$T$999,2)</f>
        <v>10.31</v>
      </c>
      <c r="AA364" s="31"/>
    </row>
    <row r="365">
      <c r="A365" s="19" t="s">
        <v>1119</v>
      </c>
      <c r="B365" s="8" t="str">
        <f>VLOOKUP(A365,'Food Encyclopedia'!$C$2:$K$999,3)&amp;","&amp;VLOOKUP(A365,'Food Encyclopedia'!$C$2:$K$999,4)&amp;","&amp;VLOOKUP(A365,'Food Encyclopedia'!$C$2:$K$999,5)&amp;","&amp;VLOOKUP(A365,'Food Encyclopedia'!$C$2:$K$999,6)</f>
        <v>Rice, enriched long white, NA, fresh,Mahatma,,Grain Products</v>
      </c>
      <c r="C365" s="2" t="s">
        <v>1122</v>
      </c>
      <c r="D365" s="31" t="str">
        <f>VLOOKUP(A365,'Food Encyclopedia'!$C$2:$K$999,6)</f>
        <v>Grain Products</v>
      </c>
      <c r="E365" s="98">
        <v>40.0</v>
      </c>
      <c r="F365" s="31">
        <f t="shared" si="1"/>
        <v>40000</v>
      </c>
      <c r="G365" s="31" t="str">
        <f>VLOOKUP(A365,'Food Encyclopedia'!$C$2:$K$999,7)</f>
        <v>Grains</v>
      </c>
      <c r="H365" s="31" t="str">
        <f t="shared" si="2"/>
        <v>#VALUE!</v>
      </c>
      <c r="I365" s="31" t="str">
        <f t="shared" si="3"/>
        <v>#VALUE!</v>
      </c>
      <c r="J365" s="99" t="str">
        <f t="shared" si="4"/>
        <v>#VALUE!</v>
      </c>
      <c r="K365" s="116" t="str">
        <f t="shared" si="5"/>
        <v>#VALUE!</v>
      </c>
      <c r="L365" s="31">
        <f>VLOOKUP(A365,'Absolute Total Monosaccharide C'!$E$2:$T$999,3)</f>
        <v>0.928994</v>
      </c>
      <c r="M365" s="31">
        <f>VLOOKUP(A365,'Absolute Total Monosaccharide C'!$E$2:$T$999,4)</f>
        <v>0.004487</v>
      </c>
      <c r="N365" s="31">
        <f>VLOOKUP(A365,'Absolute Total Monosaccharide C'!$E$2:$T$999,5)</f>
        <v>0</v>
      </c>
      <c r="O365" s="31">
        <f>VLOOKUP(A365,'Absolute Total Monosaccharide C'!$E$2:$T$999,6)</f>
        <v>0.001812</v>
      </c>
      <c r="P365" s="100">
        <f>VLOOKUP(A365,'Absolute Total Monosaccharide C'!$E$2:$T$999,7)</f>
        <v>0.002368</v>
      </c>
      <c r="Q365" s="31">
        <f>VLOOKUP(A365,'Absolute Total Monosaccharide C'!$E$2:$T$999,8)</f>
        <v>0</v>
      </c>
      <c r="R365" s="102">
        <f>VLOOKUP(A365,'Absolute Total Monosaccharide C'!$E$2:$T$999,9)</f>
        <v>0.0000382</v>
      </c>
      <c r="S365" s="31">
        <f>VLOOKUP(A365,'Absolute Total Monosaccharide C'!$E$2:$T$999,10)</f>
        <v>0</v>
      </c>
      <c r="T365" s="31">
        <f>VLOOKUP(A365,'Absolute Total Monosaccharide C'!$E$2:$T$999,11)</f>
        <v>0.000126</v>
      </c>
      <c r="U365" s="31">
        <f>VLOOKUP(A365,'Absolute Total Monosaccharide C'!$E$2:$T$999,12)</f>
        <v>0</v>
      </c>
      <c r="V365" s="31">
        <f>VLOOKUP(A365,'Absolute Total Monosaccharide C'!$E$2:$T$999,13)</f>
        <v>0</v>
      </c>
      <c r="W365" s="31">
        <f>VLOOKUP(A365,'Absolute Total Monosaccharide C'!$E$2:$T$999,14)</f>
        <v>0.001304</v>
      </c>
      <c r="X365" s="31">
        <f>VLOOKUP(A365,'Absolute Total Monosaccharide C'!$E$2:$T$999,15)</f>
        <v>0</v>
      </c>
      <c r="Y365" s="31">
        <f>VLOOKUP(A365,'Absolute Total Monosaccharide C'!$E$2:$T$999,16)</f>
        <v>0</v>
      </c>
      <c r="Z365" s="100">
        <f>VLOOKUP(A365,'Absolute Total Monosaccharide C'!$E$2:$T$999,2)</f>
        <v>10.02</v>
      </c>
      <c r="AA365" s="31"/>
    </row>
    <row r="366">
      <c r="A366" s="19" t="s">
        <v>324</v>
      </c>
      <c r="B366" s="8" t="str">
        <f>VLOOKUP(A366,'Food Encyclopedia'!$C$2:$K$999,3)&amp;","&amp;VLOOKUP(A366,'Food Encyclopedia'!$C$2:$K$999,4)&amp;","&amp;VLOOKUP(A366,'Food Encyclopedia'!$C$2:$K$999,5)&amp;","&amp;VLOOKUP(A366,'Food Encyclopedia'!$C$2:$K$999,6)</f>
        <v>Grape, red seedless, whole, fresh,Awe Sum Organics,,Fruits</v>
      </c>
      <c r="C366" s="2" t="s">
        <v>242</v>
      </c>
      <c r="D366" s="31" t="str">
        <f>VLOOKUP(A366,'Food Encyclopedia'!$C$2:$K$999,6)</f>
        <v>Fruits</v>
      </c>
      <c r="E366" s="98">
        <v>30.0</v>
      </c>
      <c r="F366" s="31">
        <f t="shared" si="1"/>
        <v>30000</v>
      </c>
      <c r="G366" s="31" t="str">
        <f>VLOOKUP(A366,'Food Encyclopedia'!$C$2:$K$999,7)</f>
        <v>Fruit</v>
      </c>
      <c r="H366" s="31" t="str">
        <f t="shared" si="2"/>
        <v>#VALUE!</v>
      </c>
      <c r="I366" s="31" t="str">
        <f t="shared" si="3"/>
        <v>#VALUE!</v>
      </c>
      <c r="J366" s="99" t="str">
        <f t="shared" si="4"/>
        <v>#VALUE!</v>
      </c>
      <c r="K366" s="116" t="str">
        <f t="shared" si="5"/>
        <v>#VALUE!</v>
      </c>
      <c r="L366" s="31">
        <f>VLOOKUP(A366,'Absolute Total Monosaccharide C'!$E$2:$T$999,3)</f>
        <v>0.37365</v>
      </c>
      <c r="M366" s="31">
        <f>VLOOKUP(A366,'Absolute Total Monosaccharide C'!$E$2:$T$999,4)</f>
        <v>0.012572</v>
      </c>
      <c r="N366" s="31">
        <f>VLOOKUP(A366,'Absolute Total Monosaccharide C'!$E$2:$T$999,5)</f>
        <v>0.107891</v>
      </c>
      <c r="O366" s="31">
        <f>VLOOKUP(A366,'Absolute Total Monosaccharide C'!$E$2:$T$999,6)</f>
        <v>0.006687</v>
      </c>
      <c r="P366" s="100">
        <f>VLOOKUP(A366,'Absolute Total Monosaccharide C'!$E$2:$T$999,7)</f>
        <v>0.006598</v>
      </c>
      <c r="Q366" s="31">
        <f>VLOOKUP(A366,'Absolute Total Monosaccharide C'!$E$2:$T$999,8)</f>
        <v>0.001432</v>
      </c>
      <c r="R366" s="31">
        <f>VLOOKUP(A366,'Absolute Total Monosaccharide C'!$E$2:$T$999,9)</f>
        <v>0.001188</v>
      </c>
      <c r="S366" s="31">
        <f>VLOOKUP(A366,'Absolute Total Monosaccharide C'!$E$2:$T$999,10)</f>
        <v>0</v>
      </c>
      <c r="T366" s="31">
        <f>VLOOKUP(A366,'Absolute Total Monosaccharide C'!$E$2:$T$999,11)</f>
        <v>0.018116</v>
      </c>
      <c r="U366" s="31">
        <f>VLOOKUP(A366,'Absolute Total Monosaccharide C'!$E$2:$T$999,12)</f>
        <v>0</v>
      </c>
      <c r="V366" s="31">
        <f>VLOOKUP(A366,'Absolute Total Monosaccharide C'!$E$2:$T$999,13)</f>
        <v>0</v>
      </c>
      <c r="W366" s="31">
        <f>VLOOKUP(A366,'Absolute Total Monosaccharide C'!$E$2:$T$999,14)</f>
        <v>0.001914</v>
      </c>
      <c r="X366" s="31">
        <f>VLOOKUP(A366,'Absolute Total Monosaccharide C'!$E$2:$T$999,15)</f>
        <v>0</v>
      </c>
      <c r="Y366" s="31">
        <f>VLOOKUP(A366,'Absolute Total Monosaccharide C'!$E$2:$T$999,16)</f>
        <v>0</v>
      </c>
      <c r="Z366" s="100">
        <f>VLOOKUP(A366,'Absolute Total Monosaccharide C'!$E$2:$T$999,2)</f>
        <v>10.41</v>
      </c>
      <c r="AA366" s="19">
        <v>0.883134324</v>
      </c>
    </row>
    <row r="367">
      <c r="A367" s="19" t="s">
        <v>659</v>
      </c>
      <c r="B367" s="8" t="str">
        <f>VLOOKUP(A367,'Food Encyclopedia'!$C$2:$K$999,3)&amp;","&amp;VLOOKUP(A367,'Food Encyclopedia'!$C$2:$K$999,4)&amp;","&amp;VLOOKUP(A367,'Food Encyclopedia'!$C$2:$K$999,5)&amp;","&amp;VLOOKUP(A367,'Food Encyclopedia'!$C$2:$K$999,6)</f>
        <v>Juice, orange, NA, bottled,Simply Orange,Pulp free orange juice,Fruits</v>
      </c>
      <c r="C367" s="2" t="s">
        <v>632</v>
      </c>
      <c r="D367" s="31" t="str">
        <f>VLOOKUP(A367,'Food Encyclopedia'!$C$2:$K$999,6)</f>
        <v>Fruits</v>
      </c>
      <c r="E367" s="98">
        <v>100.0</v>
      </c>
      <c r="F367" s="31">
        <f t="shared" si="1"/>
        <v>100000</v>
      </c>
      <c r="G367" s="31" t="str">
        <f>VLOOKUP(A367,'Food Encyclopedia'!$C$2:$K$999,7)</f>
        <v>Beverage</v>
      </c>
      <c r="H367" s="31" t="str">
        <f t="shared" si="2"/>
        <v>#VALUE!</v>
      </c>
      <c r="I367" s="31" t="str">
        <f t="shared" si="3"/>
        <v>#VALUE!</v>
      </c>
      <c r="J367" s="99" t="str">
        <f t="shared" si="4"/>
        <v>#VALUE!</v>
      </c>
      <c r="K367" s="116" t="str">
        <f t="shared" si="5"/>
        <v>#VALUE!</v>
      </c>
      <c r="L367" s="31">
        <f>VLOOKUP(A367,'Absolute Total Monosaccharide C'!$E$2:$T$999,3)</f>
        <v>0.361861</v>
      </c>
      <c r="M367" s="31">
        <f>VLOOKUP(A367,'Absolute Total Monosaccharide C'!$E$2:$T$999,4)</f>
        <v>0.004049</v>
      </c>
      <c r="N367" s="31">
        <f>VLOOKUP(A367,'Absolute Total Monosaccharide C'!$E$2:$T$999,5)</f>
        <v>0.136543</v>
      </c>
      <c r="O367" s="31">
        <f>VLOOKUP(A367,'Absolute Total Monosaccharide C'!$E$2:$T$999,6)</f>
        <v>0.000668</v>
      </c>
      <c r="P367" s="100">
        <f>VLOOKUP(A367,'Absolute Total Monosaccharide C'!$E$2:$T$999,7)</f>
        <v>0.002715</v>
      </c>
      <c r="Q367" s="31">
        <f>VLOOKUP(A367,'Absolute Total Monosaccharide C'!$E$2:$T$999,8)</f>
        <v>0</v>
      </c>
      <c r="R367" s="31">
        <f>VLOOKUP(A367,'Absolute Total Monosaccharide C'!$E$2:$T$999,9)</f>
        <v>0.001532</v>
      </c>
      <c r="S367" s="31">
        <f>VLOOKUP(A367,'Absolute Total Monosaccharide C'!$E$2:$T$999,10)</f>
        <v>0.000172</v>
      </c>
      <c r="T367" s="31">
        <f>VLOOKUP(A367,'Absolute Total Monosaccharide C'!$E$2:$T$999,11)</f>
        <v>0.002925</v>
      </c>
      <c r="U367" s="31">
        <f>VLOOKUP(A367,'Absolute Total Monosaccharide C'!$E$2:$T$999,12)</f>
        <v>0.000775</v>
      </c>
      <c r="V367" s="31">
        <f>VLOOKUP(A367,'Absolute Total Monosaccharide C'!$E$2:$T$999,13)</f>
        <v>0.000312</v>
      </c>
      <c r="W367" s="31">
        <f>VLOOKUP(A367,'Absolute Total Monosaccharide C'!$E$2:$T$999,14)</f>
        <v>0</v>
      </c>
      <c r="X367" s="31">
        <f>VLOOKUP(A367,'Absolute Total Monosaccharide C'!$E$2:$T$999,15)</f>
        <v>0</v>
      </c>
      <c r="Y367" s="31">
        <f>VLOOKUP(A367,'Absolute Total Monosaccharide C'!$E$2:$T$999,16)</f>
        <v>0.000191</v>
      </c>
      <c r="Z367" s="100">
        <f>VLOOKUP(A367,'Absolute Total Monosaccharide C'!$E$2:$T$999,2)</f>
        <v>10.4</v>
      </c>
      <c r="AA367" s="31"/>
    </row>
    <row r="368">
      <c r="A368" s="19" t="s">
        <v>1085</v>
      </c>
      <c r="B368" s="8" t="str">
        <f>VLOOKUP(A368,'Food Encyclopedia'!$C$2:$K$999,3)&amp;","&amp;VLOOKUP(A368,'Food Encyclopedia'!$C$2:$K$999,4)&amp;","&amp;VLOOKUP(A368,'Food Encyclopedia'!$C$2:$K$999,5)&amp;","&amp;VLOOKUP(A368,'Food Encyclopedia'!$C$2:$K$999,6)</f>
        <v>baby food blend, commercial product, pouch,Gerber,Banana (2/3), blueberries (14), Toddler (12+ months),Fruits</v>
      </c>
      <c r="C368" s="2" t="s">
        <v>812</v>
      </c>
      <c r="D368" s="31" t="str">
        <f>VLOOKUP(A368,'Food Encyclopedia'!$C$2:$K$999,6)</f>
        <v>Fruits</v>
      </c>
      <c r="E368" s="98">
        <v>50.0</v>
      </c>
      <c r="F368" s="31">
        <f t="shared" si="1"/>
        <v>50000</v>
      </c>
      <c r="G368" s="31" t="str">
        <f>VLOOKUP(A368,'Food Encyclopedia'!$C$2:$K$999,7)</f>
        <v>Commercial weaning</v>
      </c>
      <c r="H368" s="31" t="str">
        <f t="shared" si="2"/>
        <v>#VALUE!</v>
      </c>
      <c r="I368" s="31" t="str">
        <f t="shared" si="3"/>
        <v>#VALUE!</v>
      </c>
      <c r="J368" s="99" t="str">
        <f t="shared" si="4"/>
        <v>#VALUE!</v>
      </c>
      <c r="K368" s="116" t="str">
        <f t="shared" si="5"/>
        <v>#VALUE!</v>
      </c>
      <c r="L368" s="31">
        <f>VLOOKUP(A368,'Absolute Total Monosaccharide C'!$E$2:$T$999,3)</f>
        <v>0.455729</v>
      </c>
      <c r="M368" s="31">
        <f>VLOOKUP(A368,'Absolute Total Monosaccharide C'!$E$2:$T$999,4)</f>
        <v>0.004121</v>
      </c>
      <c r="N368" s="31">
        <f>VLOOKUP(A368,'Absolute Total Monosaccharide C'!$E$2:$T$999,5)</f>
        <v>0.083173</v>
      </c>
      <c r="O368" s="31">
        <f>VLOOKUP(A368,'Absolute Total Monosaccharide C'!$E$2:$T$999,6)</f>
        <v>0.003993</v>
      </c>
      <c r="P368" s="100">
        <f>VLOOKUP(A368,'Absolute Total Monosaccharide C'!$E$2:$T$999,7)</f>
        <v>0.002946</v>
      </c>
      <c r="Q368" s="31">
        <f>VLOOKUP(A368,'Absolute Total Monosaccharide C'!$E$2:$T$999,8)</f>
        <v>0</v>
      </c>
      <c r="R368" s="31">
        <f>VLOOKUP(A368,'Absolute Total Monosaccharide C'!$E$2:$T$999,9)</f>
        <v>0.000417</v>
      </c>
      <c r="S368" s="31">
        <f>VLOOKUP(A368,'Absolute Total Monosaccharide C'!$E$2:$T$999,10)</f>
        <v>0</v>
      </c>
      <c r="T368" s="31">
        <f>VLOOKUP(A368,'Absolute Total Monosaccharide C'!$E$2:$T$999,11)</f>
        <v>0.010623</v>
      </c>
      <c r="U368" s="31">
        <f>VLOOKUP(A368,'Absolute Total Monosaccharide C'!$E$2:$T$999,12)</f>
        <v>0</v>
      </c>
      <c r="V368" s="31">
        <f>VLOOKUP(A368,'Absolute Total Monosaccharide C'!$E$2:$T$999,13)</f>
        <v>0</v>
      </c>
      <c r="W368" s="31">
        <f>VLOOKUP(A368,'Absolute Total Monosaccharide C'!$E$2:$T$999,14)</f>
        <v>0.003919</v>
      </c>
      <c r="X368" s="31">
        <f>VLOOKUP(A368,'Absolute Total Monosaccharide C'!$E$2:$T$999,15)</f>
        <v>0</v>
      </c>
      <c r="Y368" s="31">
        <f>VLOOKUP(A368,'Absolute Total Monosaccharide C'!$E$2:$T$999,16)</f>
        <v>0.000276</v>
      </c>
      <c r="Z368" s="100">
        <f>VLOOKUP(A368,'Absolute Total Monosaccharide C'!$E$2:$T$999,2)</f>
        <v>10.11</v>
      </c>
      <c r="AA368" s="31"/>
    </row>
    <row r="369">
      <c r="A369" s="19" t="s">
        <v>609</v>
      </c>
      <c r="B369" s="8" t="str">
        <f>VLOOKUP(A369,'Food Encyclopedia'!$C$2:$K$999,3)&amp;","&amp;VLOOKUP(A369,'Food Encyclopedia'!$C$2:$K$999,4)&amp;","&amp;VLOOKUP(A369,'Food Encyclopedia'!$C$2:$K$999,5)&amp;","&amp;VLOOKUP(A369,'Food Encyclopedia'!$C$2:$K$999,6)</f>
        <v>Spread, cashew, NA, jar,Open Nature,Cashew Butter Creamy,Beans, Peas, Legumes, Nuts, Seeds</v>
      </c>
      <c r="C369" s="2" t="s">
        <v>89</v>
      </c>
      <c r="D369" s="31" t="str">
        <f>VLOOKUP(A369,'Food Encyclopedia'!$C$2:$K$999,6)</f>
        <v>Beans, Peas, Legumes, Nuts, Seeds</v>
      </c>
      <c r="E369" s="98">
        <v>5.0</v>
      </c>
      <c r="F369" s="31">
        <f t="shared" si="1"/>
        <v>5000</v>
      </c>
      <c r="G369" s="31" t="str">
        <f>VLOOKUP(A369,'Food Encyclopedia'!$C$2:$K$999,7)</f>
        <v>Fats</v>
      </c>
      <c r="H369" s="31" t="str">
        <f t="shared" si="2"/>
        <v>#VALUE!</v>
      </c>
      <c r="I369" s="31" t="str">
        <f t="shared" si="3"/>
        <v>#VALUE!</v>
      </c>
      <c r="J369" s="99" t="str">
        <f t="shared" si="4"/>
        <v>#VALUE!</v>
      </c>
      <c r="K369" s="116" t="str">
        <f t="shared" si="5"/>
        <v>#VALUE!</v>
      </c>
      <c r="L369" s="31">
        <f>VLOOKUP(A369,'Absolute Total Monosaccharide C'!$E$2:$T$999,3)</f>
        <v>0.148317</v>
      </c>
      <c r="M369" s="31">
        <f>VLOOKUP(A369,'Absolute Total Monosaccharide C'!$E$2:$T$999,4)</f>
        <v>0.012253</v>
      </c>
      <c r="N369" s="31">
        <f>VLOOKUP(A369,'Absolute Total Monosaccharide C'!$E$2:$T$999,5)</f>
        <v>0</v>
      </c>
      <c r="O369" s="31">
        <f>VLOOKUP(A369,'Absolute Total Monosaccharide C'!$E$2:$T$999,6)</f>
        <v>0.002378</v>
      </c>
      <c r="P369" s="100">
        <f>VLOOKUP(A369,'Absolute Total Monosaccharide C'!$E$2:$T$999,7)</f>
        <v>0.004967</v>
      </c>
      <c r="Q369" s="31">
        <f>VLOOKUP(A369,'Absolute Total Monosaccharide C'!$E$2:$T$999,8)</f>
        <v>0.00037</v>
      </c>
      <c r="R369" s="31">
        <f>VLOOKUP(A369,'Absolute Total Monosaccharide C'!$E$2:$T$999,9)</f>
        <v>0.000408</v>
      </c>
      <c r="S369" s="31">
        <f>VLOOKUP(A369,'Absolute Total Monosaccharide C'!$E$2:$T$999,10)</f>
        <v>0</v>
      </c>
      <c r="T369" s="31">
        <f>VLOOKUP(A369,'Absolute Total Monosaccharide C'!$E$2:$T$999,11)</f>
        <v>0.003417</v>
      </c>
      <c r="U369" s="31">
        <f>VLOOKUP(A369,'Absolute Total Monosaccharide C'!$E$2:$T$999,12)</f>
        <v>0</v>
      </c>
      <c r="V369" s="31">
        <f>VLOOKUP(A369,'Absolute Total Monosaccharide C'!$E$2:$T$999,13)</f>
        <v>0</v>
      </c>
      <c r="W369" s="31">
        <f>VLOOKUP(A369,'Absolute Total Monosaccharide C'!$E$2:$T$999,14)</f>
        <v>0</v>
      </c>
      <c r="X369" s="31">
        <f>VLOOKUP(A369,'Absolute Total Monosaccharide C'!$E$2:$T$999,15)</f>
        <v>0.000378</v>
      </c>
      <c r="Y369" s="31">
        <f>VLOOKUP(A369,'Absolute Total Monosaccharide C'!$E$2:$T$999,16)</f>
        <v>0</v>
      </c>
      <c r="Z369" s="100">
        <f>VLOOKUP(A369,'Absolute Total Monosaccharide C'!$E$2:$T$999,2)</f>
        <v>9.77</v>
      </c>
      <c r="AA369" s="19">
        <v>0.121861631</v>
      </c>
    </row>
    <row r="370">
      <c r="A370" s="19" t="s">
        <v>304</v>
      </c>
      <c r="B370" s="8" t="str">
        <f>VLOOKUP(A370,'Food Encyclopedia'!$C$2:$K$999,3)&amp;","&amp;VLOOKUP(A370,'Food Encyclopedia'!$C$2:$K$999,4)&amp;","&amp;VLOOKUP(A370,'Food Encyclopedia'!$C$2:$K$999,5)&amp;","&amp;VLOOKUP(A370,'Food Encyclopedia'!$C$2:$K$999,6)</f>
        <v>Melon, cantaloupe, flesh, fresh,NA,,Fruits</v>
      </c>
      <c r="C370" s="2" t="s">
        <v>89</v>
      </c>
      <c r="D370" s="31" t="str">
        <f>VLOOKUP(A370,'Food Encyclopedia'!$C$2:$K$999,6)</f>
        <v>Fruits</v>
      </c>
      <c r="E370" s="98">
        <v>40.0</v>
      </c>
      <c r="F370" s="31">
        <f t="shared" si="1"/>
        <v>40000</v>
      </c>
      <c r="G370" s="31" t="str">
        <f>VLOOKUP(A370,'Food Encyclopedia'!$C$2:$K$999,7)</f>
        <v>Fruit</v>
      </c>
      <c r="H370" s="31" t="str">
        <f t="shared" si="2"/>
        <v>#VALUE!</v>
      </c>
      <c r="I370" s="31" t="str">
        <f t="shared" si="3"/>
        <v>#VALUE!</v>
      </c>
      <c r="J370" s="99" t="str">
        <f t="shared" si="4"/>
        <v>#VALUE!</v>
      </c>
      <c r="K370" s="116" t="str">
        <f t="shared" si="5"/>
        <v>#VALUE!</v>
      </c>
      <c r="L370" s="31">
        <f>VLOOKUP(A370,'Absolute Total Monosaccharide C'!$E$2:$T$999,3)</f>
        <v>0.148002</v>
      </c>
      <c r="M370" s="31">
        <f>VLOOKUP(A370,'Absolute Total Monosaccharide C'!$E$2:$T$999,4)</f>
        <v>0.010725</v>
      </c>
      <c r="N370" s="31">
        <f>VLOOKUP(A370,'Absolute Total Monosaccharide C'!$E$2:$T$999,5)</f>
        <v>0.061455</v>
      </c>
      <c r="O370" s="31">
        <f>VLOOKUP(A370,'Absolute Total Monosaccharide C'!$E$2:$T$999,6)</f>
        <v>0.002347</v>
      </c>
      <c r="P370" s="100">
        <f>VLOOKUP(A370,'Absolute Total Monosaccharide C'!$E$2:$T$999,7)</f>
        <v>0.005231</v>
      </c>
      <c r="Q370" s="31">
        <f>VLOOKUP(A370,'Absolute Total Monosaccharide C'!$E$2:$T$999,8)</f>
        <v>0.000669</v>
      </c>
      <c r="R370" s="31">
        <f>VLOOKUP(A370,'Absolute Total Monosaccharide C'!$E$2:$T$999,9)</f>
        <v>0.000854</v>
      </c>
      <c r="S370" s="31">
        <f>VLOOKUP(A370,'Absolute Total Monosaccharide C'!$E$2:$T$999,10)</f>
        <v>0</v>
      </c>
      <c r="T370" s="31">
        <f>VLOOKUP(A370,'Absolute Total Monosaccharide C'!$E$2:$T$999,11)</f>
        <v>0.016784</v>
      </c>
      <c r="U370" s="31">
        <f>VLOOKUP(A370,'Absolute Total Monosaccharide C'!$E$2:$T$999,12)</f>
        <v>0</v>
      </c>
      <c r="V370" s="31">
        <f>VLOOKUP(A370,'Absolute Total Monosaccharide C'!$E$2:$T$999,13)</f>
        <v>0</v>
      </c>
      <c r="W370" s="31">
        <f>VLOOKUP(A370,'Absolute Total Monosaccharide C'!$E$2:$T$999,14)</f>
        <v>0.000647</v>
      </c>
      <c r="X370" s="31">
        <f>VLOOKUP(A370,'Absolute Total Monosaccharide C'!$E$2:$T$999,15)</f>
        <v>0</v>
      </c>
      <c r="Y370" s="31">
        <f>VLOOKUP(A370,'Absolute Total Monosaccharide C'!$E$2:$T$999,16)</f>
        <v>0</v>
      </c>
      <c r="Z370" s="100">
        <f>VLOOKUP(A370,'Absolute Total Monosaccharide C'!$E$2:$T$999,2)</f>
        <v>10.29</v>
      </c>
      <c r="AA370" s="19">
        <v>0.634774607</v>
      </c>
    </row>
    <row r="371">
      <c r="A371" s="19" t="s">
        <v>690</v>
      </c>
      <c r="B371" s="8" t="str">
        <f>VLOOKUP(A371,'Food Encyclopedia'!$C$2:$K$999,3)&amp;","&amp;VLOOKUP(A371,'Food Encyclopedia'!$C$2:$K$999,4)&amp;","&amp;VLOOKUP(A371,'Food Encyclopedia'!$C$2:$K$999,5)&amp;","&amp;VLOOKUP(A371,'Food Encyclopedia'!$C$2:$K$999,6)</f>
        <v>Tofu, sprouted, NA, packed,Organics,Organic sprouted tofu, super firm,Beans, Peas, Legumes, Nuts, Seeds</v>
      </c>
      <c r="C371" s="2" t="s">
        <v>89</v>
      </c>
      <c r="D371" s="31" t="str">
        <f>VLOOKUP(A371,'Food Encyclopedia'!$C$2:$K$999,6)</f>
        <v>Beans, Peas, Legumes, Nuts, Seeds</v>
      </c>
      <c r="E371" s="98">
        <v>30.0</v>
      </c>
      <c r="F371" s="31">
        <f t="shared" si="1"/>
        <v>30000</v>
      </c>
      <c r="G371" s="31" t="str">
        <f>VLOOKUP(A371,'Food Encyclopedia'!$C$2:$K$999,7)</f>
        <v>Vegetable</v>
      </c>
      <c r="H371" s="31" t="str">
        <f t="shared" si="2"/>
        <v>#VALUE!</v>
      </c>
      <c r="I371" s="31" t="str">
        <f t="shared" si="3"/>
        <v>#VALUE!</v>
      </c>
      <c r="J371" s="99" t="str">
        <f t="shared" si="4"/>
        <v>#VALUE!</v>
      </c>
      <c r="K371" s="116" t="str">
        <f t="shared" si="5"/>
        <v>#VALUE!</v>
      </c>
      <c r="L371" s="31">
        <f>VLOOKUP(A371,'Absolute Total Monosaccharide C'!$E$2:$T$999,3)</f>
        <v>0.012116</v>
      </c>
      <c r="M371" s="31">
        <f>VLOOKUP(A371,'Absolute Total Monosaccharide C'!$E$2:$T$999,4)</f>
        <v>0.015204</v>
      </c>
      <c r="N371" s="31">
        <f>VLOOKUP(A371,'Absolute Total Monosaccharide C'!$E$2:$T$999,5)</f>
        <v>0</v>
      </c>
      <c r="O371" s="31">
        <f>VLOOKUP(A371,'Absolute Total Monosaccharide C'!$E$2:$T$999,6)</f>
        <v>0.000704</v>
      </c>
      <c r="P371" s="100">
        <f>VLOOKUP(A371,'Absolute Total Monosaccharide C'!$E$2:$T$999,7)</f>
        <v>0.003683</v>
      </c>
      <c r="Q371" s="31">
        <f>VLOOKUP(A371,'Absolute Total Monosaccharide C'!$E$2:$T$999,8)</f>
        <v>0</v>
      </c>
      <c r="R371" s="31">
        <f>VLOOKUP(A371,'Absolute Total Monosaccharide C'!$E$2:$T$999,9)</f>
        <v>0.001454</v>
      </c>
      <c r="S371" s="31">
        <f>VLOOKUP(A371,'Absolute Total Monosaccharide C'!$E$2:$T$999,10)</f>
        <v>0</v>
      </c>
      <c r="T371" s="31">
        <f>VLOOKUP(A371,'Absolute Total Monosaccharide C'!$E$2:$T$999,11)</f>
        <v>0.002503</v>
      </c>
      <c r="U371" s="31">
        <f>VLOOKUP(A371,'Absolute Total Monosaccharide C'!$E$2:$T$999,12)</f>
        <v>0</v>
      </c>
      <c r="V371" s="31">
        <f>VLOOKUP(A371,'Absolute Total Monosaccharide C'!$E$2:$T$999,13)</f>
        <v>0</v>
      </c>
      <c r="W371" s="31">
        <f>VLOOKUP(A371,'Absolute Total Monosaccharide C'!$E$2:$T$999,14)</f>
        <v>0.005624</v>
      </c>
      <c r="X371" s="31">
        <f>VLOOKUP(A371,'Absolute Total Monosaccharide C'!$E$2:$T$999,15)</f>
        <v>0</v>
      </c>
      <c r="Y371" s="31">
        <f>VLOOKUP(A371,'Absolute Total Monosaccharide C'!$E$2:$T$999,16)</f>
        <v>0.001595</v>
      </c>
      <c r="Z371" s="100">
        <f>VLOOKUP(A371,'Absolute Total Monosaccharide C'!$E$2:$T$999,2)</f>
        <v>10.42</v>
      </c>
      <c r="AA371" s="31"/>
    </row>
    <row r="372">
      <c r="A372" s="19" t="s">
        <v>629</v>
      </c>
      <c r="B372" s="8" t="str">
        <f>VLOOKUP(A372,'Food Encyclopedia'!$C$2:$K$999,3)&amp;","&amp;VLOOKUP(A372,'Food Encyclopedia'!$C$2:$K$999,4)&amp;","&amp;VLOOKUP(A372,'Food Encyclopedia'!$C$2:$K$999,5)&amp;","&amp;VLOOKUP(A372,'Food Encyclopedia'!$C$2:$K$999,6)</f>
        <v>Milk, soy, NA, carton,Organics,Original Soymilk,Beans, Peas, Legumes, Nuts, Seeds</v>
      </c>
      <c r="C372" s="2" t="s">
        <v>632</v>
      </c>
      <c r="D372" s="31" t="str">
        <f>VLOOKUP(A372,'Food Encyclopedia'!$C$2:$K$999,6)</f>
        <v>Beans, Peas, Legumes, Nuts, Seeds</v>
      </c>
      <c r="E372" s="98">
        <v>100.0</v>
      </c>
      <c r="F372" s="31">
        <f t="shared" si="1"/>
        <v>100000</v>
      </c>
      <c r="G372" s="31" t="str">
        <f>VLOOKUP(A372,'Food Encyclopedia'!$C$2:$K$999,7)</f>
        <v>Dairy</v>
      </c>
      <c r="H372" s="31" t="str">
        <f t="shared" si="2"/>
        <v>#VALUE!</v>
      </c>
      <c r="I372" s="31" t="str">
        <f t="shared" si="3"/>
        <v>#VALUE!</v>
      </c>
      <c r="J372" s="99" t="str">
        <f t="shared" si="4"/>
        <v>#VALUE!</v>
      </c>
      <c r="K372" s="116" t="str">
        <f t="shared" si="5"/>
        <v>#VALUE!</v>
      </c>
      <c r="L372" s="31">
        <f>VLOOKUP(A372,'Absolute Total Monosaccharide C'!$E$2:$T$999,3)</f>
        <v>0.165773</v>
      </c>
      <c r="M372" s="31">
        <f>VLOOKUP(A372,'Absolute Total Monosaccharide C'!$E$2:$T$999,4)</f>
        <v>0.029981</v>
      </c>
      <c r="N372" s="31">
        <f>VLOOKUP(A372,'Absolute Total Monosaccharide C'!$E$2:$T$999,5)</f>
        <v>0.043424</v>
      </c>
      <c r="O372" s="31">
        <f>VLOOKUP(A372,'Absolute Total Monosaccharide C'!$E$2:$T$999,6)</f>
        <v>-0.00011</v>
      </c>
      <c r="P372" s="100">
        <f>VLOOKUP(A372,'Absolute Total Monosaccharide C'!$E$2:$T$999,7)</f>
        <v>0.002174</v>
      </c>
      <c r="Q372" s="31">
        <f>VLOOKUP(A372,'Absolute Total Monosaccharide C'!$E$2:$T$999,8)</f>
        <v>0</v>
      </c>
      <c r="R372" s="31">
        <f>VLOOKUP(A372,'Absolute Total Monosaccharide C'!$E$2:$T$999,9)</f>
        <v>0.000358</v>
      </c>
      <c r="S372" s="31">
        <f>VLOOKUP(A372,'Absolute Total Monosaccharide C'!$E$2:$T$999,10)</f>
        <v>0</v>
      </c>
      <c r="T372" s="31">
        <f>VLOOKUP(A372,'Absolute Total Monosaccharide C'!$E$2:$T$999,11)</f>
        <v>0.001233</v>
      </c>
      <c r="U372" s="31">
        <f>VLOOKUP(A372,'Absolute Total Monosaccharide C'!$E$2:$T$999,12)</f>
        <v>0</v>
      </c>
      <c r="V372" s="31">
        <f>VLOOKUP(A372,'Absolute Total Monosaccharide C'!$E$2:$T$999,13)</f>
        <v>0</v>
      </c>
      <c r="W372" s="31">
        <f>VLOOKUP(A372,'Absolute Total Monosaccharide C'!$E$2:$T$999,14)</f>
        <v>0.002073</v>
      </c>
      <c r="X372" s="31">
        <f>VLOOKUP(A372,'Absolute Total Monosaccharide C'!$E$2:$T$999,15)</f>
        <v>0</v>
      </c>
      <c r="Y372" s="31">
        <f>VLOOKUP(A372,'Absolute Total Monosaccharide C'!$E$2:$T$999,16)</f>
        <v>0.001573</v>
      </c>
      <c r="Z372" s="100">
        <f>VLOOKUP(A372,'Absolute Total Monosaccharide C'!$E$2:$T$999,2)</f>
        <v>10.43</v>
      </c>
      <c r="AA372" s="19">
        <v>0.40607706</v>
      </c>
    </row>
    <row r="373">
      <c r="A373" s="19" t="s">
        <v>389</v>
      </c>
      <c r="B373" s="8" t="str">
        <f>VLOOKUP(A373,'Food Encyclopedia'!$C$2:$K$999,3)&amp;","&amp;VLOOKUP(A373,'Food Encyclopedia'!$C$2:$K$999,4)&amp;","&amp;VLOOKUP(A373,'Food Encyclopedia'!$C$2:$K$999,5)&amp;","&amp;VLOOKUP(A373,'Food Encyclopedia'!$C$2:$K$999,6)</f>
        <v>Celery, NA, stalk, fresh,Signature Farms,,Vegetables</v>
      </c>
      <c r="C373" s="2" t="s">
        <v>192</v>
      </c>
      <c r="D373" s="31" t="str">
        <f>VLOOKUP(A373,'Food Encyclopedia'!$C$2:$K$999,6)</f>
        <v>Vegetables</v>
      </c>
      <c r="E373" s="98">
        <v>20.0</v>
      </c>
      <c r="F373" s="31">
        <f t="shared" si="1"/>
        <v>20000</v>
      </c>
      <c r="G373" s="31" t="str">
        <f>VLOOKUP(A373,'Food Encyclopedia'!$C$2:$K$999,7)</f>
        <v>Vegetable</v>
      </c>
      <c r="H373" s="31" t="str">
        <f t="shared" si="2"/>
        <v>#VALUE!</v>
      </c>
      <c r="I373" s="31" t="str">
        <f t="shared" si="3"/>
        <v>#VALUE!</v>
      </c>
      <c r="J373" s="99" t="str">
        <f t="shared" si="4"/>
        <v>#VALUE!</v>
      </c>
      <c r="K373" s="116" t="str">
        <f t="shared" si="5"/>
        <v>#VALUE!</v>
      </c>
      <c r="L373" s="31">
        <f>VLOOKUP(A373,'Absolute Total Monosaccharide C'!$E$2:$T$999,3)</f>
        <v>0.136339</v>
      </c>
      <c r="M373" s="31">
        <f>VLOOKUP(A373,'Absolute Total Monosaccharide C'!$E$2:$T$999,4)</f>
        <v>0.031817</v>
      </c>
      <c r="N373" s="31">
        <f>VLOOKUP(A373,'Absolute Total Monosaccharide C'!$E$2:$T$999,5)</f>
        <v>0</v>
      </c>
      <c r="O373" s="31">
        <f>VLOOKUP(A373,'Absolute Total Monosaccharide C'!$E$2:$T$999,6)</f>
        <v>0.020124</v>
      </c>
      <c r="P373" s="100">
        <f>VLOOKUP(A373,'Absolute Total Monosaccharide C'!$E$2:$T$999,7)</f>
        <v>0.023119</v>
      </c>
      <c r="Q373" s="31">
        <f>VLOOKUP(A373,'Absolute Total Monosaccharide C'!$E$2:$T$999,8)</f>
        <v>0.003693</v>
      </c>
      <c r="R373" s="31">
        <f>VLOOKUP(A373,'Absolute Total Monosaccharide C'!$E$2:$T$999,9)</f>
        <v>0.003358</v>
      </c>
      <c r="S373" s="31">
        <f>VLOOKUP(A373,'Absolute Total Monosaccharide C'!$E$2:$T$999,10)</f>
        <v>0</v>
      </c>
      <c r="T373" s="31">
        <f>VLOOKUP(A373,'Absolute Total Monosaccharide C'!$E$2:$T$999,11)</f>
        <v>0.038257</v>
      </c>
      <c r="U373" s="31">
        <f>VLOOKUP(A373,'Absolute Total Monosaccharide C'!$E$2:$T$999,12)</f>
        <v>0</v>
      </c>
      <c r="V373" s="31">
        <f>VLOOKUP(A373,'Absolute Total Monosaccharide C'!$E$2:$T$999,13)</f>
        <v>0</v>
      </c>
      <c r="W373" s="31">
        <f>VLOOKUP(A373,'Absolute Total Monosaccharide C'!$E$2:$T$999,14)</f>
        <v>0.006365</v>
      </c>
      <c r="X373" s="31">
        <f>VLOOKUP(A373,'Absolute Total Monosaccharide C'!$E$2:$T$999,15)</f>
        <v>0</v>
      </c>
      <c r="Y373" s="31">
        <f>VLOOKUP(A373,'Absolute Total Monosaccharide C'!$E$2:$T$999,16)</f>
        <v>0.000777</v>
      </c>
      <c r="Z373" s="100">
        <f>VLOOKUP(A373,'Absolute Total Monosaccharide C'!$E$2:$T$999,2)</f>
        <v>10.34</v>
      </c>
      <c r="AA373" s="19">
        <v>0.514449964</v>
      </c>
    </row>
    <row r="374">
      <c r="A374" s="19" t="s">
        <v>854</v>
      </c>
      <c r="B374" s="8" t="str">
        <f>VLOOKUP(A374,'Food Encyclopedia'!$C$2:$K$999,3)&amp;","&amp;VLOOKUP(A374,'Food Encyclopedia'!$C$2:$K$999,4)&amp;","&amp;VLOOKUP(A374,'Food Encyclopedia'!$C$2:$K$999,5)&amp;","&amp;VLOOKUP(A374,'Food Encyclopedia'!$C$2:$K$999,6)</f>
        <v>Real Food For Babies, commercial product, jar,Beech-Nut Naturals,Carrots, Stage 1 (4+ months) (4+ months),Vegetables</v>
      </c>
      <c r="C374" s="2" t="s">
        <v>858</v>
      </c>
      <c r="D374" s="31" t="str">
        <f>VLOOKUP(A374,'Food Encyclopedia'!$C$2:$K$999,6)</f>
        <v>Vegetables</v>
      </c>
      <c r="E374" s="98">
        <v>50.0</v>
      </c>
      <c r="F374" s="31">
        <f t="shared" si="1"/>
        <v>50000</v>
      </c>
      <c r="G374" s="31" t="str">
        <f>VLOOKUP(A374,'Food Encyclopedia'!$C$2:$K$999,7)</f>
        <v>Commercial weaning</v>
      </c>
      <c r="H374" s="31" t="str">
        <f t="shared" si="2"/>
        <v>#VALUE!</v>
      </c>
      <c r="I374" s="31" t="str">
        <f t="shared" si="3"/>
        <v>#VALUE!</v>
      </c>
      <c r="J374" s="99" t="str">
        <f t="shared" si="4"/>
        <v>#VALUE!</v>
      </c>
      <c r="K374" s="116" t="str">
        <f t="shared" si="5"/>
        <v>#VALUE!</v>
      </c>
      <c r="L374" s="31">
        <f>VLOOKUP(A374,'Absolute Total Monosaccharide C'!$E$2:$T$999,3)</f>
        <v>0.21022</v>
      </c>
      <c r="M374" s="31">
        <f>VLOOKUP(A374,'Absolute Total Monosaccharide C'!$E$2:$T$999,4)</f>
        <v>0.019768</v>
      </c>
      <c r="N374" s="31">
        <f>VLOOKUP(A374,'Absolute Total Monosaccharide C'!$E$2:$T$999,5)</f>
        <v>0.174689</v>
      </c>
      <c r="O374" s="31">
        <f>VLOOKUP(A374,'Absolute Total Monosaccharide C'!$E$2:$T$999,6)</f>
        <v>0.007871</v>
      </c>
      <c r="P374" s="100">
        <f>VLOOKUP(A374,'Absolute Total Monosaccharide C'!$E$2:$T$999,7)</f>
        <v>0.005186</v>
      </c>
      <c r="Q374" s="31">
        <f>VLOOKUP(A374,'Absolute Total Monosaccharide C'!$E$2:$T$999,8)</f>
        <v>0.001285</v>
      </c>
      <c r="R374" s="31">
        <f>VLOOKUP(A374,'Absolute Total Monosaccharide C'!$E$2:$T$999,9)</f>
        <v>0.00256</v>
      </c>
      <c r="S374" s="31">
        <f>VLOOKUP(A374,'Absolute Total Monosaccharide C'!$E$2:$T$999,10)</f>
        <v>0</v>
      </c>
      <c r="T374" s="31">
        <f>VLOOKUP(A374,'Absolute Total Monosaccharide C'!$E$2:$T$999,11)</f>
        <v>0.030436</v>
      </c>
      <c r="U374" s="31">
        <f>VLOOKUP(A374,'Absolute Total Monosaccharide C'!$E$2:$T$999,12)</f>
        <v>0</v>
      </c>
      <c r="V374" s="31">
        <f>VLOOKUP(A374,'Absolute Total Monosaccharide C'!$E$2:$T$999,13)</f>
        <v>0</v>
      </c>
      <c r="W374" s="31">
        <f>VLOOKUP(A374,'Absolute Total Monosaccharide C'!$E$2:$T$999,14)</f>
        <v>0.003212</v>
      </c>
      <c r="X374" s="31">
        <f>VLOOKUP(A374,'Absolute Total Monosaccharide C'!$E$2:$T$999,15)</f>
        <v>0.000686</v>
      </c>
      <c r="Y374" s="31">
        <f>VLOOKUP(A374,'Absolute Total Monosaccharide C'!$E$2:$T$999,16)</f>
        <v>0</v>
      </c>
      <c r="Z374" s="100">
        <f>VLOOKUP(A374,'Absolute Total Monosaccharide C'!$E$2:$T$999,2)</f>
        <v>10.16</v>
      </c>
      <c r="AA374" s="19">
        <v>0.728706836</v>
      </c>
    </row>
    <row r="375">
      <c r="A375" s="19" t="s">
        <v>321</v>
      </c>
      <c r="B375" s="8" t="str">
        <f>VLOOKUP(A375,'Food Encyclopedia'!$C$2:$K$999,3)&amp;","&amp;VLOOKUP(A375,'Food Encyclopedia'!$C$2:$K$999,4)&amp;","&amp;VLOOKUP(A375,'Food Encyclopedia'!$C$2:$K$999,5)&amp;","&amp;VLOOKUP(A375,'Food Encyclopedia'!$C$2:$K$999,6)</f>
        <v>Grape, red seedless, whole, fresh,Awe Sum Organics,,Fruits</v>
      </c>
      <c r="C375" s="2" t="s">
        <v>89</v>
      </c>
      <c r="D375" s="31" t="str">
        <f>VLOOKUP(A375,'Food Encyclopedia'!$C$2:$K$999,6)</f>
        <v>Fruits</v>
      </c>
      <c r="E375" s="98">
        <v>30.0</v>
      </c>
      <c r="F375" s="31">
        <f t="shared" si="1"/>
        <v>30000</v>
      </c>
      <c r="G375" s="31" t="str">
        <f>VLOOKUP(A375,'Food Encyclopedia'!$C$2:$K$999,7)</f>
        <v>Fruit</v>
      </c>
      <c r="H375" s="31" t="str">
        <f t="shared" si="2"/>
        <v>#VALUE!</v>
      </c>
      <c r="I375" s="31" t="str">
        <f t="shared" si="3"/>
        <v>#VALUE!</v>
      </c>
      <c r="J375" s="99" t="str">
        <f t="shared" si="4"/>
        <v>#VALUE!</v>
      </c>
      <c r="K375" s="116" t="str">
        <f t="shared" si="5"/>
        <v>#VALUE!</v>
      </c>
      <c r="L375" s="31">
        <f>VLOOKUP(A375,'Absolute Total Monosaccharide C'!$E$2:$T$999,3)</f>
        <v>0.354986</v>
      </c>
      <c r="M375" s="31">
        <f>VLOOKUP(A375,'Absolute Total Monosaccharide C'!$E$2:$T$999,4)</f>
        <v>0.010336</v>
      </c>
      <c r="N375" s="31">
        <f>VLOOKUP(A375,'Absolute Total Monosaccharide C'!$E$2:$T$999,5)</f>
        <v>0.256675</v>
      </c>
      <c r="O375" s="31">
        <f>VLOOKUP(A375,'Absolute Total Monosaccharide C'!$E$2:$T$999,6)</f>
        <v>0.006118</v>
      </c>
      <c r="P375" s="100">
        <f>VLOOKUP(A375,'Absolute Total Monosaccharide C'!$E$2:$T$999,7)</f>
        <v>0.004488</v>
      </c>
      <c r="Q375" s="31">
        <f>VLOOKUP(A375,'Absolute Total Monosaccharide C'!$E$2:$T$999,8)</f>
        <v>0.001088</v>
      </c>
      <c r="R375" s="31">
        <f>VLOOKUP(A375,'Absolute Total Monosaccharide C'!$E$2:$T$999,9)</f>
        <v>0.000798</v>
      </c>
      <c r="S375" s="31">
        <f>VLOOKUP(A375,'Absolute Total Monosaccharide C'!$E$2:$T$999,10)</f>
        <v>0</v>
      </c>
      <c r="T375" s="31">
        <f>VLOOKUP(A375,'Absolute Total Monosaccharide C'!$E$2:$T$999,11)</f>
        <v>0.010654</v>
      </c>
      <c r="U375" s="31">
        <f>VLOOKUP(A375,'Absolute Total Monosaccharide C'!$E$2:$T$999,12)</f>
        <v>0</v>
      </c>
      <c r="V375" s="31">
        <f>VLOOKUP(A375,'Absolute Total Monosaccharide C'!$E$2:$T$999,13)</f>
        <v>0</v>
      </c>
      <c r="W375" s="102">
        <f>VLOOKUP(A375,'Absolute Total Monosaccharide C'!$E$2:$T$999,14)</f>
        <v>0.0000438</v>
      </c>
      <c r="X375" s="31">
        <f>VLOOKUP(A375,'Absolute Total Monosaccharide C'!$E$2:$T$999,15)</f>
        <v>0.000403</v>
      </c>
      <c r="Y375" s="31">
        <f>VLOOKUP(A375,'Absolute Total Monosaccharide C'!$E$2:$T$999,16)</f>
        <v>0</v>
      </c>
      <c r="Z375" s="100">
        <f>VLOOKUP(A375,'Absolute Total Monosaccharide C'!$E$2:$T$999,2)</f>
        <v>10.35</v>
      </c>
      <c r="AA375" s="31"/>
    </row>
    <row r="376">
      <c r="A376" s="19" t="s">
        <v>603</v>
      </c>
      <c r="B376" s="8" t="str">
        <f>VLOOKUP(A376,'Food Encyclopedia'!$C$2:$K$999,3)&amp;","&amp;VLOOKUP(A376,'Food Encyclopedia'!$C$2:$K$999,4)&amp;","&amp;VLOOKUP(A376,'Food Encyclopedia'!$C$2:$K$999,5)&amp;","&amp;VLOOKUP(A376,'Food Encyclopedia'!$C$2:$K$999,6)</f>
        <v>Spread, hazelnut, NA, jar,Nutella,,Beans, Peas, Legumes, Nuts, Seeds</v>
      </c>
      <c r="C376" s="2" t="s">
        <v>89</v>
      </c>
      <c r="D376" s="31" t="str">
        <f>VLOOKUP(A376,'Food Encyclopedia'!$C$2:$K$999,6)</f>
        <v>Beans, Peas, Legumes, Nuts, Seeds</v>
      </c>
      <c r="E376" s="98">
        <v>5.0</v>
      </c>
      <c r="F376" s="31">
        <f t="shared" si="1"/>
        <v>5000</v>
      </c>
      <c r="G376" s="31" t="str">
        <f>VLOOKUP(A376,'Food Encyclopedia'!$C$2:$K$999,7)</f>
        <v>Fats</v>
      </c>
      <c r="H376" s="31" t="str">
        <f t="shared" si="2"/>
        <v>#VALUE!</v>
      </c>
      <c r="I376" s="31" t="str">
        <f t="shared" si="3"/>
        <v>#VALUE!</v>
      </c>
      <c r="J376" s="99" t="str">
        <f t="shared" si="4"/>
        <v>#VALUE!</v>
      </c>
      <c r="K376" s="116" t="str">
        <f t="shared" si="5"/>
        <v>#VALUE!</v>
      </c>
      <c r="L376" s="31">
        <f>VLOOKUP(A376,'Absolute Total Monosaccharide C'!$E$2:$T$999,3)</f>
        <v>0.318899</v>
      </c>
      <c r="M376" s="31">
        <f>VLOOKUP(A376,'Absolute Total Monosaccharide C'!$E$2:$T$999,4)</f>
        <v>0.0297</v>
      </c>
      <c r="N376" s="31">
        <f>VLOOKUP(A376,'Absolute Total Monosaccharide C'!$E$2:$T$999,5)</f>
        <v>0.152843</v>
      </c>
      <c r="O376" s="31">
        <f>VLOOKUP(A376,'Absolute Total Monosaccharide C'!$E$2:$T$999,6)</f>
        <v>0.000888</v>
      </c>
      <c r="P376" s="100">
        <f>VLOOKUP(A376,'Absolute Total Monosaccharide C'!$E$2:$T$999,7)</f>
        <v>0.004148</v>
      </c>
      <c r="Q376" s="31">
        <f>VLOOKUP(A376,'Absolute Total Monosaccharide C'!$E$2:$T$999,8)</f>
        <v>0</v>
      </c>
      <c r="R376" s="31">
        <f>VLOOKUP(A376,'Absolute Total Monosaccharide C'!$E$2:$T$999,9)</f>
        <v>0.00044</v>
      </c>
      <c r="S376" s="31">
        <f>VLOOKUP(A376,'Absolute Total Monosaccharide C'!$E$2:$T$999,10)</f>
        <v>0</v>
      </c>
      <c r="T376" s="31">
        <f>VLOOKUP(A376,'Absolute Total Monosaccharide C'!$E$2:$T$999,11)</f>
        <v>0.001985</v>
      </c>
      <c r="U376" s="31">
        <f>VLOOKUP(A376,'Absolute Total Monosaccharide C'!$E$2:$T$999,12)</f>
        <v>0</v>
      </c>
      <c r="V376" s="31">
        <f>VLOOKUP(A376,'Absolute Total Monosaccharide C'!$E$2:$T$999,13)</f>
        <v>0</v>
      </c>
      <c r="W376" s="31">
        <f>VLOOKUP(A376,'Absolute Total Monosaccharide C'!$E$2:$T$999,14)</f>
        <v>0.001988</v>
      </c>
      <c r="X376" s="31">
        <f>VLOOKUP(A376,'Absolute Total Monosaccharide C'!$E$2:$T$999,15)</f>
        <v>0.000147</v>
      </c>
      <c r="Y376" s="31">
        <f>VLOOKUP(A376,'Absolute Total Monosaccharide C'!$E$2:$T$999,16)</f>
        <v>0</v>
      </c>
      <c r="Z376" s="100">
        <f>VLOOKUP(A376,'Absolute Total Monosaccharide C'!$E$2:$T$999,2)</f>
        <v>10.07</v>
      </c>
      <c r="AA376" s="19">
        <v>0.685806829</v>
      </c>
    </row>
    <row r="377">
      <c r="A377" s="19" t="s">
        <v>257</v>
      </c>
      <c r="B377" s="8" t="str">
        <f>VLOOKUP(A377,'Food Encyclopedia'!$C$2:$K$999,3)&amp;","&amp;VLOOKUP(A377,'Food Encyclopedia'!$C$2:$K$999,4)&amp;","&amp;VLOOKUP(A377,'Food Encyclopedia'!$C$2:$K$999,5)&amp;","&amp;VLOOKUP(A377,'Food Encyclopedia'!$C$2:$K$999,6)</f>
        <v>Tomato, green house (large), whole, fresh,Good Life Organic,,Vegetables</v>
      </c>
      <c r="C377" s="2" t="s">
        <v>89</v>
      </c>
      <c r="D377" s="31" t="str">
        <f>VLOOKUP(A377,'Food Encyclopedia'!$C$2:$K$999,6)</f>
        <v>Vegetables</v>
      </c>
      <c r="E377" s="98">
        <v>60.0</v>
      </c>
      <c r="F377" s="31">
        <f t="shared" si="1"/>
        <v>60000</v>
      </c>
      <c r="G377" s="31" t="str">
        <f>VLOOKUP(A377,'Food Encyclopedia'!$C$2:$K$999,7)</f>
        <v>Fruit</v>
      </c>
      <c r="H377" s="31" t="str">
        <f t="shared" si="2"/>
        <v>#VALUE!</v>
      </c>
      <c r="I377" s="31" t="str">
        <f t="shared" si="3"/>
        <v>#VALUE!</v>
      </c>
      <c r="J377" s="99" t="str">
        <f t="shared" si="4"/>
        <v>#VALUE!</v>
      </c>
      <c r="K377" s="116" t="str">
        <f t="shared" si="5"/>
        <v>#VALUE!</v>
      </c>
      <c r="L377" s="31">
        <f>VLOOKUP(A377,'Absolute Total Monosaccharide C'!$E$2:$T$999,3)</f>
        <v>0.264106</v>
      </c>
      <c r="M377" s="31">
        <f>VLOOKUP(A377,'Absolute Total Monosaccharide C'!$E$2:$T$999,4)</f>
        <v>0.010576</v>
      </c>
      <c r="N377" s="31">
        <f>VLOOKUP(A377,'Absolute Total Monosaccharide C'!$E$2:$T$999,5)</f>
        <v>0.14207</v>
      </c>
      <c r="O377" s="31">
        <f>VLOOKUP(A377,'Absolute Total Monosaccharide C'!$E$2:$T$999,6)</f>
        <v>0.003569</v>
      </c>
      <c r="P377" s="100">
        <f>VLOOKUP(A377,'Absolute Total Monosaccharide C'!$E$2:$T$999,7)</f>
        <v>0.005347</v>
      </c>
      <c r="Q377" s="31">
        <f>VLOOKUP(A377,'Absolute Total Monosaccharide C'!$E$2:$T$999,8)</f>
        <v>0.000634</v>
      </c>
      <c r="R377" s="31">
        <f>VLOOKUP(A377,'Absolute Total Monosaccharide C'!$E$2:$T$999,9)</f>
        <v>0.001548</v>
      </c>
      <c r="S377" s="31">
        <f>VLOOKUP(A377,'Absolute Total Monosaccharide C'!$E$2:$T$999,10)</f>
        <v>0</v>
      </c>
      <c r="T377" s="31">
        <f>VLOOKUP(A377,'Absolute Total Monosaccharide C'!$E$2:$T$999,11)</f>
        <v>0.03648</v>
      </c>
      <c r="U377" s="31">
        <f>VLOOKUP(A377,'Absolute Total Monosaccharide C'!$E$2:$T$999,12)</f>
        <v>0</v>
      </c>
      <c r="V377" s="31">
        <f>VLOOKUP(A377,'Absolute Total Monosaccharide C'!$E$2:$T$999,13)</f>
        <v>0</v>
      </c>
      <c r="W377" s="31">
        <f>VLOOKUP(A377,'Absolute Total Monosaccharide C'!$E$2:$T$999,14)</f>
        <v>0.012034</v>
      </c>
      <c r="X377" s="31">
        <f>VLOOKUP(A377,'Absolute Total Monosaccharide C'!$E$2:$T$999,15)</f>
        <v>0</v>
      </c>
      <c r="Y377" s="31">
        <f>VLOOKUP(A377,'Absolute Total Monosaccharide C'!$E$2:$T$999,16)</f>
        <v>0</v>
      </c>
      <c r="Z377" s="100">
        <f>VLOOKUP(A377,'Absolute Total Monosaccharide C'!$E$2:$T$999,2)</f>
        <v>10.43</v>
      </c>
      <c r="AA377" s="19">
        <v>0.77</v>
      </c>
    </row>
    <row r="378">
      <c r="A378" s="19" t="s">
        <v>301</v>
      </c>
      <c r="B378" s="8" t="str">
        <f>VLOOKUP(A378,'Food Encyclopedia'!$C$2:$K$999,3)&amp;","&amp;VLOOKUP(A378,'Food Encyclopedia'!$C$2:$K$999,4)&amp;","&amp;VLOOKUP(A378,'Food Encyclopedia'!$C$2:$K$999,5)&amp;","&amp;VLOOKUP(A378,'Food Encyclopedia'!$C$2:$K$999,6)</f>
        <v>Kiwi Fruit, gold, flesh, fresh,Zespri,,Fruits</v>
      </c>
      <c r="C378" s="2" t="s">
        <v>89</v>
      </c>
      <c r="D378" s="31" t="str">
        <f>VLOOKUP(A378,'Food Encyclopedia'!$C$2:$K$999,6)</f>
        <v>Fruits</v>
      </c>
      <c r="E378" s="98">
        <v>30.0</v>
      </c>
      <c r="F378" s="31">
        <f t="shared" si="1"/>
        <v>30000</v>
      </c>
      <c r="G378" s="31" t="str">
        <f>VLOOKUP(A378,'Food Encyclopedia'!$C$2:$K$999,7)</f>
        <v>Fruit</v>
      </c>
      <c r="H378" s="31" t="str">
        <f t="shared" si="2"/>
        <v>#VALUE!</v>
      </c>
      <c r="I378" s="31" t="str">
        <f t="shared" si="3"/>
        <v>#VALUE!</v>
      </c>
      <c r="J378" s="99" t="str">
        <f t="shared" si="4"/>
        <v>#VALUE!</v>
      </c>
      <c r="K378" s="116" t="str">
        <f t="shared" si="5"/>
        <v>#VALUE!</v>
      </c>
      <c r="L378" s="31">
        <f>VLOOKUP(A378,'Absolute Total Monosaccharide C'!$E$2:$T$999,3)</f>
        <v>0.390553</v>
      </c>
      <c r="M378" s="31">
        <f>VLOOKUP(A378,'Absolute Total Monosaccharide C'!$E$2:$T$999,4)</f>
        <v>0.007179</v>
      </c>
      <c r="N378" s="31">
        <f>VLOOKUP(A378,'Absolute Total Monosaccharide C'!$E$2:$T$999,5)</f>
        <v>0.171847</v>
      </c>
      <c r="O378" s="31">
        <f>VLOOKUP(A378,'Absolute Total Monosaccharide C'!$E$2:$T$999,6)</f>
        <v>0.001257</v>
      </c>
      <c r="P378" s="100">
        <f>VLOOKUP(A378,'Absolute Total Monosaccharide C'!$E$2:$T$999,7)</f>
        <v>0.002676</v>
      </c>
      <c r="Q378" s="31">
        <f>VLOOKUP(A378,'Absolute Total Monosaccharide C'!$E$2:$T$999,8)</f>
        <v>0.000774</v>
      </c>
      <c r="R378" s="31">
        <f>VLOOKUP(A378,'Absolute Total Monosaccharide C'!$E$2:$T$999,9)</f>
        <v>0.000629</v>
      </c>
      <c r="S378" s="31">
        <f>VLOOKUP(A378,'Absolute Total Monosaccharide C'!$E$2:$T$999,10)</f>
        <v>0</v>
      </c>
      <c r="T378" s="31">
        <f>VLOOKUP(A378,'Absolute Total Monosaccharide C'!$E$2:$T$999,11)</f>
        <v>0.009312</v>
      </c>
      <c r="U378" s="31">
        <f>VLOOKUP(A378,'Absolute Total Monosaccharide C'!$E$2:$T$999,12)</f>
        <v>0</v>
      </c>
      <c r="V378" s="31">
        <f>VLOOKUP(A378,'Absolute Total Monosaccharide C'!$E$2:$T$999,13)</f>
        <v>0</v>
      </c>
      <c r="W378" s="31">
        <f>VLOOKUP(A378,'Absolute Total Monosaccharide C'!$E$2:$T$999,14)</f>
        <v>0.001561</v>
      </c>
      <c r="X378" s="31">
        <f>VLOOKUP(A378,'Absolute Total Monosaccharide C'!$E$2:$T$999,15)</f>
        <v>0</v>
      </c>
      <c r="Y378" s="31">
        <f>VLOOKUP(A378,'Absolute Total Monosaccharide C'!$E$2:$T$999,16)</f>
        <v>0</v>
      </c>
      <c r="Z378" s="100">
        <f>VLOOKUP(A378,'Absolute Total Monosaccharide C'!$E$2:$T$999,2)</f>
        <v>10.1</v>
      </c>
      <c r="AA378" s="19">
        <v>0.914417328</v>
      </c>
    </row>
    <row r="379">
      <c r="A379" s="19" t="s">
        <v>325</v>
      </c>
      <c r="B379" s="8" t="str">
        <f>VLOOKUP(A379,'Food Encyclopedia'!$C$2:$K$999,3)&amp;","&amp;VLOOKUP(A379,'Food Encyclopedia'!$C$2:$K$999,4)&amp;","&amp;VLOOKUP(A379,'Food Encyclopedia'!$C$2:$K$999,5)&amp;","&amp;VLOOKUP(A379,'Food Encyclopedia'!$C$2:$K$999,6)</f>
        <v>Grape, green seedless, whole, fresh,Awe Sum Organics,,Fruits</v>
      </c>
      <c r="C379" s="2" t="s">
        <v>89</v>
      </c>
      <c r="D379" s="31" t="str">
        <f>VLOOKUP(A379,'Food Encyclopedia'!$C$2:$K$999,6)</f>
        <v>Fruits</v>
      </c>
      <c r="E379" s="98">
        <v>30.0</v>
      </c>
      <c r="F379" s="31">
        <f t="shared" si="1"/>
        <v>30000</v>
      </c>
      <c r="G379" s="31" t="str">
        <f>VLOOKUP(A379,'Food Encyclopedia'!$C$2:$K$999,7)</f>
        <v>Fruit</v>
      </c>
      <c r="H379" s="31" t="str">
        <f t="shared" si="2"/>
        <v>#VALUE!</v>
      </c>
      <c r="I379" s="31" t="str">
        <f t="shared" si="3"/>
        <v>#VALUE!</v>
      </c>
      <c r="J379" s="99" t="str">
        <f t="shared" si="4"/>
        <v>#VALUE!</v>
      </c>
      <c r="K379" s="116" t="str">
        <f t="shared" si="5"/>
        <v>#VALUE!</v>
      </c>
      <c r="L379" s="31">
        <f>VLOOKUP(A379,'Absolute Total Monosaccharide C'!$E$2:$T$999,3)</f>
        <v>0.410893</v>
      </c>
      <c r="M379" s="31">
        <f>VLOOKUP(A379,'Absolute Total Monosaccharide C'!$E$2:$T$999,4)</f>
        <v>0.004934</v>
      </c>
      <c r="N379" s="31">
        <f>VLOOKUP(A379,'Absolute Total Monosaccharide C'!$E$2:$T$999,5)</f>
        <v>0.142311</v>
      </c>
      <c r="O379" s="31">
        <f>VLOOKUP(A379,'Absolute Total Monosaccharide C'!$E$2:$T$999,6)</f>
        <v>0.000909</v>
      </c>
      <c r="P379" s="100">
        <f>VLOOKUP(A379,'Absolute Total Monosaccharide C'!$E$2:$T$999,7)</f>
        <v>0.00272</v>
      </c>
      <c r="Q379" s="31">
        <f>VLOOKUP(A379,'Absolute Total Monosaccharide C'!$E$2:$T$999,8)</f>
        <v>0.000391</v>
      </c>
      <c r="R379" s="31">
        <f>VLOOKUP(A379,'Absolute Total Monosaccharide C'!$E$2:$T$999,9)</f>
        <v>0.000428</v>
      </c>
      <c r="S379" s="31">
        <f>VLOOKUP(A379,'Absolute Total Monosaccharide C'!$E$2:$T$999,10)</f>
        <v>0</v>
      </c>
      <c r="T379" s="31">
        <f>VLOOKUP(A379,'Absolute Total Monosaccharide C'!$E$2:$T$999,11)</f>
        <v>0.005867</v>
      </c>
      <c r="U379" s="31">
        <f>VLOOKUP(A379,'Absolute Total Monosaccharide C'!$E$2:$T$999,12)</f>
        <v>0</v>
      </c>
      <c r="V379" s="31">
        <f>VLOOKUP(A379,'Absolute Total Monosaccharide C'!$E$2:$T$999,13)</f>
        <v>0</v>
      </c>
      <c r="W379" s="102">
        <f>VLOOKUP(A379,'Absolute Total Monosaccharide C'!$E$2:$T$999,14)</f>
        <v>0.0000819</v>
      </c>
      <c r="X379" s="31">
        <f>VLOOKUP(A379,'Absolute Total Monosaccharide C'!$E$2:$T$999,15)</f>
        <v>0</v>
      </c>
      <c r="Y379" s="31">
        <f>VLOOKUP(A379,'Absolute Total Monosaccharide C'!$E$2:$T$999,16)</f>
        <v>0</v>
      </c>
      <c r="Z379" s="100">
        <f>VLOOKUP(A379,'Absolute Total Monosaccharide C'!$E$2:$T$999,2)</f>
        <v>10.09</v>
      </c>
      <c r="AA379" s="19">
        <v>1.004265738</v>
      </c>
    </row>
    <row r="380">
      <c r="A380" s="19" t="s">
        <v>318</v>
      </c>
      <c r="B380" s="8" t="str">
        <f>VLOOKUP(A380,'Food Encyclopedia'!$C$2:$K$999,3)&amp;","&amp;VLOOKUP(A380,'Food Encyclopedia'!$C$2:$K$999,4)&amp;","&amp;VLOOKUP(A380,'Food Encyclopedia'!$C$2:$K$999,5)&amp;","&amp;VLOOKUP(A380,'Food Encyclopedia'!$C$2:$K$999,6)</f>
        <v>Papaya, mexican maradol, flesh, fresh,Imperial Papaya,,Fruits</v>
      </c>
      <c r="C380" s="2" t="s">
        <v>89</v>
      </c>
      <c r="D380" s="31" t="str">
        <f>VLOOKUP(A380,'Food Encyclopedia'!$C$2:$K$999,6)</f>
        <v>Fruits</v>
      </c>
      <c r="E380" s="98">
        <v>40.0</v>
      </c>
      <c r="F380" s="31">
        <f t="shared" si="1"/>
        <v>40000</v>
      </c>
      <c r="G380" s="31" t="str">
        <f>VLOOKUP(A380,'Food Encyclopedia'!$C$2:$K$999,7)</f>
        <v>Fruit</v>
      </c>
      <c r="H380" s="31" t="str">
        <f t="shared" si="2"/>
        <v>#VALUE!</v>
      </c>
      <c r="I380" s="31" t="str">
        <f t="shared" si="3"/>
        <v>#VALUE!</v>
      </c>
      <c r="J380" s="99" t="str">
        <f t="shared" si="4"/>
        <v>#VALUE!</v>
      </c>
      <c r="K380" s="116" t="str">
        <f t="shared" si="5"/>
        <v>#VALUE!</v>
      </c>
      <c r="L380" s="31">
        <f>VLOOKUP(A380,'Absolute Total Monosaccharide C'!$E$2:$T$999,3)</f>
        <v>0.312956</v>
      </c>
      <c r="M380" s="31">
        <f>VLOOKUP(A380,'Absolute Total Monosaccharide C'!$E$2:$T$999,4)</f>
        <v>0.008764</v>
      </c>
      <c r="N380" s="31">
        <f>VLOOKUP(A380,'Absolute Total Monosaccharide C'!$E$2:$T$999,5)</f>
        <v>0.100901</v>
      </c>
      <c r="O380" s="31">
        <f>VLOOKUP(A380,'Absolute Total Monosaccharide C'!$E$2:$T$999,6)</f>
        <v>0.007044</v>
      </c>
      <c r="P380" s="100">
        <f>VLOOKUP(A380,'Absolute Total Monosaccharide C'!$E$2:$T$999,7)</f>
        <v>0.002751</v>
      </c>
      <c r="Q380" s="31">
        <f>VLOOKUP(A380,'Absolute Total Monosaccharide C'!$E$2:$T$999,8)</f>
        <v>0.001547</v>
      </c>
      <c r="R380" s="31">
        <f>VLOOKUP(A380,'Absolute Total Monosaccharide C'!$E$2:$T$999,9)</f>
        <v>0.001345</v>
      </c>
      <c r="S380" s="31">
        <f>VLOOKUP(A380,'Absolute Total Monosaccharide C'!$E$2:$T$999,10)</f>
        <v>0</v>
      </c>
      <c r="T380" s="31">
        <f>VLOOKUP(A380,'Absolute Total Monosaccharide C'!$E$2:$T$999,11)</f>
        <v>0.036597</v>
      </c>
      <c r="U380" s="31">
        <f>VLOOKUP(A380,'Absolute Total Monosaccharide C'!$E$2:$T$999,12)</f>
        <v>0</v>
      </c>
      <c r="V380" s="31">
        <f>VLOOKUP(A380,'Absolute Total Monosaccharide C'!$E$2:$T$999,13)</f>
        <v>0</v>
      </c>
      <c r="W380" s="31">
        <f>VLOOKUP(A380,'Absolute Total Monosaccharide C'!$E$2:$T$999,14)</f>
        <v>0</v>
      </c>
      <c r="X380" s="31">
        <f>VLOOKUP(A380,'Absolute Total Monosaccharide C'!$E$2:$T$999,15)</f>
        <v>0</v>
      </c>
      <c r="Y380" s="31">
        <f>VLOOKUP(A380,'Absolute Total Monosaccharide C'!$E$2:$T$999,16)</f>
        <v>0</v>
      </c>
      <c r="Z380" s="100">
        <f>VLOOKUP(A380,'Absolute Total Monosaccharide C'!$E$2:$T$999,2)</f>
        <v>10.24</v>
      </c>
      <c r="AA380" s="19">
        <v>0.98168975</v>
      </c>
    </row>
    <row r="381">
      <c r="A381" s="19" t="s">
        <v>316</v>
      </c>
      <c r="B381" s="8" t="str">
        <f>VLOOKUP(A381,'Food Encyclopedia'!$C$2:$K$999,3)&amp;","&amp;VLOOKUP(A381,'Food Encyclopedia'!$C$2:$K$999,4)&amp;","&amp;VLOOKUP(A381,'Food Encyclopedia'!$C$2:$K$999,5)&amp;","&amp;VLOOKUP(A381,'Food Encyclopedia'!$C$2:$K$999,6)</f>
        <v>Papaya, tai nung, flesh, fresh,Melissa's,,Fruits</v>
      </c>
      <c r="C381" s="2" t="s">
        <v>89</v>
      </c>
      <c r="D381" s="31" t="str">
        <f>VLOOKUP(A381,'Food Encyclopedia'!$C$2:$K$999,6)</f>
        <v>Fruits</v>
      </c>
      <c r="E381" s="98">
        <v>40.0</v>
      </c>
      <c r="F381" s="31">
        <f t="shared" si="1"/>
        <v>40000</v>
      </c>
      <c r="G381" s="31" t="str">
        <f>VLOOKUP(A381,'Food Encyclopedia'!$C$2:$K$999,7)</f>
        <v>Fruit</v>
      </c>
      <c r="H381" s="31" t="str">
        <f t="shared" si="2"/>
        <v>#VALUE!</v>
      </c>
      <c r="I381" s="31" t="str">
        <f t="shared" si="3"/>
        <v>#VALUE!</v>
      </c>
      <c r="J381" s="99" t="str">
        <f t="shared" si="4"/>
        <v>#VALUE!</v>
      </c>
      <c r="K381" s="116" t="str">
        <f t="shared" si="5"/>
        <v>#VALUE!</v>
      </c>
      <c r="L381" s="31">
        <f>VLOOKUP(A381,'Absolute Total Monosaccharide C'!$E$2:$T$999,3)</f>
        <v>0.358764</v>
      </c>
      <c r="M381" s="31">
        <f>VLOOKUP(A381,'Absolute Total Monosaccharide C'!$E$2:$T$999,4)</f>
        <v>0.011889</v>
      </c>
      <c r="N381" s="31">
        <f>VLOOKUP(A381,'Absolute Total Monosaccharide C'!$E$2:$T$999,5)</f>
        <v>0.096786</v>
      </c>
      <c r="O381" s="31">
        <f>VLOOKUP(A381,'Absolute Total Monosaccharide C'!$E$2:$T$999,6)</f>
        <v>0.01021</v>
      </c>
      <c r="P381" s="100">
        <f>VLOOKUP(A381,'Absolute Total Monosaccharide C'!$E$2:$T$999,7)</f>
        <v>0.002512</v>
      </c>
      <c r="Q381" s="31">
        <f>VLOOKUP(A381,'Absolute Total Monosaccharide C'!$E$2:$T$999,8)</f>
        <v>0.002356</v>
      </c>
      <c r="R381" s="31">
        <f>VLOOKUP(A381,'Absolute Total Monosaccharide C'!$E$2:$T$999,9)</f>
        <v>0.00181</v>
      </c>
      <c r="S381" s="31">
        <f>VLOOKUP(A381,'Absolute Total Monosaccharide C'!$E$2:$T$999,10)</f>
        <v>0</v>
      </c>
      <c r="T381" s="31">
        <f>VLOOKUP(A381,'Absolute Total Monosaccharide C'!$E$2:$T$999,11)</f>
        <v>0.043175</v>
      </c>
      <c r="U381" s="31">
        <f>VLOOKUP(A381,'Absolute Total Monosaccharide C'!$E$2:$T$999,12)</f>
        <v>0</v>
      </c>
      <c r="V381" s="31">
        <f>VLOOKUP(A381,'Absolute Total Monosaccharide C'!$E$2:$T$999,13)</f>
        <v>0</v>
      </c>
      <c r="W381" s="31">
        <f>VLOOKUP(A381,'Absolute Total Monosaccharide C'!$E$2:$T$999,14)</f>
        <v>0.002601</v>
      </c>
      <c r="X381" s="31">
        <f>VLOOKUP(A381,'Absolute Total Monosaccharide C'!$E$2:$T$999,15)</f>
        <v>0</v>
      </c>
      <c r="Y381" s="31">
        <f>VLOOKUP(A381,'Absolute Total Monosaccharide C'!$E$2:$T$999,16)</f>
        <v>0</v>
      </c>
      <c r="Z381" s="100">
        <f>VLOOKUP(A381,'Absolute Total Monosaccharide C'!$E$2:$T$999,2)</f>
        <v>10.3</v>
      </c>
      <c r="AA381" s="19">
        <v>1.0273548</v>
      </c>
    </row>
    <row r="382">
      <c r="A382" s="19" t="s">
        <v>415</v>
      </c>
      <c r="B382" s="8" t="str">
        <f>VLOOKUP(A382,'Food Encyclopedia'!$C$2:$K$999,3)&amp;","&amp;VLOOKUP(A382,'Food Encyclopedia'!$C$2:$K$999,4)&amp;","&amp;VLOOKUP(A382,'Food Encyclopedia'!$C$2:$K$999,5)&amp;","&amp;VLOOKUP(A382,'Food Encyclopedia'!$C$2:$K$999,6)</f>
        <v>Bell pepper, green, whole without seed, fresh,Pam Pak,,Vegetables</v>
      </c>
      <c r="C382" s="2" t="s">
        <v>418</v>
      </c>
      <c r="D382" s="31" t="str">
        <f>VLOOKUP(A382,'Food Encyclopedia'!$C$2:$K$999,6)</f>
        <v>Vegetables</v>
      </c>
      <c r="E382" s="98">
        <v>23.0</v>
      </c>
      <c r="F382" s="31">
        <f t="shared" si="1"/>
        <v>23000</v>
      </c>
      <c r="G382" s="31" t="str">
        <f>VLOOKUP(A382,'Food Encyclopedia'!$C$2:$K$999,7)</f>
        <v>Vegetable</v>
      </c>
      <c r="H382" s="31" t="str">
        <f t="shared" si="2"/>
        <v>#VALUE!</v>
      </c>
      <c r="I382" s="31" t="str">
        <f t="shared" si="3"/>
        <v>#VALUE!</v>
      </c>
      <c r="J382" s="99" t="str">
        <f t="shared" si="4"/>
        <v>#VALUE!</v>
      </c>
      <c r="K382" s="116" t="str">
        <f t="shared" si="5"/>
        <v>#VALUE!</v>
      </c>
      <c r="L382" s="31">
        <f>VLOOKUP(A382,'Absolute Total Monosaccharide C'!$E$2:$T$999,3)</f>
        <v>0.208052</v>
      </c>
      <c r="M382" s="31">
        <f>VLOOKUP(A382,'Absolute Total Monosaccharide C'!$E$2:$T$999,4)</f>
        <v>0.027355</v>
      </c>
      <c r="N382" s="31">
        <f>VLOOKUP(A382,'Absolute Total Monosaccharide C'!$E$2:$T$999,5)</f>
        <v>0.011045</v>
      </c>
      <c r="O382" s="31">
        <f>VLOOKUP(A382,'Absolute Total Monosaccharide C'!$E$2:$T$999,6)</f>
        <v>0.008961</v>
      </c>
      <c r="P382" s="100">
        <f>VLOOKUP(A382,'Absolute Total Monosaccharide C'!$E$2:$T$999,7)</f>
        <v>0.008751</v>
      </c>
      <c r="Q382" s="31">
        <f>VLOOKUP(A382,'Absolute Total Monosaccharide C'!$E$2:$T$999,8)</f>
        <v>0.003918</v>
      </c>
      <c r="R382" s="31">
        <f>VLOOKUP(A382,'Absolute Total Monosaccharide C'!$E$2:$T$999,9)</f>
        <v>0.003129</v>
      </c>
      <c r="S382" s="31">
        <f>VLOOKUP(A382,'Absolute Total Monosaccharide C'!$E$2:$T$999,10)</f>
        <v>0</v>
      </c>
      <c r="T382" s="31">
        <f>VLOOKUP(A382,'Absolute Total Monosaccharide C'!$E$2:$T$999,11)</f>
        <v>0.039184</v>
      </c>
      <c r="U382" s="31">
        <f>VLOOKUP(A382,'Absolute Total Monosaccharide C'!$E$2:$T$999,12)</f>
        <v>0</v>
      </c>
      <c r="V382" s="31">
        <f>VLOOKUP(A382,'Absolute Total Monosaccharide C'!$E$2:$T$999,13)</f>
        <v>0</v>
      </c>
      <c r="W382" s="31">
        <f>VLOOKUP(A382,'Absolute Total Monosaccharide C'!$E$2:$T$999,14)</f>
        <v>0.002244</v>
      </c>
      <c r="X382" s="31">
        <f>VLOOKUP(A382,'Absolute Total Monosaccharide C'!$E$2:$T$999,15)</f>
        <v>0</v>
      </c>
      <c r="Y382" s="31">
        <f>VLOOKUP(A382,'Absolute Total Monosaccharide C'!$E$2:$T$999,16)</f>
        <v>0.000426</v>
      </c>
      <c r="Z382" s="100">
        <f>VLOOKUP(A382,'Absolute Total Monosaccharide C'!$E$2:$T$999,2)</f>
        <v>10</v>
      </c>
      <c r="AA382" s="19">
        <v>0.672066031</v>
      </c>
    </row>
    <row r="383">
      <c r="A383" s="19" t="s">
        <v>665</v>
      </c>
      <c r="B383" s="8" t="str">
        <f>VLOOKUP(A383,'Food Encyclopedia'!$C$2:$K$999,3)&amp;","&amp;VLOOKUP(A383,'Food Encyclopedia'!$C$2:$K$999,4)&amp;","&amp;VLOOKUP(A383,'Food Encyclopedia'!$C$2:$K$999,5)&amp;","&amp;VLOOKUP(A383,'Food Encyclopedia'!$C$2:$K$999,6)</f>
        <v>Milk, chocolate, NA, carton,Horizon Organic,Organic Chocolate Lowfat Milk,Milk and Milk Products</v>
      </c>
      <c r="C383" s="2" t="s">
        <v>632</v>
      </c>
      <c r="D383" s="31" t="str">
        <f>VLOOKUP(A383,'Food Encyclopedia'!$C$2:$K$999,6)</f>
        <v>Milk and Milk Products</v>
      </c>
      <c r="E383" s="98">
        <v>100.0</v>
      </c>
      <c r="F383" s="31">
        <f t="shared" si="1"/>
        <v>100000</v>
      </c>
      <c r="G383" s="31" t="str">
        <f>VLOOKUP(A383,'Food Encyclopedia'!$C$2:$K$999,7)</f>
        <v>Dairy</v>
      </c>
      <c r="H383" s="31" t="str">
        <f t="shared" si="2"/>
        <v>#VALUE!</v>
      </c>
      <c r="I383" s="31" t="str">
        <f t="shared" si="3"/>
        <v>#VALUE!</v>
      </c>
      <c r="J383" s="99" t="str">
        <f t="shared" si="4"/>
        <v>#VALUE!</v>
      </c>
      <c r="K383" s="116" t="str">
        <f t="shared" si="5"/>
        <v>#VALUE!</v>
      </c>
      <c r="L383" s="31">
        <f>VLOOKUP(A383,'Absolute Total Monosaccharide C'!$E$2:$T$999,3)</f>
        <v>0.217948</v>
      </c>
      <c r="M383" s="31">
        <f>VLOOKUP(A383,'Absolute Total Monosaccharide C'!$E$2:$T$999,4)</f>
        <v>0.144932</v>
      </c>
      <c r="N383" s="31">
        <f>VLOOKUP(A383,'Absolute Total Monosaccharide C'!$E$2:$T$999,5)</f>
        <v>0</v>
      </c>
      <c r="O383" s="31">
        <f>VLOOKUP(A383,'Absolute Total Monosaccharide C'!$E$2:$T$999,6)</f>
        <v>0.000101</v>
      </c>
      <c r="P383" s="100">
        <f>VLOOKUP(A383,'Absolute Total Monosaccharide C'!$E$2:$T$999,7)</f>
        <v>0.000766</v>
      </c>
      <c r="Q383" s="31">
        <f>VLOOKUP(A383,'Absolute Total Monosaccharide C'!$E$2:$T$999,8)</f>
        <v>0</v>
      </c>
      <c r="R383" s="31">
        <f>VLOOKUP(A383,'Absolute Total Monosaccharide C'!$E$2:$T$999,9)</f>
        <v>0.00017</v>
      </c>
      <c r="S383" s="31">
        <f>VLOOKUP(A383,'Absolute Total Monosaccharide C'!$E$2:$T$999,10)</f>
        <v>0</v>
      </c>
      <c r="T383" s="31">
        <f>VLOOKUP(A383,'Absolute Total Monosaccharide C'!$E$2:$T$999,11)</f>
        <v>0.000435</v>
      </c>
      <c r="U383" s="31">
        <f>VLOOKUP(A383,'Absolute Total Monosaccharide C'!$E$2:$T$999,12)</f>
        <v>0</v>
      </c>
      <c r="V383" s="31">
        <f>VLOOKUP(A383,'Absolute Total Monosaccharide C'!$E$2:$T$999,13)</f>
        <v>0</v>
      </c>
      <c r="W383" s="31">
        <f>VLOOKUP(A383,'Absolute Total Monosaccharide C'!$E$2:$T$999,14)</f>
        <v>0.001155</v>
      </c>
      <c r="X383" s="31">
        <f>VLOOKUP(A383,'Absolute Total Monosaccharide C'!$E$2:$T$999,15)</f>
        <v>0</v>
      </c>
      <c r="Y383" s="31">
        <f>VLOOKUP(A383,'Absolute Total Monosaccharide C'!$E$2:$T$999,16)</f>
        <v>0</v>
      </c>
      <c r="Z383" s="100">
        <f>VLOOKUP(A383,'Absolute Total Monosaccharide C'!$E$2:$T$999,2)</f>
        <v>10.17</v>
      </c>
      <c r="AA383" s="19">
        <v>0.594701838</v>
      </c>
    </row>
    <row r="384">
      <c r="A384" s="19" t="s">
        <v>375</v>
      </c>
      <c r="B384" s="8" t="str">
        <f>VLOOKUP(A384,'Food Encyclopedia'!$C$2:$K$999,3)&amp;","&amp;VLOOKUP(A384,'Food Encyclopedia'!$C$2:$K$999,4)&amp;","&amp;VLOOKUP(A384,'Food Encyclopedia'!$C$2:$K$999,5)&amp;","&amp;VLOOKUP(A384,'Food Encyclopedia'!$C$2:$K$999,6)</f>
        <v>Bok Choy, baby, leaves and stalk, fresh,NA,,Vegetables</v>
      </c>
      <c r="C384" s="2" t="s">
        <v>377</v>
      </c>
      <c r="D384" s="31" t="str">
        <f>VLOOKUP(A384,'Food Encyclopedia'!$C$2:$K$999,6)</f>
        <v>Vegetables</v>
      </c>
      <c r="E384" s="98">
        <v>20.0</v>
      </c>
      <c r="F384" s="31">
        <f t="shared" si="1"/>
        <v>20000</v>
      </c>
      <c r="G384" s="31" t="str">
        <f>VLOOKUP(A384,'Food Encyclopedia'!$C$2:$K$999,7)</f>
        <v>Vegetable</v>
      </c>
      <c r="H384" s="31" t="str">
        <f t="shared" si="2"/>
        <v>#VALUE!</v>
      </c>
      <c r="I384" s="31" t="str">
        <f t="shared" si="3"/>
        <v>#VALUE!</v>
      </c>
      <c r="J384" s="99" t="str">
        <f t="shared" si="4"/>
        <v>#VALUE!</v>
      </c>
      <c r="K384" s="116" t="str">
        <f t="shared" si="5"/>
        <v>#VALUE!</v>
      </c>
      <c r="L384" s="31">
        <f>VLOOKUP(A384,'Absolute Total Monosaccharide C'!$E$2:$T$999,3)</f>
        <v>0.098522</v>
      </c>
      <c r="M384" s="31">
        <f>VLOOKUP(A384,'Absolute Total Monosaccharide C'!$E$2:$T$999,4)</f>
        <v>0.020632</v>
      </c>
      <c r="N384" s="31">
        <f>VLOOKUP(A384,'Absolute Total Monosaccharide C'!$E$2:$T$999,5)</f>
        <v>0.01934</v>
      </c>
      <c r="O384" s="31">
        <f>VLOOKUP(A384,'Absolute Total Monosaccharide C'!$E$2:$T$999,6)</f>
        <v>0.0196</v>
      </c>
      <c r="P384" s="100">
        <f>VLOOKUP(A384,'Absolute Total Monosaccharide C'!$E$2:$T$999,7)</f>
        <v>0.011498</v>
      </c>
      <c r="Q384" s="31">
        <f>VLOOKUP(A384,'Absolute Total Monosaccharide C'!$E$2:$T$999,8)</f>
        <v>0.003232</v>
      </c>
      <c r="R384" s="31">
        <f>VLOOKUP(A384,'Absolute Total Monosaccharide C'!$E$2:$T$999,9)</f>
        <v>0.004942</v>
      </c>
      <c r="S384" s="31">
        <f>VLOOKUP(A384,'Absolute Total Monosaccharide C'!$E$2:$T$999,10)</f>
        <v>0</v>
      </c>
      <c r="T384" s="31">
        <f>VLOOKUP(A384,'Absolute Total Monosaccharide C'!$E$2:$T$999,11)</f>
        <v>0.051259</v>
      </c>
      <c r="U384" s="31">
        <f>VLOOKUP(A384,'Absolute Total Monosaccharide C'!$E$2:$T$999,12)</f>
        <v>0</v>
      </c>
      <c r="V384" s="31">
        <f>VLOOKUP(A384,'Absolute Total Monosaccharide C'!$E$2:$T$999,13)</f>
        <v>0</v>
      </c>
      <c r="W384" s="31">
        <f>VLOOKUP(A384,'Absolute Total Monosaccharide C'!$E$2:$T$999,14)</f>
        <v>0.003444</v>
      </c>
      <c r="X384" s="31">
        <f>VLOOKUP(A384,'Absolute Total Monosaccharide C'!$E$2:$T$999,15)</f>
        <v>0</v>
      </c>
      <c r="Y384" s="31">
        <f>VLOOKUP(A384,'Absolute Total Monosaccharide C'!$E$2:$T$999,16)</f>
        <v>0.00153</v>
      </c>
      <c r="Z384" s="100">
        <f>VLOOKUP(A384,'Absolute Total Monosaccharide C'!$E$2:$T$999,2)</f>
        <v>10.04</v>
      </c>
      <c r="AA384" s="31"/>
    </row>
    <row r="385">
      <c r="A385" s="19" t="s">
        <v>636</v>
      </c>
      <c r="B385" s="8" t="str">
        <f>VLOOKUP(A385,'Food Encyclopedia'!$C$2:$K$999,3)&amp;","&amp;VLOOKUP(A385,'Food Encyclopedia'!$C$2:$K$999,4)&amp;","&amp;VLOOKUP(A385,'Food Encyclopedia'!$C$2:$K$999,5)&amp;","&amp;VLOOKUP(A385,'Food Encyclopedia'!$C$2:$K$999,6)</f>
        <v>Milk, rice, NA, carton,Organic Rice Dream,Original Classic,Grain Products</v>
      </c>
      <c r="C385" s="2" t="s">
        <v>632</v>
      </c>
      <c r="D385" s="31" t="str">
        <f>VLOOKUP(A385,'Food Encyclopedia'!$C$2:$K$999,6)</f>
        <v>Grain Products</v>
      </c>
      <c r="E385" s="98">
        <v>100.0</v>
      </c>
      <c r="F385" s="31">
        <f t="shared" si="1"/>
        <v>100000</v>
      </c>
      <c r="G385" s="31" t="str">
        <f>VLOOKUP(A385,'Food Encyclopedia'!$C$2:$K$999,7)</f>
        <v>Dairy</v>
      </c>
      <c r="H385" s="31" t="str">
        <f t="shared" si="2"/>
        <v>#VALUE!</v>
      </c>
      <c r="I385" s="31" t="str">
        <f t="shared" si="3"/>
        <v>#VALUE!</v>
      </c>
      <c r="J385" s="99" t="str">
        <f t="shared" si="4"/>
        <v>#VALUE!</v>
      </c>
      <c r="K385" s="116" t="str">
        <f t="shared" si="5"/>
        <v>#VALUE!</v>
      </c>
      <c r="L385" s="31">
        <f>VLOOKUP(A385,'Absolute Total Monosaccharide C'!$E$2:$T$999,3)</f>
        <v>0.818971</v>
      </c>
      <c r="M385" s="31">
        <f>VLOOKUP(A385,'Absolute Total Monosaccharide C'!$E$2:$T$999,4)</f>
        <v>0</v>
      </c>
      <c r="N385" s="31">
        <f>VLOOKUP(A385,'Absolute Total Monosaccharide C'!$E$2:$T$999,5)</f>
        <v>0</v>
      </c>
      <c r="O385" s="31">
        <f>VLOOKUP(A385,'Absolute Total Monosaccharide C'!$E$2:$T$999,6)</f>
        <v>-0.00011</v>
      </c>
      <c r="P385" s="100">
        <f>VLOOKUP(A385,'Absolute Total Monosaccharide C'!$E$2:$T$999,7)</f>
        <v>0.001129</v>
      </c>
      <c r="Q385" s="31">
        <f>VLOOKUP(A385,'Absolute Total Monosaccharide C'!$E$2:$T$999,8)</f>
        <v>0</v>
      </c>
      <c r="R385" s="102">
        <f>VLOOKUP(A385,'Absolute Total Monosaccharide C'!$E$2:$T$999,9)</f>
        <v>0.0000311</v>
      </c>
      <c r="S385" s="31">
        <f>VLOOKUP(A385,'Absolute Total Monosaccharide C'!$E$2:$T$999,10)</f>
        <v>0</v>
      </c>
      <c r="T385" s="102">
        <f>VLOOKUP(A385,'Absolute Total Monosaccharide C'!$E$2:$T$999,11)</f>
        <v>0.000011</v>
      </c>
      <c r="U385" s="31">
        <f>VLOOKUP(A385,'Absolute Total Monosaccharide C'!$E$2:$T$999,12)</f>
        <v>0</v>
      </c>
      <c r="V385" s="31">
        <f>VLOOKUP(A385,'Absolute Total Monosaccharide C'!$E$2:$T$999,13)</f>
        <v>0</v>
      </c>
      <c r="W385" s="31">
        <f>VLOOKUP(A385,'Absolute Total Monosaccharide C'!$E$2:$T$999,14)</f>
        <v>0.001389</v>
      </c>
      <c r="X385" s="31">
        <f>VLOOKUP(A385,'Absolute Total Monosaccharide C'!$E$2:$T$999,15)</f>
        <v>0</v>
      </c>
      <c r="Y385" s="31">
        <f>VLOOKUP(A385,'Absolute Total Monosaccharide C'!$E$2:$T$999,16)</f>
        <v>0</v>
      </c>
      <c r="Z385" s="100">
        <f>VLOOKUP(A385,'Absolute Total Monosaccharide C'!$E$2:$T$999,2)</f>
        <v>9.99</v>
      </c>
      <c r="AA385" s="19">
        <v>0.755685525</v>
      </c>
    </row>
    <row r="386">
      <c r="A386" s="19" t="s">
        <v>306</v>
      </c>
      <c r="B386" s="8" t="str">
        <f>VLOOKUP(A386,'Food Encyclopedia'!$C$2:$K$999,3)&amp;","&amp;VLOOKUP(A386,'Food Encyclopedia'!$C$2:$K$999,4)&amp;","&amp;VLOOKUP(A386,'Food Encyclopedia'!$C$2:$K$999,5)&amp;","&amp;VLOOKUP(A386,'Food Encyclopedia'!$C$2:$K$999,6)</f>
        <v>Melon, Honeydew, flesh, fresh,Goldie Organics,,Fruits</v>
      </c>
      <c r="C386" s="2" t="s">
        <v>89</v>
      </c>
      <c r="D386" s="31" t="str">
        <f>VLOOKUP(A386,'Food Encyclopedia'!$C$2:$K$999,6)</f>
        <v>Fruits</v>
      </c>
      <c r="E386" s="98">
        <v>40.0</v>
      </c>
      <c r="F386" s="31">
        <f t="shared" si="1"/>
        <v>40000</v>
      </c>
      <c r="G386" s="31" t="str">
        <f>VLOOKUP(A386,'Food Encyclopedia'!$C$2:$K$999,7)</f>
        <v>Fruit</v>
      </c>
      <c r="H386" s="31" t="str">
        <f t="shared" si="2"/>
        <v>#VALUE!</v>
      </c>
      <c r="I386" s="31" t="str">
        <f t="shared" si="3"/>
        <v>#VALUE!</v>
      </c>
      <c r="J386" s="99" t="str">
        <f t="shared" si="4"/>
        <v>#VALUE!</v>
      </c>
      <c r="K386" s="116" t="str">
        <f t="shared" si="5"/>
        <v>#VALUE!</v>
      </c>
      <c r="L386" s="31">
        <f>VLOOKUP(A386,'Absolute Total Monosaccharide C'!$E$2:$T$999,3)</f>
        <v>0.313507</v>
      </c>
      <c r="M386" s="31">
        <f>VLOOKUP(A386,'Absolute Total Monosaccharide C'!$E$2:$T$999,4)</f>
        <v>0.012869</v>
      </c>
      <c r="N386" s="31">
        <f>VLOOKUP(A386,'Absolute Total Monosaccharide C'!$E$2:$T$999,5)</f>
        <v>0.121085</v>
      </c>
      <c r="O386" s="31">
        <f>VLOOKUP(A386,'Absolute Total Monosaccharide C'!$E$2:$T$999,6)</f>
        <v>0.006049</v>
      </c>
      <c r="P386" s="100">
        <f>VLOOKUP(A386,'Absolute Total Monosaccharide C'!$E$2:$T$999,7)</f>
        <v>0.003779</v>
      </c>
      <c r="Q386" s="31">
        <f>VLOOKUP(A386,'Absolute Total Monosaccharide C'!$E$2:$T$999,8)</f>
        <v>0.001534</v>
      </c>
      <c r="R386" s="31">
        <f>VLOOKUP(A386,'Absolute Total Monosaccharide C'!$E$2:$T$999,9)</f>
        <v>0.000684</v>
      </c>
      <c r="S386" s="31">
        <f>VLOOKUP(A386,'Absolute Total Monosaccharide C'!$E$2:$T$999,10)</f>
        <v>0</v>
      </c>
      <c r="T386" s="31">
        <f>VLOOKUP(A386,'Absolute Total Monosaccharide C'!$E$2:$T$999,11)</f>
        <v>0.014842</v>
      </c>
      <c r="U386" s="31">
        <f>VLOOKUP(A386,'Absolute Total Monosaccharide C'!$E$2:$T$999,12)</f>
        <v>0</v>
      </c>
      <c r="V386" s="31">
        <f>VLOOKUP(A386,'Absolute Total Monosaccharide C'!$E$2:$T$999,13)</f>
        <v>0</v>
      </c>
      <c r="W386" s="102">
        <f>VLOOKUP(A386,'Absolute Total Monosaccharide C'!$E$2:$T$999,14)</f>
        <v>0.0000355</v>
      </c>
      <c r="X386" s="31">
        <f>VLOOKUP(A386,'Absolute Total Monosaccharide C'!$E$2:$T$999,15)</f>
        <v>0</v>
      </c>
      <c r="Y386" s="31">
        <f>VLOOKUP(A386,'Absolute Total Monosaccharide C'!$E$2:$T$999,16)</f>
        <v>0</v>
      </c>
      <c r="Z386" s="100">
        <f>VLOOKUP(A386,'Absolute Total Monosaccharide C'!$E$2:$T$999,2)</f>
        <v>10.46</v>
      </c>
      <c r="AA386" s="19">
        <v>0.969841947</v>
      </c>
    </row>
    <row r="387">
      <c r="A387" s="19" t="s">
        <v>309</v>
      </c>
      <c r="B387" s="8" t="str">
        <f>VLOOKUP(A387,'Food Encyclopedia'!$C$2:$K$999,3)&amp;","&amp;VLOOKUP(A387,'Food Encyclopedia'!$C$2:$K$999,4)&amp;","&amp;VLOOKUP(A387,'Food Encyclopedia'!$C$2:$K$999,5)&amp;","&amp;VLOOKUP(A387,'Food Encyclopedia'!$C$2:$K$999,6)</f>
        <v>Melon, watermelon, mini seedless, flesh, fresh,Good Life Organics,,Fruits</v>
      </c>
      <c r="C387" s="2" t="s">
        <v>89</v>
      </c>
      <c r="D387" s="31" t="str">
        <f>VLOOKUP(A387,'Food Encyclopedia'!$C$2:$K$999,6)</f>
        <v>Fruits</v>
      </c>
      <c r="E387" s="98">
        <v>40.0</v>
      </c>
      <c r="F387" s="31">
        <f t="shared" si="1"/>
        <v>40000</v>
      </c>
      <c r="G387" s="31" t="str">
        <f>VLOOKUP(A387,'Food Encyclopedia'!$C$2:$K$999,7)</f>
        <v>Fruit</v>
      </c>
      <c r="H387" s="31" t="str">
        <f t="shared" si="2"/>
        <v>#VALUE!</v>
      </c>
      <c r="I387" s="31" t="str">
        <f t="shared" si="3"/>
        <v>#VALUE!</v>
      </c>
      <c r="J387" s="99" t="str">
        <f t="shared" si="4"/>
        <v>#VALUE!</v>
      </c>
      <c r="K387" s="116" t="str">
        <f t="shared" si="5"/>
        <v>#VALUE!</v>
      </c>
      <c r="L387" s="31">
        <f>VLOOKUP(A387,'Absolute Total Monosaccharide C'!$E$2:$T$999,3)</f>
        <v>0.285856</v>
      </c>
      <c r="M387" s="31">
        <f>VLOOKUP(A387,'Absolute Total Monosaccharide C'!$E$2:$T$999,4)</f>
        <v>0.010152</v>
      </c>
      <c r="N387" s="31">
        <f>VLOOKUP(A387,'Absolute Total Monosaccharide C'!$E$2:$T$999,5)</f>
        <v>0.307955</v>
      </c>
      <c r="O387" s="31">
        <f>VLOOKUP(A387,'Absolute Total Monosaccharide C'!$E$2:$T$999,6)</f>
        <v>0.005851</v>
      </c>
      <c r="P387" s="100">
        <f>VLOOKUP(A387,'Absolute Total Monosaccharide C'!$E$2:$T$999,7)</f>
        <v>0.003153</v>
      </c>
      <c r="Q387" s="31">
        <f>VLOOKUP(A387,'Absolute Total Monosaccharide C'!$E$2:$T$999,8)</f>
        <v>0.001038</v>
      </c>
      <c r="R387" s="31">
        <f>VLOOKUP(A387,'Absolute Total Monosaccharide C'!$E$2:$T$999,9)</f>
        <v>0.000266</v>
      </c>
      <c r="S387" s="31">
        <f>VLOOKUP(A387,'Absolute Total Monosaccharide C'!$E$2:$T$999,10)</f>
        <v>0</v>
      </c>
      <c r="T387" s="31">
        <f>VLOOKUP(A387,'Absolute Total Monosaccharide C'!$E$2:$T$999,11)</f>
        <v>0.009887</v>
      </c>
      <c r="U387" s="31">
        <f>VLOOKUP(A387,'Absolute Total Monosaccharide C'!$E$2:$T$999,12)</f>
        <v>0</v>
      </c>
      <c r="V387" s="31">
        <f>VLOOKUP(A387,'Absolute Total Monosaccharide C'!$E$2:$T$999,13)</f>
        <v>0</v>
      </c>
      <c r="W387" s="31">
        <f>VLOOKUP(A387,'Absolute Total Monosaccharide C'!$E$2:$T$999,14)</f>
        <v>0</v>
      </c>
      <c r="X387" s="31">
        <f>VLOOKUP(A387,'Absolute Total Monosaccharide C'!$E$2:$T$999,15)</f>
        <v>0.000241</v>
      </c>
      <c r="Y387" s="31">
        <f>VLOOKUP(A387,'Absolute Total Monosaccharide C'!$E$2:$T$999,16)</f>
        <v>0</v>
      </c>
      <c r="Z387" s="100">
        <f>VLOOKUP(A387,'Absolute Total Monosaccharide C'!$E$2:$T$999,2)</f>
        <v>10.01</v>
      </c>
      <c r="AA387" s="31"/>
    </row>
    <row r="388">
      <c r="A388" s="19" t="s">
        <v>681</v>
      </c>
      <c r="B388" s="8" t="str">
        <f>VLOOKUP(A388,'Food Encyclopedia'!$C$2:$K$999,3)&amp;","&amp;VLOOKUP(A388,'Food Encyclopedia'!$C$2:$K$999,4)&amp;","&amp;VLOOKUP(A388,'Food Encyclopedia'!$C$2:$K$999,5)&amp;","&amp;VLOOKUP(A388,'Food Encyclopedia'!$C$2:$K$999,6)</f>
        <v>Yogurt, greek, 0% non fat milk, cup,Chobani,Greek yogurt, blueberry,Milk and Milk Products</v>
      </c>
      <c r="C388" s="2" t="s">
        <v>89</v>
      </c>
      <c r="D388" s="31" t="str">
        <f>VLOOKUP(A388,'Food Encyclopedia'!$C$2:$K$999,6)</f>
        <v>Milk and Milk Products</v>
      </c>
      <c r="E388" s="98">
        <v>50.0</v>
      </c>
      <c r="F388" s="31">
        <f t="shared" si="1"/>
        <v>50000</v>
      </c>
      <c r="G388" s="31" t="str">
        <f>VLOOKUP(A388,'Food Encyclopedia'!$C$2:$K$999,7)</f>
        <v>Dairy</v>
      </c>
      <c r="H388" s="31" t="str">
        <f t="shared" si="2"/>
        <v>#VALUE!</v>
      </c>
      <c r="I388" s="31" t="str">
        <f t="shared" si="3"/>
        <v>#VALUE!</v>
      </c>
      <c r="J388" s="99" t="str">
        <f t="shared" si="4"/>
        <v>#VALUE!</v>
      </c>
      <c r="K388" s="116" t="str">
        <f t="shared" si="5"/>
        <v>#VALUE!</v>
      </c>
      <c r="L388" s="31">
        <f>VLOOKUP(A388,'Absolute Total Monosaccharide C'!$E$2:$T$999,3)</f>
        <v>0.239166</v>
      </c>
      <c r="M388" s="31">
        <f>VLOOKUP(A388,'Absolute Total Monosaccharide C'!$E$2:$T$999,4)</f>
        <v>0.079438</v>
      </c>
      <c r="N388" s="31">
        <f>VLOOKUP(A388,'Absolute Total Monosaccharide C'!$E$2:$T$999,5)</f>
        <v>0.091788</v>
      </c>
      <c r="O388" s="31">
        <f>VLOOKUP(A388,'Absolute Total Monosaccharide C'!$E$2:$T$999,6)</f>
        <v>0.000894</v>
      </c>
      <c r="P388" s="100">
        <f>VLOOKUP(A388,'Absolute Total Monosaccharide C'!$E$2:$T$999,7)</f>
        <v>0.000924</v>
      </c>
      <c r="Q388" s="31">
        <f>VLOOKUP(A388,'Absolute Total Monosaccharide C'!$E$2:$T$999,8)</f>
        <v>0.000229</v>
      </c>
      <c r="R388" s="31">
        <f>VLOOKUP(A388,'Absolute Total Monosaccharide C'!$E$2:$T$999,9)</f>
        <v>0.000736</v>
      </c>
      <c r="S388" s="31">
        <f>VLOOKUP(A388,'Absolute Total Monosaccharide C'!$E$2:$T$999,10)</f>
        <v>0</v>
      </c>
      <c r="T388" s="31">
        <f>VLOOKUP(A388,'Absolute Total Monosaccharide C'!$E$2:$T$999,11)</f>
        <v>0.002896</v>
      </c>
      <c r="U388" s="31">
        <f>VLOOKUP(A388,'Absolute Total Monosaccharide C'!$E$2:$T$999,12)</f>
        <v>0</v>
      </c>
      <c r="V388" s="31">
        <f>VLOOKUP(A388,'Absolute Total Monosaccharide C'!$E$2:$T$999,13)</f>
        <v>0</v>
      </c>
      <c r="W388" s="31">
        <f>VLOOKUP(A388,'Absolute Total Monosaccharide C'!$E$2:$T$999,14)</f>
        <v>0.001163</v>
      </c>
      <c r="X388" s="31">
        <f>VLOOKUP(A388,'Absolute Total Monosaccharide C'!$E$2:$T$999,15)</f>
        <v>0.000521</v>
      </c>
      <c r="Y388" s="31">
        <f>VLOOKUP(A388,'Absolute Total Monosaccharide C'!$E$2:$T$999,16)</f>
        <v>0</v>
      </c>
      <c r="Z388" s="100">
        <f>VLOOKUP(A388,'Absolute Total Monosaccharide C'!$E$2:$T$999,2)</f>
        <v>10.28</v>
      </c>
      <c r="AA388" s="19">
        <v>0.713661908</v>
      </c>
    </row>
    <row r="389">
      <c r="A389" s="19" t="s">
        <v>378</v>
      </c>
      <c r="B389" s="8" t="str">
        <f>VLOOKUP(A389,'Food Encyclopedia'!$C$2:$K$999,3)&amp;","&amp;VLOOKUP(A389,'Food Encyclopedia'!$C$2:$K$999,4)&amp;","&amp;VLOOKUP(A389,'Food Encyclopedia'!$C$2:$K$999,5)&amp;","&amp;VLOOKUP(A389,'Food Encyclopedia'!$C$2:$K$999,6)</f>
        <v>Lettuce, iceberg, leaves, fresh,NA,,Vegetables</v>
      </c>
      <c r="C389" s="2" t="s">
        <v>380</v>
      </c>
      <c r="D389" s="31" t="str">
        <f>VLOOKUP(A389,'Food Encyclopedia'!$C$2:$K$999,6)</f>
        <v>Vegetables</v>
      </c>
      <c r="E389" s="98">
        <v>20.0</v>
      </c>
      <c r="F389" s="31">
        <f t="shared" si="1"/>
        <v>20000</v>
      </c>
      <c r="G389" s="31" t="str">
        <f>VLOOKUP(A389,'Food Encyclopedia'!$C$2:$K$999,7)</f>
        <v>Vegetable</v>
      </c>
      <c r="H389" s="31" t="str">
        <f t="shared" si="2"/>
        <v>#VALUE!</v>
      </c>
      <c r="I389" s="31" t="str">
        <f t="shared" si="3"/>
        <v>#VALUE!</v>
      </c>
      <c r="J389" s="99" t="str">
        <f t="shared" si="4"/>
        <v>#VALUE!</v>
      </c>
      <c r="K389" s="116" t="str">
        <f t="shared" si="5"/>
        <v>#VALUE!</v>
      </c>
      <c r="L389" s="31">
        <f>VLOOKUP(A389,'Absolute Total Monosaccharide C'!$E$2:$T$999,3)</f>
        <v>0.118397</v>
      </c>
      <c r="M389" s="31">
        <f>VLOOKUP(A389,'Absolute Total Monosaccharide C'!$E$2:$T$999,4)</f>
        <v>0.020955</v>
      </c>
      <c r="N389" s="31">
        <f>VLOOKUP(A389,'Absolute Total Monosaccharide C'!$E$2:$T$999,5)</f>
        <v>0</v>
      </c>
      <c r="O389" s="31">
        <f>VLOOKUP(A389,'Absolute Total Monosaccharide C'!$E$2:$T$999,6)</f>
        <v>0.025164</v>
      </c>
      <c r="P389" s="100">
        <f>VLOOKUP(A389,'Absolute Total Monosaccharide C'!$E$2:$T$999,7)</f>
        <v>0.008702</v>
      </c>
      <c r="Q389" s="31">
        <f>VLOOKUP(A389,'Absolute Total Monosaccharide C'!$E$2:$T$999,8)</f>
        <v>0.00455</v>
      </c>
      <c r="R389" s="31">
        <f>VLOOKUP(A389,'Absolute Total Monosaccharide C'!$E$2:$T$999,9)</f>
        <v>0.003707</v>
      </c>
      <c r="S389" s="31">
        <f>VLOOKUP(A389,'Absolute Total Monosaccharide C'!$E$2:$T$999,10)</f>
        <v>0</v>
      </c>
      <c r="T389" s="31">
        <f>VLOOKUP(A389,'Absolute Total Monosaccharide C'!$E$2:$T$999,11)</f>
        <v>0.034567</v>
      </c>
      <c r="U389" s="31">
        <f>VLOOKUP(A389,'Absolute Total Monosaccharide C'!$E$2:$T$999,12)</f>
        <v>0</v>
      </c>
      <c r="V389" s="31">
        <f>VLOOKUP(A389,'Absolute Total Monosaccharide C'!$E$2:$T$999,13)</f>
        <v>0</v>
      </c>
      <c r="W389" s="31">
        <f>VLOOKUP(A389,'Absolute Total Monosaccharide C'!$E$2:$T$999,14)</f>
        <v>0.004576</v>
      </c>
      <c r="X389" s="31">
        <f>VLOOKUP(A389,'Absolute Total Monosaccharide C'!$E$2:$T$999,15)</f>
        <v>0</v>
      </c>
      <c r="Y389" s="31">
        <f>VLOOKUP(A389,'Absolute Total Monosaccharide C'!$E$2:$T$999,16)</f>
        <v>0.001808</v>
      </c>
      <c r="Z389" s="100">
        <f>VLOOKUP(A389,'Absolute Total Monosaccharide C'!$E$2:$T$999,2)</f>
        <v>9.94</v>
      </c>
      <c r="AA389" s="19">
        <v>0.463824751</v>
      </c>
    </row>
    <row r="390">
      <c r="A390" s="19" t="s">
        <v>593</v>
      </c>
      <c r="B390" s="8" t="str">
        <f>VLOOKUP(A390,'Food Encyclopedia'!$C$2:$K$999,3)&amp;","&amp;VLOOKUP(A390,'Food Encyclopedia'!$C$2:$K$999,4)&amp;","&amp;VLOOKUP(A390,'Food Encyclopedia'!$C$2:$K$999,5)&amp;","&amp;VLOOKUP(A390,'Food Encyclopedia'!$C$2:$K$999,6)</f>
        <v>Jam, mango-peach, NA, jar,Bonne Maman,Mango-Peach preserves,Fruits</v>
      </c>
      <c r="C390" s="2" t="s">
        <v>89</v>
      </c>
      <c r="D390" s="31" t="str">
        <f>VLOOKUP(A390,'Food Encyclopedia'!$C$2:$K$999,6)</f>
        <v>Fruits</v>
      </c>
      <c r="E390" s="98">
        <v>6.0</v>
      </c>
      <c r="F390" s="31">
        <f t="shared" si="1"/>
        <v>6000</v>
      </c>
      <c r="G390" s="31" t="str">
        <f>VLOOKUP(A390,'Food Encyclopedia'!$C$2:$K$999,7)</f>
        <v>Sweets</v>
      </c>
      <c r="H390" s="31" t="str">
        <f t="shared" si="2"/>
        <v>#VALUE!</v>
      </c>
      <c r="I390" s="31" t="str">
        <f t="shared" si="3"/>
        <v>#VALUE!</v>
      </c>
      <c r="J390" s="99" t="str">
        <f t="shared" si="4"/>
        <v>#VALUE!</v>
      </c>
      <c r="K390" s="116" t="str">
        <f t="shared" si="5"/>
        <v>#VALUE!</v>
      </c>
      <c r="L390" s="31">
        <f>VLOOKUP(A390,'Absolute Total Monosaccharide C'!$E$2:$T$999,3)</f>
        <v>0.398282</v>
      </c>
      <c r="M390" s="31">
        <f>VLOOKUP(A390,'Absolute Total Monosaccharide C'!$E$2:$T$999,4)</f>
        <v>0.001291</v>
      </c>
      <c r="N390" s="31">
        <f>VLOOKUP(A390,'Absolute Total Monosaccharide C'!$E$2:$T$999,5)</f>
        <v>0.161318</v>
      </c>
      <c r="O390" s="31">
        <f>VLOOKUP(A390,'Absolute Total Monosaccharide C'!$E$2:$T$999,6)</f>
        <v>0.000786</v>
      </c>
      <c r="P390" s="100">
        <f>VLOOKUP(A390,'Absolute Total Monosaccharide C'!$E$2:$T$999,7)</f>
        <v>0.001843</v>
      </c>
      <c r="Q390" s="31">
        <f>VLOOKUP(A390,'Absolute Total Monosaccharide C'!$E$2:$T$999,8)</f>
        <v>0</v>
      </c>
      <c r="R390" s="31">
        <f>VLOOKUP(A390,'Absolute Total Monosaccharide C'!$E$2:$T$999,9)</f>
        <v>0.000225</v>
      </c>
      <c r="S390" s="31">
        <f>VLOOKUP(A390,'Absolute Total Monosaccharide C'!$E$2:$T$999,10)</f>
        <v>0</v>
      </c>
      <c r="T390" s="31">
        <f>VLOOKUP(A390,'Absolute Total Monosaccharide C'!$E$2:$T$999,11)</f>
        <v>0.003665</v>
      </c>
      <c r="U390" s="31">
        <f>VLOOKUP(A390,'Absolute Total Monosaccharide C'!$E$2:$T$999,12)</f>
        <v>0</v>
      </c>
      <c r="V390" s="31">
        <f>VLOOKUP(A390,'Absolute Total Monosaccharide C'!$E$2:$T$999,13)</f>
        <v>0</v>
      </c>
      <c r="W390" s="31">
        <f>VLOOKUP(A390,'Absolute Total Monosaccharide C'!$E$2:$T$999,14)</f>
        <v>0</v>
      </c>
      <c r="X390" s="31">
        <f>VLOOKUP(A390,'Absolute Total Monosaccharide C'!$E$2:$T$999,15)</f>
        <v>0</v>
      </c>
      <c r="Y390" s="31">
        <f>VLOOKUP(A390,'Absolute Total Monosaccharide C'!$E$2:$T$999,16)</f>
        <v>0.000121</v>
      </c>
      <c r="Z390" s="100">
        <f>VLOOKUP(A390,'Absolute Total Monosaccharide C'!$E$2:$T$999,2)</f>
        <v>11.01</v>
      </c>
      <c r="AA390" s="31"/>
    </row>
    <row r="391">
      <c r="A391" s="19" t="s">
        <v>423</v>
      </c>
      <c r="B391" s="8" t="str">
        <f>VLOOKUP(A391,'Food Encyclopedia'!$C$2:$K$999,3)&amp;","&amp;VLOOKUP(A391,'Food Encyclopedia'!$C$2:$K$999,4)&amp;","&amp;VLOOKUP(A391,'Food Encyclopedia'!$C$2:$K$999,5)&amp;","&amp;VLOOKUP(A391,'Food Encyclopedia'!$C$2:$K$999,6)</f>
        <v>Bell pepper, yellow, whole without seed, fresh,Fresh Republic,,Vegetables</v>
      </c>
      <c r="C391" s="2" t="s">
        <v>418</v>
      </c>
      <c r="D391" s="31" t="str">
        <f>VLOOKUP(A391,'Food Encyclopedia'!$C$2:$K$999,6)</f>
        <v>Vegetables</v>
      </c>
      <c r="E391" s="98">
        <v>23.0</v>
      </c>
      <c r="F391" s="31">
        <f t="shared" si="1"/>
        <v>23000</v>
      </c>
      <c r="G391" s="31" t="str">
        <f>VLOOKUP(A391,'Food Encyclopedia'!$C$2:$K$999,7)</f>
        <v>Vegetable</v>
      </c>
      <c r="H391" s="31" t="str">
        <f t="shared" si="2"/>
        <v>#VALUE!</v>
      </c>
      <c r="I391" s="31" t="str">
        <f t="shared" si="3"/>
        <v>#VALUE!</v>
      </c>
      <c r="J391" s="99" t="str">
        <f t="shared" si="4"/>
        <v>#VALUE!</v>
      </c>
      <c r="K391" s="116" t="str">
        <f t="shared" si="5"/>
        <v>#VALUE!</v>
      </c>
      <c r="L391" s="31">
        <f>VLOOKUP(A391,'Absolute Total Monosaccharide C'!$E$2:$T$999,3)</f>
        <v>0.222249</v>
      </c>
      <c r="M391" s="31">
        <f>VLOOKUP(A391,'Absolute Total Monosaccharide C'!$E$2:$T$999,4)</f>
        <v>0.005943</v>
      </c>
      <c r="N391" s="31">
        <f>VLOOKUP(A391,'Absolute Total Monosaccharide C'!$E$2:$T$999,5)</f>
        <v>0.01745</v>
      </c>
      <c r="O391" s="31">
        <f>VLOOKUP(A391,'Absolute Total Monosaccharide C'!$E$2:$T$999,6)</f>
        <v>0.00202</v>
      </c>
      <c r="P391" s="100">
        <f>VLOOKUP(A391,'Absolute Total Monosaccharide C'!$E$2:$T$999,7)</f>
        <v>0.003009</v>
      </c>
      <c r="Q391" s="31">
        <f>VLOOKUP(A391,'Absolute Total Monosaccharide C'!$E$2:$T$999,8)</f>
        <v>0.002874</v>
      </c>
      <c r="R391" s="31">
        <f>VLOOKUP(A391,'Absolute Total Monosaccharide C'!$E$2:$T$999,9)</f>
        <v>0.0018</v>
      </c>
      <c r="S391" s="31">
        <f>VLOOKUP(A391,'Absolute Total Monosaccharide C'!$E$2:$T$999,10)</f>
        <v>0</v>
      </c>
      <c r="T391" s="31">
        <f>VLOOKUP(A391,'Absolute Total Monosaccharide C'!$E$2:$T$999,11)</f>
        <v>0.025324</v>
      </c>
      <c r="U391" s="31">
        <f>VLOOKUP(A391,'Absolute Total Monosaccharide C'!$E$2:$T$999,12)</f>
        <v>0</v>
      </c>
      <c r="V391" s="31">
        <f>VLOOKUP(A391,'Absolute Total Monosaccharide C'!$E$2:$T$999,13)</f>
        <v>0</v>
      </c>
      <c r="W391" s="31">
        <f>VLOOKUP(A391,'Absolute Total Monosaccharide C'!$E$2:$T$999,14)</f>
        <v>0</v>
      </c>
      <c r="X391" s="31">
        <f>VLOOKUP(A391,'Absolute Total Monosaccharide C'!$E$2:$T$999,15)</f>
        <v>0</v>
      </c>
      <c r="Y391" s="31">
        <f>VLOOKUP(A391,'Absolute Total Monosaccharide C'!$E$2:$T$999,16)</f>
        <v>0.000352</v>
      </c>
      <c r="Z391" s="100">
        <f>VLOOKUP(A391,'Absolute Total Monosaccharide C'!$E$2:$T$999,2)</f>
        <v>10.02</v>
      </c>
      <c r="AA391" s="19">
        <v>0.744143247</v>
      </c>
    </row>
    <row r="392">
      <c r="A392" s="19" t="s">
        <v>426</v>
      </c>
      <c r="B392" s="8" t="str">
        <f>VLOOKUP(A392,'Food Encyclopedia'!$C$2:$K$999,3)&amp;","&amp;VLOOKUP(A392,'Food Encyclopedia'!$C$2:$K$999,4)&amp;","&amp;VLOOKUP(A392,'Food Encyclopedia'!$C$2:$K$999,5)&amp;","&amp;VLOOKUP(A392,'Food Encyclopedia'!$C$2:$K$999,6)</f>
        <v>Bell pepper, orange, whole without seed, fresh,Fresh Republic,,Vegetables</v>
      </c>
      <c r="C392" s="2" t="s">
        <v>418</v>
      </c>
      <c r="D392" s="31" t="str">
        <f>VLOOKUP(A392,'Food Encyclopedia'!$C$2:$K$999,6)</f>
        <v>Vegetables</v>
      </c>
      <c r="E392" s="98">
        <v>23.0</v>
      </c>
      <c r="F392" s="31">
        <f t="shared" si="1"/>
        <v>23000</v>
      </c>
      <c r="G392" s="31" t="str">
        <f>VLOOKUP(A392,'Food Encyclopedia'!$C$2:$K$999,7)</f>
        <v>Vegetable</v>
      </c>
      <c r="H392" s="31" t="str">
        <f t="shared" si="2"/>
        <v>#VALUE!</v>
      </c>
      <c r="I392" s="31" t="str">
        <f t="shared" si="3"/>
        <v>#VALUE!</v>
      </c>
      <c r="J392" s="99" t="str">
        <f t="shared" si="4"/>
        <v>#VALUE!</v>
      </c>
      <c r="K392" s="116" t="str">
        <f t="shared" si="5"/>
        <v>#VALUE!</v>
      </c>
      <c r="L392" s="31">
        <f>VLOOKUP(A392,'Absolute Total Monosaccharide C'!$E$2:$T$999,3)</f>
        <v>0.264483</v>
      </c>
      <c r="M392" s="31">
        <f>VLOOKUP(A392,'Absolute Total Monosaccharide C'!$E$2:$T$999,4)</f>
        <v>0.006991</v>
      </c>
      <c r="N392" s="31">
        <f>VLOOKUP(A392,'Absolute Total Monosaccharide C'!$E$2:$T$999,5)</f>
        <v>0.015671</v>
      </c>
      <c r="O392" s="31">
        <f>VLOOKUP(A392,'Absolute Total Monosaccharide C'!$E$2:$T$999,6)</f>
        <v>0.00221</v>
      </c>
      <c r="P392" s="100">
        <f>VLOOKUP(A392,'Absolute Total Monosaccharide C'!$E$2:$T$999,7)</f>
        <v>0.002934</v>
      </c>
      <c r="Q392" s="31">
        <f>VLOOKUP(A392,'Absolute Total Monosaccharide C'!$E$2:$T$999,8)</f>
        <v>0.003841</v>
      </c>
      <c r="R392" s="31">
        <f>VLOOKUP(A392,'Absolute Total Monosaccharide C'!$E$2:$T$999,9)</f>
        <v>0.002118</v>
      </c>
      <c r="S392" s="31">
        <f>VLOOKUP(A392,'Absolute Total Monosaccharide C'!$E$2:$T$999,10)</f>
        <v>0</v>
      </c>
      <c r="T392" s="31">
        <f>VLOOKUP(A392,'Absolute Total Monosaccharide C'!$E$2:$T$999,11)</f>
        <v>0.027159</v>
      </c>
      <c r="U392" s="31">
        <f>VLOOKUP(A392,'Absolute Total Monosaccharide C'!$E$2:$T$999,12)</f>
        <v>0</v>
      </c>
      <c r="V392" s="31">
        <f>VLOOKUP(A392,'Absolute Total Monosaccharide C'!$E$2:$T$999,13)</f>
        <v>0</v>
      </c>
      <c r="W392" s="31">
        <f>VLOOKUP(A392,'Absolute Total Monosaccharide C'!$E$2:$T$999,14)</f>
        <v>0.000959</v>
      </c>
      <c r="X392" s="31">
        <f>VLOOKUP(A392,'Absolute Total Monosaccharide C'!$E$2:$T$999,15)</f>
        <v>0</v>
      </c>
      <c r="Y392" s="31">
        <f>VLOOKUP(A392,'Absolute Total Monosaccharide C'!$E$2:$T$999,16)</f>
        <v>0.000329</v>
      </c>
      <c r="Z392" s="100">
        <f>VLOOKUP(A392,'Absolute Total Monosaccharide C'!$E$2:$T$999,2)</f>
        <v>10.14</v>
      </c>
      <c r="AA392" s="19">
        <v>0.769884345</v>
      </c>
    </row>
    <row r="393">
      <c r="A393" s="19" t="s">
        <v>419</v>
      </c>
      <c r="B393" s="8" t="str">
        <f>VLOOKUP(A393,'Food Encyclopedia'!$C$2:$K$999,3)&amp;","&amp;VLOOKUP(A393,'Food Encyclopedia'!$C$2:$K$999,4)&amp;","&amp;VLOOKUP(A393,'Food Encyclopedia'!$C$2:$K$999,5)&amp;","&amp;VLOOKUP(A393,'Food Encyclopedia'!$C$2:$K$999,6)</f>
        <v>Bell pepper, red, whole without seed, fresh,Windset Farms,,Vegetables</v>
      </c>
      <c r="C393" s="2" t="s">
        <v>418</v>
      </c>
      <c r="D393" s="31" t="str">
        <f>VLOOKUP(A393,'Food Encyclopedia'!$C$2:$K$999,6)</f>
        <v>Vegetables</v>
      </c>
      <c r="E393" s="98">
        <v>23.0</v>
      </c>
      <c r="F393" s="31">
        <f t="shared" si="1"/>
        <v>23000</v>
      </c>
      <c r="G393" s="31" t="str">
        <f>VLOOKUP(A393,'Food Encyclopedia'!$C$2:$K$999,7)</f>
        <v>Vegetable</v>
      </c>
      <c r="H393" s="31" t="str">
        <f t="shared" si="2"/>
        <v>#VALUE!</v>
      </c>
      <c r="I393" s="31" t="str">
        <f t="shared" si="3"/>
        <v>#VALUE!</v>
      </c>
      <c r="J393" s="99" t="str">
        <f t="shared" si="4"/>
        <v>#VALUE!</v>
      </c>
      <c r="K393" s="116" t="str">
        <f t="shared" si="5"/>
        <v>#VALUE!</v>
      </c>
      <c r="L393" s="31">
        <f>VLOOKUP(A393,'Absolute Total Monosaccharide C'!$E$2:$T$999,3)</f>
        <v>0.217437</v>
      </c>
      <c r="M393" s="31">
        <f>VLOOKUP(A393,'Absolute Total Monosaccharide C'!$E$2:$T$999,4)</f>
        <v>0.005655</v>
      </c>
      <c r="N393" s="31">
        <f>VLOOKUP(A393,'Absolute Total Monosaccharide C'!$E$2:$T$999,5)</f>
        <v>0.007207</v>
      </c>
      <c r="O393" s="31">
        <f>VLOOKUP(A393,'Absolute Total Monosaccharide C'!$E$2:$T$999,6)</f>
        <v>0.001775</v>
      </c>
      <c r="P393" s="100">
        <f>VLOOKUP(A393,'Absolute Total Monosaccharide C'!$E$2:$T$999,7)</f>
        <v>0.003111</v>
      </c>
      <c r="Q393" s="31">
        <f>VLOOKUP(A393,'Absolute Total Monosaccharide C'!$E$2:$T$999,8)</f>
        <v>0.004278</v>
      </c>
      <c r="R393" s="31">
        <f>VLOOKUP(A393,'Absolute Total Monosaccharide C'!$E$2:$T$999,9)</f>
        <v>0.002474</v>
      </c>
      <c r="S393" s="31">
        <f>VLOOKUP(A393,'Absolute Total Monosaccharide C'!$E$2:$T$999,10)</f>
        <v>0</v>
      </c>
      <c r="T393" s="31">
        <f>VLOOKUP(A393,'Absolute Total Monosaccharide C'!$E$2:$T$999,11)</f>
        <v>0.03155</v>
      </c>
      <c r="U393" s="31">
        <f>VLOOKUP(A393,'Absolute Total Monosaccharide C'!$E$2:$T$999,12)</f>
        <v>0</v>
      </c>
      <c r="V393" s="31">
        <f>VLOOKUP(A393,'Absolute Total Monosaccharide C'!$E$2:$T$999,13)</f>
        <v>0</v>
      </c>
      <c r="W393" s="31">
        <f>VLOOKUP(A393,'Absolute Total Monosaccharide C'!$E$2:$T$999,14)</f>
        <v>0</v>
      </c>
      <c r="X393" s="31">
        <f>VLOOKUP(A393,'Absolute Total Monosaccharide C'!$E$2:$T$999,15)</f>
        <v>0</v>
      </c>
      <c r="Y393" s="31">
        <f>VLOOKUP(A393,'Absolute Total Monosaccharide C'!$E$2:$T$999,16)</f>
        <v>0.000238</v>
      </c>
      <c r="Z393" s="100">
        <f>VLOOKUP(A393,'Absolute Total Monosaccharide C'!$E$2:$T$999,2)</f>
        <v>10.24</v>
      </c>
      <c r="AA393" s="19">
        <v>0.991573937</v>
      </c>
    </row>
    <row r="394">
      <c r="A394" s="19" t="s">
        <v>578</v>
      </c>
      <c r="B394" s="8" t="str">
        <f>VLOOKUP(A394,'Food Encyclopedia'!$C$2:$K$999,3)&amp;","&amp;VLOOKUP(A394,'Food Encyclopedia'!$C$2:$K$999,4)&amp;","&amp;VLOOKUP(A394,'Food Encyclopedia'!$C$2:$K$999,5)&amp;","&amp;VLOOKUP(A394,'Food Encyclopedia'!$C$2:$K$999,6)</f>
        <v>Jam, Raspberry, NA, jar,Bonne Maman,Raspberry preserves,Fruits</v>
      </c>
      <c r="C394" s="2" t="s">
        <v>89</v>
      </c>
      <c r="D394" s="31" t="str">
        <f>VLOOKUP(A394,'Food Encyclopedia'!$C$2:$K$999,6)</f>
        <v>Fruits</v>
      </c>
      <c r="E394" s="98">
        <v>6.0</v>
      </c>
      <c r="F394" s="31">
        <f t="shared" si="1"/>
        <v>6000</v>
      </c>
      <c r="G394" s="31" t="str">
        <f>VLOOKUP(A394,'Food Encyclopedia'!$C$2:$K$999,7)</f>
        <v>Sweets</v>
      </c>
      <c r="H394" s="31" t="str">
        <f t="shared" si="2"/>
        <v>#VALUE!</v>
      </c>
      <c r="I394" s="31" t="str">
        <f t="shared" si="3"/>
        <v>#VALUE!</v>
      </c>
      <c r="J394" s="99" t="str">
        <f t="shared" si="4"/>
        <v>#VALUE!</v>
      </c>
      <c r="K394" s="116" t="str">
        <f t="shared" si="5"/>
        <v>#VALUE!</v>
      </c>
      <c r="L394" s="31">
        <f>VLOOKUP(A394,'Absolute Total Monosaccharide C'!$E$2:$T$999,3)</f>
        <v>0.39138</v>
      </c>
      <c r="M394" s="31">
        <f>VLOOKUP(A394,'Absolute Total Monosaccharide C'!$E$2:$T$999,4)</f>
        <v>0.000861</v>
      </c>
      <c r="N394" s="31">
        <f>VLOOKUP(A394,'Absolute Total Monosaccharide C'!$E$2:$T$999,5)</f>
        <v>0.156967</v>
      </c>
      <c r="O394" s="31">
        <f>VLOOKUP(A394,'Absolute Total Monosaccharide C'!$E$2:$T$999,6)</f>
        <v>0.001547</v>
      </c>
      <c r="P394" s="100">
        <f>VLOOKUP(A394,'Absolute Total Monosaccharide C'!$E$2:$T$999,7)</f>
        <v>0.001211</v>
      </c>
      <c r="Q394" s="31">
        <f>VLOOKUP(A394,'Absolute Total Monosaccharide C'!$E$2:$T$999,8)</f>
        <v>0</v>
      </c>
      <c r="R394" s="31">
        <f>VLOOKUP(A394,'Absolute Total Monosaccharide C'!$E$2:$T$999,9)</f>
        <v>0.000259</v>
      </c>
      <c r="S394" s="31">
        <f>VLOOKUP(A394,'Absolute Total Monosaccharide C'!$E$2:$T$999,10)</f>
        <v>0</v>
      </c>
      <c r="T394" s="31">
        <f>VLOOKUP(A394,'Absolute Total Monosaccharide C'!$E$2:$T$999,11)</f>
        <v>0.003756</v>
      </c>
      <c r="U394" s="31">
        <f>VLOOKUP(A394,'Absolute Total Monosaccharide C'!$E$2:$T$999,12)</f>
        <v>0</v>
      </c>
      <c r="V394" s="31">
        <f>VLOOKUP(A394,'Absolute Total Monosaccharide C'!$E$2:$T$999,13)</f>
        <v>0</v>
      </c>
      <c r="W394" s="31">
        <f>VLOOKUP(A394,'Absolute Total Monosaccharide C'!$E$2:$T$999,14)</f>
        <v>0</v>
      </c>
      <c r="X394" s="31">
        <f>VLOOKUP(A394,'Absolute Total Monosaccharide C'!$E$2:$T$999,15)</f>
        <v>0</v>
      </c>
      <c r="Y394" s="31">
        <f>VLOOKUP(A394,'Absolute Total Monosaccharide C'!$E$2:$T$999,16)</f>
        <v>0.000187</v>
      </c>
      <c r="Z394" s="100">
        <f>VLOOKUP(A394,'Absolute Total Monosaccharide C'!$E$2:$T$999,2)</f>
        <v>10.71</v>
      </c>
      <c r="AA394" s="31"/>
    </row>
    <row r="395">
      <c r="A395" s="19" t="s">
        <v>582</v>
      </c>
      <c r="B395" s="8" t="str">
        <f>VLOOKUP(A395,'Food Encyclopedia'!$C$2:$K$999,3)&amp;","&amp;VLOOKUP(A395,'Food Encyclopedia'!$C$2:$K$999,4)&amp;","&amp;VLOOKUP(A395,'Food Encyclopedia'!$C$2:$K$999,5)&amp;","&amp;VLOOKUP(A395,'Food Encyclopedia'!$C$2:$K$999,6)</f>
        <v>Jam, Orange, NA, jar,Bonne Maman,Orange preserves,Sugars, Sweets, and Beverages</v>
      </c>
      <c r="C395" s="2" t="s">
        <v>89</v>
      </c>
      <c r="D395" s="31" t="str">
        <f>VLOOKUP(A395,'Food Encyclopedia'!$C$2:$K$999,6)</f>
        <v>Sugars, Sweets, and Beverages</v>
      </c>
      <c r="E395" s="98">
        <v>6.0</v>
      </c>
      <c r="F395" s="31">
        <f t="shared" si="1"/>
        <v>6000</v>
      </c>
      <c r="G395" s="31" t="str">
        <f>VLOOKUP(A395,'Food Encyclopedia'!$C$2:$K$999,7)</f>
        <v>Sweets</v>
      </c>
      <c r="H395" s="31" t="str">
        <f t="shared" si="2"/>
        <v>#VALUE!</v>
      </c>
      <c r="I395" s="31" t="str">
        <f t="shared" si="3"/>
        <v>#VALUE!</v>
      </c>
      <c r="J395" s="99" t="str">
        <f t="shared" si="4"/>
        <v>#VALUE!</v>
      </c>
      <c r="K395" s="116" t="str">
        <f t="shared" si="5"/>
        <v>#VALUE!</v>
      </c>
      <c r="L395" s="31">
        <f>VLOOKUP(A395,'Absolute Total Monosaccharide C'!$E$2:$T$999,3)</f>
        <v>0.453731</v>
      </c>
      <c r="M395" s="31">
        <f>VLOOKUP(A395,'Absolute Total Monosaccharide C'!$E$2:$T$999,4)</f>
        <v>0.001757</v>
      </c>
      <c r="N395" s="31">
        <f>VLOOKUP(A395,'Absolute Total Monosaccharide C'!$E$2:$T$999,5)</f>
        <v>0.184139</v>
      </c>
      <c r="O395" s="31">
        <f>VLOOKUP(A395,'Absolute Total Monosaccharide C'!$E$2:$T$999,6)</f>
        <v>0.000881</v>
      </c>
      <c r="P395" s="100">
        <f>VLOOKUP(A395,'Absolute Total Monosaccharide C'!$E$2:$T$999,7)</f>
        <v>0.001163</v>
      </c>
      <c r="Q395" s="31">
        <f>VLOOKUP(A395,'Absolute Total Monosaccharide C'!$E$2:$T$999,8)</f>
        <v>0</v>
      </c>
      <c r="R395" s="31">
        <f>VLOOKUP(A395,'Absolute Total Monosaccharide C'!$E$2:$T$999,9)</f>
        <v>0.000635</v>
      </c>
      <c r="S395" s="31">
        <f>VLOOKUP(A395,'Absolute Total Monosaccharide C'!$E$2:$T$999,10)</f>
        <v>0</v>
      </c>
      <c r="T395" s="31">
        <f>VLOOKUP(A395,'Absolute Total Monosaccharide C'!$E$2:$T$999,11)</f>
        <v>0.003231</v>
      </c>
      <c r="U395" s="31">
        <f>VLOOKUP(A395,'Absolute Total Monosaccharide C'!$E$2:$T$999,12)</f>
        <v>0.000809</v>
      </c>
      <c r="V395" s="31">
        <f>VLOOKUP(A395,'Absolute Total Monosaccharide C'!$E$2:$T$999,13)</f>
        <v>0.000326</v>
      </c>
      <c r="W395" s="31">
        <f>VLOOKUP(A395,'Absolute Total Monosaccharide C'!$E$2:$T$999,14)</f>
        <v>0</v>
      </c>
      <c r="X395" s="31">
        <f>VLOOKUP(A395,'Absolute Total Monosaccharide C'!$E$2:$T$999,15)</f>
        <v>0</v>
      </c>
      <c r="Y395" s="31">
        <f>VLOOKUP(A395,'Absolute Total Monosaccharide C'!$E$2:$T$999,16)</f>
        <v>0.000151</v>
      </c>
      <c r="Z395" s="100">
        <f>VLOOKUP(A395,'Absolute Total Monosaccharide C'!$E$2:$T$999,2)</f>
        <v>10.41</v>
      </c>
      <c r="AA395" s="31"/>
    </row>
    <row r="396">
      <c r="A396" s="19" t="s">
        <v>576</v>
      </c>
      <c r="B396" s="8" t="str">
        <f>VLOOKUP(A396,'Food Encyclopedia'!$C$2:$K$999,3)&amp;","&amp;VLOOKUP(A396,'Food Encyclopedia'!$C$2:$K$999,4)&amp;","&amp;VLOOKUP(A396,'Food Encyclopedia'!$C$2:$K$999,5)&amp;","&amp;VLOOKUP(A396,'Food Encyclopedia'!$C$2:$K$999,6)</f>
        <v>Jam, strawberry, NA, jar,Smuckers,Strawberry Preserves,Fruits</v>
      </c>
      <c r="C396" s="2" t="s">
        <v>89</v>
      </c>
      <c r="D396" s="31" t="str">
        <f>VLOOKUP(A396,'Food Encyclopedia'!$C$2:$K$999,6)</f>
        <v>Fruits</v>
      </c>
      <c r="E396" s="98">
        <v>6.0</v>
      </c>
      <c r="F396" s="31">
        <f t="shared" si="1"/>
        <v>6000</v>
      </c>
      <c r="G396" s="31" t="str">
        <f>VLOOKUP(A396,'Food Encyclopedia'!$C$2:$K$999,7)</f>
        <v>Sweets</v>
      </c>
      <c r="H396" s="31" t="str">
        <f t="shared" si="2"/>
        <v>#VALUE!</v>
      </c>
      <c r="I396" s="31" t="str">
        <f t="shared" si="3"/>
        <v>#VALUE!</v>
      </c>
      <c r="J396" s="99" t="str">
        <f t="shared" si="4"/>
        <v>#VALUE!</v>
      </c>
      <c r="K396" s="116" t="str">
        <f t="shared" si="5"/>
        <v>#VALUE!</v>
      </c>
      <c r="L396" s="31">
        <f>VLOOKUP(A396,'Absolute Total Monosaccharide C'!$E$2:$T$999,3)</f>
        <v>0.730814</v>
      </c>
      <c r="M396" s="31">
        <f>VLOOKUP(A396,'Absolute Total Monosaccharide C'!$E$2:$T$999,4)</f>
        <v>0.001248</v>
      </c>
      <c r="N396" s="31">
        <f>VLOOKUP(A396,'Absolute Total Monosaccharide C'!$E$2:$T$999,5)</f>
        <v>0.095885</v>
      </c>
      <c r="O396" s="31">
        <f>VLOOKUP(A396,'Absolute Total Monosaccharide C'!$E$2:$T$999,6)</f>
        <v>0.000691</v>
      </c>
      <c r="P396" s="100">
        <f>VLOOKUP(A396,'Absolute Total Monosaccharide C'!$E$2:$T$999,7)</f>
        <v>0.001047</v>
      </c>
      <c r="Q396" s="31">
        <f>VLOOKUP(A396,'Absolute Total Monosaccharide C'!$E$2:$T$999,8)</f>
        <v>0</v>
      </c>
      <c r="R396" s="31">
        <f>VLOOKUP(A396,'Absolute Total Monosaccharide C'!$E$2:$T$999,9)</f>
        <v>0.000129</v>
      </c>
      <c r="S396" s="31">
        <f>VLOOKUP(A396,'Absolute Total Monosaccharide C'!$E$2:$T$999,10)</f>
        <v>0.000301</v>
      </c>
      <c r="T396" s="31">
        <f>VLOOKUP(A396,'Absolute Total Monosaccharide C'!$E$2:$T$999,11)</f>
        <v>0.002007</v>
      </c>
      <c r="U396" s="31">
        <f>VLOOKUP(A396,'Absolute Total Monosaccharide C'!$E$2:$T$999,12)</f>
        <v>0.000867</v>
      </c>
      <c r="V396" s="31">
        <f>VLOOKUP(A396,'Absolute Total Monosaccharide C'!$E$2:$T$999,13)</f>
        <v>0.000349</v>
      </c>
      <c r="W396" s="31">
        <f>VLOOKUP(A396,'Absolute Total Monosaccharide C'!$E$2:$T$999,14)</f>
        <v>0</v>
      </c>
      <c r="X396" s="31">
        <f>VLOOKUP(A396,'Absolute Total Monosaccharide C'!$E$2:$T$999,15)</f>
        <v>0</v>
      </c>
      <c r="Y396" s="31">
        <f>VLOOKUP(A396,'Absolute Total Monosaccharide C'!$E$2:$T$999,16)</f>
        <v>0.000197</v>
      </c>
      <c r="Z396" s="100">
        <f>VLOOKUP(A396,'Absolute Total Monosaccharide C'!$E$2:$T$999,2)</f>
        <v>10.02</v>
      </c>
      <c r="AA396" s="31"/>
    </row>
    <row r="397">
      <c r="A397" s="19" t="s">
        <v>500</v>
      </c>
      <c r="B397" s="8" t="str">
        <f>VLOOKUP(A397,'Food Encyclopedia'!$C$2:$K$999,3)&amp;","&amp;VLOOKUP(A397,'Food Encyclopedia'!$C$2:$K$999,4)&amp;","&amp;VLOOKUP(A397,'Food Encyclopedia'!$C$2:$K$999,5)&amp;","&amp;VLOOKUP(A397,'Food Encyclopedia'!$C$2:$K$999,6)</f>
        <v>Mushroom, oyster, whole, fresh,Monterey Mushrooms,,Vegetables</v>
      </c>
      <c r="C397" s="2" t="s">
        <v>380</v>
      </c>
      <c r="D397" s="31" t="str">
        <f>VLOOKUP(A397,'Food Encyclopedia'!$C$2:$K$999,6)</f>
        <v>Vegetables</v>
      </c>
      <c r="E397" s="98">
        <v>20.0</v>
      </c>
      <c r="F397" s="31">
        <f t="shared" si="1"/>
        <v>20000</v>
      </c>
      <c r="G397" s="31" t="str">
        <f>VLOOKUP(A397,'Food Encyclopedia'!$C$2:$K$999,7)</f>
        <v>Mushroom</v>
      </c>
      <c r="H397" s="31" t="str">
        <f t="shared" si="2"/>
        <v>#VALUE!</v>
      </c>
      <c r="I397" s="31" t="str">
        <f t="shared" si="3"/>
        <v>#VALUE!</v>
      </c>
      <c r="J397" s="99" t="str">
        <f t="shared" si="4"/>
        <v>#VALUE!</v>
      </c>
      <c r="K397" s="116" t="str">
        <f t="shared" si="5"/>
        <v>#VALUE!</v>
      </c>
      <c r="L397" s="31">
        <f>VLOOKUP(A397,'Absolute Total Monosaccharide C'!$E$2:$T$999,3)</f>
        <v>0.574948</v>
      </c>
      <c r="M397" s="31">
        <f>VLOOKUP(A397,'Absolute Total Monosaccharide C'!$E$2:$T$999,4)</f>
        <v>0.014592</v>
      </c>
      <c r="N397" s="31">
        <f>VLOOKUP(A397,'Absolute Total Monosaccharide C'!$E$2:$T$999,5)</f>
        <v>0</v>
      </c>
      <c r="O397" s="31">
        <f>VLOOKUP(A397,'Absolute Total Monosaccharide C'!$E$2:$T$999,6)</f>
        <v>0.011478</v>
      </c>
      <c r="P397" s="100">
        <f>VLOOKUP(A397,'Absolute Total Monosaccharide C'!$E$2:$T$999,7)</f>
        <v>0.001649</v>
      </c>
      <c r="Q397" s="31">
        <f>VLOOKUP(A397,'Absolute Total Monosaccharide C'!$E$2:$T$999,8)</f>
        <v>0.004554</v>
      </c>
      <c r="R397" s="31">
        <f>VLOOKUP(A397,'Absolute Total Monosaccharide C'!$E$2:$T$999,9)</f>
        <v>0.000125</v>
      </c>
      <c r="S397" s="31">
        <f>VLOOKUP(A397,'Absolute Total Monosaccharide C'!$E$2:$T$999,10)</f>
        <v>0.003203</v>
      </c>
      <c r="T397" s="102">
        <f>VLOOKUP(A397,'Absolute Total Monosaccharide C'!$E$2:$T$999,11)</f>
        <v>0.000000659</v>
      </c>
      <c r="U397" s="31">
        <f>VLOOKUP(A397,'Absolute Total Monosaccharide C'!$E$2:$T$999,12)</f>
        <v>0</v>
      </c>
      <c r="V397" s="31">
        <f>VLOOKUP(A397,'Absolute Total Monosaccharide C'!$E$2:$T$999,13)</f>
        <v>0</v>
      </c>
      <c r="W397" s="31">
        <f>VLOOKUP(A397,'Absolute Total Monosaccharide C'!$E$2:$T$999,14)</f>
        <v>0.019374</v>
      </c>
      <c r="X397" s="31">
        <f>VLOOKUP(A397,'Absolute Total Monosaccharide C'!$E$2:$T$999,15)</f>
        <v>0</v>
      </c>
      <c r="Y397" s="31">
        <f>VLOOKUP(A397,'Absolute Total Monosaccharide C'!$E$2:$T$999,16)</f>
        <v>0.002098</v>
      </c>
      <c r="Z397" s="100">
        <f>VLOOKUP(A397,'Absolute Total Monosaccharide C'!$E$2:$T$999,2)</f>
        <v>10.11</v>
      </c>
      <c r="AA397" s="19">
        <v>0.775633872</v>
      </c>
    </row>
    <row r="398">
      <c r="A398" s="19" t="s">
        <v>585</v>
      </c>
      <c r="B398" s="8" t="str">
        <f>VLOOKUP(A398,'Food Encyclopedia'!$C$2:$K$999,3)&amp;","&amp;VLOOKUP(A398,'Food Encyclopedia'!$C$2:$K$999,4)&amp;","&amp;VLOOKUP(A398,'Food Encyclopedia'!$C$2:$K$999,5)&amp;","&amp;VLOOKUP(A398,'Food Encyclopedia'!$C$2:$K$999,6)</f>
        <v>Jam, fig, NA, jar,Bonne Maman,Fig preserves,Fruits</v>
      </c>
      <c r="C398" s="2" t="s">
        <v>89</v>
      </c>
      <c r="D398" s="31" t="str">
        <f>VLOOKUP(A398,'Food Encyclopedia'!$C$2:$K$999,6)</f>
        <v>Fruits</v>
      </c>
      <c r="E398" s="98">
        <v>6.0</v>
      </c>
      <c r="F398" s="31">
        <f t="shared" si="1"/>
        <v>6000</v>
      </c>
      <c r="G398" s="31" t="str">
        <f>VLOOKUP(A398,'Food Encyclopedia'!$C$2:$K$999,7)</f>
        <v>Sweets</v>
      </c>
      <c r="H398" s="31" t="str">
        <f t="shared" si="2"/>
        <v>#VALUE!</v>
      </c>
      <c r="I398" s="31" t="str">
        <f t="shared" si="3"/>
        <v>#VALUE!</v>
      </c>
      <c r="J398" s="99" t="str">
        <f t="shared" si="4"/>
        <v>#VALUE!</v>
      </c>
      <c r="K398" s="116" t="str">
        <f t="shared" si="5"/>
        <v>#VALUE!</v>
      </c>
      <c r="L398" s="31">
        <f>VLOOKUP(A398,'Absolute Total Monosaccharide C'!$E$2:$T$999,3)</f>
        <v>0.499031</v>
      </c>
      <c r="M398" s="31">
        <f>VLOOKUP(A398,'Absolute Total Monosaccharide C'!$E$2:$T$999,4)</f>
        <v>0.000559</v>
      </c>
      <c r="N398" s="31">
        <f>VLOOKUP(A398,'Absolute Total Monosaccharide C'!$E$2:$T$999,5)</f>
        <v>0.197588</v>
      </c>
      <c r="O398" s="31">
        <f>VLOOKUP(A398,'Absolute Total Monosaccharide C'!$E$2:$T$999,6)</f>
        <v>0.000337</v>
      </c>
      <c r="P398" s="100">
        <f>VLOOKUP(A398,'Absolute Total Monosaccharide C'!$E$2:$T$999,7)</f>
        <v>0.001014</v>
      </c>
      <c r="Q398" s="31">
        <f>VLOOKUP(A398,'Absolute Total Monosaccharide C'!$E$2:$T$999,8)</f>
        <v>0</v>
      </c>
      <c r="R398" s="31">
        <f>VLOOKUP(A398,'Absolute Total Monosaccharide C'!$E$2:$T$999,9)</f>
        <v>0.000313</v>
      </c>
      <c r="S398" s="31">
        <f>VLOOKUP(A398,'Absolute Total Monosaccharide C'!$E$2:$T$999,10)</f>
        <v>0</v>
      </c>
      <c r="T398" s="31">
        <f>VLOOKUP(A398,'Absolute Total Monosaccharide C'!$E$2:$T$999,11)</f>
        <v>0.004084</v>
      </c>
      <c r="U398" s="31">
        <f>VLOOKUP(A398,'Absolute Total Monosaccharide C'!$E$2:$T$999,12)</f>
        <v>0.000561</v>
      </c>
      <c r="V398" s="31">
        <f>VLOOKUP(A398,'Absolute Total Monosaccharide C'!$E$2:$T$999,13)</f>
        <v>0.000226</v>
      </c>
      <c r="W398" s="31">
        <f>VLOOKUP(A398,'Absolute Total Monosaccharide C'!$E$2:$T$999,14)</f>
        <v>0</v>
      </c>
      <c r="X398" s="31">
        <f>VLOOKUP(A398,'Absolute Total Monosaccharide C'!$E$2:$T$999,15)</f>
        <v>0</v>
      </c>
      <c r="Y398" s="31">
        <f>VLOOKUP(A398,'Absolute Total Monosaccharide C'!$E$2:$T$999,16)</f>
        <v>0.000193</v>
      </c>
      <c r="Z398" s="100">
        <f>VLOOKUP(A398,'Absolute Total Monosaccharide C'!$E$2:$T$999,2)</f>
        <v>11</v>
      </c>
      <c r="AA398" s="31"/>
    </row>
    <row r="399">
      <c r="A399" s="19" t="s">
        <v>572</v>
      </c>
      <c r="B399" s="8" t="str">
        <f>VLOOKUP(A399,'Food Encyclopedia'!$C$2:$K$999,3)&amp;","&amp;VLOOKUP(A399,'Food Encyclopedia'!$C$2:$K$999,4)&amp;","&amp;VLOOKUP(A399,'Food Encyclopedia'!$C$2:$K$999,5)&amp;","&amp;VLOOKUP(A399,'Food Encyclopedia'!$C$2:$K$999,6)</f>
        <v>Jam, strawberry, NA, jar,Smuckers,Sugar Free Strawberry Preserves,Fruits</v>
      </c>
      <c r="C399" s="2" t="s">
        <v>89</v>
      </c>
      <c r="D399" s="31" t="str">
        <f>VLOOKUP(A399,'Food Encyclopedia'!$C$2:$K$999,6)</f>
        <v>Fruits</v>
      </c>
      <c r="E399" s="98">
        <v>6.0</v>
      </c>
      <c r="F399" s="31">
        <f t="shared" si="1"/>
        <v>6000</v>
      </c>
      <c r="G399" s="31" t="str">
        <f>VLOOKUP(A399,'Food Encyclopedia'!$C$2:$K$999,7)</f>
        <v>Sweets</v>
      </c>
      <c r="H399" s="31" t="str">
        <f t="shared" si="2"/>
        <v>#VALUE!</v>
      </c>
      <c r="I399" s="31" t="str">
        <f t="shared" si="3"/>
        <v>#VALUE!</v>
      </c>
      <c r="J399" s="99" t="str">
        <f t="shared" si="4"/>
        <v>#VALUE!</v>
      </c>
      <c r="K399" s="116" t="str">
        <f t="shared" si="5"/>
        <v>#VALUE!</v>
      </c>
      <c r="L399" s="31">
        <f>VLOOKUP(A399,'Absolute Total Monosaccharide C'!$E$2:$T$999,3)</f>
        <v>0.712419</v>
      </c>
      <c r="M399" s="31">
        <f>VLOOKUP(A399,'Absolute Total Monosaccharide C'!$E$2:$T$999,4)</f>
        <v>0.012431</v>
      </c>
      <c r="N399" s="31">
        <f>VLOOKUP(A399,'Absolute Total Monosaccharide C'!$E$2:$T$999,5)</f>
        <v>0</v>
      </c>
      <c r="O399" s="31">
        <f>VLOOKUP(A399,'Absolute Total Monosaccharide C'!$E$2:$T$999,6)</f>
        <v>0.000644</v>
      </c>
      <c r="P399" s="100">
        <f>VLOOKUP(A399,'Absolute Total Monosaccharide C'!$E$2:$T$999,7)</f>
        <v>0.002457</v>
      </c>
      <c r="Q399" s="31">
        <f>VLOOKUP(A399,'Absolute Total Monosaccharide C'!$E$2:$T$999,8)</f>
        <v>0</v>
      </c>
      <c r="R399" s="31">
        <f>VLOOKUP(A399,'Absolute Total Monosaccharide C'!$E$2:$T$999,9)</f>
        <v>0.000661</v>
      </c>
      <c r="S399" s="31">
        <f>VLOOKUP(A399,'Absolute Total Monosaccharide C'!$E$2:$T$999,10)</f>
        <v>0</v>
      </c>
      <c r="T399" s="31">
        <f>VLOOKUP(A399,'Absolute Total Monosaccharide C'!$E$2:$T$999,11)</f>
        <v>0.011414</v>
      </c>
      <c r="U399" s="31">
        <f>VLOOKUP(A399,'Absolute Total Monosaccharide C'!$E$2:$T$999,12)</f>
        <v>0</v>
      </c>
      <c r="V399" s="31">
        <f>VLOOKUP(A399,'Absolute Total Monosaccharide C'!$E$2:$T$999,13)</f>
        <v>0</v>
      </c>
      <c r="W399" s="31">
        <f>VLOOKUP(A399,'Absolute Total Monosaccharide C'!$E$2:$T$999,14)</f>
        <v>0.008949</v>
      </c>
      <c r="X399" s="31">
        <f>VLOOKUP(A399,'Absolute Total Monosaccharide C'!$E$2:$T$999,15)</f>
        <v>0</v>
      </c>
      <c r="Y399" s="31">
        <f>VLOOKUP(A399,'Absolute Total Monosaccharide C'!$E$2:$T$999,16)</f>
        <v>0.000135</v>
      </c>
      <c r="Z399" s="100">
        <f>VLOOKUP(A399,'Absolute Total Monosaccharide C'!$E$2:$T$999,2)</f>
        <v>10.16</v>
      </c>
      <c r="AA399" s="31"/>
    </row>
    <row r="400">
      <c r="A400" s="19" t="s">
        <v>590</v>
      </c>
      <c r="B400" s="8" t="str">
        <f>VLOOKUP(A400,'Food Encyclopedia'!$C$2:$K$999,3)&amp;","&amp;VLOOKUP(A400,'Food Encyclopedia'!$C$2:$K$999,4)&amp;","&amp;VLOOKUP(A400,'Food Encyclopedia'!$C$2:$K$999,5)&amp;","&amp;VLOOKUP(A400,'Food Encyclopedia'!$C$2:$K$999,6)</f>
        <v>Jam, plum, NA, jar,Bonne Maman,Plum preserves,Fruits</v>
      </c>
      <c r="C400" s="2" t="s">
        <v>89</v>
      </c>
      <c r="D400" s="31" t="str">
        <f>VLOOKUP(A400,'Food Encyclopedia'!$C$2:$K$999,6)</f>
        <v>Fruits</v>
      </c>
      <c r="E400" s="98">
        <v>6.0</v>
      </c>
      <c r="F400" s="31">
        <f t="shared" si="1"/>
        <v>6000</v>
      </c>
      <c r="G400" s="31" t="str">
        <f>VLOOKUP(A400,'Food Encyclopedia'!$C$2:$K$999,7)</f>
        <v>Sweets</v>
      </c>
      <c r="H400" s="31" t="str">
        <f t="shared" si="2"/>
        <v>#VALUE!</v>
      </c>
      <c r="I400" s="31" t="str">
        <f t="shared" si="3"/>
        <v>#VALUE!</v>
      </c>
      <c r="J400" s="99" t="str">
        <f t="shared" si="4"/>
        <v>#VALUE!</v>
      </c>
      <c r="K400" s="116" t="str">
        <f t="shared" si="5"/>
        <v>#VALUE!</v>
      </c>
      <c r="L400" s="31">
        <f>VLOOKUP(A400,'Absolute Total Monosaccharide C'!$E$2:$T$999,3)</f>
        <v>0.425354</v>
      </c>
      <c r="M400" s="31">
        <f>VLOOKUP(A400,'Absolute Total Monosaccharide C'!$E$2:$T$999,4)</f>
        <v>0.000823</v>
      </c>
      <c r="N400" s="31">
        <f>VLOOKUP(A400,'Absolute Total Monosaccharide C'!$E$2:$T$999,5)</f>
        <v>0.143484</v>
      </c>
      <c r="O400" s="31">
        <f>VLOOKUP(A400,'Absolute Total Monosaccharide C'!$E$2:$T$999,6)</f>
        <v>0.000446</v>
      </c>
      <c r="P400" s="100">
        <f>VLOOKUP(A400,'Absolute Total Monosaccharide C'!$E$2:$T$999,7)</f>
        <v>0.00072</v>
      </c>
      <c r="Q400" s="31">
        <f>VLOOKUP(A400,'Absolute Total Monosaccharide C'!$E$2:$T$999,8)</f>
        <v>0</v>
      </c>
      <c r="R400" s="31">
        <f>VLOOKUP(A400,'Absolute Total Monosaccharide C'!$E$2:$T$999,9)</f>
        <v>0.000174</v>
      </c>
      <c r="S400" s="31">
        <f>VLOOKUP(A400,'Absolute Total Monosaccharide C'!$E$2:$T$999,10)</f>
        <v>0</v>
      </c>
      <c r="T400" s="31">
        <f>VLOOKUP(A400,'Absolute Total Monosaccharide C'!$E$2:$T$999,11)</f>
        <v>0.001056</v>
      </c>
      <c r="U400" s="31">
        <f>VLOOKUP(A400,'Absolute Total Monosaccharide C'!$E$2:$T$999,12)</f>
        <v>0.000692</v>
      </c>
      <c r="V400" s="31">
        <f>VLOOKUP(A400,'Absolute Total Monosaccharide C'!$E$2:$T$999,13)</f>
        <v>0.000279</v>
      </c>
      <c r="W400" s="31">
        <f>VLOOKUP(A400,'Absolute Total Monosaccharide C'!$E$2:$T$999,14)</f>
        <v>0</v>
      </c>
      <c r="X400" s="31">
        <f>VLOOKUP(A400,'Absolute Total Monosaccharide C'!$E$2:$T$999,15)</f>
        <v>0</v>
      </c>
      <c r="Y400" s="102">
        <f>VLOOKUP(A400,'Absolute Total Monosaccharide C'!$E$2:$T$999,16)</f>
        <v>0.0000875</v>
      </c>
      <c r="Z400" s="100">
        <f>VLOOKUP(A400,'Absolute Total Monosaccharide C'!$E$2:$T$999,2)</f>
        <v>11.02</v>
      </c>
      <c r="AA400" s="31"/>
    </row>
    <row r="401">
      <c r="A401" s="19" t="s">
        <v>498</v>
      </c>
      <c r="B401" s="8" t="str">
        <f>VLOOKUP(A401,'Food Encyclopedia'!$C$2:$K$999,3)&amp;","&amp;VLOOKUP(A401,'Food Encyclopedia'!$C$2:$K$999,4)&amp;","&amp;VLOOKUP(A401,'Food Encyclopedia'!$C$2:$K$999,5)&amp;","&amp;VLOOKUP(A401,'Food Encyclopedia'!$C$2:$K$999,6)</f>
        <v>Mushroom, shiitake, whole, fresh,Signature Farms,,Vegetables</v>
      </c>
      <c r="C401" s="2" t="s">
        <v>380</v>
      </c>
      <c r="D401" s="31" t="str">
        <f>VLOOKUP(A401,'Food Encyclopedia'!$C$2:$K$999,6)</f>
        <v>Vegetables</v>
      </c>
      <c r="E401" s="98">
        <v>20.0</v>
      </c>
      <c r="F401" s="31">
        <f t="shared" si="1"/>
        <v>20000</v>
      </c>
      <c r="G401" s="31" t="str">
        <f>VLOOKUP(A401,'Food Encyclopedia'!$C$2:$K$999,7)</f>
        <v>Mushroom</v>
      </c>
      <c r="H401" s="31" t="str">
        <f t="shared" si="2"/>
        <v>#VALUE!</v>
      </c>
      <c r="I401" s="31" t="str">
        <f t="shared" si="3"/>
        <v>#VALUE!</v>
      </c>
      <c r="J401" s="99" t="str">
        <f t="shared" si="4"/>
        <v>#VALUE!</v>
      </c>
      <c r="K401" s="116" t="str">
        <f t="shared" si="5"/>
        <v>#VALUE!</v>
      </c>
      <c r="L401" s="31">
        <f>VLOOKUP(A401,'Absolute Total Monosaccharide C'!$E$2:$T$999,3)</f>
        <v>0.586926</v>
      </c>
      <c r="M401" s="31">
        <f>VLOOKUP(A401,'Absolute Total Monosaccharide C'!$E$2:$T$999,4)</f>
        <v>0.020782</v>
      </c>
      <c r="N401" s="31">
        <f>VLOOKUP(A401,'Absolute Total Monosaccharide C'!$E$2:$T$999,5)</f>
        <v>0</v>
      </c>
      <c r="O401" s="31">
        <f>VLOOKUP(A401,'Absolute Total Monosaccharide C'!$E$2:$T$999,6)</f>
        <v>0.014314</v>
      </c>
      <c r="P401" s="100">
        <f>VLOOKUP(A401,'Absolute Total Monosaccharide C'!$E$2:$T$999,7)</f>
        <v>0.001544</v>
      </c>
      <c r="Q401" s="31">
        <f>VLOOKUP(A401,'Absolute Total Monosaccharide C'!$E$2:$T$999,8)</f>
        <v>0.007043</v>
      </c>
      <c r="R401" s="102">
        <f>VLOOKUP(A401,'Absolute Total Monosaccharide C'!$E$2:$T$999,9)</f>
        <v>0.0000828</v>
      </c>
      <c r="S401" s="31">
        <f>VLOOKUP(A401,'Absolute Total Monosaccharide C'!$E$2:$T$999,10)</f>
        <v>0.003058</v>
      </c>
      <c r="T401" s="31">
        <f>VLOOKUP(A401,'Absolute Total Monosaccharide C'!$E$2:$T$999,11)</f>
        <v>0</v>
      </c>
      <c r="U401" s="31">
        <f>VLOOKUP(A401,'Absolute Total Monosaccharide C'!$E$2:$T$999,12)</f>
        <v>0</v>
      </c>
      <c r="V401" s="31">
        <f>VLOOKUP(A401,'Absolute Total Monosaccharide C'!$E$2:$T$999,13)</f>
        <v>0</v>
      </c>
      <c r="W401" s="31">
        <f>VLOOKUP(A401,'Absolute Total Monosaccharide C'!$E$2:$T$999,14)</f>
        <v>0.043321</v>
      </c>
      <c r="X401" s="31">
        <f>VLOOKUP(A401,'Absolute Total Monosaccharide C'!$E$2:$T$999,15)</f>
        <v>0</v>
      </c>
      <c r="Y401" s="31">
        <f>VLOOKUP(A401,'Absolute Total Monosaccharide C'!$E$2:$T$999,16)</f>
        <v>0.002031</v>
      </c>
      <c r="Z401" s="100">
        <f>VLOOKUP(A401,'Absolute Total Monosaccharide C'!$E$2:$T$999,2)</f>
        <v>10.35</v>
      </c>
      <c r="AA401" s="19">
        <v>0.682057504</v>
      </c>
    </row>
    <row r="402">
      <c r="A402" s="19" t="s">
        <v>588</v>
      </c>
      <c r="B402" s="8" t="str">
        <f>VLOOKUP(A402,'Food Encyclopedia'!$C$2:$K$999,3)&amp;","&amp;VLOOKUP(A402,'Food Encyclopedia'!$C$2:$K$999,4)&amp;","&amp;VLOOKUP(A402,'Food Encyclopedia'!$C$2:$K$999,5)&amp;","&amp;VLOOKUP(A402,'Food Encyclopedia'!$C$2:$K$999,6)</f>
        <v>Jam, strawberry, NA, jar,Bonne Maman,Strawberry preserves,Fruits</v>
      </c>
      <c r="C402" s="2" t="s">
        <v>89</v>
      </c>
      <c r="D402" s="31" t="str">
        <f>VLOOKUP(A402,'Food Encyclopedia'!$C$2:$K$999,6)</f>
        <v>Fruits</v>
      </c>
      <c r="E402" s="98">
        <v>6.0</v>
      </c>
      <c r="F402" s="31">
        <f t="shared" si="1"/>
        <v>6000</v>
      </c>
      <c r="G402" s="31" t="str">
        <f>VLOOKUP(A402,'Food Encyclopedia'!$C$2:$K$999,7)</f>
        <v>Sweets</v>
      </c>
      <c r="H402" s="31" t="str">
        <f t="shared" si="2"/>
        <v>#VALUE!</v>
      </c>
      <c r="I402" s="31" t="str">
        <f t="shared" si="3"/>
        <v>#VALUE!</v>
      </c>
      <c r="J402" s="99" t="str">
        <f t="shared" si="4"/>
        <v>#VALUE!</v>
      </c>
      <c r="K402" s="116" t="str">
        <f t="shared" si="5"/>
        <v>#VALUE!</v>
      </c>
      <c r="L402" s="31">
        <f>VLOOKUP(A402,'Absolute Total Monosaccharide C'!$E$2:$T$999,3)</f>
        <v>0.425817</v>
      </c>
      <c r="M402" s="31">
        <f>VLOOKUP(A402,'Absolute Total Monosaccharide C'!$E$2:$T$999,4)</f>
        <v>0.000646</v>
      </c>
      <c r="N402" s="31">
        <f>VLOOKUP(A402,'Absolute Total Monosaccharide C'!$E$2:$T$999,5)</f>
        <v>0.172787</v>
      </c>
      <c r="O402" s="31">
        <f>VLOOKUP(A402,'Absolute Total Monosaccharide C'!$E$2:$T$999,6)</f>
        <v>0.000712</v>
      </c>
      <c r="P402" s="100">
        <f>VLOOKUP(A402,'Absolute Total Monosaccharide C'!$E$2:$T$999,7)</f>
        <v>0.000646</v>
      </c>
      <c r="Q402" s="31">
        <f>VLOOKUP(A402,'Absolute Total Monosaccharide C'!$E$2:$T$999,8)</f>
        <v>0</v>
      </c>
      <c r="R402" s="31">
        <f>VLOOKUP(A402,'Absolute Total Monosaccharide C'!$E$2:$T$999,9)</f>
        <v>0.000171</v>
      </c>
      <c r="S402" s="31">
        <f>VLOOKUP(A402,'Absolute Total Monosaccharide C'!$E$2:$T$999,10)</f>
        <v>0</v>
      </c>
      <c r="T402" s="31">
        <f>VLOOKUP(A402,'Absolute Total Monosaccharide C'!$E$2:$T$999,11)</f>
        <v>0.000985</v>
      </c>
      <c r="U402" s="31">
        <f>VLOOKUP(A402,'Absolute Total Monosaccharide C'!$E$2:$T$999,12)</f>
        <v>0.00038</v>
      </c>
      <c r="V402" s="31">
        <f>VLOOKUP(A402,'Absolute Total Monosaccharide C'!$E$2:$T$999,13)</f>
        <v>0.000153</v>
      </c>
      <c r="W402" s="31">
        <f>VLOOKUP(A402,'Absolute Total Monosaccharide C'!$E$2:$T$999,14)</f>
        <v>0</v>
      </c>
      <c r="X402" s="31">
        <f>VLOOKUP(A402,'Absolute Total Monosaccharide C'!$E$2:$T$999,15)</f>
        <v>0</v>
      </c>
      <c r="Y402" s="31">
        <f>VLOOKUP(A402,'Absolute Total Monosaccharide C'!$E$2:$T$999,16)</f>
        <v>0.000136</v>
      </c>
      <c r="Z402" s="100">
        <f>VLOOKUP(A402,'Absolute Total Monosaccharide C'!$E$2:$T$999,2)</f>
        <v>11.09</v>
      </c>
      <c r="AA402" s="31"/>
    </row>
    <row r="403">
      <c r="A403" s="19" t="s">
        <v>669</v>
      </c>
      <c r="B403" s="8" t="str">
        <f>VLOOKUP(A403,'Food Encyclopedia'!$C$2:$K$999,3)&amp;","&amp;VLOOKUP(A403,'Food Encyclopedia'!$C$2:$K$999,4)&amp;","&amp;VLOOKUP(A403,'Food Encyclopedia'!$C$2:$K$999,5)&amp;","&amp;VLOOKUP(A403,'Food Encyclopedia'!$C$2:$K$999,6)</f>
        <v>Milk, whole, NA, carton,Horizon Organic,Organic Pasture-raised Milk,Milk and Milk Products</v>
      </c>
      <c r="C403" s="2" t="s">
        <v>632</v>
      </c>
      <c r="D403" s="31" t="str">
        <f>VLOOKUP(A403,'Food Encyclopedia'!$C$2:$K$999,6)</f>
        <v>Milk and Milk Products</v>
      </c>
      <c r="E403" s="98">
        <v>100.0</v>
      </c>
      <c r="F403" s="31">
        <f t="shared" si="1"/>
        <v>100000</v>
      </c>
      <c r="G403" s="31" t="str">
        <f>VLOOKUP(A403,'Food Encyclopedia'!$C$2:$K$999,7)</f>
        <v>Dairy</v>
      </c>
      <c r="H403" s="31" t="str">
        <f t="shared" si="2"/>
        <v>#VALUE!</v>
      </c>
      <c r="I403" s="31" t="str">
        <f t="shared" si="3"/>
        <v>#VALUE!</v>
      </c>
      <c r="J403" s="99" t="str">
        <f t="shared" si="4"/>
        <v>#VALUE!</v>
      </c>
      <c r="K403" s="116" t="str">
        <f t="shared" si="5"/>
        <v>#VALUE!</v>
      </c>
      <c r="L403" s="31">
        <f>VLOOKUP(A403,'Absolute Total Monosaccharide C'!$E$2:$T$999,3)</f>
        <v>0.158251</v>
      </c>
      <c r="M403" s="31">
        <f>VLOOKUP(A403,'Absolute Total Monosaccharide C'!$E$2:$T$999,4)</f>
        <v>0.175601</v>
      </c>
      <c r="N403" s="31">
        <f>VLOOKUP(A403,'Absolute Total Monosaccharide C'!$E$2:$T$999,5)</f>
        <v>0</v>
      </c>
      <c r="O403" s="102">
        <f>VLOOKUP(A403,'Absolute Total Monosaccharide C'!$E$2:$T$999,6)</f>
        <v>0.0000406</v>
      </c>
      <c r="P403" s="100">
        <f>VLOOKUP(A403,'Absolute Total Monosaccharide C'!$E$2:$T$999,7)</f>
        <v>0.000247</v>
      </c>
      <c r="Q403" s="31">
        <f>VLOOKUP(A403,'Absolute Total Monosaccharide C'!$E$2:$T$999,8)</f>
        <v>0</v>
      </c>
      <c r="R403" s="102">
        <f>VLOOKUP(A403,'Absolute Total Monosaccharide C'!$E$2:$T$999,9)</f>
        <v>0.0000443</v>
      </c>
      <c r="S403" s="31">
        <f>VLOOKUP(A403,'Absolute Total Monosaccharide C'!$E$2:$T$999,10)</f>
        <v>0</v>
      </c>
      <c r="T403" s="102">
        <f>VLOOKUP(A403,'Absolute Total Monosaccharide C'!$E$2:$T$999,11)</f>
        <v>0.0000196</v>
      </c>
      <c r="U403" s="31">
        <f>VLOOKUP(A403,'Absolute Total Monosaccharide C'!$E$2:$T$999,12)</f>
        <v>0</v>
      </c>
      <c r="V403" s="31">
        <f>VLOOKUP(A403,'Absolute Total Monosaccharide C'!$E$2:$T$999,13)</f>
        <v>0</v>
      </c>
      <c r="W403" s="31">
        <f>VLOOKUP(A403,'Absolute Total Monosaccharide C'!$E$2:$T$999,14)</f>
        <v>0.001135</v>
      </c>
      <c r="X403" s="31">
        <f>VLOOKUP(A403,'Absolute Total Monosaccharide C'!$E$2:$T$999,15)</f>
        <v>0</v>
      </c>
      <c r="Y403" s="31">
        <f>VLOOKUP(A403,'Absolute Total Monosaccharide C'!$E$2:$T$999,16)</f>
        <v>0.000547</v>
      </c>
      <c r="Z403" s="100">
        <f>VLOOKUP(A403,'Absolute Total Monosaccharide C'!$E$2:$T$999,2)</f>
        <v>10.05</v>
      </c>
      <c r="AA403" s="19">
        <v>0.257357195</v>
      </c>
    </row>
    <row r="404">
      <c r="A404" s="19" t="s">
        <v>506</v>
      </c>
      <c r="B404" s="8" t="str">
        <f>VLOOKUP(A404,'Food Encyclopedia'!$C$2:$K$999,3)&amp;","&amp;VLOOKUP(A404,'Food Encyclopedia'!$C$2:$K$999,4)&amp;","&amp;VLOOKUP(A404,'Food Encyclopedia'!$C$2:$K$999,5)&amp;","&amp;VLOOKUP(A404,'Food Encyclopedia'!$C$2:$K$999,6)</f>
        <v>Mushroom, bunashimeiji (beech), whole, fresh,Hokto Kinoko Company,,Vegetables</v>
      </c>
      <c r="C404" s="2" t="s">
        <v>380</v>
      </c>
      <c r="D404" s="31" t="str">
        <f>VLOOKUP(A404,'Food Encyclopedia'!$C$2:$K$999,6)</f>
        <v>Vegetables</v>
      </c>
      <c r="E404" s="98">
        <v>20.0</v>
      </c>
      <c r="F404" s="31">
        <f t="shared" si="1"/>
        <v>20000</v>
      </c>
      <c r="G404" s="31" t="str">
        <f>VLOOKUP(A404,'Food Encyclopedia'!$C$2:$K$999,7)</f>
        <v>Mushroom</v>
      </c>
      <c r="H404" s="31" t="str">
        <f t="shared" si="2"/>
        <v>#VALUE!</v>
      </c>
      <c r="I404" s="31" t="str">
        <f t="shared" si="3"/>
        <v>#VALUE!</v>
      </c>
      <c r="J404" s="99" t="str">
        <f t="shared" si="4"/>
        <v>#VALUE!</v>
      </c>
      <c r="K404" s="116" t="str">
        <f t="shared" si="5"/>
        <v>#VALUE!</v>
      </c>
      <c r="L404" s="31">
        <f>VLOOKUP(A404,'Absolute Total Monosaccharide C'!$E$2:$T$999,3)</f>
        <v>0.236241</v>
      </c>
      <c r="M404" s="31">
        <f>VLOOKUP(A404,'Absolute Total Monosaccharide C'!$E$2:$T$999,4)</f>
        <v>0.01528</v>
      </c>
      <c r="N404" s="31">
        <f>VLOOKUP(A404,'Absolute Total Monosaccharide C'!$E$2:$T$999,5)</f>
        <v>0.006328</v>
      </c>
      <c r="O404" s="31">
        <f>VLOOKUP(A404,'Absolute Total Monosaccharide C'!$E$2:$T$999,6)</f>
        <v>0.008803</v>
      </c>
      <c r="P404" s="100">
        <f>VLOOKUP(A404,'Absolute Total Monosaccharide C'!$E$2:$T$999,7)</f>
        <v>0.001021</v>
      </c>
      <c r="Q404" s="31">
        <f>VLOOKUP(A404,'Absolute Total Monosaccharide C'!$E$2:$T$999,8)</f>
        <v>0.005348</v>
      </c>
      <c r="R404" s="31">
        <f>VLOOKUP(A404,'Absolute Total Monosaccharide C'!$E$2:$T$999,9)</f>
        <v>0.000168</v>
      </c>
      <c r="S404" s="31">
        <f>VLOOKUP(A404,'Absolute Total Monosaccharide C'!$E$2:$T$999,10)</f>
        <v>0.001465</v>
      </c>
      <c r="T404" s="31">
        <f>VLOOKUP(A404,'Absolute Total Monosaccharide C'!$E$2:$T$999,11)</f>
        <v>0</v>
      </c>
      <c r="U404" s="31">
        <f>VLOOKUP(A404,'Absolute Total Monosaccharide C'!$E$2:$T$999,12)</f>
        <v>0</v>
      </c>
      <c r="V404" s="31">
        <f>VLOOKUP(A404,'Absolute Total Monosaccharide C'!$E$2:$T$999,13)</f>
        <v>0</v>
      </c>
      <c r="W404" s="31">
        <f>VLOOKUP(A404,'Absolute Total Monosaccharide C'!$E$2:$T$999,14)</f>
        <v>0.006274</v>
      </c>
      <c r="X404" s="31">
        <f>VLOOKUP(A404,'Absolute Total Monosaccharide C'!$E$2:$T$999,15)</f>
        <v>0</v>
      </c>
      <c r="Y404" s="31">
        <f>VLOOKUP(A404,'Absolute Total Monosaccharide C'!$E$2:$T$999,16)</f>
        <v>0.00381</v>
      </c>
      <c r="Z404" s="100">
        <f>VLOOKUP(A404,'Absolute Total Monosaccharide C'!$E$2:$T$999,2)</f>
        <v>10.3</v>
      </c>
      <c r="AA404" s="19">
        <v>0.370201105</v>
      </c>
    </row>
    <row r="405">
      <c r="A405" s="19" t="s">
        <v>683</v>
      </c>
      <c r="B405" s="8" t="str">
        <f>VLOOKUP(A405,'Food Encyclopedia'!$C$2:$K$999,3)&amp;","&amp;VLOOKUP(A405,'Food Encyclopedia'!$C$2:$K$999,4)&amp;","&amp;VLOOKUP(A405,'Food Encyclopedia'!$C$2:$K$999,5)&amp;","&amp;VLOOKUP(A405,'Food Encyclopedia'!$C$2:$K$999,6)</f>
        <v>Cheese, cottage, NA, cup,Daisy,Pure &amp; natural cottage cheese,Milk and Milk Products</v>
      </c>
      <c r="C405" s="2" t="s">
        <v>89</v>
      </c>
      <c r="D405" s="31" t="str">
        <f>VLOOKUP(A405,'Food Encyclopedia'!$C$2:$K$999,6)</f>
        <v>Milk and Milk Products</v>
      </c>
      <c r="E405" s="98">
        <v>55.0</v>
      </c>
      <c r="F405" s="31">
        <f t="shared" si="1"/>
        <v>55000</v>
      </c>
      <c r="G405" s="31" t="str">
        <f>VLOOKUP(A405,'Food Encyclopedia'!$C$2:$K$999,7)</f>
        <v>Dairy</v>
      </c>
      <c r="H405" s="31" t="str">
        <f t="shared" si="2"/>
        <v>#VALUE!</v>
      </c>
      <c r="I405" s="31" t="str">
        <f t="shared" si="3"/>
        <v>#VALUE!</v>
      </c>
      <c r="J405" s="99" t="str">
        <f t="shared" si="4"/>
        <v>#VALUE!</v>
      </c>
      <c r="K405" s="116" t="str">
        <f t="shared" si="5"/>
        <v>#VALUE!</v>
      </c>
      <c r="L405" s="31">
        <f>VLOOKUP(A405,'Absolute Total Monosaccharide C'!$E$2:$T$999,3)</f>
        <v>0.08388</v>
      </c>
      <c r="M405" s="31">
        <f>VLOOKUP(A405,'Absolute Total Monosaccharide C'!$E$2:$T$999,4)</f>
        <v>0.090215</v>
      </c>
      <c r="N405" s="31">
        <f>VLOOKUP(A405,'Absolute Total Monosaccharide C'!$E$2:$T$999,5)</f>
        <v>0.024588</v>
      </c>
      <c r="O405" s="31">
        <f>VLOOKUP(A405,'Absolute Total Monosaccharide C'!$E$2:$T$999,6)</f>
        <v>0.000154</v>
      </c>
      <c r="P405" s="100">
        <f>VLOOKUP(A405,'Absolute Total Monosaccharide C'!$E$2:$T$999,7)</f>
        <v>0.000199</v>
      </c>
      <c r="Q405" s="31">
        <f>VLOOKUP(A405,'Absolute Total Monosaccharide C'!$E$2:$T$999,8)</f>
        <v>0</v>
      </c>
      <c r="R405" s="31">
        <f>VLOOKUP(A405,'Absolute Total Monosaccharide C'!$E$2:$T$999,9)</f>
        <v>0.00039</v>
      </c>
      <c r="S405" s="31">
        <f>VLOOKUP(A405,'Absolute Total Monosaccharide C'!$E$2:$T$999,10)</f>
        <v>0</v>
      </c>
      <c r="T405" s="31">
        <f>VLOOKUP(A405,'Absolute Total Monosaccharide C'!$E$2:$T$999,11)</f>
        <v>0</v>
      </c>
      <c r="U405" s="31">
        <f>VLOOKUP(A405,'Absolute Total Monosaccharide C'!$E$2:$T$999,12)</f>
        <v>0</v>
      </c>
      <c r="V405" s="31">
        <f>VLOOKUP(A405,'Absolute Total Monosaccharide C'!$E$2:$T$999,13)</f>
        <v>0</v>
      </c>
      <c r="W405" s="31">
        <f>VLOOKUP(A405,'Absolute Total Monosaccharide C'!$E$2:$T$999,14)</f>
        <v>0.000621</v>
      </c>
      <c r="X405" s="31">
        <f>VLOOKUP(A405,'Absolute Total Monosaccharide C'!$E$2:$T$999,15)</f>
        <v>0.000504</v>
      </c>
      <c r="Y405" s="31">
        <f>VLOOKUP(A405,'Absolute Total Monosaccharide C'!$E$2:$T$999,16)</f>
        <v>0</v>
      </c>
      <c r="Z405" s="100">
        <f>VLOOKUP(A405,'Absolute Total Monosaccharide C'!$E$2:$T$999,2)</f>
        <v>10.34</v>
      </c>
      <c r="AA405" s="19">
        <v>0.047808311</v>
      </c>
    </row>
    <row r="406">
      <c r="A406" s="19" t="s">
        <v>678</v>
      </c>
      <c r="B406" s="8" t="str">
        <f>VLOOKUP(A406,'Food Encyclopedia'!$C$2:$K$999,3)&amp;","&amp;VLOOKUP(A406,'Food Encyclopedia'!$C$2:$K$999,4)&amp;","&amp;VLOOKUP(A406,'Food Encyclopedia'!$C$2:$K$999,5)&amp;","&amp;VLOOKUP(A406,'Food Encyclopedia'!$C$2:$K$999,6)</f>
        <v>Yogurt, greek, 0% non fat milk, cup,Chobani,Greek yogurt, non-fat plain,Milk and Milk Products</v>
      </c>
      <c r="C406" s="2" t="s">
        <v>89</v>
      </c>
      <c r="D406" s="31" t="str">
        <f>VLOOKUP(A406,'Food Encyclopedia'!$C$2:$K$999,6)</f>
        <v>Milk and Milk Products</v>
      </c>
      <c r="E406" s="98">
        <v>50.0</v>
      </c>
      <c r="F406" s="31">
        <f t="shared" si="1"/>
        <v>50000</v>
      </c>
      <c r="G406" s="31" t="str">
        <f>VLOOKUP(A406,'Food Encyclopedia'!$C$2:$K$999,7)</f>
        <v>Dairy</v>
      </c>
      <c r="H406" s="31" t="str">
        <f t="shared" si="2"/>
        <v>#VALUE!</v>
      </c>
      <c r="I406" s="31" t="str">
        <f t="shared" si="3"/>
        <v>#VALUE!</v>
      </c>
      <c r="J406" s="99" t="str">
        <f t="shared" si="4"/>
        <v>#VALUE!</v>
      </c>
      <c r="K406" s="116" t="str">
        <f t="shared" si="5"/>
        <v>#VALUE!</v>
      </c>
      <c r="L406" s="31">
        <f>VLOOKUP(A406,'Absolute Total Monosaccharide C'!$E$2:$T$999,3)</f>
        <v>0.09466</v>
      </c>
      <c r="M406" s="31">
        <f>VLOOKUP(A406,'Absolute Total Monosaccharide C'!$E$2:$T$999,4)</f>
        <v>0.13943</v>
      </c>
      <c r="N406" s="31">
        <f>VLOOKUP(A406,'Absolute Total Monosaccharide C'!$E$2:$T$999,5)</f>
        <v>0</v>
      </c>
      <c r="O406" s="31">
        <f>VLOOKUP(A406,'Absolute Total Monosaccharide C'!$E$2:$T$999,6)</f>
        <v>0.000182</v>
      </c>
      <c r="P406" s="100">
        <f>VLOOKUP(A406,'Absolute Total Monosaccharide C'!$E$2:$T$999,7)</f>
        <v>0.000313</v>
      </c>
      <c r="Q406" s="31">
        <f>VLOOKUP(A406,'Absolute Total Monosaccharide C'!$E$2:$T$999,8)</f>
        <v>0.000242</v>
      </c>
      <c r="R406" s="31">
        <f>VLOOKUP(A406,'Absolute Total Monosaccharide C'!$E$2:$T$999,9)</f>
        <v>0.001256</v>
      </c>
      <c r="S406" s="31">
        <f>VLOOKUP(A406,'Absolute Total Monosaccharide C'!$E$2:$T$999,10)</f>
        <v>0</v>
      </c>
      <c r="T406" s="102">
        <f>VLOOKUP(A406,'Absolute Total Monosaccharide C'!$E$2:$T$999,11)</f>
        <v>0.0000413</v>
      </c>
      <c r="U406" s="31">
        <f>VLOOKUP(A406,'Absolute Total Monosaccharide C'!$E$2:$T$999,12)</f>
        <v>0</v>
      </c>
      <c r="V406" s="31">
        <f>VLOOKUP(A406,'Absolute Total Monosaccharide C'!$E$2:$T$999,13)</f>
        <v>0</v>
      </c>
      <c r="W406" s="31">
        <f>VLOOKUP(A406,'Absolute Total Monosaccharide C'!$E$2:$T$999,14)</f>
        <v>0.000151</v>
      </c>
      <c r="X406" s="31">
        <f>VLOOKUP(A406,'Absolute Total Monosaccharide C'!$E$2:$T$999,15)</f>
        <v>0.001172</v>
      </c>
      <c r="Y406" s="31">
        <f>VLOOKUP(A406,'Absolute Total Monosaccharide C'!$E$2:$T$999,16)</f>
        <v>0</v>
      </c>
      <c r="Z406" s="100">
        <f>VLOOKUP(A406,'Absolute Total Monosaccharide C'!$E$2:$T$999,2)</f>
        <v>10.35</v>
      </c>
      <c r="AA406" s="19">
        <v>0.217425563</v>
      </c>
    </row>
    <row r="407">
      <c r="A407" s="19" t="s">
        <v>494</v>
      </c>
      <c r="B407" s="8" t="str">
        <f>VLOOKUP(A407,'Food Encyclopedia'!$C$2:$K$999,3)&amp;","&amp;VLOOKUP(A407,'Food Encyclopedia'!$C$2:$K$999,4)&amp;","&amp;VLOOKUP(A407,'Food Encyclopedia'!$C$2:$K$999,5)&amp;","&amp;VLOOKUP(A407,'Food Encyclopedia'!$C$2:$K$999,6)</f>
        <v>Mushroom, crimini, whole, fresh,organics,,Vegetables</v>
      </c>
      <c r="C407" s="2" t="s">
        <v>380</v>
      </c>
      <c r="D407" s="31" t="str">
        <f>VLOOKUP(A407,'Food Encyclopedia'!$C$2:$K$999,6)</f>
        <v>Vegetables</v>
      </c>
      <c r="E407" s="98">
        <v>20.0</v>
      </c>
      <c r="F407" s="31">
        <f t="shared" si="1"/>
        <v>20000</v>
      </c>
      <c r="G407" s="31" t="str">
        <f>VLOOKUP(A407,'Food Encyclopedia'!$C$2:$K$999,7)</f>
        <v>Mushroom</v>
      </c>
      <c r="H407" s="31" t="str">
        <f t="shared" si="2"/>
        <v>#VALUE!</v>
      </c>
      <c r="I407" s="31" t="str">
        <f t="shared" si="3"/>
        <v>#VALUE!</v>
      </c>
      <c r="J407" s="99" t="str">
        <f t="shared" si="4"/>
        <v>#VALUE!</v>
      </c>
      <c r="K407" s="116" t="str">
        <f t="shared" si="5"/>
        <v>#VALUE!</v>
      </c>
      <c r="L407" s="31">
        <f>VLOOKUP(A407,'Absolute Total Monosaccharide C'!$E$2:$T$999,3)</f>
        <v>0.084981</v>
      </c>
      <c r="M407" s="31">
        <f>VLOOKUP(A407,'Absolute Total Monosaccharide C'!$E$2:$T$999,4)</f>
        <v>0.010983</v>
      </c>
      <c r="N407" s="31">
        <f>VLOOKUP(A407,'Absolute Total Monosaccharide C'!$E$2:$T$999,5)</f>
        <v>0</v>
      </c>
      <c r="O407" s="31">
        <f>VLOOKUP(A407,'Absolute Total Monosaccharide C'!$E$2:$T$999,6)</f>
        <v>0.008873</v>
      </c>
      <c r="P407" s="100">
        <f>VLOOKUP(A407,'Absolute Total Monosaccharide C'!$E$2:$T$999,7)</f>
        <v>0.001533</v>
      </c>
      <c r="Q407" s="31">
        <f>VLOOKUP(A407,'Absolute Total Monosaccharide C'!$E$2:$T$999,8)</f>
        <v>0.00222</v>
      </c>
      <c r="R407" s="31">
        <f>VLOOKUP(A407,'Absolute Total Monosaccharide C'!$E$2:$T$999,9)</f>
        <v>0.000209</v>
      </c>
      <c r="S407" s="31">
        <f>VLOOKUP(A407,'Absolute Total Monosaccharide C'!$E$2:$T$999,10)</f>
        <v>0.00116</v>
      </c>
      <c r="T407" s="31">
        <f>VLOOKUP(A407,'Absolute Total Monosaccharide C'!$E$2:$T$999,11)</f>
        <v>0</v>
      </c>
      <c r="U407" s="31">
        <f>VLOOKUP(A407,'Absolute Total Monosaccharide C'!$E$2:$T$999,12)</f>
        <v>0</v>
      </c>
      <c r="V407" s="31">
        <f>VLOOKUP(A407,'Absolute Total Monosaccharide C'!$E$2:$T$999,13)</f>
        <v>0</v>
      </c>
      <c r="W407" s="31">
        <f>VLOOKUP(A407,'Absolute Total Monosaccharide C'!$E$2:$T$999,14)</f>
        <v>0.00613</v>
      </c>
      <c r="X407" s="31">
        <f>VLOOKUP(A407,'Absolute Total Monosaccharide C'!$E$2:$T$999,15)</f>
        <v>0</v>
      </c>
      <c r="Y407" s="31">
        <f>VLOOKUP(A407,'Absolute Total Monosaccharide C'!$E$2:$T$999,16)</f>
        <v>0.00237</v>
      </c>
      <c r="Z407" s="100">
        <f>VLOOKUP(A407,'Absolute Total Monosaccharide C'!$E$2:$T$999,2)</f>
        <v>10.31</v>
      </c>
      <c r="AA407" s="19">
        <v>0.127466507</v>
      </c>
    </row>
    <row r="408">
      <c r="A408" s="19" t="s">
        <v>490</v>
      </c>
      <c r="B408" s="8" t="str">
        <f>VLOOKUP(A408,'Food Encyclopedia'!$C$2:$K$999,3)&amp;","&amp;VLOOKUP(A408,'Food Encyclopedia'!$C$2:$K$999,4)&amp;","&amp;VLOOKUP(A408,'Food Encyclopedia'!$C$2:$K$999,5)&amp;","&amp;VLOOKUP(A408,'Food Encyclopedia'!$C$2:$K$999,6)</f>
        <v>Mushroom, baby bella, whole, fresh,organics,,Vegetables</v>
      </c>
      <c r="C408" s="2" t="s">
        <v>89</v>
      </c>
      <c r="D408" s="31" t="str">
        <f>VLOOKUP(A408,'Food Encyclopedia'!$C$2:$K$999,6)</f>
        <v>Vegetables</v>
      </c>
      <c r="E408" s="98">
        <v>20.0</v>
      </c>
      <c r="F408" s="31">
        <f t="shared" si="1"/>
        <v>20000</v>
      </c>
      <c r="G408" s="31" t="str">
        <f>VLOOKUP(A408,'Food Encyclopedia'!$C$2:$K$999,7)</f>
        <v>Mushroom</v>
      </c>
      <c r="H408" s="31" t="str">
        <f t="shared" si="2"/>
        <v>#VALUE!</v>
      </c>
      <c r="I408" s="31" t="str">
        <f t="shared" si="3"/>
        <v>#VALUE!</v>
      </c>
      <c r="J408" s="99" t="str">
        <f t="shared" si="4"/>
        <v>#VALUE!</v>
      </c>
      <c r="K408" s="116" t="str">
        <f t="shared" si="5"/>
        <v>#VALUE!</v>
      </c>
      <c r="L408" s="31">
        <f>VLOOKUP(A408,'Absolute Total Monosaccharide C'!$E$2:$T$999,3)</f>
        <v>0.136565</v>
      </c>
      <c r="M408" s="31">
        <f>VLOOKUP(A408,'Absolute Total Monosaccharide C'!$E$2:$T$999,4)</f>
        <v>0.012222</v>
      </c>
      <c r="N408" s="31">
        <f>VLOOKUP(A408,'Absolute Total Monosaccharide C'!$E$2:$T$999,5)</f>
        <v>0</v>
      </c>
      <c r="O408" s="31">
        <f>VLOOKUP(A408,'Absolute Total Monosaccharide C'!$E$2:$T$999,6)</f>
        <v>0.007204</v>
      </c>
      <c r="P408" s="100">
        <f>VLOOKUP(A408,'Absolute Total Monosaccharide C'!$E$2:$T$999,7)</f>
        <v>0.001168</v>
      </c>
      <c r="Q408" s="31">
        <f>VLOOKUP(A408,'Absolute Total Monosaccharide C'!$E$2:$T$999,8)</f>
        <v>0.00203</v>
      </c>
      <c r="R408" s="31">
        <f>VLOOKUP(A408,'Absolute Total Monosaccharide C'!$E$2:$T$999,9)</f>
        <v>0.000118</v>
      </c>
      <c r="S408" s="31">
        <f>VLOOKUP(A408,'Absolute Total Monosaccharide C'!$E$2:$T$999,10)</f>
        <v>0.001447</v>
      </c>
      <c r="T408" s="31">
        <f>VLOOKUP(A408,'Absolute Total Monosaccharide C'!$E$2:$T$999,11)</f>
        <v>0</v>
      </c>
      <c r="U408" s="31">
        <f>VLOOKUP(A408,'Absolute Total Monosaccharide C'!$E$2:$T$999,12)</f>
        <v>0</v>
      </c>
      <c r="V408" s="31">
        <f>VLOOKUP(A408,'Absolute Total Monosaccharide C'!$E$2:$T$999,13)</f>
        <v>0</v>
      </c>
      <c r="W408" s="31">
        <f>VLOOKUP(A408,'Absolute Total Monosaccharide C'!$E$2:$T$999,14)</f>
        <v>0.009741</v>
      </c>
      <c r="X408" s="31">
        <f>VLOOKUP(A408,'Absolute Total Monosaccharide C'!$E$2:$T$999,15)</f>
        <v>0</v>
      </c>
      <c r="Y408" s="31">
        <f>VLOOKUP(A408,'Absolute Total Monosaccharide C'!$E$2:$T$999,16)</f>
        <v>0.003769</v>
      </c>
      <c r="Z408" s="100">
        <f>VLOOKUP(A408,'Absolute Total Monosaccharide C'!$E$2:$T$999,2)</f>
        <v>10.17</v>
      </c>
      <c r="AA408" s="19">
        <v>0.127690292</v>
      </c>
    </row>
    <row r="409">
      <c r="A409" s="19" t="s">
        <v>496</v>
      </c>
      <c r="B409" s="8" t="str">
        <f>VLOOKUP(A409,'Food Encyclopedia'!$C$2:$K$999,3)&amp;","&amp;VLOOKUP(A409,'Food Encyclopedia'!$C$2:$K$999,4)&amp;","&amp;VLOOKUP(A409,'Food Encyclopedia'!$C$2:$K$999,5)&amp;","&amp;VLOOKUP(A409,'Food Encyclopedia'!$C$2:$K$999,6)</f>
        <v>Mushroom, white, whole, fresh,organics,,Vegetables</v>
      </c>
      <c r="C409" s="2" t="s">
        <v>380</v>
      </c>
      <c r="D409" s="31" t="str">
        <f>VLOOKUP(A409,'Food Encyclopedia'!$C$2:$K$999,6)</f>
        <v>Vegetables</v>
      </c>
      <c r="E409" s="98">
        <v>20.0</v>
      </c>
      <c r="F409" s="31">
        <f t="shared" si="1"/>
        <v>20000</v>
      </c>
      <c r="G409" s="31" t="str">
        <f>VLOOKUP(A409,'Food Encyclopedia'!$C$2:$K$999,7)</f>
        <v>Mushroom</v>
      </c>
      <c r="H409" s="31" t="str">
        <f t="shared" si="2"/>
        <v>#VALUE!</v>
      </c>
      <c r="I409" s="31" t="str">
        <f t="shared" si="3"/>
        <v>#VALUE!</v>
      </c>
      <c r="J409" s="99" t="str">
        <f t="shared" si="4"/>
        <v>#VALUE!</v>
      </c>
      <c r="K409" s="116" t="str">
        <f t="shared" si="5"/>
        <v>#VALUE!</v>
      </c>
      <c r="L409" s="31">
        <f>VLOOKUP(A409,'Absolute Total Monosaccharide C'!$E$2:$T$999,3)</f>
        <v>0.117555</v>
      </c>
      <c r="M409" s="31">
        <f>VLOOKUP(A409,'Absolute Total Monosaccharide C'!$E$2:$T$999,4)</f>
        <v>0.016159</v>
      </c>
      <c r="N409" s="31">
        <f>VLOOKUP(A409,'Absolute Total Monosaccharide C'!$E$2:$T$999,5)</f>
        <v>0</v>
      </c>
      <c r="O409" s="31">
        <f>VLOOKUP(A409,'Absolute Total Monosaccharide C'!$E$2:$T$999,6)</f>
        <v>0.006856</v>
      </c>
      <c r="P409" s="100">
        <f>VLOOKUP(A409,'Absolute Total Monosaccharide C'!$E$2:$T$999,7)</f>
        <v>0.001216</v>
      </c>
      <c r="Q409" s="31">
        <f>VLOOKUP(A409,'Absolute Total Monosaccharide C'!$E$2:$T$999,8)</f>
        <v>0.002341</v>
      </c>
      <c r="R409" s="31">
        <f>VLOOKUP(A409,'Absolute Total Monosaccharide C'!$E$2:$T$999,9)</f>
        <v>0.00015</v>
      </c>
      <c r="S409" s="31">
        <f>VLOOKUP(A409,'Absolute Total Monosaccharide C'!$E$2:$T$999,10)</f>
        <v>0.00159</v>
      </c>
      <c r="T409" s="31">
        <f>VLOOKUP(A409,'Absolute Total Monosaccharide C'!$E$2:$T$999,11)</f>
        <v>0</v>
      </c>
      <c r="U409" s="31">
        <f>VLOOKUP(A409,'Absolute Total Monosaccharide C'!$E$2:$T$999,12)</f>
        <v>0</v>
      </c>
      <c r="V409" s="31">
        <f>VLOOKUP(A409,'Absolute Total Monosaccharide C'!$E$2:$T$999,13)</f>
        <v>0</v>
      </c>
      <c r="W409" s="31">
        <f>VLOOKUP(A409,'Absolute Total Monosaccharide C'!$E$2:$T$999,14)</f>
        <v>0.008738</v>
      </c>
      <c r="X409" s="31">
        <f>VLOOKUP(A409,'Absolute Total Monosaccharide C'!$E$2:$T$999,15)</f>
        <v>0</v>
      </c>
      <c r="Y409" s="31">
        <f>VLOOKUP(A409,'Absolute Total Monosaccharide C'!$E$2:$T$999,16)</f>
        <v>0.002556</v>
      </c>
      <c r="Z409" s="100">
        <f>VLOOKUP(A409,'Absolute Total Monosaccharide C'!$E$2:$T$999,2)</f>
        <v>10.43</v>
      </c>
      <c r="AA409" s="19">
        <v>0.105847799</v>
      </c>
    </row>
    <row r="410">
      <c r="A410" s="19" t="s">
        <v>493</v>
      </c>
      <c r="B410" s="8" t="str">
        <f>VLOOKUP(A410,'Food Encyclopedia'!$C$2:$K$999,3)&amp;","&amp;VLOOKUP(A410,'Food Encyclopedia'!$C$2:$K$999,4)&amp;","&amp;VLOOKUP(A410,'Food Encyclopedia'!$C$2:$K$999,5)&amp;","&amp;VLOOKUP(A410,'Food Encyclopedia'!$C$2:$K$999,6)</f>
        <v>Mushroom, baby bella, whole, fresh,organics,,Vegetables</v>
      </c>
      <c r="C410" s="2" t="s">
        <v>380</v>
      </c>
      <c r="D410" s="31" t="str">
        <f>VLOOKUP(A410,'Food Encyclopedia'!$C$2:$K$999,6)</f>
        <v>Vegetables</v>
      </c>
      <c r="E410" s="98">
        <v>20.0</v>
      </c>
      <c r="F410" s="31">
        <f t="shared" si="1"/>
        <v>20000</v>
      </c>
      <c r="G410" s="31" t="str">
        <f>VLOOKUP(A410,'Food Encyclopedia'!$C$2:$K$999,7)</f>
        <v>Mushroom</v>
      </c>
      <c r="H410" s="31" t="str">
        <f t="shared" si="2"/>
        <v>#VALUE!</v>
      </c>
      <c r="I410" s="31" t="str">
        <f t="shared" si="3"/>
        <v>#VALUE!</v>
      </c>
      <c r="J410" s="99" t="str">
        <f t="shared" si="4"/>
        <v>#VALUE!</v>
      </c>
      <c r="K410" s="116" t="str">
        <f t="shared" si="5"/>
        <v>#VALUE!</v>
      </c>
      <c r="L410" s="31">
        <f>VLOOKUP(A410,'Absolute Total Monosaccharide C'!$E$2:$T$999,3)</f>
        <v>0.178928</v>
      </c>
      <c r="M410" s="31">
        <f>VLOOKUP(A410,'Absolute Total Monosaccharide C'!$E$2:$T$999,4)</f>
        <v>0.016146</v>
      </c>
      <c r="N410" s="31">
        <f>VLOOKUP(A410,'Absolute Total Monosaccharide C'!$E$2:$T$999,5)</f>
        <v>0</v>
      </c>
      <c r="O410" s="31">
        <f>VLOOKUP(A410,'Absolute Total Monosaccharide C'!$E$2:$T$999,6)</f>
        <v>0.008692</v>
      </c>
      <c r="P410" s="100">
        <f>VLOOKUP(A410,'Absolute Total Monosaccharide C'!$E$2:$T$999,7)</f>
        <v>0.000894</v>
      </c>
      <c r="Q410" s="31">
        <f>VLOOKUP(A410,'Absolute Total Monosaccharide C'!$E$2:$T$999,8)</f>
        <v>0.003253</v>
      </c>
      <c r="R410" s="31">
        <f>VLOOKUP(A410,'Absolute Total Monosaccharide C'!$E$2:$T$999,9)</f>
        <v>0.000117</v>
      </c>
      <c r="S410" s="31">
        <f>VLOOKUP(A410,'Absolute Total Monosaccharide C'!$E$2:$T$999,10)</f>
        <v>0.002028</v>
      </c>
      <c r="T410" s="31">
        <f>VLOOKUP(A410,'Absolute Total Monosaccharide C'!$E$2:$T$999,11)</f>
        <v>0</v>
      </c>
      <c r="U410" s="31">
        <f>VLOOKUP(A410,'Absolute Total Monosaccharide C'!$E$2:$T$999,12)</f>
        <v>0</v>
      </c>
      <c r="V410" s="31">
        <f>VLOOKUP(A410,'Absolute Total Monosaccharide C'!$E$2:$T$999,13)</f>
        <v>0</v>
      </c>
      <c r="W410" s="31">
        <f>VLOOKUP(A410,'Absolute Total Monosaccharide C'!$E$2:$T$999,14)</f>
        <v>0.012518</v>
      </c>
      <c r="X410" s="31">
        <f>VLOOKUP(A410,'Absolute Total Monosaccharide C'!$E$2:$T$999,15)</f>
        <v>0</v>
      </c>
      <c r="Y410" s="31">
        <f>VLOOKUP(A410,'Absolute Total Monosaccharide C'!$E$2:$T$999,16)</f>
        <v>0.004029</v>
      </c>
      <c r="Z410" s="100">
        <f>VLOOKUP(A410,'Absolute Total Monosaccharide C'!$E$2:$T$999,2)</f>
        <v>10.43</v>
      </c>
      <c r="AA410" s="19">
        <v>0.114804319</v>
      </c>
    </row>
    <row r="411">
      <c r="A411" s="19" t="s">
        <v>503</v>
      </c>
      <c r="B411" s="8" t="str">
        <f>VLOOKUP(A411,'Food Encyclopedia'!$C$2:$K$999,3)&amp;","&amp;VLOOKUP(A411,'Food Encyclopedia'!$C$2:$K$999,4)&amp;","&amp;VLOOKUP(A411,'Food Encyclopedia'!$C$2:$K$999,5)&amp;","&amp;VLOOKUP(A411,'Food Encyclopedia'!$C$2:$K$999,6)</f>
        <v>Mushroom, bunapi, whole, fresh,Hokto Kinoko Company,,Vegetables</v>
      </c>
      <c r="C411" s="2" t="s">
        <v>380</v>
      </c>
      <c r="D411" s="31" t="str">
        <f>VLOOKUP(A411,'Food Encyclopedia'!$C$2:$K$999,6)</f>
        <v>Vegetables</v>
      </c>
      <c r="E411" s="98">
        <v>20.0</v>
      </c>
      <c r="F411" s="31">
        <f t="shared" si="1"/>
        <v>20000</v>
      </c>
      <c r="G411" s="31" t="str">
        <f>VLOOKUP(A411,'Food Encyclopedia'!$C$2:$K$999,7)</f>
        <v>Mushroom</v>
      </c>
      <c r="H411" s="31" t="str">
        <f t="shared" si="2"/>
        <v>#VALUE!</v>
      </c>
      <c r="I411" s="31" t="str">
        <f t="shared" si="3"/>
        <v>#VALUE!</v>
      </c>
      <c r="J411" s="99" t="str">
        <f t="shared" si="4"/>
        <v>#VALUE!</v>
      </c>
      <c r="K411" s="116" t="str">
        <f t="shared" si="5"/>
        <v>#VALUE!</v>
      </c>
      <c r="L411" s="31">
        <f>VLOOKUP(A411,'Absolute Total Monosaccharide C'!$E$2:$T$999,3)</f>
        <v>0.315048</v>
      </c>
      <c r="M411" s="31">
        <f>VLOOKUP(A411,'Absolute Total Monosaccharide C'!$E$2:$T$999,4)</f>
        <v>0.01533</v>
      </c>
      <c r="N411" s="31">
        <f>VLOOKUP(A411,'Absolute Total Monosaccharide C'!$E$2:$T$999,5)</f>
        <v>0</v>
      </c>
      <c r="O411" s="31">
        <f>VLOOKUP(A411,'Absolute Total Monosaccharide C'!$E$2:$T$999,6)</f>
        <v>0.01299</v>
      </c>
      <c r="P411" s="100">
        <f>VLOOKUP(A411,'Absolute Total Monosaccharide C'!$E$2:$T$999,7)</f>
        <v>0.000803</v>
      </c>
      <c r="Q411" s="31">
        <f>VLOOKUP(A411,'Absolute Total Monosaccharide C'!$E$2:$T$999,8)</f>
        <v>0.006487</v>
      </c>
      <c r="R411" s="102">
        <f>VLOOKUP(A411,'Absolute Total Monosaccharide C'!$E$2:$T$999,9)</f>
        <v>0.0000944</v>
      </c>
      <c r="S411" s="31">
        <f>VLOOKUP(A411,'Absolute Total Monosaccharide C'!$E$2:$T$999,10)</f>
        <v>0.003231</v>
      </c>
      <c r="T411" s="102">
        <f>VLOOKUP(A411,'Absolute Total Monosaccharide C'!$E$2:$T$999,11)</f>
        <v>0.0000428</v>
      </c>
      <c r="U411" s="31">
        <f>VLOOKUP(A411,'Absolute Total Monosaccharide C'!$E$2:$T$999,12)</f>
        <v>0</v>
      </c>
      <c r="V411" s="31">
        <f>VLOOKUP(A411,'Absolute Total Monosaccharide C'!$E$2:$T$999,13)</f>
        <v>0</v>
      </c>
      <c r="W411" s="31">
        <f>VLOOKUP(A411,'Absolute Total Monosaccharide C'!$E$2:$T$999,14)</f>
        <v>0.012472</v>
      </c>
      <c r="X411" s="31">
        <f>VLOOKUP(A411,'Absolute Total Monosaccharide C'!$E$2:$T$999,15)</f>
        <v>0</v>
      </c>
      <c r="Y411" s="31">
        <f>VLOOKUP(A411,'Absolute Total Monosaccharide C'!$E$2:$T$999,16)</f>
        <v>0.003151</v>
      </c>
      <c r="Z411" s="100">
        <f>VLOOKUP(A411,'Absolute Total Monosaccharide C'!$E$2:$T$999,2)</f>
        <v>10.3</v>
      </c>
      <c r="AA411" s="19">
        <v>0.540255434</v>
      </c>
    </row>
    <row r="412">
      <c r="A412" s="19" t="s">
        <v>672</v>
      </c>
      <c r="B412" s="8" t="str">
        <f>VLOOKUP(A412,'Food Encyclopedia'!$C$2:$K$999,3)&amp;","&amp;VLOOKUP(A412,'Food Encyclopedia'!$C$2:$K$999,4)&amp;","&amp;VLOOKUP(A412,'Food Encyclopedia'!$C$2:$K$999,5)&amp;","&amp;VLOOKUP(A412,'Food Encyclopedia'!$C$2:$K$999,6)</f>
        <v>Milk, whole, NA, carton,Horizon Organic,Organic milk, lactose-free,Milk and Milk Products</v>
      </c>
      <c r="C412" s="2" t="s">
        <v>632</v>
      </c>
      <c r="D412" s="31" t="str">
        <f>VLOOKUP(A412,'Food Encyclopedia'!$C$2:$K$999,6)</f>
        <v>Milk and Milk Products</v>
      </c>
      <c r="E412" s="98">
        <v>100.0</v>
      </c>
      <c r="F412" s="31">
        <f t="shared" si="1"/>
        <v>100000</v>
      </c>
      <c r="G412" s="31" t="str">
        <f>VLOOKUP(A412,'Food Encyclopedia'!$C$2:$K$999,7)</f>
        <v>Dairy</v>
      </c>
      <c r="H412" s="31" t="str">
        <f t="shared" si="2"/>
        <v>#VALUE!</v>
      </c>
      <c r="I412" s="31" t="str">
        <f t="shared" si="3"/>
        <v>#VALUE!</v>
      </c>
      <c r="J412" s="99" t="str">
        <f t="shared" si="4"/>
        <v>#VALUE!</v>
      </c>
      <c r="K412" s="116" t="str">
        <f t="shared" si="5"/>
        <v>#VALUE!</v>
      </c>
      <c r="L412" s="31">
        <f>VLOOKUP(A412,'Absolute Total Monosaccharide C'!$E$2:$T$999,3)</f>
        <v>0.051817</v>
      </c>
      <c r="M412" s="31">
        <f>VLOOKUP(A412,'Absolute Total Monosaccharide C'!$E$2:$T$999,4)</f>
        <v>0.113063</v>
      </c>
      <c r="N412" s="31">
        <f>VLOOKUP(A412,'Absolute Total Monosaccharide C'!$E$2:$T$999,5)</f>
        <v>0</v>
      </c>
      <c r="O412" s="102">
        <f>VLOOKUP(A412,'Absolute Total Monosaccharide C'!$E$2:$T$999,6)</f>
        <v>0.0000144</v>
      </c>
      <c r="P412" s="106">
        <f>VLOOKUP(A412,'Absolute Total Monosaccharide C'!$E$2:$T$999,7)</f>
        <v>0.0000574</v>
      </c>
      <c r="Q412" s="31">
        <f>VLOOKUP(A412,'Absolute Total Monosaccharide C'!$E$2:$T$999,8)</f>
        <v>0</v>
      </c>
      <c r="R412" s="102">
        <f>VLOOKUP(A412,'Absolute Total Monosaccharide C'!$E$2:$T$999,9)</f>
        <v>0.0000464</v>
      </c>
      <c r="S412" s="31">
        <f>VLOOKUP(A412,'Absolute Total Monosaccharide C'!$E$2:$T$999,10)</f>
        <v>0</v>
      </c>
      <c r="T412" s="31">
        <f>VLOOKUP(A412,'Absolute Total Monosaccharide C'!$E$2:$T$999,11)</f>
        <v>0</v>
      </c>
      <c r="U412" s="31">
        <f>VLOOKUP(A412,'Absolute Total Monosaccharide C'!$E$2:$T$999,12)</f>
        <v>0</v>
      </c>
      <c r="V412" s="31">
        <f>VLOOKUP(A412,'Absolute Total Monosaccharide C'!$E$2:$T$999,13)</f>
        <v>0</v>
      </c>
      <c r="W412" s="31">
        <f>VLOOKUP(A412,'Absolute Total Monosaccharide C'!$E$2:$T$999,14)</f>
        <v>0</v>
      </c>
      <c r="X412" s="31">
        <f>VLOOKUP(A412,'Absolute Total Monosaccharide C'!$E$2:$T$999,15)</f>
        <v>0</v>
      </c>
      <c r="Y412" s="31">
        <f>VLOOKUP(A412,'Absolute Total Monosaccharide C'!$E$2:$T$999,16)</f>
        <v>0</v>
      </c>
      <c r="Z412" s="100">
        <f>VLOOKUP(A412,'Absolute Total Monosaccharide C'!$E$2:$T$999,2)</f>
        <v>10.07</v>
      </c>
      <c r="AA412" s="19">
        <v>0.265746031</v>
      </c>
    </row>
    <row r="413">
      <c r="A413" s="19" t="s">
        <v>687</v>
      </c>
      <c r="B413" s="8" t="str">
        <f>VLOOKUP(A413,'Food Encyclopedia'!$C$2:$K$999,3)&amp;","&amp;VLOOKUP(A413,'Food Encyclopedia'!$C$2:$K$999,4)&amp;","&amp;VLOOKUP(A413,'Food Encyclopedia'!$C$2:$K$999,5)&amp;","&amp;VLOOKUP(A413,'Food Encyclopedia'!$C$2:$K$999,6)</f>
        <v>Cheese, mozzarella, NA, packed,Organics,low-moisture part-skim mozzarella string cheese,Milk and Milk Products</v>
      </c>
      <c r="C413" s="2" t="s">
        <v>89</v>
      </c>
      <c r="D413" s="31" t="str">
        <f>VLOOKUP(A413,'Food Encyclopedia'!$C$2:$K$999,6)</f>
        <v>Milk and Milk Products</v>
      </c>
      <c r="E413" s="98">
        <v>55.0</v>
      </c>
      <c r="F413" s="31">
        <f t="shared" si="1"/>
        <v>55000</v>
      </c>
      <c r="G413" s="31" t="str">
        <f>VLOOKUP(A413,'Food Encyclopedia'!$C$2:$K$999,7)</f>
        <v>Dairy</v>
      </c>
      <c r="H413" s="31" t="str">
        <f t="shared" si="2"/>
        <v>#VALUE!</v>
      </c>
      <c r="I413" s="31" t="str">
        <f t="shared" si="3"/>
        <v>#VALUE!</v>
      </c>
      <c r="J413" s="99" t="str">
        <f t="shared" si="4"/>
        <v>#VALUE!</v>
      </c>
      <c r="K413" s="116" t="str">
        <f t="shared" si="5"/>
        <v>#VALUE!</v>
      </c>
      <c r="L413" s="31">
        <f>VLOOKUP(A413,'Absolute Total Monosaccharide C'!$E$2:$T$999,3)</f>
        <v>0.00334</v>
      </c>
      <c r="M413" s="31">
        <f>VLOOKUP(A413,'Absolute Total Monosaccharide C'!$E$2:$T$999,4)</f>
        <v>0.007714</v>
      </c>
      <c r="N413" s="31">
        <f>VLOOKUP(A413,'Absolute Total Monosaccharide C'!$E$2:$T$999,5)</f>
        <v>0.000105</v>
      </c>
      <c r="O413" s="102">
        <f>VLOOKUP(A413,'Absolute Total Monosaccharide C'!$E$2:$T$999,6)</f>
        <v>0.0000396</v>
      </c>
      <c r="P413" s="106">
        <f>VLOOKUP(A413,'Absolute Total Monosaccharide C'!$E$2:$T$999,7)</f>
        <v>0.0000173</v>
      </c>
      <c r="Q413" s="31">
        <f>VLOOKUP(A413,'Absolute Total Monosaccharide C'!$E$2:$T$999,8)</f>
        <v>0.00017</v>
      </c>
      <c r="R413" s="31">
        <f>VLOOKUP(A413,'Absolute Total Monosaccharide C'!$E$2:$T$999,9)</f>
        <v>0.000164</v>
      </c>
      <c r="S413" s="31">
        <f>VLOOKUP(A413,'Absolute Total Monosaccharide C'!$E$2:$T$999,10)</f>
        <v>0</v>
      </c>
      <c r="T413" s="31">
        <f>VLOOKUP(A413,'Absolute Total Monosaccharide C'!$E$2:$T$999,11)</f>
        <v>0</v>
      </c>
      <c r="U413" s="31">
        <f>VLOOKUP(A413,'Absolute Total Monosaccharide C'!$E$2:$T$999,12)</f>
        <v>0</v>
      </c>
      <c r="V413" s="31">
        <f>VLOOKUP(A413,'Absolute Total Monosaccharide C'!$E$2:$T$999,13)</f>
        <v>0</v>
      </c>
      <c r="W413" s="31">
        <f>VLOOKUP(A413,'Absolute Total Monosaccharide C'!$E$2:$T$999,14)</f>
        <v>0</v>
      </c>
      <c r="X413" s="31">
        <f>VLOOKUP(A413,'Absolute Total Monosaccharide C'!$E$2:$T$999,15)</f>
        <v>0</v>
      </c>
      <c r="Y413" s="31">
        <f>VLOOKUP(A413,'Absolute Total Monosaccharide C'!$E$2:$T$999,16)</f>
        <v>0.000367</v>
      </c>
      <c r="Z413" s="100">
        <f>VLOOKUP(A413,'Absolute Total Monosaccharide C'!$E$2:$T$999,2)</f>
        <v>10.32</v>
      </c>
      <c r="AA413" s="31"/>
    </row>
    <row r="414">
      <c r="A414" s="19" t="s">
        <v>334</v>
      </c>
      <c r="B414" s="8" t="str">
        <f>VLOOKUP(A414,'Food Encyclopedia'!$C$2:$K$999,3)&amp;","&amp;VLOOKUP(A414,'Food Encyclopedia'!$C$2:$K$999,4)&amp;","&amp;VLOOKUP(A414,'Food Encyclopedia'!$C$2:$K$999,5)&amp;","&amp;VLOOKUP(A414,'Food Encyclopedia'!$C$2:$K$999,6)</f>
        <v>Lemon, NA, juice, fresh,Paramount Citrus,,Fruits</v>
      </c>
      <c r="C414" s="2" t="s">
        <v>89</v>
      </c>
      <c r="D414" s="31" t="str">
        <f>VLOOKUP(A414,'Food Encyclopedia'!$C$2:$K$999,6)</f>
        <v>Fruits</v>
      </c>
      <c r="E414" s="98">
        <v>10.0</v>
      </c>
      <c r="F414" s="31">
        <f t="shared" si="1"/>
        <v>10000</v>
      </c>
      <c r="G414" s="31" t="str">
        <f>VLOOKUP(A414,'Food Encyclopedia'!$C$2:$K$999,7)</f>
        <v>Fruit</v>
      </c>
      <c r="H414" s="31" t="str">
        <f t="shared" si="2"/>
        <v>#VALUE!</v>
      </c>
      <c r="I414" s="31" t="str">
        <f t="shared" si="3"/>
        <v>#VALUE!</v>
      </c>
      <c r="J414" s="99" t="str">
        <f t="shared" si="4"/>
        <v>#VALUE!</v>
      </c>
      <c r="K414" s="116" t="str">
        <f t="shared" si="5"/>
        <v>#VALUE!</v>
      </c>
      <c r="L414" s="31" t="str">
        <f>VLOOKUP(A414,'Absolute Total Monosaccharide C'!$E$2:$T$999,3)</f>
        <v/>
      </c>
      <c r="M414" s="31" t="str">
        <f>VLOOKUP(A414,'Absolute Total Monosaccharide C'!$E$2:$T$999,4)</f>
        <v/>
      </c>
      <c r="N414" s="31" t="str">
        <f>VLOOKUP(A414,'Absolute Total Monosaccharide C'!$E$2:$T$999,5)</f>
        <v/>
      </c>
      <c r="O414" s="31" t="str">
        <f>VLOOKUP(A414,'Absolute Total Monosaccharide C'!$E$2:$T$999,6)</f>
        <v/>
      </c>
      <c r="P414" s="100" t="str">
        <f>VLOOKUP(A414,'Absolute Total Monosaccharide C'!$E$2:$T$999,7)</f>
        <v/>
      </c>
      <c r="Q414" s="31" t="str">
        <f>VLOOKUP(A414,'Absolute Total Monosaccharide C'!$E$2:$T$999,8)</f>
        <v/>
      </c>
      <c r="R414" s="31" t="str">
        <f>VLOOKUP(A414,'Absolute Total Monosaccharide C'!$E$2:$T$999,9)</f>
        <v/>
      </c>
      <c r="S414" s="31" t="str">
        <f>VLOOKUP(A414,'Absolute Total Monosaccharide C'!$E$2:$T$999,10)</f>
        <v/>
      </c>
      <c r="T414" s="31" t="str">
        <f>VLOOKUP(A414,'Absolute Total Monosaccharide C'!$E$2:$T$999,11)</f>
        <v/>
      </c>
      <c r="U414" s="31" t="str">
        <f>VLOOKUP(A414,'Absolute Total Monosaccharide C'!$E$2:$T$999,12)</f>
        <v/>
      </c>
      <c r="V414" s="31" t="str">
        <f>VLOOKUP(A414,'Absolute Total Monosaccharide C'!$E$2:$T$999,13)</f>
        <v/>
      </c>
      <c r="W414" s="31" t="str">
        <f>VLOOKUP(A414,'Absolute Total Monosaccharide C'!$E$2:$T$999,14)</f>
        <v/>
      </c>
      <c r="X414" s="31" t="str">
        <f>VLOOKUP(A414,'Absolute Total Monosaccharide C'!$E$2:$T$999,15)</f>
        <v/>
      </c>
      <c r="Y414" s="31" t="str">
        <f>VLOOKUP(A414,'Absolute Total Monosaccharide C'!$E$2:$T$999,16)</f>
        <v/>
      </c>
      <c r="Z414" s="100" t="str">
        <f>VLOOKUP(A414,'Absolute Total Monosaccharide C'!$E$2:$T$999,2)</f>
        <v/>
      </c>
      <c r="AA414" s="31"/>
    </row>
    <row r="415">
      <c r="A415" s="19" t="s">
        <v>336</v>
      </c>
      <c r="B415" s="8" t="str">
        <f>VLOOKUP(A415,'Food Encyclopedia'!$C$2:$K$999,3)&amp;","&amp;VLOOKUP(A415,'Food Encyclopedia'!$C$2:$K$999,4)&amp;","&amp;VLOOKUP(A415,'Food Encyclopedia'!$C$2:$K$999,5)&amp;","&amp;VLOOKUP(A415,'Food Encyclopedia'!$C$2:$K$999,6)</f>
        <v>Lime, regular, juice, fresh,Susie,,Fruits</v>
      </c>
      <c r="C415" s="2" t="s">
        <v>89</v>
      </c>
      <c r="D415" s="31" t="str">
        <f>VLOOKUP(A415,'Food Encyclopedia'!$C$2:$K$999,6)</f>
        <v>Fruits</v>
      </c>
      <c r="E415" s="98">
        <v>10.0</v>
      </c>
      <c r="F415" s="31">
        <f t="shared" si="1"/>
        <v>10000</v>
      </c>
      <c r="G415" s="31" t="str">
        <f>VLOOKUP(A415,'Food Encyclopedia'!$C$2:$K$999,7)</f>
        <v>Fruit</v>
      </c>
      <c r="H415" s="31" t="str">
        <f t="shared" si="2"/>
        <v>#VALUE!</v>
      </c>
      <c r="I415" s="31" t="str">
        <f t="shared" si="3"/>
        <v>#VALUE!</v>
      </c>
      <c r="J415" s="99" t="str">
        <f t="shared" si="4"/>
        <v>#VALUE!</v>
      </c>
      <c r="K415" s="116" t="str">
        <f t="shared" si="5"/>
        <v>#VALUE!</v>
      </c>
      <c r="L415" s="31" t="str">
        <f>VLOOKUP(A415,'Absolute Total Monosaccharide C'!$E$2:$T$999,3)</f>
        <v/>
      </c>
      <c r="M415" s="31" t="str">
        <f>VLOOKUP(A415,'Absolute Total Monosaccharide C'!$E$2:$T$999,4)</f>
        <v/>
      </c>
      <c r="N415" s="31" t="str">
        <f>VLOOKUP(A415,'Absolute Total Monosaccharide C'!$E$2:$T$999,5)</f>
        <v/>
      </c>
      <c r="O415" s="31" t="str">
        <f>VLOOKUP(A415,'Absolute Total Monosaccharide C'!$E$2:$T$999,6)</f>
        <v/>
      </c>
      <c r="P415" s="100" t="str">
        <f>VLOOKUP(A415,'Absolute Total Monosaccharide C'!$E$2:$T$999,7)</f>
        <v/>
      </c>
      <c r="Q415" s="31" t="str">
        <f>VLOOKUP(A415,'Absolute Total Monosaccharide C'!$E$2:$T$999,8)</f>
        <v/>
      </c>
      <c r="R415" s="31" t="str">
        <f>VLOOKUP(A415,'Absolute Total Monosaccharide C'!$E$2:$T$999,9)</f>
        <v/>
      </c>
      <c r="S415" s="31" t="str">
        <f>VLOOKUP(A415,'Absolute Total Monosaccharide C'!$E$2:$T$999,10)</f>
        <v/>
      </c>
      <c r="T415" s="31" t="str">
        <f>VLOOKUP(A415,'Absolute Total Monosaccharide C'!$E$2:$T$999,11)</f>
        <v/>
      </c>
      <c r="U415" s="31" t="str">
        <f>VLOOKUP(A415,'Absolute Total Monosaccharide C'!$E$2:$T$999,12)</f>
        <v/>
      </c>
      <c r="V415" s="31" t="str">
        <f>VLOOKUP(A415,'Absolute Total Monosaccharide C'!$E$2:$T$999,13)</f>
        <v/>
      </c>
      <c r="W415" s="31" t="str">
        <f>VLOOKUP(A415,'Absolute Total Monosaccharide C'!$E$2:$T$999,14)</f>
        <v/>
      </c>
      <c r="X415" s="31" t="str">
        <f>VLOOKUP(A415,'Absolute Total Monosaccharide C'!$E$2:$T$999,15)</f>
        <v/>
      </c>
      <c r="Y415" s="31" t="str">
        <f>VLOOKUP(A415,'Absolute Total Monosaccharide C'!$E$2:$T$999,16)</f>
        <v/>
      </c>
      <c r="Z415" s="100" t="str">
        <f>VLOOKUP(A415,'Absolute Total Monosaccharide C'!$E$2:$T$999,2)</f>
        <v/>
      </c>
      <c r="AA415" s="31"/>
    </row>
    <row r="416">
      <c r="A416" s="19" t="s">
        <v>520</v>
      </c>
      <c r="B416" s="8" t="str">
        <f>VLOOKUP(A416,'Food Encyclopedia'!$C$2:$K$999,3)&amp;","&amp;VLOOKUP(A416,'Food Encyclopedia'!$C$2:$K$999,4)&amp;","&amp;VLOOKUP(A416,'Food Encyclopedia'!$C$2:$K$999,5)&amp;","&amp;VLOOKUP(A416,'Food Encyclopedia'!$C$2:$K$999,6)</f>
        <v>Potato, mini medley (red), flesh, fresh,Signature Farms,,Vegetables</v>
      </c>
      <c r="C416" s="2" t="s">
        <v>380</v>
      </c>
      <c r="D416" s="31" t="str">
        <f>VLOOKUP(A416,'Food Encyclopedia'!$C$2:$K$999,6)</f>
        <v>Vegetables</v>
      </c>
      <c r="E416" s="98">
        <v>70.0</v>
      </c>
      <c r="F416" s="31">
        <f t="shared" si="1"/>
        <v>70000</v>
      </c>
      <c r="G416" s="31" t="str">
        <f>VLOOKUP(A416,'Food Encyclopedia'!$C$2:$K$999,7)</f>
        <v>Vegetable</v>
      </c>
      <c r="H416" s="31" t="str">
        <f t="shared" si="2"/>
        <v>#VALUE!</v>
      </c>
      <c r="I416" s="31" t="str">
        <f t="shared" si="3"/>
        <v>#VALUE!</v>
      </c>
      <c r="J416" s="99" t="str">
        <f t="shared" si="4"/>
        <v>#VALUE!</v>
      </c>
      <c r="K416" s="116" t="str">
        <f t="shared" si="5"/>
        <v>#VALUE!</v>
      </c>
      <c r="L416" s="31" t="str">
        <f>VLOOKUP(A416,'Absolute Total Monosaccharide C'!$E$2:$T$999,3)</f>
        <v/>
      </c>
      <c r="M416" s="31" t="str">
        <f>VLOOKUP(A416,'Absolute Total Monosaccharide C'!$E$2:$T$999,4)</f>
        <v/>
      </c>
      <c r="N416" s="31" t="str">
        <f>VLOOKUP(A416,'Absolute Total Monosaccharide C'!$E$2:$T$999,5)</f>
        <v/>
      </c>
      <c r="O416" s="31" t="str">
        <f>VLOOKUP(A416,'Absolute Total Monosaccharide C'!$E$2:$T$999,6)</f>
        <v/>
      </c>
      <c r="P416" s="100" t="str">
        <f>VLOOKUP(A416,'Absolute Total Monosaccharide C'!$E$2:$T$999,7)</f>
        <v/>
      </c>
      <c r="Q416" s="31" t="str">
        <f>VLOOKUP(A416,'Absolute Total Monosaccharide C'!$E$2:$T$999,8)</f>
        <v/>
      </c>
      <c r="R416" s="31" t="str">
        <f>VLOOKUP(A416,'Absolute Total Monosaccharide C'!$E$2:$T$999,9)</f>
        <v/>
      </c>
      <c r="S416" s="31" t="str">
        <f>VLOOKUP(A416,'Absolute Total Monosaccharide C'!$E$2:$T$999,10)</f>
        <v/>
      </c>
      <c r="T416" s="31" t="str">
        <f>VLOOKUP(A416,'Absolute Total Monosaccharide C'!$E$2:$T$999,11)</f>
        <v/>
      </c>
      <c r="U416" s="31" t="str">
        <f>VLOOKUP(A416,'Absolute Total Monosaccharide C'!$E$2:$T$999,12)</f>
        <v/>
      </c>
      <c r="V416" s="105" t="str">
        <f>VLOOKUP(A416,'Absolute Total Monosaccharide C'!$E$2:$T$999,13)</f>
        <v/>
      </c>
      <c r="W416" s="31" t="str">
        <f>VLOOKUP(A416,'Absolute Total Monosaccharide C'!$E$2:$T$999,14)</f>
        <v/>
      </c>
      <c r="X416" s="31" t="str">
        <f>VLOOKUP(A416,'Absolute Total Monosaccharide C'!$E$2:$T$999,15)</f>
        <v/>
      </c>
      <c r="Y416" s="31" t="str">
        <f>VLOOKUP(A416,'Absolute Total Monosaccharide C'!$E$2:$T$999,16)</f>
        <v/>
      </c>
      <c r="Z416" s="100" t="str">
        <f>VLOOKUP(A416,'Absolute Total Monosaccharide C'!$E$2:$T$999,2)</f>
        <v/>
      </c>
      <c r="AA416" s="31"/>
    </row>
    <row r="417">
      <c r="A417" s="19" t="s">
        <v>522</v>
      </c>
      <c r="B417" s="8" t="str">
        <f>VLOOKUP(A417,'Food Encyclopedia'!$C$2:$K$999,3)&amp;","&amp;VLOOKUP(A417,'Food Encyclopedia'!$C$2:$K$999,4)&amp;","&amp;VLOOKUP(A417,'Food Encyclopedia'!$C$2:$K$999,5)&amp;","&amp;VLOOKUP(A417,'Food Encyclopedia'!$C$2:$K$999,6)</f>
        <v>Potato, blushing belle, flesh, fresh,The little potato company,,Vegetables</v>
      </c>
      <c r="C417" s="2" t="s">
        <v>380</v>
      </c>
      <c r="D417" s="31" t="str">
        <f>VLOOKUP(A417,'Food Encyclopedia'!$C$2:$K$999,6)</f>
        <v>Vegetables</v>
      </c>
      <c r="E417" s="98">
        <v>70.0</v>
      </c>
      <c r="F417" s="31">
        <f t="shared" si="1"/>
        <v>70000</v>
      </c>
      <c r="G417" s="31" t="str">
        <f>VLOOKUP(A417,'Food Encyclopedia'!$C$2:$K$999,7)</f>
        <v>Vegetable</v>
      </c>
      <c r="H417" s="31" t="str">
        <f t="shared" si="2"/>
        <v>#VALUE!</v>
      </c>
      <c r="I417" s="31" t="str">
        <f t="shared" si="3"/>
        <v>#VALUE!</v>
      </c>
      <c r="J417" s="99" t="str">
        <f t="shared" si="4"/>
        <v>#VALUE!</v>
      </c>
      <c r="K417" s="116" t="str">
        <f t="shared" si="5"/>
        <v>#VALUE!</v>
      </c>
      <c r="L417" s="31" t="str">
        <f>VLOOKUP(A417,'Absolute Total Monosaccharide C'!$E$2:$T$999,3)</f>
        <v/>
      </c>
      <c r="M417" s="31" t="str">
        <f>VLOOKUP(A417,'Absolute Total Monosaccharide C'!$E$2:$T$999,4)</f>
        <v/>
      </c>
      <c r="N417" s="31" t="str">
        <f>VLOOKUP(A417,'Absolute Total Monosaccharide C'!$E$2:$T$999,5)</f>
        <v/>
      </c>
      <c r="O417" s="31" t="str">
        <f>VLOOKUP(A417,'Absolute Total Monosaccharide C'!$E$2:$T$999,6)</f>
        <v/>
      </c>
      <c r="P417" s="100" t="str">
        <f>VLOOKUP(A417,'Absolute Total Monosaccharide C'!$E$2:$T$999,7)</f>
        <v/>
      </c>
      <c r="Q417" s="31" t="str">
        <f>VLOOKUP(A417,'Absolute Total Monosaccharide C'!$E$2:$T$999,8)</f>
        <v/>
      </c>
      <c r="R417" s="31" t="str">
        <f>VLOOKUP(A417,'Absolute Total Monosaccharide C'!$E$2:$T$999,9)</f>
        <v/>
      </c>
      <c r="S417" s="31" t="str">
        <f>VLOOKUP(A417,'Absolute Total Monosaccharide C'!$E$2:$T$999,10)</f>
        <v/>
      </c>
      <c r="T417" s="31" t="str">
        <f>VLOOKUP(A417,'Absolute Total Monosaccharide C'!$E$2:$T$999,11)</f>
        <v/>
      </c>
      <c r="U417" s="31" t="str">
        <f>VLOOKUP(A417,'Absolute Total Monosaccharide C'!$E$2:$T$999,12)</f>
        <v/>
      </c>
      <c r="V417" s="105" t="str">
        <f>VLOOKUP(A417,'Absolute Total Monosaccharide C'!$E$2:$T$999,13)</f>
        <v/>
      </c>
      <c r="W417" s="31" t="str">
        <f>VLOOKUP(A417,'Absolute Total Monosaccharide C'!$E$2:$T$999,14)</f>
        <v/>
      </c>
      <c r="X417" s="31" t="str">
        <f>VLOOKUP(A417,'Absolute Total Monosaccharide C'!$E$2:$T$999,15)</f>
        <v/>
      </c>
      <c r="Y417" s="31" t="str">
        <f>VLOOKUP(A417,'Absolute Total Monosaccharide C'!$E$2:$T$999,16)</f>
        <v/>
      </c>
      <c r="Z417" s="100" t="str">
        <f>VLOOKUP(A417,'Absolute Total Monosaccharide C'!$E$2:$T$999,2)</f>
        <v/>
      </c>
      <c r="AA417" s="31"/>
    </row>
    <row r="418">
      <c r="A418" s="19" t="s">
        <v>523</v>
      </c>
      <c r="B418" s="8" t="str">
        <f>VLOOKUP(A418,'Food Encyclopedia'!$C$2:$K$999,3)&amp;","&amp;VLOOKUP(A418,'Food Encyclopedia'!$C$2:$K$999,4)&amp;","&amp;VLOOKUP(A418,'Food Encyclopedia'!$C$2:$K$999,5)&amp;","&amp;VLOOKUP(A418,'Food Encyclopedia'!$C$2:$K$999,6)</f>
        <v>Potato, sweet, flesh, fresh,Valperdo Farms,,Vegetables</v>
      </c>
      <c r="C418" s="2" t="s">
        <v>380</v>
      </c>
      <c r="D418" s="31" t="str">
        <f>VLOOKUP(A418,'Food Encyclopedia'!$C$2:$K$999,6)</f>
        <v>Vegetables</v>
      </c>
      <c r="E418" s="98">
        <v>70.0</v>
      </c>
      <c r="F418" s="31">
        <f t="shared" si="1"/>
        <v>70000</v>
      </c>
      <c r="G418" s="31" t="str">
        <f>VLOOKUP(A418,'Food Encyclopedia'!$C$2:$K$999,7)</f>
        <v>Vegetable</v>
      </c>
      <c r="H418" s="31" t="str">
        <f t="shared" si="2"/>
        <v>#VALUE!</v>
      </c>
      <c r="I418" s="31" t="str">
        <f t="shared" si="3"/>
        <v>#VALUE!</v>
      </c>
      <c r="J418" s="99" t="str">
        <f t="shared" si="4"/>
        <v>#VALUE!</v>
      </c>
      <c r="K418" s="116" t="str">
        <f t="shared" si="5"/>
        <v>#VALUE!</v>
      </c>
      <c r="L418" s="31" t="str">
        <f>VLOOKUP(A418,'Absolute Total Monosaccharide C'!$E$2:$T$999,3)</f>
        <v/>
      </c>
      <c r="M418" s="31" t="str">
        <f>VLOOKUP(A418,'Absolute Total Monosaccharide C'!$E$2:$T$999,4)</f>
        <v/>
      </c>
      <c r="N418" s="31" t="str">
        <f>VLOOKUP(A418,'Absolute Total Monosaccharide C'!$E$2:$T$999,5)</f>
        <v/>
      </c>
      <c r="O418" s="31" t="str">
        <f>VLOOKUP(A418,'Absolute Total Monosaccharide C'!$E$2:$T$999,6)</f>
        <v/>
      </c>
      <c r="P418" s="100" t="str">
        <f>VLOOKUP(A418,'Absolute Total Monosaccharide C'!$E$2:$T$999,7)</f>
        <v/>
      </c>
      <c r="Q418" s="31" t="str">
        <f>VLOOKUP(A418,'Absolute Total Monosaccharide C'!$E$2:$T$999,8)</f>
        <v/>
      </c>
      <c r="R418" s="31" t="str">
        <f>VLOOKUP(A418,'Absolute Total Monosaccharide C'!$E$2:$T$999,9)</f>
        <v/>
      </c>
      <c r="S418" s="31" t="str">
        <f>VLOOKUP(A418,'Absolute Total Monosaccharide C'!$E$2:$T$999,10)</f>
        <v/>
      </c>
      <c r="T418" s="31" t="str">
        <f>VLOOKUP(A418,'Absolute Total Monosaccharide C'!$E$2:$T$999,11)</f>
        <v/>
      </c>
      <c r="U418" s="31" t="str">
        <f>VLOOKUP(A418,'Absolute Total Monosaccharide C'!$E$2:$T$999,12)</f>
        <v/>
      </c>
      <c r="V418" s="105" t="str">
        <f>VLOOKUP(A418,'Absolute Total Monosaccharide C'!$E$2:$T$999,13)</f>
        <v/>
      </c>
      <c r="W418" s="31" t="str">
        <f>VLOOKUP(A418,'Absolute Total Monosaccharide C'!$E$2:$T$999,14)</f>
        <v/>
      </c>
      <c r="X418" s="31" t="str">
        <f>VLOOKUP(A418,'Absolute Total Monosaccharide C'!$E$2:$T$999,15)</f>
        <v/>
      </c>
      <c r="Y418" s="31" t="str">
        <f>VLOOKUP(A418,'Absolute Total Monosaccharide C'!$E$2:$T$999,16)</f>
        <v/>
      </c>
      <c r="Z418" s="100" t="str">
        <f>VLOOKUP(A418,'Absolute Total Monosaccharide C'!$E$2:$T$999,2)</f>
        <v/>
      </c>
      <c r="AA418" s="31"/>
    </row>
    <row r="419">
      <c r="A419" s="19" t="s">
        <v>633</v>
      </c>
      <c r="B419" s="8" t="str">
        <f>VLOOKUP(A419,'Food Encyclopedia'!$C$2:$K$999,3)&amp;","&amp;VLOOKUP(A419,'Food Encyclopedia'!$C$2:$K$999,4)&amp;","&amp;VLOOKUP(A419,'Food Encyclopedia'!$C$2:$K$999,5)&amp;","&amp;VLOOKUP(A419,'Food Encyclopedia'!$C$2:$K$999,6)</f>
        <v>Milk, almond, NA, carton,Organics,Original Almondmilk,Beans, Peas, Legumes, Nuts, Seeds</v>
      </c>
      <c r="C419" s="2" t="s">
        <v>632</v>
      </c>
      <c r="D419" s="31" t="str">
        <f>VLOOKUP(A419,'Food Encyclopedia'!$C$2:$K$999,6)</f>
        <v>Beans, Peas, Legumes, Nuts, Seeds</v>
      </c>
      <c r="E419" s="98">
        <v>100.0</v>
      </c>
      <c r="F419" s="31">
        <f t="shared" si="1"/>
        <v>100000</v>
      </c>
      <c r="G419" s="31" t="str">
        <f>VLOOKUP(A419,'Food Encyclopedia'!$C$2:$K$999,7)</f>
        <v>Dairy</v>
      </c>
      <c r="H419" s="31" t="str">
        <f t="shared" si="2"/>
        <v>#VALUE!</v>
      </c>
      <c r="I419" s="31" t="str">
        <f t="shared" si="3"/>
        <v>#VALUE!</v>
      </c>
      <c r="J419" s="99" t="str">
        <f t="shared" si="4"/>
        <v>#VALUE!</v>
      </c>
      <c r="K419" s="116" t="str">
        <f t="shared" si="5"/>
        <v>#VALUE!</v>
      </c>
      <c r="L419" s="31">
        <f>VLOOKUP(A419,'Absolute Total Monosaccharide C'!$E$2:$T$999,3)</f>
        <v>0.014203</v>
      </c>
      <c r="M419" s="31">
        <f>VLOOKUP(A419,'Absolute Total Monosaccharide C'!$E$2:$T$999,4)</f>
        <v>0.025313</v>
      </c>
      <c r="N419" s="31">
        <f>VLOOKUP(A419,'Absolute Total Monosaccharide C'!$E$2:$T$999,5)</f>
        <v>0.001655</v>
      </c>
      <c r="O419" s="31">
        <f>VLOOKUP(A419,'Absolute Total Monosaccharide C'!$E$2:$T$999,6)</f>
        <v>0.00299</v>
      </c>
      <c r="P419" s="100">
        <f>VLOOKUP(A419,'Absolute Total Monosaccharide C'!$E$2:$T$999,7)</f>
        <v>0.027328</v>
      </c>
      <c r="Q419" s="31">
        <f>VLOOKUP(A419,'Absolute Total Monosaccharide C'!$E$2:$T$999,8)</f>
        <v>0.001181</v>
      </c>
      <c r="R419" s="31">
        <f>VLOOKUP(A419,'Absolute Total Monosaccharide C'!$E$2:$T$999,9)</f>
        <v>0.006044</v>
      </c>
      <c r="S419" s="31">
        <f>VLOOKUP(A419,'Absolute Total Monosaccharide C'!$E$2:$T$999,10)</f>
        <v>0.002232</v>
      </c>
      <c r="T419" s="31">
        <f>VLOOKUP(A419,'Absolute Total Monosaccharide C'!$E$2:$T$999,11)</f>
        <v>0.002072</v>
      </c>
      <c r="U419" s="31">
        <f>VLOOKUP(A419,'Absolute Total Monosaccharide C'!$E$2:$T$999,12)</f>
        <v>0</v>
      </c>
      <c r="V419" s="31">
        <f>VLOOKUP(A419,'Absolute Total Monosaccharide C'!$E$2:$T$999,13)</f>
        <v>0</v>
      </c>
      <c r="W419" s="31">
        <f>VLOOKUP(A419,'Absolute Total Monosaccharide C'!$E$2:$T$999,14)</f>
        <v>0.009011</v>
      </c>
      <c r="X419" s="31">
        <f>VLOOKUP(A419,'Absolute Total Monosaccharide C'!$E$2:$T$999,15)</f>
        <v>0</v>
      </c>
      <c r="Y419" s="31">
        <f>VLOOKUP(A419,'Absolute Total Monosaccharide C'!$E$2:$T$999,16)</f>
        <v>0.000225</v>
      </c>
      <c r="Z419" s="100">
        <f>VLOOKUP(A419,'Absolute Total Monosaccharide C'!$E$2:$T$999,2)</f>
        <v>10.055</v>
      </c>
      <c r="AA419" s="31"/>
    </row>
    <row r="420">
      <c r="A420" s="19" t="s">
        <v>701</v>
      </c>
      <c r="B420" s="8" t="str">
        <f>VLOOKUP(A420,'Food Encyclopedia'!$C$2:$K$999,3)&amp;","&amp;VLOOKUP(A420,'Food Encyclopedia'!$C$2:$K$999,4)&amp;","&amp;VLOOKUP(A420,'Food Encyclopedia'!$C$2:$K$999,5)&amp;","&amp;VLOOKUP(A420,'Food Encyclopedia'!$C$2:$K$999,6)</f>
        <v>Hummus, roasted red pepper, NA, pre-cooked,Sabra,Roasted red pepper hummus,Beans, Peas, Legumes, Nuts, Seeds</v>
      </c>
      <c r="C420" s="2" t="s">
        <v>89</v>
      </c>
      <c r="D420" s="31" t="str">
        <f>VLOOKUP(A420,'Food Encyclopedia'!$C$2:$K$999,6)</f>
        <v>Beans, Peas, Legumes, Nuts, Seeds</v>
      </c>
      <c r="E420" s="98">
        <v>15.0</v>
      </c>
      <c r="F420" s="31">
        <f t="shared" si="1"/>
        <v>15000</v>
      </c>
      <c r="G420" s="31" t="str">
        <f>VLOOKUP(A420,'Food Encyclopedia'!$C$2:$K$999,7)</f>
        <v>Snack</v>
      </c>
      <c r="H420" s="31" t="str">
        <f t="shared" si="2"/>
        <v>#VALUE!</v>
      </c>
      <c r="I420" s="31" t="str">
        <f t="shared" si="3"/>
        <v>#VALUE!</v>
      </c>
      <c r="J420" s="99" t="str">
        <f t="shared" si="4"/>
        <v>#VALUE!</v>
      </c>
      <c r="K420" s="116" t="str">
        <f t="shared" si="5"/>
        <v>#VALUE!</v>
      </c>
      <c r="L420" s="31">
        <f>VLOOKUP(A420,'Absolute Total Monosaccharide C'!$E$2:$T$999,3)</f>
        <v>0.151185</v>
      </c>
      <c r="M420" s="31">
        <f>VLOOKUP(A420,'Absolute Total Monosaccharide C'!$E$2:$T$999,4)</f>
        <v>0.015122</v>
      </c>
      <c r="N420" s="31">
        <f>VLOOKUP(A420,'Absolute Total Monosaccharide C'!$E$2:$T$999,5)</f>
        <v>0.002874</v>
      </c>
      <c r="O420" s="31">
        <f>VLOOKUP(A420,'Absolute Total Monosaccharide C'!$E$2:$T$999,6)</f>
        <v>0.002332</v>
      </c>
      <c r="P420" s="100">
        <f>VLOOKUP(A420,'Absolute Total Monosaccharide C'!$E$2:$T$999,7)</f>
        <v>0.014306</v>
      </c>
      <c r="Q420" s="31">
        <f>VLOOKUP(A420,'Absolute Total Monosaccharide C'!$E$2:$T$999,8)</f>
        <v>0.000622</v>
      </c>
      <c r="R420" s="31">
        <f>VLOOKUP(A420,'Absolute Total Monosaccharide C'!$E$2:$T$999,9)</f>
        <v>0.000868</v>
      </c>
      <c r="S420" s="31">
        <f>VLOOKUP(A420,'Absolute Total Monosaccharide C'!$E$2:$T$999,10)</f>
        <v>0.000132</v>
      </c>
      <c r="T420" s="31">
        <f>VLOOKUP(A420,'Absolute Total Monosaccharide C'!$E$2:$T$999,11)</f>
        <v>0.001841</v>
      </c>
      <c r="U420" s="31">
        <f>VLOOKUP(A420,'Absolute Total Monosaccharide C'!$E$2:$T$999,12)</f>
        <v>0</v>
      </c>
      <c r="V420" s="31">
        <f>VLOOKUP(A420,'Absolute Total Monosaccharide C'!$E$2:$T$999,13)</f>
        <v>0</v>
      </c>
      <c r="W420" s="31">
        <f>VLOOKUP(A420,'Absolute Total Monosaccharide C'!$E$2:$T$999,14)</f>
        <v>0.009052</v>
      </c>
      <c r="X420" s="31">
        <f>VLOOKUP(A420,'Absolute Total Monosaccharide C'!$E$2:$T$999,15)</f>
        <v>0</v>
      </c>
      <c r="Y420" s="31">
        <f>VLOOKUP(A420,'Absolute Total Monosaccharide C'!$E$2:$T$999,16)</f>
        <v>0.00045</v>
      </c>
      <c r="Z420" s="100">
        <f>VLOOKUP(A420,'Absolute Total Monosaccharide C'!$E$2:$T$999,2)</f>
        <v>11.256</v>
      </c>
      <c r="AA420" s="31"/>
    </row>
    <row r="421">
      <c r="A421" s="19" t="s">
        <v>751</v>
      </c>
      <c r="B421" s="8" t="str">
        <f>VLOOKUP(A421,'Food Encyclopedia'!$C$2:$K$999,3)&amp;","&amp;VLOOKUP(A421,'Food Encyclopedia'!$C$2:$K$999,4)&amp;","&amp;VLOOKUP(A421,'Food Encyclopedia'!$C$2:$K$999,5)&amp;","&amp;VLOOKUP(A421,'Food Encyclopedia'!$C$2:$K$999,6)</f>
        <v>Xanthan gum, commercial product, packed,Bob's Red Mill,,Grain Products</v>
      </c>
      <c r="C421" s="2" t="s">
        <v>89</v>
      </c>
      <c r="D421" s="31" t="str">
        <f>VLOOKUP(A421,'Food Encyclopedia'!$C$2:$K$999,6)</f>
        <v>Grain Products</v>
      </c>
      <c r="E421" s="98">
        <v>40.0</v>
      </c>
      <c r="F421" s="31">
        <f t="shared" si="1"/>
        <v>40000</v>
      </c>
      <c r="G421" s="31" t="str">
        <f>VLOOKUP(A421,'Food Encyclopedia'!$C$2:$K$999,7)</f>
        <v>Flour</v>
      </c>
      <c r="H421" s="31" t="str">
        <f t="shared" si="2"/>
        <v>#VALUE!</v>
      </c>
      <c r="I421" s="31" t="str">
        <f t="shared" si="3"/>
        <v>#VALUE!</v>
      </c>
      <c r="J421" s="99" t="str">
        <f t="shared" si="4"/>
        <v>#VALUE!</v>
      </c>
      <c r="K421" s="116" t="str">
        <f t="shared" si="5"/>
        <v>#VALUE!</v>
      </c>
      <c r="L421" s="31">
        <f>VLOOKUP(A421,'Absolute Total Monosaccharide C'!$E$2:$T$999,3)</f>
        <v>0.208399</v>
      </c>
      <c r="M421" s="31">
        <f>VLOOKUP(A421,'Absolute Total Monosaccharide C'!$E$2:$T$999,4)</f>
        <v>0.001031</v>
      </c>
      <c r="N421" s="31">
        <f>VLOOKUP(A421,'Absolute Total Monosaccharide C'!$E$2:$T$999,5)</f>
        <v>0.002776</v>
      </c>
      <c r="O421" s="31">
        <f>VLOOKUP(A421,'Absolute Total Monosaccharide C'!$E$2:$T$999,6)</f>
        <v>0.000656</v>
      </c>
      <c r="P421" s="100">
        <f>VLOOKUP(A421,'Absolute Total Monosaccharide C'!$E$2:$T$999,7)</f>
        <v>0.001517</v>
      </c>
      <c r="Q421" s="31">
        <f>VLOOKUP(A421,'Absolute Total Monosaccharide C'!$E$2:$T$999,8)</f>
        <v>0.000501</v>
      </c>
      <c r="R421" s="31">
        <f>VLOOKUP(A421,'Absolute Total Monosaccharide C'!$E$2:$T$999,9)</f>
        <v>0.002241</v>
      </c>
      <c r="S421" s="31">
        <f>VLOOKUP(A421,'Absolute Total Monosaccharide C'!$E$2:$T$999,10)</f>
        <v>0.016138</v>
      </c>
      <c r="T421" s="31">
        <f>VLOOKUP(A421,'Absolute Total Monosaccharide C'!$E$2:$T$999,11)</f>
        <v>0.001122</v>
      </c>
      <c r="U421" s="31">
        <f>VLOOKUP(A421,'Absolute Total Monosaccharide C'!$E$2:$T$999,12)</f>
        <v>0</v>
      </c>
      <c r="V421" s="31">
        <f>VLOOKUP(A421,'Absolute Total Monosaccharide C'!$E$2:$T$999,13)</f>
        <v>0</v>
      </c>
      <c r="W421" s="31">
        <f>VLOOKUP(A421,'Absolute Total Monosaccharide C'!$E$2:$T$999,14)</f>
        <v>0.145015</v>
      </c>
      <c r="X421" s="31">
        <f>VLOOKUP(A421,'Absolute Total Monosaccharide C'!$E$2:$T$999,15)</f>
        <v>0</v>
      </c>
      <c r="Y421" s="31">
        <f>VLOOKUP(A421,'Absolute Total Monosaccharide C'!$E$2:$T$999,16)</f>
        <v>0.000219</v>
      </c>
      <c r="Z421" s="100">
        <f>VLOOKUP(A421,'Absolute Total Monosaccharide C'!$E$2:$T$999,2)</f>
        <v>9.952</v>
      </c>
      <c r="AA421" s="31"/>
    </row>
    <row r="422">
      <c r="A422" s="19" t="s">
        <v>765</v>
      </c>
      <c r="B422" s="8" t="str">
        <f>VLOOKUP(A422,'Food Encyclopedia'!$C$2:$K$999,3)&amp;","&amp;VLOOKUP(A422,'Food Encyclopedia'!$C$2:$K$999,4)&amp;","&amp;VLOOKUP(A422,'Food Encyclopedia'!$C$2:$K$999,5)&amp;","&amp;VLOOKUP(A422,'Food Encyclopedia'!$C$2:$K$999,6)</f>
        <v>Bean, kidney, NA, canned,S&amp;W,Organic kidney beans,Beans, Peas, Legumes, Nuts, Seeds</v>
      </c>
      <c r="C422" s="2" t="s">
        <v>757</v>
      </c>
      <c r="D422" s="31" t="str">
        <f>VLOOKUP(A422,'Food Encyclopedia'!$C$2:$K$999,6)</f>
        <v>Beans, Peas, Legumes, Nuts, Seeds</v>
      </c>
      <c r="E422" s="98">
        <v>40.0</v>
      </c>
      <c r="F422" s="31">
        <f t="shared" si="1"/>
        <v>40000</v>
      </c>
      <c r="G422" s="31" t="str">
        <f>VLOOKUP(A422,'Food Encyclopedia'!$C$2:$K$999,7)</f>
        <v>Vegetable</v>
      </c>
      <c r="H422" s="31" t="str">
        <f t="shared" si="2"/>
        <v>#VALUE!</v>
      </c>
      <c r="I422" s="31" t="str">
        <f t="shared" si="3"/>
        <v>#VALUE!</v>
      </c>
      <c r="J422" s="99" t="str">
        <f t="shared" si="4"/>
        <v>#VALUE!</v>
      </c>
      <c r="K422" s="116" t="str">
        <f t="shared" si="5"/>
        <v>#VALUE!</v>
      </c>
      <c r="L422" s="31">
        <f>VLOOKUP(A422,'Absolute Total Monosaccharide C'!$E$2:$T$999,3)</f>
        <v>0.327166</v>
      </c>
      <c r="M422" s="31">
        <f>VLOOKUP(A422,'Absolute Total Monosaccharide C'!$E$2:$T$999,4)</f>
        <v>0.018886</v>
      </c>
      <c r="N422" s="31">
        <f>VLOOKUP(A422,'Absolute Total Monosaccharide C'!$E$2:$T$999,5)</f>
        <v>0.004094</v>
      </c>
      <c r="O422" s="31">
        <f>VLOOKUP(A422,'Absolute Total Monosaccharide C'!$E$2:$T$999,6)</f>
        <v>0.009529</v>
      </c>
      <c r="P422" s="100">
        <f>VLOOKUP(A422,'Absolute Total Monosaccharide C'!$E$2:$T$999,7)</f>
        <v>0.030591</v>
      </c>
      <c r="Q422" s="31">
        <f>VLOOKUP(A422,'Absolute Total Monosaccharide C'!$E$2:$T$999,8)</f>
        <v>0.002824</v>
      </c>
      <c r="R422" s="31">
        <f>VLOOKUP(A422,'Absolute Total Monosaccharide C'!$E$2:$T$999,9)</f>
        <v>0.001062</v>
      </c>
      <c r="S422" s="31">
        <f>VLOOKUP(A422,'Absolute Total Monosaccharide C'!$E$2:$T$999,10)</f>
        <v>0.000488</v>
      </c>
      <c r="T422" s="31">
        <f>VLOOKUP(A422,'Absolute Total Monosaccharide C'!$E$2:$T$999,11)</f>
        <v>0.003937</v>
      </c>
      <c r="U422" s="31">
        <f>VLOOKUP(A422,'Absolute Total Monosaccharide C'!$E$2:$T$999,12)</f>
        <v>0</v>
      </c>
      <c r="V422" s="31">
        <f>VLOOKUP(A422,'Absolute Total Monosaccharide C'!$E$2:$T$999,13)</f>
        <v>0</v>
      </c>
      <c r="W422" s="31">
        <f>VLOOKUP(A422,'Absolute Total Monosaccharide C'!$E$2:$T$999,14)</f>
        <v>0.006437</v>
      </c>
      <c r="X422" s="31">
        <f>VLOOKUP(A422,'Absolute Total Monosaccharide C'!$E$2:$T$999,15)</f>
        <v>0</v>
      </c>
      <c r="Y422" s="31">
        <f>VLOOKUP(A422,'Absolute Total Monosaccharide C'!$E$2:$T$999,16)</f>
        <v>0.000464</v>
      </c>
      <c r="Z422" s="100">
        <f>VLOOKUP(A422,'Absolute Total Monosaccharide C'!$E$2:$T$999,2)</f>
        <v>9.759</v>
      </c>
      <c r="AA422" s="31"/>
    </row>
    <row r="423">
      <c r="A423" s="19" t="s">
        <v>773</v>
      </c>
      <c r="B423" s="8" t="str">
        <f>VLOOKUP(A423,'Food Encyclopedia'!$C$2:$K$999,3)&amp;","&amp;VLOOKUP(A423,'Food Encyclopedia'!$C$2:$K$999,4)&amp;","&amp;VLOOKUP(A423,'Food Encyclopedia'!$C$2:$K$999,5)&amp;","&amp;VLOOKUP(A423,'Food Encyclopedia'!$C$2:$K$999,6)</f>
        <v>Artichoke, NA, hearts, canned,Maria,Artichoke quarters,Vegetables</v>
      </c>
      <c r="C423" s="2" t="s">
        <v>757</v>
      </c>
      <c r="D423" s="31" t="str">
        <f>VLOOKUP(A423,'Food Encyclopedia'!$C$2:$K$999,6)</f>
        <v>Vegetables</v>
      </c>
      <c r="E423" s="98">
        <v>40.0</v>
      </c>
      <c r="F423" s="31">
        <f t="shared" si="1"/>
        <v>40000</v>
      </c>
      <c r="G423" s="31" t="str">
        <f>VLOOKUP(A423,'Food Encyclopedia'!$C$2:$K$999,7)</f>
        <v>Vegetable</v>
      </c>
      <c r="H423" s="31" t="str">
        <f t="shared" si="2"/>
        <v>#VALUE!</v>
      </c>
      <c r="I423" s="31" t="str">
        <f t="shared" si="3"/>
        <v>#VALUE!</v>
      </c>
      <c r="J423" s="99" t="str">
        <f t="shared" si="4"/>
        <v>#VALUE!</v>
      </c>
      <c r="K423" s="116" t="str">
        <f t="shared" si="5"/>
        <v>#VALUE!</v>
      </c>
      <c r="L423" s="31">
        <f>VLOOKUP(A423,'Absolute Total Monosaccharide C'!$E$2:$T$999,3)</f>
        <v>0.081465</v>
      </c>
      <c r="M423" s="31">
        <f>VLOOKUP(A423,'Absolute Total Monosaccharide C'!$E$2:$T$999,4)</f>
        <v>0.022712</v>
      </c>
      <c r="N423" s="31">
        <f>VLOOKUP(A423,'Absolute Total Monosaccharide C'!$E$2:$T$999,5)</f>
        <v>0.029411</v>
      </c>
      <c r="O423" s="31">
        <f>VLOOKUP(A423,'Absolute Total Monosaccharide C'!$E$2:$T$999,6)</f>
        <v>0.006396</v>
      </c>
      <c r="P423" s="100">
        <f>VLOOKUP(A423,'Absolute Total Monosaccharide C'!$E$2:$T$999,7)</f>
        <v>0.02134</v>
      </c>
      <c r="Q423" s="31">
        <f>VLOOKUP(A423,'Absolute Total Monosaccharide C'!$E$2:$T$999,8)</f>
        <v>0.001686</v>
      </c>
      <c r="R423" s="31">
        <f>VLOOKUP(A423,'Absolute Total Monosaccharide C'!$E$2:$T$999,9)</f>
        <v>0.003466</v>
      </c>
      <c r="S423" s="31">
        <f>VLOOKUP(A423,'Absolute Total Monosaccharide C'!$E$2:$T$999,10)</f>
        <v>0.000216</v>
      </c>
      <c r="T423" s="31">
        <f>VLOOKUP(A423,'Absolute Total Monosaccharide C'!$E$2:$T$999,11)</f>
        <v>0.028753</v>
      </c>
      <c r="U423" s="31">
        <f>VLOOKUP(A423,'Absolute Total Monosaccharide C'!$E$2:$T$999,12)</f>
        <v>0</v>
      </c>
      <c r="V423" s="31">
        <f>VLOOKUP(A423,'Absolute Total Monosaccharide C'!$E$2:$T$999,13)</f>
        <v>0</v>
      </c>
      <c r="W423" s="31">
        <f>VLOOKUP(A423,'Absolute Total Monosaccharide C'!$E$2:$T$999,14)</f>
        <v>0.003401</v>
      </c>
      <c r="X423" s="31">
        <f>VLOOKUP(A423,'Absolute Total Monosaccharide C'!$E$2:$T$999,15)</f>
        <v>0</v>
      </c>
      <c r="Y423" s="31">
        <f>VLOOKUP(A423,'Absolute Total Monosaccharide C'!$E$2:$T$999,16)</f>
        <v>0.001399</v>
      </c>
      <c r="Z423" s="100">
        <f>VLOOKUP(A423,'Absolute Total Monosaccharide C'!$E$2:$T$999,2)</f>
        <v>10.033</v>
      </c>
      <c r="AA423" s="31"/>
    </row>
    <row r="424">
      <c r="A424" s="19" t="s">
        <v>809</v>
      </c>
      <c r="B424" s="8" t="str">
        <f>VLOOKUP(A424,'Food Encyclopedia'!$C$2:$K$999,3)&amp;","&amp;VLOOKUP(A424,'Food Encyclopedia'!$C$2:$K$999,4)&amp;","&amp;VLOOKUP(A424,'Food Encyclopedia'!$C$2:$K$999,5)&amp;","&amp;VLOOKUP(A424,'Food Encyclopedia'!$C$2:$K$999,6)</f>
        <v>Fruit &amp; Veggie blend, commercial product, pouch,Organics Happy Tot,Fiber &amp; Protein: Organic Pears (1/2), raspberries (4), carrots (2 tsp),  butternut squash (1 1/2 tsp) &amp; pea protein (1 1/2 tsp), Stage 4 (Tots &amp; Tykes (12+ months)),Fruits</v>
      </c>
      <c r="C424" s="2" t="s">
        <v>812</v>
      </c>
      <c r="D424" s="31" t="str">
        <f>VLOOKUP(A424,'Food Encyclopedia'!$C$2:$K$999,6)</f>
        <v>Fruits</v>
      </c>
      <c r="E424" s="98">
        <v>50.0</v>
      </c>
      <c r="F424" s="31">
        <f t="shared" si="1"/>
        <v>50000</v>
      </c>
      <c r="G424" s="31" t="str">
        <f>VLOOKUP(A424,'Food Encyclopedia'!$C$2:$K$999,7)</f>
        <v>Commercial weaning</v>
      </c>
      <c r="H424" s="31" t="str">
        <f t="shared" si="2"/>
        <v>#VALUE!</v>
      </c>
      <c r="I424" s="31" t="str">
        <f t="shared" si="3"/>
        <v>#VALUE!</v>
      </c>
      <c r="J424" s="99" t="str">
        <f t="shared" si="4"/>
        <v>#VALUE!</v>
      </c>
      <c r="K424" s="116" t="str">
        <f t="shared" si="5"/>
        <v>#VALUE!</v>
      </c>
      <c r="L424" s="31">
        <f>VLOOKUP(A424,'Absolute Total Monosaccharide C'!$E$2:$T$999,3)</f>
        <v>0.118401</v>
      </c>
      <c r="M424" s="31">
        <f>VLOOKUP(A424,'Absolute Total Monosaccharide C'!$E$2:$T$999,4)</f>
        <v>0.008572</v>
      </c>
      <c r="N424" s="31">
        <f>VLOOKUP(A424,'Absolute Total Monosaccharide C'!$E$2:$T$999,5)</f>
        <v>0.143417</v>
      </c>
      <c r="O424" s="31">
        <f>VLOOKUP(A424,'Absolute Total Monosaccharide C'!$E$2:$T$999,6)</f>
        <v>0.007595</v>
      </c>
      <c r="P424" s="100">
        <f>VLOOKUP(A424,'Absolute Total Monosaccharide C'!$E$2:$T$999,7)</f>
        <v>0.018031</v>
      </c>
      <c r="Q424" s="31">
        <f>VLOOKUP(A424,'Absolute Total Monosaccharide C'!$E$2:$T$999,8)</f>
        <v>0.000303</v>
      </c>
      <c r="R424" s="31">
        <f>VLOOKUP(A424,'Absolute Total Monosaccharide C'!$E$2:$T$999,9)</f>
        <v>0.001226</v>
      </c>
      <c r="S424" s="31">
        <f>VLOOKUP(A424,'Absolute Total Monosaccharide C'!$E$2:$T$999,10)</f>
        <v>0.000526</v>
      </c>
      <c r="T424" s="31">
        <f>VLOOKUP(A424,'Absolute Total Monosaccharide C'!$E$2:$T$999,11)</f>
        <v>0.013933</v>
      </c>
      <c r="U424" s="31">
        <f>VLOOKUP(A424,'Absolute Total Monosaccharide C'!$E$2:$T$999,12)</f>
        <v>0</v>
      </c>
      <c r="V424" s="31">
        <f>VLOOKUP(A424,'Absolute Total Monosaccharide C'!$E$2:$T$999,13)</f>
        <v>0</v>
      </c>
      <c r="W424" s="31">
        <f>VLOOKUP(A424,'Absolute Total Monosaccharide C'!$E$2:$T$999,14)</f>
        <v>-0.00026</v>
      </c>
      <c r="X424" s="31">
        <f>VLOOKUP(A424,'Absolute Total Monosaccharide C'!$E$2:$T$999,15)</f>
        <v>0</v>
      </c>
      <c r="Y424" s="31">
        <f>VLOOKUP(A424,'Absolute Total Monosaccharide C'!$E$2:$T$999,16)</f>
        <v>0.000695</v>
      </c>
      <c r="Z424" s="100">
        <f>VLOOKUP(A424,'Absolute Total Monosaccharide C'!$E$2:$T$999,2)</f>
        <v>9.628</v>
      </c>
      <c r="AA424" s="31"/>
    </row>
    <row r="425">
      <c r="A425" s="19" t="s">
        <v>835</v>
      </c>
      <c r="B425" s="8" t="str">
        <f>VLOOKUP(A425,'Food Encyclopedia'!$C$2:$K$999,3)&amp;","&amp;VLOOKUP(A425,'Food Encyclopedia'!$C$2:$K$999,4)&amp;","&amp;VLOOKUP(A425,'Food Encyclopedia'!$C$2:$K$999,5)&amp;","&amp;VLOOKUP(A425,'Food Encyclopedia'!$C$2:$K$999,6)</f>
        <v>Organic Baby Food, commercial product, pouch,Organics Happy Baby,Bananas (3/5), raspberries (1), oat (1 tsp), Stage 2 (6+ months),Fruits</v>
      </c>
      <c r="C425" s="2" t="s">
        <v>812</v>
      </c>
      <c r="D425" s="31" t="str">
        <f>VLOOKUP(A425,'Food Encyclopedia'!$C$2:$K$999,6)</f>
        <v>Fruits</v>
      </c>
      <c r="E425" s="98">
        <v>50.0</v>
      </c>
      <c r="F425" s="31">
        <f t="shared" si="1"/>
        <v>50000</v>
      </c>
      <c r="G425" s="31" t="str">
        <f>VLOOKUP(A425,'Food Encyclopedia'!$C$2:$K$999,7)</f>
        <v>Commercial weaning</v>
      </c>
      <c r="H425" s="31" t="str">
        <f t="shared" si="2"/>
        <v>#VALUE!</v>
      </c>
      <c r="I425" s="31" t="str">
        <f t="shared" si="3"/>
        <v>#VALUE!</v>
      </c>
      <c r="J425" s="99" t="str">
        <f t="shared" si="4"/>
        <v>#VALUE!</v>
      </c>
      <c r="K425" s="116" t="str">
        <f t="shared" si="5"/>
        <v>#VALUE!</v>
      </c>
      <c r="L425" s="31">
        <f>VLOOKUP(A425,'Absolute Total Monosaccharide C'!$E$2:$T$999,3)</f>
        <v>0.283964</v>
      </c>
      <c r="M425" s="31">
        <f>VLOOKUP(A425,'Absolute Total Monosaccharide C'!$E$2:$T$999,4)</f>
        <v>0.005187</v>
      </c>
      <c r="N425" s="31">
        <f>VLOOKUP(A425,'Absolute Total Monosaccharide C'!$E$2:$T$999,5)</f>
        <v>0.036433</v>
      </c>
      <c r="O425" s="31">
        <f>VLOOKUP(A425,'Absolute Total Monosaccharide C'!$E$2:$T$999,6)</f>
        <v>0.003072</v>
      </c>
      <c r="P425" s="100">
        <f>VLOOKUP(A425,'Absolute Total Monosaccharide C'!$E$2:$T$999,7)</f>
        <v>0.003616</v>
      </c>
      <c r="Q425" s="31">
        <f>VLOOKUP(A425,'Absolute Total Monosaccharide C'!$E$2:$T$999,8)</f>
        <v>0.001887</v>
      </c>
      <c r="R425" s="31">
        <f>VLOOKUP(A425,'Absolute Total Monosaccharide C'!$E$2:$T$999,9)</f>
        <v>0.000318</v>
      </c>
      <c r="S425" s="31">
        <f>VLOOKUP(A425,'Absolute Total Monosaccharide C'!$E$2:$T$999,10)</f>
        <v>0.00014</v>
      </c>
      <c r="T425" s="31">
        <f>VLOOKUP(A425,'Absolute Total Monosaccharide C'!$E$2:$T$999,11)</f>
        <v>0.005585</v>
      </c>
      <c r="U425" s="31">
        <f>VLOOKUP(A425,'Absolute Total Monosaccharide C'!$E$2:$T$999,12)</f>
        <v>0</v>
      </c>
      <c r="V425" s="31">
        <f>VLOOKUP(A425,'Absolute Total Monosaccharide C'!$E$2:$T$999,13)</f>
        <v>0</v>
      </c>
      <c r="W425" s="31">
        <f>VLOOKUP(A425,'Absolute Total Monosaccharide C'!$E$2:$T$999,14)</f>
        <v>0.003378</v>
      </c>
      <c r="X425" s="31">
        <f>VLOOKUP(A425,'Absolute Total Monosaccharide C'!$E$2:$T$999,15)</f>
        <v>0</v>
      </c>
      <c r="Y425" s="31">
        <f>VLOOKUP(A425,'Absolute Total Monosaccharide C'!$E$2:$T$999,16)</f>
        <v>0.000176</v>
      </c>
      <c r="Z425" s="100">
        <f>VLOOKUP(A425,'Absolute Total Monosaccharide C'!$E$2:$T$999,2)</f>
        <v>10.217</v>
      </c>
      <c r="AA425" s="31"/>
    </row>
    <row r="426">
      <c r="A426" s="19" t="s">
        <v>912</v>
      </c>
      <c r="B426" s="8" t="str">
        <f>VLOOKUP(A426,'Food Encyclopedia'!$C$2:$K$999,3)&amp;","&amp;VLOOKUP(A426,'Food Encyclopedia'!$C$2:$K$999,4)&amp;","&amp;VLOOKUP(A426,'Food Encyclopedia'!$C$2:$K$999,5)&amp;","&amp;VLOOKUP(A426,'Food Encyclopedia'!$C$2:$K$999,6)</f>
        <v>Baby Organic, commercial product, pouch,Nature's Heart,Banana, squash, Stage 2 (6+ months),Fruits</v>
      </c>
      <c r="C426" s="2" t="s">
        <v>812</v>
      </c>
      <c r="D426" s="31" t="str">
        <f>VLOOKUP(A426,'Food Encyclopedia'!$C$2:$K$999,6)</f>
        <v>Fruits</v>
      </c>
      <c r="E426" s="98">
        <v>50.0</v>
      </c>
      <c r="F426" s="31">
        <f t="shared" si="1"/>
        <v>50000</v>
      </c>
      <c r="G426" s="31" t="str">
        <f>VLOOKUP(A426,'Food Encyclopedia'!$C$2:$K$999,7)</f>
        <v>Commercial weaning</v>
      </c>
      <c r="H426" s="31" t="str">
        <f t="shared" si="2"/>
        <v>#VALUE!</v>
      </c>
      <c r="I426" s="31" t="str">
        <f t="shared" si="3"/>
        <v>#VALUE!</v>
      </c>
      <c r="J426" s="99" t="str">
        <f t="shared" si="4"/>
        <v>#VALUE!</v>
      </c>
      <c r="K426" s="116" t="str">
        <f t="shared" si="5"/>
        <v>#VALUE!</v>
      </c>
      <c r="L426" s="31" t="str">
        <f>VLOOKUP(A426,'Absolute Total Monosaccharide C'!$E$2:$T$999,3)</f>
        <v/>
      </c>
      <c r="M426" s="31" t="str">
        <f>VLOOKUP(A426,'Absolute Total Monosaccharide C'!$E$2:$T$999,4)</f>
        <v/>
      </c>
      <c r="N426" s="31" t="str">
        <f>VLOOKUP(A426,'Absolute Total Monosaccharide C'!$E$2:$T$999,5)</f>
        <v/>
      </c>
      <c r="O426" s="31" t="str">
        <f>VLOOKUP(A426,'Absolute Total Monosaccharide C'!$E$2:$T$999,6)</f>
        <v/>
      </c>
      <c r="P426" s="100" t="str">
        <f>VLOOKUP(A426,'Absolute Total Monosaccharide C'!$E$2:$T$999,7)</f>
        <v/>
      </c>
      <c r="Q426" s="31" t="str">
        <f>VLOOKUP(A426,'Absolute Total Monosaccharide C'!$E$2:$T$999,8)</f>
        <v/>
      </c>
      <c r="R426" s="31" t="str">
        <f>VLOOKUP(A426,'Absolute Total Monosaccharide C'!$E$2:$T$999,9)</f>
        <v/>
      </c>
      <c r="S426" s="31" t="str">
        <f>VLOOKUP(A426,'Absolute Total Monosaccharide C'!$E$2:$T$999,10)</f>
        <v/>
      </c>
      <c r="T426" s="31" t="str">
        <f>VLOOKUP(A426,'Absolute Total Monosaccharide C'!$E$2:$T$999,11)</f>
        <v/>
      </c>
      <c r="U426" s="31" t="str">
        <f>VLOOKUP(A426,'Absolute Total Monosaccharide C'!$E$2:$T$999,12)</f>
        <v/>
      </c>
      <c r="V426" s="31" t="str">
        <f>VLOOKUP(A426,'Absolute Total Monosaccharide C'!$E$2:$T$999,13)</f>
        <v/>
      </c>
      <c r="W426" s="31" t="str">
        <f>VLOOKUP(A426,'Absolute Total Monosaccharide C'!$E$2:$T$999,14)</f>
        <v/>
      </c>
      <c r="X426" s="31" t="str">
        <f>VLOOKUP(A426,'Absolute Total Monosaccharide C'!$E$2:$T$999,15)</f>
        <v/>
      </c>
      <c r="Y426" s="31" t="str">
        <f>VLOOKUP(A426,'Absolute Total Monosaccharide C'!$E$2:$T$999,16)</f>
        <v/>
      </c>
      <c r="Z426" s="100" t="str">
        <f>VLOOKUP(A426,'Absolute Total Monosaccharide C'!$E$2:$T$999,2)</f>
        <v/>
      </c>
      <c r="AA426" s="31"/>
    </row>
    <row r="427">
      <c r="A427" s="19" t="s">
        <v>984</v>
      </c>
      <c r="B427" s="8" t="str">
        <f>VLOOKUP(A427,'Food Encyclopedia'!$C$2:$K$999,3)&amp;","&amp;VLOOKUP(A427,'Food Encyclopedia'!$C$2:$K$999,4)&amp;","&amp;VLOOKUP(A427,'Food Encyclopedia'!$C$2:$K$999,5)&amp;","&amp;VLOOKUP(A427,'Food Encyclopedia'!$C$2:$K$999,6)</f>
        <v>Organic Baby Food, commercial product, pouch,Organics,Butternut squash &amp; Apple, Stage 2 (6+ months),Vegetables</v>
      </c>
      <c r="C427" s="2" t="s">
        <v>812</v>
      </c>
      <c r="D427" s="31" t="str">
        <f>VLOOKUP(A427,'Food Encyclopedia'!$C$2:$K$999,6)</f>
        <v>Vegetables</v>
      </c>
      <c r="E427" s="98">
        <v>50.0</v>
      </c>
      <c r="F427" s="31">
        <f t="shared" si="1"/>
        <v>50000</v>
      </c>
      <c r="G427" s="31" t="str">
        <f>VLOOKUP(A427,'Food Encyclopedia'!$C$2:$K$999,7)</f>
        <v>Commercial weaning</v>
      </c>
      <c r="H427" s="31" t="str">
        <f t="shared" si="2"/>
        <v>#VALUE!</v>
      </c>
      <c r="I427" s="31" t="str">
        <f t="shared" si="3"/>
        <v>#VALUE!</v>
      </c>
      <c r="J427" s="99" t="str">
        <f t="shared" si="4"/>
        <v>#VALUE!</v>
      </c>
      <c r="K427" s="116" t="str">
        <f t="shared" si="5"/>
        <v>#VALUE!</v>
      </c>
      <c r="L427" s="31">
        <f>VLOOKUP(A427,'Absolute Total Monosaccharide C'!$E$2:$T$999,3)</f>
        <v>0.202663</v>
      </c>
      <c r="M427" s="31">
        <f>VLOOKUP(A427,'Absolute Total Monosaccharide C'!$E$2:$T$999,4)</f>
        <v>0.009254</v>
      </c>
      <c r="N427" s="31">
        <f>VLOOKUP(A427,'Absolute Total Monosaccharide C'!$E$2:$T$999,5)</f>
        <v>0.070014</v>
      </c>
      <c r="O427" s="31">
        <f>VLOOKUP(A427,'Absolute Total Monosaccharide C'!$E$2:$T$999,6)</f>
        <v>0.004949</v>
      </c>
      <c r="P427" s="100">
        <f>VLOOKUP(A427,'Absolute Total Monosaccharide C'!$E$2:$T$999,7)</f>
        <v>0.006564</v>
      </c>
      <c r="Q427" s="31">
        <f>VLOOKUP(A427,'Absolute Total Monosaccharide C'!$E$2:$T$999,8)</f>
        <v>0.002996</v>
      </c>
      <c r="R427" s="31">
        <f>VLOOKUP(A427,'Absolute Total Monosaccharide C'!$E$2:$T$999,9)</f>
        <v>0.000925</v>
      </c>
      <c r="S427" s="31">
        <f>VLOOKUP(A427,'Absolute Total Monosaccharide C'!$E$2:$T$999,10)</f>
        <v>0</v>
      </c>
      <c r="T427" s="31">
        <f>VLOOKUP(A427,'Absolute Total Monosaccharide C'!$E$2:$T$999,11)</f>
        <v>0.019474</v>
      </c>
      <c r="U427" s="31">
        <f>VLOOKUP(A427,'Absolute Total Monosaccharide C'!$E$2:$T$999,12)</f>
        <v>0</v>
      </c>
      <c r="V427" s="31">
        <f>VLOOKUP(A427,'Absolute Total Monosaccharide C'!$E$2:$T$999,13)</f>
        <v>0</v>
      </c>
      <c r="W427" s="31">
        <f>VLOOKUP(A427,'Absolute Total Monosaccharide C'!$E$2:$T$999,14)</f>
        <v>0.00232</v>
      </c>
      <c r="X427" s="31">
        <f>VLOOKUP(A427,'Absolute Total Monosaccharide C'!$E$2:$T$999,15)</f>
        <v>0</v>
      </c>
      <c r="Y427" s="31">
        <f>VLOOKUP(A427,'Absolute Total Monosaccharide C'!$E$2:$T$999,16)</f>
        <v>0.000186</v>
      </c>
      <c r="Z427" s="100">
        <f>VLOOKUP(A427,'Absolute Total Monosaccharide C'!$E$2:$T$999,2)</f>
        <v>10.362</v>
      </c>
      <c r="AA427" s="31"/>
    </row>
    <row r="428">
      <c r="A428" s="19" t="s">
        <v>988</v>
      </c>
      <c r="B428" s="8" t="str">
        <f>VLOOKUP(A428,'Food Encyclopedia'!$C$2:$K$999,3)&amp;","&amp;VLOOKUP(A428,'Food Encyclopedia'!$C$2:$K$999,4)&amp;","&amp;VLOOKUP(A428,'Food Encyclopedia'!$C$2:$K$999,5)&amp;","&amp;VLOOKUP(A428,'Food Encyclopedia'!$C$2:$K$999,6)</f>
        <v>Organic Baby Food, commercial product, pouch,Organics,Apple, butternut squash &amp; spinach with quinoa, Stage 2 (6+ months),Fruits</v>
      </c>
      <c r="C428" s="2" t="s">
        <v>812</v>
      </c>
      <c r="D428" s="31" t="str">
        <f>VLOOKUP(A428,'Food Encyclopedia'!$C$2:$K$999,6)</f>
        <v>Fruits</v>
      </c>
      <c r="E428" s="98">
        <v>50.0</v>
      </c>
      <c r="F428" s="31">
        <f t="shared" si="1"/>
        <v>50000</v>
      </c>
      <c r="G428" s="31" t="str">
        <f>VLOOKUP(A428,'Food Encyclopedia'!$C$2:$K$999,7)</f>
        <v>Commercial weaning</v>
      </c>
      <c r="H428" s="31" t="str">
        <f t="shared" si="2"/>
        <v>#VALUE!</v>
      </c>
      <c r="I428" s="31" t="str">
        <f t="shared" si="3"/>
        <v>#VALUE!</v>
      </c>
      <c r="J428" s="99" t="str">
        <f t="shared" si="4"/>
        <v>#VALUE!</v>
      </c>
      <c r="K428" s="116" t="str">
        <f t="shared" si="5"/>
        <v>#VALUE!</v>
      </c>
      <c r="L428" s="31" t="str">
        <f>VLOOKUP(A428,'Absolute Total Monosaccharide C'!$E$2:$T$999,3)</f>
        <v/>
      </c>
      <c r="M428" s="31" t="str">
        <f>VLOOKUP(A428,'Absolute Total Monosaccharide C'!$E$2:$T$999,4)</f>
        <v/>
      </c>
      <c r="N428" s="31" t="str">
        <f>VLOOKUP(A428,'Absolute Total Monosaccharide C'!$E$2:$T$999,5)</f>
        <v/>
      </c>
      <c r="O428" s="31" t="str">
        <f>VLOOKUP(A428,'Absolute Total Monosaccharide C'!$E$2:$T$999,6)</f>
        <v/>
      </c>
      <c r="P428" s="100" t="str">
        <f>VLOOKUP(A428,'Absolute Total Monosaccharide C'!$E$2:$T$999,7)</f>
        <v/>
      </c>
      <c r="Q428" s="31" t="str">
        <f>VLOOKUP(A428,'Absolute Total Monosaccharide C'!$E$2:$T$999,8)</f>
        <v/>
      </c>
      <c r="R428" s="31" t="str">
        <f>VLOOKUP(A428,'Absolute Total Monosaccharide C'!$E$2:$T$999,9)</f>
        <v/>
      </c>
      <c r="S428" s="31" t="str">
        <f>VLOOKUP(A428,'Absolute Total Monosaccharide C'!$E$2:$T$999,10)</f>
        <v/>
      </c>
      <c r="T428" s="31" t="str">
        <f>VLOOKUP(A428,'Absolute Total Monosaccharide C'!$E$2:$T$999,11)</f>
        <v/>
      </c>
      <c r="U428" s="31" t="str">
        <f>VLOOKUP(A428,'Absolute Total Monosaccharide C'!$E$2:$T$999,12)</f>
        <v/>
      </c>
      <c r="V428" s="31" t="str">
        <f>VLOOKUP(A428,'Absolute Total Monosaccharide C'!$E$2:$T$999,13)</f>
        <v/>
      </c>
      <c r="W428" s="31" t="str">
        <f>VLOOKUP(A428,'Absolute Total Monosaccharide C'!$E$2:$T$999,14)</f>
        <v/>
      </c>
      <c r="X428" s="31" t="str">
        <f>VLOOKUP(A428,'Absolute Total Monosaccharide C'!$E$2:$T$999,15)</f>
        <v/>
      </c>
      <c r="Y428" s="31" t="str">
        <f>VLOOKUP(A428,'Absolute Total Monosaccharide C'!$E$2:$T$999,16)</f>
        <v/>
      </c>
      <c r="Z428" s="100">
        <f>VLOOKUP(A428,'Absolute Total Monosaccharide C'!$E$2:$T$999,2)</f>
        <v>9.951</v>
      </c>
      <c r="AA428" s="31"/>
    </row>
    <row r="429">
      <c r="A429" s="19" t="s">
        <v>992</v>
      </c>
      <c r="B429" s="8" t="str">
        <f>VLOOKUP(A429,'Food Encyclopedia'!$C$2:$K$999,3)&amp;","&amp;VLOOKUP(A429,'Food Encyclopedia'!$C$2:$K$999,4)&amp;","&amp;VLOOKUP(A429,'Food Encyclopedia'!$C$2:$K$999,5)&amp;","&amp;VLOOKUP(A429,'Food Encyclopedia'!$C$2:$K$999,6)</f>
        <v>Organic Baby Food, commercial product, pouch,Organics,Berries, Pears &amp; oats, Stage 2 (6+ months),Fruits</v>
      </c>
      <c r="C429" s="2" t="s">
        <v>812</v>
      </c>
      <c r="D429" s="31" t="str">
        <f>VLOOKUP(A429,'Food Encyclopedia'!$C$2:$K$999,6)</f>
        <v>Fruits</v>
      </c>
      <c r="E429" s="98">
        <v>50.0</v>
      </c>
      <c r="F429" s="31">
        <f t="shared" si="1"/>
        <v>50000</v>
      </c>
      <c r="G429" s="31" t="str">
        <f>VLOOKUP(A429,'Food Encyclopedia'!$C$2:$K$999,7)</f>
        <v>Commercial weaning</v>
      </c>
      <c r="H429" s="31" t="str">
        <f t="shared" si="2"/>
        <v>#VALUE!</v>
      </c>
      <c r="I429" s="31" t="str">
        <f t="shared" si="3"/>
        <v>#VALUE!</v>
      </c>
      <c r="J429" s="99" t="str">
        <f t="shared" si="4"/>
        <v>#VALUE!</v>
      </c>
      <c r="K429" s="116" t="str">
        <f t="shared" si="5"/>
        <v>#VALUE!</v>
      </c>
      <c r="L429" s="31">
        <f>VLOOKUP(A429,'Absolute Total Monosaccharide C'!$E$2:$T$999,3)</f>
        <v>0.116845</v>
      </c>
      <c r="M429" s="31">
        <f>VLOOKUP(A429,'Absolute Total Monosaccharide C'!$E$2:$T$999,4)</f>
        <v>0.002156</v>
      </c>
      <c r="N429" s="31">
        <f>VLOOKUP(A429,'Absolute Total Monosaccharide C'!$E$2:$T$999,5)</f>
        <v>0.037819</v>
      </c>
      <c r="O429" s="31">
        <f>VLOOKUP(A429,'Absolute Total Monosaccharide C'!$E$2:$T$999,6)</f>
        <v>0.005542</v>
      </c>
      <c r="P429" s="100">
        <f>VLOOKUP(A429,'Absolute Total Monosaccharide C'!$E$2:$T$999,7)</f>
        <v>0.005772</v>
      </c>
      <c r="Q429" s="31">
        <f>VLOOKUP(A429,'Absolute Total Monosaccharide C'!$E$2:$T$999,8)</f>
        <v>0.001058</v>
      </c>
      <c r="R429" s="31">
        <f>VLOOKUP(A429,'Absolute Total Monosaccharide C'!$E$2:$T$999,9)</f>
        <v>0.000442</v>
      </c>
      <c r="S429" s="31">
        <f>VLOOKUP(A429,'Absolute Total Monosaccharide C'!$E$2:$T$999,10)</f>
        <v>0</v>
      </c>
      <c r="T429" s="31">
        <f>VLOOKUP(A429,'Absolute Total Monosaccharide C'!$E$2:$T$999,11)</f>
        <v>0.006698</v>
      </c>
      <c r="U429" s="31">
        <f>VLOOKUP(A429,'Absolute Total Monosaccharide C'!$E$2:$T$999,12)</f>
        <v>0</v>
      </c>
      <c r="V429" s="31">
        <f>VLOOKUP(A429,'Absolute Total Monosaccharide C'!$E$2:$T$999,13)</f>
        <v>0</v>
      </c>
      <c r="W429" s="31">
        <f>VLOOKUP(A429,'Absolute Total Monosaccharide C'!$E$2:$T$999,14)</f>
        <v>0.001507</v>
      </c>
      <c r="X429" s="31">
        <f>VLOOKUP(A429,'Absolute Total Monosaccharide C'!$E$2:$T$999,15)</f>
        <v>0</v>
      </c>
      <c r="Y429" s="31">
        <f>VLOOKUP(A429,'Absolute Total Monosaccharide C'!$E$2:$T$999,16)</f>
        <v>0.000108</v>
      </c>
      <c r="Z429" s="100">
        <f>VLOOKUP(A429,'Absolute Total Monosaccharide C'!$E$2:$T$999,2)</f>
        <v>10.105</v>
      </c>
      <c r="AA429" s="31"/>
    </row>
    <row r="430">
      <c r="A430" s="19" t="s">
        <v>998</v>
      </c>
      <c r="B430" s="8" t="str">
        <f>VLOOKUP(A430,'Food Encyclopedia'!$C$2:$K$999,3)&amp;","&amp;VLOOKUP(A430,'Food Encyclopedia'!$C$2:$K$999,4)&amp;","&amp;VLOOKUP(A430,'Food Encyclopedia'!$C$2:$K$999,5)&amp;","&amp;VLOOKUP(A430,'Food Encyclopedia'!$C$2:$K$999,6)</f>
        <v>Organic Baby Food, commercial product, pouch,Organics,Banana, strawberry &amp; Apple, Stage 2 (6+ months),Fruits</v>
      </c>
      <c r="C430" s="2" t="s">
        <v>812</v>
      </c>
      <c r="D430" s="31" t="str">
        <f>VLOOKUP(A430,'Food Encyclopedia'!$C$2:$K$999,6)</f>
        <v>Fruits</v>
      </c>
      <c r="E430" s="98">
        <v>50.0</v>
      </c>
      <c r="F430" s="31">
        <f t="shared" si="1"/>
        <v>50000</v>
      </c>
      <c r="G430" s="31" t="str">
        <f>VLOOKUP(A430,'Food Encyclopedia'!$C$2:$K$999,7)</f>
        <v>Commercial weaning</v>
      </c>
      <c r="H430" s="31" t="str">
        <f t="shared" si="2"/>
        <v>#VALUE!</v>
      </c>
      <c r="I430" s="31" t="str">
        <f t="shared" si="3"/>
        <v>#VALUE!</v>
      </c>
      <c r="J430" s="99" t="str">
        <f t="shared" si="4"/>
        <v>#VALUE!</v>
      </c>
      <c r="K430" s="116" t="str">
        <f t="shared" si="5"/>
        <v>#VALUE!</v>
      </c>
      <c r="L430" s="31">
        <f>VLOOKUP(A430,'Absolute Total Monosaccharide C'!$E$2:$T$999,3)</f>
        <v>0.382631</v>
      </c>
      <c r="M430" s="31">
        <f>VLOOKUP(A430,'Absolute Total Monosaccharide C'!$E$2:$T$999,4)</f>
        <v>0.004423</v>
      </c>
      <c r="N430" s="31">
        <f>VLOOKUP(A430,'Absolute Total Monosaccharide C'!$E$2:$T$999,5)</f>
        <v>0.15734</v>
      </c>
      <c r="O430" s="31">
        <f>VLOOKUP(A430,'Absolute Total Monosaccharide C'!$E$2:$T$999,6)</f>
        <v>0.003629</v>
      </c>
      <c r="P430" s="100">
        <f>VLOOKUP(A430,'Absolute Total Monosaccharide C'!$E$2:$T$999,7)</f>
        <v>0.004327</v>
      </c>
      <c r="Q430" s="31">
        <f>VLOOKUP(A430,'Absolute Total Monosaccharide C'!$E$2:$T$999,8)</f>
        <v>0</v>
      </c>
      <c r="R430" s="31">
        <f>VLOOKUP(A430,'Absolute Total Monosaccharide C'!$E$2:$T$999,9)</f>
        <v>0.000684</v>
      </c>
      <c r="S430" s="31">
        <f>VLOOKUP(A430,'Absolute Total Monosaccharide C'!$E$2:$T$999,10)</f>
        <v>0</v>
      </c>
      <c r="T430" s="31">
        <f>VLOOKUP(A430,'Absolute Total Monosaccharide C'!$E$2:$T$999,11)</f>
        <v>0.012896</v>
      </c>
      <c r="U430" s="31">
        <f>VLOOKUP(A430,'Absolute Total Monosaccharide C'!$E$2:$T$999,12)</f>
        <v>0</v>
      </c>
      <c r="V430" s="31">
        <f>VLOOKUP(A430,'Absolute Total Monosaccharide C'!$E$2:$T$999,13)</f>
        <v>0</v>
      </c>
      <c r="W430" s="31">
        <f>VLOOKUP(A430,'Absolute Total Monosaccharide C'!$E$2:$T$999,14)</f>
        <v>0.001667</v>
      </c>
      <c r="X430" s="31">
        <f>VLOOKUP(A430,'Absolute Total Monosaccharide C'!$E$2:$T$999,15)</f>
        <v>0</v>
      </c>
      <c r="Y430" s="31">
        <f>VLOOKUP(A430,'Absolute Total Monosaccharide C'!$E$2:$T$999,16)</f>
        <v>0.000345</v>
      </c>
      <c r="Z430" s="100">
        <f>VLOOKUP(A430,'Absolute Total Monosaccharide C'!$E$2:$T$999,2)</f>
        <v>11.11</v>
      </c>
      <c r="AA430" s="31"/>
    </row>
    <row r="431">
      <c r="A431" s="19" t="s">
        <v>1014</v>
      </c>
      <c r="B431" s="8" t="str">
        <f>VLOOKUP(A431,'Food Encyclopedia'!$C$2:$K$999,3)&amp;","&amp;VLOOKUP(A431,'Food Encyclopedia'!$C$2:$K$999,4)&amp;","&amp;VLOOKUP(A431,'Food Encyclopedia'!$C$2:$K$999,5)&amp;","&amp;VLOOKUP(A431,'Food Encyclopedia'!$C$2:$K$999,6)</f>
        <v>baby food blend, commercial product, jar,Gerber Natural,Pear with Vitamin C, sitter (2nd foods),Fruits</v>
      </c>
      <c r="C431" s="2" t="s">
        <v>858</v>
      </c>
      <c r="D431" s="31" t="str">
        <f>VLOOKUP(A431,'Food Encyclopedia'!$C$2:$K$999,6)</f>
        <v>Fruits</v>
      </c>
      <c r="E431" s="98">
        <v>50.0</v>
      </c>
      <c r="F431" s="31">
        <f t="shared" si="1"/>
        <v>50000</v>
      </c>
      <c r="G431" s="31" t="str">
        <f>VLOOKUP(A431,'Food Encyclopedia'!$C$2:$K$999,7)</f>
        <v>Commercial weaning</v>
      </c>
      <c r="H431" s="31" t="str">
        <f t="shared" si="2"/>
        <v>#VALUE!</v>
      </c>
      <c r="I431" s="31" t="str">
        <f t="shared" si="3"/>
        <v>#VALUE!</v>
      </c>
      <c r="J431" s="99" t="str">
        <f t="shared" si="4"/>
        <v>#VALUE!</v>
      </c>
      <c r="K431" s="116" t="str">
        <f t="shared" si="5"/>
        <v>#VALUE!</v>
      </c>
      <c r="L431" s="31" t="str">
        <f>VLOOKUP(A431,'Absolute Total Monosaccharide C'!$E$2:$T$999,3)</f>
        <v/>
      </c>
      <c r="M431" s="31" t="str">
        <f>VLOOKUP(A431,'Absolute Total Monosaccharide C'!$E$2:$T$999,4)</f>
        <v/>
      </c>
      <c r="N431" s="31" t="str">
        <f>VLOOKUP(A431,'Absolute Total Monosaccharide C'!$E$2:$T$999,5)</f>
        <v/>
      </c>
      <c r="O431" s="31" t="str">
        <f>VLOOKUP(A431,'Absolute Total Monosaccharide C'!$E$2:$T$999,6)</f>
        <v/>
      </c>
      <c r="P431" s="100" t="str">
        <f>VLOOKUP(A431,'Absolute Total Monosaccharide C'!$E$2:$T$999,7)</f>
        <v/>
      </c>
      <c r="Q431" s="31" t="str">
        <f>VLOOKUP(A431,'Absolute Total Monosaccharide C'!$E$2:$T$999,8)</f>
        <v/>
      </c>
      <c r="R431" s="31" t="str">
        <f>VLOOKUP(A431,'Absolute Total Monosaccharide C'!$E$2:$T$999,9)</f>
        <v/>
      </c>
      <c r="S431" s="31" t="str">
        <f>VLOOKUP(A431,'Absolute Total Monosaccharide C'!$E$2:$T$999,10)</f>
        <v/>
      </c>
      <c r="T431" s="31" t="str">
        <f>VLOOKUP(A431,'Absolute Total Monosaccharide C'!$E$2:$T$999,11)</f>
        <v/>
      </c>
      <c r="U431" s="31" t="str">
        <f>VLOOKUP(A431,'Absolute Total Monosaccharide C'!$E$2:$T$999,12)</f>
        <v/>
      </c>
      <c r="V431" s="31" t="str">
        <f>VLOOKUP(A431,'Absolute Total Monosaccharide C'!$E$2:$T$999,13)</f>
        <v/>
      </c>
      <c r="W431" s="31" t="str">
        <f>VLOOKUP(A431,'Absolute Total Monosaccharide C'!$E$2:$T$999,14)</f>
        <v/>
      </c>
      <c r="X431" s="31" t="str">
        <f>VLOOKUP(A431,'Absolute Total Monosaccharide C'!$E$2:$T$999,15)</f>
        <v/>
      </c>
      <c r="Y431" s="31" t="str">
        <f>VLOOKUP(A431,'Absolute Total Monosaccharide C'!$E$2:$T$999,16)</f>
        <v/>
      </c>
      <c r="Z431" s="100" t="str">
        <f>VLOOKUP(A431,'Absolute Total Monosaccharide C'!$E$2:$T$999,2)</f>
        <v/>
      </c>
      <c r="AA431" s="31"/>
    </row>
    <row r="432">
      <c r="A432" s="19" t="s">
        <v>1043</v>
      </c>
      <c r="B432" s="8" t="str">
        <f>VLOOKUP(A432,'Food Encyclopedia'!$C$2:$K$999,3)&amp;","&amp;VLOOKUP(A432,'Food Encyclopedia'!$C$2:$K$999,4)&amp;","&amp;VLOOKUP(A432,'Food Encyclopedia'!$C$2:$K$999,5)&amp;","&amp;VLOOKUP(A432,'Food Encyclopedia'!$C$2:$K$999,6)</f>
        <v>baby food blend, commercial product, pouch,Gerber Organic,Pear (1/4), mango (1/4 cup), avocado (1 tsp), sitter (2nd foods),Fruits</v>
      </c>
      <c r="C432" s="2" t="s">
        <v>812</v>
      </c>
      <c r="D432" s="31" t="str">
        <f>VLOOKUP(A432,'Food Encyclopedia'!$C$2:$K$999,6)</f>
        <v>Fruits</v>
      </c>
      <c r="E432" s="98">
        <v>50.0</v>
      </c>
      <c r="F432" s="31">
        <f t="shared" si="1"/>
        <v>50000</v>
      </c>
      <c r="G432" s="31" t="str">
        <f>VLOOKUP(A432,'Food Encyclopedia'!$C$2:$K$999,7)</f>
        <v>Commercial weaning</v>
      </c>
      <c r="H432" s="31" t="str">
        <f t="shared" si="2"/>
        <v>#VALUE!</v>
      </c>
      <c r="I432" s="31" t="str">
        <f t="shared" si="3"/>
        <v>#VALUE!</v>
      </c>
      <c r="J432" s="99" t="str">
        <f t="shared" si="4"/>
        <v>#VALUE!</v>
      </c>
      <c r="K432" s="116" t="str">
        <f t="shared" si="5"/>
        <v>#VALUE!</v>
      </c>
      <c r="L432" s="31" t="str">
        <f>VLOOKUP(A432,'Absolute Total Monosaccharide C'!$E$2:$T$999,3)</f>
        <v/>
      </c>
      <c r="M432" s="31" t="str">
        <f>VLOOKUP(A432,'Absolute Total Monosaccharide C'!$E$2:$T$999,4)</f>
        <v/>
      </c>
      <c r="N432" s="31" t="str">
        <f>VLOOKUP(A432,'Absolute Total Monosaccharide C'!$E$2:$T$999,5)</f>
        <v/>
      </c>
      <c r="O432" s="31" t="str">
        <f>VLOOKUP(A432,'Absolute Total Monosaccharide C'!$E$2:$T$999,6)</f>
        <v/>
      </c>
      <c r="P432" s="100" t="str">
        <f>VLOOKUP(A432,'Absolute Total Monosaccharide C'!$E$2:$T$999,7)</f>
        <v/>
      </c>
      <c r="Q432" s="31" t="str">
        <f>VLOOKUP(A432,'Absolute Total Monosaccharide C'!$E$2:$T$999,8)</f>
        <v/>
      </c>
      <c r="R432" s="31" t="str">
        <f>VLOOKUP(A432,'Absolute Total Monosaccharide C'!$E$2:$T$999,9)</f>
        <v/>
      </c>
      <c r="S432" s="31" t="str">
        <f>VLOOKUP(A432,'Absolute Total Monosaccharide C'!$E$2:$T$999,10)</f>
        <v/>
      </c>
      <c r="T432" s="31" t="str">
        <f>VLOOKUP(A432,'Absolute Total Monosaccharide C'!$E$2:$T$999,11)</f>
        <v/>
      </c>
      <c r="U432" s="31" t="str">
        <f>VLOOKUP(A432,'Absolute Total Monosaccharide C'!$E$2:$T$999,12)</f>
        <v/>
      </c>
      <c r="V432" s="31" t="str">
        <f>VLOOKUP(A432,'Absolute Total Monosaccharide C'!$E$2:$T$999,13)</f>
        <v/>
      </c>
      <c r="W432" s="31" t="str">
        <f>VLOOKUP(A432,'Absolute Total Monosaccharide C'!$E$2:$T$999,14)</f>
        <v/>
      </c>
      <c r="X432" s="31" t="str">
        <f>VLOOKUP(A432,'Absolute Total Monosaccharide C'!$E$2:$T$999,15)</f>
        <v/>
      </c>
      <c r="Y432" s="31" t="str">
        <f>VLOOKUP(A432,'Absolute Total Monosaccharide C'!$E$2:$T$999,16)</f>
        <v/>
      </c>
      <c r="Z432" s="100">
        <f>VLOOKUP(A432,'Absolute Total Monosaccharide C'!$E$2:$T$999,2)</f>
        <v>10.15</v>
      </c>
      <c r="AA432" s="31"/>
    </row>
    <row r="433">
      <c r="A433" s="19" t="s">
        <v>1053</v>
      </c>
      <c r="B433" s="8" t="str">
        <f>VLOOKUP(A433,'Food Encyclopedia'!$C$2:$K$999,3)&amp;","&amp;VLOOKUP(A433,'Food Encyclopedia'!$C$2:$K$999,4)&amp;","&amp;VLOOKUP(A433,'Food Encyclopedia'!$C$2:$K$999,5)&amp;","&amp;VLOOKUP(A433,'Food Encyclopedia'!$C$2:$K$999,6)</f>
        <v>baby food blend, commercial product, pouch,Gerber Organic,Carrot (2/3), apple (1/5), mango ( 2 tbsp), sitter (2nd foods),Vegetables</v>
      </c>
      <c r="C433" s="2" t="s">
        <v>812</v>
      </c>
      <c r="D433" s="31" t="str">
        <f>VLOOKUP(A433,'Food Encyclopedia'!$C$2:$K$999,6)</f>
        <v>Vegetables</v>
      </c>
      <c r="E433" s="98">
        <v>50.0</v>
      </c>
      <c r="F433" s="31">
        <f t="shared" si="1"/>
        <v>50000</v>
      </c>
      <c r="G433" s="31" t="str">
        <f>VLOOKUP(A433,'Food Encyclopedia'!$C$2:$K$999,7)</f>
        <v>Commercial weaning</v>
      </c>
      <c r="H433" s="31" t="str">
        <f t="shared" si="2"/>
        <v>#VALUE!</v>
      </c>
      <c r="I433" s="31" t="str">
        <f t="shared" si="3"/>
        <v>#VALUE!</v>
      </c>
      <c r="J433" s="99" t="str">
        <f t="shared" si="4"/>
        <v>#VALUE!</v>
      </c>
      <c r="K433" s="116" t="str">
        <f t="shared" si="5"/>
        <v>#VALUE!</v>
      </c>
      <c r="L433" s="31">
        <f>VLOOKUP(A433,'Absolute Total Monosaccharide C'!$E$2:$T$999,3)</f>
        <v>0.151594</v>
      </c>
      <c r="M433" s="31">
        <f>VLOOKUP(A433,'Absolute Total Monosaccharide C'!$E$2:$T$999,4)</f>
        <v>0.00794</v>
      </c>
      <c r="N433" s="31">
        <f>VLOOKUP(A433,'Absolute Total Monosaccharide C'!$E$2:$T$999,5)</f>
        <v>0.071086</v>
      </c>
      <c r="O433" s="31">
        <f>VLOOKUP(A433,'Absolute Total Monosaccharide C'!$E$2:$T$999,6)</f>
        <v>0.006481</v>
      </c>
      <c r="P433" s="100">
        <f>VLOOKUP(A433,'Absolute Total Monosaccharide C'!$E$2:$T$999,7)</f>
        <v>0.009124</v>
      </c>
      <c r="Q433" s="31">
        <f>VLOOKUP(A433,'Absolute Total Monosaccharide C'!$E$2:$T$999,8)</f>
        <v>0.00284</v>
      </c>
      <c r="R433" s="31">
        <f>VLOOKUP(A433,'Absolute Total Monosaccharide C'!$E$2:$T$999,9)</f>
        <v>0.001361</v>
      </c>
      <c r="S433" s="102">
        <f>VLOOKUP(A433,'Absolute Total Monosaccharide C'!$E$2:$T$999,10)</f>
        <v>0.0000339</v>
      </c>
      <c r="T433" s="31">
        <f>VLOOKUP(A433,'Absolute Total Monosaccharide C'!$E$2:$T$999,11)</f>
        <v>0.022137</v>
      </c>
      <c r="U433" s="31">
        <f>VLOOKUP(A433,'Absolute Total Monosaccharide C'!$E$2:$T$999,12)</f>
        <v>0</v>
      </c>
      <c r="V433" s="31">
        <f>VLOOKUP(A433,'Absolute Total Monosaccharide C'!$E$2:$T$999,13)</f>
        <v>0</v>
      </c>
      <c r="W433" s="31">
        <f>VLOOKUP(A433,'Absolute Total Monosaccharide C'!$E$2:$T$999,14)</f>
        <v>0.001082</v>
      </c>
      <c r="X433" s="31">
        <f>VLOOKUP(A433,'Absolute Total Monosaccharide C'!$E$2:$T$999,15)</f>
        <v>0</v>
      </c>
      <c r="Y433" s="31">
        <f>VLOOKUP(A433,'Absolute Total Monosaccharide C'!$E$2:$T$999,16)</f>
        <v>0.000222</v>
      </c>
      <c r="Z433" s="100">
        <f>VLOOKUP(A433,'Absolute Total Monosaccharide C'!$E$2:$T$999,2)</f>
        <v>9.696</v>
      </c>
      <c r="AA433" s="31"/>
    </row>
    <row r="434">
      <c r="A434" s="19" t="s">
        <v>1055</v>
      </c>
      <c r="B434" s="8" t="str">
        <f>VLOOKUP(A434,'Food Encyclopedia'!$C$2:$K$999,3)&amp;","&amp;VLOOKUP(A434,'Food Encyclopedia'!$C$2:$K$999,4)&amp;","&amp;VLOOKUP(A434,'Food Encyclopedia'!$C$2:$K$999,5)&amp;","&amp;VLOOKUP(A434,'Food Encyclopedia'!$C$2:$K$999,6)</f>
        <v>baby food blend, commercial product, pouch,Gerber Organic,Banana (2/3), mango (3/4 tbsp), sitter (2nd foods),Fruits</v>
      </c>
      <c r="C434" s="2" t="s">
        <v>812</v>
      </c>
      <c r="D434" s="31" t="str">
        <f>VLOOKUP(A434,'Food Encyclopedia'!$C$2:$K$999,6)</f>
        <v>Fruits</v>
      </c>
      <c r="E434" s="98">
        <v>50.0</v>
      </c>
      <c r="F434" s="31">
        <f t="shared" si="1"/>
        <v>50000</v>
      </c>
      <c r="G434" s="31" t="str">
        <f>VLOOKUP(A434,'Food Encyclopedia'!$C$2:$K$999,7)</f>
        <v>Commercial weaning</v>
      </c>
      <c r="H434" s="31" t="str">
        <f t="shared" si="2"/>
        <v>#VALUE!</v>
      </c>
      <c r="I434" s="31" t="str">
        <f t="shared" si="3"/>
        <v>#VALUE!</v>
      </c>
      <c r="J434" s="99" t="str">
        <f t="shared" si="4"/>
        <v>#VALUE!</v>
      </c>
      <c r="K434" s="116" t="str">
        <f t="shared" si="5"/>
        <v>#VALUE!</v>
      </c>
      <c r="L434" s="31">
        <f>VLOOKUP(A434,'Absolute Total Monosaccharide C'!$E$2:$T$999,3)</f>
        <v>0.182158</v>
      </c>
      <c r="M434" s="31">
        <f>VLOOKUP(A434,'Absolute Total Monosaccharide C'!$E$2:$T$999,4)</f>
        <v>0.014765</v>
      </c>
      <c r="N434" s="31">
        <f>VLOOKUP(A434,'Absolute Total Monosaccharide C'!$E$2:$T$999,5)</f>
        <v>0.069012</v>
      </c>
      <c r="O434" s="31">
        <f>VLOOKUP(A434,'Absolute Total Monosaccharide C'!$E$2:$T$999,6)</f>
        <v>0.002864</v>
      </c>
      <c r="P434" s="100">
        <f>VLOOKUP(A434,'Absolute Total Monosaccharide C'!$E$2:$T$999,7)</f>
        <v>0.009534</v>
      </c>
      <c r="Q434" s="31">
        <f>VLOOKUP(A434,'Absolute Total Monosaccharide C'!$E$2:$T$999,8)</f>
        <v>0.003285</v>
      </c>
      <c r="R434" s="31">
        <f>VLOOKUP(A434,'Absolute Total Monosaccharide C'!$E$2:$T$999,9)</f>
        <v>0.001411</v>
      </c>
      <c r="S434" s="102">
        <f>VLOOKUP(A434,'Absolute Total Monosaccharide C'!$E$2:$T$999,10)</f>
        <v>0.0000653</v>
      </c>
      <c r="T434" s="31">
        <f>VLOOKUP(A434,'Absolute Total Monosaccharide C'!$E$2:$T$999,11)</f>
        <v>0.021392</v>
      </c>
      <c r="U434" s="31">
        <f>VLOOKUP(A434,'Absolute Total Monosaccharide C'!$E$2:$T$999,12)</f>
        <v>0</v>
      </c>
      <c r="V434" s="31">
        <f>VLOOKUP(A434,'Absolute Total Monosaccharide C'!$E$2:$T$999,13)</f>
        <v>0</v>
      </c>
      <c r="W434" s="31">
        <f>VLOOKUP(A434,'Absolute Total Monosaccharide C'!$E$2:$T$999,14)</f>
        <v>0</v>
      </c>
      <c r="X434" s="31">
        <f>VLOOKUP(A434,'Absolute Total Monosaccharide C'!$E$2:$T$999,15)</f>
        <v>0</v>
      </c>
      <c r="Y434" s="31">
        <f>VLOOKUP(A434,'Absolute Total Monosaccharide C'!$E$2:$T$999,16)</f>
        <v>0.00028</v>
      </c>
      <c r="Z434" s="100">
        <f>VLOOKUP(A434,'Absolute Total Monosaccharide C'!$E$2:$T$999,2)</f>
        <v>9.948</v>
      </c>
      <c r="AA434" s="31"/>
    </row>
    <row r="435">
      <c r="A435" s="19" t="s">
        <v>1061</v>
      </c>
      <c r="B435" s="8" t="str">
        <f>VLOOKUP(A435,'Food Encyclopedia'!$C$2:$K$999,3)&amp;","&amp;VLOOKUP(A435,'Food Encyclopedia'!$C$2:$K$999,4)&amp;","&amp;VLOOKUP(A435,'Food Encyclopedia'!$C$2:$K$999,5)&amp;","&amp;VLOOKUP(A435,'Food Encyclopedia'!$C$2:$K$999,6)</f>
        <v>baby food blend, commercial product, pouch,Gerber Organic,Apple (2/5), carrot (1/8), squash (3/4 tbsp), sitter (2nd foods),Fruits</v>
      </c>
      <c r="C435" s="2" t="s">
        <v>812</v>
      </c>
      <c r="D435" s="31" t="str">
        <f>VLOOKUP(A435,'Food Encyclopedia'!$C$2:$K$999,6)</f>
        <v>Fruits</v>
      </c>
      <c r="E435" s="98">
        <v>50.0</v>
      </c>
      <c r="F435" s="31">
        <f t="shared" si="1"/>
        <v>50000</v>
      </c>
      <c r="G435" s="31" t="str">
        <f>VLOOKUP(A435,'Food Encyclopedia'!$C$2:$K$999,7)</f>
        <v>Commercial weaning</v>
      </c>
      <c r="H435" s="31" t="str">
        <f t="shared" si="2"/>
        <v>#VALUE!</v>
      </c>
      <c r="I435" s="31" t="str">
        <f t="shared" si="3"/>
        <v>#VALUE!</v>
      </c>
      <c r="J435" s="99" t="str">
        <f t="shared" si="4"/>
        <v>#VALUE!</v>
      </c>
      <c r="K435" s="116" t="str">
        <f t="shared" si="5"/>
        <v>#VALUE!</v>
      </c>
      <c r="L435" s="31">
        <f>VLOOKUP(A435,'Absolute Total Monosaccharide C'!$E$2:$T$999,3)</f>
        <v>0.283209</v>
      </c>
      <c r="M435" s="31">
        <f>VLOOKUP(A435,'Absolute Total Monosaccharide C'!$E$2:$T$999,4)</f>
        <v>0.003896</v>
      </c>
      <c r="N435" s="31">
        <f>VLOOKUP(A435,'Absolute Total Monosaccharide C'!$E$2:$T$999,5)</f>
        <v>0.067891</v>
      </c>
      <c r="O435" s="31">
        <f>VLOOKUP(A435,'Absolute Total Monosaccharide C'!$E$2:$T$999,6)</f>
        <v>0.00206</v>
      </c>
      <c r="P435" s="100">
        <f>VLOOKUP(A435,'Absolute Total Monosaccharide C'!$E$2:$T$999,7)</f>
        <v>0.003814</v>
      </c>
      <c r="Q435" s="31">
        <f>VLOOKUP(A435,'Absolute Total Monosaccharide C'!$E$2:$T$999,8)</f>
        <v>0.003494</v>
      </c>
      <c r="R435" s="31">
        <f>VLOOKUP(A435,'Absolute Total Monosaccharide C'!$E$2:$T$999,9)</f>
        <v>0.000202</v>
      </c>
      <c r="S435" s="102">
        <f>VLOOKUP(A435,'Absolute Total Monosaccharide C'!$E$2:$T$999,10)</f>
        <v>0.00000863</v>
      </c>
      <c r="T435" s="31">
        <f>VLOOKUP(A435,'Absolute Total Monosaccharide C'!$E$2:$T$999,11)</f>
        <v>0.009028</v>
      </c>
      <c r="U435" s="31">
        <f>VLOOKUP(A435,'Absolute Total Monosaccharide C'!$E$2:$T$999,12)</f>
        <v>0</v>
      </c>
      <c r="V435" s="31">
        <f>VLOOKUP(A435,'Absolute Total Monosaccharide C'!$E$2:$T$999,13)</f>
        <v>0</v>
      </c>
      <c r="W435" s="31">
        <f>VLOOKUP(A435,'Absolute Total Monosaccharide C'!$E$2:$T$999,14)</f>
        <v>0.003932</v>
      </c>
      <c r="X435" s="31">
        <f>VLOOKUP(A435,'Absolute Total Monosaccharide C'!$E$2:$T$999,15)</f>
        <v>0</v>
      </c>
      <c r="Y435" s="31">
        <f>VLOOKUP(A435,'Absolute Total Monosaccharide C'!$E$2:$T$999,16)</f>
        <v>0.000219</v>
      </c>
      <c r="Z435" s="100">
        <f>VLOOKUP(A435,'Absolute Total Monosaccharide C'!$E$2:$T$999,2)</f>
        <v>9.812</v>
      </c>
      <c r="AA435" s="31"/>
    </row>
    <row r="436">
      <c r="A436" s="19" t="s">
        <v>1114</v>
      </c>
      <c r="B436" s="8" t="str">
        <f>VLOOKUP(A436,'Food Encyclopedia'!$C$2:$K$999,3)&amp;","&amp;VLOOKUP(A436,'Food Encyclopedia'!$C$2:$K$999,4)&amp;","&amp;VLOOKUP(A436,'Food Encyclopedia'!$C$2:$K$999,5)&amp;","&amp;VLOOKUP(A436,'Food Encyclopedia'!$C$2:$K$999,6)</f>
        <v>Rice, white, NA, pre-cooked,Organics,,Grain Products</v>
      </c>
      <c r="C436" s="2" t="s">
        <v>89</v>
      </c>
      <c r="D436" s="31" t="str">
        <f>VLOOKUP(A436,'Food Encyclopedia'!$C$2:$K$999,6)</f>
        <v>Grain Products</v>
      </c>
      <c r="E436" s="98">
        <v>40.0</v>
      </c>
      <c r="F436" s="31">
        <f t="shared" si="1"/>
        <v>40000</v>
      </c>
      <c r="G436" s="31" t="str">
        <f>VLOOKUP(A436,'Food Encyclopedia'!$C$2:$K$999,7)</f>
        <v>Grains</v>
      </c>
      <c r="H436" s="31" t="str">
        <f t="shared" si="2"/>
        <v>#VALUE!</v>
      </c>
      <c r="I436" s="31" t="str">
        <f t="shared" si="3"/>
        <v>#VALUE!</v>
      </c>
      <c r="J436" s="99" t="str">
        <f t="shared" si="4"/>
        <v>#VALUE!</v>
      </c>
      <c r="K436" s="116" t="str">
        <f t="shared" si="5"/>
        <v>#VALUE!</v>
      </c>
      <c r="L436" s="31">
        <f>VLOOKUP(A436,'Absolute Total Monosaccharide C'!$E$2:$T$999,3)</f>
        <v>0.754125</v>
      </c>
      <c r="M436" s="31">
        <f>VLOOKUP(A436,'Absolute Total Monosaccharide C'!$E$2:$T$999,4)</f>
        <v>0.001912</v>
      </c>
      <c r="N436" s="31">
        <f>VLOOKUP(A436,'Absolute Total Monosaccharide C'!$E$2:$T$999,5)</f>
        <v>0.005081</v>
      </c>
      <c r="O436" s="31">
        <f>VLOOKUP(A436,'Absolute Total Monosaccharide C'!$E$2:$T$999,6)</f>
        <v>0.000857</v>
      </c>
      <c r="P436" s="100">
        <f>VLOOKUP(A436,'Absolute Total Monosaccharide C'!$E$2:$T$999,7)</f>
        <v>0.002649</v>
      </c>
      <c r="Q436" s="31">
        <f>VLOOKUP(A436,'Absolute Total Monosaccharide C'!$E$2:$T$999,8)</f>
        <v>0.000301</v>
      </c>
      <c r="R436" s="102">
        <f>VLOOKUP(A436,'Absolute Total Monosaccharide C'!$E$2:$T$999,9)</f>
        <v>0.0000254</v>
      </c>
      <c r="S436" s="102">
        <f>VLOOKUP(A436,'Absolute Total Monosaccharide C'!$E$2:$T$999,10)</f>
        <v>0.000023</v>
      </c>
      <c r="T436" s="102">
        <f>VLOOKUP(A436,'Absolute Total Monosaccharide C'!$E$2:$T$999,11)</f>
        <v>0.0000922</v>
      </c>
      <c r="U436" s="31">
        <f>VLOOKUP(A436,'Absolute Total Monosaccharide C'!$E$2:$T$999,12)</f>
        <v>0</v>
      </c>
      <c r="V436" s="31">
        <f>VLOOKUP(A436,'Absolute Total Monosaccharide C'!$E$2:$T$999,13)</f>
        <v>0</v>
      </c>
      <c r="W436" s="31">
        <f>VLOOKUP(A436,'Absolute Total Monosaccharide C'!$E$2:$T$999,14)</f>
        <v>0.000397</v>
      </c>
      <c r="X436" s="31">
        <f>VLOOKUP(A436,'Absolute Total Monosaccharide C'!$E$2:$T$999,15)</f>
        <v>0</v>
      </c>
      <c r="Y436" s="31">
        <f>VLOOKUP(A436,'Absolute Total Monosaccharide C'!$E$2:$T$999,16)</f>
        <v>0.000197</v>
      </c>
      <c r="Z436" s="100">
        <f>VLOOKUP(A436,'Absolute Total Monosaccharide C'!$E$2:$T$999,2)</f>
        <v>9.741</v>
      </c>
      <c r="AA436" s="31"/>
    </row>
    <row r="437">
      <c r="A437" s="19" t="s">
        <v>1204</v>
      </c>
      <c r="B437" s="8" t="str">
        <f>VLOOKUP(A437,'Food Encyclopedia'!$C$2:$K$999,3)&amp;","&amp;VLOOKUP(A437,'Food Encyclopedia'!$C$2:$K$999,4)&amp;","&amp;VLOOKUP(A437,'Food Encyclopedia'!$C$2:$K$999,5)&amp;","&amp;VLOOKUP(A437,'Food Encyclopedia'!$C$2:$K$999,6)</f>
        <v>Flaxseed, NA, whole ground, dried,Bob's Red Mill,Premium Whole Ground: Flaxseed Meal ,Grain Products</v>
      </c>
      <c r="C437" s="2" t="s">
        <v>89</v>
      </c>
      <c r="D437" s="31" t="str">
        <f>VLOOKUP(A437,'Food Encyclopedia'!$C$2:$K$999,6)</f>
        <v>Grain Products</v>
      </c>
      <c r="E437" s="98">
        <v>40.0</v>
      </c>
      <c r="F437" s="31">
        <f t="shared" si="1"/>
        <v>40000</v>
      </c>
      <c r="G437" s="31" t="str">
        <f>VLOOKUP(A437,'Food Encyclopedia'!$C$2:$K$999,7)</f>
        <v>Grains</v>
      </c>
      <c r="H437" s="31" t="str">
        <f t="shared" si="2"/>
        <v>#VALUE!</v>
      </c>
      <c r="I437" s="31" t="str">
        <f t="shared" si="3"/>
        <v>#VALUE!</v>
      </c>
      <c r="J437" s="99" t="str">
        <f t="shared" si="4"/>
        <v>#VALUE!</v>
      </c>
      <c r="K437" s="116" t="str">
        <f t="shared" si="5"/>
        <v>#VALUE!</v>
      </c>
      <c r="L437" s="31" t="str">
        <f>VLOOKUP(A437,'Absolute Total Monosaccharide C'!$E$2:$T$999,3)</f>
        <v/>
      </c>
      <c r="M437" s="31" t="str">
        <f>VLOOKUP(A437,'Absolute Total Monosaccharide C'!$E$2:$T$999,4)</f>
        <v/>
      </c>
      <c r="N437" s="31" t="str">
        <f>VLOOKUP(A437,'Absolute Total Monosaccharide C'!$E$2:$T$999,5)</f>
        <v/>
      </c>
      <c r="O437" s="31" t="str">
        <f>VLOOKUP(A437,'Absolute Total Monosaccharide C'!$E$2:$T$999,6)</f>
        <v/>
      </c>
      <c r="P437" s="100" t="str">
        <f>VLOOKUP(A437,'Absolute Total Monosaccharide C'!$E$2:$T$999,7)</f>
        <v/>
      </c>
      <c r="Q437" s="31" t="str">
        <f>VLOOKUP(A437,'Absolute Total Monosaccharide C'!$E$2:$T$999,8)</f>
        <v/>
      </c>
      <c r="R437" s="31" t="str">
        <f>VLOOKUP(A437,'Absolute Total Monosaccharide C'!$E$2:$T$999,9)</f>
        <v/>
      </c>
      <c r="S437" s="31" t="str">
        <f>VLOOKUP(A437,'Absolute Total Monosaccharide C'!$E$2:$T$999,10)</f>
        <v/>
      </c>
      <c r="T437" s="31" t="str">
        <f>VLOOKUP(A437,'Absolute Total Monosaccharide C'!$E$2:$T$999,11)</f>
        <v/>
      </c>
      <c r="U437" s="31" t="str">
        <f>VLOOKUP(A437,'Absolute Total Monosaccharide C'!$E$2:$T$999,12)</f>
        <v/>
      </c>
      <c r="V437" s="31" t="str">
        <f>VLOOKUP(A437,'Absolute Total Monosaccharide C'!$E$2:$T$999,13)</f>
        <v/>
      </c>
      <c r="W437" s="31" t="str">
        <f>VLOOKUP(A437,'Absolute Total Monosaccharide C'!$E$2:$T$999,14)</f>
        <v/>
      </c>
      <c r="X437" s="31" t="str">
        <f>VLOOKUP(A437,'Absolute Total Monosaccharide C'!$E$2:$T$999,15)</f>
        <v/>
      </c>
      <c r="Y437" s="31" t="str">
        <f>VLOOKUP(A437,'Absolute Total Monosaccharide C'!$E$2:$T$999,16)</f>
        <v/>
      </c>
      <c r="Z437" s="100">
        <f>VLOOKUP(A437,'Absolute Total Monosaccharide C'!$E$2:$T$999,2)</f>
        <v>9.794</v>
      </c>
      <c r="AA437" s="31"/>
    </row>
    <row r="438">
      <c r="A438" s="19" t="s">
        <v>1285</v>
      </c>
      <c r="B438" s="8" t="str">
        <f>VLOOKUP(A438,'Food Encyclopedia'!$C$2:$K$999,3)&amp;","&amp;VLOOKUP(A438,'Food Encyclopedia'!$C$2:$K$999,4)&amp;","&amp;VLOOKUP(A438,'Food Encyclopedia'!$C$2:$K$999,5)&amp;","&amp;VLOOKUP(A438,'Food Encyclopedia'!$C$2:$K$999,6)</f>
        <v>Spread, Hummus, original, NA, fresh,Hope,Organic Hummus: Original Recipe,Beans, Peas, Legumes, Nuts, Seeds</v>
      </c>
      <c r="D438" s="31" t="str">
        <f>VLOOKUP(A438,'Food Encyclopedia'!$C$2:$K$999,6)</f>
        <v>Beans, Peas, Legumes, Nuts, Seeds</v>
      </c>
      <c r="E438" s="108"/>
      <c r="F438" s="31">
        <f t="shared" si="1"/>
        <v>0</v>
      </c>
      <c r="G438" s="31" t="str">
        <f>VLOOKUP(A438,'Food Encyclopedia'!$C$2:$K$999,7)</f>
        <v>Snack</v>
      </c>
      <c r="H438" s="31" t="str">
        <f t="shared" si="2"/>
        <v>#VALUE!</v>
      </c>
      <c r="I438" s="31" t="str">
        <f t="shared" si="3"/>
        <v>#VALUE!</v>
      </c>
      <c r="J438" s="99" t="str">
        <f t="shared" si="4"/>
        <v>#VALUE!</v>
      </c>
      <c r="K438" s="116" t="str">
        <f t="shared" si="5"/>
        <v>#VALUE!</v>
      </c>
      <c r="L438" s="31">
        <f>VLOOKUP(A438,'Absolute Total Monosaccharide C'!$E$2:$T$999,3)</f>
        <v>0.141683</v>
      </c>
      <c r="M438" s="31">
        <f>VLOOKUP(A438,'Absolute Total Monosaccharide C'!$E$2:$T$999,4)</f>
        <v>0.005479</v>
      </c>
      <c r="N438" s="31">
        <f>VLOOKUP(A438,'Absolute Total Monosaccharide C'!$E$2:$T$999,5)</f>
        <v>0.005043</v>
      </c>
      <c r="O438" s="31">
        <f>VLOOKUP(A438,'Absolute Total Monosaccharide C'!$E$2:$T$999,6)</f>
        <v>0.001597</v>
      </c>
      <c r="P438" s="100">
        <f>VLOOKUP(A438,'Absolute Total Monosaccharide C'!$E$2:$T$999,7)</f>
        <v>0.026871</v>
      </c>
      <c r="Q438" s="31">
        <f>VLOOKUP(A438,'Absolute Total Monosaccharide C'!$E$2:$T$999,8)</f>
        <v>0.000664</v>
      </c>
      <c r="R438" s="31">
        <f>VLOOKUP(A438,'Absolute Total Monosaccharide C'!$E$2:$T$999,9)</f>
        <v>0.000413</v>
      </c>
      <c r="S438" s="102">
        <f>VLOOKUP(A438,'Absolute Total Monosaccharide C'!$E$2:$T$999,10)</f>
        <v>0.0000785</v>
      </c>
      <c r="T438" s="31">
        <f>VLOOKUP(A438,'Absolute Total Monosaccharide C'!$E$2:$T$999,11)</f>
        <v>0.000738</v>
      </c>
      <c r="U438" s="31">
        <f>VLOOKUP(A438,'Absolute Total Monosaccharide C'!$E$2:$T$999,12)</f>
        <v>0</v>
      </c>
      <c r="V438" s="31">
        <f>VLOOKUP(A438,'Absolute Total Monosaccharide C'!$E$2:$T$999,13)</f>
        <v>0</v>
      </c>
      <c r="W438" s="31">
        <f>VLOOKUP(A438,'Absolute Total Monosaccharide C'!$E$2:$T$999,14)</f>
        <v>0.002315</v>
      </c>
      <c r="X438" s="31">
        <f>VLOOKUP(A438,'Absolute Total Monosaccharide C'!$E$2:$T$999,15)</f>
        <v>0</v>
      </c>
      <c r="Y438" s="31">
        <f>VLOOKUP(A438,'Absolute Total Monosaccharide C'!$E$2:$T$999,16)</f>
        <v>0.000421</v>
      </c>
      <c r="Z438" s="100">
        <f>VLOOKUP(A438,'Absolute Total Monosaccharide C'!$E$2:$T$999,2)</f>
        <v>9.788</v>
      </c>
      <c r="AA438" s="31"/>
    </row>
    <row r="439">
      <c r="A439" s="19" t="s">
        <v>1289</v>
      </c>
      <c r="B439" s="8" t="str">
        <f>VLOOKUP(A439,'Food Encyclopedia'!$C$2:$K$999,3)&amp;","&amp;VLOOKUP(A439,'Food Encyclopedia'!$C$2:$K$999,4)&amp;","&amp;VLOOKUP(A439,'Food Encyclopedia'!$C$2:$K$999,5)&amp;","&amp;VLOOKUP(A439,'Food Encyclopedia'!$C$2:$K$999,6)</f>
        <v>Spread, Tahini, NA, NA, fresh,365 Whole Foods Market,Organic Tahini: Ground Organic Sesame Seeds,Beans, Peas, Legumes, Nuts, Seeds</v>
      </c>
      <c r="D439" s="31" t="str">
        <f>VLOOKUP(A439,'Food Encyclopedia'!$C$2:$K$999,6)</f>
        <v>Beans, Peas, Legumes, Nuts, Seeds</v>
      </c>
      <c r="E439" s="108"/>
      <c r="F439" s="31">
        <f t="shared" si="1"/>
        <v>0</v>
      </c>
      <c r="G439" s="31" t="str">
        <f>VLOOKUP(A439,'Food Encyclopedia'!$C$2:$K$999,7)</f>
        <v>Fats</v>
      </c>
      <c r="H439" s="31" t="str">
        <f t="shared" si="2"/>
        <v>#VALUE!</v>
      </c>
      <c r="I439" s="31" t="str">
        <f t="shared" si="3"/>
        <v>#VALUE!</v>
      </c>
      <c r="J439" s="99" t="str">
        <f t="shared" si="4"/>
        <v>#VALUE!</v>
      </c>
      <c r="K439" s="116" t="str">
        <f t="shared" si="5"/>
        <v>#VALUE!</v>
      </c>
      <c r="L439" s="31">
        <f>VLOOKUP(A439,'Absolute Total Monosaccharide C'!$E$2:$T$999,3)</f>
        <v>0.01362</v>
      </c>
      <c r="M439" s="31">
        <f>VLOOKUP(A439,'Absolute Total Monosaccharide C'!$E$2:$T$999,4)</f>
        <v>0.006312</v>
      </c>
      <c r="N439" s="31">
        <f>VLOOKUP(A439,'Absolute Total Monosaccharide C'!$E$2:$T$999,5)</f>
        <v>0.002936</v>
      </c>
      <c r="O439" s="31">
        <f>VLOOKUP(A439,'Absolute Total Monosaccharide C'!$E$2:$T$999,6)</f>
        <v>0.00188</v>
      </c>
      <c r="P439" s="100">
        <f>VLOOKUP(A439,'Absolute Total Monosaccharide C'!$E$2:$T$999,7)</f>
        <v>0.011156</v>
      </c>
      <c r="Q439" s="31">
        <f>VLOOKUP(A439,'Absolute Total Monosaccharide C'!$E$2:$T$999,8)</f>
        <v>0.000424</v>
      </c>
      <c r="R439" s="31">
        <f>VLOOKUP(A439,'Absolute Total Monosaccharide C'!$E$2:$T$999,9)</f>
        <v>0.000359</v>
      </c>
      <c r="S439" s="102">
        <f>VLOOKUP(A439,'Absolute Total Monosaccharide C'!$E$2:$T$999,10)</f>
        <v>0.0000585</v>
      </c>
      <c r="T439" s="31">
        <f>VLOOKUP(A439,'Absolute Total Monosaccharide C'!$E$2:$T$999,11)</f>
        <v>0.000296</v>
      </c>
      <c r="U439" s="31">
        <f>VLOOKUP(A439,'Absolute Total Monosaccharide C'!$E$2:$T$999,12)</f>
        <v>0</v>
      </c>
      <c r="V439" s="31">
        <f>VLOOKUP(A439,'Absolute Total Monosaccharide C'!$E$2:$T$999,13)</f>
        <v>0</v>
      </c>
      <c r="W439" s="31">
        <f>VLOOKUP(A439,'Absolute Total Monosaccharide C'!$E$2:$T$999,14)</f>
        <v>0.011656</v>
      </c>
      <c r="X439" s="31">
        <f>VLOOKUP(A439,'Absolute Total Monosaccharide C'!$E$2:$T$999,15)</f>
        <v>0</v>
      </c>
      <c r="Y439" s="31">
        <f>VLOOKUP(A439,'Absolute Total Monosaccharide C'!$E$2:$T$999,16)</f>
        <v>0.000407</v>
      </c>
      <c r="Z439" s="100">
        <f>VLOOKUP(A439,'Absolute Total Monosaccharide C'!$E$2:$T$999,2)</f>
        <v>10.057</v>
      </c>
      <c r="AA439" s="31"/>
    </row>
    <row r="440">
      <c r="A440" s="19" t="s">
        <v>1293</v>
      </c>
      <c r="B440" s="8" t="str">
        <f>VLOOKUP(A440,'Food Encyclopedia'!$C$2:$K$999,3)&amp;","&amp;VLOOKUP(A440,'Food Encyclopedia'!$C$2:$K$999,4)&amp;","&amp;VLOOKUP(A440,'Food Encyclopedia'!$C$2:$K$999,5)&amp;","&amp;VLOOKUP(A440,'Food Encyclopedia'!$C$2:$K$999,6)</f>
        <v>Spread. Peanut butter, NA, creamy, fresh,MaraNatha,Organic Peanut Butter, creamy,Beans, Peas, Legumes, Nuts, Seeds</v>
      </c>
      <c r="D440" s="31" t="str">
        <f>VLOOKUP(A440,'Food Encyclopedia'!$C$2:$K$999,6)</f>
        <v>Beans, Peas, Legumes, Nuts, Seeds</v>
      </c>
      <c r="E440" s="108"/>
      <c r="F440" s="31">
        <f t="shared" si="1"/>
        <v>0</v>
      </c>
      <c r="G440" s="31" t="str">
        <f>VLOOKUP(A440,'Food Encyclopedia'!$C$2:$K$999,7)</f>
        <v>Fats</v>
      </c>
      <c r="H440" s="31" t="str">
        <f t="shared" si="2"/>
        <v>#VALUE!</v>
      </c>
      <c r="I440" s="31" t="str">
        <f t="shared" si="3"/>
        <v>#VALUE!</v>
      </c>
      <c r="J440" s="99" t="str">
        <f t="shared" si="4"/>
        <v>#VALUE!</v>
      </c>
      <c r="K440" s="116" t="str">
        <f t="shared" si="5"/>
        <v>#VALUE!</v>
      </c>
      <c r="L440" s="31">
        <f>VLOOKUP(A440,'Absolute Total Monosaccharide C'!$E$2:$T$999,3)</f>
        <v>0.068991</v>
      </c>
      <c r="M440" s="31">
        <f>VLOOKUP(A440,'Absolute Total Monosaccharide C'!$E$2:$T$999,4)</f>
        <v>0.00689</v>
      </c>
      <c r="N440" s="31">
        <f>VLOOKUP(A440,'Absolute Total Monosaccharide C'!$E$2:$T$999,5)</f>
        <v>0.011895</v>
      </c>
      <c r="O440" s="31">
        <f>VLOOKUP(A440,'Absolute Total Monosaccharide C'!$E$2:$T$999,6)</f>
        <v>0.003133</v>
      </c>
      <c r="P440" s="100">
        <f>VLOOKUP(A440,'Absolute Total Monosaccharide C'!$E$2:$T$999,7)</f>
        <v>0.026149</v>
      </c>
      <c r="Q440" s="31">
        <f>VLOOKUP(A440,'Absolute Total Monosaccharide C'!$E$2:$T$999,8)</f>
        <v>0.000965</v>
      </c>
      <c r="R440" s="31">
        <f>VLOOKUP(A440,'Absolute Total Monosaccharide C'!$E$2:$T$999,9)</f>
        <v>0.000464</v>
      </c>
      <c r="S440" s="102">
        <f>VLOOKUP(A440,'Absolute Total Monosaccharide C'!$E$2:$T$999,10)</f>
        <v>0.0000677</v>
      </c>
      <c r="T440" s="31">
        <f>VLOOKUP(A440,'Absolute Total Monosaccharide C'!$E$2:$T$999,11)</f>
        <v>0.000935</v>
      </c>
      <c r="U440" s="31">
        <f>VLOOKUP(A440,'Absolute Total Monosaccharide C'!$E$2:$T$999,12)</f>
        <v>0</v>
      </c>
      <c r="V440" s="31">
        <f>VLOOKUP(A440,'Absolute Total Monosaccharide C'!$E$2:$T$999,13)</f>
        <v>0</v>
      </c>
      <c r="W440" s="31">
        <f>VLOOKUP(A440,'Absolute Total Monosaccharide C'!$E$2:$T$999,14)</f>
        <v>0.000745</v>
      </c>
      <c r="X440" s="31">
        <f>VLOOKUP(A440,'Absolute Total Monosaccharide C'!$E$2:$T$999,15)</f>
        <v>0</v>
      </c>
      <c r="Y440" s="31">
        <f>VLOOKUP(A440,'Absolute Total Monosaccharide C'!$E$2:$T$999,16)</f>
        <v>0.000391</v>
      </c>
      <c r="Z440" s="100">
        <f>VLOOKUP(A440,'Absolute Total Monosaccharide C'!$E$2:$T$999,2)</f>
        <v>10.079</v>
      </c>
      <c r="AA440" s="31"/>
    </row>
    <row r="441">
      <c r="A441" s="19" t="s">
        <v>1297</v>
      </c>
      <c r="B441" s="8" t="str">
        <f>VLOOKUP(A441,'Food Encyclopedia'!$C$2:$K$999,3)&amp;","&amp;VLOOKUP(A441,'Food Encyclopedia'!$C$2:$K$999,4)&amp;","&amp;VLOOKUP(A441,'Food Encyclopedia'!$C$2:$K$999,5)&amp;","&amp;VLOOKUP(A441,'Food Encyclopedia'!$C$2:$K$999,6)</f>
        <v>Spread, Cashew butter, NA, NA, fresh,Artisana Organics,Raw Cashew Butter,Beans, Peas, Legumes, Nuts, Seeds</v>
      </c>
      <c r="D441" s="31" t="str">
        <f>VLOOKUP(A441,'Food Encyclopedia'!$C$2:$K$999,6)</f>
        <v>Beans, Peas, Legumes, Nuts, Seeds</v>
      </c>
      <c r="E441" s="108"/>
      <c r="F441" s="31">
        <f t="shared" si="1"/>
        <v>0</v>
      </c>
      <c r="G441" s="31" t="str">
        <f>VLOOKUP(A441,'Food Encyclopedia'!$C$2:$K$999,7)</f>
        <v>Fats</v>
      </c>
      <c r="H441" s="31" t="str">
        <f t="shared" si="2"/>
        <v>#VALUE!</v>
      </c>
      <c r="I441" s="31" t="str">
        <f t="shared" si="3"/>
        <v>#VALUE!</v>
      </c>
      <c r="J441" s="99" t="str">
        <f t="shared" si="4"/>
        <v>#VALUE!</v>
      </c>
      <c r="K441" s="116" t="str">
        <f t="shared" si="5"/>
        <v>#VALUE!</v>
      </c>
      <c r="L441" s="31">
        <f>VLOOKUP(A441,'Absolute Total Monosaccharide C'!$E$2:$T$999,3)</f>
        <v>0.136272</v>
      </c>
      <c r="M441" s="31">
        <f>VLOOKUP(A441,'Absolute Total Monosaccharide C'!$E$2:$T$999,4)</f>
        <v>0.006115</v>
      </c>
      <c r="N441" s="31">
        <f>VLOOKUP(A441,'Absolute Total Monosaccharide C'!$E$2:$T$999,5)</f>
        <v>0.010262</v>
      </c>
      <c r="O441" s="31">
        <f>VLOOKUP(A441,'Absolute Total Monosaccharide C'!$E$2:$T$999,6)</f>
        <v>0.006643</v>
      </c>
      <c r="P441" s="100">
        <f>VLOOKUP(A441,'Absolute Total Monosaccharide C'!$E$2:$T$999,7)</f>
        <v>0.006125</v>
      </c>
      <c r="Q441" s="31">
        <f>VLOOKUP(A441,'Absolute Total Monosaccharide C'!$E$2:$T$999,8)</f>
        <v>0.000603</v>
      </c>
      <c r="R441" s="31">
        <f>VLOOKUP(A441,'Absolute Total Monosaccharide C'!$E$2:$T$999,9)</f>
        <v>0.000348</v>
      </c>
      <c r="S441" s="102">
        <f>VLOOKUP(A441,'Absolute Total Monosaccharide C'!$E$2:$T$999,10)</f>
        <v>0.0000408</v>
      </c>
      <c r="T441" s="31">
        <f>VLOOKUP(A441,'Absolute Total Monosaccharide C'!$E$2:$T$999,11)</f>
        <v>0.000644</v>
      </c>
      <c r="U441" s="31">
        <f>VLOOKUP(A441,'Absolute Total Monosaccharide C'!$E$2:$T$999,12)</f>
        <v>0</v>
      </c>
      <c r="V441" s="31">
        <f>VLOOKUP(A441,'Absolute Total Monosaccharide C'!$E$2:$T$999,13)</f>
        <v>0</v>
      </c>
      <c r="W441" s="31">
        <f>VLOOKUP(A441,'Absolute Total Monosaccharide C'!$E$2:$T$999,14)</f>
        <v>0.000442</v>
      </c>
      <c r="X441" s="31">
        <f>VLOOKUP(A441,'Absolute Total Monosaccharide C'!$E$2:$T$999,15)</f>
        <v>0</v>
      </c>
      <c r="Y441" s="31">
        <f>VLOOKUP(A441,'Absolute Total Monosaccharide C'!$E$2:$T$999,16)</f>
        <v>0.00046</v>
      </c>
      <c r="Z441" s="100">
        <f>VLOOKUP(A441,'Absolute Total Monosaccharide C'!$E$2:$T$999,2)</f>
        <v>10.369</v>
      </c>
      <c r="AA441" s="31"/>
    </row>
    <row r="442">
      <c r="A442" s="19" t="s">
        <v>1301</v>
      </c>
      <c r="B442" s="8" t="str">
        <f>VLOOKUP(A442,'Food Encyclopedia'!$C$2:$K$999,3)&amp;","&amp;VLOOKUP(A442,'Food Encyclopedia'!$C$2:$K$999,4)&amp;","&amp;VLOOKUP(A442,'Food Encyclopedia'!$C$2:$K$999,5)&amp;","&amp;VLOOKUP(A442,'Food Encyclopedia'!$C$2:$K$999,6)</f>
        <v>Spread, Tahini, NA, NA, fresh,Once Again,Unsweetened Creamy Tahini,Beans, Peas, Legumes, Nuts, Seeds</v>
      </c>
      <c r="D442" s="31" t="str">
        <f>VLOOKUP(A442,'Food Encyclopedia'!$C$2:$K$999,6)</f>
        <v>Beans, Peas, Legumes, Nuts, Seeds</v>
      </c>
      <c r="E442" s="108"/>
      <c r="F442" s="31">
        <f t="shared" si="1"/>
        <v>0</v>
      </c>
      <c r="G442" s="31" t="str">
        <f>VLOOKUP(A442,'Food Encyclopedia'!$C$2:$K$999,7)</f>
        <v>Fats</v>
      </c>
      <c r="H442" s="31" t="str">
        <f t="shared" si="2"/>
        <v>#VALUE!</v>
      </c>
      <c r="I442" s="31" t="str">
        <f t="shared" si="3"/>
        <v>#VALUE!</v>
      </c>
      <c r="J442" s="99" t="str">
        <f t="shared" si="4"/>
        <v>#VALUE!</v>
      </c>
      <c r="K442" s="116" t="str">
        <f t="shared" si="5"/>
        <v>#VALUE!</v>
      </c>
      <c r="L442" s="31">
        <f>VLOOKUP(A442,'Absolute Total Monosaccharide C'!$E$2:$T$999,3)</f>
        <v>0.005226</v>
      </c>
      <c r="M442" s="31">
        <f>VLOOKUP(A442,'Absolute Total Monosaccharide C'!$E$2:$T$999,4)</f>
        <v>0.002708</v>
      </c>
      <c r="N442" s="31">
        <f>VLOOKUP(A442,'Absolute Total Monosaccharide C'!$E$2:$T$999,5)</f>
        <v>0.000605</v>
      </c>
      <c r="O442" s="31">
        <f>VLOOKUP(A442,'Absolute Total Monosaccharide C'!$E$2:$T$999,6)</f>
        <v>0.002001</v>
      </c>
      <c r="P442" s="100">
        <f>VLOOKUP(A442,'Absolute Total Monosaccharide C'!$E$2:$T$999,7)</f>
        <v>0.011101</v>
      </c>
      <c r="Q442" s="31">
        <f>VLOOKUP(A442,'Absolute Total Monosaccharide C'!$E$2:$T$999,8)</f>
        <v>0.000353</v>
      </c>
      <c r="R442" s="31">
        <f>VLOOKUP(A442,'Absolute Total Monosaccharide C'!$E$2:$T$999,9)</f>
        <v>0.000315</v>
      </c>
      <c r="S442" s="102">
        <f>VLOOKUP(A442,'Absolute Total Monosaccharide C'!$E$2:$T$999,10)</f>
        <v>0.0000421</v>
      </c>
      <c r="T442" s="31">
        <f>VLOOKUP(A442,'Absolute Total Monosaccharide C'!$E$2:$T$999,11)</f>
        <v>0.000399</v>
      </c>
      <c r="U442" s="31">
        <f>VLOOKUP(A442,'Absolute Total Monosaccharide C'!$E$2:$T$999,12)</f>
        <v>0</v>
      </c>
      <c r="V442" s="31">
        <f>VLOOKUP(A442,'Absolute Total Monosaccharide C'!$E$2:$T$999,13)</f>
        <v>0</v>
      </c>
      <c r="W442" s="31">
        <f>VLOOKUP(A442,'Absolute Total Monosaccharide C'!$E$2:$T$999,14)</f>
        <v>0.007046</v>
      </c>
      <c r="X442" s="31">
        <f>VLOOKUP(A442,'Absolute Total Monosaccharide C'!$E$2:$T$999,15)</f>
        <v>0</v>
      </c>
      <c r="Y442" s="31">
        <f>VLOOKUP(A442,'Absolute Total Monosaccharide C'!$E$2:$T$999,16)</f>
        <v>0.000323</v>
      </c>
      <c r="Z442" s="100">
        <f>VLOOKUP(A442,'Absolute Total Monosaccharide C'!$E$2:$T$999,2)</f>
        <v>10.769</v>
      </c>
      <c r="AA442" s="31"/>
    </row>
    <row r="443">
      <c r="A443" s="19" t="s">
        <v>1304</v>
      </c>
      <c r="B443" s="8" t="str">
        <f>VLOOKUP(A443,'Food Encyclopedia'!$C$2:$K$999,3)&amp;","&amp;VLOOKUP(A443,'Food Encyclopedia'!$C$2:$K$999,4)&amp;","&amp;VLOOKUP(A443,'Food Encyclopedia'!$C$2:$K$999,5)&amp;","&amp;VLOOKUP(A443,'Food Encyclopedia'!$C$2:$K$999,6)</f>
        <v>Spread, Almond butter, NA, NA, fresh,MaraNatha,Natrual California Almond Butter,Beans, Peas, Legumes, Nuts, Seeds</v>
      </c>
      <c r="D443" s="31" t="str">
        <f>VLOOKUP(A443,'Food Encyclopedia'!$C$2:$K$999,6)</f>
        <v>Beans, Peas, Legumes, Nuts, Seeds</v>
      </c>
      <c r="E443" s="108"/>
      <c r="F443" s="31">
        <f t="shared" si="1"/>
        <v>0</v>
      </c>
      <c r="G443" s="31" t="str">
        <f>VLOOKUP(A443,'Food Encyclopedia'!$C$2:$K$999,7)</f>
        <v>Fats</v>
      </c>
      <c r="H443" s="31" t="str">
        <f t="shared" si="2"/>
        <v>#VALUE!</v>
      </c>
      <c r="I443" s="31" t="str">
        <f t="shared" si="3"/>
        <v>#VALUE!</v>
      </c>
      <c r="J443" s="99" t="str">
        <f t="shared" si="4"/>
        <v>#VALUE!</v>
      </c>
      <c r="K443" s="116" t="str">
        <f t="shared" si="5"/>
        <v>#VALUE!</v>
      </c>
      <c r="L443" s="31">
        <f>VLOOKUP(A443,'Absolute Total Monosaccharide C'!$E$2:$T$999,3)</f>
        <v>0.040303</v>
      </c>
      <c r="M443" s="31">
        <f>VLOOKUP(A443,'Absolute Total Monosaccharide C'!$E$2:$T$999,4)</f>
        <v>0.004043</v>
      </c>
      <c r="N443" s="31">
        <f>VLOOKUP(A443,'Absolute Total Monosaccharide C'!$E$2:$T$999,5)</f>
        <v>0.009323</v>
      </c>
      <c r="O443" s="31">
        <f>VLOOKUP(A443,'Absolute Total Monosaccharide C'!$E$2:$T$999,6)</f>
        <v>0.003735</v>
      </c>
      <c r="P443" s="100">
        <f>VLOOKUP(A443,'Absolute Total Monosaccharide C'!$E$2:$T$999,7)</f>
        <v>0.033402</v>
      </c>
      <c r="Q443" s="31">
        <f>VLOOKUP(A443,'Absolute Total Monosaccharide C'!$E$2:$T$999,8)</f>
        <v>0.001165</v>
      </c>
      <c r="R443" s="31">
        <f>VLOOKUP(A443,'Absolute Total Monosaccharide C'!$E$2:$T$999,9)</f>
        <v>0.000667</v>
      </c>
      <c r="S443" s="102">
        <f>VLOOKUP(A443,'Absolute Total Monosaccharide C'!$E$2:$T$999,10)</f>
        <v>0.0000432</v>
      </c>
      <c r="T443" s="31">
        <f>VLOOKUP(A443,'Absolute Total Monosaccharide C'!$E$2:$T$999,11)</f>
        <v>0.001298</v>
      </c>
      <c r="U443" s="31">
        <f>VLOOKUP(A443,'Absolute Total Monosaccharide C'!$E$2:$T$999,12)</f>
        <v>0</v>
      </c>
      <c r="V443" s="31">
        <f>VLOOKUP(A443,'Absolute Total Monosaccharide C'!$E$2:$T$999,13)</f>
        <v>0</v>
      </c>
      <c r="W443" s="31">
        <f>VLOOKUP(A443,'Absolute Total Monosaccharide C'!$E$2:$T$999,14)</f>
        <v>0.000482</v>
      </c>
      <c r="X443" s="31">
        <f>VLOOKUP(A443,'Absolute Total Monosaccharide C'!$E$2:$T$999,15)</f>
        <v>0</v>
      </c>
      <c r="Y443" s="31">
        <f>VLOOKUP(A443,'Absolute Total Monosaccharide C'!$E$2:$T$999,16)</f>
        <v>0.000327</v>
      </c>
      <c r="Z443" s="100">
        <f>VLOOKUP(A443,'Absolute Total Monosaccharide C'!$E$2:$T$999,2)</f>
        <v>10.255</v>
      </c>
      <c r="AA443" s="31"/>
    </row>
    <row r="444">
      <c r="A444" s="19" t="s">
        <v>1307</v>
      </c>
      <c r="B444" s="8" t="str">
        <f>VLOOKUP(A444,'Food Encyclopedia'!$C$2:$K$999,3)&amp;","&amp;VLOOKUP(A444,'Food Encyclopedia'!$C$2:$K$999,4)&amp;","&amp;VLOOKUP(A444,'Food Encyclopedia'!$C$2:$K$999,5)&amp;","&amp;VLOOKUP(A444,'Food Encyclopedia'!$C$2:$K$999,6)</f>
        <v>Kamut, khorasan wheat, cereal, puffed,Arrowwhead Mills,Organic Puffed Kamut Cereal,Grain Products</v>
      </c>
      <c r="D444" s="31" t="str">
        <f>VLOOKUP(A444,'Food Encyclopedia'!$C$2:$K$999,6)</f>
        <v>Grain Products</v>
      </c>
      <c r="E444" s="108"/>
      <c r="F444" s="31">
        <f t="shared" si="1"/>
        <v>0</v>
      </c>
      <c r="G444" s="31" t="str">
        <f>VLOOKUP(A444,'Food Encyclopedia'!$C$2:$K$999,7)</f>
        <v>Cereal</v>
      </c>
      <c r="H444" s="31" t="str">
        <f t="shared" si="2"/>
        <v>#VALUE!</v>
      </c>
      <c r="I444" s="31" t="str">
        <f t="shared" si="3"/>
        <v>#VALUE!</v>
      </c>
      <c r="J444" s="99" t="str">
        <f t="shared" si="4"/>
        <v>#VALUE!</v>
      </c>
      <c r="K444" s="116" t="str">
        <f t="shared" si="5"/>
        <v>#VALUE!</v>
      </c>
      <c r="L444" s="31">
        <f>VLOOKUP(A444,'Absolute Total Monosaccharide C'!$E$2:$T$999,3)</f>
        <v>0.588291</v>
      </c>
      <c r="M444" s="31">
        <f>VLOOKUP(A444,'Absolute Total Monosaccharide C'!$E$2:$T$999,4)</f>
        <v>0.002138</v>
      </c>
      <c r="N444" s="31">
        <f>VLOOKUP(A444,'Absolute Total Monosaccharide C'!$E$2:$T$999,5)</f>
        <v>0.00888</v>
      </c>
      <c r="O444" s="31">
        <f>VLOOKUP(A444,'Absolute Total Monosaccharide C'!$E$2:$T$999,6)</f>
        <v>0.015603</v>
      </c>
      <c r="P444" s="100">
        <f>VLOOKUP(A444,'Absolute Total Monosaccharide C'!$E$2:$T$999,7)</f>
        <v>0.014032</v>
      </c>
      <c r="Q444" s="31">
        <f>VLOOKUP(A444,'Absolute Total Monosaccharide C'!$E$2:$T$999,8)</f>
        <v>0.000308</v>
      </c>
      <c r="R444" s="102">
        <f>VLOOKUP(A444,'Absolute Total Monosaccharide C'!$E$2:$T$999,9)</f>
        <v>0.0000361</v>
      </c>
      <c r="S444" s="102">
        <f>VLOOKUP(A444,'Absolute Total Monosaccharide C'!$E$2:$T$999,10)</f>
        <v>0.0000685</v>
      </c>
      <c r="T444" s="102">
        <f>VLOOKUP(A444,'Absolute Total Monosaccharide C'!$E$2:$T$999,11)</f>
        <v>0.0000879</v>
      </c>
      <c r="U444" s="31">
        <f>VLOOKUP(A444,'Absolute Total Monosaccharide C'!$E$2:$T$999,12)</f>
        <v>0</v>
      </c>
      <c r="V444" s="31">
        <f>VLOOKUP(A444,'Absolute Total Monosaccharide C'!$E$2:$T$999,13)</f>
        <v>0</v>
      </c>
      <c r="W444" s="31">
        <f>VLOOKUP(A444,'Absolute Total Monosaccharide C'!$E$2:$T$999,14)</f>
        <v>0.000839</v>
      </c>
      <c r="X444" s="31">
        <f>VLOOKUP(A444,'Absolute Total Monosaccharide C'!$E$2:$T$999,15)</f>
        <v>0</v>
      </c>
      <c r="Y444" s="31">
        <f>VLOOKUP(A444,'Absolute Total Monosaccharide C'!$E$2:$T$999,16)</f>
        <v>0.000366</v>
      </c>
      <c r="Z444" s="100">
        <f>VLOOKUP(A444,'Absolute Total Monosaccharide C'!$E$2:$T$999,2)</f>
        <v>10.153</v>
      </c>
      <c r="AA444" s="31"/>
    </row>
    <row r="445">
      <c r="A445" s="19" t="s">
        <v>1310</v>
      </c>
      <c r="B445" s="8" t="str">
        <f>VLOOKUP(A445,'Food Encyclopedia'!$C$2:$K$999,3)&amp;","&amp;VLOOKUP(A445,'Food Encyclopedia'!$C$2:$K$999,4)&amp;","&amp;VLOOKUP(A445,'Food Encyclopedia'!$C$2:$K$999,5)&amp;","&amp;VLOOKUP(A445,'Food Encyclopedia'!$C$2:$K$999,6)</f>
        <v>Teff, NA, whole grain, dried,Bob's Red Mill,Grains-of-Discovery: Whole Grain Teff, gluten free, Non GMO,Grain Products</v>
      </c>
      <c r="D445" s="31" t="str">
        <f>VLOOKUP(A445,'Food Encyclopedia'!$C$2:$K$999,6)</f>
        <v>Grain Products</v>
      </c>
      <c r="E445" s="108"/>
      <c r="F445" s="31">
        <f t="shared" si="1"/>
        <v>0</v>
      </c>
      <c r="G445" s="31" t="str">
        <f>VLOOKUP(A445,'Food Encyclopedia'!$C$2:$K$999,7)</f>
        <v>Grains</v>
      </c>
      <c r="H445" s="31" t="str">
        <f t="shared" si="2"/>
        <v>#VALUE!</v>
      </c>
      <c r="I445" s="31" t="str">
        <f t="shared" si="3"/>
        <v>#VALUE!</v>
      </c>
      <c r="J445" s="99" t="str">
        <f t="shared" si="4"/>
        <v>#VALUE!</v>
      </c>
      <c r="K445" s="116" t="str">
        <f t="shared" si="5"/>
        <v>#VALUE!</v>
      </c>
      <c r="L445" s="31" t="str">
        <f>VLOOKUP(A445,'Absolute Total Monosaccharide C'!$E$2:$T$999,3)</f>
        <v/>
      </c>
      <c r="M445" s="31" t="str">
        <f>VLOOKUP(A445,'Absolute Total Monosaccharide C'!$E$2:$T$999,4)</f>
        <v/>
      </c>
      <c r="N445" s="31" t="str">
        <f>VLOOKUP(A445,'Absolute Total Monosaccharide C'!$E$2:$T$999,5)</f>
        <v/>
      </c>
      <c r="O445" s="31" t="str">
        <f>VLOOKUP(A445,'Absolute Total Monosaccharide C'!$E$2:$T$999,6)</f>
        <v/>
      </c>
      <c r="P445" s="100" t="str">
        <f>VLOOKUP(A445,'Absolute Total Monosaccharide C'!$E$2:$T$999,7)</f>
        <v/>
      </c>
      <c r="Q445" s="31" t="str">
        <f>VLOOKUP(A445,'Absolute Total Monosaccharide C'!$E$2:$T$999,8)</f>
        <v/>
      </c>
      <c r="R445" s="31" t="str">
        <f>VLOOKUP(A445,'Absolute Total Monosaccharide C'!$E$2:$T$999,9)</f>
        <v/>
      </c>
      <c r="S445" s="31" t="str">
        <f>VLOOKUP(A445,'Absolute Total Monosaccharide C'!$E$2:$T$999,10)</f>
        <v/>
      </c>
      <c r="T445" s="31" t="str">
        <f>VLOOKUP(A445,'Absolute Total Monosaccharide C'!$E$2:$T$999,11)</f>
        <v/>
      </c>
      <c r="U445" s="31" t="str">
        <f>VLOOKUP(A445,'Absolute Total Monosaccharide C'!$E$2:$T$999,12)</f>
        <v/>
      </c>
      <c r="V445" s="31" t="str">
        <f>VLOOKUP(A445,'Absolute Total Monosaccharide C'!$E$2:$T$999,13)</f>
        <v/>
      </c>
      <c r="W445" s="31" t="str">
        <f>VLOOKUP(A445,'Absolute Total Monosaccharide C'!$E$2:$T$999,14)</f>
        <v/>
      </c>
      <c r="X445" s="31" t="str">
        <f>VLOOKUP(A445,'Absolute Total Monosaccharide C'!$E$2:$T$999,15)</f>
        <v/>
      </c>
      <c r="Y445" s="31" t="str">
        <f>VLOOKUP(A445,'Absolute Total Monosaccharide C'!$E$2:$T$999,16)</f>
        <v/>
      </c>
      <c r="Z445" s="100" t="str">
        <f>VLOOKUP(A445,'Absolute Total Monosaccharide C'!$E$2:$T$999,2)</f>
        <v/>
      </c>
      <c r="AA445" s="31"/>
    </row>
    <row r="446">
      <c r="A446" s="19" t="s">
        <v>1313</v>
      </c>
      <c r="B446" s="8" t="str">
        <f>VLOOKUP(A446,'Food Encyclopedia'!$C$2:$K$999,3)&amp;","&amp;VLOOKUP(A446,'Food Encyclopedia'!$C$2:$K$999,4)&amp;","&amp;VLOOKUP(A446,'Food Encyclopedia'!$C$2:$K$999,5)&amp;","&amp;VLOOKUP(A446,'Food Encyclopedia'!$C$2:$K$999,6)</f>
        <v>Bulgur, Red, whole grain, dried,Bob's Red Mill,Organic Whole Grain Tri-color Quinoa: The Traditional Grain of the Andes,Grain Products</v>
      </c>
      <c r="D446" s="31" t="str">
        <f>VLOOKUP(A446,'Food Encyclopedia'!$C$2:$K$999,6)</f>
        <v>Grain Products</v>
      </c>
      <c r="E446" s="108"/>
      <c r="F446" s="31">
        <f t="shared" si="1"/>
        <v>0</v>
      </c>
      <c r="G446" s="31" t="str">
        <f>VLOOKUP(A446,'Food Encyclopedia'!$C$2:$K$999,7)</f>
        <v>Grains</v>
      </c>
      <c r="H446" s="31" t="str">
        <f t="shared" si="2"/>
        <v>#VALUE!</v>
      </c>
      <c r="I446" s="31" t="str">
        <f t="shared" si="3"/>
        <v>#VALUE!</v>
      </c>
      <c r="J446" s="99" t="str">
        <f t="shared" si="4"/>
        <v>#VALUE!</v>
      </c>
      <c r="K446" s="116" t="str">
        <f t="shared" si="5"/>
        <v>#VALUE!</v>
      </c>
      <c r="L446" s="31" t="str">
        <f>VLOOKUP(A446,'Absolute Total Monosaccharide C'!$E$2:$T$999,3)</f>
        <v/>
      </c>
      <c r="M446" s="31" t="str">
        <f>VLOOKUP(A446,'Absolute Total Monosaccharide C'!$E$2:$T$999,4)</f>
        <v/>
      </c>
      <c r="N446" s="31" t="str">
        <f>VLOOKUP(A446,'Absolute Total Monosaccharide C'!$E$2:$T$999,5)</f>
        <v/>
      </c>
      <c r="O446" s="31" t="str">
        <f>VLOOKUP(A446,'Absolute Total Monosaccharide C'!$E$2:$T$999,6)</f>
        <v/>
      </c>
      <c r="P446" s="100" t="str">
        <f>VLOOKUP(A446,'Absolute Total Monosaccharide C'!$E$2:$T$999,7)</f>
        <v/>
      </c>
      <c r="Q446" s="31" t="str">
        <f>VLOOKUP(A446,'Absolute Total Monosaccharide C'!$E$2:$T$999,8)</f>
        <v/>
      </c>
      <c r="R446" s="31" t="str">
        <f>VLOOKUP(A446,'Absolute Total Monosaccharide C'!$E$2:$T$999,9)</f>
        <v/>
      </c>
      <c r="S446" s="31" t="str">
        <f>VLOOKUP(A446,'Absolute Total Monosaccharide C'!$E$2:$T$999,10)</f>
        <v/>
      </c>
      <c r="T446" s="31" t="str">
        <f>VLOOKUP(A446,'Absolute Total Monosaccharide C'!$E$2:$T$999,11)</f>
        <v/>
      </c>
      <c r="U446" s="31" t="str">
        <f>VLOOKUP(A446,'Absolute Total Monosaccharide C'!$E$2:$T$999,12)</f>
        <v/>
      </c>
      <c r="V446" s="31" t="str">
        <f>VLOOKUP(A446,'Absolute Total Monosaccharide C'!$E$2:$T$999,13)</f>
        <v/>
      </c>
      <c r="W446" s="31" t="str">
        <f>VLOOKUP(A446,'Absolute Total Monosaccharide C'!$E$2:$T$999,14)</f>
        <v/>
      </c>
      <c r="X446" s="31" t="str">
        <f>VLOOKUP(A446,'Absolute Total Monosaccharide C'!$E$2:$T$999,15)</f>
        <v/>
      </c>
      <c r="Y446" s="31" t="str">
        <f>VLOOKUP(A446,'Absolute Total Monosaccharide C'!$E$2:$T$999,16)</f>
        <v/>
      </c>
      <c r="Z446" s="100" t="str">
        <f>VLOOKUP(A446,'Absolute Total Monosaccharide C'!$E$2:$T$999,2)</f>
        <v/>
      </c>
      <c r="AA446" s="31"/>
    </row>
    <row r="447">
      <c r="A447" s="19" t="s">
        <v>1315</v>
      </c>
      <c r="B447" s="8" t="str">
        <f>VLOOKUP(A447,'Food Encyclopedia'!$C$2:$K$999,3)&amp;","&amp;VLOOKUP(A447,'Food Encyclopedia'!$C$2:$K$999,4)&amp;","&amp;VLOOKUP(A447,'Food Encyclopedia'!$C$2:$K$999,5)&amp;","&amp;VLOOKUP(A447,'Food Encyclopedia'!$C$2:$K$999,6)</f>
        <v>Rice, brown, hot cereal, dried,Bob's Red Mill,Organic Creamy Brown Rice Hot Cereal ,Grain Products</v>
      </c>
      <c r="D447" s="31" t="str">
        <f>VLOOKUP(A447,'Food Encyclopedia'!$C$2:$K$999,6)</f>
        <v>Grain Products</v>
      </c>
      <c r="E447" s="108"/>
      <c r="F447" s="31">
        <f t="shared" si="1"/>
        <v>0</v>
      </c>
      <c r="G447" s="31" t="str">
        <f>VLOOKUP(A447,'Food Encyclopedia'!$C$2:$K$999,7)</f>
        <v>Grains</v>
      </c>
      <c r="H447" s="31" t="str">
        <f t="shared" si="2"/>
        <v>#VALUE!</v>
      </c>
      <c r="I447" s="31" t="str">
        <f t="shared" si="3"/>
        <v>#VALUE!</v>
      </c>
      <c r="J447" s="99" t="str">
        <f t="shared" si="4"/>
        <v>#VALUE!</v>
      </c>
      <c r="K447" s="116" t="str">
        <f t="shared" si="5"/>
        <v>#VALUE!</v>
      </c>
      <c r="L447" s="31">
        <f>VLOOKUP(A447,'Absolute Total Monosaccharide C'!$E$2:$T$999,3)</f>
        <v>0.823489</v>
      </c>
      <c r="M447" s="31">
        <f>VLOOKUP(A447,'Absolute Total Monosaccharide C'!$E$2:$T$999,4)</f>
        <v>0.003856</v>
      </c>
      <c r="N447" s="31">
        <f>VLOOKUP(A447,'Absolute Total Monosaccharide C'!$E$2:$T$999,5)</f>
        <v>0.007942</v>
      </c>
      <c r="O447" s="31">
        <f>VLOOKUP(A447,'Absolute Total Monosaccharide C'!$E$2:$T$999,6)</f>
        <v>0.002864</v>
      </c>
      <c r="P447" s="100">
        <f>VLOOKUP(A447,'Absolute Total Monosaccharide C'!$E$2:$T$999,7)</f>
        <v>0.007508</v>
      </c>
      <c r="Q447" s="31">
        <f>VLOOKUP(A447,'Absolute Total Monosaccharide C'!$E$2:$T$999,8)</f>
        <v>0.000279</v>
      </c>
      <c r="R447" s="102">
        <f>VLOOKUP(A447,'Absolute Total Monosaccharide C'!$E$2:$T$999,9)</f>
        <v>0.000052</v>
      </c>
      <c r="S447" s="102">
        <f>VLOOKUP(A447,'Absolute Total Monosaccharide C'!$E$2:$T$999,10)</f>
        <v>0.0000476</v>
      </c>
      <c r="T447" s="102">
        <f>VLOOKUP(A447,'Absolute Total Monosaccharide C'!$E$2:$T$999,11)</f>
        <v>0.0000831</v>
      </c>
      <c r="U447" s="31">
        <f>VLOOKUP(A447,'Absolute Total Monosaccharide C'!$E$2:$T$999,12)</f>
        <v>0</v>
      </c>
      <c r="V447" s="31">
        <f>VLOOKUP(A447,'Absolute Total Monosaccharide C'!$E$2:$T$999,13)</f>
        <v>0</v>
      </c>
      <c r="W447" s="31">
        <f>VLOOKUP(A447,'Absolute Total Monosaccharide C'!$E$2:$T$999,14)</f>
        <v>0.000817</v>
      </c>
      <c r="X447" s="31">
        <f>VLOOKUP(A447,'Absolute Total Monosaccharide C'!$E$2:$T$999,15)</f>
        <v>0</v>
      </c>
      <c r="Y447" s="31">
        <f>VLOOKUP(A447,'Absolute Total Monosaccharide C'!$E$2:$T$999,16)</f>
        <v>0.000391</v>
      </c>
      <c r="Z447" s="100">
        <f>VLOOKUP(A447,'Absolute Total Monosaccharide C'!$E$2:$T$999,2)</f>
        <v>10.384</v>
      </c>
      <c r="AA447" s="31"/>
    </row>
    <row r="448">
      <c r="A448" s="19" t="s">
        <v>1318</v>
      </c>
      <c r="B448" s="8" t="str">
        <f>VLOOKUP(A448,'Food Encyclopedia'!$C$2:$K$999,3)&amp;","&amp;VLOOKUP(A448,'Food Encyclopedia'!$C$2:$K$999,4)&amp;","&amp;VLOOKUP(A448,'Food Encyclopedia'!$C$2:$K$999,5)&amp;","&amp;VLOOKUP(A448,'Food Encyclopedia'!$C$2:$K$999,6)</f>
        <v>Buckwheat, NA, whole grain, dried,Bob's Red Mill,Grains-of-Discovery: Organic Whole Grain Buckwheat, Gluten Free, Non GMO,Grain Products</v>
      </c>
      <c r="D448" s="31" t="str">
        <f>VLOOKUP(A448,'Food Encyclopedia'!$C$2:$K$999,6)</f>
        <v>Grain Products</v>
      </c>
      <c r="E448" s="108"/>
      <c r="F448" s="31">
        <f t="shared" si="1"/>
        <v>0</v>
      </c>
      <c r="G448" s="31" t="str">
        <f>VLOOKUP(A448,'Food Encyclopedia'!$C$2:$K$999,7)</f>
        <v>Grains</v>
      </c>
      <c r="H448" s="31" t="str">
        <f t="shared" si="2"/>
        <v>#VALUE!</v>
      </c>
      <c r="I448" s="31" t="str">
        <f t="shared" si="3"/>
        <v>#VALUE!</v>
      </c>
      <c r="J448" s="99" t="str">
        <f t="shared" si="4"/>
        <v>#VALUE!</v>
      </c>
      <c r="K448" s="116" t="str">
        <f t="shared" si="5"/>
        <v>#VALUE!</v>
      </c>
      <c r="L448" s="31" t="str">
        <f>VLOOKUP(A448,'Absolute Total Monosaccharide C'!$E$2:$T$999,3)</f>
        <v/>
      </c>
      <c r="M448" s="31" t="str">
        <f>VLOOKUP(A448,'Absolute Total Monosaccharide C'!$E$2:$T$999,4)</f>
        <v/>
      </c>
      <c r="N448" s="31" t="str">
        <f>VLOOKUP(A448,'Absolute Total Monosaccharide C'!$E$2:$T$999,5)</f>
        <v/>
      </c>
      <c r="O448" s="31" t="str">
        <f>VLOOKUP(A448,'Absolute Total Monosaccharide C'!$E$2:$T$999,6)</f>
        <v/>
      </c>
      <c r="P448" s="100" t="str">
        <f>VLOOKUP(A448,'Absolute Total Monosaccharide C'!$E$2:$T$999,7)</f>
        <v/>
      </c>
      <c r="Q448" s="31" t="str">
        <f>VLOOKUP(A448,'Absolute Total Monosaccharide C'!$E$2:$T$999,8)</f>
        <v/>
      </c>
      <c r="R448" s="31" t="str">
        <f>VLOOKUP(A448,'Absolute Total Monosaccharide C'!$E$2:$T$999,9)</f>
        <v/>
      </c>
      <c r="S448" s="31" t="str">
        <f>VLOOKUP(A448,'Absolute Total Monosaccharide C'!$E$2:$T$999,10)</f>
        <v/>
      </c>
      <c r="T448" s="31" t="str">
        <f>VLOOKUP(A448,'Absolute Total Monosaccharide C'!$E$2:$T$999,11)</f>
        <v/>
      </c>
      <c r="U448" s="31" t="str">
        <f>VLOOKUP(A448,'Absolute Total Monosaccharide C'!$E$2:$T$999,12)</f>
        <v/>
      </c>
      <c r="V448" s="31" t="str">
        <f>VLOOKUP(A448,'Absolute Total Monosaccharide C'!$E$2:$T$999,13)</f>
        <v/>
      </c>
      <c r="W448" s="31" t="str">
        <f>VLOOKUP(A448,'Absolute Total Monosaccharide C'!$E$2:$T$999,14)</f>
        <v/>
      </c>
      <c r="X448" s="31" t="str">
        <f>VLOOKUP(A448,'Absolute Total Monosaccharide C'!$E$2:$T$999,15)</f>
        <v/>
      </c>
      <c r="Y448" s="31" t="str">
        <f>VLOOKUP(A448,'Absolute Total Monosaccharide C'!$E$2:$T$999,16)</f>
        <v/>
      </c>
      <c r="Z448" s="100" t="str">
        <f>VLOOKUP(A448,'Absolute Total Monosaccharide C'!$E$2:$T$999,2)</f>
        <v/>
      </c>
      <c r="AA448" s="31"/>
    </row>
    <row r="449">
      <c r="A449" s="19" t="s">
        <v>1321</v>
      </c>
      <c r="B449" s="8" t="str">
        <f>VLOOKUP(A449,'Food Encyclopedia'!$C$2:$K$999,3)&amp;","&amp;VLOOKUP(A449,'Food Encyclopedia'!$C$2:$K$999,4)&amp;","&amp;VLOOKUP(A449,'Food Encyclopedia'!$C$2:$K$999,5)&amp;","&amp;VLOOKUP(A449,'Food Encyclopedia'!$C$2:$K$999,6)</f>
        <v>Mung Bean, NA, whole, dried,Bob's Red Mill,HIger Fiber Mung Bean,Beans, Peas, Legumes, Nuts, Seeds</v>
      </c>
      <c r="D449" s="31" t="str">
        <f>VLOOKUP(A449,'Food Encyclopedia'!$C$2:$K$999,6)</f>
        <v>Beans, Peas, Legumes, Nuts, Seeds</v>
      </c>
      <c r="E449" s="108"/>
      <c r="F449" s="31">
        <f t="shared" si="1"/>
        <v>0</v>
      </c>
      <c r="G449" s="31" t="str">
        <f>VLOOKUP(A449,'Food Encyclopedia'!$C$2:$K$999,7)</f>
        <v>Vegetable</v>
      </c>
      <c r="H449" s="31" t="str">
        <f t="shared" si="2"/>
        <v>#VALUE!</v>
      </c>
      <c r="I449" s="31" t="str">
        <f t="shared" si="3"/>
        <v>#VALUE!</v>
      </c>
      <c r="J449" s="99" t="str">
        <f t="shared" si="4"/>
        <v>#VALUE!</v>
      </c>
      <c r="K449" s="116" t="str">
        <f t="shared" si="5"/>
        <v>#VALUE!</v>
      </c>
      <c r="L449" s="31" t="str">
        <f>VLOOKUP(A449,'Absolute Total Monosaccharide C'!$E$2:$T$999,3)</f>
        <v/>
      </c>
      <c r="M449" s="31" t="str">
        <f>VLOOKUP(A449,'Absolute Total Monosaccharide C'!$E$2:$T$999,4)</f>
        <v/>
      </c>
      <c r="N449" s="31" t="str">
        <f>VLOOKUP(A449,'Absolute Total Monosaccharide C'!$E$2:$T$999,5)</f>
        <v/>
      </c>
      <c r="O449" s="31" t="str">
        <f>VLOOKUP(A449,'Absolute Total Monosaccharide C'!$E$2:$T$999,6)</f>
        <v/>
      </c>
      <c r="P449" s="100" t="str">
        <f>VLOOKUP(A449,'Absolute Total Monosaccharide C'!$E$2:$T$999,7)</f>
        <v/>
      </c>
      <c r="Q449" s="31" t="str">
        <f>VLOOKUP(A449,'Absolute Total Monosaccharide C'!$E$2:$T$999,8)</f>
        <v/>
      </c>
      <c r="R449" s="31" t="str">
        <f>VLOOKUP(A449,'Absolute Total Monosaccharide C'!$E$2:$T$999,9)</f>
        <v/>
      </c>
      <c r="S449" s="31" t="str">
        <f>VLOOKUP(A449,'Absolute Total Monosaccharide C'!$E$2:$T$999,10)</f>
        <v/>
      </c>
      <c r="T449" s="31" t="str">
        <f>VLOOKUP(A449,'Absolute Total Monosaccharide C'!$E$2:$T$999,11)</f>
        <v/>
      </c>
      <c r="U449" s="31" t="str">
        <f>VLOOKUP(A449,'Absolute Total Monosaccharide C'!$E$2:$T$999,12)</f>
        <v/>
      </c>
      <c r="V449" s="31" t="str">
        <f>VLOOKUP(A449,'Absolute Total Monosaccharide C'!$E$2:$T$999,13)</f>
        <v/>
      </c>
      <c r="W449" s="31" t="str">
        <f>VLOOKUP(A449,'Absolute Total Monosaccharide C'!$E$2:$T$999,14)</f>
        <v/>
      </c>
      <c r="X449" s="31" t="str">
        <f>VLOOKUP(A449,'Absolute Total Monosaccharide C'!$E$2:$T$999,15)</f>
        <v/>
      </c>
      <c r="Y449" s="31" t="str">
        <f>VLOOKUP(A449,'Absolute Total Monosaccharide C'!$E$2:$T$999,16)</f>
        <v/>
      </c>
      <c r="Z449" s="100" t="str">
        <f>VLOOKUP(A449,'Absolute Total Monosaccharide C'!$E$2:$T$999,2)</f>
        <v/>
      </c>
      <c r="AA449" s="31"/>
    </row>
    <row r="450">
      <c r="A450" s="19" t="s">
        <v>1324</v>
      </c>
      <c r="B450" s="8" t="str">
        <f>VLOOKUP(A450,'Food Encyclopedia'!$C$2:$K$999,3)&amp;","&amp;VLOOKUP(A450,'Food Encyclopedia'!$C$2:$K$999,4)&amp;","&amp;VLOOKUP(A450,'Food Encyclopedia'!$C$2:$K$999,5)&amp;","&amp;VLOOKUP(A450,'Food Encyclopedia'!$C$2:$K$999,6)</f>
        <v>Pea, green, whole, snack crisps,Harvest Snaps,Fresh-Picked Goodness Harvest Snaps:Green Pea Snack Crisps, The original, lightly salted,Beans, Peas, Legumes, Nuts, Seeds</v>
      </c>
      <c r="D450" s="31" t="str">
        <f>VLOOKUP(A450,'Food Encyclopedia'!$C$2:$K$999,6)</f>
        <v>Beans, Peas, Legumes, Nuts, Seeds</v>
      </c>
      <c r="E450" s="108"/>
      <c r="F450" s="31">
        <f t="shared" si="1"/>
        <v>0</v>
      </c>
      <c r="G450" s="31" t="str">
        <f>VLOOKUP(A450,'Food Encyclopedia'!$C$2:$K$999,7)</f>
        <v>Snack</v>
      </c>
      <c r="H450" s="31" t="str">
        <f t="shared" si="2"/>
        <v>#VALUE!</v>
      </c>
      <c r="I450" s="31" t="str">
        <f t="shared" si="3"/>
        <v>#VALUE!</v>
      </c>
      <c r="J450" s="99" t="str">
        <f t="shared" si="4"/>
        <v>#VALUE!</v>
      </c>
      <c r="K450" s="116" t="str">
        <f t="shared" si="5"/>
        <v>#VALUE!</v>
      </c>
      <c r="L450" s="31">
        <f>VLOOKUP(A450,'Absolute Total Monosaccharide C'!$E$2:$T$999,3)</f>
        <v>0.609994</v>
      </c>
      <c r="M450" s="31">
        <f>VLOOKUP(A450,'Absolute Total Monosaccharide C'!$E$2:$T$999,4)</f>
        <v>0.048924</v>
      </c>
      <c r="N450" s="31">
        <f>VLOOKUP(A450,'Absolute Total Monosaccharide C'!$E$2:$T$999,5)</f>
        <v>0.001044</v>
      </c>
      <c r="O450" s="31">
        <f>VLOOKUP(A450,'Absolute Total Monosaccharide C'!$E$2:$T$999,6)</f>
        <v>0.003187</v>
      </c>
      <c r="P450" s="100">
        <f>VLOOKUP(A450,'Absolute Total Monosaccharide C'!$E$2:$T$999,7)</f>
        <v>0.031037</v>
      </c>
      <c r="Q450" s="31">
        <f>VLOOKUP(A450,'Absolute Total Monosaccharide C'!$E$2:$T$999,8)</f>
        <v>0</v>
      </c>
      <c r="R450" s="31">
        <f>VLOOKUP(A450,'Absolute Total Monosaccharide C'!$E$2:$T$999,9)</f>
        <v>0.001747</v>
      </c>
      <c r="S450" s="31">
        <f>VLOOKUP(A450,'Absolute Total Monosaccharide C'!$E$2:$T$999,10)</f>
        <v>0</v>
      </c>
      <c r="T450" s="31">
        <f>VLOOKUP(A450,'Absolute Total Monosaccharide C'!$E$2:$T$999,11)</f>
        <v>0.006268</v>
      </c>
      <c r="U450" s="31">
        <f>VLOOKUP(A450,'Absolute Total Monosaccharide C'!$E$2:$T$999,12)</f>
        <v>0</v>
      </c>
      <c r="V450" s="31">
        <f>VLOOKUP(A450,'Absolute Total Monosaccharide C'!$E$2:$T$999,13)</f>
        <v>0</v>
      </c>
      <c r="W450" s="31">
        <f>VLOOKUP(A450,'Absolute Total Monosaccharide C'!$E$2:$T$999,14)</f>
        <v>0</v>
      </c>
      <c r="X450" s="31">
        <f>VLOOKUP(A450,'Absolute Total Monosaccharide C'!$E$2:$T$999,15)</f>
        <v>0</v>
      </c>
      <c r="Y450" s="31">
        <f>VLOOKUP(A450,'Absolute Total Monosaccharide C'!$E$2:$T$999,16)</f>
        <v>0.001248</v>
      </c>
      <c r="Z450" s="100">
        <f>VLOOKUP(A450,'Absolute Total Monosaccharide C'!$E$2:$T$999,2)</f>
        <v>10.428</v>
      </c>
      <c r="AA450" s="31"/>
    </row>
    <row r="451">
      <c r="A451" s="19" t="s">
        <v>1328</v>
      </c>
      <c r="B451" s="8" t="str">
        <f>VLOOKUP(A451,'Food Encyclopedia'!$C$2:$K$999,3)&amp;","&amp;VLOOKUP(A451,'Food Encyclopedia'!$C$2:$K$999,4)&amp;","&amp;VLOOKUP(A451,'Food Encyclopedia'!$C$2:$K$999,5)&amp;","&amp;VLOOKUP(A451,'Food Encyclopedia'!$C$2:$K$999,6)</f>
        <v>Pepper, red, whole, freeze dried,Palates in Training Fresh Bellies,Pepperlicious: Roasted Red Peppers; sunflower oil, sea salt, for ages 12 months-100+ years,Vegetables</v>
      </c>
      <c r="D451" s="31" t="str">
        <f>VLOOKUP(A451,'Food Encyclopedia'!$C$2:$K$999,6)</f>
        <v>Vegetables</v>
      </c>
      <c r="E451" s="108"/>
      <c r="F451" s="31">
        <f t="shared" si="1"/>
        <v>0</v>
      </c>
      <c r="G451" s="31" t="str">
        <f>VLOOKUP(A451,'Food Encyclopedia'!$C$2:$K$999,7)</f>
        <v>Snack</v>
      </c>
      <c r="H451" s="31" t="str">
        <f t="shared" si="2"/>
        <v>#VALUE!</v>
      </c>
      <c r="I451" s="31" t="str">
        <f t="shared" si="3"/>
        <v>#VALUE!</v>
      </c>
      <c r="J451" s="99" t="str">
        <f t="shared" si="4"/>
        <v>#VALUE!</v>
      </c>
      <c r="K451" s="116" t="str">
        <f t="shared" si="5"/>
        <v>#VALUE!</v>
      </c>
      <c r="L451" s="31">
        <f>VLOOKUP(A451,'Absolute Total Monosaccharide C'!$E$2:$T$999,3)</f>
        <v>0.23143</v>
      </c>
      <c r="M451" s="31">
        <f>VLOOKUP(A451,'Absolute Total Monosaccharide C'!$E$2:$T$999,4)</f>
        <v>0.006565</v>
      </c>
      <c r="N451" s="31">
        <f>VLOOKUP(A451,'Absolute Total Monosaccharide C'!$E$2:$T$999,5)</f>
        <v>0.051296</v>
      </c>
      <c r="O451" s="31">
        <f>VLOOKUP(A451,'Absolute Total Monosaccharide C'!$E$2:$T$999,6)</f>
        <v>0.00401</v>
      </c>
      <c r="P451" s="100">
        <f>VLOOKUP(A451,'Absolute Total Monosaccharide C'!$E$2:$T$999,7)</f>
        <v>0.005431</v>
      </c>
      <c r="Q451" s="31">
        <f>VLOOKUP(A451,'Absolute Total Monosaccharide C'!$E$2:$T$999,8)</f>
        <v>0</v>
      </c>
      <c r="R451" s="31">
        <f>VLOOKUP(A451,'Absolute Total Monosaccharide C'!$E$2:$T$999,9)</f>
        <v>0.003798</v>
      </c>
      <c r="S451" s="31">
        <f>VLOOKUP(A451,'Absolute Total Monosaccharide C'!$E$2:$T$999,10)</f>
        <v>0</v>
      </c>
      <c r="T451" s="31">
        <f>VLOOKUP(A451,'Absolute Total Monosaccharide C'!$E$2:$T$999,11)</f>
        <v>0.031741</v>
      </c>
      <c r="U451" s="31">
        <f>VLOOKUP(A451,'Absolute Total Monosaccharide C'!$E$2:$T$999,12)</f>
        <v>0</v>
      </c>
      <c r="V451" s="31">
        <f>VLOOKUP(A451,'Absolute Total Monosaccharide C'!$E$2:$T$999,13)</f>
        <v>0</v>
      </c>
      <c r="W451" s="31">
        <f>VLOOKUP(A451,'Absolute Total Monosaccharide C'!$E$2:$T$999,14)</f>
        <v>0.001353</v>
      </c>
      <c r="X451" s="31">
        <f>VLOOKUP(A451,'Absolute Total Monosaccharide C'!$E$2:$T$999,15)</f>
        <v>0</v>
      </c>
      <c r="Y451" s="31">
        <f>VLOOKUP(A451,'Absolute Total Monosaccharide C'!$E$2:$T$999,16)</f>
        <v>0.000535</v>
      </c>
      <c r="Z451" s="100">
        <f>VLOOKUP(A451,'Absolute Total Monosaccharide C'!$E$2:$T$999,2)</f>
        <v>10.024</v>
      </c>
      <c r="AA451" s="31"/>
    </row>
    <row r="452">
      <c r="A452" s="19" t="s">
        <v>1332</v>
      </c>
      <c r="B452" s="8" t="str">
        <f>VLOOKUP(A452,'Food Encyclopedia'!$C$2:$K$999,3)&amp;","&amp;VLOOKUP(A452,'Food Encyclopedia'!$C$2:$K$999,4)&amp;","&amp;VLOOKUP(A452,'Food Encyclopedia'!$C$2:$K$999,5)&amp;","&amp;VLOOKUP(A452,'Food Encyclopedia'!$C$2:$K$999,6)</f>
        <v>Mango, NA, flesh, freeze dried,Palates in Training Fresh Bellies,Two to Mango: Mango, Basil, for ages 12 months-100+ years,Fruits</v>
      </c>
      <c r="D452" s="31" t="str">
        <f>VLOOKUP(A452,'Food Encyclopedia'!$C$2:$K$999,6)</f>
        <v>Fruits</v>
      </c>
      <c r="E452" s="108"/>
      <c r="F452" s="31">
        <f t="shared" si="1"/>
        <v>0</v>
      </c>
      <c r="G452" s="31" t="str">
        <f>VLOOKUP(A452,'Food Encyclopedia'!$C$2:$K$999,7)</f>
        <v>Snack</v>
      </c>
      <c r="H452" s="31" t="str">
        <f t="shared" si="2"/>
        <v>#VALUE!</v>
      </c>
      <c r="I452" s="31" t="str">
        <f t="shared" si="3"/>
        <v>#VALUE!</v>
      </c>
      <c r="J452" s="99" t="str">
        <f t="shared" si="4"/>
        <v>#VALUE!</v>
      </c>
      <c r="K452" s="116" t="str">
        <f t="shared" si="5"/>
        <v>#VALUE!</v>
      </c>
      <c r="L452" s="31">
        <f>VLOOKUP(A452,'Absolute Total Monosaccharide C'!$E$2:$T$999,3)</f>
        <v>0.49797</v>
      </c>
      <c r="M452" s="31">
        <f>VLOOKUP(A452,'Absolute Total Monosaccharide C'!$E$2:$T$999,4)</f>
        <v>0.008511</v>
      </c>
      <c r="N452" s="31">
        <f>VLOOKUP(A452,'Absolute Total Monosaccharide C'!$E$2:$T$999,5)</f>
        <v>0.028479</v>
      </c>
      <c r="O452" s="31">
        <f>VLOOKUP(A452,'Absolute Total Monosaccharide C'!$E$2:$T$999,6)</f>
        <v>0.004195</v>
      </c>
      <c r="P452" s="100">
        <f>VLOOKUP(A452,'Absolute Total Monosaccharide C'!$E$2:$T$999,7)</f>
        <v>0.01063</v>
      </c>
      <c r="Q452" s="31">
        <f>VLOOKUP(A452,'Absolute Total Monosaccharide C'!$E$2:$T$999,8)</f>
        <v>0</v>
      </c>
      <c r="R452" s="31">
        <f>VLOOKUP(A452,'Absolute Total Monosaccharide C'!$E$2:$T$999,9)</f>
        <v>0.001063</v>
      </c>
      <c r="S452" s="31">
        <f>VLOOKUP(A452,'Absolute Total Monosaccharide C'!$E$2:$T$999,10)</f>
        <v>0</v>
      </c>
      <c r="T452" s="31">
        <f>VLOOKUP(A452,'Absolute Total Monosaccharide C'!$E$2:$T$999,11)</f>
        <v>0.011681</v>
      </c>
      <c r="U452" s="31">
        <f>VLOOKUP(A452,'Absolute Total Monosaccharide C'!$E$2:$T$999,12)</f>
        <v>0</v>
      </c>
      <c r="V452" s="31">
        <f>VLOOKUP(A452,'Absolute Total Monosaccharide C'!$E$2:$T$999,13)</f>
        <v>0</v>
      </c>
      <c r="W452" s="31">
        <f>VLOOKUP(A452,'Absolute Total Monosaccharide C'!$E$2:$T$999,14)</f>
        <v>0</v>
      </c>
      <c r="X452" s="31">
        <f>VLOOKUP(A452,'Absolute Total Monosaccharide C'!$E$2:$T$999,15)</f>
        <v>0</v>
      </c>
      <c r="Y452" s="31">
        <f>VLOOKUP(A452,'Absolute Total Monosaccharide C'!$E$2:$T$999,16)</f>
        <v>0.000445</v>
      </c>
      <c r="Z452" s="100">
        <f>VLOOKUP(A452,'Absolute Total Monosaccharide C'!$E$2:$T$999,2)</f>
        <v>10.239</v>
      </c>
      <c r="AA452" s="31"/>
    </row>
    <row r="453">
      <c r="A453" s="19" t="s">
        <v>1335</v>
      </c>
      <c r="B453" s="8" t="str">
        <f>VLOOKUP(A453,'Food Encyclopedia'!$C$2:$K$999,3)&amp;","&amp;VLOOKUP(A453,'Food Encyclopedia'!$C$2:$K$999,4)&amp;","&amp;VLOOKUP(A453,'Food Encyclopedia'!$C$2:$K$999,5)&amp;","&amp;VLOOKUP(A453,'Food Encyclopedia'!$C$2:$K$999,6)</f>
        <v>Spread, almond butter, NA, NA, fresh,Barney,Barney Butter: almond butter, smooth,Beans, Peas, Legumes, Nuts, Seeds</v>
      </c>
      <c r="D453" s="31" t="str">
        <f>VLOOKUP(A453,'Food Encyclopedia'!$C$2:$K$999,6)</f>
        <v>Beans, Peas, Legumes, Nuts, Seeds</v>
      </c>
      <c r="E453" s="108"/>
      <c r="F453" s="31">
        <f t="shared" si="1"/>
        <v>0</v>
      </c>
      <c r="G453" s="31" t="str">
        <f>VLOOKUP(A453,'Food Encyclopedia'!$C$2:$K$999,7)</f>
        <v>Fats</v>
      </c>
      <c r="H453" s="31" t="str">
        <f t="shared" si="2"/>
        <v>#VALUE!</v>
      </c>
      <c r="I453" s="31" t="str">
        <f t="shared" si="3"/>
        <v>#VALUE!</v>
      </c>
      <c r="J453" s="99" t="str">
        <f t="shared" si="4"/>
        <v>#VALUE!</v>
      </c>
      <c r="K453" s="116" t="str">
        <f t="shared" si="5"/>
        <v>#VALUE!</v>
      </c>
      <c r="L453" s="31">
        <f>VLOOKUP(A453,'Absolute Total Monosaccharide C'!$E$2:$T$999,3)</f>
        <v>0.031012</v>
      </c>
      <c r="M453" s="31">
        <f>VLOOKUP(A453,'Absolute Total Monosaccharide C'!$E$2:$T$999,4)</f>
        <v>0.004454</v>
      </c>
      <c r="N453" s="31">
        <f>VLOOKUP(A453,'Absolute Total Monosaccharide C'!$E$2:$T$999,5)</f>
        <v>0.008159</v>
      </c>
      <c r="O453" s="31">
        <f>VLOOKUP(A453,'Absolute Total Monosaccharide C'!$E$2:$T$999,6)</f>
        <v>0.003033</v>
      </c>
      <c r="P453" s="100">
        <f>VLOOKUP(A453,'Absolute Total Monosaccharide C'!$E$2:$T$999,7)</f>
        <v>0.028223</v>
      </c>
      <c r="Q453" s="31">
        <f>VLOOKUP(A453,'Absolute Total Monosaccharide C'!$E$2:$T$999,8)</f>
        <v>0.001037</v>
      </c>
      <c r="R453" s="31">
        <f>VLOOKUP(A453,'Absolute Total Monosaccharide C'!$E$2:$T$999,9)</f>
        <v>0.00054</v>
      </c>
      <c r="S453" s="102">
        <f>VLOOKUP(A453,'Absolute Total Monosaccharide C'!$E$2:$T$999,10)</f>
        <v>0.0000356</v>
      </c>
      <c r="T453" s="31">
        <f>VLOOKUP(A453,'Absolute Total Monosaccharide C'!$E$2:$T$999,11)</f>
        <v>0.001015</v>
      </c>
      <c r="U453" s="31">
        <f>VLOOKUP(A453,'Absolute Total Monosaccharide C'!$E$2:$T$999,12)</f>
        <v>0</v>
      </c>
      <c r="V453" s="31">
        <f>VLOOKUP(A453,'Absolute Total Monosaccharide C'!$E$2:$T$999,13)</f>
        <v>0</v>
      </c>
      <c r="W453" s="31">
        <f>VLOOKUP(A453,'Absolute Total Monosaccharide C'!$E$2:$T$999,14)</f>
        <v>0.000553</v>
      </c>
      <c r="X453" s="31">
        <f>VLOOKUP(A453,'Absolute Total Monosaccharide C'!$E$2:$T$999,15)</f>
        <v>0</v>
      </c>
      <c r="Y453" s="31">
        <f>VLOOKUP(A453,'Absolute Total Monosaccharide C'!$E$2:$T$999,16)</f>
        <v>0.00034</v>
      </c>
      <c r="Z453" s="100">
        <f>VLOOKUP(A453,'Absolute Total Monosaccharide C'!$E$2:$T$999,2)</f>
        <v>10.476</v>
      </c>
      <c r="AA453" s="31"/>
    </row>
    <row r="454">
      <c r="A454" s="19" t="s">
        <v>1339</v>
      </c>
      <c r="B454" s="8" t="str">
        <f>VLOOKUP(A454,'Food Encyclopedia'!$C$2:$K$999,3)&amp;","&amp;VLOOKUP(A454,'Food Encyclopedia'!$C$2:$K$999,4)&amp;","&amp;VLOOKUP(A454,'Food Encyclopedia'!$C$2:$K$999,5)&amp;","&amp;VLOOKUP(A454,'Food Encyclopedia'!$C$2:$K$999,6)</f>
        <v>Spread, almond butter, NA, NA, fresh,Artisana Organics,Artisana Organics: Raw Almond Butter,Beans, Peas, Legumes, Nuts, Seeds</v>
      </c>
      <c r="D454" s="31" t="str">
        <f>VLOOKUP(A454,'Food Encyclopedia'!$C$2:$K$999,6)</f>
        <v>Beans, Peas, Legumes, Nuts, Seeds</v>
      </c>
      <c r="E454" s="108"/>
      <c r="F454" s="31">
        <f t="shared" si="1"/>
        <v>0</v>
      </c>
      <c r="G454" s="31" t="str">
        <f>VLOOKUP(A454,'Food Encyclopedia'!$C$2:$K$999,7)</f>
        <v>Fats</v>
      </c>
      <c r="H454" s="31" t="str">
        <f t="shared" si="2"/>
        <v>#VALUE!</v>
      </c>
      <c r="I454" s="31" t="str">
        <f t="shared" si="3"/>
        <v>#VALUE!</v>
      </c>
      <c r="J454" s="99" t="str">
        <f t="shared" si="4"/>
        <v>#VALUE!</v>
      </c>
      <c r="K454" s="116" t="str">
        <f t="shared" si="5"/>
        <v>#VALUE!</v>
      </c>
      <c r="L454" s="31">
        <f>VLOOKUP(A454,'Absolute Total Monosaccharide C'!$E$2:$T$999,3)</f>
        <v>0.016749</v>
      </c>
      <c r="M454" s="31">
        <f>VLOOKUP(A454,'Absolute Total Monosaccharide C'!$E$2:$T$999,4)</f>
        <v>0.004396</v>
      </c>
      <c r="N454" s="31">
        <f>VLOOKUP(A454,'Absolute Total Monosaccharide C'!$E$2:$T$999,5)</f>
        <v>0.003491</v>
      </c>
      <c r="O454" s="31">
        <f>VLOOKUP(A454,'Absolute Total Monosaccharide C'!$E$2:$T$999,6)</f>
        <v>0.003003</v>
      </c>
      <c r="P454" s="100">
        <f>VLOOKUP(A454,'Absolute Total Monosaccharide C'!$E$2:$T$999,7)</f>
        <v>0.023714</v>
      </c>
      <c r="Q454" s="31">
        <f>VLOOKUP(A454,'Absolute Total Monosaccharide C'!$E$2:$T$999,8)</f>
        <v>0.001007</v>
      </c>
      <c r="R454" s="31">
        <f>VLOOKUP(A454,'Absolute Total Monosaccharide C'!$E$2:$T$999,9)</f>
        <v>0.00051</v>
      </c>
      <c r="S454" s="102">
        <f>VLOOKUP(A454,'Absolute Total Monosaccharide C'!$E$2:$T$999,10)</f>
        <v>0.0000479</v>
      </c>
      <c r="T454" s="31">
        <f>VLOOKUP(A454,'Absolute Total Monosaccharide C'!$E$2:$T$999,11)</f>
        <v>0.0009</v>
      </c>
      <c r="U454" s="31">
        <f>VLOOKUP(A454,'Absolute Total Monosaccharide C'!$E$2:$T$999,12)</f>
        <v>0</v>
      </c>
      <c r="V454" s="31">
        <f>VLOOKUP(A454,'Absolute Total Monosaccharide C'!$E$2:$T$999,13)</f>
        <v>0</v>
      </c>
      <c r="W454" s="31">
        <f>VLOOKUP(A454,'Absolute Total Monosaccharide C'!$E$2:$T$999,14)</f>
        <v>0.000563</v>
      </c>
      <c r="X454" s="31">
        <f>VLOOKUP(A454,'Absolute Total Monosaccharide C'!$E$2:$T$999,15)</f>
        <v>0</v>
      </c>
      <c r="Y454" s="31">
        <f>VLOOKUP(A454,'Absolute Total Monosaccharide C'!$E$2:$T$999,16)</f>
        <v>0.000336</v>
      </c>
      <c r="Z454" s="100">
        <f>VLOOKUP(A454,'Absolute Total Monosaccharide C'!$E$2:$T$999,2)</f>
        <v>9.693</v>
      </c>
      <c r="AA454" s="31"/>
    </row>
    <row r="455">
      <c r="A455" s="19" t="s">
        <v>655</v>
      </c>
      <c r="B455" s="8" t="str">
        <f>VLOOKUP(A455,'Food Encyclopedia'!$C$2:$K$999,3)&amp;","&amp;VLOOKUP(A455,'Food Encyclopedia'!$C$2:$K$999,4)&amp;","&amp;VLOOKUP(A455,'Food Encyclopedia'!$C$2:$K$999,5)&amp;","&amp;VLOOKUP(A455,'Food Encyclopedia'!$C$2:$K$999,6)</f>
        <v>Juice, apple, NA, carton,Motts for Tots,Apple juice,Fruits</v>
      </c>
      <c r="C455" s="2" t="s">
        <v>632</v>
      </c>
      <c r="D455" s="31" t="str">
        <f>VLOOKUP(A455,'Food Encyclopedia'!$C$2:$K$999,6)</f>
        <v>Fruits</v>
      </c>
      <c r="E455" s="98">
        <v>100.0</v>
      </c>
      <c r="F455" s="31">
        <f t="shared" si="1"/>
        <v>100000</v>
      </c>
      <c r="G455" s="31" t="str">
        <f>VLOOKUP(A455,'Food Encyclopedia'!$C$2:$K$999,7)</f>
        <v>Beverage</v>
      </c>
      <c r="H455" s="31" t="str">
        <f t="shared" si="2"/>
        <v>#VALUE!</v>
      </c>
      <c r="I455" s="31" t="str">
        <f t="shared" si="3"/>
        <v>#VALUE!</v>
      </c>
      <c r="J455" s="99" t="str">
        <f t="shared" si="4"/>
        <v>#VALUE!</v>
      </c>
      <c r="K455" s="116" t="str">
        <f t="shared" si="5"/>
        <v>#VALUE!</v>
      </c>
      <c r="L455" s="31">
        <f>VLOOKUP(A455,'Absolute Total Monosaccharide C'!$E$2:$T$999,3)</f>
        <v>0.235133</v>
      </c>
      <c r="M455" s="31">
        <f>VLOOKUP(A455,'Absolute Total Monosaccharide C'!$E$2:$T$999,4)</f>
        <v>0.002246</v>
      </c>
      <c r="N455" s="31">
        <f>VLOOKUP(A455,'Absolute Total Monosaccharide C'!$E$2:$T$999,5)</f>
        <v>0.183825</v>
      </c>
      <c r="O455" s="31">
        <f>VLOOKUP(A455,'Absolute Total Monosaccharide C'!$E$2:$T$999,6)</f>
        <v>0.00363</v>
      </c>
      <c r="P455" s="100">
        <f>VLOOKUP(A455,'Absolute Total Monosaccharide C'!$E$2:$T$999,7)</f>
        <v>0.004536</v>
      </c>
      <c r="Q455" s="31">
        <f>VLOOKUP(A455,'Absolute Total Monosaccharide C'!$E$2:$T$999,8)</f>
        <v>0</v>
      </c>
      <c r="R455" s="31">
        <f>VLOOKUP(A455,'Absolute Total Monosaccharide C'!$E$2:$T$999,9)</f>
        <v>0.000555</v>
      </c>
      <c r="S455" s="31">
        <f>VLOOKUP(A455,'Absolute Total Monosaccharide C'!$E$2:$T$999,10)</f>
        <v>0</v>
      </c>
      <c r="T455" s="31">
        <f>VLOOKUP(A455,'Absolute Total Monosaccharide C'!$E$2:$T$999,11)</f>
        <v>0.013058</v>
      </c>
      <c r="U455" s="31">
        <f>VLOOKUP(A455,'Absolute Total Monosaccharide C'!$E$2:$T$999,12)</f>
        <v>0</v>
      </c>
      <c r="V455" s="31">
        <f>VLOOKUP(A455,'Absolute Total Monosaccharide C'!$E$2:$T$999,13)</f>
        <v>0</v>
      </c>
      <c r="W455" s="31">
        <f>VLOOKUP(A455,'Absolute Total Monosaccharide C'!$E$2:$T$999,14)</f>
        <v>0</v>
      </c>
      <c r="X455" s="31">
        <f>VLOOKUP(A455,'Absolute Total Monosaccharide C'!$E$2:$T$999,15)</f>
        <v>0</v>
      </c>
      <c r="Y455" s="31">
        <f>VLOOKUP(A455,'Absolute Total Monosaccharide C'!$E$2:$T$999,16)</f>
        <v>0.000189</v>
      </c>
      <c r="Z455" s="100">
        <f>VLOOKUP(A455,'Absolute Total Monosaccharide C'!$E$2:$T$999,2)</f>
        <v>11</v>
      </c>
      <c r="AA455" s="31"/>
    </row>
    <row r="456">
      <c r="A456" s="19" t="s">
        <v>1057</v>
      </c>
      <c r="B456" s="8" t="str">
        <f>VLOOKUP(A456,'Food Encyclopedia'!$C$2:$K$999,3)&amp;","&amp;VLOOKUP(A456,'Food Encyclopedia'!$C$2:$K$999,4)&amp;","&amp;VLOOKUP(A456,'Food Encyclopedia'!$C$2:$K$999,5)&amp;","&amp;VLOOKUP(A456,'Food Encyclopedia'!$C$2:$K$999,6)</f>
        <v>baby food blend, commercial product, pouch,Gerber Organic,Banana (1/2), squash (1/8 cup), sitter (2nd foods),Fruits</v>
      </c>
      <c r="C456" s="2" t="s">
        <v>812</v>
      </c>
      <c r="D456" s="31" t="str">
        <f>VLOOKUP(A456,'Food Encyclopedia'!$C$2:$K$999,6)</f>
        <v>Fruits</v>
      </c>
      <c r="E456" s="98">
        <v>50.0</v>
      </c>
      <c r="F456" s="31">
        <f t="shared" si="1"/>
        <v>50000</v>
      </c>
      <c r="G456" s="31" t="str">
        <f>VLOOKUP(A456,'Food Encyclopedia'!$C$2:$K$999,7)</f>
        <v>Commercial weaning</v>
      </c>
      <c r="H456" s="31" t="str">
        <f t="shared" si="2"/>
        <v>#VALUE!</v>
      </c>
      <c r="I456" s="31" t="str">
        <f t="shared" si="3"/>
        <v>#VALUE!</v>
      </c>
      <c r="J456" s="99" t="str">
        <f t="shared" si="4"/>
        <v>#VALUE!</v>
      </c>
      <c r="K456" s="116" t="str">
        <f t="shared" si="5"/>
        <v>#VALUE!</v>
      </c>
      <c r="L456" s="31">
        <f>VLOOKUP(A456,'Absolute Total Monosaccharide C'!$E$2:$T$999,3)</f>
        <v>0.40976</v>
      </c>
      <c r="M456" s="31">
        <f>VLOOKUP(A456,'Absolute Total Monosaccharide C'!$E$2:$T$999,4)</f>
        <v>0.009821</v>
      </c>
      <c r="N456" s="31">
        <f>VLOOKUP(A456,'Absolute Total Monosaccharide C'!$E$2:$T$999,5)</f>
        <v>0.135613</v>
      </c>
      <c r="O456" s="31">
        <f>VLOOKUP(A456,'Absolute Total Monosaccharide C'!$E$2:$T$999,6)</f>
        <v>0.005244</v>
      </c>
      <c r="P456" s="100">
        <f>VLOOKUP(A456,'Absolute Total Monosaccharide C'!$E$2:$T$999,7)</f>
        <v>0.005464</v>
      </c>
      <c r="Q456" s="31">
        <f>VLOOKUP(A456,'Absolute Total Monosaccharide C'!$E$2:$T$999,8)</f>
        <v>0</v>
      </c>
      <c r="R456" s="31">
        <f>VLOOKUP(A456,'Absolute Total Monosaccharide C'!$E$2:$T$999,9)</f>
        <v>0.000401</v>
      </c>
      <c r="S456" s="31">
        <f>VLOOKUP(A456,'Absolute Total Monosaccharide C'!$E$2:$T$999,10)</f>
        <v>0</v>
      </c>
      <c r="T456" s="31">
        <f>VLOOKUP(A456,'Absolute Total Monosaccharide C'!$E$2:$T$999,11)</f>
        <v>0.011705</v>
      </c>
      <c r="U456" s="31">
        <f>VLOOKUP(A456,'Absolute Total Monosaccharide C'!$E$2:$T$999,12)</f>
        <v>0</v>
      </c>
      <c r="V456" s="31">
        <f>VLOOKUP(A456,'Absolute Total Monosaccharide C'!$E$2:$T$999,13)</f>
        <v>0</v>
      </c>
      <c r="W456" s="31">
        <f>VLOOKUP(A456,'Absolute Total Monosaccharide C'!$E$2:$T$999,14)</f>
        <v>0.005574</v>
      </c>
      <c r="X456" s="31">
        <f>VLOOKUP(A456,'Absolute Total Monosaccharide C'!$E$2:$T$999,15)</f>
        <v>0</v>
      </c>
      <c r="Y456" s="31">
        <f>VLOOKUP(A456,'Absolute Total Monosaccharide C'!$E$2:$T$999,16)</f>
        <v>0</v>
      </c>
      <c r="Z456" s="100">
        <f>VLOOKUP(A456,'Absolute Total Monosaccharide C'!$E$2:$T$999,2)</f>
        <v>10.23</v>
      </c>
      <c r="AA456" s="31"/>
    </row>
    <row r="457">
      <c r="A457" s="19" t="s">
        <v>1070</v>
      </c>
      <c r="B457" s="8" t="str">
        <f>VLOOKUP(A457,'Food Encyclopedia'!$C$2:$K$999,3)&amp;","&amp;VLOOKUP(A457,'Food Encyclopedia'!$C$2:$K$999,4)&amp;","&amp;VLOOKUP(A457,'Food Encyclopedia'!$C$2:$K$999,5)&amp;","&amp;VLOOKUP(A457,'Food Encyclopedia'!$C$2:$K$999,6)</f>
        <v>baby food blend, commercial product, pouch,Gerber,Apple (1/2), strawberry (3/4), banana (2 tsp), sitter (2nd foods),Fruits</v>
      </c>
      <c r="C457" s="2" t="s">
        <v>812</v>
      </c>
      <c r="D457" s="31" t="str">
        <f>VLOOKUP(A457,'Food Encyclopedia'!$C$2:$K$999,6)</f>
        <v>Fruits</v>
      </c>
      <c r="E457" s="98">
        <v>50.0</v>
      </c>
      <c r="F457" s="31">
        <f t="shared" si="1"/>
        <v>50000</v>
      </c>
      <c r="G457" s="31" t="str">
        <f>VLOOKUP(A457,'Food Encyclopedia'!$C$2:$K$999,7)</f>
        <v>Commercial weaning</v>
      </c>
      <c r="H457" s="31" t="str">
        <f t="shared" si="2"/>
        <v>#VALUE!</v>
      </c>
      <c r="I457" s="31" t="str">
        <f t="shared" si="3"/>
        <v>#VALUE!</v>
      </c>
      <c r="J457" s="99" t="str">
        <f t="shared" si="4"/>
        <v>#VALUE!</v>
      </c>
      <c r="K457" s="116" t="str">
        <f t="shared" si="5"/>
        <v>#VALUE!</v>
      </c>
      <c r="L457" s="31">
        <f>VLOOKUP(A457,'Absolute Total Monosaccharide C'!$E$2:$T$999,3)</f>
        <v>0.296997</v>
      </c>
      <c r="M457" s="31">
        <f>VLOOKUP(A457,'Absolute Total Monosaccharide C'!$E$2:$T$999,4)</f>
        <v>0.006589</v>
      </c>
      <c r="N457" s="31">
        <f>VLOOKUP(A457,'Absolute Total Monosaccharide C'!$E$2:$T$999,5)</f>
        <v>0.204101</v>
      </c>
      <c r="O457" s="31">
        <f>VLOOKUP(A457,'Absolute Total Monosaccharide C'!$E$2:$T$999,6)</f>
        <v>0.006402</v>
      </c>
      <c r="P457" s="100">
        <f>VLOOKUP(A457,'Absolute Total Monosaccharide C'!$E$2:$T$999,7)</f>
        <v>0.008458</v>
      </c>
      <c r="Q457" s="31">
        <f>VLOOKUP(A457,'Absolute Total Monosaccharide C'!$E$2:$T$999,8)</f>
        <v>0</v>
      </c>
      <c r="R457" s="31">
        <f>VLOOKUP(A457,'Absolute Total Monosaccharide C'!$E$2:$T$999,9)</f>
        <v>0.001093</v>
      </c>
      <c r="S457" s="31">
        <f>VLOOKUP(A457,'Absolute Total Monosaccharide C'!$E$2:$T$999,10)</f>
        <v>0</v>
      </c>
      <c r="T457" s="31">
        <f>VLOOKUP(A457,'Absolute Total Monosaccharide C'!$E$2:$T$999,11)</f>
        <v>0.015172</v>
      </c>
      <c r="U457" s="31">
        <f>VLOOKUP(A457,'Absolute Total Monosaccharide C'!$E$2:$T$999,12)</f>
        <v>0</v>
      </c>
      <c r="V457" s="31">
        <f>VLOOKUP(A457,'Absolute Total Monosaccharide C'!$E$2:$T$999,13)</f>
        <v>0</v>
      </c>
      <c r="W457" s="102">
        <f>VLOOKUP(A457,'Absolute Total Monosaccharide C'!$E$2:$T$999,14)</f>
        <v>0.0000642</v>
      </c>
      <c r="X457" s="31">
        <f>VLOOKUP(A457,'Absolute Total Monosaccharide C'!$E$2:$T$999,15)</f>
        <v>0</v>
      </c>
      <c r="Y457" s="31">
        <f>VLOOKUP(A457,'Absolute Total Monosaccharide C'!$E$2:$T$999,16)</f>
        <v>0.00027</v>
      </c>
      <c r="Z457" s="100">
        <f>VLOOKUP(A457,'Absolute Total Monosaccharide C'!$E$2:$T$999,2)</f>
        <v>10.21</v>
      </c>
      <c r="AA457" s="31"/>
    </row>
    <row r="458">
      <c r="A458" s="19" t="s">
        <v>1341</v>
      </c>
      <c r="B458" s="8" t="str">
        <f>VLOOKUP(A458,'Food Encyclopedia'!$C$2:$K$999,3)&amp;","&amp;VLOOKUP(A458,'Food Encyclopedia'!$C$2:$K$999,4)&amp;","&amp;VLOOKUP(A458,'Food Encyclopedia'!$C$2:$K$999,5)&amp;","&amp;VLOOKUP(A458,'Food Encyclopedia'!$C$2:$K$999,6)</f>
        <v>Spread, Tahini, NA, NA, fresh,Kevala,Kevala: Organic Sesame Tahini: 100%  Organic Seasame Seeds,Beans, Peas, Legumes, Nuts, Seeds</v>
      </c>
      <c r="D458" s="31" t="str">
        <f>VLOOKUP(A458,'Food Encyclopedia'!$C$2:$K$999,6)</f>
        <v>Beans, Peas, Legumes, Nuts, Seeds</v>
      </c>
      <c r="E458" s="108"/>
      <c r="F458" s="31"/>
      <c r="G458" s="31" t="str">
        <f>VLOOKUP(A458,'Food Encyclopedia'!$C$2:$K$999,7)</f>
        <v>Fats</v>
      </c>
      <c r="H458" s="31"/>
      <c r="I458" s="31"/>
      <c r="J458" s="99"/>
      <c r="K458" s="116">
        <f t="shared" si="5"/>
        <v>0</v>
      </c>
      <c r="L458" s="31">
        <f>VLOOKUP(A458,'Absolute Total Monosaccharide C'!$E$2:$T$999,3)</f>
        <v>0.014739</v>
      </c>
      <c r="M458" s="31">
        <f>VLOOKUP(A458,'Absolute Total Monosaccharide C'!$E$2:$T$999,4)</f>
        <v>0.007298</v>
      </c>
      <c r="N458" s="31">
        <f>VLOOKUP(A458,'Absolute Total Monosaccharide C'!$E$2:$T$999,5)</f>
        <v>0.002187</v>
      </c>
      <c r="O458" s="31">
        <f>VLOOKUP(A458,'Absolute Total Monosaccharide C'!$E$2:$T$999,6)</f>
        <v>0.001953</v>
      </c>
      <c r="P458" s="100">
        <f>VLOOKUP(A458,'Absolute Total Monosaccharide C'!$E$2:$T$999,7)</f>
        <v>0.013022</v>
      </c>
      <c r="Q458" s="31">
        <f>VLOOKUP(A458,'Absolute Total Monosaccharide C'!$E$2:$T$999,8)</f>
        <v>0.000341</v>
      </c>
      <c r="R458" s="31">
        <f>VLOOKUP(A458,'Absolute Total Monosaccharide C'!$E$2:$T$999,9)</f>
        <v>0.000362</v>
      </c>
      <c r="S458" s="102">
        <f>VLOOKUP(A458,'Absolute Total Monosaccharide C'!$E$2:$T$999,10)</f>
        <v>0.0000327</v>
      </c>
      <c r="T458" s="31">
        <f>VLOOKUP(A458,'Absolute Total Monosaccharide C'!$E$2:$T$999,11)</f>
        <v>0.000418</v>
      </c>
      <c r="U458" s="31">
        <f>VLOOKUP(A458,'Absolute Total Monosaccharide C'!$E$2:$T$999,12)</f>
        <v>0</v>
      </c>
      <c r="V458" s="31">
        <f>VLOOKUP(A458,'Absolute Total Monosaccharide C'!$E$2:$T$999,13)</f>
        <v>0</v>
      </c>
      <c r="W458" s="31">
        <f>VLOOKUP(A458,'Absolute Total Monosaccharide C'!$E$2:$T$999,14)</f>
        <v>0.009383</v>
      </c>
      <c r="X458" s="31">
        <f>VLOOKUP(A458,'Absolute Total Monosaccharide C'!$E$2:$T$999,15)</f>
        <v>0</v>
      </c>
      <c r="Y458" s="31">
        <f>VLOOKUP(A458,'Absolute Total Monosaccharide C'!$E$2:$T$999,16)</f>
        <v>0.000436</v>
      </c>
      <c r="Z458" s="100">
        <f>VLOOKUP(A458,'Absolute Total Monosaccharide C'!$E$2:$T$999,2)</f>
        <v>9.988</v>
      </c>
      <c r="AA458" s="31"/>
    </row>
    <row r="459">
      <c r="A459" s="19" t="s">
        <v>1344</v>
      </c>
      <c r="B459" s="8" t="str">
        <f>VLOOKUP(A459,'Food Encyclopedia'!$C$2:$K$999,3)&amp;","&amp;VLOOKUP(A459,'Food Encyclopedia'!$C$2:$K$999,4)&amp;","&amp;VLOOKUP(A459,'Food Encyclopedia'!$C$2:$K$999,5)&amp;","&amp;VLOOKUP(A459,'Food Encyclopedia'!$C$2:$K$999,6)</f>
        <v>Spread, Tahini, NA, NA, fresh,Artisana Organics,Artisana Organics: Raw Tahini, Sesame seed butter,Beans, Peas, Legumes, Nuts, Seeds</v>
      </c>
      <c r="D459" s="31" t="str">
        <f>VLOOKUP(A459,'Food Encyclopedia'!$C$2:$K$999,6)</f>
        <v>Beans, Peas, Legumes, Nuts, Seeds</v>
      </c>
      <c r="E459" s="108"/>
      <c r="F459" s="31"/>
      <c r="G459" s="31" t="str">
        <f>VLOOKUP(A459,'Food Encyclopedia'!$C$2:$K$999,7)</f>
        <v>Fats</v>
      </c>
      <c r="H459" s="31"/>
      <c r="I459" s="31"/>
      <c r="J459" s="99"/>
      <c r="K459" s="116">
        <f t="shared" si="5"/>
        <v>0</v>
      </c>
      <c r="L459" s="31">
        <f>VLOOKUP(A459,'Absolute Total Monosaccharide C'!$E$2:$T$999,3)</f>
        <v>0.014997</v>
      </c>
      <c r="M459" s="31">
        <f>VLOOKUP(A459,'Absolute Total Monosaccharide C'!$E$2:$T$999,4)</f>
        <v>0.006607</v>
      </c>
      <c r="N459" s="31">
        <f>VLOOKUP(A459,'Absolute Total Monosaccharide C'!$E$2:$T$999,5)</f>
        <v>0.002388</v>
      </c>
      <c r="O459" s="31">
        <f>VLOOKUP(A459,'Absolute Total Monosaccharide C'!$E$2:$T$999,6)</f>
        <v>0.001934</v>
      </c>
      <c r="P459" s="100">
        <f>VLOOKUP(A459,'Absolute Total Monosaccharide C'!$E$2:$T$999,7)</f>
        <v>0.009662</v>
      </c>
      <c r="Q459" s="31">
        <f>VLOOKUP(A459,'Absolute Total Monosaccharide C'!$E$2:$T$999,8)</f>
        <v>0.00028</v>
      </c>
      <c r="R459" s="31">
        <f>VLOOKUP(A459,'Absolute Total Monosaccharide C'!$E$2:$T$999,9)</f>
        <v>0.000315</v>
      </c>
      <c r="S459" s="102">
        <f>VLOOKUP(A459,'Absolute Total Monosaccharide C'!$E$2:$T$999,10)</f>
        <v>0.0000563</v>
      </c>
      <c r="T459" s="31">
        <f>VLOOKUP(A459,'Absolute Total Monosaccharide C'!$E$2:$T$999,11)</f>
        <v>0.00031</v>
      </c>
      <c r="U459" s="31">
        <f>VLOOKUP(A459,'Absolute Total Monosaccharide C'!$E$2:$T$999,12)</f>
        <v>0</v>
      </c>
      <c r="V459" s="31">
        <f>VLOOKUP(A459,'Absolute Total Monosaccharide C'!$E$2:$T$999,13)</f>
        <v>0</v>
      </c>
      <c r="W459" s="31">
        <f>VLOOKUP(A459,'Absolute Total Monosaccharide C'!$E$2:$T$999,14)</f>
        <v>0.007138</v>
      </c>
      <c r="X459" s="31">
        <f>VLOOKUP(A459,'Absolute Total Monosaccharide C'!$E$2:$T$999,15)</f>
        <v>0</v>
      </c>
      <c r="Y459" s="31">
        <f>VLOOKUP(A459,'Absolute Total Monosaccharide C'!$E$2:$T$999,16)</f>
        <v>0.000449</v>
      </c>
      <c r="Z459" s="100">
        <f>VLOOKUP(A459,'Absolute Total Monosaccharide C'!$E$2:$T$999,2)</f>
        <v>9.801</v>
      </c>
      <c r="AA459" s="31"/>
    </row>
    <row r="460">
      <c r="A460" s="19" t="s">
        <v>1346</v>
      </c>
      <c r="B460" s="8" t="str">
        <f>VLOOKUP(A460,'Food Encyclopedia'!$C$2:$K$999,3)&amp;","&amp;VLOOKUP(A460,'Food Encyclopedia'!$C$2:$K$999,4)&amp;","&amp;VLOOKUP(A460,'Food Encyclopedia'!$C$2:$K$999,5)&amp;","&amp;VLOOKUP(A460,'Food Encyclopedia'!$C$2:$K$999,6)</f>
        <v>Spread, Almond butter, NA, NA, fresh,Once Again,Once Again: Unsweetened &amp; Roasted: creammy Almond Butter,Beans, Peas, Legumes, Nuts, Seeds</v>
      </c>
      <c r="D460" s="31" t="str">
        <f>VLOOKUP(A460,'Food Encyclopedia'!$C$2:$K$999,6)</f>
        <v>Beans, Peas, Legumes, Nuts, Seeds</v>
      </c>
      <c r="E460" s="108"/>
      <c r="F460" s="31"/>
      <c r="G460" s="31" t="str">
        <f>VLOOKUP(A460,'Food Encyclopedia'!$C$2:$K$999,7)</f>
        <v>Fats</v>
      </c>
      <c r="H460" s="31"/>
      <c r="I460" s="31"/>
      <c r="J460" s="99"/>
      <c r="K460" s="116">
        <f t="shared" si="5"/>
        <v>0</v>
      </c>
      <c r="L460" s="31">
        <f>VLOOKUP(A460,'Absolute Total Monosaccharide C'!$E$2:$T$999,3)</f>
        <v>0.023086</v>
      </c>
      <c r="M460" s="31">
        <f>VLOOKUP(A460,'Absolute Total Monosaccharide C'!$E$2:$T$999,4)</f>
        <v>0.005405</v>
      </c>
      <c r="N460" s="31">
        <f>VLOOKUP(A460,'Absolute Total Monosaccharide C'!$E$2:$T$999,5)</f>
        <v>0.006406</v>
      </c>
      <c r="O460" s="31">
        <f>VLOOKUP(A460,'Absolute Total Monosaccharide C'!$E$2:$T$999,6)</f>
        <v>0.003831</v>
      </c>
      <c r="P460" s="100">
        <f>VLOOKUP(A460,'Absolute Total Monosaccharide C'!$E$2:$T$999,7)</f>
        <v>0.032113</v>
      </c>
      <c r="Q460" s="31">
        <f>VLOOKUP(A460,'Absolute Total Monosaccharide C'!$E$2:$T$999,8)</f>
        <v>0.001176</v>
      </c>
      <c r="R460" s="31">
        <f>VLOOKUP(A460,'Absolute Total Monosaccharide C'!$E$2:$T$999,9)</f>
        <v>0.000641</v>
      </c>
      <c r="S460" s="102">
        <f>VLOOKUP(A460,'Absolute Total Monosaccharide C'!$E$2:$T$999,10)</f>
        <v>0.0000792</v>
      </c>
      <c r="T460" s="31">
        <f>VLOOKUP(A460,'Absolute Total Monosaccharide C'!$E$2:$T$999,11)</f>
        <v>0.001305</v>
      </c>
      <c r="U460" s="31">
        <f>VLOOKUP(A460,'Absolute Total Monosaccharide C'!$E$2:$T$999,12)</f>
        <v>0</v>
      </c>
      <c r="V460" s="31">
        <f>VLOOKUP(A460,'Absolute Total Monosaccharide C'!$E$2:$T$999,13)</f>
        <v>0</v>
      </c>
      <c r="W460" s="31">
        <f>VLOOKUP(A460,'Absolute Total Monosaccharide C'!$E$2:$T$999,14)</f>
        <v>0.000562</v>
      </c>
      <c r="X460" s="31">
        <f>VLOOKUP(A460,'Absolute Total Monosaccharide C'!$E$2:$T$999,15)</f>
        <v>0</v>
      </c>
      <c r="Y460" s="31">
        <f>VLOOKUP(A460,'Absolute Total Monosaccharide C'!$E$2:$T$999,16)</f>
        <v>0.000399</v>
      </c>
      <c r="Z460" s="100">
        <f>VLOOKUP(A460,'Absolute Total Monosaccharide C'!$E$2:$T$999,2)</f>
        <v>9.651</v>
      </c>
      <c r="AA460" s="31"/>
    </row>
    <row r="461">
      <c r="A461" s="19" t="s">
        <v>1348</v>
      </c>
      <c r="B461" s="8" t="str">
        <f>VLOOKUP(A461,'Food Encyclopedia'!$C$2:$K$999,3)&amp;","&amp;VLOOKUP(A461,'Food Encyclopedia'!$C$2:$K$999,4)&amp;","&amp;VLOOKUP(A461,'Food Encyclopedia'!$C$2:$K$999,5)&amp;","&amp;VLOOKUP(A461,'Food Encyclopedia'!$C$2:$K$999,6)</f>
        <v>Spread, Cashew butter, NA, NA, fresh,Once Again,Once Again: Unsweetened: creammy Almond Butter,Beans, Peas, Legumes, Nuts, Seeds</v>
      </c>
      <c r="D461" s="31" t="str">
        <f>VLOOKUP(A461,'Food Encyclopedia'!$C$2:$K$999,6)</f>
        <v>Beans, Peas, Legumes, Nuts, Seeds</v>
      </c>
      <c r="E461" s="108"/>
      <c r="F461" s="31"/>
      <c r="G461" s="31" t="str">
        <f>VLOOKUP(A461,'Food Encyclopedia'!$C$2:$K$999,7)</f>
        <v>Fats</v>
      </c>
      <c r="H461" s="31"/>
      <c r="I461" s="31"/>
      <c r="J461" s="99"/>
      <c r="K461" s="116">
        <f t="shared" si="5"/>
        <v>0</v>
      </c>
      <c r="L461" s="31">
        <f>VLOOKUP(A461,'Absolute Total Monosaccharide C'!$E$2:$T$999,3)</f>
        <v>0.124003</v>
      </c>
      <c r="M461" s="31">
        <f>VLOOKUP(A461,'Absolute Total Monosaccharide C'!$E$2:$T$999,4)</f>
        <v>0.004354</v>
      </c>
      <c r="N461" s="31">
        <f>VLOOKUP(A461,'Absolute Total Monosaccharide C'!$E$2:$T$999,5)</f>
        <v>0.008845</v>
      </c>
      <c r="O461" s="31">
        <f>VLOOKUP(A461,'Absolute Total Monosaccharide C'!$E$2:$T$999,6)</f>
        <v>0.001356</v>
      </c>
      <c r="P461" s="100">
        <f>VLOOKUP(A461,'Absolute Total Monosaccharide C'!$E$2:$T$999,7)</f>
        <v>0.007245</v>
      </c>
      <c r="Q461" s="31">
        <f>VLOOKUP(A461,'Absolute Total Monosaccharide C'!$E$2:$T$999,8)</f>
        <v>0.000708</v>
      </c>
      <c r="R461" s="31">
        <f>VLOOKUP(A461,'Absolute Total Monosaccharide C'!$E$2:$T$999,9)</f>
        <v>0.000236</v>
      </c>
      <c r="S461" s="102">
        <f>VLOOKUP(A461,'Absolute Total Monosaccharide C'!$E$2:$T$999,10)</f>
        <v>0.0000397</v>
      </c>
      <c r="T461" s="31">
        <f>VLOOKUP(A461,'Absolute Total Monosaccharide C'!$E$2:$T$999,11)</f>
        <v>0.000563</v>
      </c>
      <c r="U461" s="31">
        <f>VLOOKUP(A461,'Absolute Total Monosaccharide C'!$E$2:$T$999,12)</f>
        <v>0</v>
      </c>
      <c r="V461" s="31">
        <f>VLOOKUP(A461,'Absolute Total Monosaccharide C'!$E$2:$T$999,13)</f>
        <v>0</v>
      </c>
      <c r="W461" s="31">
        <f>VLOOKUP(A461,'Absolute Total Monosaccharide C'!$E$2:$T$999,14)</f>
        <v>0.000376</v>
      </c>
      <c r="X461" s="31">
        <f>VLOOKUP(A461,'Absolute Total Monosaccharide C'!$E$2:$T$999,15)</f>
        <v>0</v>
      </c>
      <c r="Y461" s="31">
        <f>VLOOKUP(A461,'Absolute Total Monosaccharide C'!$E$2:$T$999,16)</f>
        <v>0.000437</v>
      </c>
      <c r="Z461" s="100">
        <f>VLOOKUP(A461,'Absolute Total Monosaccharide C'!$E$2:$T$999,2)</f>
        <v>10.177</v>
      </c>
      <c r="AA461" s="31"/>
    </row>
    <row r="462">
      <c r="A462" s="19" t="s">
        <v>1350</v>
      </c>
      <c r="B462" s="8" t="str">
        <f>VLOOKUP(A462,'Food Encyclopedia'!$C$2:$K$999,3)&amp;","&amp;VLOOKUP(A462,'Food Encyclopedia'!$C$2:$K$999,4)&amp;","&amp;VLOOKUP(A462,'Food Encyclopedia'!$C$2:$K$999,5)&amp;","&amp;VLOOKUP(A462,'Food Encyclopedia'!$C$2:$K$999,6)</f>
        <v>Spread, Almond butter, NA, NA, fresh,Alive &amp; Organic,Alive &amp; Organic: Almond Butter ,Beans, Peas, Legumes, Nuts, Seeds</v>
      </c>
      <c r="D462" s="31" t="str">
        <f>VLOOKUP(A462,'Food Encyclopedia'!$C$2:$K$999,6)</f>
        <v>Beans, Peas, Legumes, Nuts, Seeds</v>
      </c>
      <c r="E462" s="108"/>
      <c r="F462" s="31"/>
      <c r="G462" s="31" t="str">
        <f>VLOOKUP(A462,'Food Encyclopedia'!$C$2:$K$999,7)</f>
        <v>Fats</v>
      </c>
      <c r="H462" s="31"/>
      <c r="I462" s="31"/>
      <c r="J462" s="99"/>
      <c r="K462" s="116">
        <f t="shared" si="5"/>
        <v>0</v>
      </c>
      <c r="L462" s="31">
        <f>VLOOKUP(A462,'Absolute Total Monosaccharide C'!$E$2:$T$999,3)</f>
        <v>0.025883</v>
      </c>
      <c r="M462" s="31">
        <f>VLOOKUP(A462,'Absolute Total Monosaccharide C'!$E$2:$T$999,4)</f>
        <v>0.006858</v>
      </c>
      <c r="N462" s="31">
        <f>VLOOKUP(A462,'Absolute Total Monosaccharide C'!$E$2:$T$999,5)</f>
        <v>0.007809</v>
      </c>
      <c r="O462" s="31">
        <f>VLOOKUP(A462,'Absolute Total Monosaccharide C'!$E$2:$T$999,6)</f>
        <v>0.004136</v>
      </c>
      <c r="P462" s="100">
        <f>VLOOKUP(A462,'Absolute Total Monosaccharide C'!$E$2:$T$999,7)</f>
        <v>0.03181</v>
      </c>
      <c r="Q462" s="31">
        <f>VLOOKUP(A462,'Absolute Total Monosaccharide C'!$E$2:$T$999,8)</f>
        <v>0.001145</v>
      </c>
      <c r="R462" s="31">
        <f>VLOOKUP(A462,'Absolute Total Monosaccharide C'!$E$2:$T$999,9)</f>
        <v>0.000595</v>
      </c>
      <c r="S462" s="102">
        <f>VLOOKUP(A462,'Absolute Total Monosaccharide C'!$E$2:$T$999,10)</f>
        <v>0.0000603</v>
      </c>
      <c r="T462" s="31">
        <f>VLOOKUP(A462,'Absolute Total Monosaccharide C'!$E$2:$T$999,11)</f>
        <v>0.001281</v>
      </c>
      <c r="U462" s="31">
        <f>VLOOKUP(A462,'Absolute Total Monosaccharide C'!$E$2:$T$999,12)</f>
        <v>0</v>
      </c>
      <c r="V462" s="31">
        <f>VLOOKUP(A462,'Absolute Total Monosaccharide C'!$E$2:$T$999,13)</f>
        <v>0</v>
      </c>
      <c r="W462" s="31">
        <f>VLOOKUP(A462,'Absolute Total Monosaccharide C'!$E$2:$T$999,14)</f>
        <v>0.000678</v>
      </c>
      <c r="X462" s="31">
        <f>VLOOKUP(A462,'Absolute Total Monosaccharide C'!$E$2:$T$999,15)</f>
        <v>0</v>
      </c>
      <c r="Y462" s="31">
        <f>VLOOKUP(A462,'Absolute Total Monosaccharide C'!$E$2:$T$999,16)</f>
        <v>0.000346</v>
      </c>
      <c r="Z462" s="100">
        <f>VLOOKUP(A462,'Absolute Total Monosaccharide C'!$E$2:$T$999,2)</f>
        <v>10.185</v>
      </c>
      <c r="AA462" s="31"/>
    </row>
    <row r="463">
      <c r="A463" s="19" t="s">
        <v>1353</v>
      </c>
      <c r="B463" s="8" t="str">
        <f>VLOOKUP(A463,'Food Encyclopedia'!$C$2:$K$999,3)&amp;","&amp;VLOOKUP(A463,'Food Encyclopedia'!$C$2:$K$999,4)&amp;","&amp;VLOOKUP(A463,'Food Encyclopedia'!$C$2:$K$999,5)&amp;","&amp;VLOOKUP(A463,'Food Encyclopedia'!$C$2:$K$999,6)</f>
        <v>Spread, Tahini, black, NA, Fresh,Alive &amp; Organic,Alive &amp; Organic: Black Sesame Tahini,Beans, Peas, Legumes, Nuts, Seeds</v>
      </c>
      <c r="D463" s="31" t="str">
        <f>VLOOKUP(A463,'Food Encyclopedia'!$C$2:$K$999,6)</f>
        <v>Beans, Peas, Legumes, Nuts, Seeds</v>
      </c>
      <c r="E463" s="108"/>
      <c r="F463" s="31"/>
      <c r="G463" s="31" t="str">
        <f>VLOOKUP(A463,'Food Encyclopedia'!$C$2:$K$999,7)</f>
        <v>Fats</v>
      </c>
      <c r="H463" s="31"/>
      <c r="I463" s="31"/>
      <c r="J463" s="99"/>
      <c r="K463" s="116">
        <f t="shared" si="5"/>
        <v>0</v>
      </c>
      <c r="L463" s="31">
        <f>VLOOKUP(A463,'Absolute Total Monosaccharide C'!$E$2:$T$999,3)</f>
        <v>0.012477</v>
      </c>
      <c r="M463" s="31">
        <f>VLOOKUP(A463,'Absolute Total Monosaccharide C'!$E$2:$T$999,4)</f>
        <v>0.007403</v>
      </c>
      <c r="N463" s="31">
        <f>VLOOKUP(A463,'Absolute Total Monosaccharide C'!$E$2:$T$999,5)</f>
        <v>0.002662</v>
      </c>
      <c r="O463" s="31">
        <f>VLOOKUP(A463,'Absolute Total Monosaccharide C'!$E$2:$T$999,6)</f>
        <v>0.002992</v>
      </c>
      <c r="P463" s="100">
        <f>VLOOKUP(A463,'Absolute Total Monosaccharide C'!$E$2:$T$999,7)</f>
        <v>0.010328</v>
      </c>
      <c r="Q463" s="31">
        <f>VLOOKUP(A463,'Absolute Total Monosaccharide C'!$E$2:$T$999,8)</f>
        <v>0.000316</v>
      </c>
      <c r="R463" s="31">
        <f>VLOOKUP(A463,'Absolute Total Monosaccharide C'!$E$2:$T$999,9)</f>
        <v>0.000475</v>
      </c>
      <c r="S463" s="102">
        <f>VLOOKUP(A463,'Absolute Total Monosaccharide C'!$E$2:$T$999,10)</f>
        <v>0.0000641</v>
      </c>
      <c r="T463" s="31">
        <f>VLOOKUP(A463,'Absolute Total Monosaccharide C'!$E$2:$T$999,11)</f>
        <v>0.000428</v>
      </c>
      <c r="U463" s="31">
        <f>VLOOKUP(A463,'Absolute Total Monosaccharide C'!$E$2:$T$999,12)</f>
        <v>0</v>
      </c>
      <c r="V463" s="31">
        <f>VLOOKUP(A463,'Absolute Total Monosaccharide C'!$E$2:$T$999,13)</f>
        <v>0</v>
      </c>
      <c r="W463" s="31">
        <f>VLOOKUP(A463,'Absolute Total Monosaccharide C'!$E$2:$T$999,14)</f>
        <v>0.005841</v>
      </c>
      <c r="X463" s="31">
        <f>VLOOKUP(A463,'Absolute Total Monosaccharide C'!$E$2:$T$999,15)</f>
        <v>0</v>
      </c>
      <c r="Y463" s="31">
        <f>VLOOKUP(A463,'Absolute Total Monosaccharide C'!$E$2:$T$999,16)</f>
        <v>0.000426</v>
      </c>
      <c r="Z463" s="100">
        <f>VLOOKUP(A463,'Absolute Total Monosaccharide C'!$E$2:$T$999,2)</f>
        <v>10.268</v>
      </c>
      <c r="AA463" s="31"/>
    </row>
    <row r="464">
      <c r="A464" s="19" t="s">
        <v>1356</v>
      </c>
      <c r="B464" s="8" t="str">
        <f>VLOOKUP(A464,'Food Encyclopedia'!$C$2:$K$999,3)&amp;","&amp;VLOOKUP(A464,'Food Encyclopedia'!$C$2:$K$999,4)&amp;","&amp;VLOOKUP(A464,'Food Encyclopedia'!$C$2:$K$999,5)&amp;","&amp;VLOOKUP(A464,'Food Encyclopedia'!$C$2:$K$999,6)</f>
        <v>Spread, peanut butter, NA, dark roasted, fresh,Santa Cruz Organics,Santa Cruz Organics: Creamy Dark Roasted Peanut Butter,Beans, Peas, Legumes, Nuts, Seeds</v>
      </c>
      <c r="D464" s="31" t="str">
        <f>VLOOKUP(A464,'Food Encyclopedia'!$C$2:$K$999,6)</f>
        <v>Beans, Peas, Legumes, Nuts, Seeds</v>
      </c>
      <c r="E464" s="108"/>
      <c r="F464" s="31"/>
      <c r="G464" s="31" t="str">
        <f>VLOOKUP(A464,'Food Encyclopedia'!$C$2:$K$999,7)</f>
        <v>Fats</v>
      </c>
      <c r="H464" s="31"/>
      <c r="I464" s="31"/>
      <c r="J464" s="99"/>
      <c r="K464" s="116">
        <f t="shared" si="5"/>
        <v>0</v>
      </c>
      <c r="L464" s="31">
        <f>VLOOKUP(A464,'Absolute Total Monosaccharide C'!$E$2:$T$999,3)</f>
        <v>0.048467</v>
      </c>
      <c r="M464" s="31">
        <f>VLOOKUP(A464,'Absolute Total Monosaccharide C'!$E$2:$T$999,4)</f>
        <v>0.003824</v>
      </c>
      <c r="N464" s="31">
        <f>VLOOKUP(A464,'Absolute Total Monosaccharide C'!$E$2:$T$999,5)</f>
        <v>0.006065</v>
      </c>
      <c r="O464" s="31">
        <f>VLOOKUP(A464,'Absolute Total Monosaccharide C'!$E$2:$T$999,6)</f>
        <v>0.002168</v>
      </c>
      <c r="P464" s="100">
        <f>VLOOKUP(A464,'Absolute Total Monosaccharide C'!$E$2:$T$999,7)</f>
        <v>0.013913</v>
      </c>
      <c r="Q464" s="31">
        <f>VLOOKUP(A464,'Absolute Total Monosaccharide C'!$E$2:$T$999,8)</f>
        <v>0.000705</v>
      </c>
      <c r="R464" s="31">
        <f>VLOOKUP(A464,'Absolute Total Monosaccharide C'!$E$2:$T$999,9)</f>
        <v>0.00033</v>
      </c>
      <c r="S464" s="102">
        <f>VLOOKUP(A464,'Absolute Total Monosaccharide C'!$E$2:$T$999,10)</f>
        <v>0.0000392</v>
      </c>
      <c r="T464" s="31">
        <f>VLOOKUP(A464,'Absolute Total Monosaccharide C'!$E$2:$T$999,11)</f>
        <v>0.000707</v>
      </c>
      <c r="U464" s="31">
        <f>VLOOKUP(A464,'Absolute Total Monosaccharide C'!$E$2:$T$999,12)</f>
        <v>0</v>
      </c>
      <c r="V464" s="31">
        <f>VLOOKUP(A464,'Absolute Total Monosaccharide C'!$E$2:$T$999,13)</f>
        <v>0</v>
      </c>
      <c r="W464" s="31">
        <f>VLOOKUP(A464,'Absolute Total Monosaccharide C'!$E$2:$T$999,14)</f>
        <v>0.000458</v>
      </c>
      <c r="X464" s="31">
        <f>VLOOKUP(A464,'Absolute Total Monosaccharide C'!$E$2:$T$999,15)</f>
        <v>0</v>
      </c>
      <c r="Y464" s="31">
        <f>VLOOKUP(A464,'Absolute Total Monosaccharide C'!$E$2:$T$999,16)</f>
        <v>0.000372</v>
      </c>
      <c r="Z464" s="100">
        <f>VLOOKUP(A464,'Absolute Total Monosaccharide C'!$E$2:$T$999,2)</f>
        <v>10.883</v>
      </c>
      <c r="AA464" s="31"/>
    </row>
    <row r="465">
      <c r="A465" s="19" t="s">
        <v>1360</v>
      </c>
      <c r="B465" s="8" t="str">
        <f>VLOOKUP(A465,'Food Encyclopedia'!$C$2:$K$999,3)&amp;","&amp;VLOOKUP(A465,'Food Encyclopedia'!$C$2:$K$999,4)&amp;","&amp;VLOOKUP(A465,'Food Encyclopedia'!$C$2:$K$999,5)&amp;","&amp;VLOOKUP(A465,'Food Encyclopedia'!$C$2:$K$999,6)</f>
        <v>coconut beverage, NA, NA, fresh,Trader Joe's,Coconut Beverage, unsweetened,Beans, Peas, Legumes, Nuts, Seeds</v>
      </c>
      <c r="D465" s="31" t="str">
        <f>VLOOKUP(A465,'Food Encyclopedia'!$C$2:$K$999,6)</f>
        <v>Beans, Peas, Legumes, Nuts, Seeds</v>
      </c>
      <c r="E465" s="108"/>
      <c r="F465" s="31"/>
      <c r="G465" s="31" t="str">
        <f>VLOOKUP(A465,'Food Encyclopedia'!$C$2:$K$999,7)</f>
        <v>Dairy</v>
      </c>
      <c r="H465" s="31"/>
      <c r="I465" s="31"/>
      <c r="J465" s="99"/>
      <c r="K465" s="116">
        <f t="shared" si="5"/>
        <v>0</v>
      </c>
      <c r="L465" s="31">
        <f>VLOOKUP(A465,'Absolute Total Monosaccharide C'!$E$2:$T$999,3)</f>
        <v>0.040173</v>
      </c>
      <c r="M465" s="31">
        <f>VLOOKUP(A465,'Absolute Total Monosaccharide C'!$E$2:$T$999,4)</f>
        <v>0.011069</v>
      </c>
      <c r="N465" s="31">
        <f>VLOOKUP(A465,'Absolute Total Monosaccharide C'!$E$2:$T$999,5)</f>
        <v>0.010933</v>
      </c>
      <c r="O465" s="31">
        <f>VLOOKUP(A465,'Absolute Total Monosaccharide C'!$E$2:$T$999,6)</f>
        <v>0.000147</v>
      </c>
      <c r="P465" s="100">
        <f>VLOOKUP(A465,'Absolute Total Monosaccharide C'!$E$2:$T$999,7)</f>
        <v>0.000816</v>
      </c>
      <c r="Q465" s="31">
        <f>VLOOKUP(A465,'Absolute Total Monosaccharide C'!$E$2:$T$999,8)</f>
        <v>0.000393</v>
      </c>
      <c r="R465" s="31">
        <f>VLOOKUP(A465,'Absolute Total Monosaccharide C'!$E$2:$T$999,9)</f>
        <v>0.000429</v>
      </c>
      <c r="S465" s="31">
        <f>VLOOKUP(A465,'Absolute Total Monosaccharide C'!$E$2:$T$999,10)</f>
        <v>0.000109</v>
      </c>
      <c r="T465" s="102">
        <f>VLOOKUP(A465,'Absolute Total Monosaccharide C'!$E$2:$T$999,11)</f>
        <v>0.0000694</v>
      </c>
      <c r="U465" s="31">
        <f>VLOOKUP(A465,'Absolute Total Monosaccharide C'!$E$2:$T$999,12)</f>
        <v>0</v>
      </c>
      <c r="V465" s="31">
        <f>VLOOKUP(A465,'Absolute Total Monosaccharide C'!$E$2:$T$999,13)</f>
        <v>0</v>
      </c>
      <c r="W465" s="31">
        <f>VLOOKUP(A465,'Absolute Total Monosaccharide C'!$E$2:$T$999,14)</f>
        <v>0.00186</v>
      </c>
      <c r="X465" s="31">
        <f>VLOOKUP(A465,'Absolute Total Monosaccharide C'!$E$2:$T$999,15)</f>
        <v>0</v>
      </c>
      <c r="Y465" s="31">
        <f>VLOOKUP(A465,'Absolute Total Monosaccharide C'!$E$2:$T$999,16)</f>
        <v>0.000262</v>
      </c>
      <c r="Z465" s="100">
        <f>VLOOKUP(A465,'Absolute Total Monosaccharide C'!$E$2:$T$999,2)</f>
        <v>10.37</v>
      </c>
      <c r="AA465" s="31"/>
    </row>
    <row r="466">
      <c r="A466" s="19" t="s">
        <v>1364</v>
      </c>
      <c r="B466" s="8" t="str">
        <f>VLOOKUP(A466,'Food Encyclopedia'!$C$2:$K$999,3)&amp;","&amp;VLOOKUP(A466,'Food Encyclopedia'!$C$2:$K$999,4)&amp;","&amp;VLOOKUP(A466,'Food Encyclopedia'!$C$2:$K$999,5)&amp;","&amp;VLOOKUP(A466,'Food Encyclopedia'!$C$2:$K$999,6)</f>
        <v>hemp beverage, NA, NA, fresh,Trader Joe's,Unsweetened Non-Dairy Hemp Beverage,Beans, Peas, Legumes, Nuts, Seeds</v>
      </c>
      <c r="D466" s="31" t="str">
        <f>VLOOKUP(A466,'Food Encyclopedia'!$C$2:$K$999,6)</f>
        <v>Beans, Peas, Legumes, Nuts, Seeds</v>
      </c>
      <c r="E466" s="108"/>
      <c r="F466" s="31"/>
      <c r="G466" s="31" t="str">
        <f>VLOOKUP(A466,'Food Encyclopedia'!$C$2:$K$999,7)</f>
        <v>Dairy</v>
      </c>
      <c r="H466" s="31"/>
      <c r="I466" s="31"/>
      <c r="J466" s="99"/>
      <c r="K466" s="116">
        <f t="shared" si="5"/>
        <v>0</v>
      </c>
      <c r="L466" s="31">
        <f>VLOOKUP(A466,'Absolute Total Monosaccharide C'!$E$2:$T$999,3)</f>
        <v>0.017074</v>
      </c>
      <c r="M466" s="31">
        <f>VLOOKUP(A466,'Absolute Total Monosaccharide C'!$E$2:$T$999,4)</f>
        <v>0.007023</v>
      </c>
      <c r="N466" s="31">
        <f>VLOOKUP(A466,'Absolute Total Monosaccharide C'!$E$2:$T$999,5)</f>
        <v>0.003596</v>
      </c>
      <c r="O466" s="31">
        <f>VLOOKUP(A466,'Absolute Total Monosaccharide C'!$E$2:$T$999,6)</f>
        <v>0.000804</v>
      </c>
      <c r="P466" s="100">
        <f>VLOOKUP(A466,'Absolute Total Monosaccharide C'!$E$2:$T$999,7)</f>
        <v>0.007262</v>
      </c>
      <c r="Q466" s="31">
        <f>VLOOKUP(A466,'Absolute Total Monosaccharide C'!$E$2:$T$999,8)</f>
        <v>0.001596</v>
      </c>
      <c r="R466" s="31">
        <f>VLOOKUP(A466,'Absolute Total Monosaccharide C'!$E$2:$T$999,9)</f>
        <v>0.000675</v>
      </c>
      <c r="S466" s="31">
        <f>VLOOKUP(A466,'Absolute Total Monosaccharide C'!$E$2:$T$999,10)</f>
        <v>0.000157</v>
      </c>
      <c r="T466" s="31">
        <f>VLOOKUP(A466,'Absolute Total Monosaccharide C'!$E$2:$T$999,11)</f>
        <v>0.000477</v>
      </c>
      <c r="U466" s="31">
        <f>VLOOKUP(A466,'Absolute Total Monosaccharide C'!$E$2:$T$999,12)</f>
        <v>0</v>
      </c>
      <c r="V466" s="31">
        <f>VLOOKUP(A466,'Absolute Total Monosaccharide C'!$E$2:$T$999,13)</f>
        <v>0</v>
      </c>
      <c r="W466" s="31">
        <f>VLOOKUP(A466,'Absolute Total Monosaccharide C'!$E$2:$T$999,14)</f>
        <v>0.00366</v>
      </c>
      <c r="X466" s="31">
        <f>VLOOKUP(A466,'Absolute Total Monosaccharide C'!$E$2:$T$999,15)</f>
        <v>0</v>
      </c>
      <c r="Y466" s="31">
        <f>VLOOKUP(A466,'Absolute Total Monosaccharide C'!$E$2:$T$999,16)</f>
        <v>0.000782</v>
      </c>
      <c r="Z466" s="100">
        <f>VLOOKUP(A466,'Absolute Total Monosaccharide C'!$E$2:$T$999,2)</f>
        <v>10.466</v>
      </c>
      <c r="AA466" s="31"/>
    </row>
    <row r="467">
      <c r="A467" s="19" t="s">
        <v>1367</v>
      </c>
      <c r="B467" s="8" t="str">
        <f>VLOOKUP(A467,'Food Encyclopedia'!$C$2:$K$999,3)&amp;","&amp;VLOOKUP(A467,'Food Encyclopedia'!$C$2:$K$999,4)&amp;","&amp;VLOOKUP(A467,'Food Encyclopedia'!$C$2:$K$999,5)&amp;","&amp;VLOOKUP(A467,'Food Encyclopedia'!$C$2:$K$999,6)</f>
        <v>macadamia milk, NA, NA, fresh,Moo is Moot,Milkadamia Macadamia milk, unsweetened,Beans, Peas, Legumes, Nuts, Seeds</v>
      </c>
      <c r="D467" s="31" t="str">
        <f>VLOOKUP(A467,'Food Encyclopedia'!$C$2:$K$999,6)</f>
        <v>Beans, Peas, Legumes, Nuts, Seeds</v>
      </c>
      <c r="E467" s="108"/>
      <c r="F467" s="31"/>
      <c r="G467" s="31" t="str">
        <f>VLOOKUP(A467,'Food Encyclopedia'!$C$2:$K$999,7)</f>
        <v>Dairy</v>
      </c>
      <c r="H467" s="31"/>
      <c r="I467" s="31"/>
      <c r="J467" s="99"/>
      <c r="K467" s="116">
        <f t="shared" si="5"/>
        <v>0</v>
      </c>
      <c r="L467" s="31">
        <f>VLOOKUP(A467,'Absolute Total Monosaccharide C'!$E$2:$T$999,3)</f>
        <v>0.014026</v>
      </c>
      <c r="M467" s="31">
        <f>VLOOKUP(A467,'Absolute Total Monosaccharide C'!$E$2:$T$999,4)</f>
        <v>0.005539</v>
      </c>
      <c r="N467" s="31">
        <f>VLOOKUP(A467,'Absolute Total Monosaccharide C'!$E$2:$T$999,5)</f>
        <v>0.002309</v>
      </c>
      <c r="O467" s="31">
        <f>VLOOKUP(A467,'Absolute Total Monosaccharide C'!$E$2:$T$999,6)</f>
        <v>0.001159</v>
      </c>
      <c r="P467" s="100">
        <f>VLOOKUP(A467,'Absolute Total Monosaccharide C'!$E$2:$T$999,7)</f>
        <v>0.010488</v>
      </c>
      <c r="Q467" s="31">
        <f>VLOOKUP(A467,'Absolute Total Monosaccharide C'!$E$2:$T$999,8)</f>
        <v>0.0007</v>
      </c>
      <c r="R467" s="31">
        <f>VLOOKUP(A467,'Absolute Total Monosaccharide C'!$E$2:$T$999,9)</f>
        <v>0.000817</v>
      </c>
      <c r="S467" s="31">
        <f>VLOOKUP(A467,'Absolute Total Monosaccharide C'!$E$2:$T$999,10)</f>
        <v>0.000177</v>
      </c>
      <c r="T467" s="31">
        <f>VLOOKUP(A467,'Absolute Total Monosaccharide C'!$E$2:$T$999,11)</f>
        <v>0.000534</v>
      </c>
      <c r="U467" s="31">
        <f>VLOOKUP(A467,'Absolute Total Monosaccharide C'!$E$2:$T$999,12)</f>
        <v>0</v>
      </c>
      <c r="V467" s="31">
        <f>VLOOKUP(A467,'Absolute Total Monosaccharide C'!$E$2:$T$999,13)</f>
        <v>0</v>
      </c>
      <c r="W467" s="31">
        <f>VLOOKUP(A467,'Absolute Total Monosaccharide C'!$E$2:$T$999,14)</f>
        <v>0.013974</v>
      </c>
      <c r="X467" s="31">
        <f>VLOOKUP(A467,'Absolute Total Monosaccharide C'!$E$2:$T$999,15)</f>
        <v>0</v>
      </c>
      <c r="Y467" s="31">
        <f>VLOOKUP(A467,'Absolute Total Monosaccharide C'!$E$2:$T$999,16)</f>
        <v>0.000373</v>
      </c>
      <c r="Z467" s="100">
        <f>VLOOKUP(A467,'Absolute Total Monosaccharide C'!$E$2:$T$999,2)</f>
        <v>10.587</v>
      </c>
      <c r="AA467" s="31"/>
    </row>
    <row r="468">
      <c r="A468" s="19" t="s">
        <v>1371</v>
      </c>
      <c r="B468" s="8" t="str">
        <f>VLOOKUP(A468,'Food Encyclopedia'!$C$2:$K$999,3)&amp;","&amp;VLOOKUP(A468,'Food Encyclopedia'!$C$2:$K$999,4)&amp;","&amp;VLOOKUP(A468,'Food Encyclopedia'!$C$2:$K$999,5)&amp;","&amp;VLOOKUP(A468,'Food Encyclopedia'!$C$2:$K$999,6)</f>
        <v>almond and cashew beverage with cocoa, NA, NA, fresh,Trader Joe's,Cocoa Almond Cashew Beverage,Beans, Peas, Legumes, Nuts, Seeds</v>
      </c>
      <c r="D468" s="31" t="str">
        <f>VLOOKUP(A468,'Food Encyclopedia'!$C$2:$K$999,6)</f>
        <v>Beans, Peas, Legumes, Nuts, Seeds</v>
      </c>
      <c r="E468" s="108"/>
      <c r="F468" s="31"/>
      <c r="G468" s="31" t="str">
        <f>VLOOKUP(A468,'Food Encyclopedia'!$C$2:$K$999,7)</f>
        <v>Dairy</v>
      </c>
      <c r="H468" s="31"/>
      <c r="I468" s="31"/>
      <c r="J468" s="99"/>
      <c r="K468" s="116">
        <f t="shared" si="5"/>
        <v>0</v>
      </c>
      <c r="L468" s="31">
        <f>VLOOKUP(A468,'Absolute Total Monosaccharide C'!$E$2:$T$999,3)</f>
        <v>0.245708</v>
      </c>
      <c r="M468" s="31">
        <f>VLOOKUP(A468,'Absolute Total Monosaccharide C'!$E$2:$T$999,4)</f>
        <v>0.003246</v>
      </c>
      <c r="N468" s="31">
        <f>VLOOKUP(A468,'Absolute Total Monosaccharide C'!$E$2:$T$999,5)</f>
        <v>0.051069</v>
      </c>
      <c r="O468" s="31">
        <f>VLOOKUP(A468,'Absolute Total Monosaccharide C'!$E$2:$T$999,6)</f>
        <v>0.001424</v>
      </c>
      <c r="P468" s="100">
        <f>VLOOKUP(A468,'Absolute Total Monosaccharide C'!$E$2:$T$999,7)</f>
        <v>0.013745</v>
      </c>
      <c r="Q468" s="31">
        <f>VLOOKUP(A468,'Absolute Total Monosaccharide C'!$E$2:$T$999,8)</f>
        <v>0.00123</v>
      </c>
      <c r="R468" s="31">
        <f>VLOOKUP(A468,'Absolute Total Monosaccharide C'!$E$2:$T$999,9)</f>
        <v>0.000538</v>
      </c>
      <c r="S468" s="102">
        <f>VLOOKUP(A468,'Absolute Total Monosaccharide C'!$E$2:$T$999,10)</f>
        <v>0.00006</v>
      </c>
      <c r="T468" s="31">
        <f>VLOOKUP(A468,'Absolute Total Monosaccharide C'!$E$2:$T$999,11)</f>
        <v>0.000682</v>
      </c>
      <c r="U468" s="31">
        <f>VLOOKUP(A468,'Absolute Total Monosaccharide C'!$E$2:$T$999,12)</f>
        <v>0</v>
      </c>
      <c r="V468" s="31">
        <f>VLOOKUP(A468,'Absolute Total Monosaccharide C'!$E$2:$T$999,13)</f>
        <v>0</v>
      </c>
      <c r="W468" s="31">
        <f>VLOOKUP(A468,'Absolute Total Monosaccharide C'!$E$2:$T$999,14)</f>
        <v>0.005956</v>
      </c>
      <c r="X468" s="31">
        <f>VLOOKUP(A468,'Absolute Total Monosaccharide C'!$E$2:$T$999,15)</f>
        <v>0</v>
      </c>
      <c r="Y468" s="31">
        <f>VLOOKUP(A468,'Absolute Total Monosaccharide C'!$E$2:$T$999,16)</f>
        <v>0.0003</v>
      </c>
      <c r="Z468" s="100">
        <f>VLOOKUP(A468,'Absolute Total Monosaccharide C'!$E$2:$T$999,2)</f>
        <v>10.496</v>
      </c>
      <c r="AA468" s="31"/>
    </row>
    <row r="469">
      <c r="A469" s="19" t="s">
        <v>1374</v>
      </c>
      <c r="B469" s="8" t="str">
        <f>VLOOKUP(A469,'Food Encyclopedia'!$C$2:$K$999,3)&amp;","&amp;VLOOKUP(A469,'Food Encyclopedia'!$C$2:$K$999,4)&amp;","&amp;VLOOKUP(A469,'Food Encyclopedia'!$C$2:$K$999,5)&amp;","&amp;VLOOKUP(A469,'Food Encyclopedia'!$C$2:$K$999,6)</f>
        <v>almond, cashew and macadamia beverage, NA, NA, fresh,Trader Joe's,Unsweetened Almond, Cashew, and Macadamia Nut Beverage,Beans, Peas, Legumes, Nuts, Seeds</v>
      </c>
      <c r="D469" s="31" t="str">
        <f>VLOOKUP(A469,'Food Encyclopedia'!$C$2:$K$999,6)</f>
        <v>Beans, Peas, Legumes, Nuts, Seeds</v>
      </c>
      <c r="E469" s="108"/>
      <c r="F469" s="31"/>
      <c r="G469" s="31" t="str">
        <f>VLOOKUP(A469,'Food Encyclopedia'!$C$2:$K$999,7)</f>
        <v>Dairy</v>
      </c>
      <c r="H469" s="31"/>
      <c r="I469" s="31"/>
      <c r="J469" s="99"/>
      <c r="K469" s="116">
        <f t="shared" si="5"/>
        <v>0</v>
      </c>
      <c r="L469" s="31">
        <f>VLOOKUP(A469,'Absolute Total Monosaccharide C'!$E$2:$T$999,3)</f>
        <v>0.04869</v>
      </c>
      <c r="M469" s="31">
        <f>VLOOKUP(A469,'Absolute Total Monosaccharide C'!$E$2:$T$999,4)</f>
        <v>0.008373</v>
      </c>
      <c r="N469" s="31">
        <f>VLOOKUP(A469,'Absolute Total Monosaccharide C'!$E$2:$T$999,5)</f>
        <v>0.004722</v>
      </c>
      <c r="O469" s="31">
        <f>VLOOKUP(A469,'Absolute Total Monosaccharide C'!$E$2:$T$999,6)</f>
        <v>0.001756</v>
      </c>
      <c r="P469" s="100">
        <f>VLOOKUP(A469,'Absolute Total Monosaccharide C'!$E$2:$T$999,7)</f>
        <v>0.015226</v>
      </c>
      <c r="Q469" s="31">
        <f>VLOOKUP(A469,'Absolute Total Monosaccharide C'!$E$2:$T$999,8)</f>
        <v>0.000749</v>
      </c>
      <c r="R469" s="31">
        <f>VLOOKUP(A469,'Absolute Total Monosaccharide C'!$E$2:$T$999,9)</f>
        <v>0.000755</v>
      </c>
      <c r="S469" s="31">
        <f>VLOOKUP(A469,'Absolute Total Monosaccharide C'!$E$2:$T$999,10)</f>
        <v>0.000114</v>
      </c>
      <c r="T469" s="31">
        <f>VLOOKUP(A469,'Absolute Total Monosaccharide C'!$E$2:$T$999,11)</f>
        <v>0.000585</v>
      </c>
      <c r="U469" s="31">
        <f>VLOOKUP(A469,'Absolute Total Monosaccharide C'!$E$2:$T$999,12)</f>
        <v>0</v>
      </c>
      <c r="V469" s="31">
        <f>VLOOKUP(A469,'Absolute Total Monosaccharide C'!$E$2:$T$999,13)</f>
        <v>0</v>
      </c>
      <c r="W469" s="31">
        <f>VLOOKUP(A469,'Absolute Total Monosaccharide C'!$E$2:$T$999,14)</f>
        <v>0.012481</v>
      </c>
      <c r="X469" s="31">
        <f>VLOOKUP(A469,'Absolute Total Monosaccharide C'!$E$2:$T$999,15)</f>
        <v>0</v>
      </c>
      <c r="Y469" s="31">
        <f>VLOOKUP(A469,'Absolute Total Monosaccharide C'!$E$2:$T$999,16)</f>
        <v>0.000307</v>
      </c>
      <c r="Z469" s="100">
        <f>VLOOKUP(A469,'Absolute Total Monosaccharide C'!$E$2:$T$999,2)</f>
        <v>10.683</v>
      </c>
      <c r="AA469" s="31"/>
    </row>
    <row r="470">
      <c r="A470" s="19" t="s">
        <v>1377</v>
      </c>
      <c r="B470" s="8" t="str">
        <f>VLOOKUP(A470,'Food Encyclopedia'!$C$2:$K$999,3)&amp;","&amp;VLOOKUP(A470,'Food Encyclopedia'!$C$2:$K$999,4)&amp;","&amp;VLOOKUP(A470,'Food Encyclopedia'!$C$2:$K$999,5)&amp;","&amp;VLOOKUP(A470,'Food Encyclopedia'!$C$2:$K$999,6)</f>
        <v>Pea-based milk, NA, NA, fresh,Ripple,Unsweetened original plant-based milk,Beans, Peas, Legumes, Nuts, Seeds</v>
      </c>
      <c r="D470" s="31" t="str">
        <f>VLOOKUP(A470,'Food Encyclopedia'!$C$2:$K$999,6)</f>
        <v>Beans, Peas, Legumes, Nuts, Seeds</v>
      </c>
      <c r="E470" s="108"/>
      <c r="F470" s="31"/>
      <c r="G470" s="31" t="str">
        <f>VLOOKUP(A470,'Food Encyclopedia'!$C$2:$K$999,7)</f>
        <v>Dairy</v>
      </c>
      <c r="H470" s="31"/>
      <c r="I470" s="31"/>
      <c r="J470" s="99"/>
      <c r="K470" s="116">
        <f t="shared" si="5"/>
        <v>0</v>
      </c>
      <c r="L470" s="31">
        <f>VLOOKUP(A470,'Absolute Total Monosaccharide C'!$E$2:$T$999,3)</f>
        <v>0</v>
      </c>
      <c r="M470" s="31">
        <f>VLOOKUP(A470,'Absolute Total Monosaccharide C'!$E$2:$T$999,4)</f>
        <v>0.008517</v>
      </c>
      <c r="N470" s="31">
        <f>VLOOKUP(A470,'Absolute Total Monosaccharide C'!$E$2:$T$999,5)</f>
        <v>0.001269</v>
      </c>
      <c r="O470" s="31">
        <f>VLOOKUP(A470,'Absolute Total Monosaccharide C'!$E$2:$T$999,6)</f>
        <v>0.000376</v>
      </c>
      <c r="P470" s="100">
        <f>VLOOKUP(A470,'Absolute Total Monosaccharide C'!$E$2:$T$999,7)</f>
        <v>0.00311</v>
      </c>
      <c r="Q470" s="31">
        <f>VLOOKUP(A470,'Absolute Total Monosaccharide C'!$E$2:$T$999,8)</f>
        <v>0</v>
      </c>
      <c r="R470" s="31">
        <f>VLOOKUP(A470,'Absolute Total Monosaccharide C'!$E$2:$T$999,9)</f>
        <v>0.000865</v>
      </c>
      <c r="S470" s="31">
        <f>VLOOKUP(A470,'Absolute Total Monosaccharide C'!$E$2:$T$999,10)</f>
        <v>0</v>
      </c>
      <c r="T470" s="31">
        <f>VLOOKUP(A470,'Absolute Total Monosaccharide C'!$E$2:$T$999,11)</f>
        <v>0.001698</v>
      </c>
      <c r="U470" s="31">
        <f>VLOOKUP(A470,'Absolute Total Monosaccharide C'!$E$2:$T$999,12)</f>
        <v>0</v>
      </c>
      <c r="V470" s="31">
        <f>VLOOKUP(A470,'Absolute Total Monosaccharide C'!$E$2:$T$999,13)</f>
        <v>0</v>
      </c>
      <c r="W470" s="31">
        <f>VLOOKUP(A470,'Absolute Total Monosaccharide C'!$E$2:$T$999,14)</f>
        <v>0.002704</v>
      </c>
      <c r="X470" s="31">
        <f>VLOOKUP(A470,'Absolute Total Monosaccharide C'!$E$2:$T$999,15)</f>
        <v>0</v>
      </c>
      <c r="Y470" s="31">
        <f>VLOOKUP(A470,'Absolute Total Monosaccharide C'!$E$2:$T$999,16)</f>
        <v>0.002767</v>
      </c>
      <c r="Z470" s="100">
        <f>VLOOKUP(A470,'Absolute Total Monosaccharide C'!$E$2:$T$999,2)</f>
        <v>10.714</v>
      </c>
      <c r="AA470" s="31"/>
    </row>
    <row r="471">
      <c r="A471" s="19" t="s">
        <v>1381</v>
      </c>
      <c r="B471" s="8" t="str">
        <f>VLOOKUP(A471,'Food Encyclopedia'!$C$2:$K$999,3)&amp;","&amp;VLOOKUP(A471,'Food Encyclopedia'!$C$2:$K$999,4)&amp;","&amp;VLOOKUP(A471,'Food Encyclopedia'!$C$2:$K$999,5)&amp;","&amp;VLOOKUP(A471,'Food Encyclopedia'!$C$2:$K$999,6)</f>
        <v>Cereal, raisin bran, NA, fresh,Trader Joe's,Organic Cereal, Raisin Bran,Grain Products</v>
      </c>
      <c r="D471" s="31" t="str">
        <f>VLOOKUP(A471,'Food Encyclopedia'!$C$2:$K$999,6)</f>
        <v>Grain Products</v>
      </c>
      <c r="E471" s="108"/>
      <c r="F471" s="31"/>
      <c r="G471" s="31" t="str">
        <f>VLOOKUP(A471,'Food Encyclopedia'!$C$2:$K$999,7)</f>
        <v>Cereal</v>
      </c>
      <c r="H471" s="31"/>
      <c r="I471" s="31"/>
      <c r="J471" s="99"/>
      <c r="K471" s="116">
        <f t="shared" si="5"/>
        <v>0</v>
      </c>
      <c r="L471" s="31">
        <f>VLOOKUP(A471,'Absolute Total Monosaccharide C'!$E$2:$T$999,3)</f>
        <v>0.462469</v>
      </c>
      <c r="M471" s="31">
        <f>VLOOKUP(A471,'Absolute Total Monosaccharide C'!$E$2:$T$999,4)</f>
        <v>0.002416</v>
      </c>
      <c r="N471" s="31">
        <f>VLOOKUP(A471,'Absolute Total Monosaccharide C'!$E$2:$T$999,5)</f>
        <v>0.01648</v>
      </c>
      <c r="O471" s="31">
        <f>VLOOKUP(A471,'Absolute Total Monosaccharide C'!$E$2:$T$999,6)</f>
        <v>0.016174</v>
      </c>
      <c r="P471" s="100">
        <f>VLOOKUP(A471,'Absolute Total Monosaccharide C'!$E$2:$T$999,7)</f>
        <v>0.018417</v>
      </c>
      <c r="Q471" s="31">
        <f>VLOOKUP(A471,'Absolute Total Monosaccharide C'!$E$2:$T$999,8)</f>
        <v>0.000514</v>
      </c>
      <c r="R471" s="102">
        <f>VLOOKUP(A471,'Absolute Total Monosaccharide C'!$E$2:$T$999,9)</f>
        <v>0.000056</v>
      </c>
      <c r="S471" s="102">
        <f>VLOOKUP(A471,'Absolute Total Monosaccharide C'!$E$2:$T$999,10)</f>
        <v>0.0000634</v>
      </c>
      <c r="T471" s="31">
        <f>VLOOKUP(A471,'Absolute Total Monosaccharide C'!$E$2:$T$999,11)</f>
        <v>0</v>
      </c>
      <c r="U471" s="31">
        <f>VLOOKUP(A471,'Absolute Total Monosaccharide C'!$E$2:$T$999,12)</f>
        <v>0</v>
      </c>
      <c r="V471" s="31">
        <f>VLOOKUP(A471,'Absolute Total Monosaccharide C'!$E$2:$T$999,13)</f>
        <v>0</v>
      </c>
      <c r="W471" s="31">
        <f>VLOOKUP(A471,'Absolute Total Monosaccharide C'!$E$2:$T$999,14)</f>
        <v>0.000838</v>
      </c>
      <c r="X471" s="31">
        <f>VLOOKUP(A471,'Absolute Total Monosaccharide C'!$E$2:$T$999,15)</f>
        <v>0</v>
      </c>
      <c r="Y471" s="31">
        <f>VLOOKUP(A471,'Absolute Total Monosaccharide C'!$E$2:$T$999,16)</f>
        <v>0.000373</v>
      </c>
      <c r="Z471" s="100">
        <f>VLOOKUP(A471,'Absolute Total Monosaccharide C'!$E$2:$T$999,2)</f>
        <v>9.875</v>
      </c>
      <c r="AA471" s="31"/>
    </row>
    <row r="472">
      <c r="A472" s="19" t="s">
        <v>1384</v>
      </c>
      <c r="B472" s="8" t="str">
        <f>VLOOKUP(A472,'Food Encyclopedia'!$C$2:$K$999,3)&amp;","&amp;VLOOKUP(A472,'Food Encyclopedia'!$C$2:$K$999,4)&amp;","&amp;VLOOKUP(A472,'Food Encyclopedia'!$C$2:$K$999,5)&amp;","&amp;VLOOKUP(A472,'Food Encyclopedia'!$C$2:$K$999,6)</f>
        <v>Cereal, crisp rice, NA, fresh,Trader Joe's,Organic Cereal, Crisp Rice,Grain Products</v>
      </c>
      <c r="D472" s="31" t="str">
        <f>VLOOKUP(A472,'Food Encyclopedia'!$C$2:$K$999,6)</f>
        <v>Grain Products</v>
      </c>
      <c r="E472" s="108"/>
      <c r="F472" s="31"/>
      <c r="G472" s="31" t="str">
        <f>VLOOKUP(A472,'Food Encyclopedia'!$C$2:$K$999,7)</f>
        <v>Cereal</v>
      </c>
      <c r="H472" s="31"/>
      <c r="I472" s="31"/>
      <c r="J472" s="99"/>
      <c r="K472" s="116">
        <f t="shared" si="5"/>
        <v>0</v>
      </c>
      <c r="L472" s="31">
        <f>VLOOKUP(A472,'Absolute Total Monosaccharide C'!$E$2:$T$999,3)</f>
        <v>0.77174</v>
      </c>
      <c r="M472" s="31">
        <f>VLOOKUP(A472,'Absolute Total Monosaccharide C'!$E$2:$T$999,4)</f>
        <v>0.002823</v>
      </c>
      <c r="N472" s="31">
        <f>VLOOKUP(A472,'Absolute Total Monosaccharide C'!$E$2:$T$999,5)</f>
        <v>0.018439</v>
      </c>
      <c r="O472" s="31">
        <f>VLOOKUP(A472,'Absolute Total Monosaccharide C'!$E$2:$T$999,6)</f>
        <v>0.00053</v>
      </c>
      <c r="P472" s="100">
        <f>VLOOKUP(A472,'Absolute Total Monosaccharide C'!$E$2:$T$999,7)</f>
        <v>0.002765</v>
      </c>
      <c r="Q472" s="31">
        <f>VLOOKUP(A472,'Absolute Total Monosaccharide C'!$E$2:$T$999,8)</f>
        <v>0.000343</v>
      </c>
      <c r="R472" s="102">
        <f>VLOOKUP(A472,'Absolute Total Monosaccharide C'!$E$2:$T$999,9)</f>
        <v>0.0000173</v>
      </c>
      <c r="S472" s="102">
        <f>VLOOKUP(A472,'Absolute Total Monosaccharide C'!$E$2:$T$999,10)</f>
        <v>0.0000402</v>
      </c>
      <c r="T472" s="31">
        <f>VLOOKUP(A472,'Absolute Total Monosaccharide C'!$E$2:$T$999,11)</f>
        <v>0</v>
      </c>
      <c r="U472" s="31">
        <f>VLOOKUP(A472,'Absolute Total Monosaccharide C'!$E$2:$T$999,12)</f>
        <v>0</v>
      </c>
      <c r="V472" s="31">
        <f>VLOOKUP(A472,'Absolute Total Monosaccharide C'!$E$2:$T$999,13)</f>
        <v>0</v>
      </c>
      <c r="W472" s="31">
        <f>VLOOKUP(A472,'Absolute Total Monosaccharide C'!$E$2:$T$999,14)</f>
        <v>0.000301</v>
      </c>
      <c r="X472" s="31">
        <f>VLOOKUP(A472,'Absolute Total Monosaccharide C'!$E$2:$T$999,15)</f>
        <v>0</v>
      </c>
      <c r="Y472" s="31">
        <f>VLOOKUP(A472,'Absolute Total Monosaccharide C'!$E$2:$T$999,16)</f>
        <v>0.000336</v>
      </c>
      <c r="Z472" s="100">
        <f>VLOOKUP(A472,'Absolute Total Monosaccharide C'!$E$2:$T$999,2)</f>
        <v>10.518</v>
      </c>
      <c r="AA472" s="31"/>
    </row>
    <row r="473">
      <c r="A473" s="19" t="s">
        <v>1387</v>
      </c>
      <c r="B473" s="8" t="str">
        <f>VLOOKUP(A473,'Food Encyclopedia'!$C$2:$K$999,3)&amp;","&amp;VLOOKUP(A473,'Food Encyclopedia'!$C$2:$K$999,4)&amp;","&amp;VLOOKUP(A473,'Food Encyclopedia'!$C$2:$K$999,5)&amp;","&amp;VLOOKUP(A473,'Food Encyclopedia'!$C$2:$K$999,6)</f>
        <v>Cereal, oat crunch, NA, fresh,Barbara's,Original Morning Oat Crunch Cereal,Grain Products</v>
      </c>
      <c r="D473" s="31" t="str">
        <f>VLOOKUP(A473,'Food Encyclopedia'!$C$2:$K$999,6)</f>
        <v>Grain Products</v>
      </c>
      <c r="E473" s="108"/>
      <c r="F473" s="31"/>
      <c r="G473" s="31" t="str">
        <f>VLOOKUP(A473,'Food Encyclopedia'!$C$2:$K$999,7)</f>
        <v>Cereal</v>
      </c>
      <c r="H473" s="31"/>
      <c r="I473" s="31"/>
      <c r="J473" s="99"/>
      <c r="K473" s="116">
        <f t="shared" si="5"/>
        <v>0</v>
      </c>
      <c r="L473" s="31">
        <f>VLOOKUP(A473,'Absolute Total Monosaccharide C'!$E$2:$T$999,3)</f>
        <v>0.642883</v>
      </c>
      <c r="M473" s="31">
        <f>VLOOKUP(A473,'Absolute Total Monosaccharide C'!$E$2:$T$999,4)</f>
        <v>0.004264</v>
      </c>
      <c r="N473" s="31">
        <f>VLOOKUP(A473,'Absolute Total Monosaccharide C'!$E$2:$T$999,5)</f>
        <v>0.029673</v>
      </c>
      <c r="O473" s="31">
        <f>VLOOKUP(A473,'Absolute Total Monosaccharide C'!$E$2:$T$999,6)</f>
        <v>0.007055</v>
      </c>
      <c r="P473" s="100">
        <f>VLOOKUP(A473,'Absolute Total Monosaccharide C'!$E$2:$T$999,7)</f>
        <v>0.016074</v>
      </c>
      <c r="Q473" s="31">
        <f>VLOOKUP(A473,'Absolute Total Monosaccharide C'!$E$2:$T$999,8)</f>
        <v>0.000605</v>
      </c>
      <c r="R473" s="102">
        <f>VLOOKUP(A473,'Absolute Total Monosaccharide C'!$E$2:$T$999,9)</f>
        <v>0.0000868</v>
      </c>
      <c r="S473" s="102">
        <f>VLOOKUP(A473,'Absolute Total Monosaccharide C'!$E$2:$T$999,10)</f>
        <v>0.0000612</v>
      </c>
      <c r="T473" s="31">
        <f>VLOOKUP(A473,'Absolute Total Monosaccharide C'!$E$2:$T$999,11)</f>
        <v>0</v>
      </c>
      <c r="U473" s="31">
        <f>VLOOKUP(A473,'Absolute Total Monosaccharide C'!$E$2:$T$999,12)</f>
        <v>0</v>
      </c>
      <c r="V473" s="31">
        <f>VLOOKUP(A473,'Absolute Total Monosaccharide C'!$E$2:$T$999,13)</f>
        <v>0</v>
      </c>
      <c r="W473" s="31">
        <f>VLOOKUP(A473,'Absolute Total Monosaccharide C'!$E$2:$T$999,14)</f>
        <v>0.000957</v>
      </c>
      <c r="X473" s="31">
        <f>VLOOKUP(A473,'Absolute Total Monosaccharide C'!$E$2:$T$999,15)</f>
        <v>0</v>
      </c>
      <c r="Y473" s="31">
        <f>VLOOKUP(A473,'Absolute Total Monosaccharide C'!$E$2:$T$999,16)</f>
        <v>0.000498</v>
      </c>
      <c r="Z473" s="100">
        <f>VLOOKUP(A473,'Absolute Total Monosaccharide C'!$E$2:$T$999,2)</f>
        <v>10.436</v>
      </c>
      <c r="AA473" s="31"/>
    </row>
    <row r="474">
      <c r="A474" s="19" t="s">
        <v>1391</v>
      </c>
      <c r="B474" s="8" t="str">
        <f>VLOOKUP(A474,'Food Encyclopedia'!$C$2:$K$999,3)&amp;","&amp;VLOOKUP(A474,'Food Encyclopedia'!$C$2:$K$999,4)&amp;","&amp;VLOOKUP(A474,'Food Encyclopedia'!$C$2:$K$999,5)&amp;","&amp;VLOOKUP(A474,'Food Encyclopedia'!$C$2:$K$999,6)</f>
        <v>Cereal, corn flakes, NA, fresh,Trader Joe's,Organic Cereal, Corn Flakes,Grain Products</v>
      </c>
      <c r="D474" s="31" t="str">
        <f>VLOOKUP(A474,'Food Encyclopedia'!$C$2:$K$999,6)</f>
        <v>Grain Products</v>
      </c>
      <c r="E474" s="108"/>
      <c r="F474" s="31"/>
      <c r="G474" s="31" t="str">
        <f>VLOOKUP(A474,'Food Encyclopedia'!$C$2:$K$999,7)</f>
        <v>Cereal</v>
      </c>
      <c r="H474" s="31"/>
      <c r="I474" s="31"/>
      <c r="J474" s="99"/>
      <c r="K474" s="116">
        <f t="shared" si="5"/>
        <v>0</v>
      </c>
      <c r="L474" s="31">
        <f>VLOOKUP(A474,'Absolute Total Monosaccharide C'!$E$2:$T$999,3)</f>
        <v>0.727322</v>
      </c>
      <c r="M474" s="31">
        <f>VLOOKUP(A474,'Absolute Total Monosaccharide C'!$E$2:$T$999,4)</f>
        <v>0.002846</v>
      </c>
      <c r="N474" s="31">
        <f>VLOOKUP(A474,'Absolute Total Monosaccharide C'!$E$2:$T$999,5)</f>
        <v>0.011018</v>
      </c>
      <c r="O474" s="31">
        <f>VLOOKUP(A474,'Absolute Total Monosaccharide C'!$E$2:$T$999,6)</f>
        <v>0.001013</v>
      </c>
      <c r="P474" s="100">
        <f>VLOOKUP(A474,'Absolute Total Monosaccharide C'!$E$2:$T$999,7)</f>
        <v>0.00286</v>
      </c>
      <c r="Q474" s="31">
        <f>VLOOKUP(A474,'Absolute Total Monosaccharide C'!$E$2:$T$999,8)</f>
        <v>0.000289</v>
      </c>
      <c r="R474" s="102">
        <f>VLOOKUP(A474,'Absolute Total Monosaccharide C'!$E$2:$T$999,9)</f>
        <v>0.0000259</v>
      </c>
      <c r="S474" s="102">
        <f>VLOOKUP(A474,'Absolute Total Monosaccharide C'!$E$2:$T$999,10)</f>
        <v>0.0000271</v>
      </c>
      <c r="T474" s="31">
        <f>VLOOKUP(A474,'Absolute Total Monosaccharide C'!$E$2:$T$999,11)</f>
        <v>0</v>
      </c>
      <c r="U474" s="31">
        <f>VLOOKUP(A474,'Absolute Total Monosaccharide C'!$E$2:$T$999,12)</f>
        <v>0</v>
      </c>
      <c r="V474" s="31">
        <f>VLOOKUP(A474,'Absolute Total Monosaccharide C'!$E$2:$T$999,13)</f>
        <v>0</v>
      </c>
      <c r="W474" s="31">
        <f>VLOOKUP(A474,'Absolute Total Monosaccharide C'!$E$2:$T$999,14)</f>
        <v>0.000432</v>
      </c>
      <c r="X474" s="31">
        <f>VLOOKUP(A474,'Absolute Total Monosaccharide C'!$E$2:$T$999,15)</f>
        <v>0</v>
      </c>
      <c r="Y474" s="31">
        <f>VLOOKUP(A474,'Absolute Total Monosaccharide C'!$E$2:$T$999,16)</f>
        <v>0.000197</v>
      </c>
      <c r="Z474" s="100">
        <f>VLOOKUP(A474,'Absolute Total Monosaccharide C'!$E$2:$T$999,2)</f>
        <v>10.46</v>
      </c>
      <c r="AA474" s="31"/>
    </row>
    <row r="475">
      <c r="A475" s="19" t="s">
        <v>1394</v>
      </c>
      <c r="B475" s="8" t="str">
        <f>VLOOKUP(A475,'Food Encyclopedia'!$C$2:$K$999,3)&amp;","&amp;VLOOKUP(A475,'Food Encyclopedia'!$C$2:$K$999,4)&amp;","&amp;VLOOKUP(A475,'Food Encyclopedia'!$C$2:$K$999,5)&amp;","&amp;VLOOKUP(A475,'Food Encyclopedia'!$C$2:$K$999,6)</f>
        <v>Cereal, whole grain, NA, fresh,Trader Joe's,Organic High Fiber O's Whole Grain Goodness,Grain Products</v>
      </c>
      <c r="D475" s="31" t="str">
        <f>VLOOKUP(A475,'Food Encyclopedia'!$C$2:$K$999,6)</f>
        <v>Grain Products</v>
      </c>
      <c r="E475" s="108"/>
      <c r="F475" s="31"/>
      <c r="G475" s="31" t="str">
        <f>VLOOKUP(A475,'Food Encyclopedia'!$C$2:$K$999,7)</f>
        <v>Cereal</v>
      </c>
      <c r="H475" s="31"/>
      <c r="I475" s="31"/>
      <c r="J475" s="99"/>
      <c r="K475" s="116">
        <f t="shared" si="5"/>
        <v>0</v>
      </c>
      <c r="L475" s="31">
        <f>VLOOKUP(A475,'Absolute Total Monosaccharide C'!$E$2:$T$999,3)</f>
        <v>0.496067</v>
      </c>
      <c r="M475" s="31">
        <f>VLOOKUP(A475,'Absolute Total Monosaccharide C'!$E$2:$T$999,4)</f>
        <v>0.003376</v>
      </c>
      <c r="N475" s="31">
        <f>VLOOKUP(A475,'Absolute Total Monosaccharide C'!$E$2:$T$999,5)</f>
        <v>0.034637</v>
      </c>
      <c r="O475" s="31">
        <f>VLOOKUP(A475,'Absolute Total Monosaccharide C'!$E$2:$T$999,6)</f>
        <v>0.011406</v>
      </c>
      <c r="P475" s="100">
        <f>VLOOKUP(A475,'Absolute Total Monosaccharide C'!$E$2:$T$999,7)</f>
        <v>0.020095</v>
      </c>
      <c r="Q475" s="31">
        <f>VLOOKUP(A475,'Absolute Total Monosaccharide C'!$E$2:$T$999,8)</f>
        <v>0.000763</v>
      </c>
      <c r="R475" s="102">
        <f>VLOOKUP(A475,'Absolute Total Monosaccharide C'!$E$2:$T$999,9)</f>
        <v>0.0000335</v>
      </c>
      <c r="S475" s="102">
        <f>VLOOKUP(A475,'Absolute Total Monosaccharide C'!$E$2:$T$999,10)</f>
        <v>0.0000535</v>
      </c>
      <c r="T475" s="31">
        <f>VLOOKUP(A475,'Absolute Total Monosaccharide C'!$E$2:$T$999,11)</f>
        <v>0</v>
      </c>
      <c r="U475" s="31">
        <f>VLOOKUP(A475,'Absolute Total Monosaccharide C'!$E$2:$T$999,12)</f>
        <v>0</v>
      </c>
      <c r="V475" s="31">
        <f>VLOOKUP(A475,'Absolute Total Monosaccharide C'!$E$2:$T$999,13)</f>
        <v>0</v>
      </c>
      <c r="W475" s="31">
        <f>VLOOKUP(A475,'Absolute Total Monosaccharide C'!$E$2:$T$999,14)</f>
        <v>0.000572</v>
      </c>
      <c r="X475" s="31">
        <f>VLOOKUP(A475,'Absolute Total Monosaccharide C'!$E$2:$T$999,15)</f>
        <v>0</v>
      </c>
      <c r="Y475" s="31">
        <f>VLOOKUP(A475,'Absolute Total Monosaccharide C'!$E$2:$T$999,16)</f>
        <v>0.000336</v>
      </c>
      <c r="Z475" s="100">
        <f>VLOOKUP(A475,'Absolute Total Monosaccharide C'!$E$2:$T$999,2)</f>
        <v>9.524</v>
      </c>
      <c r="AA475" s="31"/>
    </row>
    <row r="476">
      <c r="A476" s="19" t="s">
        <v>1397</v>
      </c>
      <c r="B476" s="8" t="str">
        <f>VLOOKUP(A476,'Food Encyclopedia'!$C$2:$K$999,3)&amp;","&amp;VLOOKUP(A476,'Food Encyclopedia'!$C$2:$K$999,4)&amp;","&amp;VLOOKUP(A476,'Food Encyclopedia'!$C$2:$K$999,5)&amp;","&amp;VLOOKUP(A476,'Food Encyclopedia'!$C$2:$K$999,6)</f>
        <v>Cereal, NA, NA, fresh,Barbara's,Original Puffins Cereal,Grain Products</v>
      </c>
      <c r="D476" s="31" t="str">
        <f>VLOOKUP(A476,'Food Encyclopedia'!$C$2:$K$999,6)</f>
        <v>Grain Products</v>
      </c>
      <c r="E476" s="108"/>
      <c r="F476" s="31"/>
      <c r="G476" s="31" t="str">
        <f>VLOOKUP(A476,'Food Encyclopedia'!$C$2:$K$999,7)</f>
        <v>Cereal</v>
      </c>
      <c r="H476" s="31"/>
      <c r="I476" s="31"/>
      <c r="J476" s="99"/>
      <c r="K476" s="116">
        <f t="shared" si="5"/>
        <v>0</v>
      </c>
      <c r="L476" s="31">
        <f>VLOOKUP(A476,'Absolute Total Monosaccharide C'!$E$2:$T$999,3)</f>
        <v>0.522588</v>
      </c>
      <c r="M476" s="31">
        <f>VLOOKUP(A476,'Absolute Total Monosaccharide C'!$E$2:$T$999,4)</f>
        <v>0.002246</v>
      </c>
      <c r="N476" s="31">
        <f>VLOOKUP(A476,'Absolute Total Monosaccharide C'!$E$2:$T$999,5)</f>
        <v>0.024442</v>
      </c>
      <c r="O476" s="31">
        <f>VLOOKUP(A476,'Absolute Total Monosaccharide C'!$E$2:$T$999,6)</f>
        <v>0.011683</v>
      </c>
      <c r="P476" s="100">
        <f>VLOOKUP(A476,'Absolute Total Monosaccharide C'!$E$2:$T$999,7)</f>
        <v>0.008243</v>
      </c>
      <c r="Q476" s="31">
        <f>VLOOKUP(A476,'Absolute Total Monosaccharide C'!$E$2:$T$999,8)</f>
        <v>0.00063</v>
      </c>
      <c r="R476" s="102">
        <f>VLOOKUP(A476,'Absolute Total Monosaccharide C'!$E$2:$T$999,9)</f>
        <v>0.0000602</v>
      </c>
      <c r="S476" s="102">
        <f>VLOOKUP(A476,'Absolute Total Monosaccharide C'!$E$2:$T$999,10)</f>
        <v>0.0000588</v>
      </c>
      <c r="T476" s="31">
        <f>VLOOKUP(A476,'Absolute Total Monosaccharide C'!$E$2:$T$999,11)</f>
        <v>0</v>
      </c>
      <c r="U476" s="31">
        <f>VLOOKUP(A476,'Absolute Total Monosaccharide C'!$E$2:$T$999,12)</f>
        <v>0</v>
      </c>
      <c r="V476" s="31">
        <f>VLOOKUP(A476,'Absolute Total Monosaccharide C'!$E$2:$T$999,13)</f>
        <v>0</v>
      </c>
      <c r="W476" s="31">
        <f>VLOOKUP(A476,'Absolute Total Monosaccharide C'!$E$2:$T$999,14)</f>
        <v>0.000807</v>
      </c>
      <c r="X476" s="31">
        <f>VLOOKUP(A476,'Absolute Total Monosaccharide C'!$E$2:$T$999,15)</f>
        <v>0</v>
      </c>
      <c r="Y476" s="31">
        <f>VLOOKUP(A476,'Absolute Total Monosaccharide C'!$E$2:$T$999,16)</f>
        <v>0.000301</v>
      </c>
      <c r="Z476" s="100">
        <f>VLOOKUP(A476,'Absolute Total Monosaccharide C'!$E$2:$T$999,2)</f>
        <v>10.047</v>
      </c>
      <c r="AA476" s="31"/>
    </row>
    <row r="477">
      <c r="A477" s="19" t="s">
        <v>1400</v>
      </c>
      <c r="B477" s="8" t="str">
        <f>VLOOKUP(A477,'Food Encyclopedia'!$C$2:$K$999,3)&amp;","&amp;VLOOKUP(A477,'Food Encyclopedia'!$C$2:$K$999,4)&amp;","&amp;VLOOKUP(A477,'Food Encyclopedia'!$C$2:$K$999,5)&amp;","&amp;VLOOKUP(A477,'Food Encyclopedia'!$C$2:$K$999,6)</f>
        <v>Cereal, multi-grain, NA, fresh,Barbara's,Original Multigrain Spoonfuls Cereal,Grain Products</v>
      </c>
      <c r="D477" s="31" t="str">
        <f>VLOOKUP(A477,'Food Encyclopedia'!$C$2:$K$999,6)</f>
        <v>Grain Products</v>
      </c>
      <c r="E477" s="108"/>
      <c r="F477" s="31"/>
      <c r="G477" s="31" t="str">
        <f>VLOOKUP(A477,'Food Encyclopedia'!$C$2:$K$999,7)</f>
        <v>Cereal</v>
      </c>
      <c r="H477" s="31"/>
      <c r="I477" s="31"/>
      <c r="J477" s="99"/>
      <c r="K477" s="116">
        <f t="shared" si="5"/>
        <v>0</v>
      </c>
      <c r="L477" s="31">
        <f>VLOOKUP(A477,'Absolute Total Monosaccharide C'!$E$2:$T$999,3)</f>
        <v>0.576174</v>
      </c>
      <c r="M477" s="31">
        <f>VLOOKUP(A477,'Absolute Total Monosaccharide C'!$E$2:$T$999,4)</f>
        <v>0.003287</v>
      </c>
      <c r="N477" s="31">
        <f>VLOOKUP(A477,'Absolute Total Monosaccharide C'!$E$2:$T$999,5)</f>
        <v>0.02427</v>
      </c>
      <c r="O477" s="31">
        <f>VLOOKUP(A477,'Absolute Total Monosaccharide C'!$E$2:$T$999,6)</f>
        <v>0.007921</v>
      </c>
      <c r="P477" s="100">
        <f>VLOOKUP(A477,'Absolute Total Monosaccharide C'!$E$2:$T$999,7)</f>
        <v>0.01191</v>
      </c>
      <c r="Q477" s="31">
        <f>VLOOKUP(A477,'Absolute Total Monosaccharide C'!$E$2:$T$999,8)</f>
        <v>0.000462</v>
      </c>
      <c r="R477" s="102">
        <f>VLOOKUP(A477,'Absolute Total Monosaccharide C'!$E$2:$T$999,9)</f>
        <v>0.0000799</v>
      </c>
      <c r="S477" s="102">
        <f>VLOOKUP(A477,'Absolute Total Monosaccharide C'!$E$2:$T$999,10)</f>
        <v>0.0000645</v>
      </c>
      <c r="T477" s="31">
        <f>VLOOKUP(A477,'Absolute Total Monosaccharide C'!$E$2:$T$999,11)</f>
        <v>0</v>
      </c>
      <c r="U477" s="31">
        <f>VLOOKUP(A477,'Absolute Total Monosaccharide C'!$E$2:$T$999,12)</f>
        <v>0</v>
      </c>
      <c r="V477" s="31">
        <f>VLOOKUP(A477,'Absolute Total Monosaccharide C'!$E$2:$T$999,13)</f>
        <v>0</v>
      </c>
      <c r="W477" s="31">
        <f>VLOOKUP(A477,'Absolute Total Monosaccharide C'!$E$2:$T$999,14)</f>
        <v>0.00071</v>
      </c>
      <c r="X477" s="31">
        <f>VLOOKUP(A477,'Absolute Total Monosaccharide C'!$E$2:$T$999,15)</f>
        <v>0</v>
      </c>
      <c r="Y477" s="31">
        <f>VLOOKUP(A477,'Absolute Total Monosaccharide C'!$E$2:$T$999,16)</f>
        <v>0.00045</v>
      </c>
      <c r="Z477" s="100">
        <f>VLOOKUP(A477,'Absolute Total Monosaccharide C'!$E$2:$T$999,2)</f>
        <v>9.656</v>
      </c>
      <c r="AA477" s="31"/>
    </row>
    <row r="478">
      <c r="A478" s="19" t="s">
        <v>1403</v>
      </c>
      <c r="B478" s="8" t="str">
        <f>VLOOKUP(A478,'Food Encyclopedia'!$C$2:$K$999,3)&amp;","&amp;VLOOKUP(A478,'Food Encyclopedia'!$C$2:$K$999,4)&amp;","&amp;VLOOKUP(A478,'Food Encyclopedia'!$C$2:$K$999,5)&amp;","&amp;VLOOKUP(A478,'Food Encyclopedia'!$C$2:$K$999,6)</f>
        <v>crackers, wheat, NA, fresh,Nabisco,100% whole grain Wheat Thins, original,Grain Products</v>
      </c>
      <c r="D478" s="31" t="str">
        <f>VLOOKUP(A478,'Food Encyclopedia'!$C$2:$K$999,6)</f>
        <v>Grain Products</v>
      </c>
      <c r="E478" s="108"/>
      <c r="F478" s="31"/>
      <c r="G478" s="31" t="str">
        <f>VLOOKUP(A478,'Food Encyclopedia'!$C$2:$K$999,7)</f>
        <v>Snack</v>
      </c>
      <c r="H478" s="31"/>
      <c r="I478" s="31"/>
      <c r="J478" s="99"/>
      <c r="K478" s="116">
        <f t="shared" si="5"/>
        <v>0</v>
      </c>
      <c r="L478" s="31">
        <f>VLOOKUP(A478,'Absolute Total Monosaccharide C'!$E$2:$T$999,3)</f>
        <v>0.386498</v>
      </c>
      <c r="M478" s="31">
        <f>VLOOKUP(A478,'Absolute Total Monosaccharide C'!$E$2:$T$999,4)</f>
        <v>0.006181</v>
      </c>
      <c r="N478" s="31">
        <f>VLOOKUP(A478,'Absolute Total Monosaccharide C'!$E$2:$T$999,5)</f>
        <v>0.019133</v>
      </c>
      <c r="O478" s="31">
        <f>VLOOKUP(A478,'Absolute Total Monosaccharide C'!$E$2:$T$999,6)</f>
        <v>0.009358</v>
      </c>
      <c r="P478" s="100">
        <f>VLOOKUP(A478,'Absolute Total Monosaccharide C'!$E$2:$T$999,7)</f>
        <v>0.016947</v>
      </c>
      <c r="Q478" s="31">
        <f>VLOOKUP(A478,'Absolute Total Monosaccharide C'!$E$2:$T$999,8)</f>
        <v>0.000587</v>
      </c>
      <c r="R478" s="102">
        <f>VLOOKUP(A478,'Absolute Total Monosaccharide C'!$E$2:$T$999,9)</f>
        <v>0.000034</v>
      </c>
      <c r="S478" s="102">
        <f>VLOOKUP(A478,'Absolute Total Monosaccharide C'!$E$2:$T$999,10)</f>
        <v>0.0000434</v>
      </c>
      <c r="T478" s="31">
        <f>VLOOKUP(A478,'Absolute Total Monosaccharide C'!$E$2:$T$999,11)</f>
        <v>0</v>
      </c>
      <c r="U478" s="31">
        <f>VLOOKUP(A478,'Absolute Total Monosaccharide C'!$E$2:$T$999,12)</f>
        <v>0</v>
      </c>
      <c r="V478" s="31">
        <f>VLOOKUP(A478,'Absolute Total Monosaccharide C'!$E$2:$T$999,13)</f>
        <v>0</v>
      </c>
      <c r="W478" s="31">
        <f>VLOOKUP(A478,'Absolute Total Monosaccharide C'!$E$2:$T$999,14)</f>
        <v>0.000689</v>
      </c>
      <c r="X478" s="31">
        <f>VLOOKUP(A478,'Absolute Total Monosaccharide C'!$E$2:$T$999,15)</f>
        <v>0</v>
      </c>
      <c r="Y478" s="31">
        <f>VLOOKUP(A478,'Absolute Total Monosaccharide C'!$E$2:$T$999,16)</f>
        <v>0.000288</v>
      </c>
      <c r="Z478" s="100">
        <f>VLOOKUP(A478,'Absolute Total Monosaccharide C'!$E$2:$T$999,2)</f>
        <v>10.239</v>
      </c>
      <c r="AA478" s="31"/>
    </row>
    <row r="479">
      <c r="A479" s="19" t="s">
        <v>1407</v>
      </c>
      <c r="B479" s="8" t="str">
        <f>VLOOKUP(A479,'Food Encyclopedia'!$C$2:$K$999,3)&amp;","&amp;VLOOKUP(A479,'Food Encyclopedia'!$C$2:$K$999,4)&amp;","&amp;VLOOKUP(A479,'Food Encyclopedia'!$C$2:$K$999,5)&amp;","&amp;VLOOKUP(A479,'Food Encyclopedia'!$C$2:$K$999,6)</f>
        <v>crakers, multigrain, NA, fresh,Trader Joe's,Multigrain Crackers,Grain Products</v>
      </c>
      <c r="D479" s="31" t="str">
        <f>VLOOKUP(A479,'Food Encyclopedia'!$C$2:$K$999,6)</f>
        <v>Grain Products</v>
      </c>
      <c r="E479" s="108"/>
      <c r="F479" s="31"/>
      <c r="G479" s="31" t="str">
        <f>VLOOKUP(A479,'Food Encyclopedia'!$C$2:$K$999,7)</f>
        <v>Snack</v>
      </c>
      <c r="H479" s="31"/>
      <c r="I479" s="31"/>
      <c r="J479" s="99"/>
      <c r="K479" s="116">
        <f t="shared" si="5"/>
        <v>0</v>
      </c>
      <c r="L479" s="31">
        <f>VLOOKUP(A479,'Absolute Total Monosaccharide C'!$E$2:$T$999,3)</f>
        <v>0.52549</v>
      </c>
      <c r="M479" s="31">
        <f>VLOOKUP(A479,'Absolute Total Monosaccharide C'!$E$2:$T$999,4)</f>
        <v>0.006899</v>
      </c>
      <c r="N479" s="31">
        <f>VLOOKUP(A479,'Absolute Total Monosaccharide C'!$E$2:$T$999,5)</f>
        <v>0.023848</v>
      </c>
      <c r="O479" s="31">
        <f>VLOOKUP(A479,'Absolute Total Monosaccharide C'!$E$2:$T$999,6)</f>
        <v>0.008242</v>
      </c>
      <c r="P479" s="100">
        <f>VLOOKUP(A479,'Absolute Total Monosaccharide C'!$E$2:$T$999,7)</f>
        <v>0.013158</v>
      </c>
      <c r="Q479" s="31">
        <f>VLOOKUP(A479,'Absolute Total Monosaccharide C'!$E$2:$T$999,8)</f>
        <v>0.000768</v>
      </c>
      <c r="R479" s="102">
        <f>VLOOKUP(A479,'Absolute Total Monosaccharide C'!$E$2:$T$999,9)</f>
        <v>0.0000743</v>
      </c>
      <c r="S479" s="102">
        <f>VLOOKUP(A479,'Absolute Total Monosaccharide C'!$E$2:$T$999,10)</f>
        <v>0.0000448</v>
      </c>
      <c r="T479" s="31">
        <f>VLOOKUP(A479,'Absolute Total Monosaccharide C'!$E$2:$T$999,11)</f>
        <v>0</v>
      </c>
      <c r="U479" s="31">
        <f>VLOOKUP(A479,'Absolute Total Monosaccharide C'!$E$2:$T$999,12)</f>
        <v>0</v>
      </c>
      <c r="V479" s="31">
        <f>VLOOKUP(A479,'Absolute Total Monosaccharide C'!$E$2:$T$999,13)</f>
        <v>0</v>
      </c>
      <c r="W479" s="31">
        <f>VLOOKUP(A479,'Absolute Total Monosaccharide C'!$E$2:$T$999,14)</f>
        <v>0.001058</v>
      </c>
      <c r="X479" s="31">
        <f>VLOOKUP(A479,'Absolute Total Monosaccharide C'!$E$2:$T$999,15)</f>
        <v>0</v>
      </c>
      <c r="Y479" s="31">
        <f>VLOOKUP(A479,'Absolute Total Monosaccharide C'!$E$2:$T$999,16)</f>
        <v>0.000344</v>
      </c>
      <c r="Z479" s="100">
        <f>VLOOKUP(A479,'Absolute Total Monosaccharide C'!$E$2:$T$999,2)</f>
        <v>9.914</v>
      </c>
      <c r="AA479" s="31"/>
    </row>
    <row r="480">
      <c r="A480" s="19" t="s">
        <v>1410</v>
      </c>
      <c r="B480" s="8" t="str">
        <f>VLOOKUP(A480,'Food Encyclopedia'!$C$2:$K$999,3)&amp;","&amp;VLOOKUP(A480,'Food Encyclopedia'!$C$2:$K$999,4)&amp;","&amp;VLOOKUP(A480,'Food Encyclopedia'!$C$2:$K$999,5)&amp;","&amp;VLOOKUP(A480,'Food Encyclopedia'!$C$2:$K$999,6)</f>
        <v>cereal, oatmeal, NA, fresh,Trader Joe's,Toasted Oatmeal Flakes Cereal,Grain Products</v>
      </c>
      <c r="D480" s="31" t="str">
        <f>VLOOKUP(A480,'Food Encyclopedia'!$C$2:$K$999,6)</f>
        <v>Grain Products</v>
      </c>
      <c r="E480" s="108"/>
      <c r="F480" s="31"/>
      <c r="G480" s="31" t="str">
        <f>VLOOKUP(A480,'Food Encyclopedia'!$C$2:$K$999,7)</f>
        <v>Cereal</v>
      </c>
      <c r="H480" s="31"/>
      <c r="I480" s="31"/>
      <c r="J480" s="99"/>
      <c r="K480" s="116">
        <f t="shared" si="5"/>
        <v>0</v>
      </c>
      <c r="L480" s="31">
        <f>VLOOKUP(A480,'Absolute Total Monosaccharide C'!$E$2:$T$999,3)</f>
        <v>0.597298</v>
      </c>
      <c r="M480" s="31">
        <f>VLOOKUP(A480,'Absolute Total Monosaccharide C'!$E$2:$T$999,4)</f>
        <v>0.005271</v>
      </c>
      <c r="N480" s="31">
        <f>VLOOKUP(A480,'Absolute Total Monosaccharide C'!$E$2:$T$999,5)</f>
        <v>0.024854</v>
      </c>
      <c r="O480" s="31">
        <f>VLOOKUP(A480,'Absolute Total Monosaccharide C'!$E$2:$T$999,6)</f>
        <v>0.011474</v>
      </c>
      <c r="P480" s="100">
        <f>VLOOKUP(A480,'Absolute Total Monosaccharide C'!$E$2:$T$999,7)</f>
        <v>0.020649</v>
      </c>
      <c r="Q480" s="31">
        <f>VLOOKUP(A480,'Absolute Total Monosaccharide C'!$E$2:$T$999,8)</f>
        <v>0.000631</v>
      </c>
      <c r="R480" s="102">
        <f>VLOOKUP(A480,'Absolute Total Monosaccharide C'!$E$2:$T$999,9)</f>
        <v>0.0000541</v>
      </c>
      <c r="S480" s="102">
        <f>VLOOKUP(A480,'Absolute Total Monosaccharide C'!$E$2:$T$999,10)</f>
        <v>0.0000696</v>
      </c>
      <c r="T480" s="31">
        <f>VLOOKUP(A480,'Absolute Total Monosaccharide C'!$E$2:$T$999,11)</f>
        <v>0</v>
      </c>
      <c r="U480" s="31">
        <f>VLOOKUP(A480,'Absolute Total Monosaccharide C'!$E$2:$T$999,12)</f>
        <v>0</v>
      </c>
      <c r="V480" s="31">
        <f>VLOOKUP(A480,'Absolute Total Monosaccharide C'!$E$2:$T$999,13)</f>
        <v>0</v>
      </c>
      <c r="W480" s="31">
        <f>VLOOKUP(A480,'Absolute Total Monosaccharide C'!$E$2:$T$999,14)</f>
        <v>0.000752</v>
      </c>
      <c r="X480" s="31">
        <f>VLOOKUP(A480,'Absolute Total Monosaccharide C'!$E$2:$T$999,15)</f>
        <v>0</v>
      </c>
      <c r="Y480" s="31">
        <f>VLOOKUP(A480,'Absolute Total Monosaccharide C'!$E$2:$T$999,16)</f>
        <v>0.000431</v>
      </c>
      <c r="Z480" s="100">
        <f>VLOOKUP(A480,'Absolute Total Monosaccharide C'!$E$2:$T$999,2)</f>
        <v>9.508</v>
      </c>
      <c r="AA480" s="31"/>
    </row>
    <row r="481">
      <c r="A481" s="19" t="s">
        <v>1413</v>
      </c>
      <c r="B481" s="8" t="str">
        <f>VLOOKUP(A481,'Food Encyclopedia'!$C$2:$K$999,3)&amp;","&amp;VLOOKUP(A481,'Food Encyclopedia'!$C$2:$K$999,4)&amp;","&amp;VLOOKUP(A481,'Food Encyclopedia'!$C$2:$K$999,5)&amp;","&amp;VLOOKUP(A481,'Food Encyclopedia'!$C$2:$K$999,6)</f>
        <v>cereal, coconut almond chia, NA, fresh,Trader Joe's,Organic Coconut Almond Chia Cereal,Grain Products</v>
      </c>
      <c r="D481" s="31" t="str">
        <f>VLOOKUP(A481,'Food Encyclopedia'!$C$2:$K$999,6)</f>
        <v>Grain Products</v>
      </c>
      <c r="E481" s="108"/>
      <c r="F481" s="31"/>
      <c r="G481" s="31" t="str">
        <f>VLOOKUP(A481,'Food Encyclopedia'!$C$2:$K$999,7)</f>
        <v>Cereal</v>
      </c>
      <c r="H481" s="31"/>
      <c r="I481" s="31"/>
      <c r="J481" s="99"/>
      <c r="K481" s="116">
        <f t="shared" si="5"/>
        <v>0</v>
      </c>
      <c r="L481" s="31">
        <f>VLOOKUP(A481,'Absolute Total Monosaccharide C'!$E$2:$T$999,3)</f>
        <v>0.587812</v>
      </c>
      <c r="M481" s="31">
        <f>VLOOKUP(A481,'Absolute Total Monosaccharide C'!$E$2:$T$999,4)</f>
        <v>0.002186</v>
      </c>
      <c r="N481" s="31">
        <f>VLOOKUP(A481,'Absolute Total Monosaccharide C'!$E$2:$T$999,5)</f>
        <v>0.014956</v>
      </c>
      <c r="O481" s="31">
        <f>VLOOKUP(A481,'Absolute Total Monosaccharide C'!$E$2:$T$999,6)</f>
        <v>0.007091</v>
      </c>
      <c r="P481" s="100">
        <f>VLOOKUP(A481,'Absolute Total Monosaccharide C'!$E$2:$T$999,7)</f>
        <v>0.015578</v>
      </c>
      <c r="Q481" s="31">
        <f>VLOOKUP(A481,'Absolute Total Monosaccharide C'!$E$2:$T$999,8)</f>
        <v>0.000536</v>
      </c>
      <c r="R481" s="102">
        <f>VLOOKUP(A481,'Absolute Total Monosaccharide C'!$E$2:$T$999,9)</f>
        <v>0.0000404</v>
      </c>
      <c r="S481" s="102">
        <f>VLOOKUP(A481,'Absolute Total Monosaccharide C'!$E$2:$T$999,10)</f>
        <v>0.0000612</v>
      </c>
      <c r="T481" s="102">
        <f>VLOOKUP(A481,'Absolute Total Monosaccharide C'!$E$2:$T$999,11)</f>
        <v>0.0000542</v>
      </c>
      <c r="U481" s="31">
        <f>VLOOKUP(A481,'Absolute Total Monosaccharide C'!$E$2:$T$999,12)</f>
        <v>0</v>
      </c>
      <c r="V481" s="31">
        <f>VLOOKUP(A481,'Absolute Total Monosaccharide C'!$E$2:$T$999,13)</f>
        <v>0</v>
      </c>
      <c r="W481" s="31">
        <f>VLOOKUP(A481,'Absolute Total Monosaccharide C'!$E$2:$T$999,14)</f>
        <v>0.000845</v>
      </c>
      <c r="X481" s="31">
        <f>VLOOKUP(A481,'Absolute Total Monosaccharide C'!$E$2:$T$999,15)</f>
        <v>0</v>
      </c>
      <c r="Y481" s="31">
        <f>VLOOKUP(A481,'Absolute Total Monosaccharide C'!$E$2:$T$999,16)</f>
        <v>0.000371</v>
      </c>
      <c r="Z481" s="100">
        <f>VLOOKUP(A481,'Absolute Total Monosaccharide C'!$E$2:$T$999,2)</f>
        <v>10.325</v>
      </c>
      <c r="AA481" s="31"/>
    </row>
    <row r="482">
      <c r="A482" s="19" t="s">
        <v>1416</v>
      </c>
      <c r="B482" s="8" t="str">
        <f>VLOOKUP(A482,'Food Encyclopedia'!$C$2:$K$999,3)&amp;","&amp;VLOOKUP(A482,'Food Encyclopedia'!$C$2:$K$999,4)&amp;","&amp;VLOOKUP(A482,'Food Encyclopedia'!$C$2:$K$999,5)&amp;","&amp;VLOOKUP(A482,'Food Encyclopedia'!$C$2:$K$999,6)</f>
        <v>crackers, wheat, NA, fresh,Organic Triscuit,Original, made with sea salt,Grain Products</v>
      </c>
      <c r="D482" s="31" t="str">
        <f>VLOOKUP(A482,'Food Encyclopedia'!$C$2:$K$999,6)</f>
        <v>Grain Products</v>
      </c>
      <c r="E482" s="108"/>
      <c r="F482" s="31"/>
      <c r="G482" s="31" t="str">
        <f>VLOOKUP(A482,'Food Encyclopedia'!$C$2:$K$999,7)</f>
        <v>Snack</v>
      </c>
      <c r="H482" s="31"/>
      <c r="I482" s="31"/>
      <c r="J482" s="99"/>
      <c r="K482" s="116">
        <f t="shared" si="5"/>
        <v>0</v>
      </c>
      <c r="L482" s="31">
        <f>VLOOKUP(A482,'Absolute Total Monosaccharide C'!$E$2:$T$999,3)</f>
        <v>0.630694</v>
      </c>
      <c r="M482" s="31">
        <f>VLOOKUP(A482,'Absolute Total Monosaccharide C'!$E$2:$T$999,4)</f>
        <v>0.006734</v>
      </c>
      <c r="N482" s="31">
        <f>VLOOKUP(A482,'Absolute Total Monosaccharide C'!$E$2:$T$999,5)</f>
        <v>0.00935</v>
      </c>
      <c r="O482" s="31">
        <f>VLOOKUP(A482,'Absolute Total Monosaccharide C'!$E$2:$T$999,6)</f>
        <v>0.013224</v>
      </c>
      <c r="P482" s="100">
        <f>VLOOKUP(A482,'Absolute Total Monosaccharide C'!$E$2:$T$999,7)</f>
        <v>0.027162</v>
      </c>
      <c r="Q482" s="31">
        <f>VLOOKUP(A482,'Absolute Total Monosaccharide C'!$E$2:$T$999,8)</f>
        <v>0.000305</v>
      </c>
      <c r="R482" s="102">
        <f>VLOOKUP(A482,'Absolute Total Monosaccharide C'!$E$2:$T$999,9)</f>
        <v>0.0000417</v>
      </c>
      <c r="S482" s="102">
        <f>VLOOKUP(A482,'Absolute Total Monosaccharide C'!$E$2:$T$999,10)</f>
        <v>0.0000669</v>
      </c>
      <c r="T482" s="102">
        <f>VLOOKUP(A482,'Absolute Total Monosaccharide C'!$E$2:$T$999,11)</f>
        <v>0.0000678</v>
      </c>
      <c r="U482" s="31">
        <f>VLOOKUP(A482,'Absolute Total Monosaccharide C'!$E$2:$T$999,12)</f>
        <v>0</v>
      </c>
      <c r="V482" s="31">
        <f>VLOOKUP(A482,'Absolute Total Monosaccharide C'!$E$2:$T$999,13)</f>
        <v>0</v>
      </c>
      <c r="W482" s="31">
        <f>VLOOKUP(A482,'Absolute Total Monosaccharide C'!$E$2:$T$999,14)</f>
        <v>0.001155</v>
      </c>
      <c r="X482" s="31">
        <f>VLOOKUP(A482,'Absolute Total Monosaccharide C'!$E$2:$T$999,15)</f>
        <v>0</v>
      </c>
      <c r="Y482" s="31">
        <f>VLOOKUP(A482,'Absolute Total Monosaccharide C'!$E$2:$T$999,16)</f>
        <v>0.000314</v>
      </c>
      <c r="Z482" s="100">
        <f>VLOOKUP(A482,'Absolute Total Monosaccharide C'!$E$2:$T$999,2)</f>
        <v>10.12</v>
      </c>
      <c r="AA482" s="31"/>
    </row>
    <row r="483">
      <c r="A483" s="19" t="s">
        <v>1419</v>
      </c>
      <c r="B483" s="8" t="str">
        <f>VLOOKUP(A483,'Food Encyclopedia'!$C$2:$K$999,3)&amp;","&amp;VLOOKUP(A483,'Food Encyclopedia'!$C$2:$K$999,4)&amp;","&amp;VLOOKUP(A483,'Food Encyclopedia'!$C$2:$K$999,5)&amp;","&amp;VLOOKUP(A483,'Food Encyclopedia'!$C$2:$K$999,6)</f>
        <v>kale snacks, NA, NA, air-dried,Brad's,Crunchy Kale, original,Vegetables</v>
      </c>
      <c r="D483" s="31" t="str">
        <f>VLOOKUP(A483,'Food Encyclopedia'!$C$2:$K$999,6)</f>
        <v>Vegetables</v>
      </c>
      <c r="E483" s="108"/>
      <c r="F483" s="31"/>
      <c r="G483" s="31" t="str">
        <f>VLOOKUP(A483,'Food Encyclopedia'!$C$2:$K$999,7)</f>
        <v>Snack</v>
      </c>
      <c r="H483" s="31"/>
      <c r="I483" s="31"/>
      <c r="J483" s="99"/>
      <c r="K483" s="116">
        <f t="shared" si="5"/>
        <v>0</v>
      </c>
      <c r="L483" s="31">
        <f>VLOOKUP(A483,'Absolute Total Monosaccharide C'!$E$2:$T$999,3)</f>
        <v>0.114701</v>
      </c>
      <c r="M483" s="31">
        <f>VLOOKUP(A483,'Absolute Total Monosaccharide C'!$E$2:$T$999,4)</f>
        <v>0.014336</v>
      </c>
      <c r="N483" s="31">
        <f>VLOOKUP(A483,'Absolute Total Monosaccharide C'!$E$2:$T$999,5)</f>
        <v>0</v>
      </c>
      <c r="O483" s="31">
        <f>VLOOKUP(A483,'Absolute Total Monosaccharide C'!$E$2:$T$999,6)</f>
        <v>0.005137</v>
      </c>
      <c r="P483" s="100">
        <f>VLOOKUP(A483,'Absolute Total Monosaccharide C'!$E$2:$T$999,7)</f>
        <v>0.015318</v>
      </c>
      <c r="Q483" s="31">
        <f>VLOOKUP(A483,'Absolute Total Monosaccharide C'!$E$2:$T$999,8)</f>
        <v>0</v>
      </c>
      <c r="R483" s="31">
        <f>VLOOKUP(A483,'Absolute Total Monosaccharide C'!$E$2:$T$999,9)</f>
        <v>0.0027</v>
      </c>
      <c r="S483" s="31">
        <f>VLOOKUP(A483,'Absolute Total Monosaccharide C'!$E$2:$T$999,10)</f>
        <v>0</v>
      </c>
      <c r="T483" s="31">
        <f>VLOOKUP(A483,'Absolute Total Monosaccharide C'!$E$2:$T$999,11)</f>
        <v>0.017822</v>
      </c>
      <c r="U483" s="31">
        <f>VLOOKUP(A483,'Absolute Total Monosaccharide C'!$E$2:$T$999,12)</f>
        <v>0</v>
      </c>
      <c r="V483" s="31">
        <f>VLOOKUP(A483,'Absolute Total Monosaccharide C'!$E$2:$T$999,13)</f>
        <v>0</v>
      </c>
      <c r="W483" s="31">
        <f>VLOOKUP(A483,'Absolute Total Monosaccharide C'!$E$2:$T$999,14)</f>
        <v>0.003661</v>
      </c>
      <c r="X483" s="31">
        <f>VLOOKUP(A483,'Absolute Total Monosaccharide C'!$E$2:$T$999,15)</f>
        <v>0</v>
      </c>
      <c r="Y483" s="31">
        <f>VLOOKUP(A483,'Absolute Total Monosaccharide C'!$E$2:$T$999,16)</f>
        <v>0.000587</v>
      </c>
      <c r="Z483" s="100">
        <f>VLOOKUP(A483,'Absolute Total Monosaccharide C'!$E$2:$T$999,2)</f>
        <v>10.427</v>
      </c>
      <c r="AA483" s="31"/>
    </row>
    <row r="484">
      <c r="A484" s="19" t="s">
        <v>1423</v>
      </c>
      <c r="B484" s="8" t="str">
        <f>VLOOKUP(A484,'Food Encyclopedia'!$C$2:$K$999,3)&amp;","&amp;VLOOKUP(A484,'Food Encyclopedia'!$C$2:$K$999,4)&amp;","&amp;VLOOKUP(A484,'Food Encyclopedia'!$C$2:$K$999,5)&amp;","&amp;VLOOKUP(A484,'Food Encyclopedia'!$C$2:$K$999,6)</f>
        <v>beet chips, NA, NA, dried,Rhythm,Organic Beet Chips Naked,Vegetables</v>
      </c>
      <c r="D484" s="31" t="str">
        <f>VLOOKUP(A484,'Food Encyclopedia'!$C$2:$K$999,6)</f>
        <v>Vegetables</v>
      </c>
      <c r="E484" s="108"/>
      <c r="F484" s="31"/>
      <c r="G484" s="31" t="str">
        <f>VLOOKUP(A484,'Food Encyclopedia'!$C$2:$K$999,7)</f>
        <v>Snack</v>
      </c>
      <c r="H484" s="31"/>
      <c r="I484" s="31"/>
      <c r="J484" s="99"/>
      <c r="K484" s="116">
        <f t="shared" si="5"/>
        <v>0</v>
      </c>
      <c r="L484" s="31">
        <f>VLOOKUP(A484,'Absolute Total Monosaccharide C'!$E$2:$T$999,3)</f>
        <v>0.288152</v>
      </c>
      <c r="M484" s="31">
        <f>VLOOKUP(A484,'Absolute Total Monosaccharide C'!$E$2:$T$999,4)</f>
        <v>0.016912</v>
      </c>
      <c r="N484" s="31">
        <f>VLOOKUP(A484,'Absolute Total Monosaccharide C'!$E$2:$T$999,5)</f>
        <v>0.015492</v>
      </c>
      <c r="O484" s="31">
        <f>VLOOKUP(A484,'Absolute Total Monosaccharide C'!$E$2:$T$999,6)</f>
        <v>0.042561</v>
      </c>
      <c r="P484" s="100">
        <f>VLOOKUP(A484,'Absolute Total Monosaccharide C'!$E$2:$T$999,7)</f>
        <v>0.040205</v>
      </c>
      <c r="Q484" s="31">
        <f>VLOOKUP(A484,'Absolute Total Monosaccharide C'!$E$2:$T$999,8)</f>
        <v>0</v>
      </c>
      <c r="R484" s="31">
        <f>VLOOKUP(A484,'Absolute Total Monosaccharide C'!$E$2:$T$999,9)</f>
        <v>0.003743</v>
      </c>
      <c r="S484" s="31">
        <f>VLOOKUP(A484,'Absolute Total Monosaccharide C'!$E$2:$T$999,10)</f>
        <v>0</v>
      </c>
      <c r="T484" s="31">
        <f>VLOOKUP(A484,'Absolute Total Monosaccharide C'!$E$2:$T$999,11)</f>
        <v>0.014206</v>
      </c>
      <c r="U484" s="31">
        <f>VLOOKUP(A484,'Absolute Total Monosaccharide C'!$E$2:$T$999,12)</f>
        <v>0</v>
      </c>
      <c r="V484" s="31">
        <f>VLOOKUP(A484,'Absolute Total Monosaccharide C'!$E$2:$T$999,13)</f>
        <v>0</v>
      </c>
      <c r="W484" s="31">
        <f>VLOOKUP(A484,'Absolute Total Monosaccharide C'!$E$2:$T$999,14)</f>
        <v>0.002977</v>
      </c>
      <c r="X484" s="31">
        <f>VLOOKUP(A484,'Absolute Total Monosaccharide C'!$E$2:$T$999,15)</f>
        <v>0</v>
      </c>
      <c r="Y484" s="31">
        <f>VLOOKUP(A484,'Absolute Total Monosaccharide C'!$E$2:$T$999,16)</f>
        <v>0.000793</v>
      </c>
      <c r="Z484" s="100">
        <f>VLOOKUP(A484,'Absolute Total Monosaccharide C'!$E$2:$T$999,2)</f>
        <v>10.122</v>
      </c>
      <c r="AA484" s="31"/>
    </row>
    <row r="485">
      <c r="A485" s="19" t="s">
        <v>1427</v>
      </c>
      <c r="B485" s="8" t="str">
        <f>VLOOKUP(A485,'Food Encyclopedia'!$C$2:$K$999,3)&amp;","&amp;VLOOKUP(A485,'Food Encyclopedia'!$C$2:$K$999,4)&amp;","&amp;VLOOKUP(A485,'Food Encyclopedia'!$C$2:$K$999,5)&amp;","&amp;VLOOKUP(A485,'Food Encyclopedia'!$C$2:$K$999,6)</f>
        <v>carrot sticks, NA, NA, dried,Rhythm,Organic Carrot Sticks Naked,Vegetables</v>
      </c>
      <c r="D485" s="31" t="str">
        <f>VLOOKUP(A485,'Food Encyclopedia'!$C$2:$K$999,6)</f>
        <v>Vegetables</v>
      </c>
      <c r="E485" s="108"/>
      <c r="F485" s="31"/>
      <c r="G485" s="31" t="str">
        <f>VLOOKUP(A485,'Food Encyclopedia'!$C$2:$K$999,7)</f>
        <v>Snack</v>
      </c>
      <c r="H485" s="31"/>
      <c r="I485" s="31"/>
      <c r="J485" s="99"/>
      <c r="K485" s="116">
        <f t="shared" si="5"/>
        <v>0</v>
      </c>
      <c r="L485" s="31">
        <f>VLOOKUP(A485,'Absolute Total Monosaccharide C'!$E$2:$T$999,3)</f>
        <v>0.242144</v>
      </c>
      <c r="M485" s="31">
        <f>VLOOKUP(A485,'Absolute Total Monosaccharide C'!$E$2:$T$999,4)</f>
        <v>0.056379</v>
      </c>
      <c r="N485" s="31">
        <f>VLOOKUP(A485,'Absolute Total Monosaccharide C'!$E$2:$T$999,5)</f>
        <v>0.003952</v>
      </c>
      <c r="O485" s="31">
        <f>VLOOKUP(A485,'Absolute Total Monosaccharide C'!$E$2:$T$999,6)</f>
        <v>0.001996</v>
      </c>
      <c r="P485" s="100">
        <f>VLOOKUP(A485,'Absolute Total Monosaccharide C'!$E$2:$T$999,7)</f>
        <v>0.023658</v>
      </c>
      <c r="Q485" s="31">
        <f>VLOOKUP(A485,'Absolute Total Monosaccharide C'!$E$2:$T$999,8)</f>
        <v>0</v>
      </c>
      <c r="R485" s="31">
        <f>VLOOKUP(A485,'Absolute Total Monosaccharide C'!$E$2:$T$999,9)</f>
        <v>0.006122</v>
      </c>
      <c r="S485" s="31">
        <f>VLOOKUP(A485,'Absolute Total Monosaccharide C'!$E$2:$T$999,10)</f>
        <v>0</v>
      </c>
      <c r="T485" s="31">
        <f>VLOOKUP(A485,'Absolute Total Monosaccharide C'!$E$2:$T$999,11)</f>
        <v>0.050808</v>
      </c>
      <c r="U485" s="31">
        <f>VLOOKUP(A485,'Absolute Total Monosaccharide C'!$E$2:$T$999,12)</f>
        <v>0</v>
      </c>
      <c r="V485" s="31">
        <f>VLOOKUP(A485,'Absolute Total Monosaccharide C'!$E$2:$T$999,13)</f>
        <v>0</v>
      </c>
      <c r="W485" s="31">
        <f>VLOOKUP(A485,'Absolute Total Monosaccharide C'!$E$2:$T$999,14)</f>
        <v>0.005277</v>
      </c>
      <c r="X485" s="31">
        <f>VLOOKUP(A485,'Absolute Total Monosaccharide C'!$E$2:$T$999,15)</f>
        <v>0</v>
      </c>
      <c r="Y485" s="31">
        <f>VLOOKUP(A485,'Absolute Total Monosaccharide C'!$E$2:$T$999,16)</f>
        <v>0.000929</v>
      </c>
      <c r="Z485" s="100">
        <f>VLOOKUP(A485,'Absolute Total Monosaccharide C'!$E$2:$T$999,2)</f>
        <v>10.081</v>
      </c>
      <c r="AA485" s="31"/>
    </row>
    <row r="486">
      <c r="A486" s="19" t="s">
        <v>1431</v>
      </c>
      <c r="B486" s="8" t="str">
        <f>VLOOKUP(A486,'Food Encyclopedia'!$C$2:$K$999,3)&amp;","&amp;VLOOKUP(A486,'Food Encyclopedia'!$C$2:$K$999,4)&amp;","&amp;VLOOKUP(A486,'Food Encyclopedia'!$C$2:$K$999,5)&amp;","&amp;VLOOKUP(A486,'Food Encyclopedia'!$C$2:$K$999,6)</f>
        <v>Pea snacks, NA, NA, dried,Peeled Snacks,Baked Pea Crisps, Organic, Sea salt,Beans, Peas, Legumes, Nuts, Seeds</v>
      </c>
      <c r="D486" s="31" t="str">
        <f>VLOOKUP(A486,'Food Encyclopedia'!$C$2:$K$999,6)</f>
        <v>Beans, Peas, Legumes, Nuts, Seeds</v>
      </c>
      <c r="E486" s="108"/>
      <c r="F486" s="31"/>
      <c r="G486" s="31" t="str">
        <f>VLOOKUP(A486,'Food Encyclopedia'!$C$2:$K$999,7)</f>
        <v>Snack</v>
      </c>
      <c r="H486" s="31"/>
      <c r="I486" s="31"/>
      <c r="J486" s="99"/>
      <c r="K486" s="116">
        <f t="shared" si="5"/>
        <v>0</v>
      </c>
      <c r="L486" s="31">
        <f>VLOOKUP(A486,'Absolute Total Monosaccharide C'!$E$2:$T$999,3)</f>
        <v>0.556712</v>
      </c>
      <c r="M486" s="31">
        <f>VLOOKUP(A486,'Absolute Total Monosaccharide C'!$E$2:$T$999,4)</f>
        <v>0.028022</v>
      </c>
      <c r="N486" s="31">
        <f>VLOOKUP(A486,'Absolute Total Monosaccharide C'!$E$2:$T$999,5)</f>
        <v>0</v>
      </c>
      <c r="O486" s="31">
        <f>VLOOKUP(A486,'Absolute Total Monosaccharide C'!$E$2:$T$999,6)</f>
        <v>0.02001</v>
      </c>
      <c r="P486" s="100">
        <f>VLOOKUP(A486,'Absolute Total Monosaccharide C'!$E$2:$T$999,7)</f>
        <v>0.029958</v>
      </c>
      <c r="Q486" s="31">
        <f>VLOOKUP(A486,'Absolute Total Monosaccharide C'!$E$2:$T$999,8)</f>
        <v>0</v>
      </c>
      <c r="R486" s="31">
        <f>VLOOKUP(A486,'Absolute Total Monosaccharide C'!$E$2:$T$999,9)</f>
        <v>0.002423</v>
      </c>
      <c r="S486" s="31">
        <f>VLOOKUP(A486,'Absolute Total Monosaccharide C'!$E$2:$T$999,10)</f>
        <v>0</v>
      </c>
      <c r="T486" s="31">
        <f>VLOOKUP(A486,'Absolute Total Monosaccharide C'!$E$2:$T$999,11)</f>
        <v>0.011618</v>
      </c>
      <c r="U486" s="31">
        <f>VLOOKUP(A486,'Absolute Total Monosaccharide C'!$E$2:$T$999,12)</f>
        <v>0</v>
      </c>
      <c r="V486" s="31">
        <f>VLOOKUP(A486,'Absolute Total Monosaccharide C'!$E$2:$T$999,13)</f>
        <v>0</v>
      </c>
      <c r="W486" s="31">
        <f>VLOOKUP(A486,'Absolute Total Monosaccharide C'!$E$2:$T$999,14)</f>
        <v>0.000808</v>
      </c>
      <c r="X486" s="31">
        <f>VLOOKUP(A486,'Absolute Total Monosaccharide C'!$E$2:$T$999,15)</f>
        <v>0</v>
      </c>
      <c r="Y486" s="31">
        <f>VLOOKUP(A486,'Absolute Total Monosaccharide C'!$E$2:$T$999,16)</f>
        <v>0.000987</v>
      </c>
      <c r="Z486" s="100">
        <f>VLOOKUP(A486,'Absolute Total Monosaccharide C'!$E$2:$T$999,2)</f>
        <v>9.522</v>
      </c>
      <c r="AA486" s="31"/>
    </row>
    <row r="487">
      <c r="A487" s="19" t="s">
        <v>1435</v>
      </c>
      <c r="B487" s="8" t="str">
        <f>VLOOKUP(A487,'Food Encyclopedia'!$C$2:$K$999,3)&amp;","&amp;VLOOKUP(A487,'Food Encyclopedia'!$C$2:$K$999,4)&amp;","&amp;VLOOKUP(A487,'Food Encyclopedia'!$C$2:$K$999,5)&amp;","&amp;VLOOKUP(A487,'Food Encyclopedia'!$C$2:$K$999,6)</f>
        <v>cauliflower snacks, NA, NA, fresh,Trader Joe's,Cauliflower Crisps Snack, with cauliflower, brown rice, coconut milk, seeds &amp; seasonings,Vegetables</v>
      </c>
      <c r="D487" s="31" t="str">
        <f>VLOOKUP(A487,'Food Encyclopedia'!$C$2:$K$999,6)</f>
        <v>Vegetables</v>
      </c>
      <c r="E487" s="108"/>
      <c r="F487" s="31"/>
      <c r="G487" s="31" t="str">
        <f>VLOOKUP(A487,'Food Encyclopedia'!$C$2:$K$999,7)</f>
        <v>Snack</v>
      </c>
      <c r="H487" s="31"/>
      <c r="I487" s="31"/>
      <c r="J487" s="99"/>
      <c r="K487" s="116">
        <f t="shared" si="5"/>
        <v>0</v>
      </c>
      <c r="L487" s="31">
        <f>VLOOKUP(A487,'Absolute Total Monosaccharide C'!$E$2:$T$999,3)</f>
        <v>0.4236</v>
      </c>
      <c r="M487" s="31">
        <f>VLOOKUP(A487,'Absolute Total Monosaccharide C'!$E$2:$T$999,4)</f>
        <v>0.006461</v>
      </c>
      <c r="N487" s="31">
        <f>VLOOKUP(A487,'Absolute Total Monosaccharide C'!$E$2:$T$999,5)</f>
        <v>0</v>
      </c>
      <c r="O487" s="31">
        <f>VLOOKUP(A487,'Absolute Total Monosaccharide C'!$E$2:$T$999,6)</f>
        <v>0.0025</v>
      </c>
      <c r="P487" s="100">
        <f>VLOOKUP(A487,'Absolute Total Monosaccharide C'!$E$2:$T$999,7)</f>
        <v>0.007465</v>
      </c>
      <c r="Q487" s="31">
        <f>VLOOKUP(A487,'Absolute Total Monosaccharide C'!$E$2:$T$999,8)</f>
        <v>0</v>
      </c>
      <c r="R487" s="31">
        <f>VLOOKUP(A487,'Absolute Total Monosaccharide C'!$E$2:$T$999,9)</f>
        <v>0.000874</v>
      </c>
      <c r="S487" s="31">
        <f>VLOOKUP(A487,'Absolute Total Monosaccharide C'!$E$2:$T$999,10)</f>
        <v>0</v>
      </c>
      <c r="T487" s="31">
        <f>VLOOKUP(A487,'Absolute Total Monosaccharide C'!$E$2:$T$999,11)</f>
        <v>0.003261</v>
      </c>
      <c r="U487" s="31">
        <f>VLOOKUP(A487,'Absolute Total Monosaccharide C'!$E$2:$T$999,12)</f>
        <v>0</v>
      </c>
      <c r="V487" s="31">
        <f>VLOOKUP(A487,'Absolute Total Monosaccharide C'!$E$2:$T$999,13)</f>
        <v>0</v>
      </c>
      <c r="W487" s="31">
        <f>VLOOKUP(A487,'Absolute Total Monosaccharide C'!$E$2:$T$999,14)</f>
        <v>0.003319</v>
      </c>
      <c r="X487" s="31">
        <f>VLOOKUP(A487,'Absolute Total Monosaccharide C'!$E$2:$T$999,15)</f>
        <v>0</v>
      </c>
      <c r="Y487" s="31">
        <f>VLOOKUP(A487,'Absolute Total Monosaccharide C'!$E$2:$T$999,16)</f>
        <v>0.000475</v>
      </c>
      <c r="Z487" s="100">
        <f>VLOOKUP(A487,'Absolute Total Monosaccharide C'!$E$2:$T$999,2)</f>
        <v>9.691</v>
      </c>
      <c r="AA487" s="31"/>
    </row>
    <row r="488">
      <c r="A488" s="19" t="s">
        <v>1438</v>
      </c>
      <c r="B488" s="8" t="str">
        <f>VLOOKUP(A488,'Food Encyclopedia'!$C$2:$K$999,3)&amp;","&amp;VLOOKUP(A488,'Food Encyclopedia'!$C$2:$K$999,4)&amp;","&amp;VLOOKUP(A488,'Food Encyclopedia'!$C$2:$K$999,5)&amp;","&amp;VLOOKUP(A488,'Food Encyclopedia'!$C$2:$K$999,6)</f>
        <v>hemp seeds, NA, NA,fresh,Trader Joe's,Shelled Hemp Seeds,Beans, Peas, Legumes, Nuts, Seeds</v>
      </c>
      <c r="D488" s="31" t="str">
        <f>VLOOKUP(A488,'Food Encyclopedia'!$C$2:$K$999,6)</f>
        <v>Beans, Peas, Legumes, Nuts, Seeds</v>
      </c>
      <c r="E488" s="108"/>
      <c r="F488" s="31"/>
      <c r="G488" s="31" t="str">
        <f>VLOOKUP(A488,'Food Encyclopedia'!$C$2:$K$999,7)</f>
        <v>Nuts/Seeds</v>
      </c>
      <c r="H488" s="31"/>
      <c r="I488" s="31"/>
      <c r="J488" s="99"/>
      <c r="K488" s="116">
        <f t="shared" si="5"/>
        <v>0</v>
      </c>
      <c r="L488" s="31">
        <f>VLOOKUP(A488,'Absolute Total Monosaccharide C'!$E$2:$T$999,3)</f>
        <v>0.011639</v>
      </c>
      <c r="M488" s="31">
        <f>VLOOKUP(A488,'Absolute Total Monosaccharide C'!$E$2:$T$999,4)</f>
        <v>0.006542</v>
      </c>
      <c r="N488" s="31">
        <f>VLOOKUP(A488,'Absolute Total Monosaccharide C'!$E$2:$T$999,5)</f>
        <v>0</v>
      </c>
      <c r="O488" s="31">
        <f>VLOOKUP(A488,'Absolute Total Monosaccharide C'!$E$2:$T$999,6)</f>
        <v>0.001382</v>
      </c>
      <c r="P488" s="100">
        <f>VLOOKUP(A488,'Absolute Total Monosaccharide C'!$E$2:$T$999,7)</f>
        <v>0.006668</v>
      </c>
      <c r="Q488" s="31">
        <f>VLOOKUP(A488,'Absolute Total Monosaccharide C'!$E$2:$T$999,8)</f>
        <v>0</v>
      </c>
      <c r="R488" s="31">
        <f>VLOOKUP(A488,'Absolute Total Monosaccharide C'!$E$2:$T$999,9)</f>
        <v>0.001042</v>
      </c>
      <c r="S488" s="31">
        <f>VLOOKUP(A488,'Absolute Total Monosaccharide C'!$E$2:$T$999,10)</f>
        <v>0</v>
      </c>
      <c r="T488" s="31">
        <f>VLOOKUP(A488,'Absolute Total Monosaccharide C'!$E$2:$T$999,11)</f>
        <v>0.002492</v>
      </c>
      <c r="U488" s="31">
        <f>VLOOKUP(A488,'Absolute Total Monosaccharide C'!$E$2:$T$999,12)</f>
        <v>0</v>
      </c>
      <c r="V488" s="31">
        <f>VLOOKUP(A488,'Absolute Total Monosaccharide C'!$E$2:$T$999,13)</f>
        <v>0</v>
      </c>
      <c r="W488" s="31">
        <f>VLOOKUP(A488,'Absolute Total Monosaccharide C'!$E$2:$T$999,14)</f>
        <v>0</v>
      </c>
      <c r="X488" s="31">
        <f>VLOOKUP(A488,'Absolute Total Monosaccharide C'!$E$2:$T$999,15)</f>
        <v>0</v>
      </c>
      <c r="Y488" s="31">
        <f>VLOOKUP(A488,'Absolute Total Monosaccharide C'!$E$2:$T$999,16)</f>
        <v>0.001037</v>
      </c>
      <c r="Z488" s="100">
        <f>VLOOKUP(A488,'Absolute Total Monosaccharide C'!$E$2:$T$999,2)</f>
        <v>10.352</v>
      </c>
      <c r="AA488" s="31"/>
    </row>
    <row r="489">
      <c r="A489" s="19" t="s">
        <v>1441</v>
      </c>
      <c r="B489" s="8" t="str">
        <f>VLOOKUP(A489,'Food Encyclopedia'!$C$2:$K$999,3)&amp;","&amp;VLOOKUP(A489,'Food Encyclopedia'!$C$2:$K$999,4)&amp;","&amp;VLOOKUP(A489,'Food Encyclopedia'!$C$2:$K$999,5)&amp;","&amp;VLOOKUP(A489,'Food Encyclopedia'!$C$2:$K$999,6)</f>
        <v>pita chips, NA, NA, fresh,Trader Joe's,Multigrain Pita Chips with Sesame Seeds,Grain Products</v>
      </c>
      <c r="D489" s="31" t="str">
        <f>VLOOKUP(A489,'Food Encyclopedia'!$C$2:$K$999,6)</f>
        <v>Grain Products</v>
      </c>
      <c r="E489" s="108"/>
      <c r="F489" s="31"/>
      <c r="G489" s="31" t="str">
        <f>VLOOKUP(A489,'Food Encyclopedia'!$C$2:$K$999,7)</f>
        <v>Snack</v>
      </c>
      <c r="H489" s="31"/>
      <c r="I489" s="31"/>
      <c r="J489" s="99"/>
      <c r="K489" s="116">
        <f t="shared" si="5"/>
        <v>0</v>
      </c>
      <c r="L489" s="31">
        <f>VLOOKUP(A489,'Absolute Total Monosaccharide C'!$E$2:$T$999,3)</f>
        <v>0.487227</v>
      </c>
      <c r="M489" s="31">
        <f>VLOOKUP(A489,'Absolute Total Monosaccharide C'!$E$2:$T$999,4)</f>
        <v>0.002347</v>
      </c>
      <c r="N489" s="31">
        <f>VLOOKUP(A489,'Absolute Total Monosaccharide C'!$E$2:$T$999,5)</f>
        <v>0.007834</v>
      </c>
      <c r="O489" s="31">
        <f>VLOOKUP(A489,'Absolute Total Monosaccharide C'!$E$2:$T$999,6)</f>
        <v>0.010552</v>
      </c>
      <c r="P489" s="100">
        <f>VLOOKUP(A489,'Absolute Total Monosaccharide C'!$E$2:$T$999,7)</f>
        <v>0.010018</v>
      </c>
      <c r="Q489" s="31">
        <f>VLOOKUP(A489,'Absolute Total Monosaccharide C'!$E$2:$T$999,8)</f>
        <v>0.000376</v>
      </c>
      <c r="R489" s="102">
        <f>VLOOKUP(A489,'Absolute Total Monosaccharide C'!$E$2:$T$999,9)</f>
        <v>0.0000773</v>
      </c>
      <c r="S489" s="102">
        <f>VLOOKUP(A489,'Absolute Total Monosaccharide C'!$E$2:$T$999,10)</f>
        <v>0.0000504</v>
      </c>
      <c r="T489" s="31">
        <f>VLOOKUP(A489,'Absolute Total Monosaccharide C'!$E$2:$T$999,11)</f>
        <v>0.000112</v>
      </c>
      <c r="U489" s="31">
        <f>VLOOKUP(A489,'Absolute Total Monosaccharide C'!$E$2:$T$999,12)</f>
        <v>0</v>
      </c>
      <c r="V489" s="31">
        <f>VLOOKUP(A489,'Absolute Total Monosaccharide C'!$E$2:$T$999,13)</f>
        <v>0</v>
      </c>
      <c r="W489" s="31">
        <f>VLOOKUP(A489,'Absolute Total Monosaccharide C'!$E$2:$T$999,14)</f>
        <v>0.001137</v>
      </c>
      <c r="X489" s="31">
        <f>VLOOKUP(A489,'Absolute Total Monosaccharide C'!$E$2:$T$999,15)</f>
        <v>0</v>
      </c>
      <c r="Y489" s="31">
        <f>VLOOKUP(A489,'Absolute Total Monosaccharide C'!$E$2:$T$999,16)</f>
        <v>0.000336</v>
      </c>
      <c r="Z489" s="100">
        <f>VLOOKUP(A489,'Absolute Total Monosaccharide C'!$E$2:$T$999,2)</f>
        <v>10.158</v>
      </c>
      <c r="AA489" s="31"/>
    </row>
    <row r="490">
      <c r="A490" s="19" t="s">
        <v>1444</v>
      </c>
      <c r="B490" s="8" t="str">
        <f>VLOOKUP(A490,'Food Encyclopedia'!$C$2:$K$999,3)&amp;","&amp;VLOOKUP(A490,'Food Encyclopedia'!$C$2:$K$999,4)&amp;","&amp;VLOOKUP(A490,'Food Encyclopedia'!$C$2:$K$999,5)&amp;","&amp;VLOOKUP(A490,'Food Encyclopedia'!$C$2:$K$999,6)</f>
        <v>plantain crisps, NA, NA, dried,Trader Joe's,Plantain Crisps, crispy plantain slices,Fruits</v>
      </c>
      <c r="D490" s="31" t="str">
        <f>VLOOKUP(A490,'Food Encyclopedia'!$C$2:$K$999,6)</f>
        <v>Fruits</v>
      </c>
      <c r="E490" s="108"/>
      <c r="F490" s="31"/>
      <c r="G490" s="31" t="str">
        <f>VLOOKUP(A490,'Food Encyclopedia'!$C$2:$K$999,7)</f>
        <v>Snack</v>
      </c>
      <c r="H490" s="31"/>
      <c r="I490" s="31"/>
      <c r="J490" s="99"/>
      <c r="K490" s="116">
        <f t="shared" si="5"/>
        <v>0</v>
      </c>
      <c r="L490" s="31">
        <f>VLOOKUP(A490,'Absolute Total Monosaccharide C'!$E$2:$T$999,3)</f>
        <v>0.55793</v>
      </c>
      <c r="M490" s="31">
        <f>VLOOKUP(A490,'Absolute Total Monosaccharide C'!$E$2:$T$999,4)</f>
        <v>0.001637</v>
      </c>
      <c r="N490" s="31">
        <f>VLOOKUP(A490,'Absolute Total Monosaccharide C'!$E$2:$T$999,5)</f>
        <v>0.010745</v>
      </c>
      <c r="O490" s="31">
        <f>VLOOKUP(A490,'Absolute Total Monosaccharide C'!$E$2:$T$999,6)</f>
        <v>0.000993</v>
      </c>
      <c r="P490" s="100">
        <f>VLOOKUP(A490,'Absolute Total Monosaccharide C'!$E$2:$T$999,7)</f>
        <v>0.003227</v>
      </c>
      <c r="Q490" s="31">
        <f>VLOOKUP(A490,'Absolute Total Monosaccharide C'!$E$2:$T$999,8)</f>
        <v>0.000854</v>
      </c>
      <c r="R490" s="102">
        <f>VLOOKUP(A490,'Absolute Total Monosaccharide C'!$E$2:$T$999,9)</f>
        <v>0.0000438</v>
      </c>
      <c r="S490" s="102">
        <f>VLOOKUP(A490,'Absolute Total Monosaccharide C'!$E$2:$T$999,10)</f>
        <v>0.0000625</v>
      </c>
      <c r="T490" s="31">
        <f>VLOOKUP(A490,'Absolute Total Monosaccharide C'!$E$2:$T$999,11)</f>
        <v>0.00059</v>
      </c>
      <c r="U490" s="31">
        <f>VLOOKUP(A490,'Absolute Total Monosaccharide C'!$E$2:$T$999,12)</f>
        <v>0</v>
      </c>
      <c r="V490" s="31">
        <f>VLOOKUP(A490,'Absolute Total Monosaccharide C'!$E$2:$T$999,13)</f>
        <v>0</v>
      </c>
      <c r="W490" s="31">
        <f>VLOOKUP(A490,'Absolute Total Monosaccharide C'!$E$2:$T$999,14)</f>
        <v>0.001336</v>
      </c>
      <c r="X490" s="31">
        <f>VLOOKUP(A490,'Absolute Total Monosaccharide C'!$E$2:$T$999,15)</f>
        <v>0</v>
      </c>
      <c r="Y490" s="31">
        <f>VLOOKUP(A490,'Absolute Total Monosaccharide C'!$E$2:$T$999,16)</f>
        <v>0.000242</v>
      </c>
      <c r="Z490" s="100">
        <f>VLOOKUP(A490,'Absolute Total Monosaccharide C'!$E$2:$T$999,2)</f>
        <v>9.965</v>
      </c>
      <c r="AA490" s="31"/>
    </row>
    <row r="491">
      <c r="A491" s="19" t="s">
        <v>1447</v>
      </c>
      <c r="B491" s="8" t="str">
        <f>VLOOKUP(A491,'Food Encyclopedia'!$C$2:$K$999,3)&amp;","&amp;VLOOKUP(A491,'Food Encyclopedia'!$C$2:$K$999,4)&amp;","&amp;VLOOKUP(A491,'Food Encyclopedia'!$C$2:$K$999,5)&amp;","&amp;VLOOKUP(A491,'Food Encyclopedia'!$C$2:$K$999,6)</f>
        <v>dried mango, NA, NA, dried,Mariani,Philippine mango,Fruits</v>
      </c>
      <c r="D491" s="31" t="str">
        <f>VLOOKUP(A491,'Food Encyclopedia'!$C$2:$K$999,6)</f>
        <v>Fruits</v>
      </c>
      <c r="E491" s="108"/>
      <c r="F491" s="31"/>
      <c r="G491" s="31" t="str">
        <f>VLOOKUP(A491,'Food Encyclopedia'!$C$2:$K$999,7)</f>
        <v>Snack</v>
      </c>
      <c r="H491" s="31"/>
      <c r="I491" s="31"/>
      <c r="J491" s="99"/>
      <c r="K491" s="116">
        <f t="shared" si="5"/>
        <v>0</v>
      </c>
      <c r="L491" s="31">
        <f>VLOOKUP(A491,'Absolute Total Monosaccharide C'!$E$2:$T$999,3)</f>
        <v>0.403503</v>
      </c>
      <c r="M491" s="31">
        <f>VLOOKUP(A491,'Absolute Total Monosaccharide C'!$E$2:$T$999,4)</f>
        <v>0.004662</v>
      </c>
      <c r="N491" s="31">
        <f>VLOOKUP(A491,'Absolute Total Monosaccharide C'!$E$2:$T$999,5)</f>
        <v>0.051898</v>
      </c>
      <c r="O491" s="31">
        <f>VLOOKUP(A491,'Absolute Total Monosaccharide C'!$E$2:$T$999,6)</f>
        <v>0.00231</v>
      </c>
      <c r="P491" s="100">
        <f>VLOOKUP(A491,'Absolute Total Monosaccharide C'!$E$2:$T$999,7)</f>
        <v>0.006853</v>
      </c>
      <c r="Q491" s="31">
        <f>VLOOKUP(A491,'Absolute Total Monosaccharide C'!$E$2:$T$999,8)</f>
        <v>0</v>
      </c>
      <c r="R491" s="31">
        <f>VLOOKUP(A491,'Absolute Total Monosaccharide C'!$E$2:$T$999,9)</f>
        <v>0.000767</v>
      </c>
      <c r="S491" s="31">
        <f>VLOOKUP(A491,'Absolute Total Monosaccharide C'!$E$2:$T$999,10)</f>
        <v>0</v>
      </c>
      <c r="T491" s="31">
        <f>VLOOKUP(A491,'Absolute Total Monosaccharide C'!$E$2:$T$999,11)</f>
        <v>0.006684</v>
      </c>
      <c r="U491" s="31">
        <f>VLOOKUP(A491,'Absolute Total Monosaccharide C'!$E$2:$T$999,12)</f>
        <v>0</v>
      </c>
      <c r="V491" s="31">
        <f>VLOOKUP(A491,'Absolute Total Monosaccharide C'!$E$2:$T$999,13)</f>
        <v>0</v>
      </c>
      <c r="W491" s="31">
        <f>VLOOKUP(A491,'Absolute Total Monosaccharide C'!$E$2:$T$999,14)</f>
        <v>0.001566</v>
      </c>
      <c r="X491" s="31">
        <f>VLOOKUP(A491,'Absolute Total Monosaccharide C'!$E$2:$T$999,15)</f>
        <v>0</v>
      </c>
      <c r="Y491" s="31">
        <f>VLOOKUP(A491,'Absolute Total Monosaccharide C'!$E$2:$T$999,16)</f>
        <v>0.000343</v>
      </c>
      <c r="Z491" s="100">
        <f>VLOOKUP(A491,'Absolute Total Monosaccharide C'!$E$2:$T$999,2)</f>
        <v>10.494</v>
      </c>
      <c r="AA491" s="31"/>
    </row>
    <row r="492">
      <c r="A492" s="19" t="s">
        <v>1451</v>
      </c>
      <c r="B492" s="8" t="str">
        <f>VLOOKUP(A492,'Food Encyclopedia'!$C$2:$K$999,3)&amp;","&amp;VLOOKUP(A492,'Food Encyclopedia'!$C$2:$K$999,4)&amp;","&amp;VLOOKUP(A492,'Food Encyclopedia'!$C$2:$K$999,5)&amp;","&amp;VLOOKUP(A492,'Food Encyclopedia'!$C$2:$K$999,6)</f>
        <v>dried mango, NA, NA, dried,Mariani,Mango,Fruits</v>
      </c>
      <c r="D492" s="31" t="str">
        <f>VLOOKUP(A492,'Food Encyclopedia'!$C$2:$K$999,6)</f>
        <v>Fruits</v>
      </c>
      <c r="E492" s="108"/>
      <c r="F492" s="31"/>
      <c r="G492" s="31" t="str">
        <f>VLOOKUP(A492,'Food Encyclopedia'!$C$2:$K$999,7)</f>
        <v>Snack</v>
      </c>
      <c r="H492" s="31"/>
      <c r="I492" s="31"/>
      <c r="J492" s="99"/>
      <c r="K492" s="116">
        <f t="shared" si="5"/>
        <v>0</v>
      </c>
      <c r="L492" s="31">
        <f>VLOOKUP(A492,'Absolute Total Monosaccharide C'!$E$2:$T$999,3)</f>
        <v>0.453414</v>
      </c>
      <c r="M492" s="31">
        <f>VLOOKUP(A492,'Absolute Total Monosaccharide C'!$E$2:$T$999,4)</f>
        <v>0.004954</v>
      </c>
      <c r="N492" s="31">
        <f>VLOOKUP(A492,'Absolute Total Monosaccharide C'!$E$2:$T$999,5)</f>
        <v>0.050049</v>
      </c>
      <c r="O492" s="31">
        <f>VLOOKUP(A492,'Absolute Total Monosaccharide C'!$E$2:$T$999,6)</f>
        <v>0.001677</v>
      </c>
      <c r="P492" s="100">
        <f>VLOOKUP(A492,'Absolute Total Monosaccharide C'!$E$2:$T$999,7)</f>
        <v>0.003732</v>
      </c>
      <c r="Q492" s="31">
        <f>VLOOKUP(A492,'Absolute Total Monosaccharide C'!$E$2:$T$999,8)</f>
        <v>0</v>
      </c>
      <c r="R492" s="31">
        <f>VLOOKUP(A492,'Absolute Total Monosaccharide C'!$E$2:$T$999,9)</f>
        <v>0.000394</v>
      </c>
      <c r="S492" s="31">
        <f>VLOOKUP(A492,'Absolute Total Monosaccharide C'!$E$2:$T$999,10)</f>
        <v>0</v>
      </c>
      <c r="T492" s="31">
        <f>VLOOKUP(A492,'Absolute Total Monosaccharide C'!$E$2:$T$999,11)</f>
        <v>0.008301</v>
      </c>
      <c r="U492" s="31">
        <f>VLOOKUP(A492,'Absolute Total Monosaccharide C'!$E$2:$T$999,12)</f>
        <v>0</v>
      </c>
      <c r="V492" s="31">
        <f>VLOOKUP(A492,'Absolute Total Monosaccharide C'!$E$2:$T$999,13)</f>
        <v>0</v>
      </c>
      <c r="W492" s="31">
        <f>VLOOKUP(A492,'Absolute Total Monosaccharide C'!$E$2:$T$999,14)</f>
        <v>0</v>
      </c>
      <c r="X492" s="31">
        <f>VLOOKUP(A492,'Absolute Total Monosaccharide C'!$E$2:$T$999,15)</f>
        <v>0</v>
      </c>
      <c r="Y492" s="31">
        <f>VLOOKUP(A492,'Absolute Total Monosaccharide C'!$E$2:$T$999,16)</f>
        <v>0.000308</v>
      </c>
      <c r="Z492" s="100">
        <f>VLOOKUP(A492,'Absolute Total Monosaccharide C'!$E$2:$T$999,2)</f>
        <v>10.825</v>
      </c>
      <c r="AA492" s="31"/>
    </row>
    <row r="493">
      <c r="A493" s="19" t="s">
        <v>1453</v>
      </c>
      <c r="B493" s="8" t="str">
        <f>VLOOKUP(A493,'Food Encyclopedia'!$C$2:$K$999,3)&amp;","&amp;VLOOKUP(A493,'Food Encyclopedia'!$C$2:$K$999,4)&amp;","&amp;VLOOKUP(A493,'Food Encyclopedia'!$C$2:$K$999,5)&amp;","&amp;VLOOKUP(A493,'Food Encyclopedia'!$C$2:$K$999,6)</f>
        <v>dried apricots, NA, NA, dried,Trader Joe's,Sun-Dried Apricots,Fruits</v>
      </c>
      <c r="D493" s="31" t="str">
        <f>VLOOKUP(A493,'Food Encyclopedia'!$C$2:$K$999,6)</f>
        <v>Fruits</v>
      </c>
      <c r="E493" s="108"/>
      <c r="F493" s="31"/>
      <c r="G493" s="31" t="str">
        <f>VLOOKUP(A493,'Food Encyclopedia'!$C$2:$K$999,7)</f>
        <v>Snack</v>
      </c>
      <c r="H493" s="31"/>
      <c r="I493" s="31"/>
      <c r="J493" s="99"/>
      <c r="K493" s="116">
        <f t="shared" si="5"/>
        <v>0</v>
      </c>
      <c r="L493" s="31">
        <f>VLOOKUP(A493,'Absolute Total Monosaccharide C'!$E$2:$T$999,3)</f>
        <v>0.208704</v>
      </c>
      <c r="M493" s="31">
        <f>VLOOKUP(A493,'Absolute Total Monosaccharide C'!$E$2:$T$999,4)</f>
        <v>0.011358</v>
      </c>
      <c r="N493" s="31">
        <f>VLOOKUP(A493,'Absolute Total Monosaccharide C'!$E$2:$T$999,5)</f>
        <v>0.023507</v>
      </c>
      <c r="O493" s="31">
        <f>VLOOKUP(A493,'Absolute Total Monosaccharide C'!$E$2:$T$999,6)</f>
        <v>0.007463</v>
      </c>
      <c r="P493" s="100">
        <f>VLOOKUP(A493,'Absolute Total Monosaccharide C'!$E$2:$T$999,7)</f>
        <v>0.01602</v>
      </c>
      <c r="Q493" s="31">
        <f>VLOOKUP(A493,'Absolute Total Monosaccharide C'!$E$2:$T$999,8)</f>
        <v>0</v>
      </c>
      <c r="R493" s="31">
        <f>VLOOKUP(A493,'Absolute Total Monosaccharide C'!$E$2:$T$999,9)</f>
        <v>0.002599</v>
      </c>
      <c r="S493" s="31">
        <f>VLOOKUP(A493,'Absolute Total Monosaccharide C'!$E$2:$T$999,10)</f>
        <v>0</v>
      </c>
      <c r="T493" s="31">
        <f>VLOOKUP(A493,'Absolute Total Monosaccharide C'!$E$2:$T$999,11)</f>
        <v>0.018706</v>
      </c>
      <c r="U493" s="31">
        <f>VLOOKUP(A493,'Absolute Total Monosaccharide C'!$E$2:$T$999,12)</f>
        <v>0</v>
      </c>
      <c r="V493" s="31">
        <f>VLOOKUP(A493,'Absolute Total Monosaccharide C'!$E$2:$T$999,13)</f>
        <v>0</v>
      </c>
      <c r="W493" s="31">
        <f>VLOOKUP(A493,'Absolute Total Monosaccharide C'!$E$2:$T$999,14)</f>
        <v>0.000688</v>
      </c>
      <c r="X493" s="31">
        <f>VLOOKUP(A493,'Absolute Total Monosaccharide C'!$E$2:$T$999,15)</f>
        <v>0</v>
      </c>
      <c r="Y493" s="31">
        <f>VLOOKUP(A493,'Absolute Total Monosaccharide C'!$E$2:$T$999,16)</f>
        <v>0.000497</v>
      </c>
      <c r="Z493" s="100">
        <f>VLOOKUP(A493,'Absolute Total Monosaccharide C'!$E$2:$T$999,2)</f>
        <v>9.709</v>
      </c>
      <c r="AA493" s="31"/>
    </row>
    <row r="494">
      <c r="A494" s="19" t="s">
        <v>1456</v>
      </c>
      <c r="B494" s="8" t="str">
        <f>VLOOKUP(A494,'Food Encyclopedia'!$C$2:$K$999,3)&amp;","&amp;VLOOKUP(A494,'Food Encyclopedia'!$C$2:$K$999,4)&amp;","&amp;VLOOKUP(A494,'Food Encyclopedia'!$C$2:$K$999,5)&amp;","&amp;VLOOKUP(A494,'Food Encyclopedia'!$C$2:$K$999,6)</f>
        <v>raspberry, NA, NA, freeze-dried,Trader Joe's,Freeze-dried raspberries, unsweetened and unsulfured,Fruits</v>
      </c>
      <c r="D494" s="31" t="str">
        <f>VLOOKUP(A494,'Food Encyclopedia'!$C$2:$K$999,6)</f>
        <v>Fruits</v>
      </c>
      <c r="E494" s="108"/>
      <c r="F494" s="31"/>
      <c r="G494" s="31" t="str">
        <f>VLOOKUP(A494,'Food Encyclopedia'!$C$2:$K$999,7)</f>
        <v>Snack</v>
      </c>
      <c r="H494" s="31"/>
      <c r="I494" s="31"/>
      <c r="J494" s="99"/>
      <c r="K494" s="116">
        <f t="shared" si="5"/>
        <v>0</v>
      </c>
      <c r="L494" s="31">
        <f>VLOOKUP(A494,'Absolute Total Monosaccharide C'!$E$2:$T$999,3)</f>
        <v>0.1739</v>
      </c>
      <c r="M494" s="31">
        <f>VLOOKUP(A494,'Absolute Total Monosaccharide C'!$E$2:$T$999,4)</f>
        <v>0.01239</v>
      </c>
      <c r="N494" s="31">
        <f>VLOOKUP(A494,'Absolute Total Monosaccharide C'!$E$2:$T$999,5)</f>
        <v>0.041559</v>
      </c>
      <c r="O494" s="31">
        <f>VLOOKUP(A494,'Absolute Total Monosaccharide C'!$E$2:$T$999,6)</f>
        <v>0.033288</v>
      </c>
      <c r="P494" s="100">
        <f>VLOOKUP(A494,'Absolute Total Monosaccharide C'!$E$2:$T$999,7)</f>
        <v>0.016152</v>
      </c>
      <c r="Q494" s="31">
        <f>VLOOKUP(A494,'Absolute Total Monosaccharide C'!$E$2:$T$999,8)</f>
        <v>0</v>
      </c>
      <c r="R494" s="31">
        <f>VLOOKUP(A494,'Absolute Total Monosaccharide C'!$E$2:$T$999,9)</f>
        <v>0.003052</v>
      </c>
      <c r="S494" s="31">
        <f>VLOOKUP(A494,'Absolute Total Monosaccharide C'!$E$2:$T$999,10)</f>
        <v>0</v>
      </c>
      <c r="T494" s="31">
        <f>VLOOKUP(A494,'Absolute Total Monosaccharide C'!$E$2:$T$999,11)</f>
        <v>0.015521</v>
      </c>
      <c r="U494" s="31">
        <f>VLOOKUP(A494,'Absolute Total Monosaccharide C'!$E$2:$T$999,12)</f>
        <v>0</v>
      </c>
      <c r="V494" s="31">
        <f>VLOOKUP(A494,'Absolute Total Monosaccharide C'!$E$2:$T$999,13)</f>
        <v>0</v>
      </c>
      <c r="W494" s="31">
        <f>VLOOKUP(A494,'Absolute Total Monosaccharide C'!$E$2:$T$999,14)</f>
        <v>0.001913</v>
      </c>
      <c r="X494" s="31">
        <f>VLOOKUP(A494,'Absolute Total Monosaccharide C'!$E$2:$T$999,15)</f>
        <v>0</v>
      </c>
      <c r="Y494" s="31">
        <f>VLOOKUP(A494,'Absolute Total Monosaccharide C'!$E$2:$T$999,16)</f>
        <v>0.000486</v>
      </c>
      <c r="Z494" s="100">
        <f>VLOOKUP(A494,'Absolute Total Monosaccharide C'!$E$2:$T$999,2)</f>
        <v>10.027</v>
      </c>
      <c r="AA494" s="31"/>
    </row>
    <row r="495">
      <c r="A495" s="19" t="s">
        <v>1459</v>
      </c>
      <c r="B495" s="8" t="str">
        <f>VLOOKUP(A495,'Food Encyclopedia'!$C$2:$K$999,3)&amp;","&amp;VLOOKUP(A495,'Food Encyclopedia'!$C$2:$K$999,4)&amp;","&amp;VLOOKUP(A495,'Food Encyclopedia'!$C$2:$K$999,5)&amp;","&amp;VLOOKUP(A495,'Food Encyclopedia'!$C$2:$K$999,6)</f>
        <v>banana chips, NA, NA, dried,Trader Joe's,Banana chips,Fruits</v>
      </c>
      <c r="D495" s="31" t="str">
        <f>VLOOKUP(A495,'Food Encyclopedia'!$C$2:$K$999,6)</f>
        <v>Fruits</v>
      </c>
      <c r="E495" s="108"/>
      <c r="F495" s="31"/>
      <c r="G495" s="31" t="str">
        <f>VLOOKUP(A495,'Food Encyclopedia'!$C$2:$K$999,7)</f>
        <v>Snack</v>
      </c>
      <c r="H495" s="31"/>
      <c r="I495" s="31"/>
      <c r="J495" s="99"/>
      <c r="K495" s="116">
        <f t="shared" si="5"/>
        <v>0</v>
      </c>
      <c r="L495" s="31">
        <f>VLOOKUP(A495,'Absolute Total Monosaccharide C'!$E$2:$T$999,3)</f>
        <v>0.614054</v>
      </c>
      <c r="M495" s="31">
        <f>VLOOKUP(A495,'Absolute Total Monosaccharide C'!$E$2:$T$999,4)</f>
        <v>0</v>
      </c>
      <c r="N495" s="31">
        <f>VLOOKUP(A495,'Absolute Total Monosaccharide C'!$E$2:$T$999,5)</f>
        <v>0.022462</v>
      </c>
      <c r="O495" s="31">
        <f>VLOOKUP(A495,'Absolute Total Monosaccharide C'!$E$2:$T$999,6)</f>
        <v>0.001632</v>
      </c>
      <c r="P495" s="100">
        <f>VLOOKUP(A495,'Absolute Total Monosaccharide C'!$E$2:$T$999,7)</f>
        <v>0.003229</v>
      </c>
      <c r="Q495" s="31">
        <f>VLOOKUP(A495,'Absolute Total Monosaccharide C'!$E$2:$T$999,8)</f>
        <v>0</v>
      </c>
      <c r="R495" s="31">
        <f>VLOOKUP(A495,'Absolute Total Monosaccharide C'!$E$2:$T$999,9)</f>
        <v>0.00015</v>
      </c>
      <c r="S495" s="31">
        <f>VLOOKUP(A495,'Absolute Total Monosaccharide C'!$E$2:$T$999,10)</f>
        <v>0</v>
      </c>
      <c r="T495" s="31">
        <f>VLOOKUP(A495,'Absolute Total Monosaccharide C'!$E$2:$T$999,11)</f>
        <v>0.006952</v>
      </c>
      <c r="U495" s="31">
        <f>VLOOKUP(A495,'Absolute Total Monosaccharide C'!$E$2:$T$999,12)</f>
        <v>0</v>
      </c>
      <c r="V495" s="31">
        <f>VLOOKUP(A495,'Absolute Total Monosaccharide C'!$E$2:$T$999,13)</f>
        <v>0</v>
      </c>
      <c r="W495" s="31">
        <f>VLOOKUP(A495,'Absolute Total Monosaccharide C'!$E$2:$T$999,14)</f>
        <v>0.003189</v>
      </c>
      <c r="X495" s="31">
        <f>VLOOKUP(A495,'Absolute Total Monosaccharide C'!$E$2:$T$999,15)</f>
        <v>0</v>
      </c>
      <c r="Y495" s="31">
        <f>VLOOKUP(A495,'Absolute Total Monosaccharide C'!$E$2:$T$999,16)</f>
        <v>0.000397</v>
      </c>
      <c r="Z495" s="100">
        <f>VLOOKUP(A495,'Absolute Total Monosaccharide C'!$E$2:$T$999,2)</f>
        <v>10.546</v>
      </c>
      <c r="AA495" s="31"/>
    </row>
    <row r="496">
      <c r="A496" s="19" t="s">
        <v>1462</v>
      </c>
      <c r="B496" s="8" t="str">
        <f>VLOOKUP(A496,'Food Encyclopedia'!$C$2:$K$999,3)&amp;","&amp;VLOOKUP(A496,'Food Encyclopedia'!$C$2:$K$999,4)&amp;","&amp;VLOOKUP(A496,'Food Encyclopedia'!$C$2:$K$999,5)&amp;","&amp;VLOOKUP(A496,'Food Encyclopedia'!$C$2:$K$999,6)</f>
        <v>strawberry, NA, NA, freeze-dried,Trader Joe's,Freeze-dried strawberries, unsweetened and unsulfured,Fruits</v>
      </c>
      <c r="D496" s="31" t="str">
        <f>VLOOKUP(A496,'Food Encyclopedia'!$C$2:$K$999,6)</f>
        <v>Fruits</v>
      </c>
      <c r="E496" s="108"/>
      <c r="F496" s="31"/>
      <c r="G496" s="31" t="str">
        <f>VLOOKUP(A496,'Food Encyclopedia'!$C$2:$K$999,7)</f>
        <v>Snack</v>
      </c>
      <c r="H496" s="31"/>
      <c r="I496" s="31"/>
      <c r="J496" s="99"/>
      <c r="K496" s="116">
        <f t="shared" si="5"/>
        <v>0</v>
      </c>
      <c r="L496" s="31">
        <f>VLOOKUP(A496,'Absolute Total Monosaccharide C'!$E$2:$T$999,3)</f>
        <v>0.335769</v>
      </c>
      <c r="M496" s="31">
        <f>VLOOKUP(A496,'Absolute Total Monosaccharide C'!$E$2:$T$999,4)</f>
        <v>0.018985</v>
      </c>
      <c r="N496" s="31">
        <f>VLOOKUP(A496,'Absolute Total Monosaccharide C'!$E$2:$T$999,5)</f>
        <v>0.050891</v>
      </c>
      <c r="O496" s="31">
        <f>VLOOKUP(A496,'Absolute Total Monosaccharide C'!$E$2:$T$999,6)</f>
        <v>0.007422</v>
      </c>
      <c r="P496" s="100">
        <f>VLOOKUP(A496,'Absolute Total Monosaccharide C'!$E$2:$T$999,7)</f>
        <v>0.00893</v>
      </c>
      <c r="Q496" s="31">
        <f>VLOOKUP(A496,'Absolute Total Monosaccharide C'!$E$2:$T$999,8)</f>
        <v>0</v>
      </c>
      <c r="R496" s="31">
        <f>VLOOKUP(A496,'Absolute Total Monosaccharide C'!$E$2:$T$999,9)</f>
        <v>0.001369</v>
      </c>
      <c r="S496" s="31">
        <f>VLOOKUP(A496,'Absolute Total Monosaccharide C'!$E$2:$T$999,10)</f>
        <v>0</v>
      </c>
      <c r="T496" s="31">
        <f>VLOOKUP(A496,'Absolute Total Monosaccharide C'!$E$2:$T$999,11)</f>
        <v>0.019738</v>
      </c>
      <c r="U496" s="31">
        <f>VLOOKUP(A496,'Absolute Total Monosaccharide C'!$E$2:$T$999,12)</f>
        <v>0</v>
      </c>
      <c r="V496" s="31">
        <f>VLOOKUP(A496,'Absolute Total Monosaccharide C'!$E$2:$T$999,13)</f>
        <v>0</v>
      </c>
      <c r="W496" s="31">
        <f>VLOOKUP(A496,'Absolute Total Monosaccharide C'!$E$2:$T$999,14)</f>
        <v>0.000215</v>
      </c>
      <c r="X496" s="31">
        <f>VLOOKUP(A496,'Absolute Total Monosaccharide C'!$E$2:$T$999,15)</f>
        <v>0</v>
      </c>
      <c r="Y496" s="31">
        <f>VLOOKUP(A496,'Absolute Total Monosaccharide C'!$E$2:$T$999,16)</f>
        <v>0.000722</v>
      </c>
      <c r="Z496" s="100">
        <f>VLOOKUP(A496,'Absolute Total Monosaccharide C'!$E$2:$T$999,2)</f>
        <v>10.17</v>
      </c>
      <c r="AA496" s="31"/>
    </row>
    <row r="497">
      <c r="A497" s="19" t="s">
        <v>1465</v>
      </c>
      <c r="D497" s="31"/>
      <c r="E497" s="108"/>
      <c r="F497" s="31"/>
      <c r="G497" s="31"/>
      <c r="H497" s="31"/>
      <c r="I497" s="31"/>
      <c r="J497" s="99"/>
      <c r="K497" s="116">
        <f t="shared" si="5"/>
        <v>0</v>
      </c>
      <c r="L497" s="31"/>
      <c r="M497" s="31"/>
      <c r="N497" s="31"/>
      <c r="O497" s="31"/>
      <c r="P497" s="31"/>
      <c r="Q497" s="31"/>
      <c r="R497" s="31"/>
      <c r="S497" s="31"/>
      <c r="T497" s="31"/>
      <c r="U497" s="31"/>
      <c r="V497" s="31"/>
      <c r="W497" s="31"/>
      <c r="X497" s="31"/>
      <c r="Y497" s="31"/>
      <c r="Z497" s="31"/>
      <c r="AA497" s="31"/>
    </row>
    <row r="498">
      <c r="A498" s="19" t="s">
        <v>1468</v>
      </c>
      <c r="D498" s="31"/>
      <c r="E498" s="108"/>
      <c r="F498" s="31"/>
      <c r="G498" s="31"/>
      <c r="H498" s="31"/>
      <c r="I498" s="31"/>
      <c r="J498" s="99"/>
      <c r="K498" s="116">
        <f t="shared" si="5"/>
        <v>0</v>
      </c>
      <c r="L498" s="31"/>
      <c r="M498" s="31"/>
      <c r="N498" s="31"/>
      <c r="O498" s="31"/>
      <c r="P498" s="31"/>
      <c r="Q498" s="31"/>
      <c r="R498" s="31"/>
      <c r="S498" s="31"/>
      <c r="T498" s="31"/>
      <c r="U498" s="31"/>
      <c r="V498" s="31"/>
      <c r="W498" s="31"/>
      <c r="X498" s="31"/>
      <c r="Y498" s="31"/>
      <c r="Z498" s="31"/>
      <c r="AA498" s="31"/>
    </row>
    <row r="499">
      <c r="A499" s="19" t="s">
        <v>1471</v>
      </c>
      <c r="D499" s="31"/>
      <c r="E499" s="108"/>
      <c r="F499" s="31"/>
      <c r="G499" s="31"/>
      <c r="H499" s="31"/>
      <c r="I499" s="31"/>
      <c r="J499" s="99"/>
      <c r="K499" s="116">
        <f t="shared" si="5"/>
        <v>0</v>
      </c>
      <c r="L499" s="31"/>
      <c r="M499" s="31"/>
      <c r="N499" s="31"/>
      <c r="O499" s="31"/>
      <c r="P499" s="31"/>
      <c r="Q499" s="31"/>
      <c r="R499" s="31"/>
      <c r="S499" s="31"/>
      <c r="T499" s="31"/>
      <c r="U499" s="31"/>
      <c r="V499" s="31"/>
      <c r="W499" s="31"/>
      <c r="X499" s="31"/>
      <c r="Y499" s="31"/>
      <c r="Z499" s="31"/>
      <c r="AA499" s="31"/>
    </row>
    <row r="500">
      <c r="A500" s="19" t="s">
        <v>1474</v>
      </c>
      <c r="D500" s="31"/>
      <c r="E500" s="108"/>
      <c r="F500" s="31"/>
      <c r="G500" s="31"/>
      <c r="H500" s="31"/>
      <c r="I500" s="31"/>
      <c r="J500" s="99"/>
      <c r="K500" s="116">
        <f t="shared" si="5"/>
        <v>0</v>
      </c>
      <c r="L500" s="31"/>
      <c r="M500" s="31"/>
      <c r="N500" s="31"/>
      <c r="O500" s="31"/>
      <c r="P500" s="31"/>
      <c r="Q500" s="31"/>
      <c r="R500" s="31"/>
      <c r="S500" s="31"/>
      <c r="T500" s="31"/>
      <c r="U500" s="31"/>
      <c r="V500" s="31"/>
      <c r="W500" s="31"/>
      <c r="X500" s="31"/>
      <c r="Y500" s="31"/>
      <c r="Z500" s="31"/>
      <c r="AA500" s="31"/>
    </row>
    <row r="501">
      <c r="A501" s="19" t="s">
        <v>1477</v>
      </c>
      <c r="D501" s="31"/>
      <c r="E501" s="108"/>
      <c r="F501" s="31"/>
      <c r="G501" s="31"/>
      <c r="H501" s="31"/>
      <c r="I501" s="31"/>
      <c r="J501" s="99"/>
      <c r="K501" s="116">
        <f t="shared" si="5"/>
        <v>0</v>
      </c>
      <c r="L501" s="31"/>
      <c r="M501" s="31"/>
      <c r="N501" s="31"/>
      <c r="O501" s="31"/>
      <c r="P501" s="31"/>
      <c r="Q501" s="31"/>
      <c r="R501" s="31"/>
      <c r="S501" s="31"/>
      <c r="T501" s="31"/>
      <c r="U501" s="31"/>
      <c r="V501" s="31"/>
      <c r="W501" s="31"/>
      <c r="X501" s="31"/>
      <c r="Y501" s="31"/>
      <c r="Z501" s="31"/>
      <c r="AA501" s="31"/>
    </row>
    <row r="502">
      <c r="A502" s="19" t="s">
        <v>1480</v>
      </c>
      <c r="D502" s="31"/>
      <c r="E502" s="108"/>
      <c r="F502" s="31"/>
      <c r="G502" s="31"/>
      <c r="H502" s="31"/>
      <c r="I502" s="31"/>
      <c r="J502" s="99"/>
      <c r="K502" s="116">
        <f t="shared" si="5"/>
        <v>0</v>
      </c>
      <c r="L502" s="31"/>
      <c r="M502" s="31"/>
      <c r="N502" s="31"/>
      <c r="O502" s="31"/>
      <c r="P502" s="31"/>
      <c r="Q502" s="31"/>
      <c r="R502" s="31"/>
      <c r="S502" s="31"/>
      <c r="T502" s="31"/>
      <c r="U502" s="31"/>
      <c r="V502" s="31"/>
      <c r="W502" s="31"/>
      <c r="X502" s="31"/>
      <c r="Y502" s="31"/>
      <c r="Z502" s="31"/>
      <c r="AA502" s="31"/>
    </row>
    <row r="503">
      <c r="A503" s="19" t="s">
        <v>1483</v>
      </c>
      <c r="D503" s="31"/>
      <c r="E503" s="108"/>
      <c r="F503" s="31"/>
      <c r="G503" s="31"/>
      <c r="H503" s="31"/>
      <c r="I503" s="31"/>
      <c r="J503" s="99"/>
      <c r="K503" s="116">
        <f t="shared" si="5"/>
        <v>0</v>
      </c>
      <c r="L503" s="31"/>
      <c r="M503" s="31"/>
      <c r="N503" s="31"/>
      <c r="O503" s="31"/>
      <c r="P503" s="31"/>
      <c r="Q503" s="31"/>
      <c r="R503" s="31"/>
      <c r="S503" s="31"/>
      <c r="T503" s="31"/>
      <c r="U503" s="31"/>
      <c r="V503" s="31"/>
      <c r="W503" s="31"/>
      <c r="X503" s="31"/>
      <c r="Y503" s="31"/>
      <c r="Z503" s="31"/>
      <c r="AA503" s="31"/>
    </row>
    <row r="504">
      <c r="A504" s="19" t="s">
        <v>1486</v>
      </c>
      <c r="D504" s="31"/>
      <c r="E504" s="108"/>
      <c r="F504" s="31"/>
      <c r="G504" s="31"/>
      <c r="H504" s="31"/>
      <c r="I504" s="31"/>
      <c r="J504" s="99"/>
      <c r="K504" s="116">
        <f t="shared" si="5"/>
        <v>0</v>
      </c>
      <c r="L504" s="31"/>
      <c r="M504" s="31"/>
      <c r="N504" s="31"/>
      <c r="O504" s="31"/>
      <c r="P504" s="31"/>
      <c r="Q504" s="31"/>
      <c r="R504" s="31"/>
      <c r="S504" s="31"/>
      <c r="T504" s="31"/>
      <c r="U504" s="31"/>
      <c r="V504" s="31"/>
      <c r="W504" s="31"/>
      <c r="X504" s="31"/>
      <c r="Y504" s="31"/>
      <c r="Z504" s="31"/>
      <c r="AA504" s="31"/>
    </row>
    <row r="505">
      <c r="A505" s="19" t="s">
        <v>1489</v>
      </c>
      <c r="D505" s="31"/>
      <c r="E505" s="108"/>
      <c r="F505" s="31"/>
      <c r="G505" s="31"/>
      <c r="H505" s="31"/>
      <c r="I505" s="31"/>
      <c r="J505" s="99"/>
      <c r="K505" s="116">
        <f t="shared" si="5"/>
        <v>0</v>
      </c>
      <c r="L505" s="31"/>
      <c r="M505" s="31"/>
      <c r="N505" s="31"/>
      <c r="O505" s="31"/>
      <c r="P505" s="31"/>
      <c r="Q505" s="31"/>
      <c r="R505" s="31"/>
      <c r="S505" s="31"/>
      <c r="T505" s="31"/>
      <c r="U505" s="31"/>
      <c r="V505" s="31"/>
      <c r="W505" s="31"/>
      <c r="X505" s="31"/>
      <c r="Y505" s="31"/>
      <c r="Z505" s="31"/>
      <c r="AA505" s="31"/>
    </row>
    <row r="506">
      <c r="A506" s="19" t="s">
        <v>1492</v>
      </c>
      <c r="D506" s="31"/>
      <c r="E506" s="108"/>
      <c r="F506" s="31"/>
      <c r="G506" s="31"/>
      <c r="H506" s="31"/>
      <c r="I506" s="31"/>
      <c r="J506" s="99"/>
      <c r="K506" s="116">
        <f t="shared" si="5"/>
        <v>0</v>
      </c>
      <c r="L506" s="31"/>
      <c r="M506" s="31"/>
      <c r="N506" s="31"/>
      <c r="O506" s="31"/>
      <c r="P506" s="31"/>
      <c r="Q506" s="31"/>
      <c r="R506" s="31"/>
      <c r="S506" s="31"/>
      <c r="T506" s="31"/>
      <c r="U506" s="31"/>
      <c r="V506" s="31"/>
      <c r="W506" s="31"/>
      <c r="X506" s="31"/>
      <c r="Y506" s="31"/>
      <c r="Z506" s="31"/>
      <c r="AA506" s="31"/>
    </row>
    <row r="507">
      <c r="A507" s="19" t="s">
        <v>1495</v>
      </c>
      <c r="D507" s="31"/>
      <c r="E507" s="108"/>
      <c r="F507" s="31"/>
      <c r="G507" s="31"/>
      <c r="H507" s="31"/>
      <c r="I507" s="31"/>
      <c r="J507" s="99"/>
      <c r="K507" s="116">
        <f t="shared" si="5"/>
        <v>0</v>
      </c>
      <c r="L507" s="31"/>
      <c r="M507" s="31"/>
      <c r="N507" s="31"/>
      <c r="O507" s="31"/>
      <c r="P507" s="31"/>
      <c r="Q507" s="31"/>
      <c r="R507" s="31"/>
      <c r="S507" s="31"/>
      <c r="T507" s="31"/>
      <c r="U507" s="31"/>
      <c r="V507" s="31"/>
      <c r="W507" s="31"/>
      <c r="X507" s="31"/>
      <c r="Y507" s="31"/>
      <c r="Z507" s="31"/>
      <c r="AA507" s="31"/>
    </row>
    <row r="508">
      <c r="A508" s="19" t="s">
        <v>1498</v>
      </c>
      <c r="D508" s="31"/>
      <c r="E508" s="108"/>
      <c r="F508" s="31"/>
      <c r="G508" s="31"/>
      <c r="H508" s="31"/>
      <c r="I508" s="31"/>
      <c r="J508" s="99"/>
      <c r="K508" s="116">
        <f t="shared" si="5"/>
        <v>0</v>
      </c>
      <c r="L508" s="31"/>
      <c r="M508" s="31"/>
      <c r="N508" s="31"/>
      <c r="O508" s="31"/>
      <c r="P508" s="31"/>
      <c r="Q508" s="31"/>
      <c r="R508" s="31"/>
      <c r="S508" s="31"/>
      <c r="T508" s="31"/>
      <c r="U508" s="31"/>
      <c r="V508" s="31"/>
      <c r="W508" s="31"/>
      <c r="X508" s="31"/>
      <c r="Y508" s="31"/>
      <c r="Z508" s="31"/>
      <c r="AA508" s="31"/>
    </row>
    <row r="509">
      <c r="A509" s="19" t="s">
        <v>1500</v>
      </c>
      <c r="D509" s="31"/>
      <c r="E509" s="108"/>
      <c r="F509" s="31"/>
      <c r="G509" s="31"/>
      <c r="H509" s="31"/>
      <c r="I509" s="31"/>
      <c r="J509" s="99"/>
      <c r="K509" s="116">
        <f t="shared" si="5"/>
        <v>0</v>
      </c>
      <c r="L509" s="31"/>
      <c r="M509" s="31"/>
      <c r="N509" s="31"/>
      <c r="O509" s="31"/>
      <c r="P509" s="31"/>
      <c r="Q509" s="31"/>
      <c r="R509" s="31"/>
      <c r="S509" s="31"/>
      <c r="T509" s="31"/>
      <c r="U509" s="31"/>
      <c r="V509" s="31"/>
      <c r="W509" s="31"/>
      <c r="X509" s="31"/>
      <c r="Y509" s="31"/>
      <c r="Z509" s="31"/>
      <c r="AA509" s="31"/>
    </row>
    <row r="510">
      <c r="A510" s="19" t="s">
        <v>1503</v>
      </c>
      <c r="D510" s="31"/>
      <c r="E510" s="108"/>
      <c r="F510" s="31"/>
      <c r="G510" s="31"/>
      <c r="H510" s="31"/>
      <c r="I510" s="31"/>
      <c r="J510" s="99"/>
      <c r="K510" s="116">
        <f t="shared" si="5"/>
        <v>0</v>
      </c>
      <c r="L510" s="31"/>
      <c r="M510" s="31"/>
      <c r="N510" s="31"/>
      <c r="O510" s="31"/>
      <c r="P510" s="31"/>
      <c r="Q510" s="31"/>
      <c r="R510" s="31"/>
      <c r="S510" s="31"/>
      <c r="T510" s="31"/>
      <c r="U510" s="31"/>
      <c r="V510" s="31"/>
      <c r="W510" s="31"/>
      <c r="X510" s="31"/>
      <c r="Y510" s="31"/>
      <c r="Z510" s="31"/>
      <c r="AA510" s="31"/>
    </row>
    <row r="511">
      <c r="A511" s="19" t="s">
        <v>1505</v>
      </c>
      <c r="D511" s="31"/>
      <c r="E511" s="108"/>
      <c r="F511" s="31"/>
      <c r="G511" s="31"/>
      <c r="H511" s="31"/>
      <c r="I511" s="31"/>
      <c r="J511" s="99"/>
      <c r="K511" s="116">
        <f t="shared" si="5"/>
        <v>0</v>
      </c>
      <c r="L511" s="31"/>
      <c r="M511" s="31"/>
      <c r="N511" s="31"/>
      <c r="O511" s="31"/>
      <c r="P511" s="31"/>
      <c r="Q511" s="31"/>
      <c r="R511" s="31"/>
      <c r="S511" s="31"/>
      <c r="T511" s="31"/>
      <c r="U511" s="31"/>
      <c r="V511" s="31"/>
      <c r="W511" s="31"/>
      <c r="X511" s="31"/>
      <c r="Y511" s="31"/>
      <c r="Z511" s="31"/>
      <c r="AA511" s="31"/>
    </row>
    <row r="512">
      <c r="A512" s="19" t="s">
        <v>1507</v>
      </c>
      <c r="D512" s="31"/>
      <c r="E512" s="108"/>
      <c r="F512" s="31"/>
      <c r="G512" s="31"/>
      <c r="H512" s="31"/>
      <c r="I512" s="31"/>
      <c r="J512" s="99"/>
      <c r="K512" s="116">
        <f t="shared" si="5"/>
        <v>0</v>
      </c>
      <c r="L512" s="31"/>
      <c r="M512" s="31"/>
      <c r="N512" s="31"/>
      <c r="O512" s="31"/>
      <c r="P512" s="31"/>
      <c r="Q512" s="31"/>
      <c r="R512" s="31"/>
      <c r="S512" s="31"/>
      <c r="T512" s="31"/>
      <c r="U512" s="31"/>
      <c r="V512" s="31"/>
      <c r="W512" s="31"/>
      <c r="X512" s="31"/>
      <c r="Y512" s="31"/>
      <c r="Z512" s="31"/>
      <c r="AA512" s="31"/>
    </row>
    <row r="513">
      <c r="A513" s="19" t="s">
        <v>1510</v>
      </c>
      <c r="D513" s="31"/>
      <c r="E513" s="108"/>
      <c r="F513" s="31"/>
      <c r="G513" s="31"/>
      <c r="H513" s="31"/>
      <c r="I513" s="31"/>
      <c r="J513" s="99"/>
      <c r="K513" s="116">
        <f t="shared" si="5"/>
        <v>0</v>
      </c>
      <c r="L513" s="31"/>
      <c r="M513" s="31"/>
      <c r="N513" s="31"/>
      <c r="O513" s="31"/>
      <c r="P513" s="31"/>
      <c r="Q513" s="31"/>
      <c r="R513" s="31"/>
      <c r="S513" s="31"/>
      <c r="T513" s="31"/>
      <c r="U513" s="31"/>
      <c r="V513" s="31"/>
      <c r="W513" s="31"/>
      <c r="X513" s="31"/>
      <c r="Y513" s="31"/>
      <c r="Z513" s="31"/>
      <c r="AA513" s="31"/>
    </row>
    <row r="514">
      <c r="A514" s="19" t="s">
        <v>1513</v>
      </c>
      <c r="D514" s="31"/>
      <c r="E514" s="108"/>
      <c r="F514" s="31"/>
      <c r="G514" s="31"/>
      <c r="H514" s="31"/>
      <c r="I514" s="31"/>
      <c r="J514" s="99"/>
      <c r="K514" s="116">
        <f t="shared" si="5"/>
        <v>0</v>
      </c>
      <c r="L514" s="31"/>
      <c r="M514" s="31"/>
      <c r="N514" s="31"/>
      <c r="O514" s="31"/>
      <c r="P514" s="31"/>
      <c r="Q514" s="31"/>
      <c r="R514" s="31"/>
      <c r="S514" s="31"/>
      <c r="T514" s="31"/>
      <c r="U514" s="31"/>
      <c r="V514" s="31"/>
      <c r="W514" s="31"/>
      <c r="X514" s="31"/>
      <c r="Y514" s="31"/>
      <c r="Z514" s="31"/>
      <c r="AA514" s="31"/>
    </row>
    <row r="515">
      <c r="A515" s="19" t="s">
        <v>1518</v>
      </c>
      <c r="D515" s="31"/>
      <c r="E515" s="108"/>
      <c r="F515" s="31"/>
      <c r="G515" s="31"/>
      <c r="H515" s="31"/>
      <c r="I515" s="31"/>
      <c r="J515" s="99"/>
      <c r="K515" s="116">
        <f t="shared" si="5"/>
        <v>0</v>
      </c>
      <c r="L515" s="31"/>
      <c r="M515" s="31"/>
      <c r="N515" s="31"/>
      <c r="O515" s="31"/>
      <c r="P515" s="31"/>
      <c r="Q515" s="31"/>
      <c r="R515" s="31"/>
      <c r="S515" s="31"/>
      <c r="T515" s="31"/>
      <c r="U515" s="31"/>
      <c r="V515" s="31"/>
      <c r="W515" s="31"/>
      <c r="X515" s="31"/>
      <c r="Y515" s="31"/>
      <c r="Z515" s="31"/>
      <c r="AA515" s="31"/>
    </row>
    <row r="516">
      <c r="A516" s="19" t="s">
        <v>1521</v>
      </c>
      <c r="D516" s="31"/>
      <c r="E516" s="108"/>
      <c r="F516" s="31"/>
      <c r="G516" s="31"/>
      <c r="H516" s="31"/>
      <c r="I516" s="31"/>
      <c r="J516" s="99"/>
      <c r="K516" s="116">
        <f t="shared" si="5"/>
        <v>0</v>
      </c>
      <c r="L516" s="31"/>
      <c r="M516" s="31"/>
      <c r="N516" s="31"/>
      <c r="O516" s="31"/>
      <c r="P516" s="31"/>
      <c r="Q516" s="31"/>
      <c r="R516" s="31"/>
      <c r="S516" s="31"/>
      <c r="T516" s="31"/>
      <c r="U516" s="31"/>
      <c r="V516" s="31"/>
      <c r="W516" s="31"/>
      <c r="X516" s="31"/>
      <c r="Y516" s="31"/>
      <c r="Z516" s="31"/>
      <c r="AA516" s="31"/>
    </row>
    <row r="517">
      <c r="A517" s="19" t="s">
        <v>1524</v>
      </c>
      <c r="D517" s="31"/>
      <c r="E517" s="108"/>
      <c r="F517" s="31"/>
      <c r="G517" s="31"/>
      <c r="H517" s="31"/>
      <c r="I517" s="31"/>
      <c r="J517" s="99"/>
      <c r="K517" s="116">
        <f t="shared" si="5"/>
        <v>0</v>
      </c>
      <c r="L517" s="31"/>
      <c r="M517" s="31"/>
      <c r="N517" s="31"/>
      <c r="O517" s="31"/>
      <c r="P517" s="31"/>
      <c r="Q517" s="31"/>
      <c r="R517" s="31"/>
      <c r="S517" s="31"/>
      <c r="T517" s="31"/>
      <c r="U517" s="31"/>
      <c r="V517" s="31"/>
      <c r="W517" s="31"/>
      <c r="X517" s="31"/>
      <c r="Y517" s="31"/>
      <c r="Z517" s="31"/>
      <c r="AA517" s="31"/>
    </row>
    <row r="518">
      <c r="A518" s="19" t="s">
        <v>1528</v>
      </c>
      <c r="D518" s="31"/>
      <c r="E518" s="108"/>
      <c r="F518" s="31"/>
      <c r="G518" s="31"/>
      <c r="H518" s="31"/>
      <c r="I518" s="31"/>
      <c r="J518" s="99"/>
      <c r="K518" s="116">
        <f t="shared" si="5"/>
        <v>0</v>
      </c>
      <c r="L518" s="31"/>
      <c r="M518" s="31"/>
      <c r="N518" s="31"/>
      <c r="O518" s="31"/>
      <c r="P518" s="31"/>
      <c r="Q518" s="31"/>
      <c r="R518" s="31"/>
      <c r="S518" s="31"/>
      <c r="T518" s="31"/>
      <c r="U518" s="31"/>
      <c r="V518" s="31"/>
      <c r="W518" s="31"/>
      <c r="X518" s="31"/>
      <c r="Y518" s="31"/>
      <c r="Z518" s="31"/>
      <c r="AA518" s="31"/>
    </row>
    <row r="519">
      <c r="A519" s="19" t="s">
        <v>1531</v>
      </c>
      <c r="D519" s="31"/>
      <c r="E519" s="108"/>
      <c r="F519" s="31"/>
      <c r="G519" s="31"/>
      <c r="H519" s="31"/>
      <c r="I519" s="31"/>
      <c r="J519" s="99"/>
      <c r="K519" s="116">
        <f t="shared" si="5"/>
        <v>0</v>
      </c>
      <c r="L519" s="31"/>
      <c r="M519" s="31"/>
      <c r="N519" s="31"/>
      <c r="O519" s="31"/>
      <c r="P519" s="31"/>
      <c r="Q519" s="31"/>
      <c r="R519" s="31"/>
      <c r="S519" s="31"/>
      <c r="T519" s="31"/>
      <c r="U519" s="31"/>
      <c r="V519" s="31"/>
      <c r="W519" s="31"/>
      <c r="X519" s="31"/>
      <c r="Y519" s="31"/>
      <c r="Z519" s="31"/>
      <c r="AA519" s="31"/>
    </row>
    <row r="520">
      <c r="A520" s="19" t="s">
        <v>1534</v>
      </c>
      <c r="D520" s="31"/>
      <c r="E520" s="108"/>
      <c r="F520" s="31"/>
      <c r="G520" s="31"/>
      <c r="H520" s="31"/>
      <c r="I520" s="31"/>
      <c r="J520" s="99"/>
      <c r="K520" s="116">
        <f t="shared" si="5"/>
        <v>0</v>
      </c>
      <c r="L520" s="31"/>
      <c r="M520" s="31"/>
      <c r="N520" s="31"/>
      <c r="O520" s="31"/>
      <c r="P520" s="31"/>
      <c r="Q520" s="31"/>
      <c r="R520" s="31"/>
      <c r="S520" s="31"/>
      <c r="T520" s="31"/>
      <c r="U520" s="31"/>
      <c r="V520" s="31"/>
      <c r="W520" s="31"/>
      <c r="X520" s="31"/>
      <c r="Y520" s="31"/>
      <c r="Z520" s="31"/>
      <c r="AA520" s="31"/>
    </row>
    <row r="521">
      <c r="A521" s="19" t="s">
        <v>1537</v>
      </c>
      <c r="D521" s="31"/>
      <c r="E521" s="108"/>
      <c r="F521" s="31"/>
      <c r="G521" s="31"/>
      <c r="H521" s="31"/>
      <c r="I521" s="31"/>
      <c r="J521" s="99"/>
      <c r="K521" s="116">
        <f t="shared" si="5"/>
        <v>0</v>
      </c>
      <c r="L521" s="31"/>
      <c r="M521" s="31"/>
      <c r="N521" s="31"/>
      <c r="O521" s="31"/>
      <c r="P521" s="31"/>
      <c r="Q521" s="31"/>
      <c r="R521" s="31"/>
      <c r="S521" s="31"/>
      <c r="T521" s="31"/>
      <c r="U521" s="31"/>
      <c r="V521" s="31"/>
      <c r="W521" s="31"/>
      <c r="X521" s="31"/>
      <c r="Y521" s="31"/>
      <c r="Z521" s="31"/>
      <c r="AA521" s="31"/>
    </row>
    <row r="522">
      <c r="A522" s="19" t="s">
        <v>1540</v>
      </c>
      <c r="D522" s="31"/>
      <c r="E522" s="108"/>
      <c r="F522" s="31"/>
      <c r="G522" s="31"/>
      <c r="H522" s="31"/>
      <c r="I522" s="31"/>
      <c r="J522" s="99"/>
      <c r="K522" s="116">
        <f t="shared" si="5"/>
        <v>0</v>
      </c>
      <c r="L522" s="31"/>
      <c r="M522" s="31"/>
      <c r="N522" s="31"/>
      <c r="O522" s="31"/>
      <c r="P522" s="31"/>
      <c r="Q522" s="31"/>
      <c r="R522" s="31"/>
      <c r="S522" s="31"/>
      <c r="T522" s="31"/>
      <c r="U522" s="31"/>
      <c r="V522" s="31"/>
      <c r="W522" s="31"/>
      <c r="X522" s="31"/>
      <c r="Y522" s="31"/>
      <c r="Z522" s="31"/>
      <c r="AA522" s="31"/>
    </row>
    <row r="523">
      <c r="A523" s="19" t="s">
        <v>1544</v>
      </c>
      <c r="D523" s="31"/>
      <c r="E523" s="108"/>
      <c r="F523" s="31"/>
      <c r="G523" s="31"/>
      <c r="H523" s="31"/>
      <c r="I523" s="31"/>
      <c r="J523" s="99"/>
      <c r="K523" s="116">
        <f t="shared" si="5"/>
        <v>0</v>
      </c>
      <c r="L523" s="31"/>
      <c r="M523" s="31"/>
      <c r="N523" s="31"/>
      <c r="O523" s="31"/>
      <c r="P523" s="31"/>
      <c r="Q523" s="31"/>
      <c r="R523" s="31"/>
      <c r="S523" s="31"/>
      <c r="T523" s="31"/>
      <c r="U523" s="31"/>
      <c r="V523" s="31"/>
      <c r="W523" s="31"/>
      <c r="X523" s="31"/>
      <c r="Y523" s="31"/>
      <c r="Z523" s="31"/>
      <c r="AA523" s="31"/>
    </row>
    <row r="524">
      <c r="A524" s="19" t="s">
        <v>1547</v>
      </c>
      <c r="D524" s="31"/>
      <c r="E524" s="108"/>
      <c r="F524" s="31"/>
      <c r="G524" s="31"/>
      <c r="H524" s="31"/>
      <c r="I524" s="31"/>
      <c r="J524" s="99"/>
      <c r="K524" s="116">
        <f t="shared" si="5"/>
        <v>0</v>
      </c>
      <c r="L524" s="31"/>
      <c r="M524" s="31"/>
      <c r="N524" s="31"/>
      <c r="O524" s="31"/>
      <c r="P524" s="31"/>
      <c r="Q524" s="31"/>
      <c r="R524" s="31"/>
      <c r="S524" s="31"/>
      <c r="T524" s="31"/>
      <c r="U524" s="31"/>
      <c r="V524" s="31"/>
      <c r="W524" s="31"/>
      <c r="X524" s="31"/>
      <c r="Y524" s="31"/>
      <c r="Z524" s="31"/>
      <c r="AA524" s="31"/>
    </row>
    <row r="525">
      <c r="A525" s="19" t="s">
        <v>1550</v>
      </c>
      <c r="D525" s="31"/>
      <c r="E525" s="108"/>
      <c r="F525" s="31"/>
      <c r="G525" s="31"/>
      <c r="H525" s="31"/>
      <c r="I525" s="31"/>
      <c r="J525" s="99"/>
      <c r="K525" s="116">
        <f t="shared" si="5"/>
        <v>0</v>
      </c>
      <c r="L525" s="31"/>
      <c r="M525" s="31"/>
      <c r="N525" s="31"/>
      <c r="O525" s="31"/>
      <c r="P525" s="31"/>
      <c r="Q525" s="31"/>
      <c r="R525" s="31"/>
      <c r="S525" s="31"/>
      <c r="T525" s="31"/>
      <c r="U525" s="31"/>
      <c r="V525" s="31"/>
      <c r="W525" s="31"/>
      <c r="X525" s="31"/>
      <c r="Y525" s="31"/>
      <c r="Z525" s="31"/>
      <c r="AA525" s="31"/>
    </row>
    <row r="526">
      <c r="A526" s="19" t="s">
        <v>1553</v>
      </c>
      <c r="D526" s="31"/>
      <c r="E526" s="108"/>
      <c r="F526" s="31"/>
      <c r="G526" s="31"/>
      <c r="H526" s="31"/>
      <c r="I526" s="31"/>
      <c r="J526" s="99"/>
      <c r="K526" s="116">
        <f t="shared" si="5"/>
        <v>0</v>
      </c>
      <c r="L526" s="31"/>
      <c r="M526" s="31"/>
      <c r="N526" s="31"/>
      <c r="O526" s="31"/>
      <c r="P526" s="31"/>
      <c r="Q526" s="31"/>
      <c r="R526" s="31"/>
      <c r="S526" s="31"/>
      <c r="T526" s="31"/>
      <c r="U526" s="31"/>
      <c r="V526" s="31"/>
      <c r="W526" s="31"/>
      <c r="X526" s="31"/>
      <c r="Y526" s="31"/>
      <c r="Z526" s="31"/>
      <c r="AA526" s="31"/>
    </row>
    <row r="527">
      <c r="A527" s="19" t="s">
        <v>1556</v>
      </c>
      <c r="D527" s="31"/>
      <c r="E527" s="108"/>
      <c r="F527" s="31"/>
      <c r="G527" s="31"/>
      <c r="H527" s="31"/>
      <c r="I527" s="31"/>
      <c r="J527" s="99"/>
      <c r="K527" s="116">
        <f t="shared" si="5"/>
        <v>0</v>
      </c>
      <c r="L527" s="31"/>
      <c r="M527" s="31"/>
      <c r="N527" s="31"/>
      <c r="O527" s="31"/>
      <c r="P527" s="31"/>
      <c r="Q527" s="31"/>
      <c r="R527" s="31"/>
      <c r="S527" s="31"/>
      <c r="T527" s="31"/>
      <c r="U527" s="31"/>
      <c r="V527" s="31"/>
      <c r="W527" s="31"/>
      <c r="X527" s="31"/>
      <c r="Y527" s="31"/>
      <c r="Z527" s="31"/>
      <c r="AA527" s="31"/>
    </row>
    <row r="528">
      <c r="A528" s="19" t="s">
        <v>1559</v>
      </c>
      <c r="D528" s="31"/>
      <c r="E528" s="108"/>
      <c r="F528" s="31"/>
      <c r="G528" s="31"/>
      <c r="H528" s="31"/>
      <c r="I528" s="31"/>
      <c r="J528" s="99"/>
      <c r="K528" s="116">
        <f t="shared" si="5"/>
        <v>0</v>
      </c>
      <c r="L528" s="31"/>
      <c r="M528" s="31"/>
      <c r="N528" s="31"/>
      <c r="O528" s="31"/>
      <c r="P528" s="31"/>
      <c r="Q528" s="31"/>
      <c r="R528" s="31"/>
      <c r="S528" s="31"/>
      <c r="T528" s="31"/>
      <c r="U528" s="31"/>
      <c r="V528" s="31"/>
      <c r="W528" s="31"/>
      <c r="X528" s="31"/>
      <c r="Y528" s="31"/>
      <c r="Z528" s="31"/>
      <c r="AA528" s="31"/>
    </row>
    <row r="529">
      <c r="A529" s="19" t="s">
        <v>1561</v>
      </c>
      <c r="D529" s="31"/>
      <c r="E529" s="108"/>
      <c r="F529" s="31"/>
      <c r="G529" s="31"/>
      <c r="H529" s="31"/>
      <c r="I529" s="31"/>
      <c r="J529" s="99"/>
      <c r="K529" s="116">
        <f t="shared" si="5"/>
        <v>0</v>
      </c>
      <c r="L529" s="31"/>
      <c r="M529" s="31"/>
      <c r="N529" s="31"/>
      <c r="O529" s="31"/>
      <c r="P529" s="31"/>
      <c r="Q529" s="31"/>
      <c r="R529" s="31"/>
      <c r="S529" s="31"/>
      <c r="T529" s="31"/>
      <c r="U529" s="31"/>
      <c r="V529" s="31"/>
      <c r="W529" s="31"/>
      <c r="X529" s="31"/>
      <c r="Y529" s="31"/>
      <c r="Z529" s="31"/>
      <c r="AA529" s="31"/>
    </row>
    <row r="530">
      <c r="A530" s="19" t="s">
        <v>1563</v>
      </c>
      <c r="D530" s="31"/>
      <c r="E530" s="108"/>
      <c r="F530" s="31"/>
      <c r="G530" s="31"/>
      <c r="H530" s="31"/>
      <c r="I530" s="31"/>
      <c r="J530" s="99"/>
      <c r="K530" s="116">
        <f t="shared" si="5"/>
        <v>0</v>
      </c>
      <c r="L530" s="31"/>
      <c r="M530" s="31"/>
      <c r="N530" s="31"/>
      <c r="O530" s="31"/>
      <c r="P530" s="31"/>
      <c r="Q530" s="31"/>
      <c r="R530" s="31"/>
      <c r="S530" s="31"/>
      <c r="T530" s="31"/>
      <c r="U530" s="31"/>
      <c r="V530" s="31"/>
      <c r="W530" s="31"/>
      <c r="X530" s="31"/>
      <c r="Y530" s="31"/>
      <c r="Z530" s="31"/>
      <c r="AA530" s="31"/>
    </row>
    <row r="531">
      <c r="A531" s="19" t="s">
        <v>1566</v>
      </c>
      <c r="D531" s="31"/>
      <c r="E531" s="108"/>
      <c r="F531" s="31"/>
      <c r="G531" s="31"/>
      <c r="H531" s="31"/>
      <c r="I531" s="31"/>
      <c r="J531" s="99"/>
      <c r="K531" s="116">
        <f t="shared" si="5"/>
        <v>0</v>
      </c>
      <c r="L531" s="31"/>
      <c r="M531" s="31"/>
      <c r="N531" s="31"/>
      <c r="O531" s="31"/>
      <c r="P531" s="31"/>
      <c r="Q531" s="31"/>
      <c r="R531" s="31"/>
      <c r="S531" s="31"/>
      <c r="T531" s="31"/>
      <c r="U531" s="31"/>
      <c r="V531" s="31"/>
      <c r="W531" s="31"/>
      <c r="X531" s="31"/>
      <c r="Y531" s="31"/>
      <c r="Z531" s="31"/>
      <c r="AA531" s="31"/>
    </row>
    <row r="532">
      <c r="A532" s="19" t="s">
        <v>1569</v>
      </c>
      <c r="D532" s="31"/>
      <c r="E532" s="108"/>
      <c r="F532" s="31"/>
      <c r="G532" s="31"/>
      <c r="H532" s="31"/>
      <c r="I532" s="31"/>
      <c r="J532" s="99"/>
      <c r="K532" s="116">
        <f t="shared" si="5"/>
        <v>0</v>
      </c>
      <c r="L532" s="31"/>
      <c r="M532" s="31"/>
      <c r="N532" s="31"/>
      <c r="O532" s="31"/>
      <c r="P532" s="31"/>
      <c r="Q532" s="31"/>
      <c r="R532" s="31"/>
      <c r="S532" s="31"/>
      <c r="T532" s="31"/>
      <c r="U532" s="31"/>
      <c r="V532" s="31"/>
      <c r="W532" s="31"/>
      <c r="X532" s="31"/>
      <c r="Y532" s="31"/>
      <c r="Z532" s="31"/>
      <c r="AA532" s="31"/>
    </row>
    <row r="533">
      <c r="A533" s="19" t="s">
        <v>1571</v>
      </c>
      <c r="D533" s="31"/>
      <c r="E533" s="108"/>
      <c r="F533" s="31"/>
      <c r="G533" s="31"/>
      <c r="H533" s="31"/>
      <c r="I533" s="31"/>
      <c r="J533" s="99"/>
      <c r="K533" s="116">
        <f t="shared" si="5"/>
        <v>0</v>
      </c>
      <c r="L533" s="31"/>
      <c r="M533" s="31"/>
      <c r="N533" s="31"/>
      <c r="O533" s="31"/>
      <c r="P533" s="31"/>
      <c r="Q533" s="31"/>
      <c r="R533" s="31"/>
      <c r="S533" s="31"/>
      <c r="T533" s="31"/>
      <c r="U533" s="31"/>
      <c r="V533" s="31"/>
      <c r="W533" s="31"/>
      <c r="X533" s="31"/>
      <c r="Y533" s="31"/>
      <c r="Z533" s="31"/>
      <c r="AA533" s="31"/>
    </row>
    <row r="534">
      <c r="A534" s="19" t="s">
        <v>1573</v>
      </c>
      <c r="D534" s="31"/>
      <c r="E534" s="108"/>
      <c r="F534" s="31"/>
      <c r="G534" s="31"/>
      <c r="H534" s="31"/>
      <c r="I534" s="31"/>
      <c r="J534" s="99"/>
      <c r="K534" s="116">
        <f t="shared" si="5"/>
        <v>0</v>
      </c>
      <c r="L534" s="31"/>
      <c r="M534" s="31"/>
      <c r="N534" s="31"/>
      <c r="O534" s="31"/>
      <c r="P534" s="31"/>
      <c r="Q534" s="31"/>
      <c r="R534" s="31"/>
      <c r="S534" s="31"/>
      <c r="T534" s="31"/>
      <c r="U534" s="31"/>
      <c r="V534" s="31"/>
      <c r="W534" s="31"/>
      <c r="X534" s="31"/>
      <c r="Y534" s="31"/>
      <c r="Z534" s="31"/>
      <c r="AA534" s="31"/>
    </row>
    <row r="535">
      <c r="A535" s="19" t="s">
        <v>1575</v>
      </c>
      <c r="D535" s="31"/>
      <c r="E535" s="108"/>
      <c r="F535" s="31"/>
      <c r="G535" s="31"/>
      <c r="H535" s="31"/>
      <c r="I535" s="31"/>
      <c r="J535" s="99"/>
      <c r="K535" s="116">
        <f t="shared" si="5"/>
        <v>0</v>
      </c>
      <c r="L535" s="31"/>
      <c r="M535" s="31"/>
      <c r="N535" s="31"/>
      <c r="O535" s="31"/>
      <c r="P535" s="31"/>
      <c r="Q535" s="31"/>
      <c r="R535" s="31"/>
      <c r="S535" s="31"/>
      <c r="T535" s="31"/>
      <c r="U535" s="31"/>
      <c r="V535" s="31"/>
      <c r="W535" s="31"/>
      <c r="X535" s="31"/>
      <c r="Y535" s="31"/>
      <c r="Z535" s="31"/>
      <c r="AA535" s="31"/>
    </row>
    <row r="536">
      <c r="A536" s="19" t="s">
        <v>1578</v>
      </c>
      <c r="D536" s="31"/>
      <c r="E536" s="108"/>
      <c r="F536" s="31"/>
      <c r="G536" s="31"/>
      <c r="H536" s="31"/>
      <c r="I536" s="31"/>
      <c r="J536" s="99"/>
      <c r="K536" s="116">
        <f t="shared" si="5"/>
        <v>0</v>
      </c>
      <c r="L536" s="31"/>
      <c r="M536" s="31"/>
      <c r="N536" s="31"/>
      <c r="O536" s="31"/>
      <c r="P536" s="31"/>
      <c r="Q536" s="31"/>
      <c r="R536" s="31"/>
      <c r="S536" s="31"/>
      <c r="T536" s="31"/>
      <c r="U536" s="31"/>
      <c r="V536" s="31"/>
      <c r="W536" s="31"/>
      <c r="X536" s="31"/>
      <c r="Y536" s="31"/>
      <c r="Z536" s="31"/>
      <c r="AA536" s="31"/>
    </row>
    <row r="537">
      <c r="A537" s="19" t="s">
        <v>1581</v>
      </c>
      <c r="D537" s="31"/>
      <c r="E537" s="108"/>
      <c r="F537" s="31"/>
      <c r="G537" s="31"/>
      <c r="H537" s="31"/>
      <c r="I537" s="31"/>
      <c r="J537" s="99"/>
      <c r="K537" s="116">
        <f t="shared" si="5"/>
        <v>0</v>
      </c>
      <c r="L537" s="31"/>
      <c r="M537" s="31"/>
      <c r="N537" s="31"/>
      <c r="O537" s="31"/>
      <c r="P537" s="31"/>
      <c r="Q537" s="31"/>
      <c r="R537" s="31"/>
      <c r="S537" s="31"/>
      <c r="T537" s="31"/>
      <c r="U537" s="31"/>
      <c r="V537" s="31"/>
      <c r="W537" s="31"/>
      <c r="X537" s="31"/>
      <c r="Y537" s="31"/>
      <c r="Z537" s="31"/>
      <c r="AA537" s="31"/>
    </row>
    <row r="538">
      <c r="A538" s="19" t="s">
        <v>1585</v>
      </c>
      <c r="D538" s="31"/>
      <c r="E538" s="108"/>
      <c r="F538" s="31"/>
      <c r="G538" s="31"/>
      <c r="H538" s="31"/>
      <c r="I538" s="31"/>
      <c r="J538" s="99"/>
      <c r="K538" s="116">
        <f t="shared" si="5"/>
        <v>0</v>
      </c>
      <c r="L538" s="31"/>
      <c r="M538" s="31"/>
      <c r="N538" s="31"/>
      <c r="O538" s="31"/>
      <c r="P538" s="31"/>
      <c r="Q538" s="31"/>
      <c r="R538" s="31"/>
      <c r="S538" s="31"/>
      <c r="T538" s="31"/>
      <c r="U538" s="31"/>
      <c r="V538" s="31"/>
      <c r="W538" s="31"/>
      <c r="X538" s="31"/>
      <c r="Y538" s="31"/>
      <c r="Z538" s="31"/>
      <c r="AA538" s="31"/>
    </row>
    <row r="539">
      <c r="A539" s="19" t="s">
        <v>1588</v>
      </c>
      <c r="D539" s="31"/>
      <c r="E539" s="108"/>
      <c r="F539" s="31"/>
      <c r="G539" s="31"/>
      <c r="H539" s="31"/>
      <c r="I539" s="31"/>
      <c r="J539" s="99"/>
      <c r="K539" s="116">
        <f t="shared" si="5"/>
        <v>0</v>
      </c>
      <c r="L539" s="31"/>
      <c r="M539" s="31"/>
      <c r="N539" s="31"/>
      <c r="O539" s="31"/>
      <c r="P539" s="31"/>
      <c r="Q539" s="31"/>
      <c r="R539" s="31"/>
      <c r="S539" s="31"/>
      <c r="T539" s="31"/>
      <c r="U539" s="31"/>
      <c r="V539" s="31"/>
      <c r="W539" s="31"/>
      <c r="X539" s="31"/>
      <c r="Y539" s="31"/>
      <c r="Z539" s="31"/>
      <c r="AA539" s="31"/>
    </row>
    <row r="540">
      <c r="A540" s="19" t="s">
        <v>1591</v>
      </c>
      <c r="D540" s="31"/>
      <c r="E540" s="108"/>
      <c r="F540" s="31"/>
      <c r="G540" s="31"/>
      <c r="H540" s="31"/>
      <c r="I540" s="31"/>
      <c r="J540" s="99"/>
      <c r="K540" s="116">
        <f t="shared" si="5"/>
        <v>0</v>
      </c>
      <c r="L540" s="31"/>
      <c r="M540" s="31"/>
      <c r="N540" s="31"/>
      <c r="O540" s="31"/>
      <c r="P540" s="31"/>
      <c r="Q540" s="31"/>
      <c r="R540" s="31"/>
      <c r="S540" s="31"/>
      <c r="T540" s="31"/>
      <c r="U540" s="31"/>
      <c r="V540" s="31"/>
      <c r="W540" s="31"/>
      <c r="X540" s="31"/>
      <c r="Y540" s="31"/>
      <c r="Z540" s="31"/>
      <c r="AA540" s="31"/>
    </row>
    <row r="541">
      <c r="A541" s="19" t="s">
        <v>1595</v>
      </c>
      <c r="D541" s="31"/>
      <c r="E541" s="108"/>
      <c r="F541" s="31"/>
      <c r="G541" s="31"/>
      <c r="H541" s="31"/>
      <c r="I541" s="31"/>
      <c r="J541" s="99"/>
      <c r="K541" s="116">
        <f t="shared" si="5"/>
        <v>0</v>
      </c>
      <c r="L541" s="31"/>
      <c r="M541" s="31"/>
      <c r="N541" s="31"/>
      <c r="O541" s="31"/>
      <c r="P541" s="31"/>
      <c r="Q541" s="31"/>
      <c r="R541" s="31"/>
      <c r="S541" s="31"/>
      <c r="T541" s="31"/>
      <c r="U541" s="31"/>
      <c r="V541" s="31"/>
      <c r="W541" s="31"/>
      <c r="X541" s="31"/>
      <c r="Y541" s="31"/>
      <c r="Z541" s="31"/>
      <c r="AA541" s="31"/>
    </row>
    <row r="542">
      <c r="A542" s="19" t="s">
        <v>1599</v>
      </c>
      <c r="D542" s="31"/>
      <c r="E542" s="108"/>
      <c r="F542" s="31"/>
      <c r="G542" s="31"/>
      <c r="H542" s="31"/>
      <c r="I542" s="31"/>
      <c r="J542" s="99"/>
      <c r="K542" s="116">
        <f t="shared" si="5"/>
        <v>0</v>
      </c>
      <c r="L542" s="31"/>
      <c r="M542" s="31"/>
      <c r="N542" s="31"/>
      <c r="O542" s="31"/>
      <c r="P542" s="31"/>
      <c r="Q542" s="31"/>
      <c r="R542" s="31"/>
      <c r="S542" s="31"/>
      <c r="T542" s="31"/>
      <c r="U542" s="31"/>
      <c r="V542" s="31"/>
      <c r="W542" s="31"/>
      <c r="X542" s="31"/>
      <c r="Y542" s="31"/>
      <c r="Z542" s="31"/>
      <c r="AA542" s="31"/>
    </row>
    <row r="543">
      <c r="A543" s="19" t="s">
        <v>1603</v>
      </c>
      <c r="D543" s="31"/>
      <c r="E543" s="108"/>
      <c r="F543" s="31"/>
      <c r="G543" s="31"/>
      <c r="H543" s="31"/>
      <c r="I543" s="31"/>
      <c r="J543" s="99"/>
      <c r="K543" s="116">
        <f t="shared" si="5"/>
        <v>0</v>
      </c>
      <c r="L543" s="31"/>
      <c r="M543" s="31"/>
      <c r="N543" s="31"/>
      <c r="O543" s="31"/>
      <c r="P543" s="31"/>
      <c r="Q543" s="31"/>
      <c r="R543" s="31"/>
      <c r="S543" s="31"/>
      <c r="T543" s="31"/>
      <c r="U543" s="31"/>
      <c r="V543" s="31"/>
      <c r="W543" s="31"/>
      <c r="X543" s="31"/>
      <c r="Y543" s="31"/>
      <c r="Z543" s="31"/>
      <c r="AA543" s="31"/>
    </row>
    <row r="544">
      <c r="A544" s="19" t="s">
        <v>1606</v>
      </c>
      <c r="D544" s="31"/>
      <c r="E544" s="108"/>
      <c r="F544" s="31"/>
      <c r="G544" s="31"/>
      <c r="H544" s="31"/>
      <c r="I544" s="31"/>
      <c r="J544" s="99"/>
      <c r="K544" s="116">
        <f t="shared" si="5"/>
        <v>0</v>
      </c>
      <c r="L544" s="31"/>
      <c r="M544" s="31"/>
      <c r="N544" s="31"/>
      <c r="O544" s="31"/>
      <c r="P544" s="31"/>
      <c r="Q544" s="31"/>
      <c r="R544" s="31"/>
      <c r="S544" s="31"/>
      <c r="T544" s="31"/>
      <c r="U544" s="31"/>
      <c r="V544" s="31"/>
      <c r="W544" s="31"/>
      <c r="X544" s="31"/>
      <c r="Y544" s="31"/>
      <c r="Z544" s="31"/>
      <c r="AA544" s="31"/>
    </row>
    <row r="545">
      <c r="A545" s="19" t="s">
        <v>1608</v>
      </c>
      <c r="D545" s="31"/>
      <c r="E545" s="108"/>
      <c r="F545" s="31"/>
      <c r="G545" s="31"/>
      <c r="H545" s="31"/>
      <c r="I545" s="31"/>
      <c r="J545" s="99"/>
      <c r="K545" s="116">
        <f t="shared" si="5"/>
        <v>0</v>
      </c>
      <c r="L545" s="31"/>
      <c r="M545" s="31"/>
      <c r="N545" s="31"/>
      <c r="O545" s="31"/>
      <c r="P545" s="31"/>
      <c r="Q545" s="31"/>
      <c r="R545" s="31"/>
      <c r="S545" s="31"/>
      <c r="T545" s="31"/>
      <c r="U545" s="31"/>
      <c r="V545" s="31"/>
      <c r="W545" s="31"/>
      <c r="X545" s="31"/>
      <c r="Y545" s="31"/>
      <c r="Z545" s="31"/>
      <c r="AA545" s="31"/>
    </row>
    <row r="546">
      <c r="A546" s="19" t="s">
        <v>1610</v>
      </c>
      <c r="D546" s="31"/>
      <c r="E546" s="108"/>
      <c r="F546" s="31"/>
      <c r="G546" s="31"/>
      <c r="H546" s="31"/>
      <c r="I546" s="31"/>
      <c r="J546" s="99"/>
      <c r="K546" s="116">
        <f t="shared" si="5"/>
        <v>0</v>
      </c>
      <c r="L546" s="31"/>
      <c r="M546" s="31"/>
      <c r="N546" s="31"/>
      <c r="O546" s="31"/>
      <c r="P546" s="31"/>
      <c r="Q546" s="31"/>
      <c r="R546" s="31"/>
      <c r="S546" s="31"/>
      <c r="T546" s="31"/>
      <c r="U546" s="31"/>
      <c r="V546" s="31"/>
      <c r="W546" s="31"/>
      <c r="X546" s="31"/>
      <c r="Y546" s="31"/>
      <c r="Z546" s="31"/>
      <c r="AA546" s="31"/>
    </row>
    <row r="547">
      <c r="A547" s="19" t="s">
        <v>1613</v>
      </c>
      <c r="D547" s="31"/>
      <c r="E547" s="108"/>
      <c r="F547" s="31"/>
      <c r="G547" s="31"/>
      <c r="H547" s="31"/>
      <c r="I547" s="31"/>
      <c r="J547" s="99"/>
      <c r="K547" s="116">
        <f t="shared" si="5"/>
        <v>0</v>
      </c>
      <c r="L547" s="31"/>
      <c r="M547" s="31"/>
      <c r="N547" s="31"/>
      <c r="O547" s="31"/>
      <c r="P547" s="31"/>
      <c r="Q547" s="31"/>
      <c r="R547" s="31"/>
      <c r="S547" s="31"/>
      <c r="T547" s="31"/>
      <c r="U547" s="31"/>
      <c r="V547" s="31"/>
      <c r="W547" s="31"/>
      <c r="X547" s="31"/>
      <c r="Y547" s="31"/>
      <c r="Z547" s="31"/>
      <c r="AA547" s="31"/>
    </row>
    <row r="548">
      <c r="A548" s="19" t="s">
        <v>1615</v>
      </c>
      <c r="D548" s="31"/>
      <c r="E548" s="108"/>
      <c r="F548" s="31"/>
      <c r="G548" s="31"/>
      <c r="H548" s="31"/>
      <c r="I548" s="31"/>
      <c r="J548" s="99"/>
      <c r="K548" s="116">
        <f t="shared" si="5"/>
        <v>0</v>
      </c>
      <c r="L548" s="31"/>
      <c r="M548" s="31"/>
      <c r="N548" s="31"/>
      <c r="O548" s="31"/>
      <c r="P548" s="31"/>
      <c r="Q548" s="31"/>
      <c r="R548" s="31"/>
      <c r="S548" s="31"/>
      <c r="T548" s="31"/>
      <c r="U548" s="31"/>
      <c r="V548" s="31"/>
      <c r="W548" s="31"/>
      <c r="X548" s="31"/>
      <c r="Y548" s="31"/>
      <c r="Z548" s="31"/>
      <c r="AA548" s="31"/>
    </row>
    <row r="549">
      <c r="A549" s="19" t="s">
        <v>1618</v>
      </c>
      <c r="D549" s="31"/>
      <c r="E549" s="108"/>
      <c r="F549" s="31"/>
      <c r="G549" s="31"/>
      <c r="H549" s="31"/>
      <c r="I549" s="31"/>
      <c r="J549" s="99"/>
      <c r="K549" s="116">
        <f t="shared" si="5"/>
        <v>0</v>
      </c>
      <c r="L549" s="31"/>
      <c r="M549" s="31"/>
      <c r="N549" s="31"/>
      <c r="O549" s="31"/>
      <c r="P549" s="31"/>
      <c r="Q549" s="31"/>
      <c r="R549" s="31"/>
      <c r="S549" s="31"/>
      <c r="T549" s="31"/>
      <c r="U549" s="31"/>
      <c r="V549" s="31"/>
      <c r="W549" s="31"/>
      <c r="X549" s="31"/>
      <c r="Y549" s="31"/>
      <c r="Z549" s="31"/>
      <c r="AA549" s="31"/>
    </row>
    <row r="550">
      <c r="A550" s="19" t="s">
        <v>1622</v>
      </c>
      <c r="D550" s="31"/>
      <c r="E550" s="108"/>
      <c r="F550" s="31"/>
      <c r="G550" s="31"/>
      <c r="H550" s="31"/>
      <c r="I550" s="31"/>
      <c r="J550" s="99"/>
      <c r="K550" s="116">
        <f t="shared" si="5"/>
        <v>0</v>
      </c>
      <c r="L550" s="31"/>
      <c r="M550" s="31"/>
      <c r="N550" s="31"/>
      <c r="O550" s="31"/>
      <c r="P550" s="31"/>
      <c r="Q550" s="31"/>
      <c r="R550" s="31"/>
      <c r="S550" s="31"/>
      <c r="T550" s="31"/>
      <c r="U550" s="31"/>
      <c r="V550" s="31"/>
      <c r="W550" s="31"/>
      <c r="X550" s="31"/>
      <c r="Y550" s="31"/>
      <c r="Z550" s="31"/>
      <c r="AA550" s="31"/>
    </row>
    <row r="551">
      <c r="A551" s="19" t="s">
        <v>1625</v>
      </c>
      <c r="D551" s="31"/>
      <c r="E551" s="108"/>
      <c r="F551" s="31"/>
      <c r="G551" s="31"/>
      <c r="H551" s="31"/>
      <c r="I551" s="31"/>
      <c r="J551" s="99"/>
      <c r="K551" s="116">
        <f t="shared" si="5"/>
        <v>0</v>
      </c>
      <c r="L551" s="31"/>
      <c r="M551" s="31"/>
      <c r="N551" s="31"/>
      <c r="O551" s="31"/>
      <c r="P551" s="31"/>
      <c r="Q551" s="31"/>
      <c r="R551" s="31"/>
      <c r="S551" s="31"/>
      <c r="T551" s="31"/>
      <c r="U551" s="31"/>
      <c r="V551" s="31"/>
      <c r="W551" s="31"/>
      <c r="X551" s="31"/>
      <c r="Y551" s="31"/>
      <c r="Z551" s="31"/>
      <c r="AA551" s="31"/>
    </row>
    <row r="552">
      <c r="A552" s="19" t="s">
        <v>1628</v>
      </c>
      <c r="D552" s="31"/>
      <c r="E552" s="108"/>
      <c r="F552" s="31"/>
      <c r="G552" s="31"/>
      <c r="H552" s="31"/>
      <c r="I552" s="31"/>
      <c r="J552" s="99"/>
      <c r="K552" s="116">
        <f t="shared" si="5"/>
        <v>0</v>
      </c>
      <c r="L552" s="31"/>
      <c r="M552" s="31"/>
      <c r="N552" s="31"/>
      <c r="O552" s="31"/>
      <c r="P552" s="31"/>
      <c r="Q552" s="31"/>
      <c r="R552" s="31"/>
      <c r="S552" s="31"/>
      <c r="T552" s="31"/>
      <c r="U552" s="31"/>
      <c r="V552" s="31"/>
      <c r="W552" s="31"/>
      <c r="X552" s="31"/>
      <c r="Y552" s="31"/>
      <c r="Z552" s="31"/>
      <c r="AA552" s="31"/>
    </row>
    <row r="553">
      <c r="A553" s="19" t="s">
        <v>1631</v>
      </c>
      <c r="D553" s="31"/>
      <c r="E553" s="108"/>
      <c r="F553" s="31"/>
      <c r="G553" s="31"/>
      <c r="H553" s="31"/>
      <c r="I553" s="31"/>
      <c r="J553" s="99"/>
      <c r="K553" s="116">
        <f t="shared" si="5"/>
        <v>0</v>
      </c>
      <c r="L553" s="31"/>
      <c r="M553" s="31"/>
      <c r="N553" s="31"/>
      <c r="O553" s="31"/>
      <c r="P553" s="31"/>
      <c r="Q553" s="31"/>
      <c r="R553" s="31"/>
      <c r="S553" s="31"/>
      <c r="T553" s="31"/>
      <c r="U553" s="31"/>
      <c r="V553" s="31"/>
      <c r="W553" s="31"/>
      <c r="X553" s="31"/>
      <c r="Y553" s="31"/>
      <c r="Z553" s="31"/>
      <c r="AA553" s="31"/>
    </row>
    <row r="554">
      <c r="A554" s="19" t="s">
        <v>1634</v>
      </c>
      <c r="D554" s="31"/>
      <c r="E554" s="108"/>
      <c r="F554" s="31"/>
      <c r="G554" s="31"/>
      <c r="H554" s="31"/>
      <c r="I554" s="31"/>
      <c r="J554" s="99"/>
      <c r="K554" s="116">
        <f t="shared" si="5"/>
        <v>0</v>
      </c>
      <c r="L554" s="31"/>
      <c r="M554" s="31"/>
      <c r="N554" s="31"/>
      <c r="O554" s="31"/>
      <c r="P554" s="31"/>
      <c r="Q554" s="31"/>
      <c r="R554" s="31"/>
      <c r="S554" s="31"/>
      <c r="T554" s="31"/>
      <c r="U554" s="31"/>
      <c r="V554" s="31"/>
      <c r="W554" s="31"/>
      <c r="X554" s="31"/>
      <c r="Y554" s="31"/>
      <c r="Z554" s="31"/>
      <c r="AA554" s="31"/>
    </row>
    <row r="555">
      <c r="A555" s="19" t="s">
        <v>1637</v>
      </c>
      <c r="D555" s="31"/>
      <c r="E555" s="108"/>
      <c r="F555" s="31"/>
      <c r="G555" s="31"/>
      <c r="H555" s="31"/>
      <c r="I555" s="31"/>
      <c r="J555" s="99"/>
      <c r="K555" s="116">
        <f t="shared" si="5"/>
        <v>0</v>
      </c>
      <c r="L555" s="31"/>
      <c r="M555" s="31"/>
      <c r="N555" s="31"/>
      <c r="O555" s="31"/>
      <c r="P555" s="31"/>
      <c r="Q555" s="31"/>
      <c r="R555" s="31"/>
      <c r="S555" s="31"/>
      <c r="T555" s="31"/>
      <c r="U555" s="31"/>
      <c r="V555" s="31"/>
      <c r="W555" s="31"/>
      <c r="X555" s="31"/>
      <c r="Y555" s="31"/>
      <c r="Z555" s="31"/>
      <c r="AA555" s="31"/>
    </row>
    <row r="556">
      <c r="A556" s="19" t="s">
        <v>1639</v>
      </c>
      <c r="D556" s="31"/>
      <c r="E556" s="108"/>
      <c r="F556" s="31"/>
      <c r="G556" s="31"/>
      <c r="H556" s="31"/>
      <c r="I556" s="31"/>
      <c r="J556" s="99"/>
      <c r="K556" s="116">
        <f t="shared" si="5"/>
        <v>0</v>
      </c>
      <c r="L556" s="31"/>
      <c r="M556" s="31"/>
      <c r="N556" s="31"/>
      <c r="O556" s="31"/>
      <c r="P556" s="31"/>
      <c r="Q556" s="31"/>
      <c r="R556" s="31"/>
      <c r="S556" s="31"/>
      <c r="T556" s="31"/>
      <c r="U556" s="31"/>
      <c r="V556" s="31"/>
      <c r="W556" s="31"/>
      <c r="X556" s="31"/>
      <c r="Y556" s="31"/>
      <c r="Z556" s="31"/>
      <c r="AA556" s="31"/>
    </row>
    <row r="557">
      <c r="A557" s="19" t="s">
        <v>1644</v>
      </c>
      <c r="D557" s="31"/>
      <c r="E557" s="108"/>
      <c r="F557" s="31"/>
      <c r="G557" s="31"/>
      <c r="H557" s="31"/>
      <c r="I557" s="31"/>
      <c r="J557" s="99"/>
      <c r="K557" s="116">
        <f t="shared" si="5"/>
        <v>0</v>
      </c>
      <c r="L557" s="31"/>
      <c r="M557" s="31"/>
      <c r="N557" s="31"/>
      <c r="O557" s="31"/>
      <c r="P557" s="31"/>
      <c r="Q557" s="31"/>
      <c r="R557" s="31"/>
      <c r="S557" s="31"/>
      <c r="T557" s="31"/>
      <c r="U557" s="31"/>
      <c r="V557" s="31"/>
      <c r="W557" s="31"/>
      <c r="X557" s="31"/>
      <c r="Y557" s="31"/>
      <c r="Z557" s="31"/>
      <c r="AA557" s="31"/>
    </row>
    <row r="558">
      <c r="A558" s="19" t="s">
        <v>1647</v>
      </c>
      <c r="D558" s="31"/>
      <c r="E558" s="108"/>
      <c r="F558" s="31"/>
      <c r="G558" s="31"/>
      <c r="H558" s="31"/>
      <c r="I558" s="31"/>
      <c r="J558" s="99"/>
      <c r="K558" s="116">
        <f t="shared" si="5"/>
        <v>0</v>
      </c>
      <c r="L558" s="31"/>
      <c r="M558" s="31"/>
      <c r="N558" s="31"/>
      <c r="O558" s="31"/>
      <c r="P558" s="31"/>
      <c r="Q558" s="31"/>
      <c r="R558" s="31"/>
      <c r="S558" s="31"/>
      <c r="T558" s="31"/>
      <c r="U558" s="31"/>
      <c r="V558" s="31"/>
      <c r="W558" s="31"/>
      <c r="X558" s="31"/>
      <c r="Y558" s="31"/>
      <c r="Z558" s="31"/>
      <c r="AA558" s="31"/>
    </row>
    <row r="559">
      <c r="A559" s="19" t="s">
        <v>1651</v>
      </c>
      <c r="D559" s="31"/>
      <c r="E559" s="108"/>
      <c r="F559" s="31"/>
      <c r="G559" s="31"/>
      <c r="H559" s="31"/>
      <c r="I559" s="31"/>
      <c r="J559" s="99"/>
      <c r="K559" s="116">
        <f t="shared" si="5"/>
        <v>0</v>
      </c>
      <c r="L559" s="31"/>
      <c r="M559" s="31"/>
      <c r="N559" s="31"/>
      <c r="O559" s="31"/>
      <c r="P559" s="31"/>
      <c r="Q559" s="31"/>
      <c r="R559" s="31"/>
      <c r="S559" s="31"/>
      <c r="T559" s="31"/>
      <c r="U559" s="31"/>
      <c r="V559" s="31"/>
      <c r="W559" s="31"/>
      <c r="X559" s="31"/>
      <c r="Y559" s="31"/>
      <c r="Z559" s="31"/>
      <c r="AA559" s="31"/>
    </row>
    <row r="560">
      <c r="A560" s="19" t="s">
        <v>1654</v>
      </c>
      <c r="D560" s="31"/>
      <c r="E560" s="108"/>
      <c r="F560" s="31"/>
      <c r="G560" s="31"/>
      <c r="H560" s="31"/>
      <c r="I560" s="31"/>
      <c r="J560" s="99"/>
      <c r="K560" s="116">
        <f t="shared" si="5"/>
        <v>0</v>
      </c>
      <c r="L560" s="31"/>
      <c r="M560" s="31"/>
      <c r="N560" s="31"/>
      <c r="O560" s="31"/>
      <c r="P560" s="31"/>
      <c r="Q560" s="31"/>
      <c r="R560" s="31"/>
      <c r="S560" s="31"/>
      <c r="T560" s="31"/>
      <c r="U560" s="31"/>
      <c r="V560" s="31"/>
      <c r="W560" s="31"/>
      <c r="X560" s="31"/>
      <c r="Y560" s="31"/>
      <c r="Z560" s="31"/>
      <c r="AA560" s="31"/>
    </row>
    <row r="561">
      <c r="A561" s="19" t="s">
        <v>1657</v>
      </c>
      <c r="D561" s="31"/>
      <c r="E561" s="108"/>
      <c r="F561" s="31"/>
      <c r="G561" s="31"/>
      <c r="H561" s="31"/>
      <c r="I561" s="31"/>
      <c r="J561" s="99"/>
      <c r="K561" s="116">
        <f t="shared" si="5"/>
        <v>0</v>
      </c>
      <c r="L561" s="31"/>
      <c r="M561" s="31"/>
      <c r="N561" s="31"/>
      <c r="O561" s="31"/>
      <c r="P561" s="31"/>
      <c r="Q561" s="31"/>
      <c r="R561" s="31"/>
      <c r="S561" s="31"/>
      <c r="T561" s="31"/>
      <c r="U561" s="31"/>
      <c r="V561" s="31"/>
      <c r="W561" s="31"/>
      <c r="X561" s="31"/>
      <c r="Y561" s="31"/>
      <c r="Z561" s="31"/>
      <c r="AA561" s="31"/>
    </row>
    <row r="562">
      <c r="A562" s="19" t="s">
        <v>1660</v>
      </c>
      <c r="D562" s="31"/>
      <c r="E562" s="108"/>
      <c r="F562" s="31"/>
      <c r="G562" s="31"/>
      <c r="H562" s="31"/>
      <c r="I562" s="31"/>
      <c r="J562" s="99"/>
      <c r="K562" s="116">
        <f t="shared" si="5"/>
        <v>0</v>
      </c>
      <c r="L562" s="31"/>
      <c r="M562" s="31"/>
      <c r="N562" s="31"/>
      <c r="O562" s="31"/>
      <c r="P562" s="31"/>
      <c r="Q562" s="31"/>
      <c r="R562" s="31"/>
      <c r="S562" s="31"/>
      <c r="T562" s="31"/>
      <c r="U562" s="31"/>
      <c r="V562" s="31"/>
      <c r="W562" s="31"/>
      <c r="X562" s="31"/>
      <c r="Y562" s="31"/>
      <c r="Z562" s="31"/>
      <c r="AA562" s="31"/>
    </row>
    <row r="563">
      <c r="A563" s="19" t="s">
        <v>1663</v>
      </c>
      <c r="D563" s="31"/>
      <c r="E563" s="108"/>
      <c r="F563" s="31"/>
      <c r="G563" s="31"/>
      <c r="H563" s="31"/>
      <c r="I563" s="31"/>
      <c r="J563" s="99"/>
      <c r="K563" s="116">
        <f t="shared" si="5"/>
        <v>0</v>
      </c>
      <c r="L563" s="31"/>
      <c r="M563" s="31"/>
      <c r="N563" s="31"/>
      <c r="O563" s="31"/>
      <c r="P563" s="31"/>
      <c r="Q563" s="31"/>
      <c r="R563" s="31"/>
      <c r="S563" s="31"/>
      <c r="T563" s="31"/>
      <c r="U563" s="31"/>
      <c r="V563" s="31"/>
      <c r="W563" s="31"/>
      <c r="X563" s="31"/>
      <c r="Y563" s="31"/>
      <c r="Z563" s="31"/>
      <c r="AA563" s="31"/>
    </row>
    <row r="564">
      <c r="A564" s="19" t="s">
        <v>1666</v>
      </c>
      <c r="D564" s="31"/>
      <c r="E564" s="108"/>
      <c r="F564" s="31"/>
      <c r="G564" s="31"/>
      <c r="H564" s="31"/>
      <c r="I564" s="31"/>
      <c r="J564" s="99"/>
      <c r="K564" s="116">
        <f t="shared" si="5"/>
        <v>0</v>
      </c>
      <c r="L564" s="31"/>
      <c r="M564" s="31"/>
      <c r="N564" s="31"/>
      <c r="O564" s="31"/>
      <c r="P564" s="31"/>
      <c r="Q564" s="31"/>
      <c r="R564" s="31"/>
      <c r="S564" s="31"/>
      <c r="T564" s="31"/>
      <c r="U564" s="31"/>
      <c r="V564" s="31"/>
      <c r="W564" s="31"/>
      <c r="X564" s="31"/>
      <c r="Y564" s="31"/>
      <c r="Z564" s="31"/>
      <c r="AA564" s="31"/>
    </row>
    <row r="565">
      <c r="A565" s="19" t="s">
        <v>1670</v>
      </c>
      <c r="D565" s="31"/>
      <c r="E565" s="108"/>
      <c r="F565" s="31"/>
      <c r="G565" s="31"/>
      <c r="H565" s="31"/>
      <c r="I565" s="31"/>
      <c r="J565" s="99"/>
      <c r="K565" s="116">
        <f t="shared" si="5"/>
        <v>0</v>
      </c>
      <c r="L565" s="31"/>
      <c r="M565" s="31"/>
      <c r="N565" s="31"/>
      <c r="O565" s="31"/>
      <c r="P565" s="31"/>
      <c r="Q565" s="31"/>
      <c r="R565" s="31"/>
      <c r="S565" s="31"/>
      <c r="T565" s="31"/>
      <c r="U565" s="31"/>
      <c r="V565" s="31"/>
      <c r="W565" s="31"/>
      <c r="X565" s="31"/>
      <c r="Y565" s="31"/>
      <c r="Z565" s="31"/>
      <c r="AA565" s="31"/>
    </row>
    <row r="566">
      <c r="A566" s="19" t="s">
        <v>1673</v>
      </c>
      <c r="D566" s="31"/>
      <c r="E566" s="108"/>
      <c r="F566" s="31"/>
      <c r="G566" s="31"/>
      <c r="H566" s="31"/>
      <c r="I566" s="31"/>
      <c r="J566" s="99"/>
      <c r="K566" s="116">
        <f t="shared" si="5"/>
        <v>0</v>
      </c>
      <c r="L566" s="31"/>
      <c r="M566" s="31"/>
      <c r="N566" s="31"/>
      <c r="O566" s="31"/>
      <c r="P566" s="31"/>
      <c r="Q566" s="31"/>
      <c r="R566" s="31"/>
      <c r="S566" s="31"/>
      <c r="T566" s="31"/>
      <c r="U566" s="31"/>
      <c r="V566" s="31"/>
      <c r="W566" s="31"/>
      <c r="X566" s="31"/>
      <c r="Y566" s="31"/>
      <c r="Z566" s="31"/>
      <c r="AA566" s="31"/>
    </row>
    <row r="567">
      <c r="A567" s="19" t="s">
        <v>1676</v>
      </c>
      <c r="D567" s="31"/>
      <c r="E567" s="108"/>
      <c r="F567" s="31"/>
      <c r="G567" s="31"/>
      <c r="H567" s="31"/>
      <c r="I567" s="31"/>
      <c r="J567" s="99"/>
      <c r="K567" s="116">
        <f t="shared" si="5"/>
        <v>0</v>
      </c>
      <c r="L567" s="31"/>
      <c r="M567" s="31"/>
      <c r="N567" s="31"/>
      <c r="O567" s="31"/>
      <c r="P567" s="31"/>
      <c r="Q567" s="31"/>
      <c r="R567" s="31"/>
      <c r="S567" s="31"/>
      <c r="T567" s="31"/>
      <c r="U567" s="31"/>
      <c r="V567" s="31"/>
      <c r="W567" s="31"/>
      <c r="X567" s="31"/>
      <c r="Y567" s="31"/>
      <c r="Z567" s="31"/>
      <c r="AA567" s="31"/>
    </row>
    <row r="568">
      <c r="A568" s="19" t="s">
        <v>1678</v>
      </c>
      <c r="D568" s="31"/>
      <c r="E568" s="108"/>
      <c r="F568" s="31"/>
      <c r="G568" s="31"/>
      <c r="H568" s="31"/>
      <c r="I568" s="31"/>
      <c r="J568" s="99"/>
      <c r="K568" s="116">
        <f t="shared" si="5"/>
        <v>0</v>
      </c>
      <c r="L568" s="31"/>
      <c r="M568" s="31"/>
      <c r="N568" s="31"/>
      <c r="O568" s="31"/>
      <c r="P568" s="31"/>
      <c r="Q568" s="31"/>
      <c r="R568" s="31"/>
      <c r="S568" s="31"/>
      <c r="T568" s="31"/>
      <c r="U568" s="31"/>
      <c r="V568" s="31"/>
      <c r="W568" s="31"/>
      <c r="X568" s="31"/>
      <c r="Y568" s="31"/>
      <c r="Z568" s="31"/>
      <c r="AA568" s="31"/>
    </row>
    <row r="569">
      <c r="A569" s="19" t="s">
        <v>1681</v>
      </c>
      <c r="D569" s="31"/>
      <c r="E569" s="108"/>
      <c r="F569" s="31"/>
      <c r="G569" s="31"/>
      <c r="H569" s="31"/>
      <c r="I569" s="31"/>
      <c r="J569" s="99"/>
      <c r="K569" s="116">
        <f t="shared" si="5"/>
        <v>0</v>
      </c>
      <c r="L569" s="31"/>
      <c r="M569" s="31"/>
      <c r="N569" s="31"/>
      <c r="O569" s="31"/>
      <c r="P569" s="31"/>
      <c r="Q569" s="31"/>
      <c r="R569" s="31"/>
      <c r="S569" s="31"/>
      <c r="T569" s="31"/>
      <c r="U569" s="31"/>
      <c r="V569" s="31"/>
      <c r="W569" s="31"/>
      <c r="X569" s="31"/>
      <c r="Y569" s="31"/>
      <c r="Z569" s="31"/>
      <c r="AA569" s="31"/>
    </row>
    <row r="570">
      <c r="A570" s="19" t="s">
        <v>1686</v>
      </c>
      <c r="D570" s="31"/>
      <c r="E570" s="108"/>
      <c r="F570" s="31"/>
      <c r="G570" s="31"/>
      <c r="H570" s="31"/>
      <c r="I570" s="31"/>
      <c r="J570" s="99"/>
      <c r="K570" s="116">
        <f t="shared" si="5"/>
        <v>0</v>
      </c>
      <c r="L570" s="31"/>
      <c r="M570" s="31"/>
      <c r="N570" s="31"/>
      <c r="O570" s="31"/>
      <c r="P570" s="31"/>
      <c r="Q570" s="31"/>
      <c r="R570" s="31"/>
      <c r="S570" s="31"/>
      <c r="T570" s="31"/>
      <c r="U570" s="31"/>
      <c r="V570" s="31"/>
      <c r="W570" s="31"/>
      <c r="X570" s="31"/>
      <c r="Y570" s="31"/>
      <c r="Z570" s="31"/>
      <c r="AA570" s="31"/>
    </row>
    <row r="571">
      <c r="A571" s="19" t="s">
        <v>1689</v>
      </c>
      <c r="D571" s="31"/>
      <c r="E571" s="108"/>
      <c r="F571" s="31"/>
      <c r="G571" s="31"/>
      <c r="H571" s="31"/>
      <c r="I571" s="31"/>
      <c r="J571" s="99"/>
      <c r="K571" s="116">
        <f t="shared" si="5"/>
        <v>0</v>
      </c>
      <c r="L571" s="31"/>
      <c r="M571" s="31"/>
      <c r="N571" s="31"/>
      <c r="O571" s="31"/>
      <c r="P571" s="31"/>
      <c r="Q571" s="31"/>
      <c r="R571" s="31"/>
      <c r="S571" s="31"/>
      <c r="T571" s="31"/>
      <c r="U571" s="31"/>
      <c r="V571" s="31"/>
      <c r="W571" s="31"/>
      <c r="X571" s="31"/>
      <c r="Y571" s="31"/>
      <c r="Z571" s="31"/>
      <c r="AA571" s="31"/>
    </row>
    <row r="572">
      <c r="A572" s="19" t="s">
        <v>1692</v>
      </c>
      <c r="D572" s="31"/>
      <c r="E572" s="108"/>
      <c r="F572" s="31"/>
      <c r="G572" s="31"/>
      <c r="H572" s="31"/>
      <c r="I572" s="31"/>
      <c r="J572" s="99"/>
      <c r="K572" s="116">
        <f t="shared" si="5"/>
        <v>0</v>
      </c>
      <c r="L572" s="31"/>
      <c r="M572" s="31"/>
      <c r="N572" s="31"/>
      <c r="O572" s="31"/>
      <c r="P572" s="31"/>
      <c r="Q572" s="31"/>
      <c r="R572" s="31"/>
      <c r="S572" s="31"/>
      <c r="T572" s="31"/>
      <c r="U572" s="31"/>
      <c r="V572" s="31"/>
      <c r="W572" s="31"/>
      <c r="X572" s="31"/>
      <c r="Y572" s="31"/>
      <c r="Z572" s="31"/>
      <c r="AA572" s="31"/>
    </row>
    <row r="573">
      <c r="A573" s="19" t="s">
        <v>1696</v>
      </c>
      <c r="D573" s="31"/>
      <c r="E573" s="108"/>
      <c r="F573" s="31"/>
      <c r="G573" s="31"/>
      <c r="H573" s="31"/>
      <c r="I573" s="31"/>
      <c r="J573" s="99"/>
      <c r="K573" s="116">
        <f t="shared" si="5"/>
        <v>0</v>
      </c>
      <c r="L573" s="31"/>
      <c r="M573" s="31"/>
      <c r="N573" s="31"/>
      <c r="O573" s="31"/>
      <c r="P573" s="31"/>
      <c r="Q573" s="31"/>
      <c r="R573" s="31"/>
      <c r="S573" s="31"/>
      <c r="T573" s="31"/>
      <c r="U573" s="31"/>
      <c r="V573" s="31"/>
      <c r="W573" s="31"/>
      <c r="X573" s="31"/>
      <c r="Y573" s="31"/>
      <c r="Z573" s="31"/>
      <c r="AA573" s="31"/>
    </row>
    <row r="574">
      <c r="A574" s="19" t="s">
        <v>1700</v>
      </c>
      <c r="D574" s="31"/>
      <c r="E574" s="108"/>
      <c r="F574" s="31"/>
      <c r="G574" s="31"/>
      <c r="H574" s="31"/>
      <c r="I574" s="31"/>
      <c r="J574" s="99"/>
      <c r="K574" s="116">
        <f t="shared" si="5"/>
        <v>0</v>
      </c>
      <c r="L574" s="31"/>
      <c r="M574" s="31"/>
      <c r="N574" s="31"/>
      <c r="O574" s="31"/>
      <c r="P574" s="31"/>
      <c r="Q574" s="31"/>
      <c r="R574" s="31"/>
      <c r="S574" s="31"/>
      <c r="T574" s="31"/>
      <c r="U574" s="31"/>
      <c r="V574" s="31"/>
      <c r="W574" s="31"/>
      <c r="X574" s="31"/>
      <c r="Y574" s="31"/>
      <c r="Z574" s="31"/>
      <c r="AA574" s="31"/>
    </row>
    <row r="575">
      <c r="A575" s="19" t="s">
        <v>1703</v>
      </c>
      <c r="D575" s="31"/>
      <c r="E575" s="108"/>
      <c r="F575" s="31"/>
      <c r="G575" s="31"/>
      <c r="H575" s="31"/>
      <c r="I575" s="31"/>
      <c r="J575" s="99"/>
      <c r="K575" s="116">
        <f t="shared" si="5"/>
        <v>0</v>
      </c>
      <c r="L575" s="31"/>
      <c r="M575" s="31"/>
      <c r="N575" s="31"/>
      <c r="O575" s="31"/>
      <c r="P575" s="31"/>
      <c r="Q575" s="31"/>
      <c r="R575" s="31"/>
      <c r="S575" s="31"/>
      <c r="T575" s="31"/>
      <c r="U575" s="31"/>
      <c r="V575" s="31"/>
      <c r="W575" s="31"/>
      <c r="X575" s="31"/>
      <c r="Y575" s="31"/>
      <c r="Z575" s="31"/>
      <c r="AA575" s="31"/>
    </row>
    <row r="576">
      <c r="A576" s="19" t="s">
        <v>1706</v>
      </c>
      <c r="D576" s="31"/>
      <c r="E576" s="108"/>
      <c r="F576" s="31"/>
      <c r="G576" s="31"/>
      <c r="H576" s="31"/>
      <c r="I576" s="31"/>
      <c r="J576" s="99"/>
      <c r="K576" s="116">
        <f t="shared" si="5"/>
        <v>0</v>
      </c>
      <c r="L576" s="31"/>
      <c r="M576" s="31"/>
      <c r="N576" s="31"/>
      <c r="O576" s="31"/>
      <c r="P576" s="31"/>
      <c r="Q576" s="31"/>
      <c r="R576" s="31"/>
      <c r="S576" s="31"/>
      <c r="T576" s="31"/>
      <c r="U576" s="31"/>
      <c r="V576" s="31"/>
      <c r="W576" s="31"/>
      <c r="X576" s="31"/>
      <c r="Y576" s="31"/>
      <c r="Z576" s="31"/>
      <c r="AA576" s="31"/>
    </row>
    <row r="577">
      <c r="A577" s="19" t="s">
        <v>1710</v>
      </c>
      <c r="D577" s="31"/>
      <c r="E577" s="108"/>
      <c r="F577" s="31"/>
      <c r="G577" s="31"/>
      <c r="H577" s="31"/>
      <c r="I577" s="31"/>
      <c r="J577" s="99"/>
      <c r="K577" s="116">
        <f t="shared" si="5"/>
        <v>0</v>
      </c>
      <c r="L577" s="31"/>
      <c r="M577" s="31"/>
      <c r="N577" s="31"/>
      <c r="O577" s="31"/>
      <c r="P577" s="31"/>
      <c r="Q577" s="31"/>
      <c r="R577" s="31"/>
      <c r="S577" s="31"/>
      <c r="T577" s="31"/>
      <c r="U577" s="31"/>
      <c r="V577" s="31"/>
      <c r="W577" s="31"/>
      <c r="X577" s="31"/>
      <c r="Y577" s="31"/>
      <c r="Z577" s="31"/>
      <c r="AA577" s="31"/>
    </row>
    <row r="578">
      <c r="A578" s="19" t="s">
        <v>1713</v>
      </c>
      <c r="D578" s="31"/>
      <c r="E578" s="108"/>
      <c r="F578" s="31"/>
      <c r="G578" s="31"/>
      <c r="H578" s="31"/>
      <c r="I578" s="31"/>
      <c r="J578" s="99"/>
      <c r="K578" s="116">
        <f t="shared" si="5"/>
        <v>0</v>
      </c>
      <c r="L578" s="31"/>
      <c r="M578" s="31"/>
      <c r="N578" s="31"/>
      <c r="O578" s="31"/>
      <c r="P578" s="31"/>
      <c r="Q578" s="31"/>
      <c r="R578" s="31"/>
      <c r="S578" s="31"/>
      <c r="T578" s="31"/>
      <c r="U578" s="31"/>
      <c r="V578" s="31"/>
      <c r="W578" s="31"/>
      <c r="X578" s="31"/>
      <c r="Y578" s="31"/>
      <c r="Z578" s="31"/>
      <c r="AA578" s="31"/>
    </row>
    <row r="579">
      <c r="A579" s="19" t="s">
        <v>1717</v>
      </c>
      <c r="D579" s="31"/>
      <c r="E579" s="108"/>
      <c r="F579" s="31"/>
      <c r="G579" s="31"/>
      <c r="H579" s="31"/>
      <c r="I579" s="31"/>
      <c r="J579" s="99"/>
      <c r="K579" s="116">
        <f t="shared" si="5"/>
        <v>0</v>
      </c>
      <c r="L579" s="31"/>
      <c r="M579" s="31"/>
      <c r="N579" s="31"/>
      <c r="O579" s="31"/>
      <c r="P579" s="31"/>
      <c r="Q579" s="31"/>
      <c r="R579" s="31"/>
      <c r="S579" s="31"/>
      <c r="T579" s="31"/>
      <c r="U579" s="31"/>
      <c r="V579" s="31"/>
      <c r="W579" s="31"/>
      <c r="X579" s="31"/>
      <c r="Y579" s="31"/>
      <c r="Z579" s="31"/>
      <c r="AA579" s="31"/>
    </row>
    <row r="580">
      <c r="A580" s="19" t="s">
        <v>1721</v>
      </c>
      <c r="D580" s="31"/>
      <c r="E580" s="108"/>
      <c r="F580" s="31"/>
      <c r="G580" s="31"/>
      <c r="H580" s="31"/>
      <c r="I580" s="31"/>
      <c r="J580" s="99"/>
      <c r="K580" s="116">
        <f t="shared" si="5"/>
        <v>0</v>
      </c>
      <c r="L580" s="31"/>
      <c r="M580" s="31"/>
      <c r="N580" s="31"/>
      <c r="O580" s="31"/>
      <c r="P580" s="31"/>
      <c r="Q580" s="31"/>
      <c r="R580" s="31"/>
      <c r="S580" s="31"/>
      <c r="T580" s="31"/>
      <c r="U580" s="31"/>
      <c r="V580" s="31"/>
      <c r="W580" s="31"/>
      <c r="X580" s="31"/>
      <c r="Y580" s="31"/>
      <c r="Z580" s="31"/>
      <c r="AA580" s="31"/>
    </row>
    <row r="581">
      <c r="A581" s="19" t="s">
        <v>1725</v>
      </c>
      <c r="D581" s="31"/>
      <c r="E581" s="108"/>
      <c r="F581" s="31"/>
      <c r="G581" s="31"/>
      <c r="H581" s="31"/>
      <c r="I581" s="31"/>
      <c r="J581" s="99"/>
      <c r="K581" s="116">
        <f t="shared" si="5"/>
        <v>0</v>
      </c>
      <c r="L581" s="31"/>
      <c r="M581" s="31"/>
      <c r="N581" s="31"/>
      <c r="O581" s="31"/>
      <c r="P581" s="31"/>
      <c r="Q581" s="31"/>
      <c r="R581" s="31"/>
      <c r="S581" s="31"/>
      <c r="T581" s="31"/>
      <c r="U581" s="31"/>
      <c r="V581" s="31"/>
      <c r="W581" s="31"/>
      <c r="X581" s="31"/>
      <c r="Y581" s="31"/>
      <c r="Z581" s="31"/>
      <c r="AA581" s="31"/>
    </row>
    <row r="582">
      <c r="A582" s="19" t="s">
        <v>1728</v>
      </c>
      <c r="D582" s="31"/>
      <c r="E582" s="108"/>
      <c r="F582" s="31"/>
      <c r="G582" s="31"/>
      <c r="H582" s="31"/>
      <c r="I582" s="31"/>
      <c r="J582" s="99"/>
      <c r="K582" s="116">
        <f t="shared" si="5"/>
        <v>0</v>
      </c>
      <c r="L582" s="31"/>
      <c r="M582" s="31"/>
      <c r="N582" s="31"/>
      <c r="O582" s="31"/>
      <c r="P582" s="31"/>
      <c r="Q582" s="31"/>
      <c r="R582" s="31"/>
      <c r="S582" s="31"/>
      <c r="T582" s="31"/>
      <c r="U582" s="31"/>
      <c r="V582" s="31"/>
      <c r="W582" s="31"/>
      <c r="X582" s="31"/>
      <c r="Y582" s="31"/>
      <c r="Z582" s="31"/>
      <c r="AA582" s="31"/>
    </row>
    <row r="583">
      <c r="A583" s="19" t="s">
        <v>1732</v>
      </c>
      <c r="D583" s="31"/>
      <c r="E583" s="108"/>
      <c r="F583" s="31"/>
      <c r="G583" s="31"/>
      <c r="H583" s="31"/>
      <c r="I583" s="31"/>
      <c r="J583" s="99"/>
      <c r="K583" s="116">
        <f t="shared" si="5"/>
        <v>0</v>
      </c>
      <c r="L583" s="31"/>
      <c r="M583" s="31"/>
      <c r="N583" s="31"/>
      <c r="O583" s="31"/>
      <c r="P583" s="31"/>
      <c r="Q583" s="31"/>
      <c r="R583" s="31"/>
      <c r="S583" s="31"/>
      <c r="T583" s="31"/>
      <c r="U583" s="31"/>
      <c r="V583" s="31"/>
      <c r="W583" s="31"/>
      <c r="X583" s="31"/>
      <c r="Y583" s="31"/>
      <c r="Z583" s="31"/>
      <c r="AA583" s="31"/>
    </row>
    <row r="584">
      <c r="A584" s="19" t="s">
        <v>1736</v>
      </c>
      <c r="D584" s="31"/>
      <c r="E584" s="108"/>
      <c r="F584" s="31"/>
      <c r="G584" s="31"/>
      <c r="H584" s="31"/>
      <c r="I584" s="31"/>
      <c r="J584" s="99"/>
      <c r="K584" s="116">
        <f t="shared" si="5"/>
        <v>0</v>
      </c>
      <c r="L584" s="31"/>
      <c r="M584" s="31"/>
      <c r="N584" s="31"/>
      <c r="O584" s="31"/>
      <c r="P584" s="31"/>
      <c r="Q584" s="31"/>
      <c r="R584" s="31"/>
      <c r="S584" s="31"/>
      <c r="T584" s="31"/>
      <c r="U584" s="31"/>
      <c r="V584" s="31"/>
      <c r="W584" s="31"/>
      <c r="X584" s="31"/>
      <c r="Y584" s="31"/>
      <c r="Z584" s="31"/>
      <c r="AA584" s="31"/>
    </row>
    <row r="585">
      <c r="A585" s="19" t="s">
        <v>1739</v>
      </c>
      <c r="D585" s="31"/>
      <c r="E585" s="108"/>
      <c r="F585" s="31"/>
      <c r="G585" s="31"/>
      <c r="H585" s="31"/>
      <c r="I585" s="31"/>
      <c r="J585" s="99"/>
      <c r="K585" s="116">
        <f t="shared" si="5"/>
        <v>0</v>
      </c>
      <c r="L585" s="31"/>
      <c r="M585" s="31"/>
      <c r="N585" s="31"/>
      <c r="O585" s="31"/>
      <c r="P585" s="31"/>
      <c r="Q585" s="31"/>
      <c r="R585" s="31"/>
      <c r="S585" s="31"/>
      <c r="T585" s="31"/>
      <c r="U585" s="31"/>
      <c r="V585" s="31"/>
      <c r="W585" s="31"/>
      <c r="X585" s="31"/>
      <c r="Y585" s="31"/>
      <c r="Z585" s="31"/>
      <c r="AA585" s="31"/>
    </row>
    <row r="586">
      <c r="A586" s="19" t="s">
        <v>1741</v>
      </c>
      <c r="D586" s="31"/>
      <c r="E586" s="108"/>
      <c r="F586" s="31"/>
      <c r="G586" s="31"/>
      <c r="H586" s="31"/>
      <c r="I586" s="31"/>
      <c r="J586" s="99"/>
      <c r="K586" s="116">
        <f t="shared" si="5"/>
        <v>0</v>
      </c>
      <c r="L586" s="31"/>
      <c r="M586" s="31"/>
      <c r="N586" s="31"/>
      <c r="O586" s="31"/>
      <c r="P586" s="31"/>
      <c r="Q586" s="31"/>
      <c r="R586" s="31"/>
      <c r="S586" s="31"/>
      <c r="T586" s="31"/>
      <c r="U586" s="31"/>
      <c r="V586" s="31"/>
      <c r="W586" s="31"/>
      <c r="X586" s="31"/>
      <c r="Y586" s="31"/>
      <c r="Z586" s="31"/>
      <c r="AA586" s="31"/>
    </row>
    <row r="587">
      <c r="A587" s="19" t="s">
        <v>1744</v>
      </c>
      <c r="D587" s="31"/>
      <c r="E587" s="108"/>
      <c r="F587" s="31"/>
      <c r="G587" s="31"/>
      <c r="H587" s="31"/>
      <c r="I587" s="31"/>
      <c r="J587" s="99"/>
      <c r="K587" s="116">
        <f t="shared" si="5"/>
        <v>0</v>
      </c>
      <c r="L587" s="31"/>
      <c r="M587" s="31"/>
      <c r="N587" s="31"/>
      <c r="O587" s="31"/>
      <c r="P587" s="31"/>
      <c r="Q587" s="31"/>
      <c r="R587" s="31"/>
      <c r="S587" s="31"/>
      <c r="T587" s="31"/>
      <c r="U587" s="31"/>
      <c r="V587" s="31"/>
      <c r="W587" s="31"/>
      <c r="X587" s="31"/>
      <c r="Y587" s="31"/>
      <c r="Z587" s="31"/>
      <c r="AA587" s="31"/>
    </row>
    <row r="588">
      <c r="A588" s="19" t="s">
        <v>1749</v>
      </c>
      <c r="D588" s="31"/>
      <c r="E588" s="108"/>
      <c r="F588" s="31"/>
      <c r="G588" s="31"/>
      <c r="H588" s="31"/>
      <c r="I588" s="31"/>
      <c r="J588" s="99"/>
      <c r="K588" s="116">
        <f t="shared" si="5"/>
        <v>0</v>
      </c>
      <c r="L588" s="31"/>
      <c r="M588" s="31"/>
      <c r="N588" s="31"/>
      <c r="O588" s="31"/>
      <c r="P588" s="31"/>
      <c r="Q588" s="31"/>
      <c r="R588" s="31"/>
      <c r="S588" s="31"/>
      <c r="T588" s="31"/>
      <c r="U588" s="31"/>
      <c r="V588" s="31"/>
      <c r="W588" s="31"/>
      <c r="X588" s="31"/>
      <c r="Y588" s="31"/>
      <c r="Z588" s="31"/>
      <c r="AA588" s="31"/>
    </row>
    <row r="589">
      <c r="A589" s="19" t="s">
        <v>1751</v>
      </c>
      <c r="D589" s="31"/>
      <c r="E589" s="108"/>
      <c r="F589" s="31"/>
      <c r="G589" s="31"/>
      <c r="H589" s="31"/>
      <c r="I589" s="31"/>
      <c r="J589" s="99"/>
      <c r="K589" s="116">
        <f t="shared" si="5"/>
        <v>0</v>
      </c>
      <c r="L589" s="31"/>
      <c r="M589" s="31"/>
      <c r="N589" s="31"/>
      <c r="O589" s="31"/>
      <c r="P589" s="31"/>
      <c r="Q589" s="31"/>
      <c r="R589" s="31"/>
      <c r="S589" s="31"/>
      <c r="T589" s="31"/>
      <c r="U589" s="31"/>
      <c r="V589" s="31"/>
      <c r="W589" s="31"/>
      <c r="X589" s="31"/>
      <c r="Y589" s="31"/>
      <c r="Z589" s="31"/>
      <c r="AA589" s="31"/>
    </row>
    <row r="590">
      <c r="A590" s="19" t="s">
        <v>1753</v>
      </c>
      <c r="D590" s="31"/>
      <c r="E590" s="108"/>
      <c r="F590" s="31"/>
      <c r="G590" s="31"/>
      <c r="H590" s="31"/>
      <c r="I590" s="31"/>
      <c r="J590" s="99"/>
      <c r="K590" s="116">
        <f t="shared" si="5"/>
        <v>0</v>
      </c>
      <c r="L590" s="31"/>
      <c r="M590" s="31"/>
      <c r="N590" s="31"/>
      <c r="O590" s="31"/>
      <c r="P590" s="31"/>
      <c r="Q590" s="31"/>
      <c r="R590" s="31"/>
      <c r="S590" s="31"/>
      <c r="T590" s="31"/>
      <c r="U590" s="31"/>
      <c r="V590" s="31"/>
      <c r="W590" s="31"/>
      <c r="X590" s="31"/>
      <c r="Y590" s="31"/>
      <c r="Z590" s="31"/>
      <c r="AA590" s="31"/>
    </row>
    <row r="591">
      <c r="A591" s="19" t="s">
        <v>1755</v>
      </c>
      <c r="D591" s="31"/>
      <c r="E591" s="108"/>
      <c r="F591" s="31"/>
      <c r="G591" s="31"/>
      <c r="H591" s="31"/>
      <c r="I591" s="31"/>
      <c r="J591" s="99"/>
      <c r="K591" s="116">
        <f t="shared" si="5"/>
        <v>0</v>
      </c>
      <c r="L591" s="31"/>
      <c r="M591" s="31"/>
      <c r="N591" s="31"/>
      <c r="O591" s="31"/>
      <c r="P591" s="31"/>
      <c r="Q591" s="31"/>
      <c r="R591" s="31"/>
      <c r="S591" s="31"/>
      <c r="T591" s="31"/>
      <c r="U591" s="31"/>
      <c r="V591" s="31"/>
      <c r="W591" s="31"/>
      <c r="X591" s="31"/>
      <c r="Y591" s="31"/>
      <c r="Z591" s="31"/>
      <c r="AA591" s="31"/>
    </row>
    <row r="592">
      <c r="A592" s="19" t="s">
        <v>1757</v>
      </c>
      <c r="D592" s="31"/>
      <c r="E592" s="108"/>
      <c r="F592" s="31"/>
      <c r="G592" s="31"/>
      <c r="H592" s="31"/>
      <c r="I592" s="31"/>
      <c r="J592" s="99"/>
      <c r="K592" s="116">
        <f t="shared" si="5"/>
        <v>0</v>
      </c>
      <c r="L592" s="31"/>
      <c r="M592" s="31"/>
      <c r="N592" s="31"/>
      <c r="O592" s="31"/>
      <c r="P592" s="31"/>
      <c r="Q592" s="31"/>
      <c r="R592" s="31"/>
      <c r="S592" s="31"/>
      <c r="T592" s="31"/>
      <c r="U592" s="31"/>
      <c r="V592" s="31"/>
      <c r="W592" s="31"/>
      <c r="X592" s="31"/>
      <c r="Y592" s="31"/>
      <c r="Z592" s="31"/>
      <c r="AA592" s="31"/>
    </row>
    <row r="593">
      <c r="A593" s="19" t="s">
        <v>1759</v>
      </c>
      <c r="D593" s="31"/>
      <c r="E593" s="108"/>
      <c r="F593" s="31"/>
      <c r="G593" s="31"/>
      <c r="H593" s="31"/>
      <c r="I593" s="31"/>
      <c r="J593" s="99"/>
      <c r="K593" s="116">
        <f t="shared" si="5"/>
        <v>0</v>
      </c>
      <c r="L593" s="31"/>
      <c r="M593" s="31"/>
      <c r="N593" s="31"/>
      <c r="O593" s="31"/>
      <c r="P593" s="31"/>
      <c r="Q593" s="31"/>
      <c r="R593" s="31"/>
      <c r="S593" s="31"/>
      <c r="T593" s="31"/>
      <c r="U593" s="31"/>
      <c r="V593" s="31"/>
      <c r="W593" s="31"/>
      <c r="X593" s="31"/>
      <c r="Y593" s="31"/>
      <c r="Z593" s="31"/>
      <c r="AA593" s="31"/>
    </row>
    <row r="594">
      <c r="A594" s="19" t="s">
        <v>1761</v>
      </c>
      <c r="D594" s="31"/>
      <c r="E594" s="108"/>
      <c r="F594" s="31"/>
      <c r="G594" s="31"/>
      <c r="H594" s="31"/>
      <c r="I594" s="31"/>
      <c r="J594" s="99"/>
      <c r="K594" s="116">
        <f t="shared" si="5"/>
        <v>0</v>
      </c>
      <c r="L594" s="31"/>
      <c r="M594" s="31"/>
      <c r="N594" s="31"/>
      <c r="O594" s="31"/>
      <c r="P594" s="31"/>
      <c r="Q594" s="31"/>
      <c r="R594" s="31"/>
      <c r="S594" s="31"/>
      <c r="T594" s="31"/>
      <c r="U594" s="31"/>
      <c r="V594" s="31"/>
      <c r="W594" s="31"/>
      <c r="X594" s="31"/>
      <c r="Y594" s="31"/>
      <c r="Z594" s="31"/>
      <c r="AA594" s="31"/>
    </row>
    <row r="595">
      <c r="A595" s="19" t="s">
        <v>1763</v>
      </c>
      <c r="D595" s="31"/>
      <c r="E595" s="108"/>
      <c r="F595" s="31"/>
      <c r="G595" s="31"/>
      <c r="H595" s="31"/>
      <c r="I595" s="31"/>
      <c r="J595" s="99"/>
      <c r="K595" s="116">
        <f t="shared" si="5"/>
        <v>0</v>
      </c>
      <c r="L595" s="31"/>
      <c r="M595" s="31"/>
      <c r="N595" s="31"/>
      <c r="O595" s="31"/>
      <c r="P595" s="31"/>
      <c r="Q595" s="31"/>
      <c r="R595" s="31"/>
      <c r="S595" s="31"/>
      <c r="T595" s="31"/>
      <c r="U595" s="31"/>
      <c r="V595" s="31"/>
      <c r="W595" s="31"/>
      <c r="X595" s="31"/>
      <c r="Y595" s="31"/>
      <c r="Z595" s="31"/>
      <c r="AA595" s="31"/>
    </row>
    <row r="596">
      <c r="A596" s="19" t="s">
        <v>1765</v>
      </c>
      <c r="D596" s="31"/>
      <c r="E596" s="108"/>
      <c r="F596" s="31"/>
      <c r="G596" s="31"/>
      <c r="H596" s="31"/>
      <c r="I596" s="31"/>
      <c r="J596" s="99"/>
      <c r="K596" s="116">
        <f t="shared" si="5"/>
        <v>0</v>
      </c>
      <c r="L596" s="31"/>
      <c r="M596" s="31"/>
      <c r="N596" s="31"/>
      <c r="O596" s="31"/>
      <c r="P596" s="31"/>
      <c r="Q596" s="31"/>
      <c r="R596" s="31"/>
      <c r="S596" s="31"/>
      <c r="T596" s="31"/>
      <c r="U596" s="31"/>
      <c r="V596" s="31"/>
      <c r="W596" s="31"/>
      <c r="X596" s="31"/>
      <c r="Y596" s="31"/>
      <c r="Z596" s="31"/>
      <c r="AA596" s="31"/>
    </row>
    <row r="597">
      <c r="A597" s="19" t="s">
        <v>1767</v>
      </c>
      <c r="D597" s="31"/>
      <c r="E597" s="108"/>
      <c r="F597" s="31"/>
      <c r="G597" s="31"/>
      <c r="H597" s="31"/>
      <c r="I597" s="31"/>
      <c r="J597" s="99"/>
      <c r="K597" s="116">
        <f t="shared" si="5"/>
        <v>0</v>
      </c>
      <c r="L597" s="31"/>
      <c r="M597" s="31"/>
      <c r="N597" s="31"/>
      <c r="O597" s="31"/>
      <c r="P597" s="31"/>
      <c r="Q597" s="31"/>
      <c r="R597" s="31"/>
      <c r="S597" s="31"/>
      <c r="T597" s="31"/>
      <c r="U597" s="31"/>
      <c r="V597" s="31"/>
      <c r="W597" s="31"/>
      <c r="X597" s="31"/>
      <c r="Y597" s="31"/>
      <c r="Z597" s="31"/>
      <c r="AA597" s="31"/>
    </row>
    <row r="598">
      <c r="A598" s="19" t="s">
        <v>1769</v>
      </c>
      <c r="D598" s="31"/>
      <c r="E598" s="108"/>
      <c r="F598" s="31"/>
      <c r="G598" s="31"/>
      <c r="H598" s="31"/>
      <c r="I598" s="31"/>
      <c r="J598" s="99"/>
      <c r="K598" s="116">
        <f t="shared" si="5"/>
        <v>0</v>
      </c>
      <c r="L598" s="31"/>
      <c r="M598" s="31"/>
      <c r="N598" s="31"/>
      <c r="O598" s="31"/>
      <c r="P598" s="31"/>
      <c r="Q598" s="31"/>
      <c r="R598" s="31"/>
      <c r="S598" s="31"/>
      <c r="T598" s="31"/>
      <c r="U598" s="31"/>
      <c r="V598" s="31"/>
      <c r="W598" s="31"/>
      <c r="X598" s="31"/>
      <c r="Y598" s="31"/>
      <c r="Z598" s="31"/>
      <c r="AA598" s="31"/>
    </row>
    <row r="599">
      <c r="A599" s="19" t="s">
        <v>1771</v>
      </c>
      <c r="D599" s="31"/>
      <c r="E599" s="108"/>
      <c r="F599" s="31"/>
      <c r="G599" s="31"/>
      <c r="H599" s="31"/>
      <c r="I599" s="31"/>
      <c r="J599" s="99"/>
      <c r="K599" s="116">
        <f t="shared" si="5"/>
        <v>0</v>
      </c>
      <c r="L599" s="31"/>
      <c r="M599" s="31"/>
      <c r="N599" s="31"/>
      <c r="O599" s="31"/>
      <c r="P599" s="31"/>
      <c r="Q599" s="31"/>
      <c r="R599" s="31"/>
      <c r="S599" s="31"/>
      <c r="T599" s="31"/>
      <c r="U599" s="31"/>
      <c r="V599" s="31"/>
      <c r="W599" s="31"/>
      <c r="X599" s="31"/>
      <c r="Y599" s="31"/>
      <c r="Z599" s="31"/>
      <c r="AA599" s="31"/>
    </row>
    <row r="600">
      <c r="A600" s="19" t="s">
        <v>1773</v>
      </c>
      <c r="D600" s="31"/>
      <c r="E600" s="108"/>
      <c r="F600" s="31"/>
      <c r="G600" s="31"/>
      <c r="H600" s="31"/>
      <c r="I600" s="31"/>
      <c r="J600" s="99"/>
      <c r="K600" s="116">
        <f t="shared" si="5"/>
        <v>0</v>
      </c>
      <c r="L600" s="31"/>
      <c r="M600" s="31"/>
      <c r="N600" s="31"/>
      <c r="O600" s="31"/>
      <c r="P600" s="31"/>
      <c r="Q600" s="31"/>
      <c r="R600" s="31"/>
      <c r="S600" s="31"/>
      <c r="T600" s="31"/>
      <c r="U600" s="31"/>
      <c r="V600" s="31"/>
      <c r="W600" s="31"/>
      <c r="X600" s="31"/>
      <c r="Y600" s="31"/>
      <c r="Z600" s="31"/>
      <c r="AA600" s="31"/>
    </row>
    <row r="601">
      <c r="A601" s="19" t="s">
        <v>1775</v>
      </c>
      <c r="D601" s="31"/>
      <c r="E601" s="108"/>
      <c r="F601" s="31"/>
      <c r="G601" s="31"/>
      <c r="H601" s="31"/>
      <c r="I601" s="31"/>
      <c r="J601" s="99"/>
      <c r="K601" s="116">
        <f t="shared" si="5"/>
        <v>0</v>
      </c>
      <c r="L601" s="31"/>
      <c r="M601" s="31"/>
      <c r="N601" s="31"/>
      <c r="O601" s="31"/>
      <c r="P601" s="31"/>
      <c r="Q601" s="31"/>
      <c r="R601" s="31"/>
      <c r="S601" s="31"/>
      <c r="T601" s="31"/>
      <c r="U601" s="31"/>
      <c r="V601" s="31"/>
      <c r="W601" s="31"/>
      <c r="X601" s="31"/>
      <c r="Y601" s="31"/>
      <c r="Z601" s="31"/>
      <c r="AA601" s="31"/>
    </row>
    <row r="602">
      <c r="A602" s="19" t="s">
        <v>1777</v>
      </c>
      <c r="D602" s="31"/>
      <c r="E602" s="108"/>
      <c r="F602" s="31"/>
      <c r="G602" s="31"/>
      <c r="H602" s="31"/>
      <c r="I602" s="31"/>
      <c r="J602" s="99"/>
      <c r="K602" s="116">
        <f t="shared" si="5"/>
        <v>0</v>
      </c>
      <c r="L602" s="31"/>
      <c r="M602" s="31"/>
      <c r="N602" s="31"/>
      <c r="O602" s="31"/>
      <c r="P602" s="31"/>
      <c r="Q602" s="31"/>
      <c r="R602" s="31"/>
      <c r="S602" s="31"/>
      <c r="T602" s="31"/>
      <c r="U602" s="31"/>
      <c r="V602" s="31"/>
      <c r="W602" s="31"/>
      <c r="X602" s="31"/>
      <c r="Y602" s="31"/>
      <c r="Z602" s="31"/>
      <c r="AA602" s="31"/>
    </row>
    <row r="603">
      <c r="A603" s="19" t="s">
        <v>1778</v>
      </c>
      <c r="D603" s="31"/>
      <c r="E603" s="108"/>
      <c r="F603" s="31"/>
      <c r="G603" s="31"/>
      <c r="H603" s="31"/>
      <c r="I603" s="31"/>
      <c r="J603" s="99"/>
      <c r="K603" s="116">
        <f t="shared" si="5"/>
        <v>0</v>
      </c>
      <c r="L603" s="31"/>
      <c r="M603" s="31"/>
      <c r="N603" s="31"/>
      <c r="O603" s="31"/>
      <c r="P603" s="31"/>
      <c r="Q603" s="31"/>
      <c r="R603" s="31"/>
      <c r="S603" s="31"/>
      <c r="T603" s="31"/>
      <c r="U603" s="31"/>
      <c r="V603" s="31"/>
      <c r="W603" s="31"/>
      <c r="X603" s="31"/>
      <c r="Y603" s="31"/>
      <c r="Z603" s="31"/>
      <c r="AA603" s="31"/>
    </row>
    <row r="604">
      <c r="A604" s="19"/>
      <c r="D604" s="31"/>
      <c r="E604" s="108"/>
      <c r="F604" s="31"/>
      <c r="G604" s="31"/>
      <c r="H604" s="31"/>
      <c r="I604" s="31"/>
      <c r="J604" s="99"/>
      <c r="K604" s="116"/>
      <c r="L604" s="31"/>
      <c r="M604" s="31"/>
      <c r="N604" s="31"/>
      <c r="O604" s="31"/>
      <c r="P604" s="31"/>
      <c r="Q604" s="31"/>
      <c r="R604" s="31"/>
      <c r="S604" s="31"/>
      <c r="T604" s="31"/>
      <c r="U604" s="31"/>
      <c r="V604" s="31"/>
      <c r="W604" s="31"/>
      <c r="X604" s="31"/>
      <c r="Y604" s="31"/>
      <c r="Z604" s="31"/>
      <c r="AA604" s="31"/>
    </row>
    <row r="605">
      <c r="A605" s="19"/>
      <c r="D605" s="31"/>
      <c r="E605" s="108"/>
      <c r="F605" s="31"/>
      <c r="G605" s="31"/>
      <c r="H605" s="31"/>
      <c r="I605" s="31"/>
      <c r="J605" s="99"/>
      <c r="K605" s="116"/>
      <c r="L605" s="31"/>
      <c r="M605" s="31"/>
      <c r="N605" s="31"/>
      <c r="O605" s="31"/>
      <c r="P605" s="31"/>
      <c r="Q605" s="31"/>
      <c r="R605" s="31"/>
      <c r="S605" s="31"/>
      <c r="T605" s="31"/>
      <c r="U605" s="31"/>
      <c r="V605" s="31"/>
      <c r="W605" s="31"/>
      <c r="X605" s="31"/>
      <c r="Y605" s="31"/>
      <c r="Z605" s="31"/>
      <c r="AA605" s="31"/>
    </row>
    <row r="606">
      <c r="A606" s="19"/>
      <c r="D606" s="31"/>
      <c r="E606" s="108"/>
      <c r="F606" s="31"/>
      <c r="G606" s="31"/>
      <c r="H606" s="31"/>
      <c r="I606" s="31"/>
      <c r="J606" s="99"/>
      <c r="K606" s="116"/>
      <c r="L606" s="31"/>
      <c r="M606" s="31"/>
      <c r="N606" s="31"/>
      <c r="O606" s="31"/>
      <c r="P606" s="31"/>
      <c r="Q606" s="31"/>
      <c r="R606" s="31"/>
      <c r="S606" s="31"/>
      <c r="T606" s="31"/>
      <c r="U606" s="31"/>
      <c r="V606" s="31"/>
      <c r="W606" s="31"/>
      <c r="X606" s="31"/>
      <c r="Y606" s="31"/>
      <c r="Z606" s="31"/>
      <c r="AA606" s="31"/>
    </row>
    <row r="607">
      <c r="A607" s="19"/>
      <c r="D607" s="31"/>
      <c r="E607" s="108"/>
      <c r="F607" s="31"/>
      <c r="G607" s="31"/>
      <c r="H607" s="31"/>
      <c r="I607" s="31"/>
      <c r="J607" s="99"/>
      <c r="K607" s="116"/>
      <c r="L607" s="31"/>
      <c r="M607" s="31"/>
      <c r="N607" s="31"/>
      <c r="O607" s="31"/>
      <c r="P607" s="31"/>
      <c r="Q607" s="31"/>
      <c r="R607" s="31"/>
      <c r="S607" s="31"/>
      <c r="T607" s="31"/>
      <c r="U607" s="31"/>
      <c r="V607" s="31"/>
      <c r="W607" s="31"/>
      <c r="X607" s="31"/>
      <c r="Y607" s="31"/>
      <c r="Z607" s="31"/>
      <c r="AA607" s="31"/>
    </row>
    <row r="608">
      <c r="A608" s="19"/>
      <c r="D608" s="31"/>
      <c r="E608" s="108"/>
      <c r="F608" s="31"/>
      <c r="G608" s="31"/>
      <c r="H608" s="31"/>
      <c r="I608" s="31"/>
      <c r="J608" s="99"/>
      <c r="K608" s="116"/>
      <c r="L608" s="31"/>
      <c r="M608" s="31"/>
      <c r="N608" s="31"/>
      <c r="O608" s="31"/>
      <c r="P608" s="31"/>
      <c r="Q608" s="31"/>
      <c r="R608" s="31"/>
      <c r="S608" s="31"/>
      <c r="T608" s="31"/>
      <c r="U608" s="31"/>
      <c r="V608" s="31"/>
      <c r="W608" s="31"/>
      <c r="X608" s="31"/>
      <c r="Y608" s="31"/>
      <c r="Z608" s="31"/>
      <c r="AA608" s="31"/>
    </row>
    <row r="609">
      <c r="A609" s="19"/>
      <c r="D609" s="31"/>
      <c r="E609" s="108"/>
      <c r="F609" s="31"/>
      <c r="G609" s="31"/>
      <c r="H609" s="31"/>
      <c r="I609" s="31"/>
      <c r="J609" s="99"/>
      <c r="K609" s="116"/>
      <c r="L609" s="31"/>
      <c r="M609" s="31"/>
      <c r="N609" s="31"/>
      <c r="O609" s="31"/>
      <c r="P609" s="31"/>
      <c r="Q609" s="31"/>
      <c r="R609" s="31"/>
      <c r="S609" s="31"/>
      <c r="T609" s="31"/>
      <c r="U609" s="31"/>
      <c r="V609" s="31"/>
      <c r="W609" s="31"/>
      <c r="X609" s="31"/>
      <c r="Y609" s="31"/>
      <c r="Z609" s="31"/>
      <c r="AA609" s="31"/>
    </row>
    <row r="610">
      <c r="A610" s="19"/>
      <c r="D610" s="31"/>
      <c r="E610" s="108"/>
      <c r="F610" s="31"/>
      <c r="G610" s="31"/>
      <c r="H610" s="31"/>
      <c r="I610" s="31"/>
      <c r="J610" s="99"/>
      <c r="K610" s="116"/>
      <c r="L610" s="31"/>
      <c r="M610" s="31"/>
      <c r="N610" s="31"/>
      <c r="O610" s="31"/>
      <c r="P610" s="31"/>
      <c r="Q610" s="31"/>
      <c r="R610" s="31"/>
      <c r="S610" s="31"/>
      <c r="T610" s="31"/>
      <c r="U610" s="31"/>
      <c r="V610" s="31"/>
      <c r="W610" s="31"/>
      <c r="X610" s="31"/>
      <c r="Y610" s="31"/>
      <c r="Z610" s="31"/>
      <c r="AA610" s="31"/>
    </row>
    <row r="611">
      <c r="A611" s="19"/>
      <c r="D611" s="31"/>
      <c r="E611" s="108"/>
      <c r="F611" s="31"/>
      <c r="G611" s="31"/>
      <c r="H611" s="31"/>
      <c r="I611" s="31"/>
      <c r="J611" s="99"/>
      <c r="K611" s="116"/>
      <c r="L611" s="31"/>
      <c r="M611" s="31"/>
      <c r="N611" s="31"/>
      <c r="O611" s="31"/>
      <c r="P611" s="31"/>
      <c r="Q611" s="31"/>
      <c r="R611" s="31"/>
      <c r="S611" s="31"/>
      <c r="T611" s="31"/>
      <c r="U611" s="31"/>
      <c r="V611" s="31"/>
      <c r="W611" s="31"/>
      <c r="X611" s="31"/>
      <c r="Y611" s="31"/>
      <c r="Z611" s="31"/>
      <c r="AA611" s="31"/>
    </row>
    <row r="612">
      <c r="A612" s="19"/>
      <c r="D612" s="31"/>
      <c r="E612" s="108"/>
      <c r="F612" s="31"/>
      <c r="G612" s="31"/>
      <c r="H612" s="31"/>
      <c r="I612" s="31"/>
      <c r="J612" s="99"/>
      <c r="K612" s="116"/>
      <c r="L612" s="31"/>
      <c r="M612" s="31"/>
      <c r="N612" s="31"/>
      <c r="O612" s="31"/>
      <c r="P612" s="31"/>
      <c r="Q612" s="31"/>
      <c r="R612" s="31"/>
      <c r="S612" s="31"/>
      <c r="T612" s="31"/>
      <c r="U612" s="31"/>
      <c r="V612" s="31"/>
      <c r="W612" s="31"/>
      <c r="X612" s="31"/>
      <c r="Y612" s="31"/>
      <c r="Z612" s="31"/>
      <c r="AA612" s="31"/>
    </row>
    <row r="613">
      <c r="A613" s="31"/>
      <c r="D613" s="31"/>
      <c r="E613" s="108"/>
      <c r="F613" s="31"/>
      <c r="G613" s="31"/>
      <c r="H613" s="31"/>
      <c r="I613" s="31"/>
      <c r="J613" s="99"/>
      <c r="K613" s="116"/>
      <c r="L613" s="31"/>
      <c r="M613" s="31"/>
      <c r="N613" s="31"/>
      <c r="O613" s="31"/>
      <c r="P613" s="31"/>
      <c r="Q613" s="31"/>
      <c r="R613" s="31"/>
      <c r="S613" s="31"/>
      <c r="T613" s="31"/>
      <c r="U613" s="31"/>
      <c r="V613" s="31"/>
      <c r="W613" s="31"/>
      <c r="X613" s="31"/>
      <c r="Y613" s="31"/>
      <c r="Z613" s="31"/>
      <c r="AA613" s="31"/>
    </row>
    <row r="614">
      <c r="A614" s="31"/>
      <c r="D614" s="31"/>
      <c r="E614" s="108"/>
      <c r="F614" s="31"/>
      <c r="G614" s="31"/>
      <c r="H614" s="31"/>
      <c r="I614" s="31"/>
      <c r="J614" s="99"/>
      <c r="K614" s="116"/>
      <c r="L614" s="31"/>
      <c r="M614" s="31"/>
      <c r="N614" s="31"/>
      <c r="O614" s="31"/>
      <c r="P614" s="31"/>
      <c r="Q614" s="31"/>
      <c r="R614" s="31"/>
      <c r="S614" s="31"/>
      <c r="T614" s="31"/>
      <c r="U614" s="31"/>
      <c r="V614" s="31"/>
      <c r="W614" s="31"/>
      <c r="X614" s="31"/>
      <c r="Y614" s="31"/>
      <c r="Z614" s="31"/>
      <c r="AA614" s="31"/>
    </row>
    <row r="615">
      <c r="A615" s="31"/>
      <c r="D615" s="31"/>
      <c r="E615" s="108"/>
      <c r="F615" s="31"/>
      <c r="G615" s="31"/>
      <c r="H615" s="31"/>
      <c r="I615" s="31"/>
      <c r="J615" s="99"/>
      <c r="K615" s="116"/>
      <c r="L615" s="31"/>
      <c r="M615" s="31"/>
      <c r="N615" s="31"/>
      <c r="O615" s="31"/>
      <c r="P615" s="31"/>
      <c r="Q615" s="31"/>
      <c r="R615" s="31"/>
      <c r="S615" s="31"/>
      <c r="T615" s="31"/>
      <c r="U615" s="31"/>
      <c r="V615" s="31"/>
      <c r="W615" s="31"/>
      <c r="X615" s="31"/>
      <c r="Y615" s="31"/>
      <c r="Z615" s="31"/>
      <c r="AA615" s="31"/>
    </row>
    <row r="616">
      <c r="A616" s="31"/>
      <c r="D616" s="31"/>
      <c r="E616" s="108"/>
      <c r="F616" s="31"/>
      <c r="G616" s="31"/>
      <c r="H616" s="31"/>
      <c r="I616" s="31"/>
      <c r="J616" s="99"/>
      <c r="K616" s="116"/>
      <c r="L616" s="31"/>
      <c r="M616" s="31"/>
      <c r="N616" s="31"/>
      <c r="O616" s="31"/>
      <c r="P616" s="31"/>
      <c r="Q616" s="31"/>
      <c r="R616" s="31"/>
      <c r="S616" s="31"/>
      <c r="T616" s="31"/>
      <c r="U616" s="31"/>
      <c r="V616" s="31"/>
      <c r="W616" s="31"/>
      <c r="X616" s="31"/>
      <c r="Y616" s="31"/>
      <c r="Z616" s="31"/>
      <c r="AA616" s="31"/>
    </row>
    <row r="617">
      <c r="A617" s="31"/>
      <c r="D617" s="31"/>
      <c r="E617" s="108"/>
      <c r="F617" s="31"/>
      <c r="G617" s="31"/>
      <c r="H617" s="31"/>
      <c r="I617" s="31"/>
      <c r="J617" s="99"/>
      <c r="K617" s="116"/>
      <c r="L617" s="31"/>
      <c r="M617" s="31"/>
      <c r="N617" s="31"/>
      <c r="O617" s="31"/>
      <c r="P617" s="31"/>
      <c r="Q617" s="31"/>
      <c r="R617" s="31"/>
      <c r="S617" s="31"/>
      <c r="T617" s="31"/>
      <c r="U617" s="31"/>
      <c r="V617" s="31"/>
      <c r="W617" s="31"/>
      <c r="X617" s="31"/>
      <c r="Y617" s="31"/>
      <c r="Z617" s="31"/>
      <c r="AA617" s="31"/>
    </row>
    <row r="618">
      <c r="A618" s="31"/>
      <c r="D618" s="31"/>
      <c r="E618" s="108"/>
      <c r="F618" s="31"/>
      <c r="G618" s="31"/>
      <c r="H618" s="31"/>
      <c r="I618" s="31"/>
      <c r="J618" s="99"/>
      <c r="K618" s="116"/>
      <c r="L618" s="31"/>
      <c r="M618" s="31"/>
      <c r="N618" s="31"/>
      <c r="O618" s="31"/>
      <c r="P618" s="31"/>
      <c r="Q618" s="31"/>
      <c r="R618" s="31"/>
      <c r="S618" s="31"/>
      <c r="T618" s="31"/>
      <c r="U618" s="31"/>
      <c r="V618" s="31"/>
      <c r="W618" s="31"/>
      <c r="X618" s="31"/>
      <c r="Y618" s="31"/>
      <c r="Z618" s="31"/>
      <c r="AA618" s="31"/>
    </row>
    <row r="619">
      <c r="A619" s="31"/>
      <c r="D619" s="31"/>
      <c r="E619" s="108"/>
      <c r="F619" s="31"/>
      <c r="G619" s="31"/>
      <c r="H619" s="31"/>
      <c r="I619" s="31"/>
      <c r="J619" s="99"/>
      <c r="K619" s="116"/>
      <c r="L619" s="31"/>
      <c r="M619" s="31"/>
      <c r="N619" s="31"/>
      <c r="O619" s="31"/>
      <c r="P619" s="31"/>
      <c r="Q619" s="31"/>
      <c r="R619" s="31"/>
      <c r="S619" s="31"/>
      <c r="T619" s="31"/>
      <c r="U619" s="31"/>
      <c r="V619" s="31"/>
      <c r="W619" s="31"/>
      <c r="X619" s="31"/>
      <c r="Y619" s="31"/>
      <c r="Z619" s="31"/>
      <c r="AA619" s="31"/>
    </row>
    <row r="620">
      <c r="A620" s="31"/>
      <c r="D620" s="31"/>
      <c r="E620" s="108"/>
      <c r="F620" s="31"/>
      <c r="G620" s="31"/>
      <c r="H620" s="31"/>
      <c r="I620" s="31"/>
      <c r="J620" s="99"/>
      <c r="K620" s="116"/>
      <c r="L620" s="31"/>
      <c r="M620" s="31"/>
      <c r="N620" s="31"/>
      <c r="O620" s="31"/>
      <c r="P620" s="31"/>
      <c r="Q620" s="31"/>
      <c r="R620" s="31"/>
      <c r="S620" s="31"/>
      <c r="T620" s="31"/>
      <c r="U620" s="31"/>
      <c r="V620" s="31"/>
      <c r="W620" s="31"/>
      <c r="X620" s="31"/>
      <c r="Y620" s="31"/>
      <c r="Z620" s="31"/>
      <c r="AA620" s="31"/>
    </row>
    <row r="621">
      <c r="A621" s="31"/>
      <c r="D621" s="31"/>
      <c r="E621" s="108"/>
      <c r="F621" s="31"/>
      <c r="G621" s="31"/>
      <c r="H621" s="31"/>
      <c r="I621" s="31"/>
      <c r="J621" s="99"/>
      <c r="K621" s="116"/>
      <c r="L621" s="31"/>
      <c r="M621" s="31"/>
      <c r="N621" s="31"/>
      <c r="O621" s="31"/>
      <c r="P621" s="31"/>
      <c r="Q621" s="31"/>
      <c r="R621" s="31"/>
      <c r="S621" s="31"/>
      <c r="T621" s="31"/>
      <c r="U621" s="31"/>
      <c r="V621" s="31"/>
      <c r="W621" s="31"/>
      <c r="X621" s="31"/>
      <c r="Y621" s="31"/>
      <c r="Z621" s="31"/>
      <c r="AA621" s="31"/>
    </row>
    <row r="622">
      <c r="A622" s="31"/>
      <c r="D622" s="31"/>
      <c r="E622" s="108"/>
      <c r="F622" s="31"/>
      <c r="G622" s="31"/>
      <c r="H622" s="31"/>
      <c r="I622" s="31"/>
      <c r="J622" s="99"/>
      <c r="K622" s="116"/>
      <c r="L622" s="31"/>
      <c r="M622" s="31"/>
      <c r="N622" s="31"/>
      <c r="O622" s="31"/>
      <c r="P622" s="31"/>
      <c r="Q622" s="31"/>
      <c r="R622" s="31"/>
      <c r="S622" s="31"/>
      <c r="T622" s="31"/>
      <c r="U622" s="31"/>
      <c r="V622" s="31"/>
      <c r="W622" s="31"/>
      <c r="X622" s="31"/>
      <c r="Y622" s="31"/>
      <c r="Z622" s="31"/>
      <c r="AA622" s="31"/>
    </row>
    <row r="623">
      <c r="A623" s="31"/>
      <c r="D623" s="31"/>
      <c r="E623" s="108"/>
      <c r="F623" s="31"/>
      <c r="G623" s="31"/>
      <c r="H623" s="31"/>
      <c r="I623" s="31"/>
      <c r="J623" s="99"/>
      <c r="K623" s="116"/>
      <c r="L623" s="31"/>
      <c r="M623" s="31"/>
      <c r="N623" s="31"/>
      <c r="O623" s="31"/>
      <c r="P623" s="31"/>
      <c r="Q623" s="31"/>
      <c r="R623" s="31"/>
      <c r="S623" s="31"/>
      <c r="T623" s="31"/>
      <c r="U623" s="31"/>
      <c r="V623" s="31"/>
      <c r="W623" s="31"/>
      <c r="X623" s="31"/>
      <c r="Y623" s="31"/>
      <c r="Z623" s="31"/>
      <c r="AA623" s="31"/>
    </row>
    <row r="624">
      <c r="A624" s="31"/>
      <c r="D624" s="31"/>
      <c r="E624" s="108"/>
      <c r="F624" s="31"/>
      <c r="G624" s="31"/>
      <c r="H624" s="31"/>
      <c r="I624" s="31"/>
      <c r="J624" s="99"/>
      <c r="K624" s="116"/>
      <c r="L624" s="31"/>
      <c r="M624" s="31"/>
      <c r="N624" s="31"/>
      <c r="O624" s="31"/>
      <c r="P624" s="31"/>
      <c r="Q624" s="31"/>
      <c r="R624" s="31"/>
      <c r="S624" s="31"/>
      <c r="T624" s="31"/>
      <c r="U624" s="31"/>
      <c r="V624" s="31"/>
      <c r="W624" s="31"/>
      <c r="X624" s="31"/>
      <c r="Y624" s="31"/>
      <c r="Z624" s="31"/>
      <c r="AA624" s="31"/>
    </row>
    <row r="625">
      <c r="A625" s="31"/>
      <c r="D625" s="31"/>
      <c r="E625" s="108"/>
      <c r="F625" s="31"/>
      <c r="G625" s="31"/>
      <c r="H625" s="31"/>
      <c r="I625" s="31"/>
      <c r="J625" s="99"/>
      <c r="K625" s="116"/>
      <c r="L625" s="31"/>
      <c r="M625" s="31"/>
      <c r="N625" s="31"/>
      <c r="O625" s="31"/>
      <c r="P625" s="31"/>
      <c r="Q625" s="31"/>
      <c r="R625" s="31"/>
      <c r="S625" s="31"/>
      <c r="T625" s="31"/>
      <c r="U625" s="31"/>
      <c r="V625" s="31"/>
      <c r="W625" s="31"/>
      <c r="X625" s="31"/>
      <c r="Y625" s="31"/>
      <c r="Z625" s="31"/>
      <c r="AA625" s="31"/>
    </row>
    <row r="626">
      <c r="A626" s="31"/>
      <c r="D626" s="31"/>
      <c r="E626" s="108"/>
      <c r="F626" s="31"/>
      <c r="G626" s="31"/>
      <c r="H626" s="31"/>
      <c r="I626" s="31"/>
      <c r="J626" s="99"/>
      <c r="K626" s="116"/>
      <c r="L626" s="31"/>
      <c r="M626" s="31"/>
      <c r="N626" s="31"/>
      <c r="O626" s="31"/>
      <c r="P626" s="31"/>
      <c r="Q626" s="31"/>
      <c r="R626" s="31"/>
      <c r="S626" s="31"/>
      <c r="T626" s="31"/>
      <c r="U626" s="31"/>
      <c r="V626" s="31"/>
      <c r="W626" s="31"/>
      <c r="X626" s="31"/>
      <c r="Y626" s="31"/>
      <c r="Z626" s="31"/>
      <c r="AA626" s="31"/>
    </row>
    <row r="627">
      <c r="A627" s="31"/>
      <c r="D627" s="31"/>
      <c r="E627" s="108"/>
      <c r="F627" s="31"/>
      <c r="G627" s="31"/>
      <c r="H627" s="31"/>
      <c r="I627" s="31"/>
      <c r="J627" s="99"/>
      <c r="K627" s="116"/>
      <c r="L627" s="31"/>
      <c r="M627" s="31"/>
      <c r="N627" s="31"/>
      <c r="O627" s="31"/>
      <c r="P627" s="31"/>
      <c r="Q627" s="31"/>
      <c r="R627" s="31"/>
      <c r="S627" s="31"/>
      <c r="T627" s="31"/>
      <c r="U627" s="31"/>
      <c r="V627" s="31"/>
      <c r="W627" s="31"/>
      <c r="X627" s="31"/>
      <c r="Y627" s="31"/>
      <c r="Z627" s="31"/>
      <c r="AA627" s="31"/>
    </row>
    <row r="628">
      <c r="A628" s="31"/>
      <c r="D628" s="31"/>
      <c r="E628" s="108"/>
      <c r="F628" s="31"/>
      <c r="G628" s="31"/>
      <c r="H628" s="31"/>
      <c r="I628" s="31"/>
      <c r="J628" s="99"/>
      <c r="K628" s="116"/>
      <c r="L628" s="31"/>
      <c r="M628" s="31"/>
      <c r="N628" s="31"/>
      <c r="O628" s="31"/>
      <c r="P628" s="31"/>
      <c r="Q628" s="31"/>
      <c r="R628" s="31"/>
      <c r="S628" s="31"/>
      <c r="T628" s="31"/>
      <c r="U628" s="31"/>
      <c r="V628" s="31"/>
      <c r="W628" s="31"/>
      <c r="X628" s="31"/>
      <c r="Y628" s="31"/>
      <c r="Z628" s="31"/>
      <c r="AA628" s="31"/>
    </row>
    <row r="629">
      <c r="A629" s="31"/>
      <c r="D629" s="31"/>
      <c r="E629" s="108"/>
      <c r="F629" s="31"/>
      <c r="G629" s="31"/>
      <c r="H629" s="31"/>
      <c r="I629" s="31"/>
      <c r="J629" s="99"/>
      <c r="K629" s="116"/>
      <c r="L629" s="31"/>
      <c r="M629" s="31"/>
      <c r="N629" s="31"/>
      <c r="O629" s="31"/>
      <c r="P629" s="31"/>
      <c r="Q629" s="31"/>
      <c r="R629" s="31"/>
      <c r="S629" s="31"/>
      <c r="T629" s="31"/>
      <c r="U629" s="31"/>
      <c r="V629" s="31"/>
      <c r="W629" s="31"/>
      <c r="X629" s="31"/>
      <c r="Y629" s="31"/>
      <c r="Z629" s="31"/>
      <c r="AA629" s="31"/>
    </row>
    <row r="630">
      <c r="A630" s="31"/>
      <c r="D630" s="31"/>
      <c r="E630" s="108"/>
      <c r="F630" s="31"/>
      <c r="G630" s="31"/>
      <c r="H630" s="31"/>
      <c r="I630" s="31"/>
      <c r="J630" s="99"/>
      <c r="K630" s="116"/>
      <c r="L630" s="31"/>
      <c r="M630" s="31"/>
      <c r="N630" s="31"/>
      <c r="O630" s="31"/>
      <c r="P630" s="31"/>
      <c r="Q630" s="31"/>
      <c r="R630" s="31"/>
      <c r="S630" s="31"/>
      <c r="T630" s="31"/>
      <c r="U630" s="31"/>
      <c r="V630" s="31"/>
      <c r="W630" s="31"/>
      <c r="X630" s="31"/>
      <c r="Y630" s="31"/>
      <c r="Z630" s="31"/>
      <c r="AA630" s="31"/>
    </row>
    <row r="631">
      <c r="A631" s="31"/>
      <c r="D631" s="31"/>
      <c r="E631" s="108"/>
      <c r="F631" s="31"/>
      <c r="G631" s="31"/>
      <c r="H631" s="31"/>
      <c r="I631" s="31"/>
      <c r="J631" s="99"/>
      <c r="K631" s="116"/>
      <c r="L631" s="31"/>
      <c r="M631" s="31"/>
      <c r="N631" s="31"/>
      <c r="O631" s="31"/>
      <c r="P631" s="31"/>
      <c r="Q631" s="31"/>
      <c r="R631" s="31"/>
      <c r="S631" s="31"/>
      <c r="T631" s="31"/>
      <c r="U631" s="31"/>
      <c r="V631" s="31"/>
      <c r="W631" s="31"/>
      <c r="X631" s="31"/>
      <c r="Y631" s="31"/>
      <c r="Z631" s="31"/>
      <c r="AA631" s="31"/>
    </row>
    <row r="632">
      <c r="A632" s="31"/>
      <c r="D632" s="31"/>
      <c r="E632" s="108"/>
      <c r="F632" s="31"/>
      <c r="G632" s="31"/>
      <c r="H632" s="31"/>
      <c r="I632" s="31"/>
      <c r="J632" s="99"/>
      <c r="K632" s="116"/>
      <c r="L632" s="31"/>
      <c r="M632" s="31"/>
      <c r="N632" s="31"/>
      <c r="O632" s="31"/>
      <c r="P632" s="31"/>
      <c r="Q632" s="31"/>
      <c r="R632" s="31"/>
      <c r="S632" s="31"/>
      <c r="T632" s="31"/>
      <c r="U632" s="31"/>
      <c r="V632" s="31"/>
      <c r="W632" s="31"/>
      <c r="X632" s="31"/>
      <c r="Y632" s="31"/>
      <c r="Z632" s="31"/>
      <c r="AA632" s="31"/>
    </row>
    <row r="633">
      <c r="A633" s="31"/>
      <c r="D633" s="31"/>
      <c r="E633" s="108"/>
      <c r="F633" s="31"/>
      <c r="G633" s="31"/>
      <c r="H633" s="31"/>
      <c r="I633" s="31"/>
      <c r="J633" s="99"/>
      <c r="K633" s="116"/>
      <c r="L633" s="31"/>
      <c r="M633" s="31"/>
      <c r="N633" s="31"/>
      <c r="O633" s="31"/>
      <c r="P633" s="31"/>
      <c r="Q633" s="31"/>
      <c r="R633" s="31"/>
      <c r="S633" s="31"/>
      <c r="T633" s="31"/>
      <c r="U633" s="31"/>
      <c r="V633" s="31"/>
      <c r="W633" s="31"/>
      <c r="X633" s="31"/>
      <c r="Y633" s="31"/>
      <c r="Z633" s="31"/>
      <c r="AA633" s="31"/>
    </row>
    <row r="634">
      <c r="A634" s="31"/>
      <c r="D634" s="31"/>
      <c r="E634" s="108"/>
      <c r="F634" s="31"/>
      <c r="G634" s="31"/>
      <c r="H634" s="31"/>
      <c r="I634" s="31"/>
      <c r="J634" s="99"/>
      <c r="K634" s="116"/>
      <c r="L634" s="31"/>
      <c r="M634" s="31"/>
      <c r="N634" s="31"/>
      <c r="O634" s="31"/>
      <c r="P634" s="31"/>
      <c r="Q634" s="31"/>
      <c r="R634" s="31"/>
      <c r="S634" s="31"/>
      <c r="T634" s="31"/>
      <c r="U634" s="31"/>
      <c r="V634" s="31"/>
      <c r="W634" s="31"/>
      <c r="X634" s="31"/>
      <c r="Y634" s="31"/>
      <c r="Z634" s="31"/>
      <c r="AA634" s="31"/>
    </row>
    <row r="635">
      <c r="A635" s="31"/>
      <c r="D635" s="31"/>
      <c r="E635" s="108"/>
      <c r="F635" s="31"/>
      <c r="G635" s="31"/>
      <c r="H635" s="31"/>
      <c r="I635" s="31"/>
      <c r="J635" s="99"/>
      <c r="K635" s="116"/>
      <c r="L635" s="31"/>
      <c r="M635" s="31"/>
      <c r="N635" s="31"/>
      <c r="O635" s="31"/>
      <c r="P635" s="31"/>
      <c r="Q635" s="31"/>
      <c r="R635" s="31"/>
      <c r="S635" s="31"/>
      <c r="T635" s="31"/>
      <c r="U635" s="31"/>
      <c r="V635" s="31"/>
      <c r="W635" s="31"/>
      <c r="X635" s="31"/>
      <c r="Y635" s="31"/>
      <c r="Z635" s="31"/>
      <c r="AA635" s="31"/>
    </row>
    <row r="636">
      <c r="A636" s="31"/>
      <c r="D636" s="31"/>
      <c r="E636" s="108"/>
      <c r="F636" s="31"/>
      <c r="G636" s="31"/>
      <c r="H636" s="31"/>
      <c r="I636" s="31"/>
      <c r="J636" s="99"/>
      <c r="K636" s="116"/>
      <c r="L636" s="31"/>
      <c r="M636" s="31"/>
      <c r="N636" s="31"/>
      <c r="O636" s="31"/>
      <c r="P636" s="31"/>
      <c r="Q636" s="31"/>
      <c r="R636" s="31"/>
      <c r="S636" s="31"/>
      <c r="T636" s="31"/>
      <c r="U636" s="31"/>
      <c r="V636" s="31"/>
      <c r="W636" s="31"/>
      <c r="X636" s="31"/>
      <c r="Y636" s="31"/>
      <c r="Z636" s="31"/>
      <c r="AA636" s="31"/>
    </row>
    <row r="637">
      <c r="A637" s="31"/>
      <c r="D637" s="31"/>
      <c r="E637" s="108"/>
      <c r="F637" s="31"/>
      <c r="G637" s="31"/>
      <c r="H637" s="31"/>
      <c r="I637" s="31"/>
      <c r="J637" s="99"/>
      <c r="K637" s="116"/>
      <c r="L637" s="31"/>
      <c r="M637" s="31"/>
      <c r="N637" s="31"/>
      <c r="O637" s="31"/>
      <c r="P637" s="31"/>
      <c r="Q637" s="31"/>
      <c r="R637" s="31"/>
      <c r="S637" s="31"/>
      <c r="T637" s="31"/>
      <c r="U637" s="31"/>
      <c r="V637" s="31"/>
      <c r="W637" s="31"/>
      <c r="X637" s="31"/>
      <c r="Y637" s="31"/>
      <c r="Z637" s="31"/>
      <c r="AA637" s="31"/>
    </row>
    <row r="638">
      <c r="A638" s="31"/>
      <c r="D638" s="31"/>
      <c r="E638" s="108"/>
      <c r="F638" s="31"/>
      <c r="G638" s="31"/>
      <c r="H638" s="31"/>
      <c r="I638" s="31"/>
      <c r="J638" s="99"/>
      <c r="K638" s="116"/>
      <c r="L638" s="31"/>
      <c r="M638" s="31"/>
      <c r="N638" s="31"/>
      <c r="O638" s="31"/>
      <c r="P638" s="31"/>
      <c r="Q638" s="31"/>
      <c r="R638" s="31"/>
      <c r="S638" s="31"/>
      <c r="T638" s="31"/>
      <c r="U638" s="31"/>
      <c r="V638" s="31"/>
      <c r="W638" s="31"/>
      <c r="X638" s="31"/>
      <c r="Y638" s="31"/>
      <c r="Z638" s="31"/>
      <c r="AA638" s="31"/>
    </row>
    <row r="639">
      <c r="A639" s="31"/>
      <c r="D639" s="31"/>
      <c r="E639" s="108"/>
      <c r="F639" s="31"/>
      <c r="G639" s="31"/>
      <c r="H639" s="31"/>
      <c r="I639" s="31"/>
      <c r="J639" s="99"/>
      <c r="K639" s="116"/>
      <c r="L639" s="31"/>
      <c r="M639" s="31"/>
      <c r="N639" s="31"/>
      <c r="O639" s="31"/>
      <c r="P639" s="31"/>
      <c r="Q639" s="31"/>
      <c r="R639" s="31"/>
      <c r="S639" s="31"/>
      <c r="T639" s="31"/>
      <c r="U639" s="31"/>
      <c r="V639" s="31"/>
      <c r="W639" s="31"/>
      <c r="X639" s="31"/>
      <c r="Y639" s="31"/>
      <c r="Z639" s="31"/>
      <c r="AA639" s="31"/>
    </row>
    <row r="640">
      <c r="A640" s="31"/>
      <c r="D640" s="31"/>
      <c r="E640" s="108"/>
      <c r="F640" s="31"/>
      <c r="G640" s="31"/>
      <c r="H640" s="31"/>
      <c r="I640" s="31"/>
      <c r="J640" s="99"/>
      <c r="K640" s="116"/>
      <c r="L640" s="31"/>
      <c r="M640" s="31"/>
      <c r="N640" s="31"/>
      <c r="O640" s="31"/>
      <c r="P640" s="31"/>
      <c r="Q640" s="31"/>
      <c r="R640" s="31"/>
      <c r="S640" s="31"/>
      <c r="T640" s="31"/>
      <c r="U640" s="31"/>
      <c r="V640" s="31"/>
      <c r="W640" s="31"/>
      <c r="X640" s="31"/>
      <c r="Y640" s="31"/>
      <c r="Z640" s="31"/>
      <c r="AA640" s="31"/>
    </row>
    <row r="641">
      <c r="A641" s="31"/>
      <c r="D641" s="31"/>
      <c r="E641" s="108"/>
      <c r="F641" s="31"/>
      <c r="G641" s="31"/>
      <c r="H641" s="31"/>
      <c r="I641" s="31"/>
      <c r="J641" s="99"/>
      <c r="K641" s="116"/>
      <c r="L641" s="31"/>
      <c r="M641" s="31"/>
      <c r="N641" s="31"/>
      <c r="O641" s="31"/>
      <c r="P641" s="31"/>
      <c r="Q641" s="31"/>
      <c r="R641" s="31"/>
      <c r="S641" s="31"/>
      <c r="T641" s="31"/>
      <c r="U641" s="31"/>
      <c r="V641" s="31"/>
      <c r="W641" s="31"/>
      <c r="X641" s="31"/>
      <c r="Y641" s="31"/>
      <c r="Z641" s="31"/>
      <c r="AA641" s="31"/>
    </row>
    <row r="642">
      <c r="A642" s="31"/>
      <c r="D642" s="31"/>
      <c r="E642" s="108"/>
      <c r="F642" s="31"/>
      <c r="G642" s="31"/>
      <c r="H642" s="31"/>
      <c r="I642" s="31"/>
      <c r="J642" s="99"/>
      <c r="K642" s="116"/>
      <c r="L642" s="31"/>
      <c r="M642" s="31"/>
      <c r="N642" s="31"/>
      <c r="O642" s="31"/>
      <c r="P642" s="31"/>
      <c r="Q642" s="31"/>
      <c r="R642" s="31"/>
      <c r="S642" s="31"/>
      <c r="T642" s="31"/>
      <c r="U642" s="31"/>
      <c r="V642" s="31"/>
      <c r="W642" s="31"/>
      <c r="X642" s="31"/>
      <c r="Y642" s="31"/>
      <c r="Z642" s="31"/>
      <c r="AA642" s="31"/>
    </row>
    <row r="643">
      <c r="A643" s="31"/>
      <c r="D643" s="31"/>
      <c r="E643" s="108"/>
      <c r="F643" s="31"/>
      <c r="G643" s="31"/>
      <c r="H643" s="31"/>
      <c r="I643" s="31"/>
      <c r="J643" s="99"/>
      <c r="K643" s="116"/>
      <c r="L643" s="31"/>
      <c r="M643" s="31"/>
      <c r="N643" s="31"/>
      <c r="O643" s="31"/>
      <c r="P643" s="31"/>
      <c r="Q643" s="31"/>
      <c r="R643" s="31"/>
      <c r="S643" s="31"/>
      <c r="T643" s="31"/>
      <c r="U643" s="31"/>
      <c r="V643" s="31"/>
      <c r="W643" s="31"/>
      <c r="X643" s="31"/>
      <c r="Y643" s="31"/>
      <c r="Z643" s="31"/>
      <c r="AA643" s="31"/>
    </row>
    <row r="644">
      <c r="A644" s="31"/>
      <c r="D644" s="31"/>
      <c r="E644" s="108"/>
      <c r="F644" s="31"/>
      <c r="G644" s="31"/>
      <c r="H644" s="31"/>
      <c r="I644" s="31"/>
      <c r="J644" s="99"/>
      <c r="K644" s="116"/>
      <c r="L644" s="31"/>
      <c r="M644" s="31"/>
      <c r="N644" s="31"/>
      <c r="O644" s="31"/>
      <c r="P644" s="31"/>
      <c r="Q644" s="31"/>
      <c r="R644" s="31"/>
      <c r="S644" s="31"/>
      <c r="T644" s="31"/>
      <c r="U644" s="31"/>
      <c r="V644" s="31"/>
      <c r="W644" s="31"/>
      <c r="X644" s="31"/>
      <c r="Y644" s="31"/>
      <c r="Z644" s="31"/>
      <c r="AA644" s="31"/>
    </row>
    <row r="645">
      <c r="A645" s="31"/>
      <c r="D645" s="31"/>
      <c r="E645" s="108"/>
      <c r="F645" s="31"/>
      <c r="G645" s="31"/>
      <c r="H645" s="31"/>
      <c r="I645" s="31"/>
      <c r="J645" s="99"/>
      <c r="K645" s="116"/>
      <c r="L645" s="31"/>
      <c r="M645" s="31"/>
      <c r="N645" s="31"/>
      <c r="O645" s="31"/>
      <c r="P645" s="31"/>
      <c r="Q645" s="31"/>
      <c r="R645" s="31"/>
      <c r="S645" s="31"/>
      <c r="T645" s="31"/>
      <c r="U645" s="31"/>
      <c r="V645" s="31"/>
      <c r="W645" s="31"/>
      <c r="X645" s="31"/>
      <c r="Y645" s="31"/>
      <c r="Z645" s="31"/>
      <c r="AA645" s="31"/>
    </row>
    <row r="646">
      <c r="A646" s="31"/>
      <c r="D646" s="31"/>
      <c r="E646" s="108"/>
      <c r="F646" s="31"/>
      <c r="G646" s="31"/>
      <c r="H646" s="31"/>
      <c r="I646" s="31"/>
      <c r="J646" s="99"/>
      <c r="K646" s="116"/>
      <c r="L646" s="31"/>
      <c r="M646" s="31"/>
      <c r="N646" s="31"/>
      <c r="O646" s="31"/>
      <c r="P646" s="31"/>
      <c r="Q646" s="31"/>
      <c r="R646" s="31"/>
      <c r="S646" s="31"/>
      <c r="T646" s="31"/>
      <c r="U646" s="31"/>
      <c r="V646" s="31"/>
      <c r="W646" s="31"/>
      <c r="X646" s="31"/>
      <c r="Y646" s="31"/>
      <c r="Z646" s="31"/>
      <c r="AA646" s="31"/>
    </row>
    <row r="647">
      <c r="A647" s="31"/>
      <c r="D647" s="31"/>
      <c r="E647" s="108"/>
      <c r="F647" s="31"/>
      <c r="G647" s="31"/>
      <c r="H647" s="31"/>
      <c r="I647" s="31"/>
      <c r="J647" s="99"/>
      <c r="K647" s="116"/>
      <c r="L647" s="31"/>
      <c r="M647" s="31"/>
      <c r="N647" s="31"/>
      <c r="O647" s="31"/>
      <c r="P647" s="31"/>
      <c r="Q647" s="31"/>
      <c r="R647" s="31"/>
      <c r="S647" s="31"/>
      <c r="T647" s="31"/>
      <c r="U647" s="31"/>
      <c r="V647" s="31"/>
      <c r="W647" s="31"/>
      <c r="X647" s="31"/>
      <c r="Y647" s="31"/>
      <c r="Z647" s="31"/>
      <c r="AA647" s="31"/>
    </row>
    <row r="648">
      <c r="A648" s="31"/>
      <c r="D648" s="31"/>
      <c r="E648" s="108"/>
      <c r="F648" s="31"/>
      <c r="G648" s="31"/>
      <c r="H648" s="31"/>
      <c r="I648" s="31"/>
      <c r="J648" s="99"/>
      <c r="K648" s="116"/>
      <c r="L648" s="31"/>
      <c r="M648" s="31"/>
      <c r="N648" s="31"/>
      <c r="O648" s="31"/>
      <c r="P648" s="31"/>
      <c r="Q648" s="31"/>
      <c r="R648" s="31"/>
      <c r="S648" s="31"/>
      <c r="T648" s="31"/>
      <c r="U648" s="31"/>
      <c r="V648" s="31"/>
      <c r="W648" s="31"/>
      <c r="X648" s="31"/>
      <c r="Y648" s="31"/>
      <c r="Z648" s="31"/>
      <c r="AA648" s="31"/>
    </row>
    <row r="649">
      <c r="A649" s="31"/>
      <c r="D649" s="31"/>
      <c r="E649" s="108"/>
      <c r="F649" s="31"/>
      <c r="G649" s="31"/>
      <c r="H649" s="31"/>
      <c r="I649" s="31"/>
      <c r="J649" s="99"/>
      <c r="K649" s="116"/>
      <c r="L649" s="31"/>
      <c r="M649" s="31"/>
      <c r="N649" s="31"/>
      <c r="O649" s="31"/>
      <c r="P649" s="31"/>
      <c r="Q649" s="31"/>
      <c r="R649" s="31"/>
      <c r="S649" s="31"/>
      <c r="T649" s="31"/>
      <c r="U649" s="31"/>
      <c r="V649" s="31"/>
      <c r="W649" s="31"/>
      <c r="X649" s="31"/>
      <c r="Y649" s="31"/>
      <c r="Z649" s="31"/>
      <c r="AA649" s="31"/>
    </row>
    <row r="650">
      <c r="A650" s="31"/>
      <c r="D650" s="31"/>
      <c r="E650" s="108"/>
      <c r="F650" s="31"/>
      <c r="G650" s="31"/>
      <c r="H650" s="31"/>
      <c r="I650" s="31"/>
      <c r="J650" s="99"/>
      <c r="K650" s="116"/>
      <c r="L650" s="31"/>
      <c r="M650" s="31"/>
      <c r="N650" s="31"/>
      <c r="O650" s="31"/>
      <c r="P650" s="31"/>
      <c r="Q650" s="31"/>
      <c r="R650" s="31"/>
      <c r="S650" s="31"/>
      <c r="T650" s="31"/>
      <c r="U650" s="31"/>
      <c r="V650" s="31"/>
      <c r="W650" s="31"/>
      <c r="X650" s="31"/>
      <c r="Y650" s="31"/>
      <c r="Z650" s="31"/>
      <c r="AA650" s="31"/>
    </row>
    <row r="651">
      <c r="A651" s="31"/>
      <c r="D651" s="31"/>
      <c r="E651" s="108"/>
      <c r="F651" s="31"/>
      <c r="G651" s="31"/>
      <c r="H651" s="31"/>
      <c r="I651" s="31"/>
      <c r="J651" s="99"/>
      <c r="K651" s="116"/>
      <c r="L651" s="31"/>
      <c r="M651" s="31"/>
      <c r="N651" s="31"/>
      <c r="O651" s="31"/>
      <c r="P651" s="31"/>
      <c r="Q651" s="31"/>
      <c r="R651" s="31"/>
      <c r="S651" s="31"/>
      <c r="T651" s="31"/>
      <c r="U651" s="31"/>
      <c r="V651" s="31"/>
      <c r="W651" s="31"/>
      <c r="X651" s="31"/>
      <c r="Y651" s="31"/>
      <c r="Z651" s="31"/>
      <c r="AA651" s="31"/>
    </row>
    <row r="652">
      <c r="A652" s="31"/>
      <c r="D652" s="31"/>
      <c r="E652" s="108"/>
      <c r="F652" s="31"/>
      <c r="G652" s="31"/>
      <c r="H652" s="31"/>
      <c r="I652" s="31"/>
      <c r="J652" s="99"/>
      <c r="K652" s="116"/>
      <c r="L652" s="31"/>
      <c r="M652" s="31"/>
      <c r="N652" s="31"/>
      <c r="O652" s="31"/>
      <c r="P652" s="31"/>
      <c r="Q652" s="31"/>
      <c r="R652" s="31"/>
      <c r="S652" s="31"/>
      <c r="T652" s="31"/>
      <c r="U652" s="31"/>
      <c r="V652" s="31"/>
      <c r="W652" s="31"/>
      <c r="X652" s="31"/>
      <c r="Y652" s="31"/>
      <c r="Z652" s="31"/>
      <c r="AA652" s="31"/>
    </row>
    <row r="653">
      <c r="A653" s="31"/>
      <c r="D653" s="31"/>
      <c r="E653" s="108"/>
      <c r="F653" s="31"/>
      <c r="G653" s="31"/>
      <c r="H653" s="31"/>
      <c r="I653" s="31"/>
      <c r="J653" s="99"/>
      <c r="K653" s="116"/>
      <c r="L653" s="31"/>
      <c r="M653" s="31"/>
      <c r="N653" s="31"/>
      <c r="O653" s="31"/>
      <c r="P653" s="31"/>
      <c r="Q653" s="31"/>
      <c r="R653" s="31"/>
      <c r="S653" s="31"/>
      <c r="T653" s="31"/>
      <c r="U653" s="31"/>
      <c r="V653" s="31"/>
      <c r="W653" s="31"/>
      <c r="X653" s="31"/>
      <c r="Y653" s="31"/>
      <c r="Z653" s="31"/>
      <c r="AA653" s="31"/>
    </row>
    <row r="654">
      <c r="A654" s="31"/>
      <c r="D654" s="31"/>
      <c r="E654" s="108"/>
      <c r="F654" s="31"/>
      <c r="G654" s="31"/>
      <c r="H654" s="31"/>
      <c r="I654" s="31"/>
      <c r="J654" s="99"/>
      <c r="K654" s="116"/>
      <c r="L654" s="31"/>
      <c r="M654" s="31"/>
      <c r="N654" s="31"/>
      <c r="O654" s="31"/>
      <c r="P654" s="31"/>
      <c r="Q654" s="31"/>
      <c r="R654" s="31"/>
      <c r="S654" s="31"/>
      <c r="T654" s="31"/>
      <c r="U654" s="31"/>
      <c r="V654" s="31"/>
      <c r="W654" s="31"/>
      <c r="X654" s="31"/>
      <c r="Y654" s="31"/>
      <c r="Z654" s="31"/>
      <c r="AA654" s="31"/>
    </row>
    <row r="655">
      <c r="A655" s="31"/>
      <c r="D655" s="31"/>
      <c r="E655" s="108"/>
      <c r="F655" s="31"/>
      <c r="G655" s="31"/>
      <c r="H655" s="31"/>
      <c r="I655" s="31"/>
      <c r="J655" s="99"/>
      <c r="K655" s="116"/>
      <c r="L655" s="31"/>
      <c r="M655" s="31"/>
      <c r="N655" s="31"/>
      <c r="O655" s="31"/>
      <c r="P655" s="31"/>
      <c r="Q655" s="31"/>
      <c r="R655" s="31"/>
      <c r="S655" s="31"/>
      <c r="T655" s="31"/>
      <c r="U655" s="31"/>
      <c r="V655" s="31"/>
      <c r="W655" s="31"/>
      <c r="X655" s="31"/>
      <c r="Y655" s="31"/>
      <c r="Z655" s="31"/>
      <c r="AA655" s="31"/>
    </row>
    <row r="656">
      <c r="A656" s="31"/>
      <c r="D656" s="31"/>
      <c r="E656" s="108"/>
      <c r="F656" s="31"/>
      <c r="G656" s="31"/>
      <c r="H656" s="31"/>
      <c r="I656" s="31"/>
      <c r="J656" s="99"/>
      <c r="K656" s="116"/>
      <c r="L656" s="31"/>
      <c r="M656" s="31"/>
      <c r="N656" s="31"/>
      <c r="O656" s="31"/>
      <c r="P656" s="31"/>
      <c r="Q656" s="31"/>
      <c r="R656" s="31"/>
      <c r="S656" s="31"/>
      <c r="T656" s="31"/>
      <c r="U656" s="31"/>
      <c r="V656" s="31"/>
      <c r="W656" s="31"/>
      <c r="X656" s="31"/>
      <c r="Y656" s="31"/>
      <c r="Z656" s="31"/>
      <c r="AA656" s="31"/>
    </row>
    <row r="657">
      <c r="A657" s="31"/>
      <c r="D657" s="31"/>
      <c r="E657" s="108"/>
      <c r="F657" s="31"/>
      <c r="G657" s="31"/>
      <c r="H657" s="31"/>
      <c r="I657" s="31"/>
      <c r="J657" s="99"/>
      <c r="K657" s="116"/>
      <c r="L657" s="31"/>
      <c r="M657" s="31"/>
      <c r="N657" s="31"/>
      <c r="O657" s="31"/>
      <c r="P657" s="31"/>
      <c r="Q657" s="31"/>
      <c r="R657" s="31"/>
      <c r="S657" s="31"/>
      <c r="T657" s="31"/>
      <c r="U657" s="31"/>
      <c r="V657" s="31"/>
      <c r="W657" s="31"/>
      <c r="X657" s="31"/>
      <c r="Y657" s="31"/>
      <c r="Z657" s="31"/>
      <c r="AA657" s="31"/>
    </row>
    <row r="658">
      <c r="A658" s="31"/>
      <c r="D658" s="31"/>
      <c r="E658" s="108"/>
      <c r="F658" s="31"/>
      <c r="G658" s="31"/>
      <c r="H658" s="31"/>
      <c r="I658" s="31"/>
      <c r="J658" s="99"/>
      <c r="K658" s="116"/>
      <c r="L658" s="31"/>
      <c r="M658" s="31"/>
      <c r="N658" s="31"/>
      <c r="O658" s="31"/>
      <c r="P658" s="31"/>
      <c r="Q658" s="31"/>
      <c r="R658" s="31"/>
      <c r="S658" s="31"/>
      <c r="T658" s="31"/>
      <c r="U658" s="31"/>
      <c r="V658" s="31"/>
      <c r="W658" s="31"/>
      <c r="X658" s="31"/>
      <c r="Y658" s="31"/>
      <c r="Z658" s="31"/>
      <c r="AA658" s="31"/>
    </row>
    <row r="659">
      <c r="A659" s="31"/>
      <c r="D659" s="31"/>
      <c r="E659" s="108"/>
      <c r="F659" s="31"/>
      <c r="G659" s="31"/>
      <c r="H659" s="31"/>
      <c r="I659" s="31"/>
      <c r="J659" s="99"/>
      <c r="K659" s="116"/>
      <c r="L659" s="31"/>
      <c r="M659" s="31"/>
      <c r="N659" s="31"/>
      <c r="O659" s="31"/>
      <c r="P659" s="31"/>
      <c r="Q659" s="31"/>
      <c r="R659" s="31"/>
      <c r="S659" s="31"/>
      <c r="T659" s="31"/>
      <c r="U659" s="31"/>
      <c r="V659" s="31"/>
      <c r="W659" s="31"/>
      <c r="X659" s="31"/>
      <c r="Y659" s="31"/>
      <c r="Z659" s="31"/>
      <c r="AA659" s="31"/>
    </row>
    <row r="660">
      <c r="A660" s="31"/>
      <c r="D660" s="31"/>
      <c r="E660" s="108"/>
      <c r="F660" s="31"/>
      <c r="G660" s="31"/>
      <c r="H660" s="31"/>
      <c r="I660" s="31"/>
      <c r="J660" s="99"/>
      <c r="K660" s="116"/>
      <c r="L660" s="31"/>
      <c r="M660" s="31"/>
      <c r="N660" s="31"/>
      <c r="O660" s="31"/>
      <c r="P660" s="31"/>
      <c r="Q660" s="31"/>
      <c r="R660" s="31"/>
      <c r="S660" s="31"/>
      <c r="T660" s="31"/>
      <c r="U660" s="31"/>
      <c r="V660" s="31"/>
      <c r="W660" s="31"/>
      <c r="X660" s="31"/>
      <c r="Y660" s="31"/>
      <c r="Z660" s="31"/>
      <c r="AA660" s="31"/>
    </row>
    <row r="661">
      <c r="A661" s="31"/>
      <c r="D661" s="31"/>
      <c r="E661" s="108"/>
      <c r="F661" s="31"/>
      <c r="G661" s="31"/>
      <c r="H661" s="31"/>
      <c r="I661" s="31"/>
      <c r="J661" s="99"/>
      <c r="K661" s="116"/>
      <c r="L661" s="31"/>
      <c r="M661" s="31"/>
      <c r="N661" s="31"/>
      <c r="O661" s="31"/>
      <c r="P661" s="31"/>
      <c r="Q661" s="31"/>
      <c r="R661" s="31"/>
      <c r="S661" s="31"/>
      <c r="T661" s="31"/>
      <c r="U661" s="31"/>
      <c r="V661" s="31"/>
      <c r="W661" s="31"/>
      <c r="X661" s="31"/>
      <c r="Y661" s="31"/>
      <c r="Z661" s="31"/>
      <c r="AA661" s="31"/>
    </row>
    <row r="662">
      <c r="A662" s="31"/>
      <c r="D662" s="31"/>
      <c r="E662" s="108"/>
      <c r="F662" s="31"/>
      <c r="G662" s="31"/>
      <c r="H662" s="31"/>
      <c r="I662" s="31"/>
      <c r="J662" s="99"/>
      <c r="K662" s="116"/>
      <c r="L662" s="31"/>
      <c r="M662" s="31"/>
      <c r="N662" s="31"/>
      <c r="O662" s="31"/>
      <c r="P662" s="31"/>
      <c r="Q662" s="31"/>
      <c r="R662" s="31"/>
      <c r="S662" s="31"/>
      <c r="T662" s="31"/>
      <c r="U662" s="31"/>
      <c r="V662" s="31"/>
      <c r="W662" s="31"/>
      <c r="X662" s="31"/>
      <c r="Y662" s="31"/>
      <c r="Z662" s="31"/>
      <c r="AA662" s="31"/>
    </row>
    <row r="663">
      <c r="A663" s="31"/>
      <c r="D663" s="31"/>
      <c r="E663" s="108"/>
      <c r="F663" s="31"/>
      <c r="G663" s="31"/>
      <c r="H663" s="31"/>
      <c r="I663" s="31"/>
      <c r="J663" s="99"/>
      <c r="K663" s="116"/>
      <c r="L663" s="31"/>
      <c r="M663" s="31"/>
      <c r="N663" s="31"/>
      <c r="O663" s="31"/>
      <c r="P663" s="31"/>
      <c r="Q663" s="31"/>
      <c r="R663" s="31"/>
      <c r="S663" s="31"/>
      <c r="T663" s="31"/>
      <c r="U663" s="31"/>
      <c r="V663" s="31"/>
      <c r="W663" s="31"/>
      <c r="X663" s="31"/>
      <c r="Y663" s="31"/>
      <c r="Z663" s="31"/>
      <c r="AA663" s="31"/>
    </row>
    <row r="664">
      <c r="A664" s="31"/>
      <c r="D664" s="31"/>
      <c r="E664" s="108"/>
      <c r="F664" s="31"/>
      <c r="G664" s="31"/>
      <c r="H664" s="31"/>
      <c r="I664" s="31"/>
      <c r="J664" s="99"/>
      <c r="K664" s="116"/>
      <c r="L664" s="31"/>
      <c r="M664" s="31"/>
      <c r="N664" s="31"/>
      <c r="O664" s="31"/>
      <c r="P664" s="31"/>
      <c r="Q664" s="31"/>
      <c r="R664" s="31"/>
      <c r="S664" s="31"/>
      <c r="T664" s="31"/>
      <c r="U664" s="31"/>
      <c r="V664" s="31"/>
      <c r="W664" s="31"/>
      <c r="X664" s="31"/>
      <c r="Y664" s="31"/>
      <c r="Z664" s="31"/>
      <c r="AA664" s="31"/>
    </row>
    <row r="665">
      <c r="A665" s="31"/>
      <c r="D665" s="31"/>
      <c r="E665" s="108"/>
      <c r="F665" s="31"/>
      <c r="G665" s="31"/>
      <c r="H665" s="31"/>
      <c r="I665" s="31"/>
      <c r="J665" s="99"/>
      <c r="K665" s="116"/>
      <c r="L665" s="31"/>
      <c r="M665" s="31"/>
      <c r="N665" s="31"/>
      <c r="O665" s="31"/>
      <c r="P665" s="31"/>
      <c r="Q665" s="31"/>
      <c r="R665" s="31"/>
      <c r="S665" s="31"/>
      <c r="T665" s="31"/>
      <c r="U665" s="31"/>
      <c r="V665" s="31"/>
      <c r="W665" s="31"/>
      <c r="X665" s="31"/>
      <c r="Y665" s="31"/>
      <c r="Z665" s="31"/>
      <c r="AA665" s="31"/>
    </row>
    <row r="666">
      <c r="A666" s="31"/>
      <c r="D666" s="31"/>
      <c r="E666" s="108"/>
      <c r="F666" s="31"/>
      <c r="G666" s="31"/>
      <c r="H666" s="31"/>
      <c r="I666" s="31"/>
      <c r="J666" s="99"/>
      <c r="K666" s="116"/>
      <c r="L666" s="31"/>
      <c r="M666" s="31"/>
      <c r="N666" s="31"/>
      <c r="O666" s="31"/>
      <c r="P666" s="31"/>
      <c r="Q666" s="31"/>
      <c r="R666" s="31"/>
      <c r="S666" s="31"/>
      <c r="T666" s="31"/>
      <c r="U666" s="31"/>
      <c r="V666" s="31"/>
      <c r="W666" s="31"/>
      <c r="X666" s="31"/>
      <c r="Y666" s="31"/>
      <c r="Z666" s="31"/>
      <c r="AA666" s="31"/>
    </row>
    <row r="667">
      <c r="A667" s="31"/>
      <c r="D667" s="31"/>
      <c r="E667" s="108"/>
      <c r="F667" s="31"/>
      <c r="G667" s="31"/>
      <c r="H667" s="31"/>
      <c r="I667" s="31"/>
      <c r="J667" s="99"/>
      <c r="K667" s="116"/>
      <c r="L667" s="31"/>
      <c r="M667" s="31"/>
      <c r="N667" s="31"/>
      <c r="O667" s="31"/>
      <c r="P667" s="31"/>
      <c r="Q667" s="31"/>
      <c r="R667" s="31"/>
      <c r="S667" s="31"/>
      <c r="T667" s="31"/>
      <c r="U667" s="31"/>
      <c r="V667" s="31"/>
      <c r="W667" s="31"/>
      <c r="X667" s="31"/>
      <c r="Y667" s="31"/>
      <c r="Z667" s="31"/>
      <c r="AA667" s="31"/>
    </row>
    <row r="668">
      <c r="A668" s="31"/>
      <c r="D668" s="31"/>
      <c r="E668" s="108"/>
      <c r="F668" s="31"/>
      <c r="G668" s="31"/>
      <c r="H668" s="31"/>
      <c r="I668" s="31"/>
      <c r="J668" s="99"/>
      <c r="K668" s="116"/>
      <c r="L668" s="31"/>
      <c r="M668" s="31"/>
      <c r="N668" s="31"/>
      <c r="O668" s="31"/>
      <c r="P668" s="31"/>
      <c r="Q668" s="31"/>
      <c r="R668" s="31"/>
      <c r="S668" s="31"/>
      <c r="T668" s="31"/>
      <c r="U668" s="31"/>
      <c r="V668" s="31"/>
      <c r="W668" s="31"/>
      <c r="X668" s="31"/>
      <c r="Y668" s="31"/>
      <c r="Z668" s="31"/>
      <c r="AA668" s="31"/>
    </row>
    <row r="669">
      <c r="A669" s="31"/>
      <c r="D669" s="31"/>
      <c r="E669" s="108"/>
      <c r="F669" s="31"/>
      <c r="G669" s="31"/>
      <c r="H669" s="31"/>
      <c r="I669" s="31"/>
      <c r="J669" s="99"/>
      <c r="K669" s="116"/>
      <c r="L669" s="31"/>
      <c r="M669" s="31"/>
      <c r="N669" s="31"/>
      <c r="O669" s="31"/>
      <c r="P669" s="31"/>
      <c r="Q669" s="31"/>
      <c r="R669" s="31"/>
      <c r="S669" s="31"/>
      <c r="T669" s="31"/>
      <c r="U669" s="31"/>
      <c r="V669" s="31"/>
      <c r="W669" s="31"/>
      <c r="X669" s="31"/>
      <c r="Y669" s="31"/>
      <c r="Z669" s="31"/>
      <c r="AA669" s="31"/>
    </row>
    <row r="670">
      <c r="A670" s="31"/>
      <c r="D670" s="31"/>
      <c r="E670" s="108"/>
      <c r="F670" s="31"/>
      <c r="G670" s="31"/>
      <c r="H670" s="31"/>
      <c r="I670" s="31"/>
      <c r="J670" s="99"/>
      <c r="K670" s="116"/>
      <c r="L670" s="31"/>
      <c r="M670" s="31"/>
      <c r="N670" s="31"/>
      <c r="O670" s="31"/>
      <c r="P670" s="31"/>
      <c r="Q670" s="31"/>
      <c r="R670" s="31"/>
      <c r="S670" s="31"/>
      <c r="T670" s="31"/>
      <c r="U670" s="31"/>
      <c r="V670" s="31"/>
      <c r="W670" s="31"/>
      <c r="X670" s="31"/>
      <c r="Y670" s="31"/>
      <c r="Z670" s="31"/>
      <c r="AA670" s="31"/>
    </row>
    <row r="671">
      <c r="A671" s="31"/>
      <c r="D671" s="31"/>
      <c r="E671" s="108"/>
      <c r="F671" s="31"/>
      <c r="G671" s="31"/>
      <c r="H671" s="31"/>
      <c r="I671" s="31"/>
      <c r="J671" s="99"/>
      <c r="K671" s="116"/>
      <c r="L671" s="31"/>
      <c r="M671" s="31"/>
      <c r="N671" s="31"/>
      <c r="O671" s="31"/>
      <c r="P671" s="31"/>
      <c r="Q671" s="31"/>
      <c r="R671" s="31"/>
      <c r="S671" s="31"/>
      <c r="T671" s="31"/>
      <c r="U671" s="31"/>
      <c r="V671" s="31"/>
      <c r="W671" s="31"/>
      <c r="X671" s="31"/>
      <c r="Y671" s="31"/>
      <c r="Z671" s="31"/>
      <c r="AA671" s="31"/>
    </row>
    <row r="672">
      <c r="A672" s="31"/>
      <c r="D672" s="31"/>
      <c r="E672" s="108"/>
      <c r="F672" s="31"/>
      <c r="G672" s="31"/>
      <c r="H672" s="31"/>
      <c r="I672" s="31"/>
      <c r="J672" s="99"/>
      <c r="K672" s="116"/>
      <c r="L672" s="31"/>
      <c r="M672" s="31"/>
      <c r="N672" s="31"/>
      <c r="O672" s="31"/>
      <c r="P672" s="31"/>
      <c r="Q672" s="31"/>
      <c r="R672" s="31"/>
      <c r="S672" s="31"/>
      <c r="T672" s="31"/>
      <c r="U672" s="31"/>
      <c r="V672" s="31"/>
      <c r="W672" s="31"/>
      <c r="X672" s="31"/>
      <c r="Y672" s="31"/>
      <c r="Z672" s="31"/>
      <c r="AA672" s="31"/>
    </row>
    <row r="673">
      <c r="A673" s="31"/>
      <c r="D673" s="31"/>
      <c r="E673" s="108"/>
      <c r="F673" s="31"/>
      <c r="G673" s="31"/>
      <c r="H673" s="31"/>
      <c r="I673" s="31"/>
      <c r="J673" s="99"/>
      <c r="K673" s="116"/>
      <c r="L673" s="31"/>
      <c r="M673" s="31"/>
      <c r="N673" s="31"/>
      <c r="O673" s="31"/>
      <c r="P673" s="31"/>
      <c r="Q673" s="31"/>
      <c r="R673" s="31"/>
      <c r="S673" s="31"/>
      <c r="T673" s="31"/>
      <c r="U673" s="31"/>
      <c r="V673" s="31"/>
      <c r="W673" s="31"/>
      <c r="X673" s="31"/>
      <c r="Y673" s="31"/>
      <c r="Z673" s="31"/>
      <c r="AA673" s="31"/>
    </row>
    <row r="674">
      <c r="A674" s="31"/>
      <c r="D674" s="31"/>
      <c r="E674" s="108"/>
      <c r="F674" s="31"/>
      <c r="G674" s="31"/>
      <c r="H674" s="31"/>
      <c r="I674" s="31"/>
      <c r="J674" s="99"/>
      <c r="K674" s="116"/>
      <c r="L674" s="31"/>
      <c r="M674" s="31"/>
      <c r="N674" s="31"/>
      <c r="O674" s="31"/>
      <c r="P674" s="31"/>
      <c r="Q674" s="31"/>
      <c r="R674" s="31"/>
      <c r="S674" s="31"/>
      <c r="T674" s="31"/>
      <c r="U674" s="31"/>
      <c r="V674" s="31"/>
      <c r="W674" s="31"/>
      <c r="X674" s="31"/>
      <c r="Y674" s="31"/>
      <c r="Z674" s="31"/>
      <c r="AA674" s="31"/>
    </row>
    <row r="675">
      <c r="A675" s="31"/>
      <c r="D675" s="31"/>
      <c r="E675" s="108"/>
      <c r="F675" s="31"/>
      <c r="G675" s="31"/>
      <c r="H675" s="31"/>
      <c r="I675" s="31"/>
      <c r="J675" s="99"/>
      <c r="K675" s="116"/>
      <c r="L675" s="31"/>
      <c r="M675" s="31"/>
      <c r="N675" s="31"/>
      <c r="O675" s="31"/>
      <c r="P675" s="31"/>
      <c r="Q675" s="31"/>
      <c r="R675" s="31"/>
      <c r="S675" s="31"/>
      <c r="T675" s="31"/>
      <c r="U675" s="31"/>
      <c r="V675" s="31"/>
      <c r="W675" s="31"/>
      <c r="X675" s="31"/>
      <c r="Y675" s="31"/>
      <c r="Z675" s="31"/>
      <c r="AA675" s="31"/>
    </row>
    <row r="676">
      <c r="A676" s="31"/>
      <c r="D676" s="31"/>
      <c r="E676" s="108"/>
      <c r="F676" s="31"/>
      <c r="G676" s="31"/>
      <c r="H676" s="31"/>
      <c r="I676" s="31"/>
      <c r="J676" s="99"/>
      <c r="K676" s="116"/>
      <c r="L676" s="31"/>
      <c r="M676" s="31"/>
      <c r="N676" s="31"/>
      <c r="O676" s="31"/>
      <c r="P676" s="31"/>
      <c r="Q676" s="31"/>
      <c r="R676" s="31"/>
      <c r="S676" s="31"/>
      <c r="T676" s="31"/>
      <c r="U676" s="31"/>
      <c r="V676" s="31"/>
      <c r="W676" s="31"/>
      <c r="X676" s="31"/>
      <c r="Y676" s="31"/>
      <c r="Z676" s="31"/>
      <c r="AA676" s="31"/>
    </row>
    <row r="677">
      <c r="A677" s="31"/>
      <c r="D677" s="31"/>
      <c r="E677" s="108"/>
      <c r="F677" s="31"/>
      <c r="G677" s="31"/>
      <c r="H677" s="31"/>
      <c r="I677" s="31"/>
      <c r="J677" s="99"/>
      <c r="K677" s="116"/>
      <c r="L677" s="31"/>
      <c r="M677" s="31"/>
      <c r="N677" s="31"/>
      <c r="O677" s="31"/>
      <c r="P677" s="31"/>
      <c r="Q677" s="31"/>
      <c r="R677" s="31"/>
      <c r="S677" s="31"/>
      <c r="T677" s="31"/>
      <c r="U677" s="31"/>
      <c r="V677" s="31"/>
      <c r="W677" s="31"/>
      <c r="X677" s="31"/>
      <c r="Y677" s="31"/>
      <c r="Z677" s="31"/>
      <c r="AA677" s="31"/>
    </row>
    <row r="678">
      <c r="A678" s="31"/>
      <c r="D678" s="31"/>
      <c r="E678" s="108"/>
      <c r="F678" s="31"/>
      <c r="G678" s="31"/>
      <c r="H678" s="31"/>
      <c r="I678" s="31"/>
      <c r="J678" s="99"/>
      <c r="K678" s="116"/>
      <c r="L678" s="31"/>
      <c r="M678" s="31"/>
      <c r="N678" s="31"/>
      <c r="O678" s="31"/>
      <c r="P678" s="31"/>
      <c r="Q678" s="31"/>
      <c r="R678" s="31"/>
      <c r="S678" s="31"/>
      <c r="T678" s="31"/>
      <c r="U678" s="31"/>
      <c r="V678" s="31"/>
      <c r="W678" s="31"/>
      <c r="X678" s="31"/>
      <c r="Y678" s="31"/>
      <c r="Z678" s="31"/>
      <c r="AA678" s="31"/>
    </row>
    <row r="679">
      <c r="A679" s="31"/>
      <c r="D679" s="31"/>
      <c r="E679" s="108"/>
      <c r="F679" s="31"/>
      <c r="G679" s="31"/>
      <c r="H679" s="31"/>
      <c r="I679" s="31"/>
      <c r="J679" s="99"/>
      <c r="K679" s="116"/>
      <c r="L679" s="31"/>
      <c r="M679" s="31"/>
      <c r="N679" s="31"/>
      <c r="O679" s="31"/>
      <c r="P679" s="31"/>
      <c r="Q679" s="31"/>
      <c r="R679" s="31"/>
      <c r="S679" s="31"/>
      <c r="T679" s="31"/>
      <c r="U679" s="31"/>
      <c r="V679" s="31"/>
      <c r="W679" s="31"/>
      <c r="X679" s="31"/>
      <c r="Y679" s="31"/>
      <c r="Z679" s="31"/>
      <c r="AA679" s="31"/>
    </row>
    <row r="680">
      <c r="A680" s="31"/>
      <c r="D680" s="31"/>
      <c r="E680" s="108"/>
      <c r="F680" s="31"/>
      <c r="G680" s="31"/>
      <c r="H680" s="31"/>
      <c r="I680" s="31"/>
      <c r="J680" s="99"/>
      <c r="K680" s="116"/>
      <c r="L680" s="31"/>
      <c r="M680" s="31"/>
      <c r="N680" s="31"/>
      <c r="O680" s="31"/>
      <c r="P680" s="31"/>
      <c r="Q680" s="31"/>
      <c r="R680" s="31"/>
      <c r="S680" s="31"/>
      <c r="T680" s="31"/>
      <c r="U680" s="31"/>
      <c r="V680" s="31"/>
      <c r="W680" s="31"/>
      <c r="X680" s="31"/>
      <c r="Y680" s="31"/>
      <c r="Z680" s="31"/>
      <c r="AA680" s="31"/>
    </row>
    <row r="681">
      <c r="A681" s="31"/>
      <c r="D681" s="31"/>
      <c r="E681" s="108"/>
      <c r="F681" s="31"/>
      <c r="G681" s="31"/>
      <c r="H681" s="31"/>
      <c r="I681" s="31"/>
      <c r="J681" s="99"/>
      <c r="K681" s="116"/>
      <c r="L681" s="31"/>
      <c r="M681" s="31"/>
      <c r="N681" s="31"/>
      <c r="O681" s="31"/>
      <c r="P681" s="31"/>
      <c r="Q681" s="31"/>
      <c r="R681" s="31"/>
      <c r="S681" s="31"/>
      <c r="T681" s="31"/>
      <c r="U681" s="31"/>
      <c r="V681" s="31"/>
      <c r="W681" s="31"/>
      <c r="X681" s="31"/>
      <c r="Y681" s="31"/>
      <c r="Z681" s="31"/>
      <c r="AA681" s="31"/>
    </row>
    <row r="682">
      <c r="A682" s="31"/>
      <c r="D682" s="31"/>
      <c r="E682" s="108"/>
      <c r="F682" s="31"/>
      <c r="G682" s="31"/>
      <c r="H682" s="31"/>
      <c r="I682" s="31"/>
      <c r="J682" s="99"/>
      <c r="K682" s="116"/>
      <c r="L682" s="31"/>
      <c r="M682" s="31"/>
      <c r="N682" s="31"/>
      <c r="O682" s="31"/>
      <c r="P682" s="31"/>
      <c r="Q682" s="31"/>
      <c r="R682" s="31"/>
      <c r="S682" s="31"/>
      <c r="T682" s="31"/>
      <c r="U682" s="31"/>
      <c r="V682" s="31"/>
      <c r="W682" s="31"/>
      <c r="X682" s="31"/>
      <c r="Y682" s="31"/>
      <c r="Z682" s="31"/>
      <c r="AA682" s="31"/>
    </row>
    <row r="683">
      <c r="A683" s="31"/>
      <c r="D683" s="31"/>
      <c r="E683" s="108"/>
      <c r="F683" s="31"/>
      <c r="G683" s="31"/>
      <c r="H683" s="31"/>
      <c r="I683" s="31"/>
      <c r="J683" s="99"/>
      <c r="K683" s="116"/>
      <c r="L683" s="31"/>
      <c r="M683" s="31"/>
      <c r="N683" s="31"/>
      <c r="O683" s="31"/>
      <c r="P683" s="31"/>
      <c r="Q683" s="31"/>
      <c r="R683" s="31"/>
      <c r="S683" s="31"/>
      <c r="T683" s="31"/>
      <c r="U683" s="31"/>
      <c r="V683" s="31"/>
      <c r="W683" s="31"/>
      <c r="X683" s="31"/>
      <c r="Y683" s="31"/>
      <c r="Z683" s="31"/>
      <c r="AA683" s="31"/>
    </row>
    <row r="684">
      <c r="A684" s="31"/>
      <c r="D684" s="31"/>
      <c r="E684" s="108"/>
      <c r="F684" s="31"/>
      <c r="G684" s="31"/>
      <c r="H684" s="31"/>
      <c r="I684" s="31"/>
      <c r="J684" s="99"/>
      <c r="K684" s="116"/>
      <c r="L684" s="31"/>
      <c r="M684" s="31"/>
      <c r="N684" s="31"/>
      <c r="O684" s="31"/>
      <c r="P684" s="31"/>
      <c r="Q684" s="31"/>
      <c r="R684" s="31"/>
      <c r="S684" s="31"/>
      <c r="T684" s="31"/>
      <c r="U684" s="31"/>
      <c r="V684" s="31"/>
      <c r="W684" s="31"/>
      <c r="X684" s="31"/>
      <c r="Y684" s="31"/>
      <c r="Z684" s="31"/>
      <c r="AA684" s="31"/>
    </row>
    <row r="685">
      <c r="A685" s="31"/>
      <c r="D685" s="31"/>
      <c r="E685" s="108"/>
      <c r="F685" s="31"/>
      <c r="G685" s="31"/>
      <c r="H685" s="31"/>
      <c r="I685" s="31"/>
      <c r="J685" s="99"/>
      <c r="K685" s="116"/>
      <c r="L685" s="31"/>
      <c r="M685" s="31"/>
      <c r="N685" s="31"/>
      <c r="O685" s="31"/>
      <c r="P685" s="31"/>
      <c r="Q685" s="31"/>
      <c r="R685" s="31"/>
      <c r="S685" s="31"/>
      <c r="T685" s="31"/>
      <c r="U685" s="31"/>
      <c r="V685" s="31"/>
      <c r="W685" s="31"/>
      <c r="X685" s="31"/>
      <c r="Y685" s="31"/>
      <c r="Z685" s="31"/>
      <c r="AA685" s="31"/>
    </row>
    <row r="686">
      <c r="A686" s="31"/>
      <c r="D686" s="31"/>
      <c r="E686" s="108"/>
      <c r="F686" s="31"/>
      <c r="G686" s="31"/>
      <c r="H686" s="31"/>
      <c r="I686" s="31"/>
      <c r="J686" s="99"/>
      <c r="K686" s="116"/>
      <c r="L686" s="31"/>
      <c r="M686" s="31"/>
      <c r="N686" s="31"/>
      <c r="O686" s="31"/>
      <c r="P686" s="31"/>
      <c r="Q686" s="31"/>
      <c r="R686" s="31"/>
      <c r="S686" s="31"/>
      <c r="T686" s="31"/>
      <c r="U686" s="31"/>
      <c r="V686" s="31"/>
      <c r="W686" s="31"/>
      <c r="X686" s="31"/>
      <c r="Y686" s="31"/>
      <c r="Z686" s="31"/>
      <c r="AA686" s="31"/>
    </row>
    <row r="687">
      <c r="A687" s="31"/>
      <c r="D687" s="31"/>
      <c r="E687" s="108"/>
      <c r="F687" s="31"/>
      <c r="G687" s="31"/>
      <c r="H687" s="31"/>
      <c r="I687" s="31"/>
      <c r="J687" s="99"/>
      <c r="K687" s="116"/>
      <c r="L687" s="31"/>
      <c r="M687" s="31"/>
      <c r="N687" s="31"/>
      <c r="O687" s="31"/>
      <c r="P687" s="31"/>
      <c r="Q687" s="31"/>
      <c r="R687" s="31"/>
      <c r="S687" s="31"/>
      <c r="T687" s="31"/>
      <c r="U687" s="31"/>
      <c r="V687" s="31"/>
      <c r="W687" s="31"/>
      <c r="X687" s="31"/>
      <c r="Y687" s="31"/>
      <c r="Z687" s="31"/>
      <c r="AA687" s="31"/>
    </row>
    <row r="688">
      <c r="A688" s="31"/>
      <c r="D688" s="31"/>
      <c r="E688" s="108"/>
      <c r="F688" s="31"/>
      <c r="G688" s="31"/>
      <c r="H688" s="31"/>
      <c r="I688" s="31"/>
      <c r="J688" s="99"/>
      <c r="K688" s="116"/>
      <c r="L688" s="31"/>
      <c r="M688" s="31"/>
      <c r="N688" s="31"/>
      <c r="O688" s="31"/>
      <c r="P688" s="31"/>
      <c r="Q688" s="31"/>
      <c r="R688" s="31"/>
      <c r="S688" s="31"/>
      <c r="T688" s="31"/>
      <c r="U688" s="31"/>
      <c r="V688" s="31"/>
      <c r="W688" s="31"/>
      <c r="X688" s="31"/>
      <c r="Y688" s="31"/>
      <c r="Z688" s="31"/>
      <c r="AA688" s="31"/>
    </row>
    <row r="689">
      <c r="A689" s="31"/>
      <c r="D689" s="31"/>
      <c r="E689" s="108"/>
      <c r="F689" s="31"/>
      <c r="G689" s="31"/>
      <c r="H689" s="31"/>
      <c r="I689" s="31"/>
      <c r="J689" s="99"/>
      <c r="K689" s="116"/>
      <c r="L689" s="31"/>
      <c r="M689" s="31"/>
      <c r="N689" s="31"/>
      <c r="O689" s="31"/>
      <c r="P689" s="31"/>
      <c r="Q689" s="31"/>
      <c r="R689" s="31"/>
      <c r="S689" s="31"/>
      <c r="T689" s="31"/>
      <c r="U689" s="31"/>
      <c r="V689" s="31"/>
      <c r="W689" s="31"/>
      <c r="X689" s="31"/>
      <c r="Y689" s="31"/>
      <c r="Z689" s="31"/>
      <c r="AA689" s="31"/>
    </row>
    <row r="690">
      <c r="A690" s="31"/>
      <c r="D690" s="31"/>
      <c r="E690" s="108"/>
      <c r="F690" s="31"/>
      <c r="G690" s="31"/>
      <c r="H690" s="31"/>
      <c r="I690" s="31"/>
      <c r="J690" s="99"/>
      <c r="K690" s="116"/>
      <c r="L690" s="31"/>
      <c r="M690" s="31"/>
      <c r="N690" s="31"/>
      <c r="O690" s="31"/>
      <c r="P690" s="31"/>
      <c r="Q690" s="31"/>
      <c r="R690" s="31"/>
      <c r="S690" s="31"/>
      <c r="T690" s="31"/>
      <c r="U690" s="31"/>
      <c r="V690" s="31"/>
      <c r="W690" s="31"/>
      <c r="X690" s="31"/>
      <c r="Y690" s="31"/>
      <c r="Z690" s="31"/>
      <c r="AA690" s="31"/>
    </row>
    <row r="691">
      <c r="A691" s="31"/>
      <c r="D691" s="31"/>
      <c r="E691" s="108"/>
      <c r="F691" s="31"/>
      <c r="G691" s="31"/>
      <c r="H691" s="31"/>
      <c r="I691" s="31"/>
      <c r="J691" s="99"/>
      <c r="K691" s="116"/>
      <c r="L691" s="31"/>
      <c r="M691" s="31"/>
      <c r="N691" s="31"/>
      <c r="O691" s="31"/>
      <c r="P691" s="31"/>
      <c r="Q691" s="31"/>
      <c r="R691" s="31"/>
      <c r="S691" s="31"/>
      <c r="T691" s="31"/>
      <c r="U691" s="31"/>
      <c r="V691" s="31"/>
      <c r="W691" s="31"/>
      <c r="X691" s="31"/>
      <c r="Y691" s="31"/>
      <c r="Z691" s="31"/>
      <c r="AA691" s="31"/>
    </row>
    <row r="692">
      <c r="A692" s="31"/>
      <c r="D692" s="31"/>
      <c r="E692" s="108"/>
      <c r="F692" s="31"/>
      <c r="G692" s="31"/>
      <c r="H692" s="31"/>
      <c r="I692" s="31"/>
      <c r="J692" s="99"/>
      <c r="K692" s="116"/>
      <c r="L692" s="31"/>
      <c r="M692" s="31"/>
      <c r="N692" s="31"/>
      <c r="O692" s="31"/>
      <c r="P692" s="31"/>
      <c r="Q692" s="31"/>
      <c r="R692" s="31"/>
      <c r="S692" s="31"/>
      <c r="T692" s="31"/>
      <c r="U692" s="31"/>
      <c r="V692" s="31"/>
      <c r="W692" s="31"/>
      <c r="X692" s="31"/>
      <c r="Y692" s="31"/>
      <c r="Z692" s="31"/>
      <c r="AA692" s="31"/>
    </row>
    <row r="693">
      <c r="A693" s="31"/>
      <c r="D693" s="31"/>
      <c r="E693" s="108"/>
      <c r="F693" s="31"/>
      <c r="G693" s="31"/>
      <c r="H693" s="31"/>
      <c r="I693" s="31"/>
      <c r="J693" s="99"/>
      <c r="K693" s="116"/>
      <c r="L693" s="31"/>
      <c r="M693" s="31"/>
      <c r="N693" s="31"/>
      <c r="O693" s="31"/>
      <c r="P693" s="31"/>
      <c r="Q693" s="31"/>
      <c r="R693" s="31"/>
      <c r="S693" s="31"/>
      <c r="T693" s="31"/>
      <c r="U693" s="31"/>
      <c r="V693" s="31"/>
      <c r="W693" s="31"/>
      <c r="X693" s="31"/>
      <c r="Y693" s="31"/>
      <c r="Z693" s="31"/>
      <c r="AA693" s="31"/>
    </row>
    <row r="694">
      <c r="A694" s="31"/>
      <c r="D694" s="31"/>
      <c r="E694" s="108"/>
      <c r="F694" s="31"/>
      <c r="G694" s="31"/>
      <c r="H694" s="31"/>
      <c r="I694" s="31"/>
      <c r="J694" s="99"/>
      <c r="K694" s="116"/>
      <c r="L694" s="31"/>
      <c r="M694" s="31"/>
      <c r="N694" s="31"/>
      <c r="O694" s="31"/>
      <c r="P694" s="31"/>
      <c r="Q694" s="31"/>
      <c r="R694" s="31"/>
      <c r="S694" s="31"/>
      <c r="T694" s="31"/>
      <c r="U694" s="31"/>
      <c r="V694" s="31"/>
      <c r="W694" s="31"/>
      <c r="X694" s="31"/>
      <c r="Y694" s="31"/>
      <c r="Z694" s="31"/>
      <c r="AA694" s="31"/>
    </row>
    <row r="695">
      <c r="A695" s="31"/>
      <c r="D695" s="31"/>
      <c r="E695" s="108"/>
      <c r="F695" s="31"/>
      <c r="G695" s="31"/>
      <c r="H695" s="31"/>
      <c r="I695" s="31"/>
      <c r="J695" s="99"/>
      <c r="K695" s="116"/>
      <c r="L695" s="31"/>
      <c r="M695" s="31"/>
      <c r="N695" s="31"/>
      <c r="O695" s="31"/>
      <c r="P695" s="31"/>
      <c r="Q695" s="31"/>
      <c r="R695" s="31"/>
      <c r="S695" s="31"/>
      <c r="T695" s="31"/>
      <c r="U695" s="31"/>
      <c r="V695" s="31"/>
      <c r="W695" s="31"/>
      <c r="X695" s="31"/>
      <c r="Y695" s="31"/>
      <c r="Z695" s="31"/>
      <c r="AA695" s="31"/>
    </row>
    <row r="696">
      <c r="A696" s="31"/>
      <c r="D696" s="31"/>
      <c r="E696" s="108"/>
      <c r="F696" s="31"/>
      <c r="G696" s="31"/>
      <c r="H696" s="31"/>
      <c r="I696" s="31"/>
      <c r="J696" s="99"/>
      <c r="K696" s="116"/>
      <c r="L696" s="31"/>
      <c r="M696" s="31"/>
      <c r="N696" s="31"/>
      <c r="O696" s="31"/>
      <c r="P696" s="31"/>
      <c r="Q696" s="31"/>
      <c r="R696" s="31"/>
      <c r="S696" s="31"/>
      <c r="T696" s="31"/>
      <c r="U696" s="31"/>
      <c r="V696" s="31"/>
      <c r="W696" s="31"/>
      <c r="X696" s="31"/>
      <c r="Y696" s="31"/>
      <c r="Z696" s="31"/>
      <c r="AA696" s="31"/>
    </row>
    <row r="697">
      <c r="A697" s="31"/>
      <c r="D697" s="31"/>
      <c r="E697" s="108"/>
      <c r="F697" s="31"/>
      <c r="G697" s="31"/>
      <c r="H697" s="31"/>
      <c r="I697" s="31"/>
      <c r="J697" s="99"/>
      <c r="K697" s="116"/>
      <c r="L697" s="31"/>
      <c r="M697" s="31"/>
      <c r="N697" s="31"/>
      <c r="O697" s="31"/>
      <c r="P697" s="31"/>
      <c r="Q697" s="31"/>
      <c r="R697" s="31"/>
      <c r="S697" s="31"/>
      <c r="T697" s="31"/>
      <c r="U697" s="31"/>
      <c r="V697" s="31"/>
      <c r="W697" s="31"/>
      <c r="X697" s="31"/>
      <c r="Y697" s="31"/>
      <c r="Z697" s="31"/>
      <c r="AA697" s="31"/>
    </row>
    <row r="698">
      <c r="A698" s="31"/>
      <c r="D698" s="31"/>
      <c r="E698" s="108"/>
      <c r="F698" s="31"/>
      <c r="G698" s="31"/>
      <c r="H698" s="31"/>
      <c r="I698" s="31"/>
      <c r="J698" s="99"/>
      <c r="K698" s="116"/>
      <c r="L698" s="31"/>
      <c r="M698" s="31"/>
      <c r="N698" s="31"/>
      <c r="O698" s="31"/>
      <c r="P698" s="31"/>
      <c r="Q698" s="31"/>
      <c r="R698" s="31"/>
      <c r="S698" s="31"/>
      <c r="T698" s="31"/>
      <c r="U698" s="31"/>
      <c r="V698" s="31"/>
      <c r="W698" s="31"/>
      <c r="X698" s="31"/>
      <c r="Y698" s="31"/>
      <c r="Z698" s="31"/>
      <c r="AA698" s="31"/>
    </row>
    <row r="699">
      <c r="A699" s="31"/>
      <c r="D699" s="31"/>
      <c r="E699" s="108"/>
      <c r="F699" s="31"/>
      <c r="G699" s="31"/>
      <c r="H699" s="31"/>
      <c r="I699" s="31"/>
      <c r="J699" s="99"/>
      <c r="K699" s="116"/>
      <c r="L699" s="31"/>
      <c r="M699" s="31"/>
      <c r="N699" s="31"/>
      <c r="O699" s="31"/>
      <c r="P699" s="31"/>
      <c r="Q699" s="31"/>
      <c r="R699" s="31"/>
      <c r="S699" s="31"/>
      <c r="T699" s="31"/>
      <c r="U699" s="31"/>
      <c r="V699" s="31"/>
      <c r="W699" s="31"/>
      <c r="X699" s="31"/>
      <c r="Y699" s="31"/>
      <c r="Z699" s="31"/>
      <c r="AA699" s="31"/>
    </row>
    <row r="700">
      <c r="A700" s="31"/>
      <c r="D700" s="31"/>
      <c r="E700" s="108"/>
      <c r="F700" s="31"/>
      <c r="G700" s="31"/>
      <c r="H700" s="31"/>
      <c r="I700" s="31"/>
      <c r="J700" s="99"/>
      <c r="K700" s="116"/>
      <c r="L700" s="31"/>
      <c r="M700" s="31"/>
      <c r="N700" s="31"/>
      <c r="O700" s="31"/>
      <c r="P700" s="31"/>
      <c r="Q700" s="31"/>
      <c r="R700" s="31"/>
      <c r="S700" s="31"/>
      <c r="T700" s="31"/>
      <c r="U700" s="31"/>
      <c r="V700" s="31"/>
      <c r="W700" s="31"/>
      <c r="X700" s="31"/>
      <c r="Y700" s="31"/>
      <c r="Z700" s="31"/>
      <c r="AA700" s="31"/>
    </row>
    <row r="701">
      <c r="A701" s="31"/>
      <c r="D701" s="31"/>
      <c r="E701" s="108"/>
      <c r="F701" s="31"/>
      <c r="G701" s="31"/>
      <c r="H701" s="31"/>
      <c r="I701" s="31"/>
      <c r="J701" s="99"/>
      <c r="K701" s="116"/>
      <c r="L701" s="31"/>
      <c r="M701" s="31"/>
      <c r="N701" s="31"/>
      <c r="O701" s="31"/>
      <c r="P701" s="31"/>
      <c r="Q701" s="31"/>
      <c r="R701" s="31"/>
      <c r="S701" s="31"/>
      <c r="T701" s="31"/>
      <c r="U701" s="31"/>
      <c r="V701" s="31"/>
      <c r="W701" s="31"/>
      <c r="X701" s="31"/>
      <c r="Y701" s="31"/>
      <c r="Z701" s="31"/>
      <c r="AA701" s="31"/>
    </row>
    <row r="702">
      <c r="A702" s="31"/>
      <c r="D702" s="31"/>
      <c r="E702" s="108"/>
      <c r="F702" s="31"/>
      <c r="G702" s="31"/>
      <c r="H702" s="31"/>
      <c r="I702" s="31"/>
      <c r="J702" s="99"/>
      <c r="K702" s="116"/>
      <c r="L702" s="31"/>
      <c r="M702" s="31"/>
      <c r="N702" s="31"/>
      <c r="O702" s="31"/>
      <c r="P702" s="31"/>
      <c r="Q702" s="31"/>
      <c r="R702" s="31"/>
      <c r="S702" s="31"/>
      <c r="T702" s="31"/>
      <c r="U702" s="31"/>
      <c r="V702" s="31"/>
      <c r="W702" s="31"/>
      <c r="X702" s="31"/>
      <c r="Y702" s="31"/>
      <c r="Z702" s="31"/>
      <c r="AA702" s="31"/>
    </row>
    <row r="703">
      <c r="A703" s="31"/>
      <c r="D703" s="31"/>
      <c r="E703" s="108"/>
      <c r="F703" s="31"/>
      <c r="G703" s="31"/>
      <c r="H703" s="31"/>
      <c r="I703" s="31"/>
      <c r="J703" s="99"/>
      <c r="K703" s="116"/>
      <c r="L703" s="31"/>
      <c r="M703" s="31"/>
      <c r="N703" s="31"/>
      <c r="O703" s="31"/>
      <c r="P703" s="31"/>
      <c r="Q703" s="31"/>
      <c r="R703" s="31"/>
      <c r="S703" s="31"/>
      <c r="T703" s="31"/>
      <c r="U703" s="31"/>
      <c r="V703" s="31"/>
      <c r="W703" s="31"/>
      <c r="X703" s="31"/>
      <c r="Y703" s="31"/>
      <c r="Z703" s="31"/>
      <c r="AA703" s="31"/>
    </row>
    <row r="704">
      <c r="A704" s="31"/>
      <c r="D704" s="31"/>
      <c r="E704" s="108"/>
      <c r="F704" s="31"/>
      <c r="G704" s="31"/>
      <c r="H704" s="31"/>
      <c r="I704" s="31"/>
      <c r="J704" s="99"/>
      <c r="K704" s="116"/>
      <c r="L704" s="31"/>
      <c r="M704" s="31"/>
      <c r="N704" s="31"/>
      <c r="O704" s="31"/>
      <c r="P704" s="31"/>
      <c r="Q704" s="31"/>
      <c r="R704" s="31"/>
      <c r="S704" s="31"/>
      <c r="T704" s="31"/>
      <c r="U704" s="31"/>
      <c r="V704" s="31"/>
      <c r="W704" s="31"/>
      <c r="X704" s="31"/>
      <c r="Y704" s="31"/>
      <c r="Z704" s="31"/>
      <c r="AA704" s="31"/>
    </row>
    <row r="705">
      <c r="A705" s="31"/>
      <c r="D705" s="31"/>
      <c r="E705" s="108"/>
      <c r="F705" s="31"/>
      <c r="G705" s="31"/>
      <c r="H705" s="31"/>
      <c r="I705" s="31"/>
      <c r="J705" s="99"/>
      <c r="K705" s="116"/>
      <c r="L705" s="31"/>
      <c r="M705" s="31"/>
      <c r="N705" s="31"/>
      <c r="O705" s="31"/>
      <c r="P705" s="31"/>
      <c r="Q705" s="31"/>
      <c r="R705" s="31"/>
      <c r="S705" s="31"/>
      <c r="T705" s="31"/>
      <c r="U705" s="31"/>
      <c r="V705" s="31"/>
      <c r="W705" s="31"/>
      <c r="X705" s="31"/>
      <c r="Y705" s="31"/>
      <c r="Z705" s="31"/>
      <c r="AA705" s="31"/>
    </row>
    <row r="706">
      <c r="A706" s="31"/>
      <c r="D706" s="31"/>
      <c r="E706" s="108"/>
      <c r="F706" s="31"/>
      <c r="G706" s="31"/>
      <c r="H706" s="31"/>
      <c r="I706" s="31"/>
      <c r="J706" s="99"/>
      <c r="K706" s="116"/>
      <c r="L706" s="31"/>
      <c r="M706" s="31"/>
      <c r="N706" s="31"/>
      <c r="O706" s="31"/>
      <c r="P706" s="31"/>
      <c r="Q706" s="31"/>
      <c r="R706" s="31"/>
      <c r="S706" s="31"/>
      <c r="T706" s="31"/>
      <c r="U706" s="31"/>
      <c r="V706" s="31"/>
      <c r="W706" s="31"/>
      <c r="X706" s="31"/>
      <c r="Y706" s="31"/>
      <c r="Z706" s="31"/>
      <c r="AA706" s="31"/>
    </row>
    <row r="707">
      <c r="A707" s="31"/>
      <c r="D707" s="31"/>
      <c r="E707" s="108"/>
      <c r="F707" s="31"/>
      <c r="G707" s="31"/>
      <c r="H707" s="31"/>
      <c r="I707" s="31"/>
      <c r="J707" s="99"/>
      <c r="K707" s="116"/>
      <c r="L707" s="31"/>
      <c r="M707" s="31"/>
      <c r="N707" s="31"/>
      <c r="O707" s="31"/>
      <c r="P707" s="31"/>
      <c r="Q707" s="31"/>
      <c r="R707" s="31"/>
      <c r="S707" s="31"/>
      <c r="T707" s="31"/>
      <c r="U707" s="31"/>
      <c r="V707" s="31"/>
      <c r="W707" s="31"/>
      <c r="X707" s="31"/>
      <c r="Y707" s="31"/>
      <c r="Z707" s="31"/>
      <c r="AA707" s="31"/>
    </row>
    <row r="708">
      <c r="A708" s="31"/>
      <c r="D708" s="31"/>
      <c r="E708" s="108"/>
      <c r="F708" s="31"/>
      <c r="G708" s="31"/>
      <c r="H708" s="31"/>
      <c r="I708" s="31"/>
      <c r="J708" s="99"/>
      <c r="K708" s="116"/>
      <c r="L708" s="31"/>
      <c r="M708" s="31"/>
      <c r="N708" s="31"/>
      <c r="O708" s="31"/>
      <c r="P708" s="31"/>
      <c r="Q708" s="31"/>
      <c r="R708" s="31"/>
      <c r="S708" s="31"/>
      <c r="T708" s="31"/>
      <c r="U708" s="31"/>
      <c r="V708" s="31"/>
      <c r="W708" s="31"/>
      <c r="X708" s="31"/>
      <c r="Y708" s="31"/>
      <c r="Z708" s="31"/>
      <c r="AA708" s="31"/>
    </row>
    <row r="709">
      <c r="A709" s="31"/>
      <c r="D709" s="31"/>
      <c r="E709" s="108"/>
      <c r="F709" s="31"/>
      <c r="G709" s="31"/>
      <c r="H709" s="31"/>
      <c r="I709" s="31"/>
      <c r="J709" s="99"/>
      <c r="K709" s="116"/>
      <c r="L709" s="31"/>
      <c r="M709" s="31"/>
      <c r="N709" s="31"/>
      <c r="O709" s="31"/>
      <c r="P709" s="31"/>
      <c r="Q709" s="31"/>
      <c r="R709" s="31"/>
      <c r="S709" s="31"/>
      <c r="T709" s="31"/>
      <c r="U709" s="31"/>
      <c r="V709" s="31"/>
      <c r="W709" s="31"/>
      <c r="X709" s="31"/>
      <c r="Y709" s="31"/>
      <c r="Z709" s="31"/>
      <c r="AA709" s="31"/>
    </row>
    <row r="710">
      <c r="A710" s="31"/>
      <c r="D710" s="31"/>
      <c r="E710" s="108"/>
      <c r="F710" s="31"/>
      <c r="G710" s="31"/>
      <c r="H710" s="31"/>
      <c r="I710" s="31"/>
      <c r="J710" s="99"/>
      <c r="K710" s="116"/>
      <c r="L710" s="31"/>
      <c r="M710" s="31"/>
      <c r="N710" s="31"/>
      <c r="O710" s="31"/>
      <c r="P710" s="31"/>
      <c r="Q710" s="31"/>
      <c r="R710" s="31"/>
      <c r="S710" s="31"/>
      <c r="T710" s="31"/>
      <c r="U710" s="31"/>
      <c r="V710" s="31"/>
      <c r="W710" s="31"/>
      <c r="X710" s="31"/>
      <c r="Y710" s="31"/>
      <c r="Z710" s="31"/>
      <c r="AA710" s="31"/>
    </row>
    <row r="711">
      <c r="A711" s="31"/>
      <c r="D711" s="31"/>
      <c r="E711" s="108"/>
      <c r="F711" s="31"/>
      <c r="G711" s="31"/>
      <c r="H711" s="31"/>
      <c r="I711" s="31"/>
      <c r="J711" s="99"/>
      <c r="K711" s="116"/>
      <c r="L711" s="31"/>
      <c r="M711" s="31"/>
      <c r="N711" s="31"/>
      <c r="O711" s="31"/>
      <c r="P711" s="31"/>
      <c r="Q711" s="31"/>
      <c r="R711" s="31"/>
      <c r="S711" s="31"/>
      <c r="T711" s="31"/>
      <c r="U711" s="31"/>
      <c r="V711" s="31"/>
      <c r="W711" s="31"/>
      <c r="X711" s="31"/>
      <c r="Y711" s="31"/>
      <c r="Z711" s="31"/>
      <c r="AA711" s="31"/>
    </row>
    <row r="712">
      <c r="A712" s="31"/>
      <c r="D712" s="31"/>
      <c r="E712" s="108"/>
      <c r="F712" s="31"/>
      <c r="G712" s="31"/>
      <c r="H712" s="31"/>
      <c r="I712" s="31"/>
      <c r="J712" s="99"/>
      <c r="K712" s="116"/>
      <c r="L712" s="31"/>
      <c r="M712" s="31"/>
      <c r="N712" s="31"/>
      <c r="O712" s="31"/>
      <c r="P712" s="31"/>
      <c r="Q712" s="31"/>
      <c r="R712" s="31"/>
      <c r="S712" s="31"/>
      <c r="T712" s="31"/>
      <c r="U712" s="31"/>
      <c r="V712" s="31"/>
      <c r="W712" s="31"/>
      <c r="X712" s="31"/>
      <c r="Y712" s="31"/>
      <c r="Z712" s="31"/>
      <c r="AA712" s="31"/>
    </row>
    <row r="713">
      <c r="A713" s="31"/>
      <c r="D713" s="31"/>
      <c r="E713" s="108"/>
      <c r="F713" s="31"/>
      <c r="G713" s="31"/>
      <c r="H713" s="31"/>
      <c r="I713" s="31"/>
      <c r="J713" s="99"/>
      <c r="K713" s="116"/>
      <c r="L713" s="31"/>
      <c r="M713" s="31"/>
      <c r="N713" s="31"/>
      <c r="O713" s="31"/>
      <c r="P713" s="31"/>
      <c r="Q713" s="31"/>
      <c r="R713" s="31"/>
      <c r="S713" s="31"/>
      <c r="T713" s="31"/>
      <c r="U713" s="31"/>
      <c r="V713" s="31"/>
      <c r="W713" s="31"/>
      <c r="X713" s="31"/>
      <c r="Y713" s="31"/>
      <c r="Z713" s="31"/>
      <c r="AA713" s="31"/>
    </row>
    <row r="714">
      <c r="A714" s="31"/>
      <c r="D714" s="31"/>
      <c r="E714" s="108"/>
      <c r="F714" s="31"/>
      <c r="G714" s="31"/>
      <c r="H714" s="31"/>
      <c r="I714" s="31"/>
      <c r="J714" s="99"/>
      <c r="K714" s="116"/>
      <c r="L714" s="31"/>
      <c r="M714" s="31"/>
      <c r="N714" s="31"/>
      <c r="O714" s="31"/>
      <c r="P714" s="31"/>
      <c r="Q714" s="31"/>
      <c r="R714" s="31"/>
      <c r="S714" s="31"/>
      <c r="T714" s="31"/>
      <c r="U714" s="31"/>
      <c r="V714" s="31"/>
      <c r="W714" s="31"/>
      <c r="X714" s="31"/>
      <c r="Y714" s="31"/>
      <c r="Z714" s="31"/>
      <c r="AA714" s="31"/>
    </row>
    <row r="715">
      <c r="A715" s="31"/>
      <c r="D715" s="31"/>
      <c r="E715" s="108"/>
      <c r="F715" s="31"/>
      <c r="G715" s="31"/>
      <c r="H715" s="31"/>
      <c r="I715" s="31"/>
      <c r="J715" s="99"/>
      <c r="K715" s="116"/>
      <c r="L715" s="31"/>
      <c r="M715" s="31"/>
      <c r="N715" s="31"/>
      <c r="O715" s="31"/>
      <c r="P715" s="31"/>
      <c r="Q715" s="31"/>
      <c r="R715" s="31"/>
      <c r="S715" s="31"/>
      <c r="T715" s="31"/>
      <c r="U715" s="31"/>
      <c r="V715" s="31"/>
      <c r="W715" s="31"/>
      <c r="X715" s="31"/>
      <c r="Y715" s="31"/>
      <c r="Z715" s="31"/>
      <c r="AA715" s="31"/>
    </row>
    <row r="716">
      <c r="A716" s="31"/>
      <c r="D716" s="31"/>
      <c r="E716" s="108"/>
      <c r="F716" s="31"/>
      <c r="G716" s="31"/>
      <c r="H716" s="31"/>
      <c r="I716" s="31"/>
      <c r="J716" s="99"/>
      <c r="K716" s="116"/>
      <c r="L716" s="31"/>
      <c r="M716" s="31"/>
      <c r="N716" s="31"/>
      <c r="O716" s="31"/>
      <c r="P716" s="31"/>
      <c r="Q716" s="31"/>
      <c r="R716" s="31"/>
      <c r="S716" s="31"/>
      <c r="T716" s="31"/>
      <c r="U716" s="31"/>
      <c r="V716" s="31"/>
      <c r="W716" s="31"/>
      <c r="X716" s="31"/>
      <c r="Y716" s="31"/>
      <c r="Z716" s="31"/>
      <c r="AA716" s="31"/>
    </row>
    <row r="717">
      <c r="A717" s="31"/>
      <c r="D717" s="31"/>
      <c r="E717" s="108"/>
      <c r="F717" s="31"/>
      <c r="G717" s="31"/>
      <c r="H717" s="31"/>
      <c r="I717" s="31"/>
      <c r="J717" s="99"/>
      <c r="K717" s="116"/>
      <c r="L717" s="31"/>
      <c r="M717" s="31"/>
      <c r="N717" s="31"/>
      <c r="O717" s="31"/>
      <c r="P717" s="31"/>
      <c r="Q717" s="31"/>
      <c r="R717" s="31"/>
      <c r="S717" s="31"/>
      <c r="T717" s="31"/>
      <c r="U717" s="31"/>
      <c r="V717" s="31"/>
      <c r="W717" s="31"/>
      <c r="X717" s="31"/>
      <c r="Y717" s="31"/>
      <c r="Z717" s="31"/>
      <c r="AA717" s="31"/>
    </row>
    <row r="718">
      <c r="A718" s="31"/>
      <c r="D718" s="31"/>
      <c r="E718" s="108"/>
      <c r="F718" s="31"/>
      <c r="G718" s="31"/>
      <c r="H718" s="31"/>
      <c r="I718" s="31"/>
      <c r="J718" s="99"/>
      <c r="K718" s="116"/>
      <c r="L718" s="31"/>
      <c r="M718" s="31"/>
      <c r="N718" s="31"/>
      <c r="O718" s="31"/>
      <c r="P718" s="31"/>
      <c r="Q718" s="31"/>
      <c r="R718" s="31"/>
      <c r="S718" s="31"/>
      <c r="T718" s="31"/>
      <c r="U718" s="31"/>
      <c r="V718" s="31"/>
      <c r="W718" s="31"/>
      <c r="X718" s="31"/>
      <c r="Y718" s="31"/>
      <c r="Z718" s="31"/>
      <c r="AA718" s="31"/>
    </row>
    <row r="719">
      <c r="A719" s="31"/>
      <c r="D719" s="31"/>
      <c r="E719" s="108"/>
      <c r="F719" s="31"/>
      <c r="G719" s="31"/>
      <c r="H719" s="31"/>
      <c r="I719" s="31"/>
      <c r="J719" s="99"/>
      <c r="K719" s="116"/>
      <c r="L719" s="31"/>
      <c r="M719" s="31"/>
      <c r="N719" s="31"/>
      <c r="O719" s="31"/>
      <c r="P719" s="31"/>
      <c r="Q719" s="31"/>
      <c r="R719" s="31"/>
      <c r="S719" s="31"/>
      <c r="T719" s="31"/>
      <c r="U719" s="31"/>
      <c r="V719" s="31"/>
      <c r="W719" s="31"/>
      <c r="X719" s="31"/>
      <c r="Y719" s="31"/>
      <c r="Z719" s="31"/>
      <c r="AA719" s="31"/>
    </row>
    <row r="720">
      <c r="A720" s="31"/>
      <c r="D720" s="31"/>
      <c r="E720" s="108"/>
      <c r="F720" s="31"/>
      <c r="G720" s="31"/>
      <c r="H720" s="31"/>
      <c r="I720" s="31"/>
      <c r="J720" s="99"/>
      <c r="K720" s="116"/>
      <c r="L720" s="31"/>
      <c r="M720" s="31"/>
      <c r="N720" s="31"/>
      <c r="O720" s="31"/>
      <c r="P720" s="31"/>
      <c r="Q720" s="31"/>
      <c r="R720" s="31"/>
      <c r="S720" s="31"/>
      <c r="T720" s="31"/>
      <c r="U720" s="31"/>
      <c r="V720" s="31"/>
      <c r="W720" s="31"/>
      <c r="X720" s="31"/>
      <c r="Y720" s="31"/>
      <c r="Z720" s="31"/>
      <c r="AA720" s="31"/>
    </row>
    <row r="721">
      <c r="A721" s="31"/>
      <c r="D721" s="31"/>
      <c r="E721" s="108"/>
      <c r="F721" s="31"/>
      <c r="G721" s="31"/>
      <c r="H721" s="31"/>
      <c r="I721" s="31"/>
      <c r="J721" s="99"/>
      <c r="K721" s="116"/>
      <c r="L721" s="31"/>
      <c r="M721" s="31"/>
      <c r="N721" s="31"/>
      <c r="O721" s="31"/>
      <c r="P721" s="31"/>
      <c r="Q721" s="31"/>
      <c r="R721" s="31"/>
      <c r="S721" s="31"/>
      <c r="T721" s="31"/>
      <c r="U721" s="31"/>
      <c r="V721" s="31"/>
      <c r="W721" s="31"/>
      <c r="X721" s="31"/>
      <c r="Y721" s="31"/>
      <c r="Z721" s="31"/>
      <c r="AA721" s="31"/>
    </row>
    <row r="722">
      <c r="A722" s="31"/>
      <c r="D722" s="31"/>
      <c r="E722" s="108"/>
      <c r="F722" s="31"/>
      <c r="G722" s="31"/>
      <c r="H722" s="31"/>
      <c r="I722" s="31"/>
      <c r="J722" s="99"/>
      <c r="K722" s="116"/>
      <c r="L722" s="31"/>
      <c r="M722" s="31"/>
      <c r="N722" s="31"/>
      <c r="O722" s="31"/>
      <c r="P722" s="31"/>
      <c r="Q722" s="31"/>
      <c r="R722" s="31"/>
      <c r="S722" s="31"/>
      <c r="T722" s="31"/>
      <c r="U722" s="31"/>
      <c r="V722" s="31"/>
      <c r="W722" s="31"/>
      <c r="X722" s="31"/>
      <c r="Y722" s="31"/>
      <c r="Z722" s="31"/>
      <c r="AA722" s="31"/>
    </row>
    <row r="723">
      <c r="A723" s="31"/>
      <c r="D723" s="31"/>
      <c r="E723" s="108"/>
      <c r="F723" s="31"/>
      <c r="G723" s="31"/>
      <c r="H723" s="31"/>
      <c r="I723" s="31"/>
      <c r="J723" s="99"/>
      <c r="K723" s="116"/>
      <c r="L723" s="31"/>
      <c r="M723" s="31"/>
      <c r="N723" s="31"/>
      <c r="O723" s="31"/>
      <c r="P723" s="31"/>
      <c r="Q723" s="31"/>
      <c r="R723" s="31"/>
      <c r="S723" s="31"/>
      <c r="T723" s="31"/>
      <c r="U723" s="31"/>
      <c r="V723" s="31"/>
      <c r="W723" s="31"/>
      <c r="X723" s="31"/>
      <c r="Y723" s="31"/>
      <c r="Z723" s="31"/>
      <c r="AA723" s="31"/>
    </row>
    <row r="724">
      <c r="A724" s="31"/>
      <c r="D724" s="31"/>
      <c r="E724" s="108"/>
      <c r="F724" s="31"/>
      <c r="G724" s="31"/>
      <c r="H724" s="31"/>
      <c r="I724" s="31"/>
      <c r="J724" s="99"/>
      <c r="K724" s="116"/>
      <c r="L724" s="31"/>
      <c r="M724" s="31"/>
      <c r="N724" s="31"/>
      <c r="O724" s="31"/>
      <c r="P724" s="31"/>
      <c r="Q724" s="31"/>
      <c r="R724" s="31"/>
      <c r="S724" s="31"/>
      <c r="T724" s="31"/>
      <c r="U724" s="31"/>
      <c r="V724" s="31"/>
      <c r="W724" s="31"/>
      <c r="X724" s="31"/>
      <c r="Y724" s="31"/>
      <c r="Z724" s="31"/>
      <c r="AA724" s="31"/>
    </row>
    <row r="725">
      <c r="A725" s="31"/>
      <c r="D725" s="31"/>
      <c r="E725" s="108"/>
      <c r="F725" s="31"/>
      <c r="G725" s="31"/>
      <c r="H725" s="31"/>
      <c r="I725" s="31"/>
      <c r="J725" s="99"/>
      <c r="K725" s="116"/>
      <c r="L725" s="31"/>
      <c r="M725" s="31"/>
      <c r="N725" s="31"/>
      <c r="O725" s="31"/>
      <c r="P725" s="31"/>
      <c r="Q725" s="31"/>
      <c r="R725" s="31"/>
      <c r="S725" s="31"/>
      <c r="T725" s="31"/>
      <c r="U725" s="31"/>
      <c r="V725" s="31"/>
      <c r="W725" s="31"/>
      <c r="X725" s="31"/>
      <c r="Y725" s="31"/>
      <c r="Z725" s="31"/>
      <c r="AA725" s="31"/>
    </row>
    <row r="726">
      <c r="A726" s="31"/>
      <c r="D726" s="31"/>
      <c r="E726" s="108"/>
      <c r="F726" s="31"/>
      <c r="G726" s="31"/>
      <c r="H726" s="31"/>
      <c r="I726" s="31"/>
      <c r="J726" s="99"/>
      <c r="K726" s="116"/>
      <c r="L726" s="31"/>
      <c r="M726" s="31"/>
      <c r="N726" s="31"/>
      <c r="O726" s="31"/>
      <c r="P726" s="31"/>
      <c r="Q726" s="31"/>
      <c r="R726" s="31"/>
      <c r="S726" s="31"/>
      <c r="T726" s="31"/>
      <c r="U726" s="31"/>
      <c r="V726" s="31"/>
      <c r="W726" s="31"/>
      <c r="X726" s="31"/>
      <c r="Y726" s="31"/>
      <c r="Z726" s="31"/>
      <c r="AA726" s="31"/>
    </row>
    <row r="727">
      <c r="A727" s="31"/>
      <c r="D727" s="31"/>
      <c r="E727" s="108"/>
      <c r="F727" s="31"/>
      <c r="G727" s="31"/>
      <c r="H727" s="31"/>
      <c r="I727" s="31"/>
      <c r="J727" s="99"/>
      <c r="K727" s="116"/>
      <c r="L727" s="31"/>
      <c r="M727" s="31"/>
      <c r="N727" s="31"/>
      <c r="O727" s="31"/>
      <c r="P727" s="31"/>
      <c r="Q727" s="31"/>
      <c r="R727" s="31"/>
      <c r="S727" s="31"/>
      <c r="T727" s="31"/>
      <c r="U727" s="31"/>
      <c r="V727" s="31"/>
      <c r="W727" s="31"/>
      <c r="X727" s="31"/>
      <c r="Y727" s="31"/>
      <c r="Z727" s="31"/>
      <c r="AA727" s="31"/>
    </row>
    <row r="728">
      <c r="A728" s="31"/>
      <c r="D728" s="31"/>
      <c r="E728" s="108"/>
      <c r="F728" s="31"/>
      <c r="G728" s="31"/>
      <c r="H728" s="31"/>
      <c r="I728" s="31"/>
      <c r="J728" s="99"/>
      <c r="K728" s="116"/>
      <c r="L728" s="31"/>
      <c r="M728" s="31"/>
      <c r="N728" s="31"/>
      <c r="O728" s="31"/>
      <c r="P728" s="31"/>
      <c r="Q728" s="31"/>
      <c r="R728" s="31"/>
      <c r="S728" s="31"/>
      <c r="T728" s="31"/>
      <c r="U728" s="31"/>
      <c r="V728" s="31"/>
      <c r="W728" s="31"/>
      <c r="X728" s="31"/>
      <c r="Y728" s="31"/>
      <c r="Z728" s="31"/>
      <c r="AA728" s="31"/>
    </row>
    <row r="729">
      <c r="A729" s="31"/>
      <c r="D729" s="31"/>
      <c r="E729" s="108"/>
      <c r="F729" s="31"/>
      <c r="G729" s="31"/>
      <c r="H729" s="31"/>
      <c r="I729" s="31"/>
      <c r="J729" s="99"/>
      <c r="K729" s="116"/>
      <c r="L729" s="31"/>
      <c r="M729" s="31"/>
      <c r="N729" s="31"/>
      <c r="O729" s="31"/>
      <c r="P729" s="31"/>
      <c r="Q729" s="31"/>
      <c r="R729" s="31"/>
      <c r="S729" s="31"/>
      <c r="T729" s="31"/>
      <c r="U729" s="31"/>
      <c r="V729" s="31"/>
      <c r="W729" s="31"/>
      <c r="X729" s="31"/>
      <c r="Y729" s="31"/>
      <c r="Z729" s="31"/>
      <c r="AA729" s="31"/>
    </row>
    <row r="730">
      <c r="A730" s="31"/>
      <c r="D730" s="31"/>
      <c r="E730" s="108"/>
      <c r="F730" s="31"/>
      <c r="G730" s="31"/>
      <c r="H730" s="31"/>
      <c r="I730" s="31"/>
      <c r="J730" s="99"/>
      <c r="K730" s="116"/>
      <c r="L730" s="31"/>
      <c r="M730" s="31"/>
      <c r="N730" s="31"/>
      <c r="O730" s="31"/>
      <c r="P730" s="31"/>
      <c r="Q730" s="31"/>
      <c r="R730" s="31"/>
      <c r="S730" s="31"/>
      <c r="T730" s="31"/>
      <c r="U730" s="31"/>
      <c r="V730" s="31"/>
      <c r="W730" s="31"/>
      <c r="X730" s="31"/>
      <c r="Y730" s="31"/>
      <c r="Z730" s="31"/>
      <c r="AA730" s="31"/>
    </row>
    <row r="731">
      <c r="A731" s="31"/>
      <c r="D731" s="31"/>
      <c r="E731" s="108"/>
      <c r="F731" s="31"/>
      <c r="G731" s="31"/>
      <c r="H731" s="31"/>
      <c r="I731" s="31"/>
      <c r="J731" s="99"/>
      <c r="K731" s="116"/>
      <c r="L731" s="31"/>
      <c r="M731" s="31"/>
      <c r="N731" s="31"/>
      <c r="O731" s="31"/>
      <c r="P731" s="31"/>
      <c r="Q731" s="31"/>
      <c r="R731" s="31"/>
      <c r="S731" s="31"/>
      <c r="T731" s="31"/>
      <c r="U731" s="31"/>
      <c r="V731" s="31"/>
      <c r="W731" s="31"/>
      <c r="X731" s="31"/>
      <c r="Y731" s="31"/>
      <c r="Z731" s="31"/>
      <c r="AA731" s="31"/>
    </row>
    <row r="732">
      <c r="A732" s="31"/>
      <c r="D732" s="31"/>
      <c r="E732" s="108"/>
      <c r="F732" s="31"/>
      <c r="G732" s="31"/>
      <c r="H732" s="31"/>
      <c r="I732" s="31"/>
      <c r="J732" s="99"/>
      <c r="K732" s="116"/>
      <c r="L732" s="31"/>
      <c r="M732" s="31"/>
      <c r="N732" s="31"/>
      <c r="O732" s="31"/>
      <c r="P732" s="31"/>
      <c r="Q732" s="31"/>
      <c r="R732" s="31"/>
      <c r="S732" s="31"/>
      <c r="T732" s="31"/>
      <c r="U732" s="31"/>
      <c r="V732" s="31"/>
      <c r="W732" s="31"/>
      <c r="X732" s="31"/>
      <c r="Y732" s="31"/>
      <c r="Z732" s="31"/>
      <c r="AA732" s="31"/>
    </row>
    <row r="733">
      <c r="A733" s="31"/>
      <c r="D733" s="31"/>
      <c r="E733" s="108"/>
      <c r="F733" s="31"/>
      <c r="G733" s="31"/>
      <c r="H733" s="31"/>
      <c r="I733" s="31"/>
      <c r="J733" s="99"/>
      <c r="K733" s="116"/>
      <c r="L733" s="31"/>
      <c r="M733" s="31"/>
      <c r="N733" s="31"/>
      <c r="O733" s="31"/>
      <c r="P733" s="31"/>
      <c r="Q733" s="31"/>
      <c r="R733" s="31"/>
      <c r="S733" s="31"/>
      <c r="T733" s="31"/>
      <c r="U733" s="31"/>
      <c r="V733" s="31"/>
      <c r="W733" s="31"/>
      <c r="X733" s="31"/>
      <c r="Y733" s="31"/>
      <c r="Z733" s="31"/>
      <c r="AA733" s="31"/>
    </row>
    <row r="734">
      <c r="A734" s="31"/>
      <c r="D734" s="31"/>
      <c r="E734" s="108"/>
      <c r="F734" s="31"/>
      <c r="G734" s="31"/>
      <c r="H734" s="31"/>
      <c r="I734" s="31"/>
      <c r="J734" s="99"/>
      <c r="K734" s="116"/>
      <c r="L734" s="31"/>
      <c r="M734" s="31"/>
      <c r="N734" s="31"/>
      <c r="O734" s="31"/>
      <c r="P734" s="31"/>
      <c r="Q734" s="31"/>
      <c r="R734" s="31"/>
      <c r="S734" s="31"/>
      <c r="T734" s="31"/>
      <c r="U734" s="31"/>
      <c r="V734" s="31"/>
      <c r="W734" s="31"/>
      <c r="X734" s="31"/>
      <c r="Y734" s="31"/>
      <c r="Z734" s="31"/>
      <c r="AA734" s="31"/>
    </row>
    <row r="735">
      <c r="A735" s="31"/>
      <c r="D735" s="31"/>
      <c r="E735" s="108"/>
      <c r="F735" s="31"/>
      <c r="G735" s="31"/>
      <c r="H735" s="31"/>
      <c r="I735" s="31"/>
      <c r="J735" s="99"/>
      <c r="K735" s="116"/>
      <c r="L735" s="31"/>
      <c r="M735" s="31"/>
      <c r="N735" s="31"/>
      <c r="O735" s="31"/>
      <c r="P735" s="31"/>
      <c r="Q735" s="31"/>
      <c r="R735" s="31"/>
      <c r="S735" s="31"/>
      <c r="T735" s="31"/>
      <c r="U735" s="31"/>
      <c r="V735" s="31"/>
      <c r="W735" s="31"/>
      <c r="X735" s="31"/>
      <c r="Y735" s="31"/>
      <c r="Z735" s="31"/>
      <c r="AA735" s="31"/>
    </row>
    <row r="736">
      <c r="A736" s="31"/>
      <c r="D736" s="31"/>
      <c r="E736" s="108"/>
      <c r="F736" s="31"/>
      <c r="G736" s="31"/>
      <c r="H736" s="31"/>
      <c r="I736" s="31"/>
      <c r="J736" s="99"/>
      <c r="K736" s="116"/>
      <c r="L736" s="31"/>
      <c r="M736" s="31"/>
      <c r="N736" s="31"/>
      <c r="O736" s="31"/>
      <c r="P736" s="31"/>
      <c r="Q736" s="31"/>
      <c r="R736" s="31"/>
      <c r="S736" s="31"/>
      <c r="T736" s="31"/>
      <c r="U736" s="31"/>
      <c r="V736" s="31"/>
      <c r="W736" s="31"/>
      <c r="X736" s="31"/>
      <c r="Y736" s="31"/>
      <c r="Z736" s="31"/>
      <c r="AA736" s="31"/>
    </row>
    <row r="737">
      <c r="A737" s="31"/>
      <c r="D737" s="31"/>
      <c r="E737" s="108"/>
      <c r="F737" s="31"/>
      <c r="G737" s="31"/>
      <c r="H737" s="31"/>
      <c r="I737" s="31"/>
      <c r="J737" s="99"/>
      <c r="K737" s="116"/>
      <c r="L737" s="31"/>
      <c r="M737" s="31"/>
      <c r="N737" s="31"/>
      <c r="O737" s="31"/>
      <c r="P737" s="31"/>
      <c r="Q737" s="31"/>
      <c r="R737" s="31"/>
      <c r="S737" s="31"/>
      <c r="T737" s="31"/>
      <c r="U737" s="31"/>
      <c r="V737" s="31"/>
      <c r="W737" s="31"/>
      <c r="X737" s="31"/>
      <c r="Y737" s="31"/>
      <c r="Z737" s="31"/>
      <c r="AA737" s="31"/>
    </row>
    <row r="738">
      <c r="A738" s="31"/>
      <c r="D738" s="31"/>
      <c r="E738" s="108"/>
      <c r="F738" s="31"/>
      <c r="G738" s="31"/>
      <c r="H738" s="31"/>
      <c r="I738" s="31"/>
      <c r="J738" s="99"/>
      <c r="K738" s="116"/>
      <c r="L738" s="31"/>
      <c r="M738" s="31"/>
      <c r="N738" s="31"/>
      <c r="O738" s="31"/>
      <c r="P738" s="31"/>
      <c r="Q738" s="31"/>
      <c r="R738" s="31"/>
      <c r="S738" s="31"/>
      <c r="T738" s="31"/>
      <c r="U738" s="31"/>
      <c r="V738" s="31"/>
      <c r="W738" s="31"/>
      <c r="X738" s="31"/>
      <c r="Y738" s="31"/>
      <c r="Z738" s="31"/>
      <c r="AA738" s="31"/>
    </row>
    <row r="739">
      <c r="A739" s="31"/>
      <c r="D739" s="31"/>
      <c r="E739" s="108"/>
      <c r="F739" s="31"/>
      <c r="G739" s="31"/>
      <c r="H739" s="31"/>
      <c r="I739" s="31"/>
      <c r="J739" s="99"/>
      <c r="K739" s="116"/>
      <c r="L739" s="31"/>
      <c r="M739" s="31"/>
      <c r="N739" s="31"/>
      <c r="O739" s="31"/>
      <c r="P739" s="31"/>
      <c r="Q739" s="31"/>
      <c r="R739" s="31"/>
      <c r="S739" s="31"/>
      <c r="T739" s="31"/>
      <c r="U739" s="31"/>
      <c r="V739" s="31"/>
      <c r="W739" s="31"/>
      <c r="X739" s="31"/>
      <c r="Y739" s="31"/>
      <c r="Z739" s="31"/>
      <c r="AA739" s="31"/>
    </row>
    <row r="740">
      <c r="A740" s="31"/>
      <c r="D740" s="31"/>
      <c r="E740" s="108"/>
      <c r="F740" s="31"/>
      <c r="G740" s="31"/>
      <c r="H740" s="31"/>
      <c r="I740" s="31"/>
      <c r="J740" s="99"/>
      <c r="K740" s="116"/>
      <c r="L740" s="31"/>
      <c r="M740" s="31"/>
      <c r="N740" s="31"/>
      <c r="O740" s="31"/>
      <c r="P740" s="31"/>
      <c r="Q740" s="31"/>
      <c r="R740" s="31"/>
      <c r="S740" s="31"/>
      <c r="T740" s="31"/>
      <c r="U740" s="31"/>
      <c r="V740" s="31"/>
      <c r="W740" s="31"/>
      <c r="X740" s="31"/>
      <c r="Y740" s="31"/>
      <c r="Z740" s="31"/>
      <c r="AA740" s="31"/>
    </row>
    <row r="741">
      <c r="A741" s="31"/>
      <c r="D741" s="31"/>
      <c r="E741" s="108"/>
      <c r="F741" s="31"/>
      <c r="G741" s="31"/>
      <c r="H741" s="31"/>
      <c r="I741" s="31"/>
      <c r="J741" s="99"/>
      <c r="K741" s="116"/>
      <c r="L741" s="31"/>
      <c r="M741" s="31"/>
      <c r="N741" s="31"/>
      <c r="O741" s="31"/>
      <c r="P741" s="31"/>
      <c r="Q741" s="31"/>
      <c r="R741" s="31"/>
      <c r="S741" s="31"/>
      <c r="T741" s="31"/>
      <c r="U741" s="31"/>
      <c r="V741" s="31"/>
      <c r="W741" s="31"/>
      <c r="X741" s="31"/>
      <c r="Y741" s="31"/>
      <c r="Z741" s="31"/>
      <c r="AA741" s="31"/>
    </row>
    <row r="742">
      <c r="A742" s="31"/>
      <c r="D742" s="31"/>
      <c r="E742" s="108"/>
      <c r="F742" s="31"/>
      <c r="G742" s="31"/>
      <c r="H742" s="31"/>
      <c r="I742" s="31"/>
      <c r="J742" s="99"/>
      <c r="K742" s="116"/>
      <c r="L742" s="31"/>
      <c r="M742" s="31"/>
      <c r="N742" s="31"/>
      <c r="O742" s="31"/>
      <c r="P742" s="31"/>
      <c r="Q742" s="31"/>
      <c r="R742" s="31"/>
      <c r="S742" s="31"/>
      <c r="T742" s="31"/>
      <c r="U742" s="31"/>
      <c r="V742" s="31"/>
      <c r="W742" s="31"/>
      <c r="X742" s="31"/>
      <c r="Y742" s="31"/>
      <c r="Z742" s="31"/>
      <c r="AA742" s="31"/>
    </row>
    <row r="743">
      <c r="A743" s="31"/>
      <c r="D743" s="31"/>
      <c r="E743" s="108"/>
      <c r="F743" s="31"/>
      <c r="G743" s="31"/>
      <c r="H743" s="31"/>
      <c r="I743" s="31"/>
      <c r="J743" s="99"/>
      <c r="K743" s="116"/>
      <c r="L743" s="31"/>
      <c r="M743" s="31"/>
      <c r="N743" s="31"/>
      <c r="O743" s="31"/>
      <c r="P743" s="31"/>
      <c r="Q743" s="31"/>
      <c r="R743" s="31"/>
      <c r="S743" s="31"/>
      <c r="T743" s="31"/>
      <c r="U743" s="31"/>
      <c r="V743" s="31"/>
      <c r="W743" s="31"/>
      <c r="X743" s="31"/>
      <c r="Y743" s="31"/>
      <c r="Z743" s="31"/>
      <c r="AA743" s="31"/>
    </row>
    <row r="744">
      <c r="A744" s="31"/>
      <c r="D744" s="31"/>
      <c r="E744" s="108"/>
      <c r="F744" s="31"/>
      <c r="G744" s="31"/>
      <c r="H744" s="31"/>
      <c r="I744" s="31"/>
      <c r="J744" s="99"/>
      <c r="K744" s="116"/>
      <c r="L744" s="31"/>
      <c r="M744" s="31"/>
      <c r="N744" s="31"/>
      <c r="O744" s="31"/>
      <c r="P744" s="31"/>
      <c r="Q744" s="31"/>
      <c r="R744" s="31"/>
      <c r="S744" s="31"/>
      <c r="T744" s="31"/>
      <c r="U744" s="31"/>
      <c r="V744" s="31"/>
      <c r="W744" s="31"/>
      <c r="X744" s="31"/>
      <c r="Y744" s="31"/>
      <c r="Z744" s="31"/>
      <c r="AA744" s="31"/>
    </row>
    <row r="745">
      <c r="A745" s="31"/>
      <c r="D745" s="31"/>
      <c r="E745" s="108"/>
      <c r="F745" s="31"/>
      <c r="G745" s="31"/>
      <c r="H745" s="31"/>
      <c r="I745" s="31"/>
      <c r="J745" s="99"/>
      <c r="K745" s="116"/>
      <c r="L745" s="31"/>
      <c r="M745" s="31"/>
      <c r="N745" s="31"/>
      <c r="O745" s="31"/>
      <c r="P745" s="31"/>
      <c r="Q745" s="31"/>
      <c r="R745" s="31"/>
      <c r="S745" s="31"/>
      <c r="T745" s="31"/>
      <c r="U745" s="31"/>
      <c r="V745" s="31"/>
      <c r="W745" s="31"/>
      <c r="X745" s="31"/>
      <c r="Y745" s="31"/>
      <c r="Z745" s="31"/>
      <c r="AA745" s="31"/>
    </row>
    <row r="746">
      <c r="A746" s="31"/>
      <c r="D746" s="31"/>
      <c r="E746" s="108"/>
      <c r="F746" s="31"/>
      <c r="G746" s="31"/>
      <c r="H746" s="31"/>
      <c r="I746" s="31"/>
      <c r="J746" s="99"/>
      <c r="K746" s="116"/>
      <c r="L746" s="31"/>
      <c r="M746" s="31"/>
      <c r="N746" s="31"/>
      <c r="O746" s="31"/>
      <c r="P746" s="31"/>
      <c r="Q746" s="31"/>
      <c r="R746" s="31"/>
      <c r="S746" s="31"/>
      <c r="T746" s="31"/>
      <c r="U746" s="31"/>
      <c r="V746" s="31"/>
      <c r="W746" s="31"/>
      <c r="X746" s="31"/>
      <c r="Y746" s="31"/>
      <c r="Z746" s="31"/>
      <c r="AA746" s="31"/>
    </row>
    <row r="747">
      <c r="A747" s="31"/>
      <c r="D747" s="31"/>
      <c r="E747" s="108"/>
      <c r="F747" s="31"/>
      <c r="G747" s="31"/>
      <c r="H747" s="31"/>
      <c r="I747" s="31"/>
      <c r="J747" s="99"/>
      <c r="K747" s="116"/>
      <c r="L747" s="31"/>
      <c r="M747" s="31"/>
      <c r="N747" s="31"/>
      <c r="O747" s="31"/>
      <c r="P747" s="31"/>
      <c r="Q747" s="31"/>
      <c r="R747" s="31"/>
      <c r="S747" s="31"/>
      <c r="T747" s="31"/>
      <c r="U747" s="31"/>
      <c r="V747" s="31"/>
      <c r="W747" s="31"/>
      <c r="X747" s="31"/>
      <c r="Y747" s="31"/>
      <c r="Z747" s="31"/>
      <c r="AA747" s="31"/>
    </row>
    <row r="748">
      <c r="A748" s="31"/>
      <c r="D748" s="31"/>
      <c r="E748" s="108"/>
      <c r="F748" s="31"/>
      <c r="G748" s="31"/>
      <c r="H748" s="31"/>
      <c r="I748" s="31"/>
      <c r="J748" s="99"/>
      <c r="K748" s="116"/>
      <c r="L748" s="31"/>
      <c r="M748" s="31"/>
      <c r="N748" s="31"/>
      <c r="O748" s="31"/>
      <c r="P748" s="31"/>
      <c r="Q748" s="31"/>
      <c r="R748" s="31"/>
      <c r="S748" s="31"/>
      <c r="T748" s="31"/>
      <c r="U748" s="31"/>
      <c r="V748" s="31"/>
      <c r="W748" s="31"/>
      <c r="X748" s="31"/>
      <c r="Y748" s="31"/>
      <c r="Z748" s="31"/>
      <c r="AA748" s="31"/>
    </row>
    <row r="749">
      <c r="A749" s="31"/>
      <c r="D749" s="31"/>
      <c r="E749" s="108"/>
      <c r="F749" s="31"/>
      <c r="G749" s="31"/>
      <c r="H749" s="31"/>
      <c r="I749" s="31"/>
      <c r="J749" s="99"/>
      <c r="K749" s="116"/>
      <c r="L749" s="31"/>
      <c r="M749" s="31"/>
      <c r="N749" s="31"/>
      <c r="O749" s="31"/>
      <c r="P749" s="31"/>
      <c r="Q749" s="31"/>
      <c r="R749" s="31"/>
      <c r="S749" s="31"/>
      <c r="T749" s="31"/>
      <c r="U749" s="31"/>
      <c r="V749" s="31"/>
      <c r="W749" s="31"/>
      <c r="X749" s="31"/>
      <c r="Y749" s="31"/>
      <c r="Z749" s="31"/>
      <c r="AA749" s="31"/>
    </row>
    <row r="750">
      <c r="A750" s="31"/>
      <c r="D750" s="31"/>
      <c r="E750" s="108"/>
      <c r="F750" s="31"/>
      <c r="G750" s="31"/>
      <c r="H750" s="31"/>
      <c r="I750" s="31"/>
      <c r="J750" s="99"/>
      <c r="K750" s="116"/>
      <c r="L750" s="31"/>
      <c r="M750" s="31"/>
      <c r="N750" s="31"/>
      <c r="O750" s="31"/>
      <c r="P750" s="31"/>
      <c r="Q750" s="31"/>
      <c r="R750" s="31"/>
      <c r="S750" s="31"/>
      <c r="T750" s="31"/>
      <c r="U750" s="31"/>
      <c r="V750" s="31"/>
      <c r="W750" s="31"/>
      <c r="X750" s="31"/>
      <c r="Y750" s="31"/>
      <c r="Z750" s="31"/>
      <c r="AA750" s="31"/>
    </row>
    <row r="751">
      <c r="A751" s="31"/>
      <c r="D751" s="31"/>
      <c r="E751" s="108"/>
      <c r="F751" s="31"/>
      <c r="G751" s="31"/>
      <c r="H751" s="31"/>
      <c r="I751" s="31"/>
      <c r="J751" s="99"/>
      <c r="K751" s="116"/>
      <c r="L751" s="31"/>
      <c r="M751" s="31"/>
      <c r="N751" s="31"/>
      <c r="O751" s="31"/>
      <c r="P751" s="31"/>
      <c r="Q751" s="31"/>
      <c r="R751" s="31"/>
      <c r="S751" s="31"/>
      <c r="T751" s="31"/>
      <c r="U751" s="31"/>
      <c r="V751" s="31"/>
      <c r="W751" s="31"/>
      <c r="X751" s="31"/>
      <c r="Y751" s="31"/>
      <c r="Z751" s="31"/>
      <c r="AA751" s="31"/>
    </row>
    <row r="752">
      <c r="A752" s="31"/>
      <c r="D752" s="31"/>
      <c r="E752" s="108"/>
      <c r="F752" s="31"/>
      <c r="G752" s="31"/>
      <c r="H752" s="31"/>
      <c r="I752" s="31"/>
      <c r="J752" s="99"/>
      <c r="K752" s="116"/>
      <c r="L752" s="31"/>
      <c r="M752" s="31"/>
      <c r="N752" s="31"/>
      <c r="O752" s="31"/>
      <c r="P752" s="31"/>
      <c r="Q752" s="31"/>
      <c r="R752" s="31"/>
      <c r="S752" s="31"/>
      <c r="T752" s="31"/>
      <c r="U752" s="31"/>
      <c r="V752" s="31"/>
      <c r="W752" s="31"/>
      <c r="X752" s="31"/>
      <c r="Y752" s="31"/>
      <c r="Z752" s="31"/>
      <c r="AA752" s="31"/>
    </row>
    <row r="753">
      <c r="A753" s="31"/>
      <c r="D753" s="31"/>
      <c r="E753" s="108"/>
      <c r="F753" s="31"/>
      <c r="G753" s="31"/>
      <c r="H753" s="31"/>
      <c r="I753" s="31"/>
      <c r="J753" s="99"/>
      <c r="K753" s="116"/>
      <c r="L753" s="31"/>
      <c r="M753" s="31"/>
      <c r="N753" s="31"/>
      <c r="O753" s="31"/>
      <c r="P753" s="31"/>
      <c r="Q753" s="31"/>
      <c r="R753" s="31"/>
      <c r="S753" s="31"/>
      <c r="T753" s="31"/>
      <c r="U753" s="31"/>
      <c r="V753" s="31"/>
      <c r="W753" s="31"/>
      <c r="X753" s="31"/>
      <c r="Y753" s="31"/>
      <c r="Z753" s="31"/>
      <c r="AA753" s="31"/>
    </row>
    <row r="754">
      <c r="A754" s="31"/>
      <c r="D754" s="31"/>
      <c r="E754" s="108"/>
      <c r="F754" s="31"/>
      <c r="G754" s="31"/>
      <c r="H754" s="31"/>
      <c r="I754" s="31"/>
      <c r="J754" s="99"/>
      <c r="K754" s="116"/>
      <c r="L754" s="31"/>
      <c r="M754" s="31"/>
      <c r="N754" s="31"/>
      <c r="O754" s="31"/>
      <c r="P754" s="31"/>
      <c r="Q754" s="31"/>
      <c r="R754" s="31"/>
      <c r="S754" s="31"/>
      <c r="T754" s="31"/>
      <c r="U754" s="31"/>
      <c r="V754" s="31"/>
      <c r="W754" s="31"/>
      <c r="X754" s="31"/>
      <c r="Y754" s="31"/>
      <c r="Z754" s="31"/>
      <c r="AA754" s="31"/>
    </row>
    <row r="755">
      <c r="A755" s="31"/>
      <c r="D755" s="31"/>
      <c r="E755" s="108"/>
      <c r="F755" s="31"/>
      <c r="G755" s="31"/>
      <c r="H755" s="31"/>
      <c r="I755" s="31"/>
      <c r="J755" s="99"/>
      <c r="K755" s="116"/>
      <c r="L755" s="31"/>
      <c r="M755" s="31"/>
      <c r="N755" s="31"/>
      <c r="O755" s="31"/>
      <c r="P755" s="31"/>
      <c r="Q755" s="31"/>
      <c r="R755" s="31"/>
      <c r="S755" s="31"/>
      <c r="T755" s="31"/>
      <c r="U755" s="31"/>
      <c r="V755" s="31"/>
      <c r="W755" s="31"/>
      <c r="X755" s="31"/>
      <c r="Y755" s="31"/>
      <c r="Z755" s="31"/>
      <c r="AA755" s="31"/>
    </row>
    <row r="756">
      <c r="A756" s="31"/>
      <c r="D756" s="31"/>
      <c r="E756" s="108"/>
      <c r="F756" s="31"/>
      <c r="G756" s="31"/>
      <c r="H756" s="31"/>
      <c r="I756" s="31"/>
      <c r="J756" s="99"/>
      <c r="K756" s="116"/>
      <c r="L756" s="31"/>
      <c r="M756" s="31"/>
      <c r="N756" s="31"/>
      <c r="O756" s="31"/>
      <c r="P756" s="31"/>
      <c r="Q756" s="31"/>
      <c r="R756" s="31"/>
      <c r="S756" s="31"/>
      <c r="T756" s="31"/>
      <c r="U756" s="31"/>
      <c r="V756" s="31"/>
      <c r="W756" s="31"/>
      <c r="X756" s="31"/>
      <c r="Y756" s="31"/>
      <c r="Z756" s="31"/>
      <c r="AA756" s="31"/>
    </row>
    <row r="757">
      <c r="A757" s="31"/>
      <c r="D757" s="31"/>
      <c r="E757" s="108"/>
      <c r="F757" s="31"/>
      <c r="G757" s="31"/>
      <c r="H757" s="31"/>
      <c r="I757" s="31"/>
      <c r="J757" s="99"/>
      <c r="K757" s="116"/>
      <c r="L757" s="31"/>
      <c r="M757" s="31"/>
      <c r="N757" s="31"/>
      <c r="O757" s="31"/>
      <c r="P757" s="31"/>
      <c r="Q757" s="31"/>
      <c r="R757" s="31"/>
      <c r="S757" s="31"/>
      <c r="T757" s="31"/>
      <c r="U757" s="31"/>
      <c r="V757" s="31"/>
      <c r="W757" s="31"/>
      <c r="X757" s="31"/>
      <c r="Y757" s="31"/>
      <c r="Z757" s="31"/>
      <c r="AA757" s="31"/>
    </row>
    <row r="758">
      <c r="A758" s="31"/>
      <c r="D758" s="31"/>
      <c r="E758" s="108"/>
      <c r="F758" s="31"/>
      <c r="G758" s="31"/>
      <c r="H758" s="31"/>
      <c r="I758" s="31"/>
      <c r="J758" s="99"/>
      <c r="K758" s="116"/>
      <c r="L758" s="31"/>
      <c r="M758" s="31"/>
      <c r="N758" s="31"/>
      <c r="O758" s="31"/>
      <c r="P758" s="31"/>
      <c r="Q758" s="31"/>
      <c r="R758" s="31"/>
      <c r="S758" s="31"/>
      <c r="T758" s="31"/>
      <c r="U758" s="31"/>
      <c r="V758" s="31"/>
      <c r="W758" s="31"/>
      <c r="X758" s="31"/>
      <c r="Y758" s="31"/>
      <c r="Z758" s="31"/>
      <c r="AA758" s="31"/>
    </row>
    <row r="759">
      <c r="A759" s="31"/>
      <c r="D759" s="31"/>
      <c r="E759" s="108"/>
      <c r="F759" s="31"/>
      <c r="G759" s="31"/>
      <c r="H759" s="31"/>
      <c r="I759" s="31"/>
      <c r="J759" s="99"/>
      <c r="K759" s="116"/>
      <c r="L759" s="31"/>
      <c r="M759" s="31"/>
      <c r="N759" s="31"/>
      <c r="O759" s="31"/>
      <c r="P759" s="31"/>
      <c r="Q759" s="31"/>
      <c r="R759" s="31"/>
      <c r="S759" s="31"/>
      <c r="T759" s="31"/>
      <c r="U759" s="31"/>
      <c r="V759" s="31"/>
      <c r="W759" s="31"/>
      <c r="X759" s="31"/>
      <c r="Y759" s="31"/>
      <c r="Z759" s="31"/>
      <c r="AA759" s="31"/>
    </row>
    <row r="760">
      <c r="A760" s="31"/>
      <c r="D760" s="31"/>
      <c r="E760" s="108"/>
      <c r="F760" s="31"/>
      <c r="G760" s="31"/>
      <c r="H760" s="31"/>
      <c r="I760" s="31"/>
      <c r="J760" s="99"/>
      <c r="K760" s="116"/>
      <c r="L760" s="31"/>
      <c r="M760" s="31"/>
      <c r="N760" s="31"/>
      <c r="O760" s="31"/>
      <c r="P760" s="31"/>
      <c r="Q760" s="31"/>
      <c r="R760" s="31"/>
      <c r="S760" s="31"/>
      <c r="T760" s="31"/>
      <c r="U760" s="31"/>
      <c r="V760" s="31"/>
      <c r="W760" s="31"/>
      <c r="X760" s="31"/>
      <c r="Y760" s="31"/>
      <c r="Z760" s="31"/>
      <c r="AA760" s="31"/>
    </row>
    <row r="761">
      <c r="A761" s="31"/>
      <c r="D761" s="31"/>
      <c r="E761" s="108"/>
      <c r="F761" s="31"/>
      <c r="G761" s="31"/>
      <c r="H761" s="31"/>
      <c r="I761" s="31"/>
      <c r="J761" s="99"/>
      <c r="K761" s="116"/>
      <c r="L761" s="31"/>
      <c r="M761" s="31"/>
      <c r="N761" s="31"/>
      <c r="O761" s="31"/>
      <c r="P761" s="31"/>
      <c r="Q761" s="31"/>
      <c r="R761" s="31"/>
      <c r="S761" s="31"/>
      <c r="T761" s="31"/>
      <c r="U761" s="31"/>
      <c r="V761" s="31"/>
      <c r="W761" s="31"/>
      <c r="X761" s="31"/>
      <c r="Y761" s="31"/>
      <c r="Z761" s="31"/>
      <c r="AA761" s="31"/>
    </row>
    <row r="762">
      <c r="A762" s="31"/>
      <c r="D762" s="31"/>
      <c r="E762" s="108"/>
      <c r="F762" s="31"/>
      <c r="G762" s="31"/>
      <c r="H762" s="31"/>
      <c r="I762" s="31"/>
      <c r="J762" s="99"/>
      <c r="K762" s="116"/>
      <c r="L762" s="31"/>
      <c r="M762" s="31"/>
      <c r="N762" s="31"/>
      <c r="O762" s="31"/>
      <c r="P762" s="31"/>
      <c r="Q762" s="31"/>
      <c r="R762" s="31"/>
      <c r="S762" s="31"/>
      <c r="T762" s="31"/>
      <c r="U762" s="31"/>
      <c r="V762" s="31"/>
      <c r="W762" s="31"/>
      <c r="X762" s="31"/>
      <c r="Y762" s="31"/>
      <c r="Z762" s="31"/>
      <c r="AA762" s="31"/>
    </row>
    <row r="763">
      <c r="A763" s="31"/>
      <c r="D763" s="31"/>
      <c r="E763" s="108"/>
      <c r="F763" s="31"/>
      <c r="G763" s="31"/>
      <c r="H763" s="31"/>
      <c r="I763" s="31"/>
      <c r="J763" s="99"/>
      <c r="K763" s="116"/>
      <c r="L763" s="31"/>
      <c r="M763" s="31"/>
      <c r="N763" s="31"/>
      <c r="O763" s="31"/>
      <c r="P763" s="31"/>
      <c r="Q763" s="31"/>
      <c r="R763" s="31"/>
      <c r="S763" s="31"/>
      <c r="T763" s="31"/>
      <c r="U763" s="31"/>
      <c r="V763" s="31"/>
      <c r="W763" s="31"/>
      <c r="X763" s="31"/>
      <c r="Y763" s="31"/>
      <c r="Z763" s="31"/>
      <c r="AA763" s="31"/>
    </row>
    <row r="764">
      <c r="A764" s="31"/>
      <c r="D764" s="31"/>
      <c r="E764" s="108"/>
      <c r="F764" s="31"/>
      <c r="G764" s="31"/>
      <c r="H764" s="31"/>
      <c r="I764" s="31"/>
      <c r="J764" s="99"/>
      <c r="K764" s="116"/>
      <c r="L764" s="31"/>
      <c r="M764" s="31"/>
      <c r="N764" s="31"/>
      <c r="O764" s="31"/>
      <c r="P764" s="31"/>
      <c r="Q764" s="31"/>
      <c r="R764" s="31"/>
      <c r="S764" s="31"/>
      <c r="T764" s="31"/>
      <c r="U764" s="31"/>
      <c r="V764" s="31"/>
      <c r="W764" s="31"/>
      <c r="X764" s="31"/>
      <c r="Y764" s="31"/>
      <c r="Z764" s="31"/>
      <c r="AA764" s="31"/>
    </row>
    <row r="765">
      <c r="A765" s="31"/>
      <c r="D765" s="31"/>
      <c r="E765" s="108"/>
      <c r="F765" s="31"/>
      <c r="G765" s="31"/>
      <c r="H765" s="31"/>
      <c r="I765" s="31"/>
      <c r="J765" s="99"/>
      <c r="K765" s="116"/>
      <c r="L765" s="31"/>
      <c r="M765" s="31"/>
      <c r="N765" s="31"/>
      <c r="O765" s="31"/>
      <c r="P765" s="31"/>
      <c r="Q765" s="31"/>
      <c r="R765" s="31"/>
      <c r="S765" s="31"/>
      <c r="T765" s="31"/>
      <c r="U765" s="31"/>
      <c r="V765" s="31"/>
      <c r="W765" s="31"/>
      <c r="X765" s="31"/>
      <c r="Y765" s="31"/>
      <c r="Z765" s="31"/>
      <c r="AA765" s="31"/>
    </row>
    <row r="766">
      <c r="A766" s="31"/>
      <c r="D766" s="31"/>
      <c r="E766" s="108"/>
      <c r="F766" s="31"/>
      <c r="G766" s="31"/>
      <c r="H766" s="31"/>
      <c r="I766" s="31"/>
      <c r="J766" s="99"/>
      <c r="K766" s="116"/>
      <c r="L766" s="31"/>
      <c r="M766" s="31"/>
      <c r="N766" s="31"/>
      <c r="O766" s="31"/>
      <c r="P766" s="31"/>
      <c r="Q766" s="31"/>
      <c r="R766" s="31"/>
      <c r="S766" s="31"/>
      <c r="T766" s="31"/>
      <c r="U766" s="31"/>
      <c r="V766" s="31"/>
      <c r="W766" s="31"/>
      <c r="X766" s="31"/>
      <c r="Y766" s="31"/>
      <c r="Z766" s="31"/>
      <c r="AA766" s="31"/>
    </row>
    <row r="767">
      <c r="A767" s="31"/>
      <c r="D767" s="31"/>
      <c r="E767" s="108"/>
      <c r="F767" s="31"/>
      <c r="G767" s="31"/>
      <c r="H767" s="31"/>
      <c r="I767" s="31"/>
      <c r="J767" s="99"/>
      <c r="K767" s="116"/>
      <c r="L767" s="31"/>
      <c r="M767" s="31"/>
      <c r="N767" s="31"/>
      <c r="O767" s="31"/>
      <c r="P767" s="31"/>
      <c r="Q767" s="31"/>
      <c r="R767" s="31"/>
      <c r="S767" s="31"/>
      <c r="T767" s="31"/>
      <c r="U767" s="31"/>
      <c r="V767" s="31"/>
      <c r="W767" s="31"/>
      <c r="X767" s="31"/>
      <c r="Y767" s="31"/>
      <c r="Z767" s="31"/>
      <c r="AA767" s="31"/>
    </row>
    <row r="768">
      <c r="A768" s="31"/>
      <c r="D768" s="31"/>
      <c r="E768" s="108"/>
      <c r="F768" s="31"/>
      <c r="G768" s="31"/>
      <c r="H768" s="31"/>
      <c r="I768" s="31"/>
      <c r="J768" s="99"/>
      <c r="K768" s="116"/>
      <c r="L768" s="31"/>
      <c r="M768" s="31"/>
      <c r="N768" s="31"/>
      <c r="O768" s="31"/>
      <c r="P768" s="31"/>
      <c r="Q768" s="31"/>
      <c r="R768" s="31"/>
      <c r="S768" s="31"/>
      <c r="T768" s="31"/>
      <c r="U768" s="31"/>
      <c r="V768" s="31"/>
      <c r="W768" s="31"/>
      <c r="X768" s="31"/>
      <c r="Y768" s="31"/>
      <c r="Z768" s="31"/>
      <c r="AA768" s="31"/>
    </row>
    <row r="769">
      <c r="A769" s="31"/>
      <c r="D769" s="31"/>
      <c r="E769" s="108"/>
      <c r="F769" s="31"/>
      <c r="G769" s="31"/>
      <c r="H769" s="31"/>
      <c r="I769" s="31"/>
      <c r="J769" s="99"/>
      <c r="K769" s="116"/>
      <c r="L769" s="31"/>
      <c r="M769" s="31"/>
      <c r="N769" s="31"/>
      <c r="O769" s="31"/>
      <c r="P769" s="31"/>
      <c r="Q769" s="31"/>
      <c r="R769" s="31"/>
      <c r="S769" s="31"/>
      <c r="T769" s="31"/>
      <c r="U769" s="31"/>
      <c r="V769" s="31"/>
      <c r="W769" s="31"/>
      <c r="X769" s="31"/>
      <c r="Y769" s="31"/>
      <c r="Z769" s="31"/>
      <c r="AA769" s="31"/>
    </row>
    <row r="770">
      <c r="A770" s="31"/>
      <c r="D770" s="31"/>
      <c r="E770" s="108"/>
      <c r="F770" s="31"/>
      <c r="G770" s="31"/>
      <c r="H770" s="31"/>
      <c r="I770" s="31"/>
      <c r="J770" s="99"/>
      <c r="K770" s="116"/>
      <c r="L770" s="31"/>
      <c r="M770" s="31"/>
      <c r="N770" s="31"/>
      <c r="O770" s="31"/>
      <c r="P770" s="31"/>
      <c r="Q770" s="31"/>
      <c r="R770" s="31"/>
      <c r="S770" s="31"/>
      <c r="T770" s="31"/>
      <c r="U770" s="31"/>
      <c r="V770" s="31"/>
      <c r="W770" s="31"/>
      <c r="X770" s="31"/>
      <c r="Y770" s="31"/>
      <c r="Z770" s="31"/>
      <c r="AA770" s="31"/>
    </row>
    <row r="771">
      <c r="A771" s="31"/>
      <c r="D771" s="31"/>
      <c r="E771" s="108"/>
      <c r="F771" s="31"/>
      <c r="G771" s="31"/>
      <c r="H771" s="31"/>
      <c r="I771" s="31"/>
      <c r="J771" s="99"/>
      <c r="K771" s="116"/>
      <c r="L771" s="31"/>
      <c r="M771" s="31"/>
      <c r="N771" s="31"/>
      <c r="O771" s="31"/>
      <c r="P771" s="31"/>
      <c r="Q771" s="31"/>
      <c r="R771" s="31"/>
      <c r="S771" s="31"/>
      <c r="T771" s="31"/>
      <c r="U771" s="31"/>
      <c r="V771" s="31"/>
      <c r="W771" s="31"/>
      <c r="X771" s="31"/>
      <c r="Y771" s="31"/>
      <c r="Z771" s="31"/>
      <c r="AA771" s="31"/>
    </row>
    <row r="772">
      <c r="A772" s="31"/>
      <c r="D772" s="31"/>
      <c r="E772" s="108"/>
      <c r="F772" s="31"/>
      <c r="G772" s="31"/>
      <c r="H772" s="31"/>
      <c r="I772" s="31"/>
      <c r="J772" s="99"/>
      <c r="K772" s="116"/>
      <c r="L772" s="31"/>
      <c r="M772" s="31"/>
      <c r="N772" s="31"/>
      <c r="O772" s="31"/>
      <c r="P772" s="31"/>
      <c r="Q772" s="31"/>
      <c r="R772" s="31"/>
      <c r="S772" s="31"/>
      <c r="T772" s="31"/>
      <c r="U772" s="31"/>
      <c r="V772" s="31"/>
      <c r="W772" s="31"/>
      <c r="X772" s="31"/>
      <c r="Y772" s="31"/>
      <c r="Z772" s="31"/>
      <c r="AA772" s="31"/>
    </row>
    <row r="773">
      <c r="A773" s="31"/>
      <c r="D773" s="31"/>
      <c r="E773" s="108"/>
      <c r="F773" s="31"/>
      <c r="G773" s="31"/>
      <c r="H773" s="31"/>
      <c r="I773" s="31"/>
      <c r="J773" s="99"/>
      <c r="K773" s="116"/>
      <c r="L773" s="31"/>
      <c r="M773" s="31"/>
      <c r="N773" s="31"/>
      <c r="O773" s="31"/>
      <c r="P773" s="31"/>
      <c r="Q773" s="31"/>
      <c r="R773" s="31"/>
      <c r="S773" s="31"/>
      <c r="T773" s="31"/>
      <c r="U773" s="31"/>
      <c r="V773" s="31"/>
      <c r="W773" s="31"/>
      <c r="X773" s="31"/>
      <c r="Y773" s="31"/>
      <c r="Z773" s="31"/>
      <c r="AA773" s="31"/>
    </row>
    <row r="774">
      <c r="A774" s="31"/>
      <c r="D774" s="31"/>
      <c r="E774" s="108"/>
      <c r="F774" s="31"/>
      <c r="G774" s="31"/>
      <c r="H774" s="31"/>
      <c r="I774" s="31"/>
      <c r="J774" s="99"/>
      <c r="K774" s="116"/>
      <c r="L774" s="31"/>
      <c r="M774" s="31"/>
      <c r="N774" s="31"/>
      <c r="O774" s="31"/>
      <c r="P774" s="31"/>
      <c r="Q774" s="31"/>
      <c r="R774" s="31"/>
      <c r="S774" s="31"/>
      <c r="T774" s="31"/>
      <c r="U774" s="31"/>
      <c r="V774" s="31"/>
      <c r="W774" s="31"/>
      <c r="X774" s="31"/>
      <c r="Y774" s="31"/>
      <c r="Z774" s="31"/>
      <c r="AA774" s="31"/>
    </row>
    <row r="775">
      <c r="A775" s="31"/>
      <c r="D775" s="31"/>
      <c r="E775" s="108"/>
      <c r="F775" s="31"/>
      <c r="G775" s="31"/>
      <c r="H775" s="31"/>
      <c r="I775" s="31"/>
      <c r="J775" s="99"/>
      <c r="K775" s="116"/>
      <c r="L775" s="31"/>
      <c r="M775" s="31"/>
      <c r="N775" s="31"/>
      <c r="O775" s="31"/>
      <c r="P775" s="31"/>
      <c r="Q775" s="31"/>
      <c r="R775" s="31"/>
      <c r="S775" s="31"/>
      <c r="T775" s="31"/>
      <c r="U775" s="31"/>
      <c r="V775" s="31"/>
      <c r="W775" s="31"/>
      <c r="X775" s="31"/>
      <c r="Y775" s="31"/>
      <c r="Z775" s="31"/>
      <c r="AA775" s="31"/>
    </row>
    <row r="776">
      <c r="A776" s="31"/>
      <c r="D776" s="31"/>
      <c r="E776" s="108"/>
      <c r="F776" s="31"/>
      <c r="G776" s="31"/>
      <c r="H776" s="31"/>
      <c r="I776" s="31"/>
      <c r="J776" s="99"/>
      <c r="K776" s="116"/>
      <c r="L776" s="31"/>
      <c r="M776" s="31"/>
      <c r="N776" s="31"/>
      <c r="O776" s="31"/>
      <c r="P776" s="31"/>
      <c r="Q776" s="31"/>
      <c r="R776" s="31"/>
      <c r="S776" s="31"/>
      <c r="T776" s="31"/>
      <c r="U776" s="31"/>
      <c r="V776" s="31"/>
      <c r="W776" s="31"/>
      <c r="X776" s="31"/>
      <c r="Y776" s="31"/>
      <c r="Z776" s="31"/>
      <c r="AA776" s="31"/>
    </row>
    <row r="777">
      <c r="A777" s="31"/>
      <c r="D777" s="31"/>
      <c r="E777" s="108"/>
      <c r="F777" s="31"/>
      <c r="G777" s="31"/>
      <c r="H777" s="31"/>
      <c r="I777" s="31"/>
      <c r="J777" s="99"/>
      <c r="K777" s="116"/>
      <c r="L777" s="31"/>
      <c r="M777" s="31"/>
      <c r="N777" s="31"/>
      <c r="O777" s="31"/>
      <c r="P777" s="31"/>
      <c r="Q777" s="31"/>
      <c r="R777" s="31"/>
      <c r="S777" s="31"/>
      <c r="T777" s="31"/>
      <c r="U777" s="31"/>
      <c r="V777" s="31"/>
      <c r="W777" s="31"/>
      <c r="X777" s="31"/>
      <c r="Y777" s="31"/>
      <c r="Z777" s="31"/>
      <c r="AA777" s="31"/>
    </row>
    <row r="778">
      <c r="A778" s="31"/>
      <c r="D778" s="31"/>
      <c r="E778" s="108"/>
      <c r="F778" s="31"/>
      <c r="G778" s="31"/>
      <c r="H778" s="31"/>
      <c r="I778" s="31"/>
      <c r="J778" s="99"/>
      <c r="K778" s="116"/>
      <c r="L778" s="31"/>
      <c r="M778" s="31"/>
      <c r="N778" s="31"/>
      <c r="O778" s="31"/>
      <c r="P778" s="31"/>
      <c r="Q778" s="31"/>
      <c r="R778" s="31"/>
      <c r="S778" s="31"/>
      <c r="T778" s="31"/>
      <c r="U778" s="31"/>
      <c r="V778" s="31"/>
      <c r="W778" s="31"/>
      <c r="X778" s="31"/>
      <c r="Y778" s="31"/>
      <c r="Z778" s="31"/>
      <c r="AA778" s="31"/>
    </row>
    <row r="779">
      <c r="A779" s="31"/>
      <c r="D779" s="31"/>
      <c r="E779" s="108"/>
      <c r="F779" s="31"/>
      <c r="G779" s="31"/>
      <c r="H779" s="31"/>
      <c r="I779" s="31"/>
      <c r="J779" s="99"/>
      <c r="K779" s="116"/>
      <c r="L779" s="31"/>
      <c r="M779" s="31"/>
      <c r="N779" s="31"/>
      <c r="O779" s="31"/>
      <c r="P779" s="31"/>
      <c r="Q779" s="31"/>
      <c r="R779" s="31"/>
      <c r="S779" s="31"/>
      <c r="T779" s="31"/>
      <c r="U779" s="31"/>
      <c r="V779" s="31"/>
      <c r="W779" s="31"/>
      <c r="X779" s="31"/>
      <c r="Y779" s="31"/>
      <c r="Z779" s="31"/>
      <c r="AA779" s="31"/>
    </row>
    <row r="780">
      <c r="A780" s="31"/>
      <c r="D780" s="31"/>
      <c r="E780" s="108"/>
      <c r="F780" s="31"/>
      <c r="G780" s="31"/>
      <c r="H780" s="31"/>
      <c r="I780" s="31"/>
      <c r="J780" s="99"/>
      <c r="K780" s="116"/>
      <c r="L780" s="31"/>
      <c r="M780" s="31"/>
      <c r="N780" s="31"/>
      <c r="O780" s="31"/>
      <c r="P780" s="31"/>
      <c r="Q780" s="31"/>
      <c r="R780" s="31"/>
      <c r="S780" s="31"/>
      <c r="T780" s="31"/>
      <c r="U780" s="31"/>
      <c r="V780" s="31"/>
      <c r="W780" s="31"/>
      <c r="X780" s="31"/>
      <c r="Y780" s="31"/>
      <c r="Z780" s="31"/>
      <c r="AA780" s="31"/>
    </row>
    <row r="781">
      <c r="A781" s="31"/>
      <c r="D781" s="31"/>
      <c r="E781" s="108"/>
      <c r="F781" s="31"/>
      <c r="G781" s="31"/>
      <c r="H781" s="31"/>
      <c r="I781" s="31"/>
      <c r="J781" s="99"/>
      <c r="K781" s="116"/>
      <c r="L781" s="31"/>
      <c r="M781" s="31"/>
      <c r="N781" s="31"/>
      <c r="O781" s="31"/>
      <c r="P781" s="31"/>
      <c r="Q781" s="31"/>
      <c r="R781" s="31"/>
      <c r="S781" s="31"/>
      <c r="T781" s="31"/>
      <c r="U781" s="31"/>
      <c r="V781" s="31"/>
      <c r="W781" s="31"/>
      <c r="X781" s="31"/>
      <c r="Y781" s="31"/>
      <c r="Z781" s="31"/>
      <c r="AA781" s="31"/>
    </row>
    <row r="782">
      <c r="A782" s="31"/>
      <c r="D782" s="31"/>
      <c r="E782" s="108"/>
      <c r="F782" s="31"/>
      <c r="G782" s="31"/>
      <c r="H782" s="31"/>
      <c r="I782" s="31"/>
      <c r="J782" s="99"/>
      <c r="K782" s="116"/>
      <c r="L782" s="31"/>
      <c r="M782" s="31"/>
      <c r="N782" s="31"/>
      <c r="O782" s="31"/>
      <c r="P782" s="31"/>
      <c r="Q782" s="31"/>
      <c r="R782" s="31"/>
      <c r="S782" s="31"/>
      <c r="T782" s="31"/>
      <c r="U782" s="31"/>
      <c r="V782" s="31"/>
      <c r="W782" s="31"/>
      <c r="X782" s="31"/>
      <c r="Y782" s="31"/>
      <c r="Z782" s="31"/>
      <c r="AA782" s="31"/>
    </row>
    <row r="783">
      <c r="A783" s="31"/>
      <c r="D783" s="31"/>
      <c r="E783" s="108"/>
      <c r="F783" s="31"/>
      <c r="G783" s="31"/>
      <c r="H783" s="31"/>
      <c r="I783" s="31"/>
      <c r="J783" s="99"/>
      <c r="K783" s="116"/>
      <c r="L783" s="31"/>
      <c r="M783" s="31"/>
      <c r="N783" s="31"/>
      <c r="O783" s="31"/>
      <c r="P783" s="31"/>
      <c r="Q783" s="31"/>
      <c r="R783" s="31"/>
      <c r="S783" s="31"/>
      <c r="T783" s="31"/>
      <c r="U783" s="31"/>
      <c r="V783" s="31"/>
      <c r="W783" s="31"/>
      <c r="X783" s="31"/>
      <c r="Y783" s="31"/>
      <c r="Z783" s="31"/>
      <c r="AA783" s="31"/>
    </row>
    <row r="784">
      <c r="A784" s="31"/>
      <c r="D784" s="31"/>
      <c r="E784" s="108"/>
      <c r="F784" s="31"/>
      <c r="G784" s="31"/>
      <c r="H784" s="31"/>
      <c r="I784" s="31"/>
      <c r="J784" s="99"/>
      <c r="K784" s="116"/>
      <c r="L784" s="31"/>
      <c r="M784" s="31"/>
      <c r="N784" s="31"/>
      <c r="O784" s="31"/>
      <c r="P784" s="31"/>
      <c r="Q784" s="31"/>
      <c r="R784" s="31"/>
      <c r="S784" s="31"/>
      <c r="T784" s="31"/>
      <c r="U784" s="31"/>
      <c r="V784" s="31"/>
      <c r="W784" s="31"/>
      <c r="X784" s="31"/>
      <c r="Y784" s="31"/>
      <c r="Z784" s="31"/>
      <c r="AA784" s="31"/>
    </row>
    <row r="785">
      <c r="A785" s="31"/>
      <c r="D785" s="31"/>
      <c r="E785" s="108"/>
      <c r="F785" s="31"/>
      <c r="G785" s="31"/>
      <c r="H785" s="31"/>
      <c r="I785" s="31"/>
      <c r="J785" s="99"/>
      <c r="K785" s="116"/>
      <c r="L785" s="31"/>
      <c r="M785" s="31"/>
      <c r="N785" s="31"/>
      <c r="O785" s="31"/>
      <c r="P785" s="31"/>
      <c r="Q785" s="31"/>
      <c r="R785" s="31"/>
      <c r="S785" s="31"/>
      <c r="T785" s="31"/>
      <c r="U785" s="31"/>
      <c r="V785" s="31"/>
      <c r="W785" s="31"/>
      <c r="X785" s="31"/>
      <c r="Y785" s="31"/>
      <c r="Z785" s="31"/>
      <c r="AA785" s="31"/>
    </row>
    <row r="786">
      <c r="A786" s="31"/>
      <c r="D786" s="31"/>
      <c r="E786" s="108"/>
      <c r="F786" s="31"/>
      <c r="G786" s="31"/>
      <c r="H786" s="31"/>
      <c r="I786" s="31"/>
      <c r="J786" s="99"/>
      <c r="K786" s="116"/>
      <c r="L786" s="31"/>
      <c r="M786" s="31"/>
      <c r="N786" s="31"/>
      <c r="O786" s="31"/>
      <c r="P786" s="31"/>
      <c r="Q786" s="31"/>
      <c r="R786" s="31"/>
      <c r="S786" s="31"/>
      <c r="T786" s="31"/>
      <c r="U786" s="31"/>
      <c r="V786" s="31"/>
      <c r="W786" s="31"/>
      <c r="X786" s="31"/>
      <c r="Y786" s="31"/>
      <c r="Z786" s="31"/>
      <c r="AA786" s="31"/>
    </row>
    <row r="787">
      <c r="A787" s="31"/>
      <c r="D787" s="31"/>
      <c r="E787" s="108"/>
      <c r="F787" s="31"/>
      <c r="G787" s="31"/>
      <c r="H787" s="31"/>
      <c r="I787" s="31"/>
      <c r="J787" s="99"/>
      <c r="K787" s="116"/>
      <c r="L787" s="31"/>
      <c r="M787" s="31"/>
      <c r="N787" s="31"/>
      <c r="O787" s="31"/>
      <c r="P787" s="31"/>
      <c r="Q787" s="31"/>
      <c r="R787" s="31"/>
      <c r="S787" s="31"/>
      <c r="T787" s="31"/>
      <c r="U787" s="31"/>
      <c r="V787" s="31"/>
      <c r="W787" s="31"/>
      <c r="X787" s="31"/>
      <c r="Y787" s="31"/>
      <c r="Z787" s="31"/>
      <c r="AA787" s="31"/>
    </row>
    <row r="788">
      <c r="A788" s="31"/>
      <c r="D788" s="31"/>
      <c r="E788" s="108"/>
      <c r="F788" s="31"/>
      <c r="G788" s="31"/>
      <c r="H788" s="31"/>
      <c r="I788" s="31"/>
      <c r="J788" s="99"/>
      <c r="K788" s="116"/>
      <c r="L788" s="31"/>
      <c r="M788" s="31"/>
      <c r="N788" s="31"/>
      <c r="O788" s="31"/>
      <c r="P788" s="31"/>
      <c r="Q788" s="31"/>
      <c r="R788" s="31"/>
      <c r="S788" s="31"/>
      <c r="T788" s="31"/>
      <c r="U788" s="31"/>
      <c r="V788" s="31"/>
      <c r="W788" s="31"/>
      <c r="X788" s="31"/>
      <c r="Y788" s="31"/>
      <c r="Z788" s="31"/>
      <c r="AA788" s="31"/>
    </row>
    <row r="789">
      <c r="A789" s="31"/>
      <c r="D789" s="31"/>
      <c r="E789" s="108"/>
      <c r="F789" s="31"/>
      <c r="G789" s="31"/>
      <c r="H789" s="31"/>
      <c r="I789" s="31"/>
      <c r="J789" s="99"/>
      <c r="K789" s="116"/>
      <c r="L789" s="31"/>
      <c r="M789" s="31"/>
      <c r="N789" s="31"/>
      <c r="O789" s="31"/>
      <c r="P789" s="31"/>
      <c r="Q789" s="31"/>
      <c r="R789" s="31"/>
      <c r="S789" s="31"/>
      <c r="T789" s="31"/>
      <c r="U789" s="31"/>
      <c r="V789" s="31"/>
      <c r="W789" s="31"/>
      <c r="X789" s="31"/>
      <c r="Y789" s="31"/>
      <c r="Z789" s="31"/>
      <c r="AA789" s="31"/>
    </row>
    <row r="790">
      <c r="A790" s="31"/>
      <c r="D790" s="31"/>
      <c r="E790" s="108"/>
      <c r="F790" s="31"/>
      <c r="G790" s="31"/>
      <c r="H790" s="31"/>
      <c r="I790" s="31"/>
      <c r="J790" s="99"/>
      <c r="K790" s="116"/>
      <c r="L790" s="31"/>
      <c r="M790" s="31"/>
      <c r="N790" s="31"/>
      <c r="O790" s="31"/>
      <c r="P790" s="31"/>
      <c r="Q790" s="31"/>
      <c r="R790" s="31"/>
      <c r="S790" s="31"/>
      <c r="T790" s="31"/>
      <c r="U790" s="31"/>
      <c r="V790" s="31"/>
      <c r="W790" s="31"/>
      <c r="X790" s="31"/>
      <c r="Y790" s="31"/>
      <c r="Z790" s="31"/>
      <c r="AA790" s="31"/>
    </row>
    <row r="791">
      <c r="A791" s="31"/>
      <c r="D791" s="31"/>
      <c r="E791" s="108"/>
      <c r="F791" s="31"/>
      <c r="G791" s="31"/>
      <c r="H791" s="31"/>
      <c r="I791" s="31"/>
      <c r="J791" s="99"/>
      <c r="K791" s="116"/>
      <c r="L791" s="31"/>
      <c r="M791" s="31"/>
      <c r="N791" s="31"/>
      <c r="O791" s="31"/>
      <c r="P791" s="31"/>
      <c r="Q791" s="31"/>
      <c r="R791" s="31"/>
      <c r="S791" s="31"/>
      <c r="T791" s="31"/>
      <c r="U791" s="31"/>
      <c r="V791" s="31"/>
      <c r="W791" s="31"/>
      <c r="X791" s="31"/>
      <c r="Y791" s="31"/>
      <c r="Z791" s="31"/>
      <c r="AA791" s="31"/>
    </row>
    <row r="792">
      <c r="A792" s="31"/>
      <c r="D792" s="31"/>
      <c r="E792" s="108"/>
      <c r="F792" s="31"/>
      <c r="G792" s="31"/>
      <c r="H792" s="31"/>
      <c r="I792" s="31"/>
      <c r="J792" s="99"/>
      <c r="K792" s="116"/>
      <c r="L792" s="31"/>
      <c r="M792" s="31"/>
      <c r="N792" s="31"/>
      <c r="O792" s="31"/>
      <c r="P792" s="31"/>
      <c r="Q792" s="31"/>
      <c r="R792" s="31"/>
      <c r="S792" s="31"/>
      <c r="T792" s="31"/>
      <c r="U792" s="31"/>
      <c r="V792" s="31"/>
      <c r="W792" s="31"/>
      <c r="X792" s="31"/>
      <c r="Y792" s="31"/>
      <c r="Z792" s="31"/>
      <c r="AA792" s="31"/>
    </row>
    <row r="793">
      <c r="A793" s="31"/>
      <c r="D793" s="31"/>
      <c r="E793" s="108"/>
      <c r="F793" s="31"/>
      <c r="G793" s="31"/>
      <c r="H793" s="31"/>
      <c r="I793" s="31"/>
      <c r="J793" s="99"/>
      <c r="K793" s="116"/>
      <c r="L793" s="31"/>
      <c r="M793" s="31"/>
      <c r="N793" s="31"/>
      <c r="O793" s="31"/>
      <c r="P793" s="31"/>
      <c r="Q793" s="31"/>
      <c r="R793" s="31"/>
      <c r="S793" s="31"/>
      <c r="T793" s="31"/>
      <c r="U793" s="31"/>
      <c r="V793" s="31"/>
      <c r="W793" s="31"/>
      <c r="X793" s="31"/>
      <c r="Y793" s="31"/>
      <c r="Z793" s="31"/>
      <c r="AA793" s="31"/>
    </row>
    <row r="794">
      <c r="A794" s="31"/>
      <c r="D794" s="31"/>
      <c r="E794" s="108"/>
      <c r="F794" s="31"/>
      <c r="G794" s="31"/>
      <c r="H794" s="31"/>
      <c r="I794" s="31"/>
      <c r="J794" s="99"/>
      <c r="K794" s="116"/>
      <c r="L794" s="31"/>
      <c r="M794" s="31"/>
      <c r="N794" s="31"/>
      <c r="O794" s="31"/>
      <c r="P794" s="31"/>
      <c r="Q794" s="31"/>
      <c r="R794" s="31"/>
      <c r="S794" s="31"/>
      <c r="T794" s="31"/>
      <c r="U794" s="31"/>
      <c r="V794" s="31"/>
      <c r="W794" s="31"/>
      <c r="X794" s="31"/>
      <c r="Y794" s="31"/>
      <c r="Z794" s="31"/>
      <c r="AA794" s="31"/>
    </row>
    <row r="795">
      <c r="A795" s="31"/>
      <c r="D795" s="31"/>
      <c r="E795" s="108"/>
      <c r="F795" s="31"/>
      <c r="G795" s="31"/>
      <c r="H795" s="31"/>
      <c r="I795" s="31"/>
      <c r="J795" s="99"/>
      <c r="K795" s="116"/>
      <c r="L795" s="31"/>
      <c r="M795" s="31"/>
      <c r="N795" s="31"/>
      <c r="O795" s="31"/>
      <c r="P795" s="31"/>
      <c r="Q795" s="31"/>
      <c r="R795" s="31"/>
      <c r="S795" s="31"/>
      <c r="T795" s="31"/>
      <c r="U795" s="31"/>
      <c r="V795" s="31"/>
      <c r="W795" s="31"/>
      <c r="X795" s="31"/>
      <c r="Y795" s="31"/>
      <c r="Z795" s="31"/>
      <c r="AA795" s="31"/>
    </row>
    <row r="796">
      <c r="A796" s="31"/>
      <c r="D796" s="31"/>
      <c r="E796" s="108"/>
      <c r="F796" s="31"/>
      <c r="G796" s="31"/>
      <c r="H796" s="31"/>
      <c r="I796" s="31"/>
      <c r="J796" s="99"/>
      <c r="K796" s="116"/>
      <c r="L796" s="31"/>
      <c r="M796" s="31"/>
      <c r="N796" s="31"/>
      <c r="O796" s="31"/>
      <c r="P796" s="31"/>
      <c r="Q796" s="31"/>
      <c r="R796" s="31"/>
      <c r="S796" s="31"/>
      <c r="T796" s="31"/>
      <c r="U796" s="31"/>
      <c r="V796" s="31"/>
      <c r="W796" s="31"/>
      <c r="X796" s="31"/>
      <c r="Y796" s="31"/>
      <c r="Z796" s="31"/>
      <c r="AA796" s="31"/>
    </row>
    <row r="797">
      <c r="A797" s="31"/>
      <c r="D797" s="31"/>
      <c r="E797" s="108"/>
      <c r="F797" s="31"/>
      <c r="G797" s="31"/>
      <c r="H797" s="31"/>
      <c r="I797" s="31"/>
      <c r="J797" s="99"/>
      <c r="K797" s="116"/>
      <c r="L797" s="31"/>
      <c r="M797" s="31"/>
      <c r="N797" s="31"/>
      <c r="O797" s="31"/>
      <c r="P797" s="31"/>
      <c r="Q797" s="31"/>
      <c r="R797" s="31"/>
      <c r="S797" s="31"/>
      <c r="T797" s="31"/>
      <c r="U797" s="31"/>
      <c r="V797" s="31"/>
      <c r="W797" s="31"/>
      <c r="X797" s="31"/>
      <c r="Y797" s="31"/>
      <c r="Z797" s="31"/>
      <c r="AA797" s="31"/>
    </row>
    <row r="798">
      <c r="A798" s="31"/>
      <c r="D798" s="31"/>
      <c r="E798" s="108"/>
      <c r="F798" s="31"/>
      <c r="G798" s="31"/>
      <c r="H798" s="31"/>
      <c r="I798" s="31"/>
      <c r="J798" s="99"/>
      <c r="K798" s="116"/>
      <c r="L798" s="31"/>
      <c r="M798" s="31"/>
      <c r="N798" s="31"/>
      <c r="O798" s="31"/>
      <c r="P798" s="31"/>
      <c r="Q798" s="31"/>
      <c r="R798" s="31"/>
      <c r="S798" s="31"/>
      <c r="T798" s="31"/>
      <c r="U798" s="31"/>
      <c r="V798" s="31"/>
      <c r="W798" s="31"/>
      <c r="X798" s="31"/>
      <c r="Y798" s="31"/>
      <c r="Z798" s="31"/>
      <c r="AA798" s="31"/>
    </row>
    <row r="799">
      <c r="A799" s="31"/>
      <c r="D799" s="31"/>
      <c r="E799" s="108"/>
      <c r="F799" s="31"/>
      <c r="G799" s="31"/>
      <c r="H799" s="31"/>
      <c r="I799" s="31"/>
      <c r="J799" s="99"/>
      <c r="K799" s="116"/>
      <c r="L799" s="31"/>
      <c r="M799" s="31"/>
      <c r="N799" s="31"/>
      <c r="O799" s="31"/>
      <c r="P799" s="31"/>
      <c r="Q799" s="31"/>
      <c r="R799" s="31"/>
      <c r="S799" s="31"/>
      <c r="T799" s="31"/>
      <c r="U799" s="31"/>
      <c r="V799" s="31"/>
      <c r="W799" s="31"/>
      <c r="X799" s="31"/>
      <c r="Y799" s="31"/>
      <c r="Z799" s="31"/>
      <c r="AA799" s="31"/>
    </row>
    <row r="800">
      <c r="A800" s="31"/>
      <c r="D800" s="31"/>
      <c r="E800" s="108"/>
      <c r="F800" s="31"/>
      <c r="G800" s="31"/>
      <c r="H800" s="31"/>
      <c r="I800" s="31"/>
      <c r="J800" s="99"/>
      <c r="K800" s="116"/>
      <c r="L800" s="31"/>
      <c r="M800" s="31"/>
      <c r="N800" s="31"/>
      <c r="O800" s="31"/>
      <c r="P800" s="31"/>
      <c r="Q800" s="31"/>
      <c r="R800" s="31"/>
      <c r="S800" s="31"/>
      <c r="T800" s="31"/>
      <c r="U800" s="31"/>
      <c r="V800" s="31"/>
      <c r="W800" s="31"/>
      <c r="X800" s="31"/>
      <c r="Y800" s="31"/>
      <c r="Z800" s="31"/>
      <c r="AA800" s="31"/>
    </row>
    <row r="801">
      <c r="A801" s="31"/>
      <c r="D801" s="31"/>
      <c r="E801" s="108"/>
      <c r="F801" s="31"/>
      <c r="G801" s="31"/>
      <c r="H801" s="31"/>
      <c r="I801" s="31"/>
      <c r="J801" s="99"/>
      <c r="K801" s="116"/>
      <c r="L801" s="31"/>
      <c r="M801" s="31"/>
      <c r="N801" s="31"/>
      <c r="O801" s="31"/>
      <c r="P801" s="31"/>
      <c r="Q801" s="31"/>
      <c r="R801" s="31"/>
      <c r="S801" s="31"/>
      <c r="T801" s="31"/>
      <c r="U801" s="31"/>
      <c r="V801" s="31"/>
      <c r="W801" s="31"/>
      <c r="X801" s="31"/>
      <c r="Y801" s="31"/>
      <c r="Z801" s="31"/>
      <c r="AA801" s="31"/>
    </row>
    <row r="802">
      <c r="A802" s="31"/>
      <c r="D802" s="31"/>
      <c r="E802" s="108"/>
      <c r="F802" s="31"/>
      <c r="G802" s="31"/>
      <c r="H802" s="31"/>
      <c r="I802" s="31"/>
      <c r="J802" s="99"/>
      <c r="K802" s="116"/>
      <c r="L802" s="31"/>
      <c r="M802" s="31"/>
      <c r="N802" s="31"/>
      <c r="O802" s="31"/>
      <c r="P802" s="31"/>
      <c r="Q802" s="31"/>
      <c r="R802" s="31"/>
      <c r="S802" s="31"/>
      <c r="T802" s="31"/>
      <c r="U802" s="31"/>
      <c r="V802" s="31"/>
      <c r="W802" s="31"/>
      <c r="X802" s="31"/>
      <c r="Y802" s="31"/>
      <c r="Z802" s="31"/>
      <c r="AA802" s="31"/>
    </row>
    <row r="803">
      <c r="A803" s="31"/>
      <c r="D803" s="31"/>
      <c r="E803" s="108"/>
      <c r="F803" s="31"/>
      <c r="G803" s="31"/>
      <c r="H803" s="31"/>
      <c r="I803" s="31"/>
      <c r="J803" s="99"/>
      <c r="K803" s="116"/>
      <c r="L803" s="31"/>
      <c r="M803" s="31"/>
      <c r="N803" s="31"/>
      <c r="O803" s="31"/>
      <c r="P803" s="31"/>
      <c r="Q803" s="31"/>
      <c r="R803" s="31"/>
      <c r="S803" s="31"/>
      <c r="T803" s="31"/>
      <c r="U803" s="31"/>
      <c r="V803" s="31"/>
      <c r="W803" s="31"/>
      <c r="X803" s="31"/>
      <c r="Y803" s="31"/>
      <c r="Z803" s="31"/>
      <c r="AA803" s="31"/>
    </row>
    <row r="804">
      <c r="A804" s="31"/>
      <c r="D804" s="31"/>
      <c r="E804" s="108"/>
      <c r="F804" s="31"/>
      <c r="G804" s="31"/>
      <c r="H804" s="31"/>
      <c r="I804" s="31"/>
      <c r="J804" s="99"/>
      <c r="K804" s="116"/>
      <c r="L804" s="31"/>
      <c r="M804" s="31"/>
      <c r="N804" s="31"/>
      <c r="O804" s="31"/>
      <c r="P804" s="31"/>
      <c r="Q804" s="31"/>
      <c r="R804" s="31"/>
      <c r="S804" s="31"/>
      <c r="T804" s="31"/>
      <c r="U804" s="31"/>
      <c r="V804" s="31"/>
      <c r="W804" s="31"/>
      <c r="X804" s="31"/>
      <c r="Y804" s="31"/>
      <c r="Z804" s="31"/>
      <c r="AA804" s="31"/>
    </row>
    <row r="805">
      <c r="A805" s="31"/>
      <c r="D805" s="31"/>
      <c r="E805" s="108"/>
      <c r="F805" s="31"/>
      <c r="G805" s="31"/>
      <c r="H805" s="31"/>
      <c r="I805" s="31"/>
      <c r="J805" s="99"/>
      <c r="K805" s="116"/>
      <c r="L805" s="31"/>
      <c r="M805" s="31"/>
      <c r="N805" s="31"/>
      <c r="O805" s="31"/>
      <c r="P805" s="31"/>
      <c r="Q805" s="31"/>
      <c r="R805" s="31"/>
      <c r="S805" s="31"/>
      <c r="T805" s="31"/>
      <c r="U805" s="31"/>
      <c r="V805" s="31"/>
      <c r="W805" s="31"/>
      <c r="X805" s="31"/>
      <c r="Y805" s="31"/>
      <c r="Z805" s="31"/>
      <c r="AA805" s="31"/>
    </row>
    <row r="806">
      <c r="A806" s="31"/>
      <c r="D806" s="31"/>
      <c r="E806" s="108"/>
      <c r="F806" s="31"/>
      <c r="G806" s="31"/>
      <c r="H806" s="31"/>
      <c r="I806" s="31"/>
      <c r="J806" s="99"/>
      <c r="K806" s="116"/>
      <c r="L806" s="31"/>
      <c r="M806" s="31"/>
      <c r="N806" s="31"/>
      <c r="O806" s="31"/>
      <c r="P806" s="31"/>
      <c r="Q806" s="31"/>
      <c r="R806" s="31"/>
      <c r="S806" s="31"/>
      <c r="T806" s="31"/>
      <c r="U806" s="31"/>
      <c r="V806" s="31"/>
      <c r="W806" s="31"/>
      <c r="X806" s="31"/>
      <c r="Y806" s="31"/>
      <c r="Z806" s="31"/>
      <c r="AA806" s="31"/>
    </row>
    <row r="807">
      <c r="A807" s="31"/>
      <c r="D807" s="31"/>
      <c r="E807" s="108"/>
      <c r="F807" s="31"/>
      <c r="G807" s="31"/>
      <c r="H807" s="31"/>
      <c r="I807" s="31"/>
      <c r="J807" s="99"/>
      <c r="K807" s="116"/>
      <c r="L807" s="31"/>
      <c r="M807" s="31"/>
      <c r="N807" s="31"/>
      <c r="O807" s="31"/>
      <c r="P807" s="31"/>
      <c r="Q807" s="31"/>
      <c r="R807" s="31"/>
      <c r="S807" s="31"/>
      <c r="T807" s="31"/>
      <c r="U807" s="31"/>
      <c r="V807" s="31"/>
      <c r="W807" s="31"/>
      <c r="X807" s="31"/>
      <c r="Y807" s="31"/>
      <c r="Z807" s="31"/>
      <c r="AA807" s="31"/>
    </row>
    <row r="808">
      <c r="A808" s="31"/>
      <c r="D808" s="31"/>
      <c r="E808" s="108"/>
      <c r="F808" s="31"/>
      <c r="G808" s="31"/>
      <c r="H808" s="31"/>
      <c r="I808" s="31"/>
      <c r="J808" s="99"/>
      <c r="K808" s="116"/>
      <c r="L808" s="31"/>
      <c r="M808" s="31"/>
      <c r="N808" s="31"/>
      <c r="O808" s="31"/>
      <c r="P808" s="31"/>
      <c r="Q808" s="31"/>
      <c r="R808" s="31"/>
      <c r="S808" s="31"/>
      <c r="T808" s="31"/>
      <c r="U808" s="31"/>
      <c r="V808" s="31"/>
      <c r="W808" s="31"/>
      <c r="X808" s="31"/>
      <c r="Y808" s="31"/>
      <c r="Z808" s="31"/>
      <c r="AA808" s="31"/>
    </row>
    <row r="809">
      <c r="A809" s="31"/>
      <c r="D809" s="31"/>
      <c r="E809" s="108"/>
      <c r="F809" s="31"/>
      <c r="G809" s="31"/>
      <c r="H809" s="31"/>
      <c r="I809" s="31"/>
      <c r="J809" s="99"/>
      <c r="K809" s="116"/>
      <c r="L809" s="31"/>
      <c r="M809" s="31"/>
      <c r="N809" s="31"/>
      <c r="O809" s="31"/>
      <c r="P809" s="31"/>
      <c r="Q809" s="31"/>
      <c r="R809" s="31"/>
      <c r="S809" s="31"/>
      <c r="T809" s="31"/>
      <c r="U809" s="31"/>
      <c r="V809" s="31"/>
      <c r="W809" s="31"/>
      <c r="X809" s="31"/>
      <c r="Y809" s="31"/>
      <c r="Z809" s="31"/>
      <c r="AA809" s="31"/>
    </row>
    <row r="810">
      <c r="A810" s="31"/>
      <c r="D810" s="31"/>
      <c r="E810" s="108"/>
      <c r="F810" s="31"/>
      <c r="G810" s="31"/>
      <c r="H810" s="31"/>
      <c r="I810" s="31"/>
      <c r="J810" s="99"/>
      <c r="K810" s="116"/>
      <c r="L810" s="31"/>
      <c r="M810" s="31"/>
      <c r="N810" s="31"/>
      <c r="O810" s="31"/>
      <c r="P810" s="31"/>
      <c r="Q810" s="31"/>
      <c r="R810" s="31"/>
      <c r="S810" s="31"/>
      <c r="T810" s="31"/>
      <c r="U810" s="31"/>
      <c r="V810" s="31"/>
      <c r="W810" s="31"/>
      <c r="X810" s="31"/>
      <c r="Y810" s="31"/>
      <c r="Z810" s="31"/>
      <c r="AA810" s="31"/>
    </row>
    <row r="811">
      <c r="A811" s="31"/>
      <c r="D811" s="31"/>
      <c r="E811" s="108"/>
      <c r="F811" s="31"/>
      <c r="G811" s="31"/>
      <c r="H811" s="31"/>
      <c r="I811" s="31"/>
      <c r="J811" s="99"/>
      <c r="K811" s="116"/>
      <c r="L811" s="31"/>
      <c r="M811" s="31"/>
      <c r="N811" s="31"/>
      <c r="O811" s="31"/>
      <c r="P811" s="31"/>
      <c r="Q811" s="31"/>
      <c r="R811" s="31"/>
      <c r="S811" s="31"/>
      <c r="T811" s="31"/>
      <c r="U811" s="31"/>
      <c r="V811" s="31"/>
      <c r="W811" s="31"/>
      <c r="X811" s="31"/>
      <c r="Y811" s="31"/>
      <c r="Z811" s="31"/>
      <c r="AA811" s="31"/>
    </row>
    <row r="812">
      <c r="A812" s="31"/>
      <c r="D812" s="31"/>
      <c r="E812" s="108"/>
      <c r="F812" s="31"/>
      <c r="G812" s="31"/>
      <c r="H812" s="31"/>
      <c r="I812" s="31"/>
      <c r="J812" s="99"/>
      <c r="K812" s="116"/>
      <c r="L812" s="31"/>
      <c r="M812" s="31"/>
      <c r="N812" s="31"/>
      <c r="O812" s="31"/>
      <c r="P812" s="31"/>
      <c r="Q812" s="31"/>
      <c r="R812" s="31"/>
      <c r="S812" s="31"/>
      <c r="T812" s="31"/>
      <c r="U812" s="31"/>
      <c r="V812" s="31"/>
      <c r="W812" s="31"/>
      <c r="X812" s="31"/>
      <c r="Y812" s="31"/>
      <c r="Z812" s="31"/>
      <c r="AA812" s="31"/>
    </row>
    <row r="813">
      <c r="A813" s="31"/>
      <c r="D813" s="31"/>
      <c r="E813" s="108"/>
      <c r="F813" s="31"/>
      <c r="G813" s="31"/>
      <c r="H813" s="31"/>
      <c r="I813" s="31"/>
      <c r="J813" s="99"/>
      <c r="K813" s="116"/>
      <c r="L813" s="31"/>
      <c r="M813" s="31"/>
      <c r="N813" s="31"/>
      <c r="O813" s="31"/>
      <c r="P813" s="31"/>
      <c r="Q813" s="31"/>
      <c r="R813" s="31"/>
      <c r="S813" s="31"/>
      <c r="T813" s="31"/>
      <c r="U813" s="31"/>
      <c r="V813" s="31"/>
      <c r="W813" s="31"/>
      <c r="X813" s="31"/>
      <c r="Y813" s="31"/>
      <c r="Z813" s="31"/>
      <c r="AA813" s="31"/>
    </row>
    <row r="814">
      <c r="A814" s="31"/>
      <c r="D814" s="31"/>
      <c r="E814" s="108"/>
      <c r="F814" s="31"/>
      <c r="G814" s="31"/>
      <c r="H814" s="31"/>
      <c r="I814" s="31"/>
      <c r="J814" s="99"/>
      <c r="K814" s="116"/>
      <c r="L814" s="31"/>
      <c r="M814" s="31"/>
      <c r="N814" s="31"/>
      <c r="O814" s="31"/>
      <c r="P814" s="31"/>
      <c r="Q814" s="31"/>
      <c r="R814" s="31"/>
      <c r="S814" s="31"/>
      <c r="T814" s="31"/>
      <c r="U814" s="31"/>
      <c r="V814" s="31"/>
      <c r="W814" s="31"/>
      <c r="X814" s="31"/>
      <c r="Y814" s="31"/>
      <c r="Z814" s="31"/>
      <c r="AA814" s="31"/>
    </row>
    <row r="815">
      <c r="A815" s="31"/>
      <c r="D815" s="31"/>
      <c r="E815" s="108"/>
      <c r="F815" s="31"/>
      <c r="G815" s="31"/>
      <c r="H815" s="31"/>
      <c r="I815" s="31"/>
      <c r="J815" s="99"/>
      <c r="K815" s="116"/>
      <c r="L815" s="31"/>
      <c r="M815" s="31"/>
      <c r="N815" s="31"/>
      <c r="O815" s="31"/>
      <c r="P815" s="31"/>
      <c r="Q815" s="31"/>
      <c r="R815" s="31"/>
      <c r="S815" s="31"/>
      <c r="T815" s="31"/>
      <c r="U815" s="31"/>
      <c r="V815" s="31"/>
      <c r="W815" s="31"/>
      <c r="X815" s="31"/>
      <c r="Y815" s="31"/>
      <c r="Z815" s="31"/>
      <c r="AA815" s="31"/>
    </row>
    <row r="816">
      <c r="A816" s="31"/>
      <c r="D816" s="31"/>
      <c r="E816" s="108"/>
      <c r="F816" s="31"/>
      <c r="G816" s="31"/>
      <c r="H816" s="31"/>
      <c r="I816" s="31"/>
      <c r="J816" s="99"/>
      <c r="K816" s="116"/>
      <c r="L816" s="31"/>
      <c r="M816" s="31"/>
      <c r="N816" s="31"/>
      <c r="O816" s="31"/>
      <c r="P816" s="31"/>
      <c r="Q816" s="31"/>
      <c r="R816" s="31"/>
      <c r="S816" s="31"/>
      <c r="T816" s="31"/>
      <c r="U816" s="31"/>
      <c r="V816" s="31"/>
      <c r="W816" s="31"/>
      <c r="X816" s="31"/>
      <c r="Y816" s="31"/>
      <c r="Z816" s="31"/>
      <c r="AA816" s="31"/>
    </row>
    <row r="817">
      <c r="A817" s="31"/>
      <c r="D817" s="31"/>
      <c r="E817" s="108"/>
      <c r="F817" s="31"/>
      <c r="G817" s="31"/>
      <c r="H817" s="31"/>
      <c r="I817" s="31"/>
      <c r="J817" s="99"/>
      <c r="K817" s="116"/>
      <c r="L817" s="31"/>
      <c r="M817" s="31"/>
      <c r="N817" s="31"/>
      <c r="O817" s="31"/>
      <c r="P817" s="31"/>
      <c r="Q817" s="31"/>
      <c r="R817" s="31"/>
      <c r="S817" s="31"/>
      <c r="T817" s="31"/>
      <c r="U817" s="31"/>
      <c r="V817" s="31"/>
      <c r="W817" s="31"/>
      <c r="X817" s="31"/>
      <c r="Y817" s="31"/>
      <c r="Z817" s="31"/>
      <c r="AA817" s="31"/>
    </row>
    <row r="818">
      <c r="A818" s="31"/>
      <c r="D818" s="31"/>
      <c r="E818" s="108"/>
      <c r="F818" s="31"/>
      <c r="G818" s="31"/>
      <c r="H818" s="31"/>
      <c r="I818" s="31"/>
      <c r="J818" s="99"/>
      <c r="K818" s="116"/>
      <c r="L818" s="31"/>
      <c r="M818" s="31"/>
      <c r="N818" s="31"/>
      <c r="O818" s="31"/>
      <c r="P818" s="31"/>
      <c r="Q818" s="31"/>
      <c r="R818" s="31"/>
      <c r="S818" s="31"/>
      <c r="T818" s="31"/>
      <c r="U818" s="31"/>
      <c r="V818" s="31"/>
      <c r="W818" s="31"/>
      <c r="X818" s="31"/>
      <c r="Y818" s="31"/>
      <c r="Z818" s="31"/>
      <c r="AA818" s="31"/>
    </row>
    <row r="819">
      <c r="A819" s="31"/>
      <c r="D819" s="31"/>
      <c r="E819" s="108"/>
      <c r="F819" s="31"/>
      <c r="G819" s="31"/>
      <c r="H819" s="31"/>
      <c r="I819" s="31"/>
      <c r="J819" s="99"/>
      <c r="K819" s="116"/>
      <c r="L819" s="31"/>
      <c r="M819" s="31"/>
      <c r="N819" s="31"/>
      <c r="O819" s="31"/>
      <c r="P819" s="31"/>
      <c r="Q819" s="31"/>
      <c r="R819" s="31"/>
      <c r="S819" s="31"/>
      <c r="T819" s="31"/>
      <c r="U819" s="31"/>
      <c r="V819" s="31"/>
      <c r="W819" s="31"/>
      <c r="X819" s="31"/>
      <c r="Y819" s="31"/>
      <c r="Z819" s="31"/>
      <c r="AA819" s="31"/>
    </row>
    <row r="820">
      <c r="A820" s="31"/>
      <c r="D820" s="31"/>
      <c r="E820" s="108"/>
      <c r="F820" s="31"/>
      <c r="G820" s="31"/>
      <c r="H820" s="31"/>
      <c r="I820" s="31"/>
      <c r="J820" s="99"/>
      <c r="K820" s="116"/>
      <c r="L820" s="31"/>
      <c r="M820" s="31"/>
      <c r="N820" s="31"/>
      <c r="O820" s="31"/>
      <c r="P820" s="31"/>
      <c r="Q820" s="31"/>
      <c r="R820" s="31"/>
      <c r="S820" s="31"/>
      <c r="T820" s="31"/>
      <c r="U820" s="31"/>
      <c r="V820" s="31"/>
      <c r="W820" s="31"/>
      <c r="X820" s="31"/>
      <c r="Y820" s="31"/>
      <c r="Z820" s="31"/>
      <c r="AA820" s="31"/>
    </row>
    <row r="821">
      <c r="A821" s="31"/>
      <c r="D821" s="31"/>
      <c r="E821" s="108"/>
      <c r="F821" s="31"/>
      <c r="G821" s="31"/>
      <c r="H821" s="31"/>
      <c r="I821" s="31"/>
      <c r="J821" s="99"/>
      <c r="K821" s="116"/>
      <c r="L821" s="31"/>
      <c r="M821" s="31"/>
      <c r="N821" s="31"/>
      <c r="O821" s="31"/>
      <c r="P821" s="31"/>
      <c r="Q821" s="31"/>
      <c r="R821" s="31"/>
      <c r="S821" s="31"/>
      <c r="T821" s="31"/>
      <c r="U821" s="31"/>
      <c r="V821" s="31"/>
      <c r="W821" s="31"/>
      <c r="X821" s="31"/>
      <c r="Y821" s="31"/>
      <c r="Z821" s="31"/>
      <c r="AA821" s="31"/>
    </row>
    <row r="822">
      <c r="A822" s="31"/>
      <c r="D822" s="31"/>
      <c r="E822" s="108"/>
      <c r="F822" s="31"/>
      <c r="G822" s="31"/>
      <c r="H822" s="31"/>
      <c r="I822" s="31"/>
      <c r="J822" s="99"/>
      <c r="K822" s="116"/>
      <c r="L822" s="31"/>
      <c r="M822" s="31"/>
      <c r="N822" s="31"/>
      <c r="O822" s="31"/>
      <c r="P822" s="31"/>
      <c r="Q822" s="31"/>
      <c r="R822" s="31"/>
      <c r="S822" s="31"/>
      <c r="T822" s="31"/>
      <c r="U822" s="31"/>
      <c r="V822" s="31"/>
      <c r="W822" s="31"/>
      <c r="X822" s="31"/>
      <c r="Y822" s="31"/>
      <c r="Z822" s="31"/>
      <c r="AA822" s="31"/>
    </row>
    <row r="823">
      <c r="A823" s="31"/>
      <c r="D823" s="31"/>
      <c r="E823" s="108"/>
      <c r="F823" s="31"/>
      <c r="G823" s="31"/>
      <c r="H823" s="31"/>
      <c r="I823" s="31"/>
      <c r="J823" s="99"/>
      <c r="K823" s="116"/>
      <c r="L823" s="31"/>
      <c r="M823" s="31"/>
      <c r="N823" s="31"/>
      <c r="O823" s="31"/>
      <c r="P823" s="31"/>
      <c r="Q823" s="31"/>
      <c r="R823" s="31"/>
      <c r="S823" s="31"/>
      <c r="T823" s="31"/>
      <c r="U823" s="31"/>
      <c r="V823" s="31"/>
      <c r="W823" s="31"/>
      <c r="X823" s="31"/>
      <c r="Y823" s="31"/>
      <c r="Z823" s="31"/>
      <c r="AA823" s="31"/>
    </row>
    <row r="824">
      <c r="A824" s="31"/>
      <c r="D824" s="31"/>
      <c r="E824" s="108"/>
      <c r="F824" s="31"/>
      <c r="G824" s="31"/>
      <c r="H824" s="31"/>
      <c r="I824" s="31"/>
      <c r="J824" s="99"/>
      <c r="K824" s="116"/>
      <c r="L824" s="31"/>
      <c r="M824" s="31"/>
      <c r="N824" s="31"/>
      <c r="O824" s="31"/>
      <c r="P824" s="31"/>
      <c r="Q824" s="31"/>
      <c r="R824" s="31"/>
      <c r="S824" s="31"/>
      <c r="T824" s="31"/>
      <c r="U824" s="31"/>
      <c r="V824" s="31"/>
      <c r="W824" s="31"/>
      <c r="X824" s="31"/>
      <c r="Y824" s="31"/>
      <c r="Z824" s="31"/>
      <c r="AA824" s="31"/>
    </row>
    <row r="825">
      <c r="A825" s="31"/>
      <c r="D825" s="31"/>
      <c r="E825" s="108"/>
      <c r="F825" s="31"/>
      <c r="G825" s="31"/>
      <c r="H825" s="31"/>
      <c r="I825" s="31"/>
      <c r="J825" s="99"/>
      <c r="K825" s="116"/>
      <c r="L825" s="31"/>
      <c r="M825" s="31"/>
      <c r="N825" s="31"/>
      <c r="O825" s="31"/>
      <c r="P825" s="31"/>
      <c r="Q825" s="31"/>
      <c r="R825" s="31"/>
      <c r="S825" s="31"/>
      <c r="T825" s="31"/>
      <c r="U825" s="31"/>
      <c r="V825" s="31"/>
      <c r="W825" s="31"/>
      <c r="X825" s="31"/>
      <c r="Y825" s="31"/>
      <c r="Z825" s="31"/>
      <c r="AA825" s="31"/>
    </row>
    <row r="826">
      <c r="A826" s="31"/>
      <c r="D826" s="31"/>
      <c r="E826" s="108"/>
      <c r="F826" s="31"/>
      <c r="G826" s="31"/>
      <c r="H826" s="31"/>
      <c r="I826" s="31"/>
      <c r="J826" s="99"/>
      <c r="K826" s="116"/>
      <c r="L826" s="31"/>
      <c r="M826" s="31"/>
      <c r="N826" s="31"/>
      <c r="O826" s="31"/>
      <c r="P826" s="31"/>
      <c r="Q826" s="31"/>
      <c r="R826" s="31"/>
      <c r="S826" s="31"/>
      <c r="T826" s="31"/>
      <c r="U826" s="31"/>
      <c r="V826" s="31"/>
      <c r="W826" s="31"/>
      <c r="X826" s="31"/>
      <c r="Y826" s="31"/>
      <c r="Z826" s="31"/>
      <c r="AA826" s="31"/>
    </row>
    <row r="827">
      <c r="A827" s="31"/>
      <c r="D827" s="31"/>
      <c r="E827" s="108"/>
      <c r="F827" s="31"/>
      <c r="G827" s="31"/>
      <c r="H827" s="31"/>
      <c r="I827" s="31"/>
      <c r="J827" s="99"/>
      <c r="K827" s="116"/>
      <c r="L827" s="31"/>
      <c r="M827" s="31"/>
      <c r="N827" s="31"/>
      <c r="O827" s="31"/>
      <c r="P827" s="31"/>
      <c r="Q827" s="31"/>
      <c r="R827" s="31"/>
      <c r="S827" s="31"/>
      <c r="T827" s="31"/>
      <c r="U827" s="31"/>
      <c r="V827" s="31"/>
      <c r="W827" s="31"/>
      <c r="X827" s="31"/>
      <c r="Y827" s="31"/>
      <c r="Z827" s="31"/>
      <c r="AA827" s="31"/>
    </row>
    <row r="828">
      <c r="A828" s="31"/>
      <c r="D828" s="31"/>
      <c r="E828" s="108"/>
      <c r="F828" s="31"/>
      <c r="G828" s="31"/>
      <c r="H828" s="31"/>
      <c r="I828" s="31"/>
      <c r="J828" s="99"/>
      <c r="K828" s="116"/>
      <c r="L828" s="31"/>
      <c r="M828" s="31"/>
      <c r="N828" s="31"/>
      <c r="O828" s="31"/>
      <c r="P828" s="31"/>
      <c r="Q828" s="31"/>
      <c r="R828" s="31"/>
      <c r="S828" s="31"/>
      <c r="T828" s="31"/>
      <c r="U828" s="31"/>
      <c r="V828" s="31"/>
      <c r="W828" s="31"/>
      <c r="X828" s="31"/>
      <c r="Y828" s="31"/>
      <c r="Z828" s="31"/>
      <c r="AA828" s="31"/>
    </row>
    <row r="829">
      <c r="A829" s="31"/>
      <c r="D829" s="31"/>
      <c r="E829" s="108"/>
      <c r="F829" s="31"/>
      <c r="G829" s="31"/>
      <c r="H829" s="31"/>
      <c r="I829" s="31"/>
      <c r="J829" s="99"/>
      <c r="K829" s="116"/>
      <c r="L829" s="31"/>
      <c r="M829" s="31"/>
      <c r="N829" s="31"/>
      <c r="O829" s="31"/>
      <c r="P829" s="31"/>
      <c r="Q829" s="31"/>
      <c r="R829" s="31"/>
      <c r="S829" s="31"/>
      <c r="T829" s="31"/>
      <c r="U829" s="31"/>
      <c r="V829" s="31"/>
      <c r="W829" s="31"/>
      <c r="X829" s="31"/>
      <c r="Y829" s="31"/>
      <c r="Z829" s="31"/>
      <c r="AA829" s="31"/>
    </row>
    <row r="830">
      <c r="A830" s="31"/>
      <c r="D830" s="31"/>
      <c r="E830" s="108"/>
      <c r="F830" s="31"/>
      <c r="G830" s="31"/>
      <c r="H830" s="31"/>
      <c r="I830" s="31"/>
      <c r="J830" s="99"/>
      <c r="K830" s="116"/>
      <c r="L830" s="31"/>
      <c r="M830" s="31"/>
      <c r="N830" s="31"/>
      <c r="O830" s="31"/>
      <c r="P830" s="31"/>
      <c r="Q830" s="31"/>
      <c r="R830" s="31"/>
      <c r="S830" s="31"/>
      <c r="T830" s="31"/>
      <c r="U830" s="31"/>
      <c r="V830" s="31"/>
      <c r="W830" s="31"/>
      <c r="X830" s="31"/>
      <c r="Y830" s="31"/>
      <c r="Z830" s="31"/>
      <c r="AA830" s="31"/>
    </row>
    <row r="831">
      <c r="A831" s="31"/>
      <c r="D831" s="31"/>
      <c r="E831" s="108"/>
      <c r="F831" s="31"/>
      <c r="G831" s="31"/>
      <c r="H831" s="31"/>
      <c r="I831" s="31"/>
      <c r="J831" s="99"/>
      <c r="K831" s="116"/>
      <c r="L831" s="31"/>
      <c r="M831" s="31"/>
      <c r="N831" s="31"/>
      <c r="O831" s="31"/>
      <c r="P831" s="31"/>
      <c r="Q831" s="31"/>
      <c r="R831" s="31"/>
      <c r="S831" s="31"/>
      <c r="T831" s="31"/>
      <c r="U831" s="31"/>
      <c r="V831" s="31"/>
      <c r="W831" s="31"/>
      <c r="X831" s="31"/>
      <c r="Y831" s="31"/>
      <c r="Z831" s="31"/>
      <c r="AA831" s="31"/>
    </row>
    <row r="832">
      <c r="A832" s="31"/>
      <c r="D832" s="31"/>
      <c r="E832" s="108"/>
      <c r="F832" s="31"/>
      <c r="G832" s="31"/>
      <c r="H832" s="31"/>
      <c r="I832" s="31"/>
      <c r="J832" s="99"/>
      <c r="K832" s="116"/>
      <c r="L832" s="31"/>
      <c r="M832" s="31"/>
      <c r="N832" s="31"/>
      <c r="O832" s="31"/>
      <c r="P832" s="31"/>
      <c r="Q832" s="31"/>
      <c r="R832" s="31"/>
      <c r="S832" s="31"/>
      <c r="T832" s="31"/>
      <c r="U832" s="31"/>
      <c r="V832" s="31"/>
      <c r="W832" s="31"/>
      <c r="X832" s="31"/>
      <c r="Y832" s="31"/>
      <c r="Z832" s="31"/>
      <c r="AA832" s="31"/>
    </row>
    <row r="833">
      <c r="A833" s="31"/>
      <c r="D833" s="31"/>
      <c r="E833" s="108"/>
      <c r="F833" s="31"/>
      <c r="G833" s="31"/>
      <c r="H833" s="31"/>
      <c r="I833" s="31"/>
      <c r="J833" s="99"/>
      <c r="K833" s="116"/>
      <c r="L833" s="31"/>
      <c r="M833" s="31"/>
      <c r="N833" s="31"/>
      <c r="O833" s="31"/>
      <c r="P833" s="31"/>
      <c r="Q833" s="31"/>
      <c r="R833" s="31"/>
      <c r="S833" s="31"/>
      <c r="T833" s="31"/>
      <c r="U833" s="31"/>
      <c r="V833" s="31"/>
      <c r="W833" s="31"/>
      <c r="X833" s="31"/>
      <c r="Y833" s="31"/>
      <c r="Z833" s="31"/>
      <c r="AA833" s="31"/>
    </row>
    <row r="834">
      <c r="A834" s="31"/>
      <c r="D834" s="31"/>
      <c r="E834" s="108"/>
      <c r="F834" s="31"/>
      <c r="G834" s="31"/>
      <c r="H834" s="31"/>
      <c r="I834" s="31"/>
      <c r="J834" s="99"/>
      <c r="K834" s="116"/>
      <c r="L834" s="31"/>
      <c r="M834" s="31"/>
      <c r="N834" s="31"/>
      <c r="O834" s="31"/>
      <c r="P834" s="31"/>
      <c r="Q834" s="31"/>
      <c r="R834" s="31"/>
      <c r="S834" s="31"/>
      <c r="T834" s="31"/>
      <c r="U834" s="31"/>
      <c r="V834" s="31"/>
      <c r="W834" s="31"/>
      <c r="X834" s="31"/>
      <c r="Y834" s="31"/>
      <c r="Z834" s="31"/>
      <c r="AA834" s="31"/>
    </row>
    <row r="835">
      <c r="A835" s="31"/>
      <c r="D835" s="31"/>
      <c r="E835" s="108"/>
      <c r="F835" s="31"/>
      <c r="G835" s="31"/>
      <c r="H835" s="31"/>
      <c r="I835" s="31"/>
      <c r="J835" s="99"/>
      <c r="K835" s="116"/>
      <c r="L835" s="31"/>
      <c r="M835" s="31"/>
      <c r="N835" s="31"/>
      <c r="O835" s="31"/>
      <c r="P835" s="31"/>
      <c r="Q835" s="31"/>
      <c r="R835" s="31"/>
      <c r="S835" s="31"/>
      <c r="T835" s="31"/>
      <c r="U835" s="31"/>
      <c r="V835" s="31"/>
      <c r="W835" s="31"/>
      <c r="X835" s="31"/>
      <c r="Y835" s="31"/>
      <c r="Z835" s="31"/>
      <c r="AA835" s="31"/>
    </row>
    <row r="836">
      <c r="A836" s="31"/>
      <c r="D836" s="31"/>
      <c r="E836" s="108"/>
      <c r="F836" s="31"/>
      <c r="G836" s="31"/>
      <c r="H836" s="31"/>
      <c r="I836" s="31"/>
      <c r="J836" s="99"/>
      <c r="K836" s="116"/>
      <c r="L836" s="31"/>
      <c r="M836" s="31"/>
      <c r="N836" s="31"/>
      <c r="O836" s="31"/>
      <c r="P836" s="31"/>
      <c r="Q836" s="31"/>
      <c r="R836" s="31"/>
      <c r="S836" s="31"/>
      <c r="T836" s="31"/>
      <c r="U836" s="31"/>
      <c r="V836" s="31"/>
      <c r="W836" s="31"/>
      <c r="X836" s="31"/>
      <c r="Y836" s="31"/>
      <c r="Z836" s="31"/>
      <c r="AA836" s="31"/>
    </row>
    <row r="837">
      <c r="A837" s="31"/>
      <c r="D837" s="31"/>
      <c r="E837" s="108"/>
      <c r="F837" s="31"/>
      <c r="G837" s="31"/>
      <c r="H837" s="31"/>
      <c r="I837" s="31"/>
      <c r="J837" s="99"/>
      <c r="K837" s="116"/>
      <c r="L837" s="31"/>
      <c r="M837" s="31"/>
      <c r="N837" s="31"/>
      <c r="O837" s="31"/>
      <c r="P837" s="31"/>
      <c r="Q837" s="31"/>
      <c r="R837" s="31"/>
      <c r="S837" s="31"/>
      <c r="T837" s="31"/>
      <c r="U837" s="31"/>
      <c r="V837" s="31"/>
      <c r="W837" s="31"/>
      <c r="X837" s="31"/>
      <c r="Y837" s="31"/>
      <c r="Z837" s="31"/>
      <c r="AA837" s="31"/>
    </row>
    <row r="838">
      <c r="A838" s="31"/>
      <c r="D838" s="31"/>
      <c r="E838" s="108"/>
      <c r="F838" s="31"/>
      <c r="G838" s="31"/>
      <c r="H838" s="31"/>
      <c r="I838" s="31"/>
      <c r="J838" s="99"/>
      <c r="K838" s="116"/>
      <c r="L838" s="31"/>
      <c r="M838" s="31"/>
      <c r="N838" s="31"/>
      <c r="O838" s="31"/>
      <c r="P838" s="31"/>
      <c r="Q838" s="31"/>
      <c r="R838" s="31"/>
      <c r="S838" s="31"/>
      <c r="T838" s="31"/>
      <c r="U838" s="31"/>
      <c r="V838" s="31"/>
      <c r="W838" s="31"/>
      <c r="X838" s="31"/>
      <c r="Y838" s="31"/>
      <c r="Z838" s="31"/>
      <c r="AA838" s="31"/>
    </row>
    <row r="839">
      <c r="A839" s="31"/>
      <c r="D839" s="31"/>
      <c r="E839" s="108"/>
      <c r="F839" s="31"/>
      <c r="G839" s="31"/>
      <c r="H839" s="31"/>
      <c r="I839" s="31"/>
      <c r="J839" s="99"/>
      <c r="K839" s="116"/>
      <c r="L839" s="31"/>
      <c r="M839" s="31"/>
      <c r="N839" s="31"/>
      <c r="O839" s="31"/>
      <c r="P839" s="31"/>
      <c r="Q839" s="31"/>
      <c r="R839" s="31"/>
      <c r="S839" s="31"/>
      <c r="T839" s="31"/>
      <c r="U839" s="31"/>
      <c r="V839" s="31"/>
      <c r="W839" s="31"/>
      <c r="X839" s="31"/>
      <c r="Y839" s="31"/>
      <c r="Z839" s="31"/>
      <c r="AA839" s="31"/>
    </row>
    <row r="840">
      <c r="A840" s="31"/>
      <c r="D840" s="31"/>
      <c r="E840" s="108"/>
      <c r="F840" s="31"/>
      <c r="G840" s="31"/>
      <c r="H840" s="31"/>
      <c r="I840" s="31"/>
      <c r="J840" s="99"/>
      <c r="K840" s="116"/>
      <c r="L840" s="31"/>
      <c r="M840" s="31"/>
      <c r="N840" s="31"/>
      <c r="O840" s="31"/>
      <c r="P840" s="31"/>
      <c r="Q840" s="31"/>
      <c r="R840" s="31"/>
      <c r="S840" s="31"/>
      <c r="T840" s="31"/>
      <c r="U840" s="31"/>
      <c r="V840" s="31"/>
      <c r="W840" s="31"/>
      <c r="X840" s="31"/>
      <c r="Y840" s="31"/>
      <c r="Z840" s="31"/>
      <c r="AA840" s="31"/>
    </row>
    <row r="841">
      <c r="A841" s="31"/>
      <c r="D841" s="31"/>
      <c r="E841" s="108"/>
      <c r="F841" s="31"/>
      <c r="G841" s="31"/>
      <c r="H841" s="31"/>
      <c r="I841" s="31"/>
      <c r="J841" s="99"/>
      <c r="K841" s="116"/>
      <c r="L841" s="31"/>
      <c r="M841" s="31"/>
      <c r="N841" s="31"/>
      <c r="O841" s="31"/>
      <c r="P841" s="31"/>
      <c r="Q841" s="31"/>
      <c r="R841" s="31"/>
      <c r="S841" s="31"/>
      <c r="T841" s="31"/>
      <c r="U841" s="31"/>
      <c r="V841" s="31"/>
      <c r="W841" s="31"/>
      <c r="X841" s="31"/>
      <c r="Y841" s="31"/>
      <c r="Z841" s="31"/>
      <c r="AA841" s="31"/>
    </row>
    <row r="842">
      <c r="A842" s="31"/>
      <c r="D842" s="31"/>
      <c r="E842" s="108"/>
      <c r="F842" s="31"/>
      <c r="G842" s="31"/>
      <c r="H842" s="31"/>
      <c r="I842" s="31"/>
      <c r="J842" s="99"/>
      <c r="K842" s="116"/>
      <c r="L842" s="31"/>
      <c r="M842" s="31"/>
      <c r="N842" s="31"/>
      <c r="O842" s="31"/>
      <c r="P842" s="31"/>
      <c r="Q842" s="31"/>
      <c r="R842" s="31"/>
      <c r="S842" s="31"/>
      <c r="T842" s="31"/>
      <c r="U842" s="31"/>
      <c r="V842" s="31"/>
      <c r="W842" s="31"/>
      <c r="X842" s="31"/>
      <c r="Y842" s="31"/>
      <c r="Z842" s="31"/>
      <c r="AA842" s="31"/>
    </row>
    <row r="843">
      <c r="A843" s="31"/>
      <c r="D843" s="31"/>
      <c r="E843" s="108"/>
      <c r="F843" s="31"/>
      <c r="G843" s="31"/>
      <c r="H843" s="31"/>
      <c r="I843" s="31"/>
      <c r="J843" s="99"/>
      <c r="K843" s="116"/>
      <c r="L843" s="31"/>
      <c r="M843" s="31"/>
      <c r="N843" s="31"/>
      <c r="O843" s="31"/>
      <c r="P843" s="31"/>
      <c r="Q843" s="31"/>
      <c r="R843" s="31"/>
      <c r="S843" s="31"/>
      <c r="T843" s="31"/>
      <c r="U843" s="31"/>
      <c r="V843" s="31"/>
      <c r="W843" s="31"/>
      <c r="X843" s="31"/>
      <c r="Y843" s="31"/>
      <c r="Z843" s="31"/>
      <c r="AA843" s="31"/>
    </row>
    <row r="844">
      <c r="A844" s="31"/>
      <c r="D844" s="31"/>
      <c r="E844" s="108"/>
      <c r="F844" s="31"/>
      <c r="G844" s="31"/>
      <c r="H844" s="31"/>
      <c r="I844" s="31"/>
      <c r="J844" s="99"/>
      <c r="K844" s="116"/>
      <c r="L844" s="31"/>
      <c r="M844" s="31"/>
      <c r="N844" s="31"/>
      <c r="O844" s="31"/>
      <c r="P844" s="31"/>
      <c r="Q844" s="31"/>
      <c r="R844" s="31"/>
      <c r="S844" s="31"/>
      <c r="T844" s="31"/>
      <c r="U844" s="31"/>
      <c r="V844" s="31"/>
      <c r="W844" s="31"/>
      <c r="X844" s="31"/>
      <c r="Y844" s="31"/>
      <c r="Z844" s="31"/>
      <c r="AA844" s="31"/>
    </row>
    <row r="845">
      <c r="A845" s="31"/>
      <c r="D845" s="31"/>
      <c r="E845" s="108"/>
      <c r="F845" s="31"/>
      <c r="G845" s="31"/>
      <c r="H845" s="31"/>
      <c r="I845" s="31"/>
      <c r="J845" s="99"/>
      <c r="K845" s="116"/>
      <c r="L845" s="31"/>
      <c r="M845" s="31"/>
      <c r="N845" s="31"/>
      <c r="O845" s="31"/>
      <c r="P845" s="31"/>
      <c r="Q845" s="31"/>
      <c r="R845" s="31"/>
      <c r="S845" s="31"/>
      <c r="T845" s="31"/>
      <c r="U845" s="31"/>
      <c r="V845" s="31"/>
      <c r="W845" s="31"/>
      <c r="X845" s="31"/>
      <c r="Y845" s="31"/>
      <c r="Z845" s="31"/>
      <c r="AA845" s="31"/>
    </row>
    <row r="846">
      <c r="A846" s="31"/>
      <c r="D846" s="31"/>
      <c r="E846" s="108"/>
      <c r="F846" s="31"/>
      <c r="G846" s="31"/>
      <c r="H846" s="31"/>
      <c r="I846" s="31"/>
      <c r="J846" s="99"/>
      <c r="K846" s="116"/>
      <c r="L846" s="31"/>
      <c r="M846" s="31"/>
      <c r="N846" s="31"/>
      <c r="O846" s="31"/>
      <c r="P846" s="31"/>
      <c r="Q846" s="31"/>
      <c r="R846" s="31"/>
      <c r="S846" s="31"/>
      <c r="T846" s="31"/>
      <c r="U846" s="31"/>
      <c r="V846" s="31"/>
      <c r="W846" s="31"/>
      <c r="X846" s="31"/>
      <c r="Y846" s="31"/>
      <c r="Z846" s="31"/>
      <c r="AA846" s="31"/>
    </row>
    <row r="847">
      <c r="A847" s="31"/>
      <c r="D847" s="31"/>
      <c r="E847" s="108"/>
      <c r="F847" s="31"/>
      <c r="G847" s="31"/>
      <c r="H847" s="31"/>
      <c r="I847" s="31"/>
      <c r="J847" s="99"/>
      <c r="K847" s="116"/>
      <c r="L847" s="31"/>
      <c r="M847" s="31"/>
      <c r="N847" s="31"/>
      <c r="O847" s="31"/>
      <c r="P847" s="31"/>
      <c r="Q847" s="31"/>
      <c r="R847" s="31"/>
      <c r="S847" s="31"/>
      <c r="T847" s="31"/>
      <c r="U847" s="31"/>
      <c r="V847" s="31"/>
      <c r="W847" s="31"/>
      <c r="X847" s="31"/>
      <c r="Y847" s="31"/>
      <c r="Z847" s="31"/>
      <c r="AA847" s="31"/>
    </row>
    <row r="848">
      <c r="A848" s="31"/>
      <c r="D848" s="31"/>
      <c r="E848" s="108"/>
      <c r="F848" s="31"/>
      <c r="G848" s="31"/>
      <c r="H848" s="31"/>
      <c r="I848" s="31"/>
      <c r="J848" s="99"/>
      <c r="K848" s="116"/>
      <c r="L848" s="31"/>
      <c r="M848" s="31"/>
      <c r="N848" s="31"/>
      <c r="O848" s="31"/>
      <c r="P848" s="31"/>
      <c r="Q848" s="31"/>
      <c r="R848" s="31"/>
      <c r="S848" s="31"/>
      <c r="T848" s="31"/>
      <c r="U848" s="31"/>
      <c r="V848" s="31"/>
      <c r="W848" s="31"/>
      <c r="X848" s="31"/>
      <c r="Y848" s="31"/>
      <c r="Z848" s="31"/>
      <c r="AA848" s="31"/>
    </row>
    <row r="849">
      <c r="A849" s="31"/>
      <c r="D849" s="31"/>
      <c r="E849" s="108"/>
      <c r="F849" s="31"/>
      <c r="G849" s="31"/>
      <c r="H849" s="31"/>
      <c r="I849" s="31"/>
      <c r="J849" s="99"/>
      <c r="K849" s="116"/>
      <c r="L849" s="31"/>
      <c r="M849" s="31"/>
      <c r="N849" s="31"/>
      <c r="O849" s="31"/>
      <c r="P849" s="31"/>
      <c r="Q849" s="31"/>
      <c r="R849" s="31"/>
      <c r="S849" s="31"/>
      <c r="T849" s="31"/>
      <c r="U849" s="31"/>
      <c r="V849" s="31"/>
      <c r="W849" s="31"/>
      <c r="X849" s="31"/>
      <c r="Y849" s="31"/>
      <c r="Z849" s="31"/>
      <c r="AA849" s="31"/>
    </row>
    <row r="850">
      <c r="A850" s="31"/>
      <c r="D850" s="31"/>
      <c r="E850" s="108"/>
      <c r="F850" s="31"/>
      <c r="G850" s="31"/>
      <c r="H850" s="31"/>
      <c r="I850" s="31"/>
      <c r="J850" s="99"/>
      <c r="K850" s="116"/>
      <c r="L850" s="31"/>
      <c r="M850" s="31"/>
      <c r="N850" s="31"/>
      <c r="O850" s="31"/>
      <c r="P850" s="31"/>
      <c r="Q850" s="31"/>
      <c r="R850" s="31"/>
      <c r="S850" s="31"/>
      <c r="T850" s="31"/>
      <c r="U850" s="31"/>
      <c r="V850" s="31"/>
      <c r="W850" s="31"/>
      <c r="X850" s="31"/>
      <c r="Y850" s="31"/>
      <c r="Z850" s="31"/>
      <c r="AA850" s="31"/>
    </row>
    <row r="851">
      <c r="A851" s="31"/>
      <c r="D851" s="31"/>
      <c r="E851" s="108"/>
      <c r="F851" s="31"/>
      <c r="G851" s="31"/>
      <c r="H851" s="31"/>
      <c r="I851" s="31"/>
      <c r="J851" s="99"/>
      <c r="K851" s="116"/>
      <c r="L851" s="31"/>
      <c r="M851" s="31"/>
      <c r="N851" s="31"/>
      <c r="O851" s="31"/>
      <c r="P851" s="31"/>
      <c r="Q851" s="31"/>
      <c r="R851" s="31"/>
      <c r="S851" s="31"/>
      <c r="T851" s="31"/>
      <c r="U851" s="31"/>
      <c r="V851" s="31"/>
      <c r="W851" s="31"/>
      <c r="X851" s="31"/>
      <c r="Y851" s="31"/>
      <c r="Z851" s="31"/>
      <c r="AA851" s="31"/>
    </row>
    <row r="852">
      <c r="A852" s="31"/>
      <c r="D852" s="31"/>
      <c r="E852" s="108"/>
      <c r="F852" s="31"/>
      <c r="G852" s="31"/>
      <c r="H852" s="31"/>
      <c r="I852" s="31"/>
      <c r="J852" s="99"/>
      <c r="K852" s="116"/>
      <c r="L852" s="31"/>
      <c r="M852" s="31"/>
      <c r="N852" s="31"/>
      <c r="O852" s="31"/>
      <c r="P852" s="31"/>
      <c r="Q852" s="31"/>
      <c r="R852" s="31"/>
      <c r="S852" s="31"/>
      <c r="T852" s="31"/>
      <c r="U852" s="31"/>
      <c r="V852" s="31"/>
      <c r="W852" s="31"/>
      <c r="X852" s="31"/>
      <c r="Y852" s="31"/>
      <c r="Z852" s="31"/>
      <c r="AA852" s="31"/>
    </row>
    <row r="853">
      <c r="A853" s="31"/>
      <c r="D853" s="31"/>
      <c r="E853" s="108"/>
      <c r="F853" s="31"/>
      <c r="G853" s="31"/>
      <c r="H853" s="31"/>
      <c r="I853" s="31"/>
      <c r="J853" s="99"/>
      <c r="K853" s="116"/>
      <c r="L853" s="31"/>
      <c r="M853" s="31"/>
      <c r="N853" s="31"/>
      <c r="O853" s="31"/>
      <c r="P853" s="31"/>
      <c r="Q853" s="31"/>
      <c r="R853" s="31"/>
      <c r="S853" s="31"/>
      <c r="T853" s="31"/>
      <c r="U853" s="31"/>
      <c r="V853" s="31"/>
      <c r="W853" s="31"/>
      <c r="X853" s="31"/>
      <c r="Y853" s="31"/>
      <c r="Z853" s="31"/>
      <c r="AA853" s="31"/>
    </row>
    <row r="854">
      <c r="A854" s="31"/>
      <c r="D854" s="31"/>
      <c r="E854" s="108"/>
      <c r="F854" s="31"/>
      <c r="G854" s="31"/>
      <c r="H854" s="31"/>
      <c r="I854" s="31"/>
      <c r="J854" s="99"/>
      <c r="K854" s="116"/>
      <c r="L854" s="31"/>
      <c r="M854" s="31"/>
      <c r="N854" s="31"/>
      <c r="O854" s="31"/>
      <c r="P854" s="31"/>
      <c r="Q854" s="31"/>
      <c r="R854" s="31"/>
      <c r="S854" s="31"/>
      <c r="T854" s="31"/>
      <c r="U854" s="31"/>
      <c r="V854" s="31"/>
      <c r="W854" s="31"/>
      <c r="X854" s="31"/>
      <c r="Y854" s="31"/>
      <c r="Z854" s="31"/>
      <c r="AA854" s="31"/>
    </row>
    <row r="855">
      <c r="A855" s="31"/>
      <c r="D855" s="31"/>
      <c r="E855" s="108"/>
      <c r="F855" s="31"/>
      <c r="G855" s="31"/>
      <c r="H855" s="31"/>
      <c r="I855" s="31"/>
      <c r="J855" s="99"/>
      <c r="K855" s="116"/>
      <c r="L855" s="31"/>
      <c r="M855" s="31"/>
      <c r="N855" s="31"/>
      <c r="O855" s="31"/>
      <c r="P855" s="31"/>
      <c r="Q855" s="31"/>
      <c r="R855" s="31"/>
      <c r="S855" s="31"/>
      <c r="T855" s="31"/>
      <c r="U855" s="31"/>
      <c r="V855" s="31"/>
      <c r="W855" s="31"/>
      <c r="X855" s="31"/>
      <c r="Y855" s="31"/>
      <c r="Z855" s="31"/>
      <c r="AA855" s="31"/>
    </row>
    <row r="856">
      <c r="A856" s="31"/>
      <c r="D856" s="31"/>
      <c r="E856" s="108"/>
      <c r="F856" s="31"/>
      <c r="G856" s="31"/>
      <c r="H856" s="31"/>
      <c r="I856" s="31"/>
      <c r="J856" s="99"/>
      <c r="K856" s="116"/>
      <c r="L856" s="31"/>
      <c r="M856" s="31"/>
      <c r="N856" s="31"/>
      <c r="O856" s="31"/>
      <c r="P856" s="31"/>
      <c r="Q856" s="31"/>
      <c r="R856" s="31"/>
      <c r="S856" s="31"/>
      <c r="T856" s="31"/>
      <c r="U856" s="31"/>
      <c r="V856" s="31"/>
      <c r="W856" s="31"/>
      <c r="X856" s="31"/>
      <c r="Y856" s="31"/>
      <c r="Z856" s="31"/>
      <c r="AA856" s="31"/>
    </row>
    <row r="857">
      <c r="A857" s="31"/>
      <c r="D857" s="31"/>
      <c r="E857" s="108"/>
      <c r="F857" s="31"/>
      <c r="G857" s="31"/>
      <c r="H857" s="31"/>
      <c r="I857" s="31"/>
      <c r="J857" s="99"/>
      <c r="K857" s="116"/>
      <c r="L857" s="31"/>
      <c r="M857" s="31"/>
      <c r="N857" s="31"/>
      <c r="O857" s="31"/>
      <c r="P857" s="31"/>
      <c r="Q857" s="31"/>
      <c r="R857" s="31"/>
      <c r="S857" s="31"/>
      <c r="T857" s="31"/>
      <c r="U857" s="31"/>
      <c r="V857" s="31"/>
      <c r="W857" s="31"/>
      <c r="X857" s="31"/>
      <c r="Y857" s="31"/>
      <c r="Z857" s="31"/>
      <c r="AA857" s="31"/>
    </row>
    <row r="858">
      <c r="A858" s="31"/>
      <c r="D858" s="31"/>
      <c r="E858" s="108"/>
      <c r="F858" s="31"/>
      <c r="G858" s="31"/>
      <c r="H858" s="31"/>
      <c r="I858" s="31"/>
      <c r="J858" s="99"/>
      <c r="K858" s="116"/>
      <c r="L858" s="31"/>
      <c r="M858" s="31"/>
      <c r="N858" s="31"/>
      <c r="O858" s="31"/>
      <c r="P858" s="31"/>
      <c r="Q858" s="31"/>
      <c r="R858" s="31"/>
      <c r="S858" s="31"/>
      <c r="T858" s="31"/>
      <c r="U858" s="31"/>
      <c r="V858" s="31"/>
      <c r="W858" s="31"/>
      <c r="X858" s="31"/>
      <c r="Y858" s="31"/>
      <c r="Z858" s="31"/>
      <c r="AA858" s="31"/>
    </row>
    <row r="859">
      <c r="A859" s="31"/>
      <c r="D859" s="31"/>
      <c r="E859" s="108"/>
      <c r="F859" s="31"/>
      <c r="G859" s="31"/>
      <c r="H859" s="31"/>
      <c r="I859" s="31"/>
      <c r="J859" s="99"/>
      <c r="K859" s="116"/>
      <c r="L859" s="31"/>
      <c r="M859" s="31"/>
      <c r="N859" s="31"/>
      <c r="O859" s="31"/>
      <c r="P859" s="31"/>
      <c r="Q859" s="31"/>
      <c r="R859" s="31"/>
      <c r="S859" s="31"/>
      <c r="T859" s="31"/>
      <c r="U859" s="31"/>
      <c r="V859" s="31"/>
      <c r="W859" s="31"/>
      <c r="X859" s="31"/>
      <c r="Y859" s="31"/>
      <c r="Z859" s="31"/>
      <c r="AA859" s="31"/>
    </row>
    <row r="860">
      <c r="A860" s="31"/>
      <c r="D860" s="31"/>
      <c r="E860" s="108"/>
      <c r="F860" s="31"/>
      <c r="G860" s="31"/>
      <c r="H860" s="31"/>
      <c r="I860" s="31"/>
      <c r="J860" s="99"/>
      <c r="K860" s="116"/>
      <c r="L860" s="31"/>
      <c r="M860" s="31"/>
      <c r="N860" s="31"/>
      <c r="O860" s="31"/>
      <c r="P860" s="31"/>
      <c r="Q860" s="31"/>
      <c r="R860" s="31"/>
      <c r="S860" s="31"/>
      <c r="T860" s="31"/>
      <c r="U860" s="31"/>
      <c r="V860" s="31"/>
      <c r="W860" s="31"/>
      <c r="X860" s="31"/>
      <c r="Y860" s="31"/>
      <c r="Z860" s="31"/>
      <c r="AA860" s="31"/>
    </row>
    <row r="861">
      <c r="A861" s="31"/>
      <c r="D861" s="31"/>
      <c r="E861" s="108"/>
      <c r="F861" s="31"/>
      <c r="G861" s="31"/>
      <c r="H861" s="31"/>
      <c r="I861" s="31"/>
      <c r="J861" s="99"/>
      <c r="K861" s="116"/>
      <c r="L861" s="31"/>
      <c r="M861" s="31"/>
      <c r="N861" s="31"/>
      <c r="O861" s="31"/>
      <c r="P861" s="31"/>
      <c r="Q861" s="31"/>
      <c r="R861" s="31"/>
      <c r="S861" s="31"/>
      <c r="T861" s="31"/>
      <c r="U861" s="31"/>
      <c r="V861" s="31"/>
      <c r="W861" s="31"/>
      <c r="X861" s="31"/>
      <c r="Y861" s="31"/>
      <c r="Z861" s="31"/>
      <c r="AA861" s="31"/>
    </row>
    <row r="862">
      <c r="A862" s="31"/>
      <c r="D862" s="31"/>
      <c r="E862" s="108"/>
      <c r="F862" s="31"/>
      <c r="G862" s="31"/>
      <c r="H862" s="31"/>
      <c r="I862" s="31"/>
      <c r="J862" s="99"/>
      <c r="K862" s="116"/>
      <c r="L862" s="31"/>
      <c r="M862" s="31"/>
      <c r="N862" s="31"/>
      <c r="O862" s="31"/>
      <c r="P862" s="31"/>
      <c r="Q862" s="31"/>
      <c r="R862" s="31"/>
      <c r="S862" s="31"/>
      <c r="T862" s="31"/>
      <c r="U862" s="31"/>
      <c r="V862" s="31"/>
      <c r="W862" s="31"/>
      <c r="X862" s="31"/>
      <c r="Y862" s="31"/>
      <c r="Z862" s="31"/>
      <c r="AA862" s="31"/>
    </row>
    <row r="863">
      <c r="A863" s="31"/>
      <c r="D863" s="31"/>
      <c r="E863" s="108"/>
      <c r="F863" s="31"/>
      <c r="G863" s="31"/>
      <c r="H863" s="31"/>
      <c r="I863" s="31"/>
      <c r="J863" s="99"/>
      <c r="K863" s="116"/>
      <c r="L863" s="31"/>
      <c r="M863" s="31"/>
      <c r="N863" s="31"/>
      <c r="O863" s="31"/>
      <c r="P863" s="31"/>
      <c r="Q863" s="31"/>
      <c r="R863" s="31"/>
      <c r="S863" s="31"/>
      <c r="T863" s="31"/>
      <c r="U863" s="31"/>
      <c r="V863" s="31"/>
      <c r="W863" s="31"/>
      <c r="X863" s="31"/>
      <c r="Y863" s="31"/>
      <c r="Z863" s="31"/>
      <c r="AA863" s="31"/>
    </row>
    <row r="864">
      <c r="A864" s="31"/>
      <c r="D864" s="31"/>
      <c r="E864" s="108"/>
      <c r="F864" s="31"/>
      <c r="G864" s="31"/>
      <c r="H864" s="31"/>
      <c r="I864" s="31"/>
      <c r="J864" s="99"/>
      <c r="K864" s="116"/>
      <c r="L864" s="31"/>
      <c r="M864" s="31"/>
      <c r="N864" s="31"/>
      <c r="O864" s="31"/>
      <c r="P864" s="31"/>
      <c r="Q864" s="31"/>
      <c r="R864" s="31"/>
      <c r="S864" s="31"/>
      <c r="T864" s="31"/>
      <c r="U864" s="31"/>
      <c r="V864" s="31"/>
      <c r="W864" s="31"/>
      <c r="X864" s="31"/>
      <c r="Y864" s="31"/>
      <c r="Z864" s="31"/>
      <c r="AA864" s="31"/>
    </row>
    <row r="865">
      <c r="A865" s="31"/>
      <c r="D865" s="31"/>
      <c r="E865" s="108"/>
      <c r="F865" s="31"/>
      <c r="G865" s="31"/>
      <c r="H865" s="31"/>
      <c r="I865" s="31"/>
      <c r="J865" s="99"/>
      <c r="K865" s="116"/>
      <c r="L865" s="31"/>
      <c r="M865" s="31"/>
      <c r="N865" s="31"/>
      <c r="O865" s="31"/>
      <c r="P865" s="31"/>
      <c r="Q865" s="31"/>
      <c r="R865" s="31"/>
      <c r="S865" s="31"/>
      <c r="T865" s="31"/>
      <c r="U865" s="31"/>
      <c r="V865" s="31"/>
      <c r="W865" s="31"/>
      <c r="X865" s="31"/>
      <c r="Y865" s="31"/>
      <c r="Z865" s="31"/>
      <c r="AA865" s="31"/>
    </row>
    <row r="866">
      <c r="A866" s="31"/>
      <c r="D866" s="31"/>
      <c r="E866" s="108"/>
      <c r="F866" s="31"/>
      <c r="G866" s="31"/>
      <c r="H866" s="31"/>
      <c r="I866" s="31"/>
      <c r="J866" s="99"/>
      <c r="K866" s="116"/>
      <c r="L866" s="31"/>
      <c r="M866" s="31"/>
      <c r="N866" s="31"/>
      <c r="O866" s="31"/>
      <c r="P866" s="31"/>
      <c r="Q866" s="31"/>
      <c r="R866" s="31"/>
      <c r="S866" s="31"/>
      <c r="T866" s="31"/>
      <c r="U866" s="31"/>
      <c r="V866" s="31"/>
      <c r="W866" s="31"/>
      <c r="X866" s="31"/>
      <c r="Y866" s="31"/>
      <c r="Z866" s="31"/>
      <c r="AA866" s="31"/>
    </row>
    <row r="867">
      <c r="A867" s="31"/>
      <c r="D867" s="31"/>
      <c r="E867" s="108"/>
      <c r="F867" s="31"/>
      <c r="G867" s="31"/>
      <c r="H867" s="31"/>
      <c r="I867" s="31"/>
      <c r="J867" s="99"/>
      <c r="K867" s="116"/>
      <c r="L867" s="31"/>
      <c r="M867" s="31"/>
      <c r="N867" s="31"/>
      <c r="O867" s="31"/>
      <c r="P867" s="31"/>
      <c r="Q867" s="31"/>
      <c r="R867" s="31"/>
      <c r="S867" s="31"/>
      <c r="T867" s="31"/>
      <c r="U867" s="31"/>
      <c r="V867" s="31"/>
      <c r="W867" s="31"/>
      <c r="X867" s="31"/>
      <c r="Y867" s="31"/>
      <c r="Z867" s="31"/>
      <c r="AA867" s="31"/>
    </row>
    <row r="868">
      <c r="A868" s="31"/>
      <c r="D868" s="31"/>
      <c r="E868" s="108"/>
      <c r="F868" s="31"/>
      <c r="G868" s="31"/>
      <c r="H868" s="31"/>
      <c r="I868" s="31"/>
      <c r="J868" s="99"/>
      <c r="K868" s="116"/>
      <c r="L868" s="31"/>
      <c r="M868" s="31"/>
      <c r="N868" s="31"/>
      <c r="O868" s="31"/>
      <c r="P868" s="31"/>
      <c r="Q868" s="31"/>
      <c r="R868" s="31"/>
      <c r="S868" s="31"/>
      <c r="T868" s="31"/>
      <c r="U868" s="31"/>
      <c r="V868" s="31"/>
      <c r="W868" s="31"/>
      <c r="X868" s="31"/>
      <c r="Y868" s="31"/>
      <c r="Z868" s="31"/>
      <c r="AA868" s="31"/>
    </row>
    <row r="869">
      <c r="A869" s="31"/>
      <c r="D869" s="31"/>
      <c r="E869" s="108"/>
      <c r="F869" s="31"/>
      <c r="G869" s="31"/>
      <c r="H869" s="31"/>
      <c r="I869" s="31"/>
      <c r="J869" s="99"/>
      <c r="K869" s="116"/>
      <c r="L869" s="31"/>
      <c r="M869" s="31"/>
      <c r="N869" s="31"/>
      <c r="O869" s="31"/>
      <c r="P869" s="31"/>
      <c r="Q869" s="31"/>
      <c r="R869" s="31"/>
      <c r="S869" s="31"/>
      <c r="T869" s="31"/>
      <c r="U869" s="31"/>
      <c r="V869" s="31"/>
      <c r="W869" s="31"/>
      <c r="X869" s="31"/>
      <c r="Y869" s="31"/>
      <c r="Z869" s="31"/>
      <c r="AA869" s="31"/>
    </row>
    <row r="870">
      <c r="A870" s="31"/>
      <c r="D870" s="31"/>
      <c r="E870" s="108"/>
      <c r="F870" s="31"/>
      <c r="G870" s="31"/>
      <c r="H870" s="31"/>
      <c r="I870" s="31"/>
      <c r="J870" s="99"/>
      <c r="K870" s="116"/>
      <c r="L870" s="31"/>
      <c r="M870" s="31"/>
      <c r="N870" s="31"/>
      <c r="O870" s="31"/>
      <c r="P870" s="31"/>
      <c r="Q870" s="31"/>
      <c r="R870" s="31"/>
      <c r="S870" s="31"/>
      <c r="T870" s="31"/>
      <c r="U870" s="31"/>
      <c r="V870" s="31"/>
      <c r="W870" s="31"/>
      <c r="X870" s="31"/>
      <c r="Y870" s="31"/>
      <c r="Z870" s="31"/>
      <c r="AA870" s="31"/>
    </row>
    <row r="871">
      <c r="A871" s="31"/>
      <c r="D871" s="31"/>
      <c r="E871" s="108"/>
      <c r="F871" s="31"/>
      <c r="G871" s="31"/>
      <c r="H871" s="31"/>
      <c r="I871" s="31"/>
      <c r="J871" s="99"/>
      <c r="K871" s="116"/>
      <c r="L871" s="31"/>
      <c r="M871" s="31"/>
      <c r="N871" s="31"/>
      <c r="O871" s="31"/>
      <c r="P871" s="31"/>
      <c r="Q871" s="31"/>
      <c r="R871" s="31"/>
      <c r="S871" s="31"/>
      <c r="T871" s="31"/>
      <c r="U871" s="31"/>
      <c r="V871" s="31"/>
      <c r="W871" s="31"/>
      <c r="X871" s="31"/>
      <c r="Y871" s="31"/>
      <c r="Z871" s="31"/>
      <c r="AA871" s="31"/>
    </row>
    <row r="872">
      <c r="A872" s="31"/>
      <c r="D872" s="31"/>
      <c r="E872" s="108"/>
      <c r="F872" s="31"/>
      <c r="G872" s="31"/>
      <c r="H872" s="31"/>
      <c r="I872" s="31"/>
      <c r="J872" s="99"/>
      <c r="K872" s="116"/>
      <c r="L872" s="31"/>
      <c r="M872" s="31"/>
      <c r="N872" s="31"/>
      <c r="O872" s="31"/>
      <c r="P872" s="31"/>
      <c r="Q872" s="31"/>
      <c r="R872" s="31"/>
      <c r="S872" s="31"/>
      <c r="T872" s="31"/>
      <c r="U872" s="31"/>
      <c r="V872" s="31"/>
      <c r="W872" s="31"/>
      <c r="X872" s="31"/>
      <c r="Y872" s="31"/>
      <c r="Z872" s="31"/>
      <c r="AA872" s="31"/>
    </row>
    <row r="873">
      <c r="A873" s="31"/>
      <c r="D873" s="31"/>
      <c r="E873" s="108"/>
      <c r="F873" s="31"/>
      <c r="G873" s="31"/>
      <c r="H873" s="31"/>
      <c r="I873" s="31"/>
      <c r="J873" s="99"/>
      <c r="K873" s="116"/>
      <c r="L873" s="31"/>
      <c r="M873" s="31"/>
      <c r="N873" s="31"/>
      <c r="O873" s="31"/>
      <c r="P873" s="31"/>
      <c r="Q873" s="31"/>
      <c r="R873" s="31"/>
      <c r="S873" s="31"/>
      <c r="T873" s="31"/>
      <c r="U873" s="31"/>
      <c r="V873" s="31"/>
      <c r="W873" s="31"/>
      <c r="X873" s="31"/>
      <c r="Y873" s="31"/>
      <c r="Z873" s="31"/>
      <c r="AA873" s="31"/>
    </row>
    <row r="874">
      <c r="A874" s="31"/>
      <c r="D874" s="31"/>
      <c r="E874" s="108"/>
      <c r="F874" s="31"/>
      <c r="G874" s="31"/>
      <c r="H874" s="31"/>
      <c r="I874" s="31"/>
      <c r="J874" s="99"/>
      <c r="K874" s="116"/>
      <c r="L874" s="31"/>
      <c r="M874" s="31"/>
      <c r="N874" s="31"/>
      <c r="O874" s="31"/>
      <c r="P874" s="31"/>
      <c r="Q874" s="31"/>
      <c r="R874" s="31"/>
      <c r="S874" s="31"/>
      <c r="T874" s="31"/>
      <c r="U874" s="31"/>
      <c r="V874" s="31"/>
      <c r="W874" s="31"/>
      <c r="X874" s="31"/>
      <c r="Y874" s="31"/>
      <c r="Z874" s="31"/>
      <c r="AA874" s="31"/>
    </row>
    <row r="875">
      <c r="A875" s="31"/>
      <c r="D875" s="31"/>
      <c r="E875" s="108"/>
      <c r="F875" s="31"/>
      <c r="G875" s="31"/>
      <c r="H875" s="31"/>
      <c r="I875" s="31"/>
      <c r="J875" s="99"/>
      <c r="K875" s="116"/>
      <c r="L875" s="31"/>
      <c r="M875" s="31"/>
      <c r="N875" s="31"/>
      <c r="O875" s="31"/>
      <c r="P875" s="31"/>
      <c r="Q875" s="31"/>
      <c r="R875" s="31"/>
      <c r="S875" s="31"/>
      <c r="T875" s="31"/>
      <c r="U875" s="31"/>
      <c r="V875" s="31"/>
      <c r="W875" s="31"/>
      <c r="X875" s="31"/>
      <c r="Y875" s="31"/>
      <c r="Z875" s="31"/>
      <c r="AA875" s="31"/>
    </row>
    <row r="876">
      <c r="A876" s="31"/>
      <c r="D876" s="31"/>
      <c r="E876" s="108"/>
      <c r="F876" s="31"/>
      <c r="G876" s="31"/>
      <c r="H876" s="31"/>
      <c r="I876" s="31"/>
      <c r="J876" s="99"/>
      <c r="K876" s="116"/>
      <c r="L876" s="31"/>
      <c r="M876" s="31"/>
      <c r="N876" s="31"/>
      <c r="O876" s="31"/>
      <c r="P876" s="31"/>
      <c r="Q876" s="31"/>
      <c r="R876" s="31"/>
      <c r="S876" s="31"/>
      <c r="T876" s="31"/>
      <c r="U876" s="31"/>
      <c r="V876" s="31"/>
      <c r="W876" s="31"/>
      <c r="X876" s="31"/>
      <c r="Y876" s="31"/>
      <c r="Z876" s="31"/>
      <c r="AA876" s="31"/>
    </row>
    <row r="877">
      <c r="A877" s="31"/>
      <c r="D877" s="31"/>
      <c r="E877" s="108"/>
      <c r="F877" s="31"/>
      <c r="G877" s="31"/>
      <c r="H877" s="31"/>
      <c r="I877" s="31"/>
      <c r="J877" s="99"/>
      <c r="K877" s="116"/>
      <c r="L877" s="31"/>
      <c r="M877" s="31"/>
      <c r="N877" s="31"/>
      <c r="O877" s="31"/>
      <c r="P877" s="31"/>
      <c r="Q877" s="31"/>
      <c r="R877" s="31"/>
      <c r="S877" s="31"/>
      <c r="T877" s="31"/>
      <c r="U877" s="31"/>
      <c r="V877" s="31"/>
      <c r="W877" s="31"/>
      <c r="X877" s="31"/>
      <c r="Y877" s="31"/>
      <c r="Z877" s="31"/>
      <c r="AA877" s="31"/>
    </row>
    <row r="878">
      <c r="A878" s="31"/>
      <c r="D878" s="31"/>
      <c r="E878" s="108"/>
      <c r="F878" s="31"/>
      <c r="G878" s="31"/>
      <c r="H878" s="31"/>
      <c r="I878" s="31"/>
      <c r="J878" s="99"/>
      <c r="K878" s="116"/>
      <c r="L878" s="31"/>
      <c r="M878" s="31"/>
      <c r="N878" s="31"/>
      <c r="O878" s="31"/>
      <c r="P878" s="31"/>
      <c r="Q878" s="31"/>
      <c r="R878" s="31"/>
      <c r="S878" s="31"/>
      <c r="T878" s="31"/>
      <c r="U878" s="31"/>
      <c r="V878" s="31"/>
      <c r="W878" s="31"/>
      <c r="X878" s="31"/>
      <c r="Y878" s="31"/>
      <c r="Z878" s="31"/>
      <c r="AA878" s="31"/>
    </row>
    <row r="879">
      <c r="A879" s="31"/>
      <c r="D879" s="31"/>
      <c r="E879" s="108"/>
      <c r="F879" s="31"/>
      <c r="G879" s="31"/>
      <c r="H879" s="31"/>
      <c r="I879" s="31"/>
      <c r="J879" s="99"/>
      <c r="K879" s="116"/>
      <c r="L879" s="31"/>
      <c r="M879" s="31"/>
      <c r="N879" s="31"/>
      <c r="O879" s="31"/>
      <c r="P879" s="31"/>
      <c r="Q879" s="31"/>
      <c r="R879" s="31"/>
      <c r="S879" s="31"/>
      <c r="T879" s="31"/>
      <c r="U879" s="31"/>
      <c r="V879" s="31"/>
      <c r="W879" s="31"/>
      <c r="X879" s="31"/>
      <c r="Y879" s="31"/>
      <c r="Z879" s="31"/>
      <c r="AA879" s="31"/>
    </row>
    <row r="880">
      <c r="A880" s="31"/>
      <c r="D880" s="31"/>
      <c r="E880" s="108"/>
      <c r="F880" s="31"/>
      <c r="G880" s="31"/>
      <c r="H880" s="31"/>
      <c r="I880" s="31"/>
      <c r="J880" s="99"/>
      <c r="K880" s="116"/>
      <c r="L880" s="31"/>
      <c r="M880" s="31"/>
      <c r="N880" s="31"/>
      <c r="O880" s="31"/>
      <c r="P880" s="31"/>
      <c r="Q880" s="31"/>
      <c r="R880" s="31"/>
      <c r="S880" s="31"/>
      <c r="T880" s="31"/>
      <c r="U880" s="31"/>
      <c r="V880" s="31"/>
      <c r="W880" s="31"/>
      <c r="X880" s="31"/>
      <c r="Y880" s="31"/>
      <c r="Z880" s="31"/>
      <c r="AA880" s="31"/>
    </row>
    <row r="881">
      <c r="A881" s="31"/>
      <c r="D881" s="31"/>
      <c r="E881" s="108"/>
      <c r="F881" s="31"/>
      <c r="G881" s="31"/>
      <c r="H881" s="31"/>
      <c r="I881" s="31"/>
      <c r="J881" s="99"/>
      <c r="K881" s="116"/>
      <c r="L881" s="31"/>
      <c r="M881" s="31"/>
      <c r="N881" s="31"/>
      <c r="O881" s="31"/>
      <c r="P881" s="31"/>
      <c r="Q881" s="31"/>
      <c r="R881" s="31"/>
      <c r="S881" s="31"/>
      <c r="T881" s="31"/>
      <c r="U881" s="31"/>
      <c r="V881" s="31"/>
      <c r="W881" s="31"/>
      <c r="X881" s="31"/>
      <c r="Y881" s="31"/>
      <c r="Z881" s="31"/>
      <c r="AA881" s="31"/>
    </row>
    <row r="882">
      <c r="A882" s="31"/>
      <c r="D882" s="31"/>
      <c r="E882" s="108"/>
      <c r="F882" s="31"/>
      <c r="G882" s="31"/>
      <c r="H882" s="31"/>
      <c r="I882" s="31"/>
      <c r="J882" s="99"/>
      <c r="K882" s="116"/>
      <c r="L882" s="31"/>
      <c r="M882" s="31"/>
      <c r="N882" s="31"/>
      <c r="O882" s="31"/>
      <c r="P882" s="31"/>
      <c r="Q882" s="31"/>
      <c r="R882" s="31"/>
      <c r="S882" s="31"/>
      <c r="T882" s="31"/>
      <c r="U882" s="31"/>
      <c r="V882" s="31"/>
      <c r="W882" s="31"/>
      <c r="X882" s="31"/>
      <c r="Y882" s="31"/>
      <c r="Z882" s="31"/>
      <c r="AA882" s="31"/>
    </row>
    <row r="883">
      <c r="A883" s="31"/>
      <c r="D883" s="31"/>
      <c r="E883" s="108"/>
      <c r="F883" s="31"/>
      <c r="G883" s="31"/>
      <c r="H883" s="31"/>
      <c r="I883" s="31"/>
      <c r="J883" s="99"/>
      <c r="K883" s="116"/>
      <c r="L883" s="31"/>
      <c r="M883" s="31"/>
      <c r="N883" s="31"/>
      <c r="O883" s="31"/>
      <c r="P883" s="31"/>
      <c r="Q883" s="31"/>
      <c r="R883" s="31"/>
      <c r="S883" s="31"/>
      <c r="T883" s="31"/>
      <c r="U883" s="31"/>
      <c r="V883" s="31"/>
      <c r="W883" s="31"/>
      <c r="X883" s="31"/>
      <c r="Y883" s="31"/>
      <c r="Z883" s="31"/>
      <c r="AA883" s="31"/>
    </row>
    <row r="884">
      <c r="A884" s="31"/>
      <c r="D884" s="31"/>
      <c r="E884" s="108"/>
      <c r="F884" s="31"/>
      <c r="G884" s="31"/>
      <c r="H884" s="31"/>
      <c r="I884" s="31"/>
      <c r="J884" s="99"/>
      <c r="K884" s="116"/>
      <c r="L884" s="31"/>
      <c r="M884" s="31"/>
      <c r="N884" s="31"/>
      <c r="O884" s="31"/>
      <c r="P884" s="31"/>
      <c r="Q884" s="31"/>
      <c r="R884" s="31"/>
      <c r="S884" s="31"/>
      <c r="T884" s="31"/>
      <c r="U884" s="31"/>
      <c r="V884" s="31"/>
      <c r="W884" s="31"/>
      <c r="X884" s="31"/>
      <c r="Y884" s="31"/>
      <c r="Z884" s="31"/>
      <c r="AA884" s="31"/>
    </row>
    <row r="885">
      <c r="A885" s="31"/>
      <c r="D885" s="31"/>
      <c r="E885" s="108"/>
      <c r="F885" s="31"/>
      <c r="G885" s="31"/>
      <c r="H885" s="31"/>
      <c r="I885" s="31"/>
      <c r="J885" s="99"/>
      <c r="K885" s="116"/>
      <c r="L885" s="31"/>
      <c r="M885" s="31"/>
      <c r="N885" s="31"/>
      <c r="O885" s="31"/>
      <c r="P885" s="31"/>
      <c r="Q885" s="31"/>
      <c r="R885" s="31"/>
      <c r="S885" s="31"/>
      <c r="T885" s="31"/>
      <c r="U885" s="31"/>
      <c r="V885" s="31"/>
      <c r="W885" s="31"/>
      <c r="X885" s="31"/>
      <c r="Y885" s="31"/>
      <c r="Z885" s="31"/>
      <c r="AA885" s="31"/>
    </row>
    <row r="886">
      <c r="A886" s="31"/>
      <c r="D886" s="31"/>
      <c r="E886" s="108"/>
      <c r="F886" s="31"/>
      <c r="G886" s="31"/>
      <c r="H886" s="31"/>
      <c r="I886" s="31"/>
      <c r="J886" s="99"/>
      <c r="K886" s="116"/>
      <c r="L886" s="31"/>
      <c r="M886" s="31"/>
      <c r="N886" s="31"/>
      <c r="O886" s="31"/>
      <c r="P886" s="31"/>
      <c r="Q886" s="31"/>
      <c r="R886" s="31"/>
      <c r="S886" s="31"/>
      <c r="T886" s="31"/>
      <c r="U886" s="31"/>
      <c r="V886" s="31"/>
      <c r="W886" s="31"/>
      <c r="X886" s="31"/>
      <c r="Y886" s="31"/>
      <c r="Z886" s="31"/>
      <c r="AA886" s="31"/>
    </row>
    <row r="887">
      <c r="A887" s="31"/>
      <c r="D887" s="31"/>
      <c r="E887" s="108"/>
      <c r="F887" s="31"/>
      <c r="G887" s="31"/>
      <c r="H887" s="31"/>
      <c r="I887" s="31"/>
      <c r="J887" s="99"/>
      <c r="K887" s="116"/>
      <c r="L887" s="31"/>
      <c r="M887" s="31"/>
      <c r="N887" s="31"/>
      <c r="O887" s="31"/>
      <c r="P887" s="31"/>
      <c r="Q887" s="31"/>
      <c r="R887" s="31"/>
      <c r="S887" s="31"/>
      <c r="T887" s="31"/>
      <c r="U887" s="31"/>
      <c r="V887" s="31"/>
      <c r="W887" s="31"/>
      <c r="X887" s="31"/>
      <c r="Y887" s="31"/>
      <c r="Z887" s="31"/>
      <c r="AA887" s="31"/>
    </row>
    <row r="888">
      <c r="A888" s="31"/>
      <c r="D888" s="31"/>
      <c r="E888" s="108"/>
      <c r="F888" s="31"/>
      <c r="G888" s="31"/>
      <c r="H888" s="31"/>
      <c r="I888" s="31"/>
      <c r="J888" s="99"/>
      <c r="K888" s="116"/>
      <c r="L888" s="31"/>
      <c r="M888" s="31"/>
      <c r="N888" s="31"/>
      <c r="O888" s="31"/>
      <c r="P888" s="31"/>
      <c r="Q888" s="31"/>
      <c r="R888" s="31"/>
      <c r="S888" s="31"/>
      <c r="T888" s="31"/>
      <c r="U888" s="31"/>
      <c r="V888" s="31"/>
      <c r="W888" s="31"/>
      <c r="X888" s="31"/>
      <c r="Y888" s="31"/>
      <c r="Z888" s="31"/>
      <c r="AA888" s="31"/>
    </row>
    <row r="889">
      <c r="A889" s="31"/>
      <c r="D889" s="31"/>
      <c r="E889" s="108"/>
      <c r="F889" s="31"/>
      <c r="G889" s="31"/>
      <c r="H889" s="31"/>
      <c r="I889" s="31"/>
      <c r="J889" s="99"/>
      <c r="K889" s="116"/>
      <c r="L889" s="31"/>
      <c r="M889" s="31"/>
      <c r="N889" s="31"/>
      <c r="O889" s="31"/>
      <c r="P889" s="31"/>
      <c r="Q889" s="31"/>
      <c r="R889" s="31"/>
      <c r="S889" s="31"/>
      <c r="T889" s="31"/>
      <c r="U889" s="31"/>
      <c r="V889" s="31"/>
      <c r="W889" s="31"/>
      <c r="X889" s="31"/>
      <c r="Y889" s="31"/>
      <c r="Z889" s="31"/>
      <c r="AA889" s="31"/>
    </row>
    <row r="890">
      <c r="A890" s="31"/>
      <c r="D890" s="31"/>
      <c r="E890" s="108"/>
      <c r="F890" s="31"/>
      <c r="G890" s="31"/>
      <c r="H890" s="31"/>
      <c r="I890" s="31"/>
      <c r="J890" s="99"/>
      <c r="K890" s="116"/>
      <c r="L890" s="31"/>
      <c r="M890" s="31"/>
      <c r="N890" s="31"/>
      <c r="O890" s="31"/>
      <c r="P890" s="31"/>
      <c r="Q890" s="31"/>
      <c r="R890" s="31"/>
      <c r="S890" s="31"/>
      <c r="T890" s="31"/>
      <c r="U890" s="31"/>
      <c r="V890" s="31"/>
      <c r="W890" s="31"/>
      <c r="X890" s="31"/>
      <c r="Y890" s="31"/>
      <c r="Z890" s="31"/>
      <c r="AA890" s="31"/>
    </row>
    <row r="891">
      <c r="A891" s="31"/>
      <c r="D891" s="31"/>
      <c r="E891" s="108"/>
      <c r="F891" s="31"/>
      <c r="G891" s="31"/>
      <c r="H891" s="31"/>
      <c r="I891" s="31"/>
      <c r="J891" s="99"/>
      <c r="K891" s="116"/>
      <c r="L891" s="31"/>
      <c r="M891" s="31"/>
      <c r="N891" s="31"/>
      <c r="O891" s="31"/>
      <c r="P891" s="31"/>
      <c r="Q891" s="31"/>
      <c r="R891" s="31"/>
      <c r="S891" s="31"/>
      <c r="T891" s="31"/>
      <c r="U891" s="31"/>
      <c r="V891" s="31"/>
      <c r="W891" s="31"/>
      <c r="X891" s="31"/>
      <c r="Y891" s="31"/>
      <c r="Z891" s="31"/>
      <c r="AA891" s="31"/>
    </row>
    <row r="892">
      <c r="A892" s="31"/>
      <c r="D892" s="31"/>
      <c r="E892" s="108"/>
      <c r="F892" s="31"/>
      <c r="G892" s="31"/>
      <c r="H892" s="31"/>
      <c r="I892" s="31"/>
      <c r="J892" s="99"/>
      <c r="K892" s="116"/>
      <c r="L892" s="31"/>
      <c r="M892" s="31"/>
      <c r="N892" s="31"/>
      <c r="O892" s="31"/>
      <c r="P892" s="31"/>
      <c r="Q892" s="31"/>
      <c r="R892" s="31"/>
      <c r="S892" s="31"/>
      <c r="T892" s="31"/>
      <c r="U892" s="31"/>
      <c r="V892" s="31"/>
      <c r="W892" s="31"/>
      <c r="X892" s="31"/>
      <c r="Y892" s="31"/>
      <c r="Z892" s="31"/>
      <c r="AA892" s="31"/>
    </row>
    <row r="893">
      <c r="A893" s="31"/>
      <c r="D893" s="31"/>
      <c r="E893" s="108"/>
      <c r="F893" s="31"/>
      <c r="G893" s="31"/>
      <c r="H893" s="31"/>
      <c r="I893" s="31"/>
      <c r="J893" s="99"/>
      <c r="K893" s="116"/>
      <c r="L893" s="31"/>
      <c r="M893" s="31"/>
      <c r="N893" s="31"/>
      <c r="O893" s="31"/>
      <c r="P893" s="31"/>
      <c r="Q893" s="31"/>
      <c r="R893" s="31"/>
      <c r="S893" s="31"/>
      <c r="T893" s="31"/>
      <c r="U893" s="31"/>
      <c r="V893" s="31"/>
      <c r="W893" s="31"/>
      <c r="X893" s="31"/>
      <c r="Y893" s="31"/>
      <c r="Z893" s="31"/>
      <c r="AA893" s="31"/>
    </row>
    <row r="894">
      <c r="A894" s="31"/>
      <c r="D894" s="31"/>
      <c r="E894" s="108"/>
      <c r="F894" s="31"/>
      <c r="G894" s="31"/>
      <c r="H894" s="31"/>
      <c r="I894" s="31"/>
      <c r="J894" s="99"/>
      <c r="K894" s="116"/>
      <c r="L894" s="31"/>
      <c r="M894" s="31"/>
      <c r="N894" s="31"/>
      <c r="O894" s="31"/>
      <c r="P894" s="31"/>
      <c r="Q894" s="31"/>
      <c r="R894" s="31"/>
      <c r="S894" s="31"/>
      <c r="T894" s="31"/>
      <c r="U894" s="31"/>
      <c r="V894" s="31"/>
      <c r="W894" s="31"/>
      <c r="X894" s="31"/>
      <c r="Y894" s="31"/>
      <c r="Z894" s="31"/>
      <c r="AA894" s="31"/>
    </row>
    <row r="895">
      <c r="A895" s="31"/>
      <c r="D895" s="31"/>
      <c r="E895" s="108"/>
      <c r="F895" s="31"/>
      <c r="G895" s="31"/>
      <c r="H895" s="31"/>
      <c r="I895" s="31"/>
      <c r="J895" s="99"/>
      <c r="K895" s="116"/>
      <c r="L895" s="31"/>
      <c r="M895" s="31"/>
      <c r="N895" s="31"/>
      <c r="O895" s="31"/>
      <c r="P895" s="31"/>
      <c r="Q895" s="31"/>
      <c r="R895" s="31"/>
      <c r="S895" s="31"/>
      <c r="T895" s="31"/>
      <c r="U895" s="31"/>
      <c r="V895" s="31"/>
      <c r="W895" s="31"/>
      <c r="X895" s="31"/>
      <c r="Y895" s="31"/>
      <c r="Z895" s="31"/>
      <c r="AA895" s="31"/>
    </row>
    <row r="896">
      <c r="A896" s="31"/>
      <c r="D896" s="31"/>
      <c r="E896" s="108"/>
      <c r="F896" s="31"/>
      <c r="G896" s="31"/>
      <c r="H896" s="31"/>
      <c r="I896" s="31"/>
      <c r="J896" s="99"/>
      <c r="K896" s="116"/>
      <c r="L896" s="31"/>
      <c r="M896" s="31"/>
      <c r="N896" s="31"/>
      <c r="O896" s="31"/>
      <c r="P896" s="31"/>
      <c r="Q896" s="31"/>
      <c r="R896" s="31"/>
      <c r="S896" s="31"/>
      <c r="T896" s="31"/>
      <c r="U896" s="31"/>
      <c r="V896" s="31"/>
      <c r="W896" s="31"/>
      <c r="X896" s="31"/>
      <c r="Y896" s="31"/>
      <c r="Z896" s="31"/>
      <c r="AA896" s="31"/>
    </row>
    <row r="897">
      <c r="A897" s="31"/>
      <c r="D897" s="31"/>
      <c r="E897" s="108"/>
      <c r="F897" s="31"/>
      <c r="G897" s="31"/>
      <c r="H897" s="31"/>
      <c r="I897" s="31"/>
      <c r="J897" s="99"/>
      <c r="K897" s="116"/>
      <c r="L897" s="31"/>
      <c r="M897" s="31"/>
      <c r="N897" s="31"/>
      <c r="O897" s="31"/>
      <c r="P897" s="31"/>
      <c r="Q897" s="31"/>
      <c r="R897" s="31"/>
      <c r="S897" s="31"/>
      <c r="T897" s="31"/>
      <c r="U897" s="31"/>
      <c r="V897" s="31"/>
      <c r="W897" s="31"/>
      <c r="X897" s="31"/>
      <c r="Y897" s="31"/>
      <c r="Z897" s="31"/>
      <c r="AA897" s="31"/>
    </row>
    <row r="898">
      <c r="A898" s="31"/>
      <c r="D898" s="31"/>
      <c r="E898" s="108"/>
      <c r="F898" s="31"/>
      <c r="G898" s="31"/>
      <c r="H898" s="31"/>
      <c r="I898" s="31"/>
      <c r="J898" s="99"/>
      <c r="K898" s="116"/>
      <c r="L898" s="31"/>
      <c r="M898" s="31"/>
      <c r="N898" s="31"/>
      <c r="O898" s="31"/>
      <c r="P898" s="31"/>
      <c r="Q898" s="31"/>
      <c r="R898" s="31"/>
      <c r="S898" s="31"/>
      <c r="T898" s="31"/>
      <c r="U898" s="31"/>
      <c r="V898" s="31"/>
      <c r="W898" s="31"/>
      <c r="X898" s="31"/>
      <c r="Y898" s="31"/>
      <c r="Z898" s="31"/>
      <c r="AA898" s="31"/>
    </row>
    <row r="899">
      <c r="A899" s="31"/>
      <c r="D899" s="31"/>
      <c r="E899" s="108"/>
      <c r="F899" s="31"/>
      <c r="G899" s="31"/>
      <c r="H899" s="31"/>
      <c r="I899" s="31"/>
      <c r="J899" s="99"/>
      <c r="K899" s="116"/>
      <c r="L899" s="31"/>
      <c r="M899" s="31"/>
      <c r="N899" s="31"/>
      <c r="O899" s="31"/>
      <c r="P899" s="31"/>
      <c r="Q899" s="31"/>
      <c r="R899" s="31"/>
      <c r="S899" s="31"/>
      <c r="T899" s="31"/>
      <c r="U899" s="31"/>
      <c r="V899" s="31"/>
      <c r="W899" s="31"/>
      <c r="X899" s="31"/>
      <c r="Y899" s="31"/>
      <c r="Z899" s="31"/>
      <c r="AA899" s="31"/>
    </row>
    <row r="900">
      <c r="A900" s="31"/>
      <c r="D900" s="31"/>
      <c r="E900" s="108"/>
      <c r="F900" s="31"/>
      <c r="G900" s="31"/>
      <c r="H900" s="31"/>
      <c r="I900" s="31"/>
      <c r="J900" s="99"/>
      <c r="K900" s="116"/>
      <c r="L900" s="31"/>
      <c r="M900" s="31"/>
      <c r="N900" s="31"/>
      <c r="O900" s="31"/>
      <c r="P900" s="31"/>
      <c r="Q900" s="31"/>
      <c r="R900" s="31"/>
      <c r="S900" s="31"/>
      <c r="T900" s="31"/>
      <c r="U900" s="31"/>
      <c r="V900" s="31"/>
      <c r="W900" s="31"/>
      <c r="X900" s="31"/>
      <c r="Y900" s="31"/>
      <c r="Z900" s="31"/>
      <c r="AA900" s="31"/>
    </row>
    <row r="901">
      <c r="A901" s="31"/>
      <c r="D901" s="31"/>
      <c r="E901" s="108"/>
      <c r="F901" s="31"/>
      <c r="G901" s="31"/>
      <c r="H901" s="31"/>
      <c r="I901" s="31"/>
      <c r="J901" s="99"/>
      <c r="K901" s="116"/>
      <c r="L901" s="31"/>
      <c r="M901" s="31"/>
      <c r="N901" s="31"/>
      <c r="O901" s="31"/>
      <c r="P901" s="31"/>
      <c r="Q901" s="31"/>
      <c r="R901" s="31"/>
      <c r="S901" s="31"/>
      <c r="T901" s="31"/>
      <c r="U901" s="31"/>
      <c r="V901" s="31"/>
      <c r="W901" s="31"/>
      <c r="X901" s="31"/>
      <c r="Y901" s="31"/>
      <c r="Z901" s="31"/>
      <c r="AA901" s="31"/>
    </row>
    <row r="902">
      <c r="A902" s="31"/>
      <c r="D902" s="31"/>
      <c r="E902" s="108"/>
      <c r="F902" s="31"/>
      <c r="G902" s="31"/>
      <c r="H902" s="31"/>
      <c r="I902" s="31"/>
      <c r="J902" s="99"/>
      <c r="K902" s="116"/>
      <c r="L902" s="31"/>
      <c r="M902" s="31"/>
      <c r="N902" s="31"/>
      <c r="O902" s="31"/>
      <c r="P902" s="31"/>
      <c r="Q902" s="31"/>
      <c r="R902" s="31"/>
      <c r="S902" s="31"/>
      <c r="T902" s="31"/>
      <c r="U902" s="31"/>
      <c r="V902" s="31"/>
      <c r="W902" s="31"/>
      <c r="X902" s="31"/>
      <c r="Y902" s="31"/>
      <c r="Z902" s="31"/>
      <c r="AA902" s="31"/>
    </row>
    <row r="903">
      <c r="A903" s="31"/>
      <c r="D903" s="31"/>
      <c r="E903" s="108"/>
      <c r="F903" s="31"/>
      <c r="G903" s="31"/>
      <c r="H903" s="31"/>
      <c r="I903" s="31"/>
      <c r="J903" s="99"/>
      <c r="K903" s="116"/>
      <c r="L903" s="31"/>
      <c r="M903" s="31"/>
      <c r="N903" s="31"/>
      <c r="O903" s="31"/>
      <c r="P903" s="31"/>
      <c r="Q903" s="31"/>
      <c r="R903" s="31"/>
      <c r="S903" s="31"/>
      <c r="T903" s="31"/>
      <c r="U903" s="31"/>
      <c r="V903" s="31"/>
      <c r="W903" s="31"/>
      <c r="X903" s="31"/>
      <c r="Y903" s="31"/>
      <c r="Z903" s="31"/>
      <c r="AA903" s="31"/>
    </row>
    <row r="904">
      <c r="A904" s="31"/>
      <c r="D904" s="31"/>
      <c r="E904" s="108"/>
      <c r="F904" s="31"/>
      <c r="G904" s="31"/>
      <c r="H904" s="31"/>
      <c r="I904" s="31"/>
      <c r="J904" s="99"/>
      <c r="K904" s="116"/>
      <c r="L904" s="31"/>
      <c r="M904" s="31"/>
      <c r="N904" s="31"/>
      <c r="O904" s="31"/>
      <c r="P904" s="31"/>
      <c r="Q904" s="31"/>
      <c r="R904" s="31"/>
      <c r="S904" s="31"/>
      <c r="T904" s="31"/>
      <c r="U904" s="31"/>
      <c r="V904" s="31"/>
      <c r="W904" s="31"/>
      <c r="X904" s="31"/>
      <c r="Y904" s="31"/>
      <c r="Z904" s="31"/>
      <c r="AA904" s="31"/>
    </row>
    <row r="905">
      <c r="A905" s="31"/>
      <c r="D905" s="31"/>
      <c r="E905" s="108"/>
      <c r="F905" s="31"/>
      <c r="G905" s="31"/>
      <c r="H905" s="31"/>
      <c r="I905" s="31"/>
      <c r="J905" s="99"/>
      <c r="K905" s="116"/>
      <c r="L905" s="31"/>
      <c r="M905" s="31"/>
      <c r="N905" s="31"/>
      <c r="O905" s="31"/>
      <c r="P905" s="31"/>
      <c r="Q905" s="31"/>
      <c r="R905" s="31"/>
      <c r="S905" s="31"/>
      <c r="T905" s="31"/>
      <c r="U905" s="31"/>
      <c r="V905" s="31"/>
      <c r="W905" s="31"/>
      <c r="X905" s="31"/>
      <c r="Y905" s="31"/>
      <c r="Z905" s="31"/>
      <c r="AA905" s="31"/>
    </row>
    <row r="906">
      <c r="A906" s="31"/>
      <c r="D906" s="31"/>
      <c r="E906" s="108"/>
      <c r="F906" s="31"/>
      <c r="G906" s="31"/>
      <c r="H906" s="31"/>
      <c r="I906" s="31"/>
      <c r="J906" s="99"/>
      <c r="K906" s="116"/>
      <c r="L906" s="31"/>
      <c r="M906" s="31"/>
      <c r="N906" s="31"/>
      <c r="O906" s="31"/>
      <c r="P906" s="31"/>
      <c r="Q906" s="31"/>
      <c r="R906" s="31"/>
      <c r="S906" s="31"/>
      <c r="T906" s="31"/>
      <c r="U906" s="31"/>
      <c r="V906" s="31"/>
      <c r="W906" s="31"/>
      <c r="X906" s="31"/>
      <c r="Y906" s="31"/>
      <c r="Z906" s="31"/>
      <c r="AA906" s="31"/>
    </row>
    <row r="907">
      <c r="A907" s="31"/>
      <c r="D907" s="31"/>
      <c r="E907" s="108"/>
      <c r="F907" s="31"/>
      <c r="G907" s="31"/>
      <c r="H907" s="31"/>
      <c r="I907" s="31"/>
      <c r="J907" s="99"/>
      <c r="K907" s="116"/>
      <c r="L907" s="31"/>
      <c r="M907" s="31"/>
      <c r="N907" s="31"/>
      <c r="O907" s="31"/>
      <c r="P907" s="31"/>
      <c r="Q907" s="31"/>
      <c r="R907" s="31"/>
      <c r="S907" s="31"/>
      <c r="T907" s="31"/>
      <c r="U907" s="31"/>
      <c r="V907" s="31"/>
      <c r="W907" s="31"/>
      <c r="X907" s="31"/>
      <c r="Y907" s="31"/>
      <c r="Z907" s="31"/>
      <c r="AA907" s="31"/>
    </row>
    <row r="908">
      <c r="A908" s="31"/>
      <c r="D908" s="31"/>
      <c r="E908" s="108"/>
      <c r="F908" s="31"/>
      <c r="G908" s="31"/>
      <c r="H908" s="31"/>
      <c r="I908" s="31"/>
      <c r="J908" s="99"/>
      <c r="K908" s="116"/>
      <c r="L908" s="31"/>
      <c r="M908" s="31"/>
      <c r="N908" s="31"/>
      <c r="O908" s="31"/>
      <c r="P908" s="31"/>
      <c r="Q908" s="31"/>
      <c r="R908" s="31"/>
      <c r="S908" s="31"/>
      <c r="T908" s="31"/>
      <c r="U908" s="31"/>
      <c r="V908" s="31"/>
      <c r="W908" s="31"/>
      <c r="X908" s="31"/>
      <c r="Y908" s="31"/>
      <c r="Z908" s="31"/>
      <c r="AA908" s="31"/>
    </row>
    <row r="909">
      <c r="A909" s="31"/>
      <c r="D909" s="31"/>
      <c r="E909" s="108"/>
      <c r="F909" s="31"/>
      <c r="G909" s="31"/>
      <c r="H909" s="31"/>
      <c r="I909" s="31"/>
      <c r="J909" s="99"/>
      <c r="K909" s="116"/>
      <c r="L909" s="31"/>
      <c r="M909" s="31"/>
      <c r="N909" s="31"/>
      <c r="O909" s="31"/>
      <c r="P909" s="31"/>
      <c r="Q909" s="31"/>
      <c r="R909" s="31"/>
      <c r="S909" s="31"/>
      <c r="T909" s="31"/>
      <c r="U909" s="31"/>
      <c r="V909" s="31"/>
      <c r="W909" s="31"/>
      <c r="X909" s="31"/>
      <c r="Y909" s="31"/>
      <c r="Z909" s="31"/>
      <c r="AA909" s="31"/>
    </row>
    <row r="910">
      <c r="A910" s="31"/>
      <c r="D910" s="31"/>
      <c r="E910" s="108"/>
      <c r="F910" s="31"/>
      <c r="G910" s="31"/>
      <c r="H910" s="31"/>
      <c r="I910" s="31"/>
      <c r="J910" s="99"/>
      <c r="K910" s="116"/>
      <c r="L910" s="31"/>
      <c r="M910" s="31"/>
      <c r="N910" s="31"/>
      <c r="O910" s="31"/>
      <c r="P910" s="31"/>
      <c r="Q910" s="31"/>
      <c r="R910" s="31"/>
      <c r="S910" s="31"/>
      <c r="T910" s="31"/>
      <c r="U910" s="31"/>
      <c r="V910" s="31"/>
      <c r="W910" s="31"/>
      <c r="X910" s="31"/>
      <c r="Y910" s="31"/>
      <c r="Z910" s="31"/>
      <c r="AA910" s="31"/>
    </row>
    <row r="911">
      <c r="A911" s="31"/>
      <c r="D911" s="31"/>
      <c r="E911" s="108"/>
      <c r="F911" s="31"/>
      <c r="G911" s="31"/>
      <c r="H911" s="31"/>
      <c r="I911" s="31"/>
      <c r="J911" s="99"/>
      <c r="K911" s="116"/>
      <c r="L911" s="31"/>
      <c r="M911" s="31"/>
      <c r="N911" s="31"/>
      <c r="O911" s="31"/>
      <c r="P911" s="31"/>
      <c r="Q911" s="31"/>
      <c r="R911" s="31"/>
      <c r="S911" s="31"/>
      <c r="T911" s="31"/>
      <c r="U911" s="31"/>
      <c r="V911" s="31"/>
      <c r="W911" s="31"/>
      <c r="X911" s="31"/>
      <c r="Y911" s="31"/>
      <c r="Z911" s="31"/>
      <c r="AA911" s="31"/>
    </row>
    <row r="912">
      <c r="A912" s="31"/>
      <c r="D912" s="31"/>
      <c r="E912" s="108"/>
      <c r="F912" s="31"/>
      <c r="G912" s="31"/>
      <c r="H912" s="31"/>
      <c r="I912" s="31"/>
      <c r="J912" s="99"/>
      <c r="K912" s="116"/>
      <c r="L912" s="31"/>
      <c r="M912" s="31"/>
      <c r="N912" s="31"/>
      <c r="O912" s="31"/>
      <c r="P912" s="31"/>
      <c r="Q912" s="31"/>
      <c r="R912" s="31"/>
      <c r="S912" s="31"/>
      <c r="T912" s="31"/>
      <c r="U912" s="31"/>
      <c r="V912" s="31"/>
      <c r="W912" s="31"/>
      <c r="X912" s="31"/>
      <c r="Y912" s="31"/>
      <c r="Z912" s="31"/>
      <c r="AA912" s="31"/>
    </row>
    <row r="913">
      <c r="A913" s="31"/>
      <c r="D913" s="31"/>
      <c r="E913" s="108"/>
      <c r="F913" s="31"/>
      <c r="G913" s="31"/>
      <c r="H913" s="31"/>
      <c r="I913" s="31"/>
      <c r="J913" s="99"/>
      <c r="K913" s="116"/>
      <c r="L913" s="31"/>
      <c r="M913" s="31"/>
      <c r="N913" s="31"/>
      <c r="O913" s="31"/>
      <c r="P913" s="31"/>
      <c r="Q913" s="31"/>
      <c r="R913" s="31"/>
      <c r="S913" s="31"/>
      <c r="T913" s="31"/>
      <c r="U913" s="31"/>
      <c r="V913" s="31"/>
      <c r="W913" s="31"/>
      <c r="X913" s="31"/>
      <c r="Y913" s="31"/>
      <c r="Z913" s="31"/>
      <c r="AA913" s="31"/>
    </row>
    <row r="914">
      <c r="A914" s="31"/>
      <c r="D914" s="31"/>
      <c r="E914" s="108"/>
      <c r="F914" s="31"/>
      <c r="G914" s="31"/>
      <c r="H914" s="31"/>
      <c r="I914" s="31"/>
      <c r="J914" s="99"/>
      <c r="K914" s="116"/>
      <c r="L914" s="31"/>
      <c r="M914" s="31"/>
      <c r="N914" s="31"/>
      <c r="O914" s="31"/>
      <c r="P914" s="31"/>
      <c r="Q914" s="31"/>
      <c r="R914" s="31"/>
      <c r="S914" s="31"/>
      <c r="T914" s="31"/>
      <c r="U914" s="31"/>
      <c r="V914" s="31"/>
      <c r="W914" s="31"/>
      <c r="X914" s="31"/>
      <c r="Y914" s="31"/>
      <c r="Z914" s="31"/>
      <c r="AA914" s="31"/>
    </row>
    <row r="915">
      <c r="A915" s="31"/>
      <c r="D915" s="31"/>
      <c r="E915" s="108"/>
      <c r="F915" s="31"/>
      <c r="G915" s="31"/>
      <c r="H915" s="31"/>
      <c r="I915" s="31"/>
      <c r="J915" s="99"/>
      <c r="K915" s="116"/>
      <c r="L915" s="31"/>
      <c r="M915" s="31"/>
      <c r="N915" s="31"/>
      <c r="O915" s="31"/>
      <c r="P915" s="31"/>
      <c r="Q915" s="31"/>
      <c r="R915" s="31"/>
      <c r="S915" s="31"/>
      <c r="T915" s="31"/>
      <c r="U915" s="31"/>
      <c r="V915" s="31"/>
      <c r="W915" s="31"/>
      <c r="X915" s="31"/>
      <c r="Y915" s="31"/>
      <c r="Z915" s="31"/>
      <c r="AA915" s="31"/>
    </row>
    <row r="916">
      <c r="A916" s="31"/>
      <c r="D916" s="31"/>
      <c r="E916" s="108"/>
      <c r="F916" s="31"/>
      <c r="G916" s="31"/>
      <c r="H916" s="31"/>
      <c r="I916" s="31"/>
      <c r="J916" s="99"/>
      <c r="K916" s="116"/>
      <c r="L916" s="31"/>
      <c r="M916" s="31"/>
      <c r="N916" s="31"/>
      <c r="O916" s="31"/>
      <c r="P916" s="31"/>
      <c r="Q916" s="31"/>
      <c r="R916" s="31"/>
      <c r="S916" s="31"/>
      <c r="T916" s="31"/>
      <c r="U916" s="31"/>
      <c r="V916" s="31"/>
      <c r="W916" s="31"/>
      <c r="X916" s="31"/>
      <c r="Y916" s="31"/>
      <c r="Z916" s="31"/>
      <c r="AA916" s="31"/>
    </row>
    <row r="917">
      <c r="A917" s="31"/>
      <c r="D917" s="31"/>
      <c r="E917" s="108"/>
      <c r="F917" s="31"/>
      <c r="G917" s="31"/>
      <c r="H917" s="31"/>
      <c r="I917" s="31"/>
      <c r="J917" s="99"/>
      <c r="K917" s="116"/>
      <c r="L917" s="31"/>
      <c r="M917" s="31"/>
      <c r="N917" s="31"/>
      <c r="O917" s="31"/>
      <c r="P917" s="31"/>
      <c r="Q917" s="31"/>
      <c r="R917" s="31"/>
      <c r="S917" s="31"/>
      <c r="T917" s="31"/>
      <c r="U917" s="31"/>
      <c r="V917" s="31"/>
      <c r="W917" s="31"/>
      <c r="X917" s="31"/>
      <c r="Y917" s="31"/>
      <c r="Z917" s="31"/>
      <c r="AA917" s="31"/>
    </row>
    <row r="918">
      <c r="A918" s="31"/>
      <c r="D918" s="31"/>
      <c r="E918" s="108"/>
      <c r="F918" s="31"/>
      <c r="G918" s="31"/>
      <c r="H918" s="31"/>
      <c r="I918" s="31"/>
      <c r="J918" s="99"/>
      <c r="K918" s="116"/>
      <c r="L918" s="31"/>
      <c r="M918" s="31"/>
      <c r="N918" s="31"/>
      <c r="O918" s="31"/>
      <c r="P918" s="31"/>
      <c r="Q918" s="31"/>
      <c r="R918" s="31"/>
      <c r="S918" s="31"/>
      <c r="T918" s="31"/>
      <c r="U918" s="31"/>
      <c r="V918" s="31"/>
      <c r="W918" s="31"/>
      <c r="X918" s="31"/>
      <c r="Y918" s="31"/>
      <c r="Z918" s="31"/>
      <c r="AA918" s="31"/>
    </row>
    <row r="919">
      <c r="A919" s="31"/>
      <c r="D919" s="31"/>
      <c r="E919" s="108"/>
      <c r="F919" s="31"/>
      <c r="G919" s="31"/>
      <c r="H919" s="31"/>
      <c r="I919" s="31"/>
      <c r="J919" s="99"/>
      <c r="K919" s="116"/>
      <c r="L919" s="31"/>
      <c r="M919" s="31"/>
      <c r="N919" s="31"/>
      <c r="O919" s="31"/>
      <c r="P919" s="31"/>
      <c r="Q919" s="31"/>
      <c r="R919" s="31"/>
      <c r="S919" s="31"/>
      <c r="T919" s="31"/>
      <c r="U919" s="31"/>
      <c r="V919" s="31"/>
      <c r="W919" s="31"/>
      <c r="X919" s="31"/>
      <c r="Y919" s="31"/>
      <c r="Z919" s="31"/>
      <c r="AA919" s="31"/>
    </row>
    <row r="920">
      <c r="A920" s="31"/>
      <c r="D920" s="31"/>
      <c r="E920" s="108"/>
      <c r="F920" s="31"/>
      <c r="G920" s="31"/>
      <c r="H920" s="31"/>
      <c r="I920" s="31"/>
      <c r="J920" s="99"/>
      <c r="K920" s="116"/>
      <c r="L920" s="31"/>
      <c r="M920" s="31"/>
      <c r="N920" s="31"/>
      <c r="O920" s="31"/>
      <c r="P920" s="31"/>
      <c r="Q920" s="31"/>
      <c r="R920" s="31"/>
      <c r="S920" s="31"/>
      <c r="T920" s="31"/>
      <c r="U920" s="31"/>
      <c r="V920" s="31"/>
      <c r="W920" s="31"/>
      <c r="X920" s="31"/>
      <c r="Y920" s="31"/>
      <c r="Z920" s="31"/>
      <c r="AA920" s="31"/>
    </row>
    <row r="921">
      <c r="A921" s="31"/>
      <c r="D921" s="31"/>
      <c r="E921" s="108"/>
      <c r="F921" s="31"/>
      <c r="G921" s="31"/>
      <c r="H921" s="31"/>
      <c r="I921" s="31"/>
      <c r="J921" s="99"/>
      <c r="K921" s="116"/>
      <c r="L921" s="31"/>
      <c r="M921" s="31"/>
      <c r="N921" s="31"/>
      <c r="O921" s="31"/>
      <c r="P921" s="31"/>
      <c r="Q921" s="31"/>
      <c r="R921" s="31"/>
      <c r="S921" s="31"/>
      <c r="T921" s="31"/>
      <c r="U921" s="31"/>
      <c r="V921" s="31"/>
      <c r="W921" s="31"/>
      <c r="X921" s="31"/>
      <c r="Y921" s="31"/>
      <c r="Z921" s="31"/>
      <c r="AA921" s="31"/>
    </row>
    <row r="922">
      <c r="A922" s="31"/>
      <c r="D922" s="31"/>
      <c r="E922" s="108"/>
      <c r="F922" s="31"/>
      <c r="G922" s="31"/>
      <c r="H922" s="31"/>
      <c r="I922" s="31"/>
      <c r="J922" s="99"/>
      <c r="K922" s="116"/>
      <c r="L922" s="31"/>
      <c r="M922" s="31"/>
      <c r="N922" s="31"/>
      <c r="O922" s="31"/>
      <c r="P922" s="31"/>
      <c r="Q922" s="31"/>
      <c r="R922" s="31"/>
      <c r="S922" s="31"/>
      <c r="T922" s="31"/>
      <c r="U922" s="31"/>
      <c r="V922" s="31"/>
      <c r="W922" s="31"/>
      <c r="X922" s="31"/>
      <c r="Y922" s="31"/>
      <c r="Z922" s="31"/>
      <c r="AA922" s="31"/>
    </row>
    <row r="923">
      <c r="A923" s="31"/>
      <c r="D923" s="31"/>
      <c r="E923" s="108"/>
      <c r="F923" s="31"/>
      <c r="G923" s="31"/>
      <c r="H923" s="31"/>
      <c r="I923" s="31"/>
      <c r="J923" s="99"/>
      <c r="K923" s="116"/>
      <c r="L923" s="31"/>
      <c r="M923" s="31"/>
      <c r="N923" s="31"/>
      <c r="O923" s="31"/>
      <c r="P923" s="31"/>
      <c r="Q923" s="31"/>
      <c r="R923" s="31"/>
      <c r="S923" s="31"/>
      <c r="T923" s="31"/>
      <c r="U923" s="31"/>
      <c r="V923" s="31"/>
      <c r="W923" s="31"/>
      <c r="X923" s="31"/>
      <c r="Y923" s="31"/>
      <c r="Z923" s="31"/>
      <c r="AA923" s="31"/>
    </row>
    <row r="924">
      <c r="A924" s="31"/>
      <c r="D924" s="31"/>
      <c r="E924" s="108"/>
      <c r="F924" s="31"/>
      <c r="G924" s="31"/>
      <c r="H924" s="31"/>
      <c r="I924" s="31"/>
      <c r="J924" s="99"/>
      <c r="K924" s="116"/>
      <c r="L924" s="31"/>
      <c r="M924" s="31"/>
      <c r="N924" s="31"/>
      <c r="O924" s="31"/>
      <c r="P924" s="31"/>
      <c r="Q924" s="31"/>
      <c r="R924" s="31"/>
      <c r="S924" s="31"/>
      <c r="T924" s="31"/>
      <c r="U924" s="31"/>
      <c r="V924" s="31"/>
      <c r="W924" s="31"/>
      <c r="X924" s="31"/>
      <c r="Y924" s="31"/>
      <c r="Z924" s="31"/>
      <c r="AA924" s="31"/>
    </row>
    <row r="925">
      <c r="A925" s="31"/>
      <c r="D925" s="31"/>
      <c r="E925" s="108"/>
      <c r="F925" s="31"/>
      <c r="G925" s="31"/>
      <c r="H925" s="31"/>
      <c r="I925" s="31"/>
      <c r="J925" s="99"/>
      <c r="K925" s="116"/>
      <c r="L925" s="31"/>
      <c r="M925" s="31"/>
      <c r="N925" s="31"/>
      <c r="O925" s="31"/>
      <c r="P925" s="31"/>
      <c r="Q925" s="31"/>
      <c r="R925" s="31"/>
      <c r="S925" s="31"/>
      <c r="T925" s="31"/>
      <c r="U925" s="31"/>
      <c r="V925" s="31"/>
      <c r="W925" s="31"/>
      <c r="X925" s="31"/>
      <c r="Y925" s="31"/>
      <c r="Z925" s="31"/>
      <c r="AA925" s="31"/>
    </row>
    <row r="926">
      <c r="A926" s="31"/>
      <c r="D926" s="31"/>
      <c r="E926" s="108"/>
      <c r="F926" s="31"/>
      <c r="G926" s="31"/>
      <c r="H926" s="31"/>
      <c r="I926" s="31"/>
      <c r="J926" s="99"/>
      <c r="K926" s="116"/>
      <c r="L926" s="31"/>
      <c r="M926" s="31"/>
      <c r="N926" s="31"/>
      <c r="O926" s="31"/>
      <c r="P926" s="31"/>
      <c r="Q926" s="31"/>
      <c r="R926" s="31"/>
      <c r="S926" s="31"/>
      <c r="T926" s="31"/>
      <c r="U926" s="31"/>
      <c r="V926" s="31"/>
      <c r="W926" s="31"/>
      <c r="X926" s="31"/>
      <c r="Y926" s="31"/>
      <c r="Z926" s="31"/>
      <c r="AA926" s="31"/>
    </row>
    <row r="927">
      <c r="A927" s="31"/>
      <c r="D927" s="31"/>
      <c r="E927" s="108"/>
      <c r="F927" s="31"/>
      <c r="G927" s="31"/>
      <c r="H927" s="31"/>
      <c r="I927" s="31"/>
      <c r="J927" s="99"/>
      <c r="K927" s="116"/>
      <c r="L927" s="31"/>
      <c r="M927" s="31"/>
      <c r="N927" s="31"/>
      <c r="O927" s="31"/>
      <c r="P927" s="31"/>
      <c r="Q927" s="31"/>
      <c r="R927" s="31"/>
      <c r="S927" s="31"/>
      <c r="T927" s="31"/>
      <c r="U927" s="31"/>
      <c r="V927" s="31"/>
      <c r="W927" s="31"/>
      <c r="X927" s="31"/>
      <c r="Y927" s="31"/>
      <c r="Z927" s="31"/>
      <c r="AA927" s="31"/>
    </row>
    <row r="928">
      <c r="A928" s="31"/>
      <c r="D928" s="31"/>
      <c r="E928" s="108"/>
      <c r="F928" s="31"/>
      <c r="G928" s="31"/>
      <c r="H928" s="31"/>
      <c r="I928" s="31"/>
      <c r="J928" s="99"/>
      <c r="K928" s="116"/>
      <c r="L928" s="31"/>
      <c r="M928" s="31"/>
      <c r="N928" s="31"/>
      <c r="O928" s="31"/>
      <c r="P928" s="31"/>
      <c r="Q928" s="31"/>
      <c r="R928" s="31"/>
      <c r="S928" s="31"/>
      <c r="T928" s="31"/>
      <c r="U928" s="31"/>
      <c r="V928" s="31"/>
      <c r="W928" s="31"/>
      <c r="X928" s="31"/>
      <c r="Y928" s="31"/>
      <c r="Z928" s="31"/>
      <c r="AA928" s="31"/>
    </row>
    <row r="929">
      <c r="A929" s="31"/>
      <c r="D929" s="31"/>
      <c r="E929" s="108"/>
      <c r="F929" s="31"/>
      <c r="G929" s="31"/>
      <c r="H929" s="31"/>
      <c r="I929" s="31"/>
      <c r="J929" s="99"/>
      <c r="K929" s="116"/>
      <c r="L929" s="31"/>
      <c r="M929" s="31"/>
      <c r="N929" s="31"/>
      <c r="O929" s="31"/>
      <c r="P929" s="31"/>
      <c r="Q929" s="31"/>
      <c r="R929" s="31"/>
      <c r="S929" s="31"/>
      <c r="T929" s="31"/>
      <c r="U929" s="31"/>
      <c r="V929" s="31"/>
      <c r="W929" s="31"/>
      <c r="X929" s="31"/>
      <c r="Y929" s="31"/>
      <c r="Z929" s="31"/>
      <c r="AA929" s="31"/>
    </row>
    <row r="930">
      <c r="A930" s="31"/>
      <c r="D930" s="31"/>
      <c r="E930" s="108"/>
      <c r="F930" s="31"/>
      <c r="G930" s="31"/>
      <c r="H930" s="31"/>
      <c r="I930" s="31"/>
      <c r="J930" s="99"/>
      <c r="K930" s="116"/>
      <c r="L930" s="31"/>
      <c r="M930" s="31"/>
      <c r="N930" s="31"/>
      <c r="O930" s="31"/>
      <c r="P930" s="31"/>
      <c r="Q930" s="31"/>
      <c r="R930" s="31"/>
      <c r="S930" s="31"/>
      <c r="T930" s="31"/>
      <c r="U930" s="31"/>
      <c r="V930" s="31"/>
      <c r="W930" s="31"/>
      <c r="X930" s="31"/>
      <c r="Y930" s="31"/>
      <c r="Z930" s="31"/>
      <c r="AA930" s="31"/>
    </row>
    <row r="931">
      <c r="A931" s="31"/>
      <c r="D931" s="31"/>
      <c r="E931" s="108"/>
      <c r="F931" s="31"/>
      <c r="G931" s="31"/>
      <c r="H931" s="31"/>
      <c r="I931" s="31"/>
      <c r="J931" s="99"/>
      <c r="K931" s="116"/>
      <c r="L931" s="31"/>
      <c r="M931" s="31"/>
      <c r="N931" s="31"/>
      <c r="O931" s="31"/>
      <c r="P931" s="31"/>
      <c r="Q931" s="31"/>
      <c r="R931" s="31"/>
      <c r="S931" s="31"/>
      <c r="T931" s="31"/>
      <c r="U931" s="31"/>
      <c r="V931" s="31"/>
      <c r="W931" s="31"/>
      <c r="X931" s="31"/>
      <c r="Y931" s="31"/>
      <c r="Z931" s="31"/>
      <c r="AA931" s="31"/>
    </row>
    <row r="932">
      <c r="A932" s="31"/>
      <c r="D932" s="31"/>
      <c r="E932" s="108"/>
      <c r="F932" s="31"/>
      <c r="G932" s="31"/>
      <c r="H932" s="31"/>
      <c r="I932" s="31"/>
      <c r="J932" s="99"/>
      <c r="K932" s="116"/>
      <c r="L932" s="31"/>
      <c r="M932" s="31"/>
      <c r="N932" s="31"/>
      <c r="O932" s="31"/>
      <c r="P932" s="31"/>
      <c r="Q932" s="31"/>
      <c r="R932" s="31"/>
      <c r="S932" s="31"/>
      <c r="T932" s="31"/>
      <c r="U932" s="31"/>
      <c r="V932" s="31"/>
      <c r="W932" s="31"/>
      <c r="X932" s="31"/>
      <c r="Y932" s="31"/>
      <c r="Z932" s="31"/>
      <c r="AA932" s="31"/>
    </row>
    <row r="933">
      <c r="A933" s="31"/>
      <c r="D933" s="31"/>
      <c r="E933" s="108"/>
      <c r="F933" s="31"/>
      <c r="G933" s="31"/>
      <c r="H933" s="31"/>
      <c r="I933" s="31"/>
      <c r="J933" s="99"/>
      <c r="K933" s="116"/>
      <c r="L933" s="31"/>
      <c r="M933" s="31"/>
      <c r="N933" s="31"/>
      <c r="O933" s="31"/>
      <c r="P933" s="31"/>
      <c r="Q933" s="31"/>
      <c r="R933" s="31"/>
      <c r="S933" s="31"/>
      <c r="T933" s="31"/>
      <c r="U933" s="31"/>
      <c r="V933" s="31"/>
      <c r="W933" s="31"/>
      <c r="X933" s="31"/>
      <c r="Y933" s="31"/>
      <c r="Z933" s="31"/>
      <c r="AA933" s="31"/>
    </row>
    <row r="934">
      <c r="A934" s="31"/>
      <c r="D934" s="31"/>
      <c r="E934" s="108"/>
      <c r="F934" s="31"/>
      <c r="G934" s="31"/>
      <c r="H934" s="31"/>
      <c r="I934" s="31"/>
      <c r="J934" s="99"/>
      <c r="K934" s="116"/>
      <c r="L934" s="31"/>
      <c r="M934" s="31"/>
      <c r="N934" s="31"/>
      <c r="O934" s="31"/>
      <c r="P934" s="31"/>
      <c r="Q934" s="31"/>
      <c r="R934" s="31"/>
      <c r="S934" s="31"/>
      <c r="T934" s="31"/>
      <c r="U934" s="31"/>
      <c r="V934" s="31"/>
      <c r="W934" s="31"/>
      <c r="X934" s="31"/>
      <c r="Y934" s="31"/>
      <c r="Z934" s="31"/>
      <c r="AA934" s="31"/>
    </row>
    <row r="935">
      <c r="A935" s="31"/>
      <c r="D935" s="31"/>
      <c r="E935" s="108"/>
      <c r="F935" s="31"/>
      <c r="G935" s="31"/>
      <c r="H935" s="31"/>
      <c r="I935" s="31"/>
      <c r="J935" s="99"/>
      <c r="K935" s="116"/>
      <c r="L935" s="31"/>
      <c r="M935" s="31"/>
      <c r="N935" s="31"/>
      <c r="O935" s="31"/>
      <c r="P935" s="31"/>
      <c r="Q935" s="31"/>
      <c r="R935" s="31"/>
      <c r="S935" s="31"/>
      <c r="T935" s="31"/>
      <c r="U935" s="31"/>
      <c r="V935" s="31"/>
      <c r="W935" s="31"/>
      <c r="X935" s="31"/>
      <c r="Y935" s="31"/>
      <c r="Z935" s="31"/>
      <c r="AA935" s="31"/>
    </row>
    <row r="936">
      <c r="A936" s="31"/>
      <c r="D936" s="31"/>
      <c r="E936" s="108"/>
      <c r="F936" s="31"/>
      <c r="G936" s="31"/>
      <c r="H936" s="31"/>
      <c r="I936" s="31"/>
      <c r="J936" s="99"/>
      <c r="K936" s="116"/>
      <c r="L936" s="31"/>
      <c r="M936" s="31"/>
      <c r="N936" s="31"/>
      <c r="O936" s="31"/>
      <c r="P936" s="31"/>
      <c r="Q936" s="31"/>
      <c r="R936" s="31"/>
      <c r="S936" s="31"/>
      <c r="T936" s="31"/>
      <c r="U936" s="31"/>
      <c r="V936" s="31"/>
      <c r="W936" s="31"/>
      <c r="X936" s="31"/>
      <c r="Y936" s="31"/>
      <c r="Z936" s="31"/>
      <c r="AA936" s="31"/>
    </row>
    <row r="937">
      <c r="A937" s="31"/>
      <c r="D937" s="31"/>
      <c r="E937" s="108"/>
      <c r="F937" s="31"/>
      <c r="G937" s="31"/>
      <c r="H937" s="31"/>
      <c r="I937" s="31"/>
      <c r="J937" s="99"/>
      <c r="K937" s="116"/>
      <c r="L937" s="31"/>
      <c r="M937" s="31"/>
      <c r="N937" s="31"/>
      <c r="O937" s="31"/>
      <c r="P937" s="31"/>
      <c r="Q937" s="31"/>
      <c r="R937" s="31"/>
      <c r="S937" s="31"/>
      <c r="T937" s="31"/>
      <c r="U937" s="31"/>
      <c r="V937" s="31"/>
      <c r="W937" s="31"/>
      <c r="X937" s="31"/>
      <c r="Y937" s="31"/>
      <c r="Z937" s="31"/>
      <c r="AA937" s="31"/>
    </row>
    <row r="938">
      <c r="A938" s="31"/>
      <c r="D938" s="31"/>
      <c r="E938" s="108"/>
      <c r="F938" s="31"/>
      <c r="G938" s="31"/>
      <c r="H938" s="31"/>
      <c r="I938" s="31"/>
      <c r="J938" s="99"/>
      <c r="K938" s="116"/>
      <c r="L938" s="31"/>
      <c r="M938" s="31"/>
      <c r="N938" s="31"/>
      <c r="O938" s="31"/>
      <c r="P938" s="31"/>
      <c r="Q938" s="31"/>
      <c r="R938" s="31"/>
      <c r="S938" s="31"/>
      <c r="T938" s="31"/>
      <c r="U938" s="31"/>
      <c r="V938" s="31"/>
      <c r="W938" s="31"/>
      <c r="X938" s="31"/>
      <c r="Y938" s="31"/>
      <c r="Z938" s="31"/>
      <c r="AA938" s="31"/>
    </row>
    <row r="939">
      <c r="A939" s="31"/>
      <c r="D939" s="31"/>
      <c r="E939" s="108"/>
      <c r="F939" s="31"/>
      <c r="G939" s="31"/>
      <c r="H939" s="31"/>
      <c r="I939" s="31"/>
      <c r="J939" s="99"/>
      <c r="K939" s="116"/>
      <c r="L939" s="31"/>
      <c r="M939" s="31"/>
      <c r="N939" s="31"/>
      <c r="O939" s="31"/>
      <c r="P939" s="31"/>
      <c r="Q939" s="31"/>
      <c r="R939" s="31"/>
      <c r="S939" s="31"/>
      <c r="T939" s="31"/>
      <c r="U939" s="31"/>
      <c r="V939" s="31"/>
      <c r="W939" s="31"/>
      <c r="X939" s="31"/>
      <c r="Y939" s="31"/>
      <c r="Z939" s="31"/>
      <c r="AA939" s="31"/>
    </row>
    <row r="940">
      <c r="A940" s="31"/>
      <c r="D940" s="31"/>
      <c r="E940" s="108"/>
      <c r="F940" s="31"/>
      <c r="G940" s="31"/>
      <c r="H940" s="31"/>
      <c r="I940" s="31"/>
      <c r="J940" s="99"/>
      <c r="K940" s="116"/>
      <c r="L940" s="31"/>
      <c r="M940" s="31"/>
      <c r="N940" s="31"/>
      <c r="O940" s="31"/>
      <c r="P940" s="31"/>
      <c r="Q940" s="31"/>
      <c r="R940" s="31"/>
      <c r="S940" s="31"/>
      <c r="T940" s="31"/>
      <c r="U940" s="31"/>
      <c r="V940" s="31"/>
      <c r="W940" s="31"/>
      <c r="X940" s="31"/>
      <c r="Y940" s="31"/>
      <c r="Z940" s="31"/>
      <c r="AA940" s="31"/>
    </row>
    <row r="941">
      <c r="A941" s="31"/>
      <c r="D941" s="31"/>
      <c r="E941" s="108"/>
      <c r="F941" s="31"/>
      <c r="G941" s="31"/>
      <c r="H941" s="31"/>
      <c r="I941" s="31"/>
      <c r="J941" s="99"/>
      <c r="K941" s="116"/>
      <c r="L941" s="31"/>
      <c r="M941" s="31"/>
      <c r="N941" s="31"/>
      <c r="O941" s="31"/>
      <c r="P941" s="31"/>
      <c r="Q941" s="31"/>
      <c r="R941" s="31"/>
      <c r="S941" s="31"/>
      <c r="T941" s="31"/>
      <c r="U941" s="31"/>
      <c r="V941" s="31"/>
      <c r="W941" s="31"/>
      <c r="X941" s="31"/>
      <c r="Y941" s="31"/>
      <c r="Z941" s="31"/>
      <c r="AA941" s="31"/>
    </row>
    <row r="942">
      <c r="A942" s="31"/>
      <c r="D942" s="31"/>
      <c r="E942" s="108"/>
      <c r="F942" s="31"/>
      <c r="G942" s="31"/>
      <c r="H942" s="31"/>
      <c r="I942" s="31"/>
      <c r="J942" s="99"/>
      <c r="K942" s="116"/>
      <c r="L942" s="31"/>
      <c r="M942" s="31"/>
      <c r="N942" s="31"/>
      <c r="O942" s="31"/>
      <c r="P942" s="31"/>
      <c r="Q942" s="31"/>
      <c r="R942" s="31"/>
      <c r="S942" s="31"/>
      <c r="T942" s="31"/>
      <c r="U942" s="31"/>
      <c r="V942" s="31"/>
      <c r="W942" s="31"/>
      <c r="X942" s="31"/>
      <c r="Y942" s="31"/>
      <c r="Z942" s="31"/>
      <c r="AA942" s="31"/>
    </row>
    <row r="943">
      <c r="A943" s="31"/>
      <c r="D943" s="31"/>
      <c r="E943" s="108"/>
      <c r="F943" s="31"/>
      <c r="G943" s="31"/>
      <c r="H943" s="31"/>
      <c r="I943" s="31"/>
      <c r="J943" s="99"/>
      <c r="K943" s="116"/>
      <c r="L943" s="31"/>
      <c r="M943" s="31"/>
      <c r="N943" s="31"/>
      <c r="O943" s="31"/>
      <c r="P943" s="31"/>
      <c r="Q943" s="31"/>
      <c r="R943" s="31"/>
      <c r="S943" s="31"/>
      <c r="T943" s="31"/>
      <c r="U943" s="31"/>
      <c r="V943" s="31"/>
      <c r="W943" s="31"/>
      <c r="X943" s="31"/>
      <c r="Y943" s="31"/>
      <c r="Z943" s="31"/>
      <c r="AA943" s="31"/>
    </row>
    <row r="944">
      <c r="A944" s="31"/>
      <c r="D944" s="31"/>
      <c r="E944" s="108"/>
      <c r="F944" s="31"/>
      <c r="G944" s="31"/>
      <c r="H944" s="31"/>
      <c r="I944" s="31"/>
      <c r="J944" s="99"/>
      <c r="K944" s="116"/>
      <c r="L944" s="31"/>
      <c r="M944" s="31"/>
      <c r="N944" s="31"/>
      <c r="O944" s="31"/>
      <c r="P944" s="31"/>
      <c r="Q944" s="31"/>
      <c r="R944" s="31"/>
      <c r="S944" s="31"/>
      <c r="T944" s="31"/>
      <c r="U944" s="31"/>
      <c r="V944" s="31"/>
      <c r="W944" s="31"/>
      <c r="X944" s="31"/>
      <c r="Y944" s="31"/>
      <c r="Z944" s="31"/>
      <c r="AA944" s="31"/>
    </row>
    <row r="945">
      <c r="A945" s="31"/>
      <c r="D945" s="31"/>
      <c r="E945" s="108"/>
      <c r="F945" s="31"/>
      <c r="G945" s="31"/>
      <c r="H945" s="31"/>
      <c r="I945" s="31"/>
      <c r="J945" s="99"/>
      <c r="K945" s="116"/>
      <c r="L945" s="31"/>
      <c r="M945" s="31"/>
      <c r="N945" s="31"/>
      <c r="O945" s="31"/>
      <c r="P945" s="31"/>
      <c r="Q945" s="31"/>
      <c r="R945" s="31"/>
      <c r="S945" s="31"/>
      <c r="T945" s="31"/>
      <c r="U945" s="31"/>
      <c r="V945" s="31"/>
      <c r="W945" s="31"/>
      <c r="X945" s="31"/>
      <c r="Y945" s="31"/>
      <c r="Z945" s="31"/>
      <c r="AA945" s="31"/>
    </row>
    <row r="946">
      <c r="A946" s="31"/>
      <c r="D946" s="31"/>
      <c r="E946" s="108"/>
      <c r="F946" s="31"/>
      <c r="G946" s="31"/>
      <c r="H946" s="31"/>
      <c r="I946" s="31"/>
      <c r="J946" s="99"/>
      <c r="K946" s="116"/>
      <c r="L946" s="31"/>
      <c r="M946" s="31"/>
      <c r="N946" s="31"/>
      <c r="O946" s="31"/>
      <c r="P946" s="31"/>
      <c r="Q946" s="31"/>
      <c r="R946" s="31"/>
      <c r="S946" s="31"/>
      <c r="T946" s="31"/>
      <c r="U946" s="31"/>
      <c r="V946" s="31"/>
      <c r="W946" s="31"/>
      <c r="X946" s="31"/>
      <c r="Y946" s="31"/>
      <c r="Z946" s="31"/>
      <c r="AA946" s="31"/>
    </row>
    <row r="947">
      <c r="A947" s="31"/>
      <c r="D947" s="31"/>
      <c r="E947" s="108"/>
      <c r="F947" s="31"/>
      <c r="G947" s="31"/>
      <c r="H947" s="31"/>
      <c r="I947" s="31"/>
      <c r="J947" s="99"/>
      <c r="K947" s="116"/>
      <c r="L947" s="31"/>
      <c r="M947" s="31"/>
      <c r="N947" s="31"/>
      <c r="O947" s="31"/>
      <c r="P947" s="31"/>
      <c r="Q947" s="31"/>
      <c r="R947" s="31"/>
      <c r="S947" s="31"/>
      <c r="T947" s="31"/>
      <c r="U947" s="31"/>
      <c r="V947" s="31"/>
      <c r="W947" s="31"/>
      <c r="X947" s="31"/>
      <c r="Y947" s="31"/>
      <c r="Z947" s="31"/>
      <c r="AA947" s="31"/>
    </row>
    <row r="948">
      <c r="A948" s="31"/>
      <c r="D948" s="31"/>
      <c r="E948" s="108"/>
      <c r="F948" s="31"/>
      <c r="G948" s="31"/>
      <c r="H948" s="31"/>
      <c r="I948" s="31"/>
      <c r="J948" s="99"/>
      <c r="K948" s="116"/>
      <c r="L948" s="31"/>
      <c r="M948" s="31"/>
      <c r="N948" s="31"/>
      <c r="O948" s="31"/>
      <c r="P948" s="31"/>
      <c r="Q948" s="31"/>
      <c r="R948" s="31"/>
      <c r="S948" s="31"/>
      <c r="T948" s="31"/>
      <c r="U948" s="31"/>
      <c r="V948" s="31"/>
      <c r="W948" s="31"/>
      <c r="X948" s="31"/>
      <c r="Y948" s="31"/>
      <c r="Z948" s="31"/>
      <c r="AA948" s="31"/>
    </row>
    <row r="949">
      <c r="A949" s="31"/>
      <c r="D949" s="31"/>
      <c r="E949" s="108"/>
      <c r="F949" s="31"/>
      <c r="G949" s="31"/>
      <c r="H949" s="31"/>
      <c r="I949" s="31"/>
      <c r="J949" s="99"/>
      <c r="K949" s="116"/>
      <c r="L949" s="31"/>
      <c r="M949" s="31"/>
      <c r="N949" s="31"/>
      <c r="O949" s="31"/>
      <c r="P949" s="31"/>
      <c r="Q949" s="31"/>
      <c r="R949" s="31"/>
      <c r="S949" s="31"/>
      <c r="T949" s="31"/>
      <c r="U949" s="31"/>
      <c r="V949" s="31"/>
      <c r="W949" s="31"/>
      <c r="X949" s="31"/>
      <c r="Y949" s="31"/>
      <c r="Z949" s="31"/>
      <c r="AA949" s="31"/>
    </row>
    <row r="950">
      <c r="A950" s="31"/>
      <c r="D950" s="31"/>
      <c r="E950" s="108"/>
      <c r="F950" s="31"/>
      <c r="G950" s="31"/>
      <c r="H950" s="31"/>
      <c r="I950" s="31"/>
      <c r="J950" s="99"/>
      <c r="K950" s="116"/>
      <c r="L950" s="31"/>
      <c r="M950" s="31"/>
      <c r="N950" s="31"/>
      <c r="O950" s="31"/>
      <c r="P950" s="31"/>
      <c r="Q950" s="31"/>
      <c r="R950" s="31"/>
      <c r="S950" s="31"/>
      <c r="T950" s="31"/>
      <c r="U950" s="31"/>
      <c r="V950" s="31"/>
      <c r="W950" s="31"/>
      <c r="X950" s="31"/>
      <c r="Y950" s="31"/>
      <c r="Z950" s="31"/>
      <c r="AA950" s="31"/>
    </row>
    <row r="951">
      <c r="A951" s="31"/>
      <c r="D951" s="31"/>
      <c r="E951" s="108"/>
      <c r="F951" s="31"/>
      <c r="G951" s="31"/>
      <c r="H951" s="31"/>
      <c r="I951" s="31"/>
      <c r="J951" s="99"/>
      <c r="K951" s="116"/>
      <c r="L951" s="31"/>
      <c r="M951" s="31"/>
      <c r="N951" s="31"/>
      <c r="O951" s="31"/>
      <c r="P951" s="31"/>
      <c r="Q951" s="31"/>
      <c r="R951" s="31"/>
      <c r="S951" s="31"/>
      <c r="T951" s="31"/>
      <c r="U951" s="31"/>
      <c r="V951" s="31"/>
      <c r="W951" s="31"/>
      <c r="X951" s="31"/>
      <c r="Y951" s="31"/>
      <c r="Z951" s="31"/>
      <c r="AA951" s="31"/>
    </row>
    <row r="952">
      <c r="A952" s="31"/>
      <c r="D952" s="31"/>
      <c r="E952" s="108"/>
      <c r="F952" s="31"/>
      <c r="G952" s="31"/>
      <c r="H952" s="31"/>
      <c r="I952" s="31"/>
      <c r="J952" s="99"/>
      <c r="K952" s="116"/>
      <c r="L952" s="31"/>
      <c r="M952" s="31"/>
      <c r="N952" s="31"/>
      <c r="O952" s="31"/>
      <c r="P952" s="31"/>
      <c r="Q952" s="31"/>
      <c r="R952" s="31"/>
      <c r="S952" s="31"/>
      <c r="T952" s="31"/>
      <c r="U952" s="31"/>
      <c r="V952" s="31"/>
      <c r="W952" s="31"/>
      <c r="X952" s="31"/>
      <c r="Y952" s="31"/>
      <c r="Z952" s="31"/>
      <c r="AA952" s="31"/>
    </row>
    <row r="953">
      <c r="A953" s="31"/>
      <c r="D953" s="31"/>
      <c r="E953" s="108"/>
      <c r="F953" s="31"/>
      <c r="G953" s="31"/>
      <c r="H953" s="31"/>
      <c r="I953" s="31"/>
      <c r="J953" s="99"/>
      <c r="K953" s="116"/>
      <c r="L953" s="31"/>
      <c r="M953" s="31"/>
      <c r="N953" s="31"/>
      <c r="O953" s="31"/>
      <c r="P953" s="31"/>
      <c r="Q953" s="31"/>
      <c r="R953" s="31"/>
      <c r="S953" s="31"/>
      <c r="T953" s="31"/>
      <c r="U953" s="31"/>
      <c r="V953" s="31"/>
      <c r="W953" s="31"/>
      <c r="X953" s="31"/>
      <c r="Y953" s="31"/>
      <c r="Z953" s="31"/>
      <c r="AA953" s="31"/>
    </row>
    <row r="954">
      <c r="A954" s="31"/>
      <c r="D954" s="31"/>
      <c r="E954" s="108"/>
      <c r="F954" s="31"/>
      <c r="G954" s="31"/>
      <c r="H954" s="31"/>
      <c r="I954" s="31"/>
      <c r="J954" s="99"/>
      <c r="K954" s="116"/>
      <c r="L954" s="31"/>
      <c r="M954" s="31"/>
      <c r="N954" s="31"/>
      <c r="O954" s="31"/>
      <c r="P954" s="31"/>
      <c r="Q954" s="31"/>
      <c r="R954" s="31"/>
      <c r="S954" s="31"/>
      <c r="T954" s="31"/>
      <c r="U954" s="31"/>
      <c r="V954" s="31"/>
      <c r="W954" s="31"/>
      <c r="X954" s="31"/>
      <c r="Y954" s="31"/>
      <c r="Z954" s="31"/>
      <c r="AA954" s="31"/>
    </row>
    <row r="955">
      <c r="A955" s="31"/>
      <c r="D955" s="31"/>
      <c r="E955" s="108"/>
      <c r="F955" s="31"/>
      <c r="G955" s="31"/>
      <c r="H955" s="31"/>
      <c r="I955" s="31"/>
      <c r="J955" s="99"/>
      <c r="K955" s="116"/>
      <c r="L955" s="31"/>
      <c r="M955" s="31"/>
      <c r="N955" s="31"/>
      <c r="O955" s="31"/>
      <c r="P955" s="31"/>
      <c r="Q955" s="31"/>
      <c r="R955" s="31"/>
      <c r="S955" s="31"/>
      <c r="T955" s="31"/>
      <c r="U955" s="31"/>
      <c r="V955" s="31"/>
      <c r="W955" s="31"/>
      <c r="X955" s="31"/>
      <c r="Y955" s="31"/>
      <c r="Z955" s="31"/>
      <c r="AA955" s="31"/>
    </row>
    <row r="956">
      <c r="A956" s="31"/>
      <c r="D956" s="31"/>
      <c r="E956" s="108"/>
      <c r="F956" s="31"/>
      <c r="G956" s="31"/>
      <c r="H956" s="31"/>
      <c r="I956" s="31"/>
      <c r="J956" s="99"/>
      <c r="K956" s="116"/>
      <c r="L956" s="31"/>
      <c r="M956" s="31"/>
      <c r="N956" s="31"/>
      <c r="O956" s="31"/>
      <c r="P956" s="31"/>
      <c r="Q956" s="31"/>
      <c r="R956" s="31"/>
      <c r="S956" s="31"/>
      <c r="T956" s="31"/>
      <c r="U956" s="31"/>
      <c r="V956" s="31"/>
      <c r="W956" s="31"/>
      <c r="X956" s="31"/>
      <c r="Y956" s="31"/>
      <c r="Z956" s="31"/>
      <c r="AA956" s="31"/>
    </row>
    <row r="957">
      <c r="A957" s="31"/>
      <c r="D957" s="31"/>
      <c r="E957" s="108"/>
      <c r="F957" s="31"/>
      <c r="G957" s="31"/>
      <c r="H957" s="31"/>
      <c r="I957" s="31"/>
      <c r="J957" s="99"/>
      <c r="K957" s="116"/>
      <c r="L957" s="31"/>
      <c r="M957" s="31"/>
      <c r="N957" s="31"/>
      <c r="O957" s="31"/>
      <c r="P957" s="31"/>
      <c r="Q957" s="31"/>
      <c r="R957" s="31"/>
      <c r="S957" s="31"/>
      <c r="T957" s="31"/>
      <c r="U957" s="31"/>
      <c r="V957" s="31"/>
      <c r="W957" s="31"/>
      <c r="X957" s="31"/>
      <c r="Y957" s="31"/>
      <c r="Z957" s="31"/>
      <c r="AA957" s="31"/>
    </row>
    <row r="958">
      <c r="A958" s="31"/>
      <c r="D958" s="31"/>
      <c r="E958" s="108"/>
      <c r="F958" s="31"/>
      <c r="G958" s="31"/>
      <c r="H958" s="31"/>
      <c r="I958" s="31"/>
      <c r="J958" s="99"/>
      <c r="K958" s="116"/>
      <c r="L958" s="31"/>
      <c r="M958" s="31"/>
      <c r="N958" s="31"/>
      <c r="O958" s="31"/>
      <c r="P958" s="31"/>
      <c r="Q958" s="31"/>
      <c r="R958" s="31"/>
      <c r="S958" s="31"/>
      <c r="T958" s="31"/>
      <c r="U958" s="31"/>
      <c r="V958" s="31"/>
      <c r="W958" s="31"/>
      <c r="X958" s="31"/>
      <c r="Y958" s="31"/>
      <c r="Z958" s="31"/>
      <c r="AA958" s="31"/>
    </row>
    <row r="959">
      <c r="A959" s="31"/>
      <c r="D959" s="31"/>
      <c r="E959" s="108"/>
      <c r="F959" s="31"/>
      <c r="G959" s="31"/>
      <c r="H959" s="31"/>
      <c r="I959" s="31"/>
      <c r="J959" s="99"/>
      <c r="K959" s="116"/>
      <c r="L959" s="31"/>
      <c r="M959" s="31"/>
      <c r="N959" s="31"/>
      <c r="O959" s="31"/>
      <c r="P959" s="31"/>
      <c r="Q959" s="31"/>
      <c r="R959" s="31"/>
      <c r="S959" s="31"/>
      <c r="T959" s="31"/>
      <c r="U959" s="31"/>
      <c r="V959" s="31"/>
      <c r="W959" s="31"/>
      <c r="X959" s="31"/>
      <c r="Y959" s="31"/>
      <c r="Z959" s="31"/>
      <c r="AA959" s="31"/>
    </row>
    <row r="960">
      <c r="A960" s="31"/>
      <c r="D960" s="31"/>
      <c r="E960" s="108"/>
      <c r="F960" s="31"/>
      <c r="G960" s="31"/>
      <c r="H960" s="31"/>
      <c r="I960" s="31"/>
      <c r="J960" s="99"/>
      <c r="K960" s="116"/>
      <c r="L960" s="31"/>
      <c r="M960" s="31"/>
      <c r="N960" s="31"/>
      <c r="O960" s="31"/>
      <c r="P960" s="31"/>
      <c r="Q960" s="31"/>
      <c r="R960" s="31"/>
      <c r="S960" s="31"/>
      <c r="T960" s="31"/>
      <c r="U960" s="31"/>
      <c r="V960" s="31"/>
      <c r="W960" s="31"/>
      <c r="X960" s="31"/>
      <c r="Y960" s="31"/>
      <c r="Z960" s="31"/>
      <c r="AA960" s="31"/>
    </row>
    <row r="961">
      <c r="A961" s="31"/>
      <c r="D961" s="31"/>
      <c r="E961" s="108"/>
      <c r="F961" s="31"/>
      <c r="G961" s="31"/>
      <c r="H961" s="31"/>
      <c r="I961" s="31"/>
      <c r="J961" s="99"/>
      <c r="K961" s="116"/>
      <c r="L961" s="31"/>
      <c r="M961" s="31"/>
      <c r="N961" s="31"/>
      <c r="O961" s="31"/>
      <c r="P961" s="31"/>
      <c r="Q961" s="31"/>
      <c r="R961" s="31"/>
      <c r="S961" s="31"/>
      <c r="T961" s="31"/>
      <c r="U961" s="31"/>
      <c r="V961" s="31"/>
      <c r="W961" s="31"/>
      <c r="X961" s="31"/>
      <c r="Y961" s="31"/>
      <c r="Z961" s="31"/>
      <c r="AA961" s="31"/>
    </row>
    <row r="962">
      <c r="A962" s="31"/>
      <c r="D962" s="31"/>
      <c r="E962" s="108"/>
      <c r="F962" s="31"/>
      <c r="G962" s="31"/>
      <c r="H962" s="31"/>
      <c r="I962" s="31"/>
      <c r="J962" s="99"/>
      <c r="K962" s="116"/>
      <c r="L962" s="31"/>
      <c r="M962" s="31"/>
      <c r="N962" s="31"/>
      <c r="O962" s="31"/>
      <c r="P962" s="31"/>
      <c r="Q962" s="31"/>
      <c r="R962" s="31"/>
      <c r="S962" s="31"/>
      <c r="T962" s="31"/>
      <c r="U962" s="31"/>
      <c r="V962" s="31"/>
      <c r="W962" s="31"/>
      <c r="X962" s="31"/>
      <c r="Y962" s="31"/>
      <c r="Z962" s="31"/>
      <c r="AA962" s="31"/>
    </row>
    <row r="963">
      <c r="A963" s="31"/>
      <c r="D963" s="31"/>
      <c r="E963" s="108"/>
      <c r="F963" s="31"/>
      <c r="G963" s="31"/>
      <c r="H963" s="31"/>
      <c r="I963" s="31"/>
      <c r="J963" s="99"/>
      <c r="K963" s="116"/>
      <c r="L963" s="31"/>
      <c r="M963" s="31"/>
      <c r="N963" s="31"/>
      <c r="O963" s="31"/>
      <c r="P963" s="31"/>
      <c r="Q963" s="31"/>
      <c r="R963" s="31"/>
      <c r="S963" s="31"/>
      <c r="T963" s="31"/>
      <c r="U963" s="31"/>
      <c r="V963" s="31"/>
      <c r="W963" s="31"/>
      <c r="X963" s="31"/>
      <c r="Y963" s="31"/>
      <c r="Z963" s="31"/>
      <c r="AA963" s="31"/>
    </row>
    <row r="964">
      <c r="A964" s="31"/>
      <c r="D964" s="31"/>
      <c r="E964" s="108"/>
      <c r="F964" s="31"/>
      <c r="G964" s="31"/>
      <c r="H964" s="31"/>
      <c r="I964" s="31"/>
      <c r="J964" s="99"/>
      <c r="K964" s="116"/>
      <c r="L964" s="31"/>
      <c r="M964" s="31"/>
      <c r="N964" s="31"/>
      <c r="O964" s="31"/>
      <c r="P964" s="31"/>
      <c r="Q964" s="31"/>
      <c r="R964" s="31"/>
      <c r="S964" s="31"/>
      <c r="T964" s="31"/>
      <c r="U964" s="31"/>
      <c r="V964" s="31"/>
      <c r="W964" s="31"/>
      <c r="X964" s="31"/>
      <c r="Y964" s="31"/>
      <c r="Z964" s="31"/>
      <c r="AA964" s="31"/>
    </row>
    <row r="965">
      <c r="A965" s="31"/>
      <c r="D965" s="31"/>
      <c r="E965" s="108"/>
      <c r="F965" s="31"/>
      <c r="G965" s="31"/>
      <c r="H965" s="31"/>
      <c r="I965" s="31"/>
      <c r="J965" s="99"/>
      <c r="K965" s="116"/>
      <c r="L965" s="31"/>
      <c r="M965" s="31"/>
      <c r="N965" s="31"/>
      <c r="O965" s="31"/>
      <c r="P965" s="31"/>
      <c r="Q965" s="31"/>
      <c r="R965" s="31"/>
      <c r="S965" s="31"/>
      <c r="T965" s="31"/>
      <c r="U965" s="31"/>
      <c r="V965" s="31"/>
      <c r="W965" s="31"/>
      <c r="X965" s="31"/>
      <c r="Y965" s="31"/>
      <c r="Z965" s="31"/>
      <c r="AA965" s="31"/>
    </row>
    <row r="966">
      <c r="A966" s="31"/>
      <c r="D966" s="31"/>
      <c r="E966" s="108"/>
      <c r="F966" s="31"/>
      <c r="G966" s="31"/>
      <c r="H966" s="31"/>
      <c r="I966" s="31"/>
      <c r="J966" s="99"/>
      <c r="K966" s="116"/>
      <c r="L966" s="31"/>
      <c r="M966" s="31"/>
      <c r="N966" s="31"/>
      <c r="O966" s="31"/>
      <c r="P966" s="31"/>
      <c r="Q966" s="31"/>
      <c r="R966" s="31"/>
      <c r="S966" s="31"/>
      <c r="T966" s="31"/>
      <c r="U966" s="31"/>
      <c r="V966" s="31"/>
      <c r="W966" s="31"/>
      <c r="X966" s="31"/>
      <c r="Y966" s="31"/>
      <c r="Z966" s="31"/>
      <c r="AA966" s="31"/>
    </row>
    <row r="967">
      <c r="A967" s="31"/>
      <c r="C967" s="31"/>
      <c r="D967" s="31"/>
      <c r="E967" s="108"/>
      <c r="F967" s="31"/>
      <c r="G967" s="31"/>
      <c r="H967" s="31"/>
      <c r="I967" s="31"/>
      <c r="J967" s="99"/>
      <c r="K967" s="116"/>
      <c r="L967" s="31"/>
      <c r="M967" s="31"/>
      <c r="N967" s="31"/>
      <c r="O967" s="31"/>
      <c r="P967" s="31"/>
      <c r="Q967" s="31"/>
      <c r="R967" s="31"/>
      <c r="S967" s="31"/>
      <c r="T967" s="31"/>
      <c r="U967" s="31"/>
      <c r="V967" s="31"/>
      <c r="W967" s="31"/>
      <c r="X967" s="31"/>
      <c r="Y967" s="31"/>
      <c r="Z967" s="31"/>
      <c r="AA967" s="3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99"/>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2" max="2" width="50.57"/>
    <col customWidth="1" min="3" max="3" width="32.57"/>
    <col customWidth="1" min="4" max="4" width="141.43"/>
    <col customWidth="1" min="5" max="5" width="19.14"/>
  </cols>
  <sheetData>
    <row r="1" ht="69.0" customHeight="1">
      <c r="A1" s="117" t="s">
        <v>69</v>
      </c>
      <c r="B1" s="118" t="s">
        <v>3449</v>
      </c>
      <c r="C1" s="118" t="s">
        <v>3450</v>
      </c>
      <c r="D1" s="118" t="s">
        <v>3451</v>
      </c>
      <c r="E1" s="119" t="s">
        <v>3452</v>
      </c>
      <c r="F1" s="119" t="s">
        <v>3453</v>
      </c>
      <c r="G1" s="119" t="s">
        <v>3454</v>
      </c>
      <c r="H1" s="119" t="s">
        <v>3455</v>
      </c>
      <c r="I1" s="119" t="s">
        <v>3456</v>
      </c>
      <c r="J1" s="119" t="s">
        <v>3457</v>
      </c>
      <c r="K1" s="119" t="s">
        <v>3458</v>
      </c>
      <c r="L1" s="119" t="s">
        <v>3459</v>
      </c>
      <c r="M1" s="119" t="s">
        <v>3460</v>
      </c>
      <c r="N1" s="119" t="s">
        <v>3461</v>
      </c>
      <c r="O1" s="31"/>
      <c r="P1" s="31"/>
      <c r="Q1" s="31"/>
      <c r="R1" s="31"/>
      <c r="S1" s="31"/>
      <c r="T1" s="31"/>
      <c r="U1" s="31"/>
      <c r="V1" s="31"/>
      <c r="W1" s="31"/>
      <c r="X1" s="31"/>
      <c r="Y1" s="31"/>
      <c r="Z1" s="31"/>
      <c r="AA1" s="31"/>
      <c r="AB1" s="31"/>
      <c r="AC1" s="31"/>
      <c r="AD1" s="31"/>
      <c r="AE1" s="31"/>
      <c r="AF1" s="31"/>
      <c r="AG1" s="31"/>
    </row>
    <row r="2" ht="1.5" customHeight="1"/>
    <row r="3">
      <c r="A3" s="2" t="s">
        <v>795</v>
      </c>
      <c r="B3" s="2" t="s">
        <v>796</v>
      </c>
      <c r="C3" s="2" t="s">
        <v>797</v>
      </c>
      <c r="D3" s="28" t="s">
        <v>798</v>
      </c>
      <c r="E3" s="2" t="s">
        <v>3462</v>
      </c>
      <c r="F3" s="2" t="s">
        <v>3463</v>
      </c>
      <c r="G3" s="2" t="s">
        <v>3464</v>
      </c>
      <c r="H3" s="2" t="s">
        <v>3465</v>
      </c>
      <c r="I3" s="2" t="s">
        <v>3466</v>
      </c>
    </row>
    <row r="4">
      <c r="A4" s="2" t="s">
        <v>799</v>
      </c>
      <c r="B4" s="2" t="s">
        <v>800</v>
      </c>
      <c r="C4" s="2" t="s">
        <v>797</v>
      </c>
      <c r="D4" s="2" t="s">
        <v>801</v>
      </c>
      <c r="E4" s="2" t="s">
        <v>3467</v>
      </c>
      <c r="F4" s="2" t="s">
        <v>3468</v>
      </c>
      <c r="G4" s="2" t="s">
        <v>3469</v>
      </c>
      <c r="H4" s="2" t="s">
        <v>3470</v>
      </c>
      <c r="I4" s="2" t="s">
        <v>3471</v>
      </c>
    </row>
    <row r="5">
      <c r="A5" s="2" t="s">
        <v>802</v>
      </c>
      <c r="B5" s="2" t="s">
        <v>800</v>
      </c>
      <c r="C5" s="2" t="s">
        <v>797</v>
      </c>
      <c r="D5" s="2" t="s">
        <v>803</v>
      </c>
      <c r="E5" s="2" t="s">
        <v>3472</v>
      </c>
      <c r="F5" s="2" t="s">
        <v>3473</v>
      </c>
      <c r="G5" s="2" t="s">
        <v>3468</v>
      </c>
      <c r="H5" s="2" t="s">
        <v>3474</v>
      </c>
      <c r="I5" s="2" t="s">
        <v>3470</v>
      </c>
      <c r="J5" s="2" t="s">
        <v>3471</v>
      </c>
    </row>
    <row r="6">
      <c r="A6" s="2" t="s">
        <v>804</v>
      </c>
      <c r="B6" s="2" t="s">
        <v>805</v>
      </c>
      <c r="C6" s="2" t="s">
        <v>797</v>
      </c>
      <c r="D6" s="2" t="s">
        <v>806</v>
      </c>
      <c r="E6" s="2" t="s">
        <v>3475</v>
      </c>
      <c r="F6" s="2" t="s">
        <v>3476</v>
      </c>
      <c r="G6" s="2" t="s">
        <v>3477</v>
      </c>
      <c r="H6" s="2" t="s">
        <v>3478</v>
      </c>
      <c r="I6" s="2" t="s">
        <v>3479</v>
      </c>
    </row>
    <row r="7">
      <c r="A7" s="2" t="s">
        <v>807</v>
      </c>
      <c r="B7" s="2" t="s">
        <v>805</v>
      </c>
      <c r="C7" s="2" t="s">
        <v>797</v>
      </c>
      <c r="D7" s="2" t="s">
        <v>808</v>
      </c>
      <c r="E7" s="2" t="s">
        <v>3480</v>
      </c>
      <c r="F7" s="2" t="s">
        <v>3481</v>
      </c>
      <c r="G7" s="2" t="s">
        <v>3468</v>
      </c>
      <c r="H7" s="2" t="s">
        <v>3482</v>
      </c>
      <c r="I7" s="2" t="s">
        <v>3483</v>
      </c>
    </row>
    <row r="8">
      <c r="A8" s="2" t="s">
        <v>809</v>
      </c>
      <c r="B8" s="2" t="s">
        <v>810</v>
      </c>
      <c r="C8" s="2" t="s">
        <v>797</v>
      </c>
      <c r="D8" s="2" t="s">
        <v>811</v>
      </c>
      <c r="E8" s="2" t="s">
        <v>3484</v>
      </c>
      <c r="F8" s="2" t="s">
        <v>3485</v>
      </c>
      <c r="G8" s="2" t="s">
        <v>3486</v>
      </c>
      <c r="H8" s="2" t="s">
        <v>3487</v>
      </c>
      <c r="I8" s="2" t="s">
        <v>3488</v>
      </c>
    </row>
    <row r="9">
      <c r="A9" s="2" t="s">
        <v>813</v>
      </c>
      <c r="B9" s="2" t="s">
        <v>810</v>
      </c>
      <c r="C9" s="2" t="s">
        <v>797</v>
      </c>
      <c r="D9" s="2" t="s">
        <v>814</v>
      </c>
      <c r="E9" s="2" t="s">
        <v>3489</v>
      </c>
      <c r="F9" s="2" t="s">
        <v>3490</v>
      </c>
      <c r="G9" s="2" t="s">
        <v>3491</v>
      </c>
      <c r="H9" s="2" t="s">
        <v>3492</v>
      </c>
    </row>
    <row r="10">
      <c r="A10" s="2" t="s">
        <v>815</v>
      </c>
      <c r="B10" s="2" t="s">
        <v>810</v>
      </c>
      <c r="C10" s="2" t="s">
        <v>797</v>
      </c>
      <c r="D10" s="2" t="s">
        <v>816</v>
      </c>
      <c r="E10" s="2" t="s">
        <v>3484</v>
      </c>
      <c r="F10" s="2" t="s">
        <v>3493</v>
      </c>
      <c r="G10" s="2" t="s">
        <v>3494</v>
      </c>
      <c r="H10" s="2" t="s">
        <v>3471</v>
      </c>
    </row>
    <row r="11">
      <c r="A11" s="2" t="s">
        <v>817</v>
      </c>
      <c r="B11" s="2" t="s">
        <v>810</v>
      </c>
      <c r="C11" s="2" t="s">
        <v>797</v>
      </c>
      <c r="D11" s="2" t="s">
        <v>818</v>
      </c>
      <c r="E11" s="2" t="s">
        <v>3484</v>
      </c>
      <c r="F11" s="2" t="s">
        <v>3495</v>
      </c>
      <c r="G11" s="2" t="s">
        <v>3496</v>
      </c>
      <c r="H11" s="2" t="s">
        <v>3471</v>
      </c>
    </row>
    <row r="12">
      <c r="A12" s="2" t="s">
        <v>819</v>
      </c>
      <c r="B12" s="2" t="s">
        <v>810</v>
      </c>
      <c r="C12" s="2" t="s">
        <v>797</v>
      </c>
      <c r="D12" s="2" t="s">
        <v>820</v>
      </c>
      <c r="E12" s="2" t="s">
        <v>3484</v>
      </c>
      <c r="F12" s="2" t="s">
        <v>3497</v>
      </c>
      <c r="G12" s="2" t="s">
        <v>3498</v>
      </c>
      <c r="H12" s="2" t="s">
        <v>3488</v>
      </c>
    </row>
    <row r="13">
      <c r="A13" s="2" t="s">
        <v>821</v>
      </c>
      <c r="B13" s="2" t="s">
        <v>810</v>
      </c>
      <c r="C13" s="2" t="s">
        <v>797</v>
      </c>
      <c r="D13" s="2" t="s">
        <v>822</v>
      </c>
      <c r="E13" s="2" t="s">
        <v>3484</v>
      </c>
      <c r="F13" s="2" t="s">
        <v>3499</v>
      </c>
      <c r="G13" s="2" t="s">
        <v>3500</v>
      </c>
      <c r="H13" s="2" t="s">
        <v>3471</v>
      </c>
    </row>
    <row r="14">
      <c r="A14" s="2" t="s">
        <v>823</v>
      </c>
      <c r="B14" s="2" t="s">
        <v>824</v>
      </c>
      <c r="C14" s="2" t="s">
        <v>825</v>
      </c>
      <c r="D14" s="2" t="s">
        <v>826</v>
      </c>
      <c r="E14" s="2" t="s">
        <v>3501</v>
      </c>
      <c r="F14" s="2" t="s">
        <v>3502</v>
      </c>
      <c r="G14" s="2" t="s">
        <v>3503</v>
      </c>
    </row>
    <row r="15">
      <c r="A15" s="2" t="s">
        <v>827</v>
      </c>
      <c r="B15" s="2" t="s">
        <v>824</v>
      </c>
      <c r="C15" s="2" t="s">
        <v>825</v>
      </c>
      <c r="D15" s="2" t="s">
        <v>828</v>
      </c>
      <c r="E15" s="2" t="s">
        <v>3484</v>
      </c>
      <c r="F15" s="2" t="s">
        <v>3504</v>
      </c>
      <c r="G15" s="2" t="s">
        <v>3505</v>
      </c>
    </row>
    <row r="16">
      <c r="A16" s="2" t="s">
        <v>829</v>
      </c>
      <c r="B16" s="2" t="s">
        <v>824</v>
      </c>
      <c r="C16" s="2" t="s">
        <v>825</v>
      </c>
      <c r="D16" s="2" t="s">
        <v>830</v>
      </c>
      <c r="E16" s="2" t="s">
        <v>3489</v>
      </c>
      <c r="F16" s="2" t="s">
        <v>3506</v>
      </c>
      <c r="G16" s="2" t="s">
        <v>3493</v>
      </c>
    </row>
    <row r="17">
      <c r="A17" s="2" t="s">
        <v>831</v>
      </c>
      <c r="B17" s="2" t="s">
        <v>824</v>
      </c>
      <c r="C17" s="2" t="s">
        <v>825</v>
      </c>
      <c r="D17" s="2" t="s">
        <v>832</v>
      </c>
      <c r="E17" s="2" t="s">
        <v>3489</v>
      </c>
      <c r="F17" s="2" t="s">
        <v>3507</v>
      </c>
      <c r="G17" s="2" t="s">
        <v>3491</v>
      </c>
    </row>
    <row r="18">
      <c r="A18" s="2" t="s">
        <v>833</v>
      </c>
      <c r="B18" s="2" t="s">
        <v>824</v>
      </c>
      <c r="C18" s="2" t="s">
        <v>825</v>
      </c>
      <c r="D18" s="2" t="s">
        <v>834</v>
      </c>
      <c r="E18" s="2" t="s">
        <v>3489</v>
      </c>
      <c r="F18" s="2" t="s">
        <v>3494</v>
      </c>
      <c r="G18" s="2" t="s">
        <v>3508</v>
      </c>
    </row>
    <row r="19">
      <c r="A19" s="2" t="s">
        <v>835</v>
      </c>
      <c r="B19" s="2" t="s">
        <v>824</v>
      </c>
      <c r="C19" s="2" t="s">
        <v>825</v>
      </c>
      <c r="D19" s="2" t="s">
        <v>836</v>
      </c>
      <c r="E19" s="2" t="s">
        <v>3501</v>
      </c>
      <c r="F19" s="2" t="s">
        <v>3509</v>
      </c>
      <c r="G19" s="2" t="s">
        <v>3508</v>
      </c>
    </row>
    <row r="20">
      <c r="A20" s="2" t="s">
        <v>837</v>
      </c>
      <c r="B20" s="2" t="s">
        <v>824</v>
      </c>
      <c r="C20" s="2" t="s">
        <v>825</v>
      </c>
      <c r="D20" s="2" t="s">
        <v>838</v>
      </c>
      <c r="E20" s="2" t="s">
        <v>3489</v>
      </c>
      <c r="F20" s="2" t="s">
        <v>3498</v>
      </c>
      <c r="G20" s="2" t="s">
        <v>3510</v>
      </c>
    </row>
    <row r="21">
      <c r="A21" s="2" t="s">
        <v>839</v>
      </c>
      <c r="B21" s="2" t="s">
        <v>824</v>
      </c>
      <c r="C21" s="2" t="s">
        <v>825</v>
      </c>
      <c r="D21" s="2" t="s">
        <v>840</v>
      </c>
      <c r="E21" s="2" t="s">
        <v>3484</v>
      </c>
      <c r="F21" s="2" t="s">
        <v>3498</v>
      </c>
      <c r="G21" s="2" t="s">
        <v>3496</v>
      </c>
    </row>
    <row r="22">
      <c r="A22" s="2" t="s">
        <v>841</v>
      </c>
      <c r="B22" s="2" t="s">
        <v>824</v>
      </c>
      <c r="C22" s="2" t="s">
        <v>825</v>
      </c>
      <c r="D22" s="2" t="s">
        <v>842</v>
      </c>
      <c r="E22" s="2" t="s">
        <v>3484</v>
      </c>
      <c r="F22" s="2" t="s">
        <v>3507</v>
      </c>
      <c r="G22" s="2" t="s">
        <v>3511</v>
      </c>
      <c r="H22" s="2" t="s">
        <v>3512</v>
      </c>
    </row>
    <row r="23">
      <c r="A23" s="2" t="s">
        <v>843</v>
      </c>
      <c r="B23" s="2" t="s">
        <v>844</v>
      </c>
      <c r="C23" s="2" t="s">
        <v>825</v>
      </c>
      <c r="D23" s="2" t="s">
        <v>845</v>
      </c>
      <c r="E23" s="2" t="s">
        <v>3501</v>
      </c>
      <c r="F23" s="2" t="s">
        <v>3513</v>
      </c>
      <c r="G23" s="2" t="s">
        <v>3510</v>
      </c>
      <c r="H23" s="2" t="s">
        <v>3512</v>
      </c>
    </row>
    <row r="24">
      <c r="A24" s="2" t="s">
        <v>846</v>
      </c>
      <c r="B24" s="2" t="s">
        <v>844</v>
      </c>
      <c r="C24" s="2" t="s">
        <v>825</v>
      </c>
      <c r="D24" s="2" t="s">
        <v>847</v>
      </c>
      <c r="E24" s="2" t="s">
        <v>3514</v>
      </c>
      <c r="F24" s="2" t="s">
        <v>3489</v>
      </c>
      <c r="G24" s="2" t="s">
        <v>3500</v>
      </c>
      <c r="H24" s="2" t="s">
        <v>3515</v>
      </c>
      <c r="I24" s="2" t="s">
        <v>3516</v>
      </c>
    </row>
    <row r="25">
      <c r="A25" s="2" t="s">
        <v>848</v>
      </c>
      <c r="B25" s="2" t="s">
        <v>844</v>
      </c>
      <c r="C25" s="2" t="s">
        <v>825</v>
      </c>
      <c r="D25" s="2" t="s">
        <v>849</v>
      </c>
      <c r="E25" s="2" t="s">
        <v>3501</v>
      </c>
      <c r="F25" s="2" t="s">
        <v>3517</v>
      </c>
      <c r="G25" s="2" t="s">
        <v>3512</v>
      </c>
    </row>
    <row r="26">
      <c r="A26" s="2" t="s">
        <v>850</v>
      </c>
      <c r="B26" s="2" t="s">
        <v>844</v>
      </c>
      <c r="C26" s="2" t="s">
        <v>825</v>
      </c>
      <c r="D26" s="2" t="s">
        <v>851</v>
      </c>
      <c r="E26" s="2" t="s">
        <v>3491</v>
      </c>
      <c r="F26" s="2" t="s">
        <v>3501</v>
      </c>
      <c r="G26" s="2" t="s">
        <v>3510</v>
      </c>
      <c r="H26" s="2" t="s">
        <v>3515</v>
      </c>
    </row>
    <row r="27">
      <c r="A27" s="2" t="s">
        <v>852</v>
      </c>
      <c r="B27" s="2" t="s">
        <v>844</v>
      </c>
      <c r="C27" s="2" t="s">
        <v>825</v>
      </c>
      <c r="D27" s="2" t="s">
        <v>853</v>
      </c>
      <c r="E27" s="2" t="s">
        <v>3489</v>
      </c>
      <c r="F27" s="2" t="s">
        <v>3490</v>
      </c>
      <c r="G27" s="2" t="s">
        <v>3512</v>
      </c>
    </row>
    <row r="28">
      <c r="A28" s="2" t="s">
        <v>854</v>
      </c>
      <c r="B28" s="2" t="s">
        <v>855</v>
      </c>
      <c r="C28" s="2" t="s">
        <v>856</v>
      </c>
      <c r="D28" s="2" t="s">
        <v>857</v>
      </c>
      <c r="E28" s="2" t="s">
        <v>3491</v>
      </c>
    </row>
    <row r="29">
      <c r="A29" s="2" t="s">
        <v>859</v>
      </c>
      <c r="B29" s="2" t="s">
        <v>855</v>
      </c>
      <c r="C29" s="2" t="s">
        <v>856</v>
      </c>
      <c r="D29" s="2" t="s">
        <v>860</v>
      </c>
      <c r="E29" s="2" t="s">
        <v>3487</v>
      </c>
    </row>
    <row r="30">
      <c r="A30" s="2" t="s">
        <v>861</v>
      </c>
      <c r="B30" s="2" t="s">
        <v>855</v>
      </c>
      <c r="C30" s="2" t="s">
        <v>856</v>
      </c>
      <c r="D30" s="2" t="s">
        <v>862</v>
      </c>
      <c r="E30" s="2" t="s">
        <v>3518</v>
      </c>
    </row>
    <row r="31">
      <c r="A31" s="2" t="s">
        <v>863</v>
      </c>
      <c r="B31" s="2" t="s">
        <v>855</v>
      </c>
      <c r="C31" s="2" t="s">
        <v>856</v>
      </c>
      <c r="D31" s="2" t="s">
        <v>864</v>
      </c>
      <c r="E31" s="2" t="s">
        <v>3490</v>
      </c>
    </row>
    <row r="32">
      <c r="A32" s="2" t="s">
        <v>865</v>
      </c>
      <c r="B32" s="2" t="s">
        <v>855</v>
      </c>
      <c r="C32" s="2" t="s">
        <v>856</v>
      </c>
      <c r="D32" s="2" t="s">
        <v>866</v>
      </c>
      <c r="E32" s="2" t="s">
        <v>3489</v>
      </c>
    </row>
    <row r="33">
      <c r="A33" s="2" t="s">
        <v>867</v>
      </c>
      <c r="B33" s="2" t="s">
        <v>855</v>
      </c>
      <c r="C33" s="2" t="s">
        <v>856</v>
      </c>
      <c r="D33" s="2" t="s">
        <v>868</v>
      </c>
      <c r="E33" s="2" t="s">
        <v>3501</v>
      </c>
    </row>
    <row r="34">
      <c r="A34" s="2" t="s">
        <v>869</v>
      </c>
      <c r="B34" s="2" t="s">
        <v>855</v>
      </c>
      <c r="C34" s="2" t="s">
        <v>856</v>
      </c>
      <c r="D34" s="2" t="s">
        <v>870</v>
      </c>
      <c r="E34" s="2" t="s">
        <v>3489</v>
      </c>
      <c r="F34" s="2" t="s">
        <v>3492</v>
      </c>
      <c r="G34" s="2" t="s">
        <v>3512</v>
      </c>
    </row>
    <row r="35">
      <c r="A35" s="2" t="s">
        <v>871</v>
      </c>
      <c r="B35" s="2" t="s">
        <v>855</v>
      </c>
      <c r="C35" s="2" t="s">
        <v>856</v>
      </c>
      <c r="D35" s="2" t="s">
        <v>872</v>
      </c>
      <c r="E35" s="2" t="s">
        <v>3489</v>
      </c>
      <c r="F35" s="2" t="s">
        <v>3498</v>
      </c>
    </row>
    <row r="36">
      <c r="A36" s="2" t="s">
        <v>873</v>
      </c>
      <c r="B36" s="2" t="s">
        <v>855</v>
      </c>
      <c r="C36" s="2" t="s">
        <v>856</v>
      </c>
      <c r="D36" s="2" t="s">
        <v>874</v>
      </c>
      <c r="E36" s="2" t="s">
        <v>3496</v>
      </c>
      <c r="F36" s="2" t="s">
        <v>3514</v>
      </c>
      <c r="G36" s="2" t="s">
        <v>3500</v>
      </c>
    </row>
    <row r="37">
      <c r="A37" s="2" t="s">
        <v>875</v>
      </c>
      <c r="B37" s="2" t="s">
        <v>855</v>
      </c>
      <c r="C37" s="2" t="s">
        <v>856</v>
      </c>
      <c r="D37" s="2" t="s">
        <v>876</v>
      </c>
      <c r="E37" s="2" t="s">
        <v>3501</v>
      </c>
      <c r="F37" s="2" t="s">
        <v>3519</v>
      </c>
      <c r="G37" s="2" t="s">
        <v>3513</v>
      </c>
    </row>
    <row r="38">
      <c r="A38" s="2" t="s">
        <v>877</v>
      </c>
      <c r="B38" s="2" t="s">
        <v>855</v>
      </c>
      <c r="C38" s="2" t="s">
        <v>856</v>
      </c>
      <c r="D38" s="2" t="s">
        <v>878</v>
      </c>
      <c r="E38" s="2" t="s">
        <v>3495</v>
      </c>
    </row>
    <row r="39">
      <c r="A39" s="2" t="s">
        <v>879</v>
      </c>
      <c r="B39" s="2" t="s">
        <v>855</v>
      </c>
      <c r="C39" s="2" t="s">
        <v>856</v>
      </c>
      <c r="D39" s="2" t="s">
        <v>880</v>
      </c>
      <c r="E39" s="2" t="s">
        <v>3484</v>
      </c>
      <c r="F39" s="2" t="s">
        <v>3494</v>
      </c>
    </row>
    <row r="40">
      <c r="A40" s="2" t="s">
        <v>881</v>
      </c>
      <c r="B40" s="2" t="s">
        <v>855</v>
      </c>
      <c r="C40" s="2" t="s">
        <v>856</v>
      </c>
      <c r="D40" s="2" t="s">
        <v>882</v>
      </c>
      <c r="E40" s="2" t="s">
        <v>3491</v>
      </c>
      <c r="F40" s="2" t="s">
        <v>3520</v>
      </c>
      <c r="G40" s="2" t="s">
        <v>3507</v>
      </c>
    </row>
    <row r="41">
      <c r="A41" s="2" t="s">
        <v>883</v>
      </c>
      <c r="B41" s="2" t="s">
        <v>855</v>
      </c>
      <c r="C41" s="2" t="s">
        <v>856</v>
      </c>
      <c r="D41" s="2" t="s">
        <v>884</v>
      </c>
      <c r="E41" s="2" t="s">
        <v>3495</v>
      </c>
      <c r="F41" s="2" t="s">
        <v>3489</v>
      </c>
      <c r="G41" s="2" t="s">
        <v>3510</v>
      </c>
    </row>
    <row r="42">
      <c r="A42" s="2" t="s">
        <v>885</v>
      </c>
      <c r="B42" s="2" t="s">
        <v>855</v>
      </c>
      <c r="C42" s="2" t="s">
        <v>856</v>
      </c>
      <c r="D42" s="2" t="s">
        <v>886</v>
      </c>
      <c r="E42" s="2" t="s">
        <v>3520</v>
      </c>
      <c r="F42" s="2" t="s">
        <v>3521</v>
      </c>
    </row>
    <row r="43">
      <c r="A43" s="2" t="s">
        <v>887</v>
      </c>
      <c r="B43" s="2" t="s">
        <v>855</v>
      </c>
      <c r="C43" s="2" t="s">
        <v>856</v>
      </c>
      <c r="D43" s="2" t="s">
        <v>888</v>
      </c>
      <c r="E43" s="2" t="s">
        <v>3501</v>
      </c>
      <c r="F43" s="2" t="s">
        <v>3494</v>
      </c>
      <c r="G43" s="2" t="s">
        <v>3499</v>
      </c>
    </row>
    <row r="44">
      <c r="A44" s="2" t="s">
        <v>889</v>
      </c>
      <c r="B44" s="2" t="s">
        <v>855</v>
      </c>
      <c r="C44" s="2" t="s">
        <v>890</v>
      </c>
      <c r="D44" s="2" t="s">
        <v>891</v>
      </c>
      <c r="E44" s="2" t="s">
        <v>3489</v>
      </c>
      <c r="F44" s="2" t="s">
        <v>3509</v>
      </c>
      <c r="G44" s="2" t="s">
        <v>3499</v>
      </c>
    </row>
    <row r="45">
      <c r="A45" s="2" t="s">
        <v>892</v>
      </c>
      <c r="B45" s="2" t="s">
        <v>893</v>
      </c>
      <c r="C45" s="2" t="s">
        <v>894</v>
      </c>
      <c r="D45" s="2" t="s">
        <v>895</v>
      </c>
      <c r="E45" s="2" t="s">
        <v>3522</v>
      </c>
    </row>
    <row r="46">
      <c r="A46" s="2" t="s">
        <v>896</v>
      </c>
      <c r="B46" s="2" t="s">
        <v>893</v>
      </c>
      <c r="C46" s="2" t="s">
        <v>894</v>
      </c>
      <c r="D46" s="2" t="s">
        <v>897</v>
      </c>
      <c r="E46" s="2" t="s">
        <v>3523</v>
      </c>
    </row>
    <row r="47">
      <c r="A47" s="2" t="s">
        <v>898</v>
      </c>
      <c r="B47" s="2" t="s">
        <v>893</v>
      </c>
      <c r="C47" s="2" t="s">
        <v>894</v>
      </c>
      <c r="D47" s="2" t="s">
        <v>899</v>
      </c>
      <c r="E47" s="2" t="s">
        <v>3489</v>
      </c>
    </row>
    <row r="48">
      <c r="A48" s="2" t="s">
        <v>900</v>
      </c>
      <c r="B48" s="2" t="s">
        <v>901</v>
      </c>
      <c r="C48" s="2" t="s">
        <v>856</v>
      </c>
      <c r="D48" s="2" t="s">
        <v>902</v>
      </c>
      <c r="E48" s="2" t="s">
        <v>3484</v>
      </c>
      <c r="F48" s="2" t="s">
        <v>3501</v>
      </c>
      <c r="G48" s="2" t="s">
        <v>3509</v>
      </c>
    </row>
    <row r="49">
      <c r="A49" s="2" t="s">
        <v>903</v>
      </c>
      <c r="B49" s="2" t="s">
        <v>901</v>
      </c>
      <c r="C49" s="2" t="s">
        <v>856</v>
      </c>
      <c r="D49" s="2" t="s">
        <v>904</v>
      </c>
      <c r="E49" s="2" t="s">
        <v>3489</v>
      </c>
      <c r="F49" s="2" t="s">
        <v>3523</v>
      </c>
      <c r="G49" s="2" t="s">
        <v>3524</v>
      </c>
    </row>
    <row r="50">
      <c r="A50" s="2" t="s">
        <v>905</v>
      </c>
      <c r="B50" s="2" t="s">
        <v>906</v>
      </c>
      <c r="C50" s="2" t="s">
        <v>856</v>
      </c>
      <c r="D50" s="2" t="s">
        <v>907</v>
      </c>
      <c r="E50" s="2" t="s">
        <v>3514</v>
      </c>
      <c r="F50" s="2" t="s">
        <v>3496</v>
      </c>
      <c r="G50" s="2" t="s">
        <v>3501</v>
      </c>
    </row>
    <row r="51">
      <c r="A51" s="2" t="s">
        <v>908</v>
      </c>
      <c r="B51" s="2" t="s">
        <v>909</v>
      </c>
      <c r="C51" s="2" t="s">
        <v>910</v>
      </c>
      <c r="D51" s="2" t="s">
        <v>911</v>
      </c>
      <c r="E51" s="2" t="s">
        <v>3484</v>
      </c>
      <c r="F51" s="2" t="s">
        <v>3523</v>
      </c>
      <c r="G51" s="2" t="s">
        <v>3507</v>
      </c>
      <c r="H51" s="2" t="s">
        <v>3525</v>
      </c>
    </row>
    <row r="52">
      <c r="A52" s="2" t="s">
        <v>912</v>
      </c>
      <c r="B52" s="2" t="s">
        <v>909</v>
      </c>
      <c r="C52" s="2" t="s">
        <v>910</v>
      </c>
      <c r="D52" s="2" t="s">
        <v>913</v>
      </c>
      <c r="E52" s="2" t="s">
        <v>3501</v>
      </c>
      <c r="F52" s="2" t="s">
        <v>3504</v>
      </c>
    </row>
    <row r="53">
      <c r="A53" s="2" t="s">
        <v>914</v>
      </c>
      <c r="B53" s="2" t="s">
        <v>909</v>
      </c>
      <c r="C53" s="2" t="s">
        <v>910</v>
      </c>
      <c r="D53" s="2" t="s">
        <v>915</v>
      </c>
      <c r="E53" s="2" t="s">
        <v>3484</v>
      </c>
      <c r="F53" s="2" t="s">
        <v>3501</v>
      </c>
      <c r="G53" s="2" t="s">
        <v>3526</v>
      </c>
      <c r="H53" s="2" t="s">
        <v>3527</v>
      </c>
    </row>
    <row r="54">
      <c r="A54" s="2" t="s">
        <v>916</v>
      </c>
      <c r="B54" s="2" t="s">
        <v>909</v>
      </c>
      <c r="C54" s="2" t="s">
        <v>910</v>
      </c>
      <c r="D54" s="2" t="s">
        <v>917</v>
      </c>
      <c r="E54" s="2" t="s">
        <v>3489</v>
      </c>
      <c r="F54" s="2" t="s">
        <v>3498</v>
      </c>
      <c r="G54" s="2" t="s">
        <v>3525</v>
      </c>
    </row>
    <row r="55">
      <c r="A55" s="2" t="s">
        <v>918</v>
      </c>
      <c r="B55" s="2" t="s">
        <v>909</v>
      </c>
      <c r="C55" s="2" t="s">
        <v>910</v>
      </c>
      <c r="D55" s="2" t="s">
        <v>919</v>
      </c>
      <c r="E55" s="2" t="s">
        <v>3507</v>
      </c>
      <c r="F55" s="2" t="s">
        <v>3501</v>
      </c>
      <c r="G55" s="2" t="s">
        <v>3491</v>
      </c>
    </row>
    <row r="56">
      <c r="A56" s="2" t="s">
        <v>920</v>
      </c>
      <c r="B56" s="2" t="s">
        <v>909</v>
      </c>
      <c r="C56" s="2" t="s">
        <v>910</v>
      </c>
      <c r="D56" s="2" t="s">
        <v>921</v>
      </c>
      <c r="E56" s="2" t="s">
        <v>3501</v>
      </c>
      <c r="F56" s="2" t="s">
        <v>3489</v>
      </c>
      <c r="G56" s="2" t="s">
        <v>3509</v>
      </c>
    </row>
    <row r="57">
      <c r="A57" s="2" t="s">
        <v>922</v>
      </c>
      <c r="B57" s="2" t="s">
        <v>923</v>
      </c>
      <c r="C57" s="2" t="s">
        <v>924</v>
      </c>
      <c r="D57" s="2" t="s">
        <v>925</v>
      </c>
      <c r="E57" s="2" t="s">
        <v>3495</v>
      </c>
    </row>
    <row r="58">
      <c r="A58" s="2" t="s">
        <v>926</v>
      </c>
      <c r="B58" s="2" t="s">
        <v>923</v>
      </c>
      <c r="C58" s="2" t="s">
        <v>924</v>
      </c>
      <c r="D58" s="2" t="s">
        <v>927</v>
      </c>
      <c r="E58" s="2" t="s">
        <v>3490</v>
      </c>
    </row>
    <row r="59">
      <c r="A59" s="2" t="s">
        <v>928</v>
      </c>
      <c r="B59" s="2" t="s">
        <v>923</v>
      </c>
      <c r="C59" s="2" t="s">
        <v>924</v>
      </c>
      <c r="D59" s="2" t="s">
        <v>929</v>
      </c>
      <c r="E59" s="2" t="s">
        <v>3489</v>
      </c>
      <c r="F59" s="2" t="s">
        <v>3528</v>
      </c>
      <c r="G59" s="2" t="s">
        <v>3515</v>
      </c>
    </row>
    <row r="60">
      <c r="A60" s="2" t="s">
        <v>930</v>
      </c>
      <c r="B60" s="2" t="s">
        <v>923</v>
      </c>
      <c r="C60" s="2" t="s">
        <v>924</v>
      </c>
      <c r="D60" s="2" t="s">
        <v>931</v>
      </c>
      <c r="E60" s="2" t="s">
        <v>3495</v>
      </c>
      <c r="F60" s="2" t="s">
        <v>3490</v>
      </c>
      <c r="G60" s="2" t="s">
        <v>3489</v>
      </c>
      <c r="H60" s="2" t="s">
        <v>3529</v>
      </c>
    </row>
    <row r="61">
      <c r="A61" s="2" t="s">
        <v>932</v>
      </c>
      <c r="B61" s="2" t="s">
        <v>923</v>
      </c>
      <c r="C61" s="2" t="s">
        <v>924</v>
      </c>
      <c r="D61" s="2" t="s">
        <v>933</v>
      </c>
      <c r="E61" s="2" t="s">
        <v>3489</v>
      </c>
      <c r="F61" s="2" t="s">
        <v>3517</v>
      </c>
      <c r="G61" s="2" t="s">
        <v>3524</v>
      </c>
      <c r="H61" s="2" t="s">
        <v>3530</v>
      </c>
    </row>
    <row r="62">
      <c r="A62" s="2" t="s">
        <v>934</v>
      </c>
      <c r="B62" s="2" t="s">
        <v>923</v>
      </c>
      <c r="C62" s="2" t="s">
        <v>924</v>
      </c>
      <c r="D62" s="2" t="s">
        <v>935</v>
      </c>
      <c r="E62" s="2" t="s">
        <v>3489</v>
      </c>
      <c r="F62" s="2" t="s">
        <v>3531</v>
      </c>
    </row>
    <row r="63">
      <c r="A63" s="2" t="s">
        <v>936</v>
      </c>
      <c r="B63" s="2" t="s">
        <v>923</v>
      </c>
      <c r="C63" s="2" t="s">
        <v>924</v>
      </c>
      <c r="D63" s="2" t="s">
        <v>937</v>
      </c>
      <c r="E63" s="2" t="s">
        <v>3484</v>
      </c>
      <c r="F63" s="2" t="s">
        <v>3495</v>
      </c>
    </row>
    <row r="64">
      <c r="A64" s="2" t="s">
        <v>938</v>
      </c>
      <c r="B64" s="2" t="s">
        <v>923</v>
      </c>
      <c r="C64" s="2" t="s">
        <v>924</v>
      </c>
      <c r="D64" s="2" t="s">
        <v>939</v>
      </c>
      <c r="E64" s="2" t="s">
        <v>3484</v>
      </c>
      <c r="F64" s="2" t="s">
        <v>3532</v>
      </c>
      <c r="G64" s="2" t="s">
        <v>3494</v>
      </c>
    </row>
    <row r="65">
      <c r="A65" s="2" t="s">
        <v>940</v>
      </c>
      <c r="B65" s="2" t="s">
        <v>923</v>
      </c>
      <c r="C65" s="2" t="s">
        <v>924</v>
      </c>
      <c r="D65" s="2" t="s">
        <v>941</v>
      </c>
      <c r="E65" s="2" t="s">
        <v>3489</v>
      </c>
      <c r="F65" s="2" t="s">
        <v>3533</v>
      </c>
    </row>
    <row r="66">
      <c r="A66" s="2" t="s">
        <v>942</v>
      </c>
      <c r="B66" s="2" t="s">
        <v>923</v>
      </c>
      <c r="C66" s="2" t="s">
        <v>924</v>
      </c>
      <c r="D66" s="2" t="s">
        <v>943</v>
      </c>
      <c r="E66" s="2" t="s">
        <v>3501</v>
      </c>
      <c r="F66" s="2" t="s">
        <v>3514</v>
      </c>
      <c r="G66" s="2" t="s">
        <v>3534</v>
      </c>
    </row>
    <row r="67">
      <c r="A67" s="2" t="s">
        <v>944</v>
      </c>
      <c r="B67" s="2" t="s">
        <v>923</v>
      </c>
      <c r="C67" s="2" t="s">
        <v>924</v>
      </c>
      <c r="D67" s="2" t="s">
        <v>945</v>
      </c>
      <c r="E67" s="2" t="s">
        <v>3491</v>
      </c>
      <c r="F67" s="2" t="s">
        <v>3490</v>
      </c>
      <c r="G67" s="2" t="s">
        <v>3535</v>
      </c>
      <c r="H67" s="2" t="s">
        <v>3536</v>
      </c>
      <c r="I67" s="2" t="s">
        <v>3537</v>
      </c>
      <c r="J67" s="2" t="s">
        <v>3515</v>
      </c>
      <c r="K67" s="2" t="s">
        <v>3538</v>
      </c>
      <c r="L67" s="2" t="s">
        <v>3539</v>
      </c>
    </row>
    <row r="68">
      <c r="A68" s="2" t="s">
        <v>946</v>
      </c>
      <c r="B68" s="2" t="s">
        <v>947</v>
      </c>
      <c r="C68" s="2" t="s">
        <v>924</v>
      </c>
      <c r="D68" s="2" t="s">
        <v>948</v>
      </c>
      <c r="E68" s="2" t="s">
        <v>3501</v>
      </c>
      <c r="F68" s="2" t="s">
        <v>3494</v>
      </c>
      <c r="G68" s="2" t="s">
        <v>3490</v>
      </c>
      <c r="H68" s="2" t="s">
        <v>3491</v>
      </c>
      <c r="I68" s="2" t="s">
        <v>3540</v>
      </c>
      <c r="J68" s="2" t="s">
        <v>3529</v>
      </c>
      <c r="K68" s="2" t="s">
        <v>3471</v>
      </c>
    </row>
    <row r="69">
      <c r="A69" s="2" t="s">
        <v>949</v>
      </c>
      <c r="B69" s="2" t="s">
        <v>947</v>
      </c>
      <c r="C69" s="2" t="s">
        <v>924</v>
      </c>
      <c r="D69" s="2" t="s">
        <v>950</v>
      </c>
      <c r="E69" s="2" t="s">
        <v>3501</v>
      </c>
      <c r="F69" s="2" t="s">
        <v>3497</v>
      </c>
      <c r="G69" s="2" t="s">
        <v>3496</v>
      </c>
      <c r="H69" s="2" t="s">
        <v>3540</v>
      </c>
      <c r="I69" s="2" t="s">
        <v>3530</v>
      </c>
      <c r="J69" s="2" t="s">
        <v>3471</v>
      </c>
      <c r="K69" s="2" t="s">
        <v>3541</v>
      </c>
    </row>
    <row r="70">
      <c r="A70" s="2" t="s">
        <v>951</v>
      </c>
      <c r="B70" s="2" t="s">
        <v>947</v>
      </c>
      <c r="C70" s="2" t="s">
        <v>924</v>
      </c>
      <c r="D70" s="2" t="s">
        <v>952</v>
      </c>
      <c r="E70" s="2" t="s">
        <v>3489</v>
      </c>
      <c r="F70" s="2" t="s">
        <v>3505</v>
      </c>
      <c r="G70" s="2" t="s">
        <v>3542</v>
      </c>
      <c r="H70" s="2" t="s">
        <v>3543</v>
      </c>
      <c r="I70" s="2" t="s">
        <v>3508</v>
      </c>
      <c r="J70" s="2" t="s">
        <v>3471</v>
      </c>
    </row>
    <row r="71">
      <c r="A71" s="2" t="s">
        <v>953</v>
      </c>
      <c r="B71" s="2" t="s">
        <v>947</v>
      </c>
      <c r="C71" s="2" t="s">
        <v>924</v>
      </c>
      <c r="D71" s="2" t="s">
        <v>954</v>
      </c>
      <c r="E71" s="2" t="s">
        <v>3524</v>
      </c>
      <c r="F71" s="2" t="s">
        <v>3501</v>
      </c>
      <c r="G71" s="2" t="s">
        <v>3498</v>
      </c>
      <c r="H71" s="2" t="s">
        <v>3540</v>
      </c>
      <c r="I71" s="2" t="s">
        <v>3544</v>
      </c>
      <c r="J71" s="2" t="s">
        <v>3545</v>
      </c>
      <c r="K71" s="2" t="s">
        <v>3471</v>
      </c>
    </row>
    <row r="72">
      <c r="A72" s="2" t="s">
        <v>955</v>
      </c>
      <c r="B72" s="2" t="s">
        <v>956</v>
      </c>
      <c r="C72" s="2" t="s">
        <v>924</v>
      </c>
      <c r="D72" s="2" t="s">
        <v>957</v>
      </c>
      <c r="E72" s="2" t="s">
        <v>3484</v>
      </c>
      <c r="F72" s="2" t="s">
        <v>3490</v>
      </c>
      <c r="G72" s="2" t="s">
        <v>3496</v>
      </c>
      <c r="H72" s="2" t="s">
        <v>3494</v>
      </c>
      <c r="I72" s="2" t="s">
        <v>3546</v>
      </c>
      <c r="J72" s="2" t="s">
        <v>3508</v>
      </c>
      <c r="K72" s="2" t="s">
        <v>3471</v>
      </c>
    </row>
    <row r="73">
      <c r="A73" s="2" t="s">
        <v>972</v>
      </c>
      <c r="B73" s="2" t="s">
        <v>973</v>
      </c>
      <c r="C73" s="2" t="s">
        <v>974</v>
      </c>
      <c r="D73" s="2" t="s">
        <v>975</v>
      </c>
      <c r="E73" s="2" t="s">
        <v>3489</v>
      </c>
      <c r="F73" s="2" t="s">
        <v>3501</v>
      </c>
      <c r="G73" s="2" t="s">
        <v>3524</v>
      </c>
      <c r="H73" s="2" t="s">
        <v>3509</v>
      </c>
    </row>
    <row r="74">
      <c r="A74" s="2" t="s">
        <v>976</v>
      </c>
      <c r="B74" s="2" t="s">
        <v>973</v>
      </c>
      <c r="C74" s="2" t="s">
        <v>974</v>
      </c>
      <c r="D74" s="2" t="s">
        <v>977</v>
      </c>
      <c r="E74" s="2" t="s">
        <v>3489</v>
      </c>
      <c r="F74" s="2" t="s">
        <v>3495</v>
      </c>
      <c r="G74" s="2" t="s">
        <v>3523</v>
      </c>
    </row>
    <row r="75">
      <c r="A75" s="2" t="s">
        <v>978</v>
      </c>
      <c r="B75" s="2" t="s">
        <v>973</v>
      </c>
      <c r="C75" s="2" t="s">
        <v>974</v>
      </c>
      <c r="D75" s="2" t="s">
        <v>979</v>
      </c>
      <c r="E75" s="2" t="s">
        <v>3489</v>
      </c>
      <c r="F75" s="2" t="s">
        <v>3484</v>
      </c>
      <c r="G75" s="2" t="s">
        <v>3524</v>
      </c>
    </row>
    <row r="76">
      <c r="A76" s="2" t="s">
        <v>980</v>
      </c>
      <c r="B76" s="2" t="s">
        <v>824</v>
      </c>
      <c r="C76" s="2" t="s">
        <v>284</v>
      </c>
      <c r="D76" s="2" t="s">
        <v>981</v>
      </c>
      <c r="E76" s="2" t="s">
        <v>3489</v>
      </c>
      <c r="F76" s="2" t="s">
        <v>3490</v>
      </c>
      <c r="G76" s="2" t="s">
        <v>3491</v>
      </c>
    </row>
    <row r="77">
      <c r="A77" s="2" t="s">
        <v>982</v>
      </c>
      <c r="B77" s="2" t="s">
        <v>824</v>
      </c>
      <c r="C77" s="2" t="s">
        <v>284</v>
      </c>
      <c r="D77" s="2" t="s">
        <v>983</v>
      </c>
      <c r="E77" s="2" t="s">
        <v>3489</v>
      </c>
      <c r="F77" s="2" t="s">
        <v>3533</v>
      </c>
      <c r="G77" s="2" t="s">
        <v>3498</v>
      </c>
      <c r="H77" s="2" t="s">
        <v>3547</v>
      </c>
    </row>
    <row r="78">
      <c r="A78" s="2" t="s">
        <v>984</v>
      </c>
      <c r="B78" s="2" t="s">
        <v>824</v>
      </c>
      <c r="C78" s="2" t="s">
        <v>284</v>
      </c>
      <c r="D78" s="2" t="s">
        <v>985</v>
      </c>
      <c r="E78" s="2" t="s">
        <v>3487</v>
      </c>
      <c r="F78" s="2" t="s">
        <v>3489</v>
      </c>
    </row>
    <row r="79">
      <c r="A79" s="2" t="s">
        <v>986</v>
      </c>
      <c r="B79" s="2" t="s">
        <v>824</v>
      </c>
      <c r="C79" s="2" t="s">
        <v>284</v>
      </c>
      <c r="D79" s="2" t="s">
        <v>987</v>
      </c>
      <c r="E79" s="2" t="s">
        <v>3501</v>
      </c>
      <c r="F79" s="2" t="s">
        <v>3484</v>
      </c>
      <c r="G79" s="2" t="s">
        <v>3535</v>
      </c>
    </row>
    <row r="80">
      <c r="A80" s="2" t="s">
        <v>988</v>
      </c>
      <c r="B80" s="2" t="s">
        <v>824</v>
      </c>
      <c r="C80" s="2" t="s">
        <v>284</v>
      </c>
      <c r="D80" s="2" t="s">
        <v>989</v>
      </c>
      <c r="E80" s="2" t="s">
        <v>3489</v>
      </c>
      <c r="F80" s="2" t="s">
        <v>3487</v>
      </c>
      <c r="G80" s="2" t="s">
        <v>3496</v>
      </c>
      <c r="H80" s="2" t="s">
        <v>3515</v>
      </c>
    </row>
    <row r="81">
      <c r="A81" s="2" t="s">
        <v>990</v>
      </c>
      <c r="B81" s="2" t="s">
        <v>824</v>
      </c>
      <c r="C81" s="2" t="s">
        <v>284</v>
      </c>
      <c r="D81" s="2" t="s">
        <v>991</v>
      </c>
      <c r="E81" s="2" t="s">
        <v>3501</v>
      </c>
      <c r="F81" s="2" t="s">
        <v>3494</v>
      </c>
      <c r="G81" s="2" t="s">
        <v>3493</v>
      </c>
    </row>
    <row r="82">
      <c r="A82" s="2" t="s">
        <v>992</v>
      </c>
      <c r="B82" s="2" t="s">
        <v>824</v>
      </c>
      <c r="C82" s="2" t="s">
        <v>284</v>
      </c>
      <c r="D82" s="2" t="s">
        <v>993</v>
      </c>
      <c r="E82" s="2" t="s">
        <v>3548</v>
      </c>
      <c r="F82" s="2" t="s">
        <v>3545</v>
      </c>
      <c r="G82" s="2" t="s">
        <v>3484</v>
      </c>
    </row>
    <row r="83">
      <c r="A83" s="2" t="s">
        <v>994</v>
      </c>
      <c r="B83" s="2" t="s">
        <v>824</v>
      </c>
      <c r="C83" s="2" t="s">
        <v>284</v>
      </c>
      <c r="D83" s="2" t="s">
        <v>995</v>
      </c>
      <c r="E83" s="2" t="s">
        <v>3489</v>
      </c>
      <c r="F83" s="2" t="s">
        <v>3523</v>
      </c>
      <c r="G83" s="2" t="s">
        <v>3549</v>
      </c>
    </row>
    <row r="84">
      <c r="A84" s="2" t="s">
        <v>996</v>
      </c>
      <c r="B84" s="2" t="s">
        <v>824</v>
      </c>
      <c r="C84" s="2" t="s">
        <v>284</v>
      </c>
      <c r="D84" s="2" t="s">
        <v>997</v>
      </c>
      <c r="E84" s="2" t="s">
        <v>3507</v>
      </c>
      <c r="F84" s="2" t="s">
        <v>3550</v>
      </c>
      <c r="G84" s="2" t="s">
        <v>3489</v>
      </c>
    </row>
    <row r="85">
      <c r="A85" s="2" t="s">
        <v>998</v>
      </c>
      <c r="B85" s="2" t="s">
        <v>824</v>
      </c>
      <c r="C85" s="2" t="s">
        <v>284</v>
      </c>
      <c r="D85" s="2" t="s">
        <v>999</v>
      </c>
      <c r="E85" s="2" t="s">
        <v>3501</v>
      </c>
      <c r="F85" s="2" t="s">
        <v>3551</v>
      </c>
      <c r="G85" s="2" t="s">
        <v>3489</v>
      </c>
    </row>
    <row r="86">
      <c r="A86" s="2" t="s">
        <v>1000</v>
      </c>
      <c r="B86" s="2" t="s">
        <v>1001</v>
      </c>
      <c r="C86" s="2" t="s">
        <v>1002</v>
      </c>
      <c r="D86" s="2" t="s">
        <v>1003</v>
      </c>
      <c r="E86" s="2" t="s">
        <v>3489</v>
      </c>
      <c r="F86" s="2" t="s">
        <v>3533</v>
      </c>
      <c r="G86" s="2" t="s">
        <v>3507</v>
      </c>
    </row>
    <row r="87">
      <c r="A87" s="2" t="s">
        <v>1004</v>
      </c>
      <c r="B87" s="2" t="s">
        <v>1001</v>
      </c>
      <c r="C87" s="2" t="s">
        <v>1002</v>
      </c>
      <c r="D87" s="2" t="s">
        <v>1005</v>
      </c>
      <c r="E87" s="2" t="s">
        <v>3501</v>
      </c>
      <c r="F87" s="2" t="s">
        <v>3509</v>
      </c>
      <c r="G87" s="2" t="s">
        <v>3494</v>
      </c>
    </row>
    <row r="88">
      <c r="A88" s="2" t="s">
        <v>1006</v>
      </c>
      <c r="B88" s="2" t="s">
        <v>1001</v>
      </c>
      <c r="C88" s="2" t="s">
        <v>1002</v>
      </c>
      <c r="D88" s="2" t="s">
        <v>1007</v>
      </c>
      <c r="E88" s="2" t="s">
        <v>3524</v>
      </c>
      <c r="F88" s="2" t="s">
        <v>3501</v>
      </c>
    </row>
    <row r="89">
      <c r="A89" s="2" t="s">
        <v>1008</v>
      </c>
      <c r="B89" s="2" t="s">
        <v>1001</v>
      </c>
      <c r="C89" s="2" t="s">
        <v>1002</v>
      </c>
      <c r="D89" s="2" t="s">
        <v>1009</v>
      </c>
      <c r="E89" s="2" t="s">
        <v>3501</v>
      </c>
      <c r="F89" s="2" t="s">
        <v>3495</v>
      </c>
      <c r="G89" s="2" t="s">
        <v>3552</v>
      </c>
    </row>
    <row r="90">
      <c r="A90" s="2" t="s">
        <v>1010</v>
      </c>
      <c r="B90" s="2" t="s">
        <v>1001</v>
      </c>
      <c r="C90" s="2" t="s">
        <v>1002</v>
      </c>
      <c r="D90" s="2" t="s">
        <v>1011</v>
      </c>
      <c r="E90" s="2" t="s">
        <v>3489</v>
      </c>
      <c r="F90" s="2" t="s">
        <v>3536</v>
      </c>
      <c r="G90" s="2" t="s">
        <v>3496</v>
      </c>
    </row>
    <row r="91">
      <c r="A91" s="2" t="s">
        <v>1012</v>
      </c>
      <c r="B91" s="2" t="s">
        <v>1001</v>
      </c>
      <c r="C91" s="2" t="s">
        <v>1002</v>
      </c>
      <c r="D91" s="2" t="s">
        <v>1013</v>
      </c>
      <c r="E91" s="2" t="s">
        <v>3501</v>
      </c>
      <c r="F91" s="2" t="s">
        <v>3495</v>
      </c>
      <c r="G91" s="2" t="s">
        <v>3553</v>
      </c>
      <c r="H91" s="2" t="s">
        <v>3496</v>
      </c>
    </row>
    <row r="92">
      <c r="A92" s="2" t="s">
        <v>1014</v>
      </c>
      <c r="B92" s="2" t="s">
        <v>1015</v>
      </c>
      <c r="C92" s="2" t="s">
        <v>1016</v>
      </c>
      <c r="D92" s="2" t="s">
        <v>1017</v>
      </c>
      <c r="E92" s="2" t="s">
        <v>3484</v>
      </c>
      <c r="F92" s="2" t="s">
        <v>3554</v>
      </c>
    </row>
    <row r="93">
      <c r="A93" s="2" t="s">
        <v>1018</v>
      </c>
      <c r="B93" s="2" t="s">
        <v>1015</v>
      </c>
      <c r="C93" s="2" t="s">
        <v>1016</v>
      </c>
      <c r="D93" s="2" t="s">
        <v>1019</v>
      </c>
      <c r="E93" s="2" t="s">
        <v>3489</v>
      </c>
      <c r="F93" s="2" t="s">
        <v>3549</v>
      </c>
      <c r="G93" s="2" t="s">
        <v>3555</v>
      </c>
    </row>
    <row r="94">
      <c r="A94" s="2" t="s">
        <v>1020</v>
      </c>
      <c r="B94" s="2" t="s">
        <v>1015</v>
      </c>
      <c r="C94" s="2" t="s">
        <v>1016</v>
      </c>
      <c r="D94" s="2" t="s">
        <v>1021</v>
      </c>
      <c r="E94" s="2" t="s">
        <v>3501</v>
      </c>
      <c r="F94" s="2" t="s">
        <v>3554</v>
      </c>
    </row>
    <row r="95">
      <c r="A95" s="2" t="s">
        <v>1022</v>
      </c>
      <c r="B95" s="2" t="s">
        <v>1015</v>
      </c>
      <c r="C95" s="2" t="s">
        <v>1016</v>
      </c>
      <c r="D95" s="2" t="s">
        <v>1023</v>
      </c>
      <c r="E95" s="2" t="s">
        <v>3484</v>
      </c>
      <c r="F95" s="2" t="s">
        <v>3533</v>
      </c>
      <c r="G95" s="2" t="s">
        <v>3536</v>
      </c>
      <c r="H95" s="2" t="s">
        <v>3554</v>
      </c>
    </row>
    <row r="96">
      <c r="A96" s="2" t="s">
        <v>1024</v>
      </c>
      <c r="B96" s="2" t="s">
        <v>1015</v>
      </c>
      <c r="C96" s="2" t="s">
        <v>1016</v>
      </c>
      <c r="D96" s="2" t="s">
        <v>1025</v>
      </c>
      <c r="E96" s="2" t="s">
        <v>3495</v>
      </c>
      <c r="F96" s="2" t="s">
        <v>3489</v>
      </c>
      <c r="G96" s="2" t="s">
        <v>3501</v>
      </c>
    </row>
    <row r="97">
      <c r="A97" s="2" t="s">
        <v>1026</v>
      </c>
      <c r="B97" s="2" t="s">
        <v>1015</v>
      </c>
      <c r="C97" s="2" t="s">
        <v>1027</v>
      </c>
      <c r="D97" s="2" t="s">
        <v>1028</v>
      </c>
      <c r="E97" s="2" t="s">
        <v>3489</v>
      </c>
      <c r="F97" s="2" t="s">
        <v>3556</v>
      </c>
    </row>
    <row r="98">
      <c r="A98" s="2" t="s">
        <v>1029</v>
      </c>
      <c r="B98" s="2" t="s">
        <v>1015</v>
      </c>
      <c r="C98" s="2" t="s">
        <v>1027</v>
      </c>
      <c r="D98" s="2" t="s">
        <v>1030</v>
      </c>
      <c r="E98" s="2" t="s">
        <v>3491</v>
      </c>
      <c r="F98" s="2" t="s">
        <v>3489</v>
      </c>
      <c r="G98" s="2" t="s">
        <v>3501</v>
      </c>
    </row>
    <row r="99">
      <c r="A99" s="2" t="s">
        <v>1031</v>
      </c>
      <c r="B99" s="2" t="s">
        <v>1015</v>
      </c>
      <c r="C99" s="2" t="s">
        <v>1027</v>
      </c>
      <c r="D99" s="2" t="s">
        <v>1032</v>
      </c>
      <c r="E99" s="2" t="s">
        <v>3491</v>
      </c>
      <c r="F99" s="2" t="s">
        <v>3489</v>
      </c>
      <c r="G99" s="2" t="s">
        <v>3484</v>
      </c>
    </row>
    <row r="100">
      <c r="A100" s="2" t="s">
        <v>1033</v>
      </c>
      <c r="B100" s="2" t="s">
        <v>1034</v>
      </c>
      <c r="C100" s="2" t="s">
        <v>1027</v>
      </c>
      <c r="D100" s="2" t="s">
        <v>1035</v>
      </c>
      <c r="E100" s="2" t="s">
        <v>3507</v>
      </c>
      <c r="F100" s="2" t="s">
        <v>3501</v>
      </c>
      <c r="G100" s="2" t="s">
        <v>3491</v>
      </c>
    </row>
    <row r="101">
      <c r="A101" s="2" t="s">
        <v>1036</v>
      </c>
      <c r="B101" s="2" t="s">
        <v>1034</v>
      </c>
      <c r="C101" s="2" t="s">
        <v>1027</v>
      </c>
      <c r="D101" s="2" t="s">
        <v>1037</v>
      </c>
      <c r="E101" s="2" t="s">
        <v>3484</v>
      </c>
      <c r="F101" s="2" t="s">
        <v>3523</v>
      </c>
      <c r="G101" s="2" t="s">
        <v>3524</v>
      </c>
      <c r="H101" s="2" t="s">
        <v>3524</v>
      </c>
    </row>
    <row r="102">
      <c r="A102" s="2" t="s">
        <v>1038</v>
      </c>
      <c r="B102" s="2" t="s">
        <v>1034</v>
      </c>
      <c r="C102" s="2" t="s">
        <v>1027</v>
      </c>
      <c r="D102" s="2" t="s">
        <v>1039</v>
      </c>
      <c r="E102" s="2" t="s">
        <v>3489</v>
      </c>
      <c r="F102" s="2" t="s">
        <v>3514</v>
      </c>
      <c r="G102" s="2" t="s">
        <v>3557</v>
      </c>
    </row>
    <row r="103">
      <c r="A103" s="2" t="s">
        <v>1040</v>
      </c>
      <c r="B103" s="2" t="s">
        <v>1034</v>
      </c>
      <c r="C103" s="2" t="s">
        <v>1027</v>
      </c>
      <c r="D103" s="2" t="s">
        <v>1041</v>
      </c>
      <c r="E103" s="2" t="s">
        <v>3484</v>
      </c>
      <c r="F103" s="2" t="s">
        <v>3557</v>
      </c>
    </row>
    <row r="104">
      <c r="A104" s="2" t="s">
        <v>1042</v>
      </c>
      <c r="B104" s="2" t="s">
        <v>1034</v>
      </c>
      <c r="C104" s="2" t="s">
        <v>1027</v>
      </c>
      <c r="D104" s="2" t="s">
        <v>1035</v>
      </c>
      <c r="E104" s="2" t="s">
        <v>3558</v>
      </c>
      <c r="F104" s="2" t="s">
        <v>3501</v>
      </c>
      <c r="G104" s="2" t="s">
        <v>3491</v>
      </c>
    </row>
    <row r="105">
      <c r="A105" s="2" t="s">
        <v>1043</v>
      </c>
      <c r="B105" s="2" t="s">
        <v>1034</v>
      </c>
      <c r="C105" s="2" t="s">
        <v>1027</v>
      </c>
      <c r="D105" s="2" t="s">
        <v>1044</v>
      </c>
      <c r="E105" s="2" t="s">
        <v>3484</v>
      </c>
      <c r="F105" s="2" t="s">
        <v>3495</v>
      </c>
      <c r="G105" s="2" t="s">
        <v>3559</v>
      </c>
    </row>
    <row r="106">
      <c r="A106" s="2" t="s">
        <v>1045</v>
      </c>
      <c r="B106" s="2" t="s">
        <v>1034</v>
      </c>
      <c r="C106" s="2" t="s">
        <v>1027</v>
      </c>
      <c r="D106" s="2" t="s">
        <v>1046</v>
      </c>
      <c r="E106" s="2" t="s">
        <v>3489</v>
      </c>
      <c r="F106" s="2" t="s">
        <v>3560</v>
      </c>
      <c r="G106" s="2" t="s">
        <v>3525</v>
      </c>
    </row>
    <row r="107">
      <c r="A107" s="2" t="s">
        <v>1047</v>
      </c>
      <c r="B107" s="2" t="s">
        <v>1034</v>
      </c>
      <c r="C107" s="2" t="s">
        <v>1027</v>
      </c>
      <c r="D107" s="2" t="s">
        <v>1048</v>
      </c>
      <c r="E107" s="2" t="s">
        <v>3484</v>
      </c>
      <c r="F107" s="2" t="s">
        <v>3514</v>
      </c>
      <c r="G107" s="2" t="s">
        <v>3495</v>
      </c>
    </row>
    <row r="108">
      <c r="A108" s="2" t="s">
        <v>1049</v>
      </c>
      <c r="B108" s="2" t="s">
        <v>1034</v>
      </c>
      <c r="C108" s="2" t="s">
        <v>1027</v>
      </c>
      <c r="D108" s="2" t="s">
        <v>1050</v>
      </c>
      <c r="E108" s="2" t="s">
        <v>3484</v>
      </c>
      <c r="F108" s="2" t="s">
        <v>3494</v>
      </c>
      <c r="G108" s="2" t="s">
        <v>3489</v>
      </c>
      <c r="H108" s="2" t="s">
        <v>3510</v>
      </c>
    </row>
    <row r="109">
      <c r="A109" s="2" t="s">
        <v>1051</v>
      </c>
      <c r="B109" s="2" t="s">
        <v>1034</v>
      </c>
      <c r="C109" s="2" t="s">
        <v>1027</v>
      </c>
      <c r="D109" s="2" t="s">
        <v>1052</v>
      </c>
      <c r="E109" s="2" t="s">
        <v>3484</v>
      </c>
      <c r="F109" s="2" t="s">
        <v>3523</v>
      </c>
      <c r="G109" s="2" t="s">
        <v>3524</v>
      </c>
    </row>
    <row r="110">
      <c r="A110" s="2" t="s">
        <v>1053</v>
      </c>
      <c r="B110" s="2" t="s">
        <v>1034</v>
      </c>
      <c r="C110" s="2" t="s">
        <v>1027</v>
      </c>
      <c r="D110" s="2" t="s">
        <v>1054</v>
      </c>
      <c r="E110" s="2" t="s">
        <v>3491</v>
      </c>
      <c r="F110" s="2" t="s">
        <v>3489</v>
      </c>
      <c r="G110" s="2" t="s">
        <v>3495</v>
      </c>
    </row>
    <row r="111">
      <c r="A111" s="2" t="s">
        <v>1055</v>
      </c>
      <c r="B111" s="2" t="s">
        <v>1034</v>
      </c>
      <c r="C111" s="2" t="s">
        <v>1027</v>
      </c>
      <c r="D111" s="2" t="s">
        <v>1056</v>
      </c>
      <c r="E111" s="2" t="s">
        <v>3501</v>
      </c>
      <c r="F111" s="2" t="s">
        <v>3495</v>
      </c>
    </row>
    <row r="112">
      <c r="A112" s="2" t="s">
        <v>1057</v>
      </c>
      <c r="B112" s="2" t="s">
        <v>1034</v>
      </c>
      <c r="C112" s="2" t="s">
        <v>1027</v>
      </c>
      <c r="D112" s="2" t="s">
        <v>1058</v>
      </c>
      <c r="E112" s="2" t="s">
        <v>3501</v>
      </c>
      <c r="F112" s="2" t="s">
        <v>3504</v>
      </c>
    </row>
    <row r="113">
      <c r="A113" s="2" t="s">
        <v>1059</v>
      </c>
      <c r="B113" s="2" t="s">
        <v>1034</v>
      </c>
      <c r="C113" s="2" t="s">
        <v>1027</v>
      </c>
      <c r="D113" s="2" t="s">
        <v>1060</v>
      </c>
      <c r="E113" s="2" t="s">
        <v>3489</v>
      </c>
      <c r="F113" s="2" t="s">
        <v>3494</v>
      </c>
      <c r="G113" s="2" t="s">
        <v>3557</v>
      </c>
    </row>
    <row r="114">
      <c r="A114" s="2" t="s">
        <v>1061</v>
      </c>
      <c r="B114" s="2" t="s">
        <v>1034</v>
      </c>
      <c r="C114" s="2" t="s">
        <v>1027</v>
      </c>
      <c r="D114" s="2" t="s">
        <v>1062</v>
      </c>
      <c r="E114" s="2" t="s">
        <v>3489</v>
      </c>
      <c r="F114" s="2" t="s">
        <v>3533</v>
      </c>
      <c r="G114" s="2" t="s">
        <v>3504</v>
      </c>
    </row>
    <row r="115">
      <c r="A115" s="2" t="s">
        <v>1063</v>
      </c>
      <c r="B115" s="2" t="s">
        <v>1034</v>
      </c>
      <c r="C115" s="2" t="s">
        <v>1027</v>
      </c>
      <c r="D115" s="2" t="s">
        <v>1064</v>
      </c>
      <c r="E115" s="2" t="s">
        <v>3501</v>
      </c>
      <c r="F115" s="2" t="s">
        <v>3494</v>
      </c>
      <c r="G115" s="2" t="s">
        <v>3505</v>
      </c>
      <c r="H115" s="2" t="s">
        <v>3508</v>
      </c>
    </row>
    <row r="116">
      <c r="A116" s="2" t="s">
        <v>1065</v>
      </c>
      <c r="B116" s="2" t="s">
        <v>1034</v>
      </c>
      <c r="C116" s="2" t="s">
        <v>1027</v>
      </c>
      <c r="D116" s="2" t="s">
        <v>1066</v>
      </c>
      <c r="E116" s="2" t="s">
        <v>3495</v>
      </c>
      <c r="F116" s="2" t="s">
        <v>3489</v>
      </c>
      <c r="G116" s="2" t="s">
        <v>3491</v>
      </c>
      <c r="H116" s="2" t="s">
        <v>3498</v>
      </c>
    </row>
    <row r="117">
      <c r="A117" s="2" t="s">
        <v>1067</v>
      </c>
      <c r="B117" s="2" t="s">
        <v>1034</v>
      </c>
      <c r="C117" s="2" t="s">
        <v>1068</v>
      </c>
      <c r="D117" s="2" t="s">
        <v>1069</v>
      </c>
      <c r="E117" s="2" t="s">
        <v>3484</v>
      </c>
      <c r="F117" s="2" t="s">
        <v>3504</v>
      </c>
    </row>
    <row r="118">
      <c r="A118" s="2" t="s">
        <v>1070</v>
      </c>
      <c r="B118" s="2" t="s">
        <v>1034</v>
      </c>
      <c r="C118" s="2" t="s">
        <v>1068</v>
      </c>
      <c r="D118" s="2" t="s">
        <v>1071</v>
      </c>
      <c r="E118" s="2" t="s">
        <v>3489</v>
      </c>
      <c r="F118" s="2" t="s">
        <v>3551</v>
      </c>
      <c r="G118" s="2" t="s">
        <v>3501</v>
      </c>
    </row>
    <row r="119">
      <c r="A119" s="2" t="s">
        <v>1072</v>
      </c>
      <c r="B119" s="2" t="s">
        <v>1034</v>
      </c>
      <c r="C119" s="2" t="s">
        <v>1068</v>
      </c>
      <c r="D119" s="2" t="s">
        <v>1073</v>
      </c>
      <c r="E119" s="2" t="s">
        <v>3489</v>
      </c>
      <c r="F119" s="2" t="s">
        <v>3494</v>
      </c>
    </row>
    <row r="120">
      <c r="A120" s="2" t="s">
        <v>1074</v>
      </c>
      <c r="B120" s="2" t="s">
        <v>1034</v>
      </c>
      <c r="C120" s="2" t="s">
        <v>1068</v>
      </c>
      <c r="D120" s="2" t="s">
        <v>1075</v>
      </c>
      <c r="E120" s="2" t="s">
        <v>3501</v>
      </c>
    </row>
    <row r="121">
      <c r="A121" s="2" t="s">
        <v>1076</v>
      </c>
      <c r="B121" s="2" t="s">
        <v>1077</v>
      </c>
      <c r="C121" s="2" t="s">
        <v>1068</v>
      </c>
      <c r="D121" s="2" t="s">
        <v>1078</v>
      </c>
      <c r="E121" s="2" t="s">
        <v>3489</v>
      </c>
      <c r="F121" s="2" t="s">
        <v>3551</v>
      </c>
      <c r="G121" s="2" t="s">
        <v>3494</v>
      </c>
      <c r="H121" s="2" t="s">
        <v>3561</v>
      </c>
    </row>
    <row r="122">
      <c r="A122" s="2" t="s">
        <v>1079</v>
      </c>
      <c r="B122" s="2" t="s">
        <v>1077</v>
      </c>
      <c r="C122" s="2" t="s">
        <v>1068</v>
      </c>
      <c r="D122" s="2" t="s">
        <v>1080</v>
      </c>
      <c r="E122" s="2" t="s">
        <v>3489</v>
      </c>
      <c r="F122" s="2" t="s">
        <v>3523</v>
      </c>
      <c r="G122" s="2" t="s">
        <v>3561</v>
      </c>
    </row>
    <row r="123">
      <c r="A123" s="2" t="s">
        <v>1081</v>
      </c>
      <c r="B123" s="2" t="s">
        <v>1034</v>
      </c>
      <c r="C123" s="2" t="s">
        <v>1027</v>
      </c>
      <c r="D123" s="2" t="s">
        <v>1082</v>
      </c>
      <c r="E123" s="2" t="s">
        <v>3489</v>
      </c>
      <c r="F123" s="2" t="s">
        <v>3523</v>
      </c>
    </row>
    <row r="124">
      <c r="A124" s="2" t="s">
        <v>1083</v>
      </c>
      <c r="B124" s="2" t="s">
        <v>1034</v>
      </c>
      <c r="C124" s="2" t="s">
        <v>1027</v>
      </c>
      <c r="D124" s="2" t="s">
        <v>1084</v>
      </c>
      <c r="E124" s="2" t="s">
        <v>3489</v>
      </c>
      <c r="F124" s="2" t="s">
        <v>3509</v>
      </c>
      <c r="G124" s="2" t="s">
        <v>3562</v>
      </c>
    </row>
    <row r="125">
      <c r="A125" s="2" t="s">
        <v>1085</v>
      </c>
      <c r="B125" s="2" t="s">
        <v>1034</v>
      </c>
      <c r="C125" s="2" t="s">
        <v>1068</v>
      </c>
      <c r="D125" s="2" t="s">
        <v>1086</v>
      </c>
      <c r="E125" s="2" t="s">
        <v>3501</v>
      </c>
      <c r="F125" s="2" t="s">
        <v>3494</v>
      </c>
    </row>
    <row r="126">
      <c r="A126" s="2" t="s">
        <v>1087</v>
      </c>
      <c r="B126" s="2" t="s">
        <v>1088</v>
      </c>
      <c r="C126" s="2" t="s">
        <v>1068</v>
      </c>
      <c r="D126" s="2" t="s">
        <v>1089</v>
      </c>
      <c r="E126" s="2" t="s">
        <v>3563</v>
      </c>
      <c r="F126" s="2" t="s">
        <v>3491</v>
      </c>
      <c r="G126" s="2" t="s">
        <v>3501</v>
      </c>
      <c r="H126" s="2" t="s">
        <v>3513</v>
      </c>
    </row>
    <row r="127">
      <c r="A127" s="2" t="s">
        <v>1090</v>
      </c>
      <c r="B127" s="2" t="s">
        <v>1088</v>
      </c>
      <c r="C127" s="2" t="s">
        <v>1068</v>
      </c>
      <c r="D127" s="2" t="s">
        <v>1091</v>
      </c>
      <c r="E127" s="2" t="s">
        <v>3490</v>
      </c>
      <c r="F127" s="2" t="s">
        <v>3495</v>
      </c>
      <c r="G127" s="2" t="s">
        <v>3484</v>
      </c>
      <c r="H127" s="2" t="s">
        <v>3498</v>
      </c>
    </row>
    <row r="128">
      <c r="A128" s="2" t="s">
        <v>1092</v>
      </c>
      <c r="B128" s="2" t="s">
        <v>1034</v>
      </c>
      <c r="C128" s="2" t="s">
        <v>1068</v>
      </c>
      <c r="D128" s="2" t="s">
        <v>1093</v>
      </c>
      <c r="E128" s="2" t="s">
        <v>3489</v>
      </c>
      <c r="F128" s="2" t="s">
        <v>3490</v>
      </c>
      <c r="G128" s="2" t="s">
        <v>3492</v>
      </c>
    </row>
    <row r="129">
      <c r="A129" s="2" t="s">
        <v>1094</v>
      </c>
      <c r="B129" s="2" t="s">
        <v>1034</v>
      </c>
      <c r="C129" s="2" t="s">
        <v>1068</v>
      </c>
      <c r="D129" s="2" t="s">
        <v>1095</v>
      </c>
      <c r="E129" s="2" t="s">
        <v>3489</v>
      </c>
      <c r="F129" s="2" t="s">
        <v>3523</v>
      </c>
      <c r="G129" s="2" t="s">
        <v>3557</v>
      </c>
    </row>
    <row r="130">
      <c r="A130" s="2" t="s">
        <v>1096</v>
      </c>
      <c r="B130" s="2" t="s">
        <v>1088</v>
      </c>
      <c r="C130" s="2" t="s">
        <v>1068</v>
      </c>
      <c r="D130" s="2" t="s">
        <v>1097</v>
      </c>
      <c r="E130" s="2" t="s">
        <v>3484</v>
      </c>
      <c r="F130" s="2" t="s">
        <v>3490</v>
      </c>
      <c r="G130" s="2" t="s">
        <v>3540</v>
      </c>
      <c r="H130" s="2" t="s">
        <v>3508</v>
      </c>
      <c r="I130" s="2" t="s">
        <v>3564</v>
      </c>
    </row>
    <row r="131">
      <c r="A131" s="2" t="s">
        <v>1098</v>
      </c>
      <c r="B131" s="2" t="s">
        <v>1088</v>
      </c>
      <c r="C131" s="2" t="s">
        <v>1068</v>
      </c>
      <c r="D131" s="2" t="s">
        <v>1099</v>
      </c>
      <c r="E131" s="2" t="s">
        <v>3501</v>
      </c>
      <c r="F131" s="2" t="s">
        <v>3494</v>
      </c>
      <c r="G131" s="2" t="s">
        <v>3542</v>
      </c>
      <c r="H131" s="2" t="s">
        <v>3540</v>
      </c>
      <c r="I131" s="2" t="s">
        <v>3565</v>
      </c>
    </row>
    <row r="132">
      <c r="A132" s="2" t="s">
        <v>1100</v>
      </c>
      <c r="B132" s="2" t="s">
        <v>1034</v>
      </c>
      <c r="C132" s="2" t="s">
        <v>1068</v>
      </c>
      <c r="D132" s="2" t="s">
        <v>1101</v>
      </c>
      <c r="E132" s="2" t="s">
        <v>3501</v>
      </c>
      <c r="F132" s="2" t="s">
        <v>3484</v>
      </c>
      <c r="G132" s="2" t="s">
        <v>3514</v>
      </c>
    </row>
    <row r="133">
      <c r="A133" s="2" t="s">
        <v>1102</v>
      </c>
      <c r="B133" s="2" t="s">
        <v>1034</v>
      </c>
      <c r="C133" s="2" t="s">
        <v>1068</v>
      </c>
      <c r="D133" s="2" t="s">
        <v>1103</v>
      </c>
      <c r="E133" s="2" t="s">
        <v>3489</v>
      </c>
      <c r="F133" s="2" t="s">
        <v>3484</v>
      </c>
      <c r="G133" s="2" t="s">
        <v>3523</v>
      </c>
    </row>
    <row r="134">
      <c r="A134" s="2" t="s">
        <v>1104</v>
      </c>
      <c r="B134" s="2" t="s">
        <v>855</v>
      </c>
      <c r="C134" s="2" t="s">
        <v>1105</v>
      </c>
      <c r="D134" s="2" t="s">
        <v>1106</v>
      </c>
      <c r="E134" s="2" t="s">
        <v>3536</v>
      </c>
      <c r="F134" s="2" t="s">
        <v>3499</v>
      </c>
      <c r="G134" s="2" t="s">
        <v>3566</v>
      </c>
    </row>
    <row r="135">
      <c r="A135" s="2" t="s">
        <v>1135</v>
      </c>
      <c r="B135" s="2" t="s">
        <v>1136</v>
      </c>
      <c r="C135" s="2" t="s">
        <v>1068</v>
      </c>
      <c r="D135" s="2" t="s">
        <v>1137</v>
      </c>
      <c r="J135" s="26"/>
    </row>
    <row r="136">
      <c r="A136" s="2" t="s">
        <v>1138</v>
      </c>
      <c r="B136" s="2" t="s">
        <v>1139</v>
      </c>
      <c r="C136" s="2" t="s">
        <v>1068</v>
      </c>
      <c r="D136" s="2" t="s">
        <v>1140</v>
      </c>
      <c r="J136" s="26"/>
    </row>
    <row r="137">
      <c r="A137" s="2" t="s">
        <v>1141</v>
      </c>
      <c r="B137" s="2" t="s">
        <v>1142</v>
      </c>
      <c r="C137" s="2" t="s">
        <v>1068</v>
      </c>
      <c r="D137" s="2" t="s">
        <v>1143</v>
      </c>
      <c r="J137" s="26"/>
    </row>
    <row r="138">
      <c r="A138" s="2" t="s">
        <v>1144</v>
      </c>
      <c r="B138" s="2" t="s">
        <v>1145</v>
      </c>
      <c r="C138" s="2" t="s">
        <v>1068</v>
      </c>
      <c r="D138" s="2" t="s">
        <v>1146</v>
      </c>
      <c r="J138" s="26"/>
    </row>
    <row r="139">
      <c r="A139" s="2" t="s">
        <v>1147</v>
      </c>
      <c r="B139" s="2" t="s">
        <v>1142</v>
      </c>
      <c r="C139" s="2" t="s">
        <v>1148</v>
      </c>
      <c r="D139" s="2" t="s">
        <v>1149</v>
      </c>
      <c r="J139" s="26"/>
    </row>
    <row r="140">
      <c r="A140" s="2" t="s">
        <v>1150</v>
      </c>
      <c r="B140" s="2" t="s">
        <v>1151</v>
      </c>
      <c r="C140" s="2" t="s">
        <v>1148</v>
      </c>
      <c r="D140" s="2" t="s">
        <v>1152</v>
      </c>
      <c r="J140" s="2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99"/>
    <outlinePr summaryBelow="0" summaryRight="0"/>
  </sheetPr>
  <sheetViews>
    <sheetView workbookViewId="0"/>
  </sheetViews>
  <sheetFormatPr customHeight="1" defaultColWidth="14.43" defaultRowHeight="15.75"/>
  <cols>
    <col customWidth="1" min="1" max="1" width="33.14"/>
    <col customWidth="1" min="4" max="4" width="91.57"/>
  </cols>
  <sheetData>
    <row r="1">
      <c r="A1" s="3" t="s">
        <v>3567</v>
      </c>
      <c r="B1" s="16" t="s">
        <v>3568</v>
      </c>
      <c r="C1" s="3" t="s">
        <v>3569</v>
      </c>
      <c r="D1" s="3" t="s">
        <v>3570</v>
      </c>
      <c r="E1" s="3" t="s">
        <v>3571</v>
      </c>
      <c r="F1" s="7"/>
      <c r="G1" s="7"/>
      <c r="H1" s="7"/>
      <c r="I1" s="7"/>
      <c r="J1" s="7"/>
      <c r="K1" s="7"/>
      <c r="L1" s="7"/>
      <c r="M1" s="7"/>
      <c r="N1" s="7"/>
      <c r="O1" s="7"/>
      <c r="P1" s="7"/>
      <c r="Q1" s="7"/>
      <c r="R1" s="7"/>
      <c r="S1" s="7"/>
      <c r="T1" s="7"/>
      <c r="U1" s="7"/>
      <c r="V1" s="7"/>
      <c r="W1" s="7"/>
      <c r="X1" s="7"/>
      <c r="Y1" s="7"/>
      <c r="Z1" s="7"/>
    </row>
    <row r="2">
      <c r="A2" s="2" t="s">
        <v>3572</v>
      </c>
      <c r="B2" s="19" t="s">
        <v>3573</v>
      </c>
      <c r="C2" s="2" t="s">
        <v>733</v>
      </c>
      <c r="D2" s="120" t="s">
        <v>3574</v>
      </c>
      <c r="E2" s="2" t="s">
        <v>3575</v>
      </c>
    </row>
    <row r="3">
      <c r="A3" s="24" t="s">
        <v>3576</v>
      </c>
      <c r="B3" s="19" t="s">
        <v>3573</v>
      </c>
      <c r="C3" s="2" t="s">
        <v>733</v>
      </c>
      <c r="D3" s="120" t="s">
        <v>3574</v>
      </c>
      <c r="E3" s="2" t="s">
        <v>3575</v>
      </c>
    </row>
    <row r="4">
      <c r="A4" s="2" t="s">
        <v>3577</v>
      </c>
      <c r="B4" s="19" t="s">
        <v>3573</v>
      </c>
      <c r="C4" s="2" t="s">
        <v>733</v>
      </c>
      <c r="D4" s="120" t="s">
        <v>3574</v>
      </c>
      <c r="E4" s="2" t="s">
        <v>3575</v>
      </c>
    </row>
    <row r="5">
      <c r="A5" s="2" t="s">
        <v>3578</v>
      </c>
      <c r="B5" s="19" t="s">
        <v>3573</v>
      </c>
      <c r="C5" s="2" t="s">
        <v>733</v>
      </c>
      <c r="D5" s="120" t="s">
        <v>3574</v>
      </c>
      <c r="E5" s="2" t="s">
        <v>3575</v>
      </c>
    </row>
    <row r="6">
      <c r="A6" s="121" t="s">
        <v>3579</v>
      </c>
      <c r="B6" s="19" t="s">
        <v>3573</v>
      </c>
      <c r="C6" s="2" t="s">
        <v>733</v>
      </c>
      <c r="D6" s="120" t="s">
        <v>3574</v>
      </c>
      <c r="E6" s="2" t="s">
        <v>3575</v>
      </c>
    </row>
    <row r="7">
      <c r="A7" s="2" t="s">
        <v>3529</v>
      </c>
      <c r="B7" s="19" t="s">
        <v>3573</v>
      </c>
      <c r="C7" s="2" t="s">
        <v>733</v>
      </c>
      <c r="D7" s="120" t="s">
        <v>3574</v>
      </c>
      <c r="E7" s="2" t="s">
        <v>3575</v>
      </c>
    </row>
    <row r="8">
      <c r="A8" s="2" t="s">
        <v>3580</v>
      </c>
      <c r="B8" s="19" t="s">
        <v>3573</v>
      </c>
      <c r="C8" s="2" t="s">
        <v>733</v>
      </c>
      <c r="D8" s="120" t="s">
        <v>3574</v>
      </c>
      <c r="E8" s="2" t="s">
        <v>3575</v>
      </c>
    </row>
    <row r="9">
      <c r="A9" s="2" t="s">
        <v>3534</v>
      </c>
      <c r="B9" s="19" t="s">
        <v>3573</v>
      </c>
      <c r="C9" s="2" t="s">
        <v>733</v>
      </c>
      <c r="D9" s="120" t="s">
        <v>3574</v>
      </c>
      <c r="E9" s="2" t="s">
        <v>3575</v>
      </c>
    </row>
    <row r="10">
      <c r="A10" s="24" t="s">
        <v>3581</v>
      </c>
      <c r="B10" s="19" t="s">
        <v>3573</v>
      </c>
      <c r="C10" s="2" t="s">
        <v>733</v>
      </c>
      <c r="D10" s="120" t="s">
        <v>3574</v>
      </c>
      <c r="E10" s="2" t="s">
        <v>3575</v>
      </c>
    </row>
    <row r="11">
      <c r="A11" s="24" t="s">
        <v>3582</v>
      </c>
      <c r="B11" s="19" t="s">
        <v>3573</v>
      </c>
      <c r="C11" s="2" t="s">
        <v>733</v>
      </c>
      <c r="D11" s="120" t="s">
        <v>3574</v>
      </c>
      <c r="E11" s="2" t="s">
        <v>3575</v>
      </c>
    </row>
    <row r="12">
      <c r="A12" s="121" t="s">
        <v>3583</v>
      </c>
      <c r="B12" s="19" t="s">
        <v>3573</v>
      </c>
      <c r="C12" s="2" t="s">
        <v>733</v>
      </c>
      <c r="D12" s="120" t="s">
        <v>3574</v>
      </c>
      <c r="E12" s="2" t="s">
        <v>3575</v>
      </c>
    </row>
    <row r="13">
      <c r="A13" s="2" t="s">
        <v>3584</v>
      </c>
      <c r="B13" s="19" t="s">
        <v>3573</v>
      </c>
      <c r="C13" s="2" t="s">
        <v>733</v>
      </c>
      <c r="D13" s="120" t="s">
        <v>3574</v>
      </c>
      <c r="E13" s="2" t="s">
        <v>3575</v>
      </c>
    </row>
    <row r="14">
      <c r="A14" s="2" t="s">
        <v>3530</v>
      </c>
      <c r="B14" s="19" t="s">
        <v>3573</v>
      </c>
      <c r="C14" s="2" t="s">
        <v>733</v>
      </c>
      <c r="D14" s="120" t="s">
        <v>3574</v>
      </c>
      <c r="E14" s="2" t="s">
        <v>3575</v>
      </c>
    </row>
    <row r="15">
      <c r="A15" s="2" t="s">
        <v>3585</v>
      </c>
      <c r="B15" s="19" t="s">
        <v>3586</v>
      </c>
      <c r="C15" s="2" t="s">
        <v>733</v>
      </c>
      <c r="D15" s="120" t="s">
        <v>3574</v>
      </c>
      <c r="E15" s="2" t="s">
        <v>3575</v>
      </c>
    </row>
    <row r="16">
      <c r="A16" s="121" t="s">
        <v>3587</v>
      </c>
      <c r="B16" s="19" t="s">
        <v>3573</v>
      </c>
      <c r="C16" s="2" t="s">
        <v>733</v>
      </c>
      <c r="D16" s="120" t="s">
        <v>3574</v>
      </c>
      <c r="E16" s="2" t="s">
        <v>3575</v>
      </c>
    </row>
    <row r="17">
      <c r="A17" s="2" t="s">
        <v>3588</v>
      </c>
      <c r="B17" s="19" t="s">
        <v>3589</v>
      </c>
      <c r="C17" s="2" t="s">
        <v>733</v>
      </c>
      <c r="D17" s="120" t="s">
        <v>3574</v>
      </c>
      <c r="E17" s="2" t="s">
        <v>3575</v>
      </c>
    </row>
    <row r="18">
      <c r="A18" s="24" t="s">
        <v>3590</v>
      </c>
      <c r="B18" s="19" t="s">
        <v>3589</v>
      </c>
      <c r="C18" s="2" t="s">
        <v>733</v>
      </c>
      <c r="D18" s="120" t="s">
        <v>3574</v>
      </c>
      <c r="E18" s="2" t="s">
        <v>3575</v>
      </c>
    </row>
    <row r="19">
      <c r="A19" s="2" t="s">
        <v>3591</v>
      </c>
      <c r="B19" s="19" t="s">
        <v>3592</v>
      </c>
      <c r="C19" s="2" t="s">
        <v>733</v>
      </c>
      <c r="D19" s="120" t="s">
        <v>3593</v>
      </c>
      <c r="E19" s="2" t="s">
        <v>3575</v>
      </c>
    </row>
    <row r="20">
      <c r="A20" s="2" t="s">
        <v>3594</v>
      </c>
      <c r="B20" s="19" t="s">
        <v>3592</v>
      </c>
      <c r="C20" s="2" t="s">
        <v>733</v>
      </c>
      <c r="D20" s="120" t="s">
        <v>3593</v>
      </c>
      <c r="E20" s="2" t="s">
        <v>3575</v>
      </c>
    </row>
    <row r="21">
      <c r="A21" s="2" t="s">
        <v>3595</v>
      </c>
      <c r="B21" s="19" t="s">
        <v>3592</v>
      </c>
      <c r="C21" s="2" t="s">
        <v>733</v>
      </c>
      <c r="D21" s="120" t="s">
        <v>3593</v>
      </c>
      <c r="E21" s="2" t="s">
        <v>3575</v>
      </c>
    </row>
    <row r="22">
      <c r="A22" s="2" t="s">
        <v>3596</v>
      </c>
      <c r="B22" s="19" t="s">
        <v>3592</v>
      </c>
      <c r="C22" s="2" t="s">
        <v>733</v>
      </c>
      <c r="D22" s="122" t="s">
        <v>3593</v>
      </c>
      <c r="E22" s="2" t="s">
        <v>3575</v>
      </c>
    </row>
    <row r="23">
      <c r="A23" s="2" t="s">
        <v>3597</v>
      </c>
      <c r="B23" s="19" t="s">
        <v>3592</v>
      </c>
      <c r="C23" s="2" t="s">
        <v>733</v>
      </c>
      <c r="D23" s="122" t="s">
        <v>3593</v>
      </c>
      <c r="E23" s="2" t="s">
        <v>3575</v>
      </c>
    </row>
    <row r="24">
      <c r="A24" s="2" t="s">
        <v>3598</v>
      </c>
      <c r="B24" s="19" t="s">
        <v>3592</v>
      </c>
      <c r="C24" s="2" t="s">
        <v>733</v>
      </c>
      <c r="D24" s="122" t="s">
        <v>3593</v>
      </c>
      <c r="E24" s="2" t="s">
        <v>3575</v>
      </c>
    </row>
    <row r="25">
      <c r="A25" s="2" t="s">
        <v>3599</v>
      </c>
      <c r="B25" s="19" t="s">
        <v>3592</v>
      </c>
      <c r="C25" s="2" t="s">
        <v>733</v>
      </c>
      <c r="D25" s="120" t="s">
        <v>3593</v>
      </c>
      <c r="E25" s="2" t="s">
        <v>3575</v>
      </c>
    </row>
    <row r="26">
      <c r="A26" s="121" t="s">
        <v>3600</v>
      </c>
      <c r="B26" s="19" t="s">
        <v>3592</v>
      </c>
      <c r="C26" s="2" t="s">
        <v>733</v>
      </c>
      <c r="D26" s="120" t="s">
        <v>3593</v>
      </c>
      <c r="E26" s="2" t="s">
        <v>3575</v>
      </c>
    </row>
    <row r="27">
      <c r="A27" s="24" t="s">
        <v>3601</v>
      </c>
      <c r="B27" s="19" t="s">
        <v>3592</v>
      </c>
      <c r="C27" s="2" t="s">
        <v>733</v>
      </c>
      <c r="D27" s="120" t="s">
        <v>3593</v>
      </c>
      <c r="E27" s="2" t="s">
        <v>3575</v>
      </c>
    </row>
    <row r="28">
      <c r="A28" s="2" t="s">
        <v>3602</v>
      </c>
      <c r="B28" s="19" t="s">
        <v>3592</v>
      </c>
      <c r="C28" s="2" t="s">
        <v>733</v>
      </c>
      <c r="D28" s="120" t="s">
        <v>3593</v>
      </c>
      <c r="E28" s="2" t="s">
        <v>3575</v>
      </c>
    </row>
    <row r="29">
      <c r="A29" s="2" t="s">
        <v>3603</v>
      </c>
      <c r="B29" s="19" t="s">
        <v>3592</v>
      </c>
      <c r="C29" s="2" t="s">
        <v>2224</v>
      </c>
      <c r="D29" s="120" t="s">
        <v>3604</v>
      </c>
      <c r="E29" s="2" t="s">
        <v>3605</v>
      </c>
    </row>
    <row r="30">
      <c r="A30" s="2" t="s">
        <v>3606</v>
      </c>
      <c r="B30" s="19" t="s">
        <v>3592</v>
      </c>
      <c r="C30" s="2" t="s">
        <v>2224</v>
      </c>
      <c r="D30" s="120" t="s">
        <v>3604</v>
      </c>
      <c r="E30" s="2" t="s">
        <v>3605</v>
      </c>
    </row>
    <row r="31">
      <c r="A31" s="58" t="s">
        <v>3607</v>
      </c>
      <c r="B31" s="19" t="s">
        <v>3589</v>
      </c>
      <c r="D31" s="120" t="s">
        <v>3608</v>
      </c>
    </row>
    <row r="32">
      <c r="A32" s="2" t="s">
        <v>3609</v>
      </c>
      <c r="B32" s="19" t="s">
        <v>3610</v>
      </c>
      <c r="D32" s="120" t="s">
        <v>3611</v>
      </c>
    </row>
    <row r="33">
      <c r="A33" s="58" t="s">
        <v>3612</v>
      </c>
      <c r="B33" s="19" t="s">
        <v>3589</v>
      </c>
      <c r="D33" s="120" t="s">
        <v>3613</v>
      </c>
      <c r="E33" s="2" t="s">
        <v>3614</v>
      </c>
    </row>
    <row r="34">
      <c r="A34" s="2" t="s">
        <v>3615</v>
      </c>
      <c r="B34" s="19" t="s">
        <v>3616</v>
      </c>
      <c r="D34" s="120" t="s">
        <v>3617</v>
      </c>
      <c r="E34" s="2" t="s">
        <v>3614</v>
      </c>
    </row>
    <row r="35">
      <c r="A35" s="2" t="s">
        <v>3618</v>
      </c>
      <c r="B35" s="19" t="s">
        <v>3619</v>
      </c>
      <c r="D35" s="120" t="s">
        <v>3620</v>
      </c>
      <c r="E35" s="2" t="s">
        <v>3621</v>
      </c>
    </row>
    <row r="36">
      <c r="A36" s="2" t="s">
        <v>3622</v>
      </c>
      <c r="B36" s="19" t="s">
        <v>3619</v>
      </c>
      <c r="D36" s="120" t="s">
        <v>3623</v>
      </c>
      <c r="E36" s="2" t="s">
        <v>3621</v>
      </c>
    </row>
    <row r="37">
      <c r="A37" s="2" t="s">
        <v>3624</v>
      </c>
      <c r="B37" s="19" t="s">
        <v>3619</v>
      </c>
      <c r="D37" s="120" t="s">
        <v>3625</v>
      </c>
      <c r="E37" s="2" t="s">
        <v>3621</v>
      </c>
    </row>
    <row r="38">
      <c r="A38" s="2" t="s">
        <v>3626</v>
      </c>
      <c r="B38" s="19" t="s">
        <v>3627</v>
      </c>
      <c r="D38" s="120" t="s">
        <v>3628</v>
      </c>
    </row>
    <row r="39">
      <c r="A39" s="2" t="s">
        <v>3629</v>
      </c>
      <c r="B39" s="19" t="s">
        <v>3630</v>
      </c>
      <c r="D39" s="120" t="s">
        <v>3631</v>
      </c>
    </row>
    <row r="40">
      <c r="B40" s="31"/>
    </row>
    <row r="41">
      <c r="B41" s="31"/>
    </row>
    <row r="42">
      <c r="B42" s="31"/>
    </row>
    <row r="43">
      <c r="B43" s="31"/>
    </row>
    <row r="44">
      <c r="B44" s="31"/>
    </row>
    <row r="45">
      <c r="B45" s="31"/>
    </row>
    <row r="46">
      <c r="B46" s="31"/>
    </row>
    <row r="47">
      <c r="B47" s="31"/>
    </row>
    <row r="48">
      <c r="B48" s="31"/>
    </row>
    <row r="49">
      <c r="B49" s="31"/>
    </row>
    <row r="50">
      <c r="B50" s="31"/>
    </row>
    <row r="51">
      <c r="B51" s="31"/>
    </row>
    <row r="52">
      <c r="B52" s="31"/>
    </row>
    <row r="53">
      <c r="B53" s="31"/>
    </row>
    <row r="54">
      <c r="B54" s="31"/>
    </row>
    <row r="55">
      <c r="B55" s="31"/>
    </row>
    <row r="56">
      <c r="B56" s="31"/>
    </row>
    <row r="57">
      <c r="B57" s="31"/>
    </row>
    <row r="58">
      <c r="B58" s="31"/>
    </row>
    <row r="59">
      <c r="B59" s="31"/>
    </row>
    <row r="60">
      <c r="B60" s="31"/>
    </row>
    <row r="61">
      <c r="B61" s="31"/>
    </row>
    <row r="62">
      <c r="B62" s="31"/>
    </row>
    <row r="63">
      <c r="B63" s="31"/>
    </row>
    <row r="64">
      <c r="B64" s="31"/>
    </row>
    <row r="65">
      <c r="B65" s="31"/>
    </row>
    <row r="66">
      <c r="B66" s="31"/>
    </row>
    <row r="67">
      <c r="B67" s="31"/>
    </row>
    <row r="68">
      <c r="B68" s="31"/>
    </row>
    <row r="69">
      <c r="B69" s="31"/>
    </row>
    <row r="70">
      <c r="B70" s="31"/>
    </row>
    <row r="71">
      <c r="B71" s="31"/>
    </row>
    <row r="72">
      <c r="B72" s="31"/>
    </row>
    <row r="73">
      <c r="B73" s="31"/>
    </row>
    <row r="74">
      <c r="B74" s="31"/>
    </row>
    <row r="75">
      <c r="B75" s="31"/>
    </row>
    <row r="76">
      <c r="B76" s="31"/>
    </row>
    <row r="77">
      <c r="B77" s="31"/>
    </row>
    <row r="78">
      <c r="B78" s="31"/>
    </row>
    <row r="79">
      <c r="B79" s="31"/>
    </row>
    <row r="80">
      <c r="B80" s="31"/>
    </row>
    <row r="81">
      <c r="B81" s="31"/>
    </row>
    <row r="82">
      <c r="B82" s="31"/>
    </row>
    <row r="83">
      <c r="B83" s="31"/>
    </row>
    <row r="84">
      <c r="B84" s="31"/>
    </row>
    <row r="85">
      <c r="B85" s="31"/>
    </row>
    <row r="86">
      <c r="B86" s="31"/>
    </row>
    <row r="87">
      <c r="B87" s="31"/>
    </row>
    <row r="88">
      <c r="B88" s="31"/>
    </row>
    <row r="89">
      <c r="B89" s="31"/>
    </row>
    <row r="90">
      <c r="B90" s="31"/>
    </row>
    <row r="91">
      <c r="B91" s="31"/>
    </row>
    <row r="92">
      <c r="B92" s="31"/>
    </row>
    <row r="93">
      <c r="B93" s="31"/>
    </row>
    <row r="94">
      <c r="B94" s="31"/>
    </row>
    <row r="95">
      <c r="B95" s="31"/>
    </row>
    <row r="96">
      <c r="B96" s="31"/>
    </row>
    <row r="97">
      <c r="B97" s="31"/>
    </row>
    <row r="98">
      <c r="B98" s="31"/>
    </row>
    <row r="99">
      <c r="B99" s="31"/>
    </row>
    <row r="100">
      <c r="B100" s="31"/>
    </row>
    <row r="101">
      <c r="B101" s="31"/>
    </row>
    <row r="102">
      <c r="B102" s="31"/>
    </row>
    <row r="103">
      <c r="B103" s="31"/>
    </row>
    <row r="104">
      <c r="B104" s="31"/>
    </row>
    <row r="105">
      <c r="B105" s="31"/>
    </row>
    <row r="106">
      <c r="B106" s="31"/>
    </row>
    <row r="107">
      <c r="B107" s="31"/>
    </row>
    <row r="108">
      <c r="B108" s="31"/>
    </row>
    <row r="109">
      <c r="B109" s="31"/>
    </row>
    <row r="110">
      <c r="B110" s="31"/>
    </row>
    <row r="111">
      <c r="B111" s="31"/>
    </row>
    <row r="112">
      <c r="B112" s="31"/>
    </row>
    <row r="113">
      <c r="B113" s="31"/>
    </row>
    <row r="114">
      <c r="B114" s="31"/>
    </row>
    <row r="115">
      <c r="B115" s="31"/>
    </row>
    <row r="116">
      <c r="B116" s="31"/>
    </row>
    <row r="117">
      <c r="B117" s="31"/>
    </row>
    <row r="118">
      <c r="B118" s="31"/>
    </row>
    <row r="119">
      <c r="B119" s="31"/>
    </row>
    <row r="120">
      <c r="B120" s="31"/>
    </row>
    <row r="121">
      <c r="B121" s="31"/>
    </row>
    <row r="122">
      <c r="B122" s="31"/>
    </row>
    <row r="123">
      <c r="B123" s="31"/>
    </row>
    <row r="124">
      <c r="B124" s="31"/>
    </row>
    <row r="125">
      <c r="B125" s="31"/>
    </row>
    <row r="126">
      <c r="B126" s="31"/>
    </row>
    <row r="127">
      <c r="B127" s="31"/>
    </row>
    <row r="128">
      <c r="B128" s="31"/>
    </row>
    <row r="129">
      <c r="B129" s="31"/>
    </row>
    <row r="130">
      <c r="B130" s="31"/>
    </row>
    <row r="131">
      <c r="B131" s="31"/>
    </row>
    <row r="132">
      <c r="B132" s="31"/>
    </row>
    <row r="133">
      <c r="B133" s="31"/>
    </row>
    <row r="134">
      <c r="B134" s="31"/>
    </row>
    <row r="135">
      <c r="B135" s="31"/>
    </row>
    <row r="136">
      <c r="B136" s="31"/>
    </row>
    <row r="137">
      <c r="B137" s="31"/>
    </row>
    <row r="138">
      <c r="B138" s="31"/>
    </row>
    <row r="139">
      <c r="B139" s="31"/>
    </row>
    <row r="140">
      <c r="B140" s="31"/>
    </row>
    <row r="141">
      <c r="B141" s="31"/>
    </row>
    <row r="142">
      <c r="B142" s="31"/>
    </row>
    <row r="143">
      <c r="B143" s="31"/>
    </row>
    <row r="144">
      <c r="B144" s="31"/>
    </row>
    <row r="145">
      <c r="B145" s="31"/>
    </row>
    <row r="146">
      <c r="B146" s="31"/>
    </row>
    <row r="147">
      <c r="B147" s="31"/>
    </row>
    <row r="148">
      <c r="B148" s="31"/>
    </row>
    <row r="149">
      <c r="B149" s="31"/>
    </row>
    <row r="150">
      <c r="B150" s="31"/>
    </row>
    <row r="151">
      <c r="B151" s="31"/>
    </row>
    <row r="152">
      <c r="B152" s="31"/>
    </row>
    <row r="153">
      <c r="B153" s="31"/>
    </row>
    <row r="154">
      <c r="B154" s="31"/>
    </row>
    <row r="155">
      <c r="B155" s="31"/>
    </row>
    <row r="156">
      <c r="B156" s="31"/>
    </row>
    <row r="157">
      <c r="B157" s="31"/>
    </row>
    <row r="158">
      <c r="B158" s="31"/>
    </row>
    <row r="159">
      <c r="B159" s="31"/>
    </row>
    <row r="160">
      <c r="B160" s="31"/>
    </row>
    <row r="161">
      <c r="B161" s="31"/>
    </row>
    <row r="162">
      <c r="B162" s="31"/>
    </row>
    <row r="163">
      <c r="B163" s="31"/>
    </row>
    <row r="164">
      <c r="B164" s="31"/>
    </row>
    <row r="165">
      <c r="B165" s="31"/>
    </row>
    <row r="166">
      <c r="B166" s="31"/>
    </row>
    <row r="167">
      <c r="B167" s="31"/>
    </row>
    <row r="168">
      <c r="B168" s="31"/>
    </row>
    <row r="169">
      <c r="B169" s="31"/>
    </row>
    <row r="170">
      <c r="B170" s="31"/>
    </row>
    <row r="171">
      <c r="B171" s="31"/>
    </row>
    <row r="172">
      <c r="B172" s="31"/>
    </row>
    <row r="173">
      <c r="B173" s="31"/>
    </row>
    <row r="174">
      <c r="B174" s="31"/>
    </row>
    <row r="175">
      <c r="B175" s="31"/>
    </row>
    <row r="176">
      <c r="B176" s="31"/>
    </row>
    <row r="177">
      <c r="B177" s="31"/>
    </row>
    <row r="178">
      <c r="B178" s="31"/>
    </row>
    <row r="179">
      <c r="B179" s="31"/>
    </row>
    <row r="180">
      <c r="B180" s="31"/>
    </row>
    <row r="181">
      <c r="B181" s="31"/>
    </row>
    <row r="182">
      <c r="B182" s="31"/>
    </row>
    <row r="183">
      <c r="B183" s="31"/>
    </row>
    <row r="184">
      <c r="B184" s="31"/>
    </row>
    <row r="185">
      <c r="B185" s="31"/>
    </row>
    <row r="186">
      <c r="B186" s="31"/>
    </row>
    <row r="187">
      <c r="B187" s="31"/>
    </row>
    <row r="188">
      <c r="B188" s="31"/>
    </row>
    <row r="189">
      <c r="B189" s="31"/>
    </row>
    <row r="190">
      <c r="B190" s="31"/>
    </row>
    <row r="191">
      <c r="B191" s="31"/>
    </row>
    <row r="192">
      <c r="B192" s="31"/>
    </row>
    <row r="193">
      <c r="B193" s="31"/>
    </row>
    <row r="194">
      <c r="B194" s="31"/>
    </row>
    <row r="195">
      <c r="B195" s="31"/>
    </row>
    <row r="196">
      <c r="B196" s="31"/>
    </row>
    <row r="197">
      <c r="B197" s="31"/>
    </row>
    <row r="198">
      <c r="B198" s="31"/>
    </row>
    <row r="199">
      <c r="B199" s="31"/>
    </row>
    <row r="200">
      <c r="B200" s="31"/>
    </row>
    <row r="201">
      <c r="B201" s="31"/>
    </row>
    <row r="202">
      <c r="B202" s="31"/>
    </row>
    <row r="203">
      <c r="B203" s="31"/>
    </row>
    <row r="204">
      <c r="B204" s="31"/>
    </row>
    <row r="205">
      <c r="B205" s="31"/>
    </row>
    <row r="206">
      <c r="B206" s="31"/>
    </row>
    <row r="207">
      <c r="B207" s="31"/>
    </row>
    <row r="208">
      <c r="B208" s="31"/>
    </row>
    <row r="209">
      <c r="B209" s="31"/>
    </row>
    <row r="210">
      <c r="B210" s="31"/>
    </row>
    <row r="211">
      <c r="B211" s="31"/>
    </row>
    <row r="212">
      <c r="B212" s="31"/>
    </row>
    <row r="213">
      <c r="B213" s="31"/>
    </row>
    <row r="214">
      <c r="B214" s="31"/>
    </row>
    <row r="215">
      <c r="B215" s="31"/>
    </row>
    <row r="216">
      <c r="B216" s="31"/>
    </row>
    <row r="217">
      <c r="B217" s="31"/>
    </row>
    <row r="218">
      <c r="B218" s="31"/>
    </row>
    <row r="219">
      <c r="B219" s="31"/>
    </row>
    <row r="220">
      <c r="B220" s="31"/>
    </row>
    <row r="221">
      <c r="B221" s="31"/>
    </row>
    <row r="222">
      <c r="B222" s="31"/>
    </row>
    <row r="223">
      <c r="B223" s="31"/>
    </row>
    <row r="224">
      <c r="B224" s="31"/>
    </row>
    <row r="225">
      <c r="B225" s="31"/>
    </row>
    <row r="226">
      <c r="B226" s="31"/>
    </row>
    <row r="227">
      <c r="B227" s="31"/>
    </row>
    <row r="228">
      <c r="B228" s="31"/>
    </row>
    <row r="229">
      <c r="B229" s="31"/>
    </row>
    <row r="230">
      <c r="B230" s="31"/>
    </row>
    <row r="231">
      <c r="B231" s="31"/>
    </row>
    <row r="232">
      <c r="B232" s="31"/>
    </row>
    <row r="233">
      <c r="B233" s="31"/>
    </row>
    <row r="234">
      <c r="B234" s="31"/>
    </row>
    <row r="235">
      <c r="B235" s="31"/>
    </row>
    <row r="236">
      <c r="B236" s="31"/>
    </row>
    <row r="237">
      <c r="B237" s="31"/>
    </row>
    <row r="238">
      <c r="B238" s="31"/>
    </row>
    <row r="239">
      <c r="B239" s="31"/>
    </row>
    <row r="240">
      <c r="B240" s="31"/>
    </row>
    <row r="241">
      <c r="B241" s="31"/>
    </row>
    <row r="242">
      <c r="B242" s="31"/>
    </row>
    <row r="243">
      <c r="B243" s="31"/>
    </row>
    <row r="244">
      <c r="B244" s="31"/>
    </row>
    <row r="245">
      <c r="B245" s="31"/>
    </row>
    <row r="246">
      <c r="B246" s="31"/>
    </row>
    <row r="247">
      <c r="B247" s="31"/>
    </row>
    <row r="248">
      <c r="B248" s="31"/>
    </row>
    <row r="249">
      <c r="B249" s="31"/>
    </row>
    <row r="250">
      <c r="B250" s="31"/>
    </row>
    <row r="251">
      <c r="B251" s="31"/>
    </row>
    <row r="252">
      <c r="B252" s="31"/>
    </row>
    <row r="253">
      <c r="B253" s="31"/>
    </row>
    <row r="254">
      <c r="B254" s="31"/>
    </row>
    <row r="255">
      <c r="B255" s="31"/>
    </row>
    <row r="256">
      <c r="B256" s="31"/>
    </row>
    <row r="257">
      <c r="B257" s="31"/>
    </row>
    <row r="258">
      <c r="B258" s="31"/>
    </row>
    <row r="259">
      <c r="B259" s="31"/>
    </row>
    <row r="260">
      <c r="B260" s="31"/>
    </row>
    <row r="261">
      <c r="B261" s="31"/>
    </row>
    <row r="262">
      <c r="B262" s="31"/>
    </row>
    <row r="263">
      <c r="B263" s="31"/>
    </row>
    <row r="264">
      <c r="B264" s="31"/>
    </row>
    <row r="265">
      <c r="B265" s="31"/>
    </row>
    <row r="266">
      <c r="B266" s="31"/>
    </row>
    <row r="267">
      <c r="B267" s="31"/>
    </row>
    <row r="268">
      <c r="B268" s="31"/>
    </row>
    <row r="269">
      <c r="B269" s="31"/>
    </row>
    <row r="270">
      <c r="B270" s="31"/>
    </row>
    <row r="271">
      <c r="B271" s="31"/>
    </row>
    <row r="272">
      <c r="B272" s="31"/>
    </row>
    <row r="273">
      <c r="B273" s="31"/>
    </row>
    <row r="274">
      <c r="B274" s="31"/>
    </row>
    <row r="275">
      <c r="B275" s="31"/>
    </row>
    <row r="276">
      <c r="B276" s="31"/>
    </row>
    <row r="277">
      <c r="B277" s="31"/>
    </row>
    <row r="278">
      <c r="B278" s="31"/>
    </row>
    <row r="279">
      <c r="B279" s="31"/>
    </row>
    <row r="280">
      <c r="B280" s="31"/>
    </row>
    <row r="281">
      <c r="B281" s="31"/>
    </row>
    <row r="282">
      <c r="B282" s="31"/>
    </row>
    <row r="283">
      <c r="B283" s="31"/>
    </row>
    <row r="284">
      <c r="B284" s="31"/>
    </row>
    <row r="285">
      <c r="B285" s="31"/>
    </row>
    <row r="286">
      <c r="B286" s="31"/>
    </row>
    <row r="287">
      <c r="B287" s="31"/>
    </row>
    <row r="288">
      <c r="B288" s="31"/>
    </row>
    <row r="289">
      <c r="B289" s="31"/>
    </row>
    <row r="290">
      <c r="B290" s="31"/>
    </row>
    <row r="291">
      <c r="B291" s="31"/>
    </row>
    <row r="292">
      <c r="B292" s="31"/>
    </row>
    <row r="293">
      <c r="B293" s="31"/>
    </row>
    <row r="294">
      <c r="B294" s="31"/>
    </row>
    <row r="295">
      <c r="B295" s="31"/>
    </row>
    <row r="296">
      <c r="B296" s="31"/>
    </row>
    <row r="297">
      <c r="B297" s="31"/>
    </row>
    <row r="298">
      <c r="B298" s="31"/>
    </row>
    <row r="299">
      <c r="B299" s="31"/>
    </row>
    <row r="300">
      <c r="B300" s="31"/>
    </row>
    <row r="301">
      <c r="B301" s="31"/>
    </row>
    <row r="302">
      <c r="B302" s="31"/>
    </row>
    <row r="303">
      <c r="B303" s="31"/>
    </row>
    <row r="304">
      <c r="B304" s="31"/>
    </row>
    <row r="305">
      <c r="B305" s="31"/>
    </row>
    <row r="306">
      <c r="B306" s="31"/>
    </row>
    <row r="307">
      <c r="B307" s="31"/>
    </row>
    <row r="308">
      <c r="B308" s="31"/>
    </row>
    <row r="309">
      <c r="B309" s="31"/>
    </row>
    <row r="310">
      <c r="B310" s="31"/>
    </row>
    <row r="311">
      <c r="B311" s="31"/>
    </row>
    <row r="312">
      <c r="B312" s="31"/>
    </row>
    <row r="313">
      <c r="B313" s="31"/>
    </row>
    <row r="314">
      <c r="B314" s="31"/>
    </row>
    <row r="315">
      <c r="B315" s="31"/>
    </row>
    <row r="316">
      <c r="B316" s="31"/>
    </row>
    <row r="317">
      <c r="B317" s="31"/>
    </row>
    <row r="318">
      <c r="B318" s="31"/>
    </row>
    <row r="319">
      <c r="B319" s="31"/>
    </row>
    <row r="320">
      <c r="B320" s="31"/>
    </row>
    <row r="321">
      <c r="B321" s="31"/>
    </row>
    <row r="322">
      <c r="B322" s="31"/>
    </row>
    <row r="323">
      <c r="B323" s="31"/>
    </row>
    <row r="324">
      <c r="B324" s="31"/>
    </row>
    <row r="325">
      <c r="B325" s="31"/>
    </row>
    <row r="326">
      <c r="B326" s="31"/>
    </row>
    <row r="327">
      <c r="B327" s="31"/>
    </row>
    <row r="328">
      <c r="B328" s="31"/>
    </row>
    <row r="329">
      <c r="B329" s="31"/>
    </row>
    <row r="330">
      <c r="B330" s="31"/>
    </row>
    <row r="331">
      <c r="B331" s="31"/>
    </row>
    <row r="332">
      <c r="B332" s="31"/>
    </row>
    <row r="333">
      <c r="B333" s="31"/>
    </row>
    <row r="334">
      <c r="B334" s="31"/>
    </row>
    <row r="335">
      <c r="B335" s="31"/>
    </row>
    <row r="336">
      <c r="B336" s="31"/>
    </row>
    <row r="337">
      <c r="B337" s="31"/>
    </row>
    <row r="338">
      <c r="B338" s="31"/>
    </row>
    <row r="339">
      <c r="B339" s="31"/>
    </row>
    <row r="340">
      <c r="B340" s="31"/>
    </row>
    <row r="341">
      <c r="B341" s="31"/>
    </row>
    <row r="342">
      <c r="B342" s="31"/>
    </row>
    <row r="343">
      <c r="B343" s="31"/>
    </row>
    <row r="344">
      <c r="B344" s="31"/>
    </row>
    <row r="345">
      <c r="B345" s="31"/>
    </row>
    <row r="346">
      <c r="B346" s="31"/>
    </row>
    <row r="347">
      <c r="B347" s="31"/>
    </row>
    <row r="348">
      <c r="B348" s="31"/>
    </row>
    <row r="349">
      <c r="B349" s="31"/>
    </row>
    <row r="350">
      <c r="B350" s="31"/>
    </row>
    <row r="351">
      <c r="B351" s="31"/>
    </row>
    <row r="352">
      <c r="B352" s="31"/>
    </row>
    <row r="353">
      <c r="B353" s="31"/>
    </row>
    <row r="354">
      <c r="B354" s="31"/>
    </row>
    <row r="355">
      <c r="B355" s="31"/>
    </row>
    <row r="356">
      <c r="B356" s="31"/>
    </row>
    <row r="357">
      <c r="B357" s="31"/>
    </row>
    <row r="358">
      <c r="B358" s="31"/>
    </row>
    <row r="359">
      <c r="B359" s="31"/>
    </row>
    <row r="360">
      <c r="B360" s="31"/>
    </row>
    <row r="361">
      <c r="B361" s="31"/>
    </row>
    <row r="362">
      <c r="B362" s="31"/>
    </row>
    <row r="363">
      <c r="B363" s="31"/>
    </row>
    <row r="364">
      <c r="B364" s="31"/>
    </row>
    <row r="365">
      <c r="B365" s="31"/>
    </row>
    <row r="366">
      <c r="B366" s="31"/>
    </row>
    <row r="367">
      <c r="B367" s="31"/>
    </row>
    <row r="368">
      <c r="B368" s="31"/>
    </row>
    <row r="369">
      <c r="B369" s="31"/>
    </row>
    <row r="370">
      <c r="B370" s="31"/>
    </row>
    <row r="371">
      <c r="B371" s="31"/>
    </row>
    <row r="372">
      <c r="B372" s="31"/>
    </row>
    <row r="373">
      <c r="B373" s="31"/>
    </row>
    <row r="374">
      <c r="B374" s="31"/>
    </row>
    <row r="375">
      <c r="B375" s="31"/>
    </row>
    <row r="376">
      <c r="B376" s="31"/>
    </row>
    <row r="377">
      <c r="B377" s="31"/>
    </row>
    <row r="378">
      <c r="B378" s="31"/>
    </row>
    <row r="379">
      <c r="B379" s="31"/>
    </row>
    <row r="380">
      <c r="B380" s="31"/>
    </row>
    <row r="381">
      <c r="B381" s="31"/>
    </row>
    <row r="382">
      <c r="B382" s="31"/>
    </row>
    <row r="383">
      <c r="B383" s="31"/>
    </row>
    <row r="384">
      <c r="B384" s="31"/>
    </row>
    <row r="385">
      <c r="B385" s="31"/>
    </row>
    <row r="386">
      <c r="B386" s="31"/>
    </row>
    <row r="387">
      <c r="B387" s="31"/>
    </row>
    <row r="388">
      <c r="B388" s="31"/>
    </row>
    <row r="389">
      <c r="B389" s="31"/>
    </row>
    <row r="390">
      <c r="B390" s="31"/>
    </row>
    <row r="391">
      <c r="B391" s="31"/>
    </row>
    <row r="392">
      <c r="B392" s="31"/>
    </row>
    <row r="393">
      <c r="B393" s="31"/>
    </row>
    <row r="394">
      <c r="B394" s="31"/>
    </row>
    <row r="395">
      <c r="B395" s="31"/>
    </row>
    <row r="396">
      <c r="B396" s="31"/>
    </row>
    <row r="397">
      <c r="B397" s="31"/>
    </row>
    <row r="398">
      <c r="B398" s="31"/>
    </row>
    <row r="399">
      <c r="B399" s="31"/>
    </row>
    <row r="400">
      <c r="B400" s="31"/>
    </row>
    <row r="401">
      <c r="B401" s="31"/>
    </row>
    <row r="402">
      <c r="B402" s="31"/>
    </row>
    <row r="403">
      <c r="B403" s="31"/>
    </row>
    <row r="404">
      <c r="B404" s="31"/>
    </row>
    <row r="405">
      <c r="B405" s="31"/>
    </row>
    <row r="406">
      <c r="B406" s="31"/>
    </row>
    <row r="407">
      <c r="B407" s="31"/>
    </row>
    <row r="408">
      <c r="B408" s="31"/>
    </row>
    <row r="409">
      <c r="B409" s="31"/>
    </row>
    <row r="410">
      <c r="B410" s="31"/>
    </row>
    <row r="411">
      <c r="B411" s="31"/>
    </row>
    <row r="412">
      <c r="B412" s="31"/>
    </row>
    <row r="413">
      <c r="B413" s="31"/>
    </row>
    <row r="414">
      <c r="B414" s="31"/>
    </row>
    <row r="415">
      <c r="B415" s="31"/>
    </row>
    <row r="416">
      <c r="B416" s="31"/>
    </row>
    <row r="417">
      <c r="B417" s="31"/>
    </row>
    <row r="418">
      <c r="B418" s="31"/>
    </row>
    <row r="419">
      <c r="B419" s="31"/>
    </row>
    <row r="420">
      <c r="B420" s="31"/>
    </row>
    <row r="421">
      <c r="B421" s="31"/>
    </row>
    <row r="422">
      <c r="B422" s="31"/>
    </row>
    <row r="423">
      <c r="B423" s="31"/>
    </row>
    <row r="424">
      <c r="B424" s="31"/>
    </row>
    <row r="425">
      <c r="B425" s="31"/>
    </row>
    <row r="426">
      <c r="B426" s="31"/>
    </row>
    <row r="427">
      <c r="B427" s="31"/>
    </row>
    <row r="428">
      <c r="B428" s="31"/>
    </row>
    <row r="429">
      <c r="B429" s="31"/>
    </row>
    <row r="430">
      <c r="B430" s="31"/>
    </row>
    <row r="431">
      <c r="B431" s="31"/>
    </row>
    <row r="432">
      <c r="B432" s="31"/>
    </row>
    <row r="433">
      <c r="B433" s="31"/>
    </row>
    <row r="434">
      <c r="B434" s="31"/>
    </row>
    <row r="435">
      <c r="B435" s="31"/>
    </row>
    <row r="436">
      <c r="B436" s="31"/>
    </row>
    <row r="437">
      <c r="B437" s="31"/>
    </row>
    <row r="438">
      <c r="B438" s="31"/>
    </row>
    <row r="439">
      <c r="B439" s="31"/>
    </row>
    <row r="440">
      <c r="B440" s="31"/>
    </row>
    <row r="441">
      <c r="B441" s="31"/>
    </row>
    <row r="442">
      <c r="B442" s="31"/>
    </row>
    <row r="443">
      <c r="B443" s="31"/>
    </row>
    <row r="444">
      <c r="B444" s="31"/>
    </row>
    <row r="445">
      <c r="B445" s="31"/>
    </row>
    <row r="446">
      <c r="B446" s="31"/>
    </row>
    <row r="447">
      <c r="B447" s="31"/>
    </row>
    <row r="448">
      <c r="B448" s="31"/>
    </row>
    <row r="449">
      <c r="B449" s="31"/>
    </row>
    <row r="450">
      <c r="B450" s="31"/>
    </row>
    <row r="451">
      <c r="B451" s="31"/>
    </row>
    <row r="452">
      <c r="B452" s="31"/>
    </row>
    <row r="453">
      <c r="B453" s="31"/>
    </row>
    <row r="454">
      <c r="B454" s="31"/>
    </row>
    <row r="455">
      <c r="B455" s="31"/>
    </row>
    <row r="456">
      <c r="B456" s="31"/>
    </row>
    <row r="457">
      <c r="B457" s="31"/>
    </row>
    <row r="458">
      <c r="B458" s="31"/>
    </row>
    <row r="459">
      <c r="B459" s="31"/>
    </row>
    <row r="460">
      <c r="B460" s="31"/>
    </row>
    <row r="461">
      <c r="B461" s="31"/>
    </row>
    <row r="462">
      <c r="B462" s="31"/>
    </row>
    <row r="463">
      <c r="B463" s="31"/>
    </row>
    <row r="464">
      <c r="B464" s="31"/>
    </row>
    <row r="465">
      <c r="B465" s="31"/>
    </row>
    <row r="466">
      <c r="B466" s="31"/>
    </row>
    <row r="467">
      <c r="B467" s="31"/>
    </row>
    <row r="468">
      <c r="B468" s="31"/>
    </row>
    <row r="469">
      <c r="B469" s="31"/>
    </row>
    <row r="470">
      <c r="B470" s="31"/>
    </row>
    <row r="471">
      <c r="B471" s="31"/>
    </row>
    <row r="472">
      <c r="B472" s="31"/>
    </row>
    <row r="473">
      <c r="B473" s="31"/>
    </row>
    <row r="474">
      <c r="B474" s="31"/>
    </row>
    <row r="475">
      <c r="B475" s="31"/>
    </row>
    <row r="476">
      <c r="B476" s="31"/>
    </row>
    <row r="477">
      <c r="B477" s="31"/>
    </row>
    <row r="478">
      <c r="B478" s="31"/>
    </row>
    <row r="479">
      <c r="B479" s="31"/>
    </row>
    <row r="480">
      <c r="B480" s="31"/>
    </row>
    <row r="481">
      <c r="B481" s="31"/>
    </row>
    <row r="482">
      <c r="B482" s="31"/>
    </row>
    <row r="483">
      <c r="B483" s="31"/>
    </row>
    <row r="484">
      <c r="B484" s="31"/>
    </row>
    <row r="485">
      <c r="B485" s="31"/>
    </row>
    <row r="486">
      <c r="B486" s="31"/>
    </row>
    <row r="487">
      <c r="B487" s="31"/>
    </row>
    <row r="488">
      <c r="B488" s="31"/>
    </row>
    <row r="489">
      <c r="B489" s="31"/>
    </row>
    <row r="490">
      <c r="B490" s="31"/>
    </row>
    <row r="491">
      <c r="B491" s="31"/>
    </row>
    <row r="492">
      <c r="B492" s="31"/>
    </row>
    <row r="493">
      <c r="B493" s="31"/>
    </row>
    <row r="494">
      <c r="B494" s="31"/>
    </row>
    <row r="495">
      <c r="B495" s="31"/>
    </row>
    <row r="496">
      <c r="B496" s="31"/>
    </row>
    <row r="497">
      <c r="B497" s="31"/>
    </row>
    <row r="498">
      <c r="B498" s="31"/>
    </row>
    <row r="499">
      <c r="B499" s="31"/>
    </row>
    <row r="500">
      <c r="B500" s="31"/>
    </row>
    <row r="501">
      <c r="B501" s="31"/>
    </row>
    <row r="502">
      <c r="B502" s="31"/>
    </row>
    <row r="503">
      <c r="B503" s="31"/>
    </row>
    <row r="504">
      <c r="B504" s="31"/>
    </row>
    <row r="505">
      <c r="B505" s="31"/>
    </row>
    <row r="506">
      <c r="B506" s="31"/>
    </row>
    <row r="507">
      <c r="B507" s="31"/>
    </row>
    <row r="508">
      <c r="B508" s="31"/>
    </row>
    <row r="509">
      <c r="B509" s="31"/>
    </row>
    <row r="510">
      <c r="B510" s="31"/>
    </row>
    <row r="511">
      <c r="B511" s="31"/>
    </row>
    <row r="512">
      <c r="B512" s="31"/>
    </row>
    <row r="513">
      <c r="B513" s="31"/>
    </row>
    <row r="514">
      <c r="B514" s="31"/>
    </row>
    <row r="515">
      <c r="B515" s="31"/>
    </row>
    <row r="516">
      <c r="B516" s="31"/>
    </row>
    <row r="517">
      <c r="B517" s="31"/>
    </row>
    <row r="518">
      <c r="B518" s="31"/>
    </row>
    <row r="519">
      <c r="B519" s="31"/>
    </row>
    <row r="520">
      <c r="B520" s="31"/>
    </row>
    <row r="521">
      <c r="B521" s="31"/>
    </row>
    <row r="522">
      <c r="B522" s="31"/>
    </row>
    <row r="523">
      <c r="B523" s="31"/>
    </row>
    <row r="524">
      <c r="B524" s="31"/>
    </row>
    <row r="525">
      <c r="B525" s="31"/>
    </row>
    <row r="526">
      <c r="B526" s="31"/>
    </row>
    <row r="527">
      <c r="B527" s="31"/>
    </row>
    <row r="528">
      <c r="B528" s="31"/>
    </row>
    <row r="529">
      <c r="B529" s="31"/>
    </row>
    <row r="530">
      <c r="B530" s="31"/>
    </row>
    <row r="531">
      <c r="B531" s="31"/>
    </row>
    <row r="532">
      <c r="B532" s="31"/>
    </row>
    <row r="533">
      <c r="B533" s="31"/>
    </row>
    <row r="534">
      <c r="B534" s="31"/>
    </row>
    <row r="535">
      <c r="B535" s="31"/>
    </row>
    <row r="536">
      <c r="B536" s="31"/>
    </row>
    <row r="537">
      <c r="B537" s="31"/>
    </row>
    <row r="538">
      <c r="B538" s="31"/>
    </row>
    <row r="539">
      <c r="B539" s="31"/>
    </row>
    <row r="540">
      <c r="B540" s="31"/>
    </row>
    <row r="541">
      <c r="B541" s="31"/>
    </row>
    <row r="542">
      <c r="B542" s="31"/>
    </row>
    <row r="543">
      <c r="B543" s="31"/>
    </row>
    <row r="544">
      <c r="B544" s="31"/>
    </row>
    <row r="545">
      <c r="B545" s="31"/>
    </row>
    <row r="546">
      <c r="B546" s="31"/>
    </row>
    <row r="547">
      <c r="B547" s="31"/>
    </row>
    <row r="548">
      <c r="B548" s="31"/>
    </row>
    <row r="549">
      <c r="B549" s="31"/>
    </row>
    <row r="550">
      <c r="B550" s="31"/>
    </row>
    <row r="551">
      <c r="B551" s="31"/>
    </row>
    <row r="552">
      <c r="B552" s="31"/>
    </row>
    <row r="553">
      <c r="B553" s="31"/>
    </row>
    <row r="554">
      <c r="B554" s="31"/>
    </row>
    <row r="555">
      <c r="B555" s="31"/>
    </row>
    <row r="556">
      <c r="B556" s="31"/>
    </row>
    <row r="557">
      <c r="B557" s="31"/>
    </row>
    <row r="558">
      <c r="B558" s="31"/>
    </row>
    <row r="559">
      <c r="B559" s="31"/>
    </row>
    <row r="560">
      <c r="B560" s="31"/>
    </row>
    <row r="561">
      <c r="B561" s="31"/>
    </row>
    <row r="562">
      <c r="B562" s="31"/>
    </row>
    <row r="563">
      <c r="B563" s="31"/>
    </row>
    <row r="564">
      <c r="B564" s="31"/>
    </row>
    <row r="565">
      <c r="B565" s="31"/>
    </row>
    <row r="566">
      <c r="B566" s="31"/>
    </row>
    <row r="567">
      <c r="B567" s="31"/>
    </row>
    <row r="568">
      <c r="B568" s="31"/>
    </row>
    <row r="569">
      <c r="B569" s="31"/>
    </row>
    <row r="570">
      <c r="B570" s="31"/>
    </row>
    <row r="571">
      <c r="B571" s="31"/>
    </row>
    <row r="572">
      <c r="B572" s="31"/>
    </row>
    <row r="573">
      <c r="B573" s="31"/>
    </row>
    <row r="574">
      <c r="B574" s="31"/>
    </row>
    <row r="575">
      <c r="B575" s="31"/>
    </row>
    <row r="576">
      <c r="B576" s="31"/>
    </row>
    <row r="577">
      <c r="B577" s="31"/>
    </row>
    <row r="578">
      <c r="B578" s="31"/>
    </row>
    <row r="579">
      <c r="B579" s="31"/>
    </row>
    <row r="580">
      <c r="B580" s="31"/>
    </row>
    <row r="581">
      <c r="B581" s="31"/>
    </row>
    <row r="582">
      <c r="B582" s="31"/>
    </row>
    <row r="583">
      <c r="B583" s="31"/>
    </row>
    <row r="584">
      <c r="B584" s="31"/>
    </row>
    <row r="585">
      <c r="B585" s="31"/>
    </row>
    <row r="586">
      <c r="B586" s="31"/>
    </row>
    <row r="587">
      <c r="B587" s="31"/>
    </row>
    <row r="588">
      <c r="B588" s="31"/>
    </row>
    <row r="589">
      <c r="B589" s="31"/>
    </row>
    <row r="590">
      <c r="B590" s="31"/>
    </row>
    <row r="591">
      <c r="B591" s="31"/>
    </row>
    <row r="592">
      <c r="B592" s="31"/>
    </row>
    <row r="593">
      <c r="B593" s="31"/>
    </row>
    <row r="594">
      <c r="B594" s="31"/>
    </row>
    <row r="595">
      <c r="B595" s="31"/>
    </row>
    <row r="596">
      <c r="B596" s="31"/>
    </row>
    <row r="597">
      <c r="B597" s="31"/>
    </row>
    <row r="598">
      <c r="B598" s="31"/>
    </row>
    <row r="599">
      <c r="B599" s="31"/>
    </row>
    <row r="600">
      <c r="B600" s="31"/>
    </row>
    <row r="601">
      <c r="B601" s="31"/>
    </row>
    <row r="602">
      <c r="B602" s="31"/>
    </row>
    <row r="603">
      <c r="B603" s="31"/>
    </row>
    <row r="604">
      <c r="B604" s="31"/>
    </row>
    <row r="605">
      <c r="B605" s="31"/>
    </row>
    <row r="606">
      <c r="B606" s="31"/>
    </row>
    <row r="607">
      <c r="B607" s="31"/>
    </row>
    <row r="608">
      <c r="B608" s="31"/>
    </row>
    <row r="609">
      <c r="B609" s="31"/>
    </row>
    <row r="610">
      <c r="B610" s="31"/>
    </row>
    <row r="611">
      <c r="B611" s="31"/>
    </row>
    <row r="612">
      <c r="B612" s="31"/>
    </row>
    <row r="613">
      <c r="B613" s="31"/>
    </row>
    <row r="614">
      <c r="B614" s="31"/>
    </row>
    <row r="615">
      <c r="B615" s="31"/>
    </row>
    <row r="616">
      <c r="B616" s="31"/>
    </row>
    <row r="617">
      <c r="B617" s="31"/>
    </row>
    <row r="618">
      <c r="B618" s="31"/>
    </row>
    <row r="619">
      <c r="B619" s="31"/>
    </row>
    <row r="620">
      <c r="B620" s="31"/>
    </row>
    <row r="621">
      <c r="B621" s="31"/>
    </row>
    <row r="622">
      <c r="B622" s="31"/>
    </row>
    <row r="623">
      <c r="B623" s="31"/>
    </row>
    <row r="624">
      <c r="B624" s="31"/>
    </row>
    <row r="625">
      <c r="B625" s="31"/>
    </row>
    <row r="626">
      <c r="B626" s="31"/>
    </row>
    <row r="627">
      <c r="B627" s="31"/>
    </row>
    <row r="628">
      <c r="B628" s="31"/>
    </row>
    <row r="629">
      <c r="B629" s="31"/>
    </row>
    <row r="630">
      <c r="B630" s="31"/>
    </row>
    <row r="631">
      <c r="B631" s="31"/>
    </row>
    <row r="632">
      <c r="B632" s="31"/>
    </row>
    <row r="633">
      <c r="B633" s="31"/>
    </row>
    <row r="634">
      <c r="B634" s="31"/>
    </row>
    <row r="635">
      <c r="B635" s="31"/>
    </row>
    <row r="636">
      <c r="B636" s="31"/>
    </row>
    <row r="637">
      <c r="B637" s="31"/>
    </row>
    <row r="638">
      <c r="B638" s="31"/>
    </row>
    <row r="639">
      <c r="B639" s="31"/>
    </row>
    <row r="640">
      <c r="B640" s="31"/>
    </row>
    <row r="641">
      <c r="B641" s="31"/>
    </row>
    <row r="642">
      <c r="B642" s="31"/>
    </row>
    <row r="643">
      <c r="B643" s="31"/>
    </row>
    <row r="644">
      <c r="B644" s="31"/>
    </row>
    <row r="645">
      <c r="B645" s="31"/>
    </row>
    <row r="646">
      <c r="B646" s="31"/>
    </row>
    <row r="647">
      <c r="B647" s="31"/>
    </row>
    <row r="648">
      <c r="B648" s="31"/>
    </row>
    <row r="649">
      <c r="B649" s="31"/>
    </row>
    <row r="650">
      <c r="B650" s="31"/>
    </row>
    <row r="651">
      <c r="B651" s="31"/>
    </row>
    <row r="652">
      <c r="B652" s="31"/>
    </row>
    <row r="653">
      <c r="B653" s="31"/>
    </row>
    <row r="654">
      <c r="B654" s="31"/>
    </row>
    <row r="655">
      <c r="B655" s="31"/>
    </row>
    <row r="656">
      <c r="B656" s="31"/>
    </row>
    <row r="657">
      <c r="B657" s="31"/>
    </row>
    <row r="658">
      <c r="B658" s="31"/>
    </row>
    <row r="659">
      <c r="B659" s="31"/>
    </row>
    <row r="660">
      <c r="B660" s="31"/>
    </row>
    <row r="661">
      <c r="B661" s="31"/>
    </row>
    <row r="662">
      <c r="B662" s="31"/>
    </row>
    <row r="663">
      <c r="B663" s="31"/>
    </row>
    <row r="664">
      <c r="B664" s="31"/>
    </row>
    <row r="665">
      <c r="B665" s="31"/>
    </row>
    <row r="666">
      <c r="B666" s="31"/>
    </row>
    <row r="667">
      <c r="B667" s="31"/>
    </row>
    <row r="668">
      <c r="B668" s="31"/>
    </row>
    <row r="669">
      <c r="B669" s="31"/>
    </row>
    <row r="670">
      <c r="B670" s="31"/>
    </row>
    <row r="671">
      <c r="B671" s="31"/>
    </row>
    <row r="672">
      <c r="B672" s="31"/>
    </row>
    <row r="673">
      <c r="B673" s="31"/>
    </row>
    <row r="674">
      <c r="B674" s="31"/>
    </row>
    <row r="675">
      <c r="B675" s="31"/>
    </row>
    <row r="676">
      <c r="B676" s="31"/>
    </row>
    <row r="677">
      <c r="B677" s="31"/>
    </row>
    <row r="678">
      <c r="B678" s="31"/>
    </row>
    <row r="679">
      <c r="B679" s="31"/>
    </row>
    <row r="680">
      <c r="B680" s="31"/>
    </row>
    <row r="681">
      <c r="B681" s="31"/>
    </row>
    <row r="682">
      <c r="B682" s="31"/>
    </row>
    <row r="683">
      <c r="B683" s="31"/>
    </row>
    <row r="684">
      <c r="B684" s="31"/>
    </row>
    <row r="685">
      <c r="B685" s="31"/>
    </row>
    <row r="686">
      <c r="B686" s="31"/>
    </row>
    <row r="687">
      <c r="B687" s="31"/>
    </row>
    <row r="688">
      <c r="B688" s="31"/>
    </row>
    <row r="689">
      <c r="B689" s="31"/>
    </row>
    <row r="690">
      <c r="B690" s="31"/>
    </row>
    <row r="691">
      <c r="B691" s="31"/>
    </row>
    <row r="692">
      <c r="B692" s="31"/>
    </row>
    <row r="693">
      <c r="B693" s="31"/>
    </row>
    <row r="694">
      <c r="B694" s="31"/>
    </row>
    <row r="695">
      <c r="B695" s="31"/>
    </row>
    <row r="696">
      <c r="B696" s="31"/>
    </row>
    <row r="697">
      <c r="B697" s="31"/>
    </row>
    <row r="698">
      <c r="B698" s="31"/>
    </row>
    <row r="699">
      <c r="B699" s="31"/>
    </row>
    <row r="700">
      <c r="B700" s="31"/>
    </row>
    <row r="701">
      <c r="B701" s="31"/>
    </row>
    <row r="702">
      <c r="B702" s="31"/>
    </row>
    <row r="703">
      <c r="B703" s="31"/>
    </row>
    <row r="704">
      <c r="B704" s="31"/>
    </row>
    <row r="705">
      <c r="B705" s="31"/>
    </row>
    <row r="706">
      <c r="B706" s="31"/>
    </row>
    <row r="707">
      <c r="B707" s="31"/>
    </row>
    <row r="708">
      <c r="B708" s="31"/>
    </row>
    <row r="709">
      <c r="B709" s="31"/>
    </row>
    <row r="710">
      <c r="B710" s="31"/>
    </row>
    <row r="711">
      <c r="B711" s="31"/>
    </row>
    <row r="712">
      <c r="B712" s="31"/>
    </row>
    <row r="713">
      <c r="B713" s="31"/>
    </row>
    <row r="714">
      <c r="B714" s="31"/>
    </row>
    <row r="715">
      <c r="B715" s="31"/>
    </row>
    <row r="716">
      <c r="B716" s="31"/>
    </row>
    <row r="717">
      <c r="B717" s="31"/>
    </row>
    <row r="718">
      <c r="B718" s="31"/>
    </row>
    <row r="719">
      <c r="B719" s="31"/>
    </row>
    <row r="720">
      <c r="B720" s="31"/>
    </row>
    <row r="721">
      <c r="B721" s="31"/>
    </row>
    <row r="722">
      <c r="B722" s="31"/>
    </row>
    <row r="723">
      <c r="B723" s="31"/>
    </row>
    <row r="724">
      <c r="B724" s="31"/>
    </row>
    <row r="725">
      <c r="B725" s="31"/>
    </row>
    <row r="726">
      <c r="B726" s="31"/>
    </row>
    <row r="727">
      <c r="B727" s="31"/>
    </row>
    <row r="728">
      <c r="B728" s="31"/>
    </row>
    <row r="729">
      <c r="B729" s="31"/>
    </row>
    <row r="730">
      <c r="B730" s="31"/>
    </row>
    <row r="731">
      <c r="B731" s="31"/>
    </row>
    <row r="732">
      <c r="B732" s="31"/>
    </row>
    <row r="733">
      <c r="B733" s="31"/>
    </row>
    <row r="734">
      <c r="B734" s="31"/>
    </row>
    <row r="735">
      <c r="B735" s="31"/>
    </row>
    <row r="736">
      <c r="B736" s="31"/>
    </row>
    <row r="737">
      <c r="B737" s="31"/>
    </row>
    <row r="738">
      <c r="B738" s="31"/>
    </row>
    <row r="739">
      <c r="B739" s="31"/>
    </row>
    <row r="740">
      <c r="B740" s="31"/>
    </row>
    <row r="741">
      <c r="B741" s="31"/>
    </row>
    <row r="742">
      <c r="B742" s="31"/>
    </row>
    <row r="743">
      <c r="B743" s="31"/>
    </row>
    <row r="744">
      <c r="B744" s="31"/>
    </row>
    <row r="745">
      <c r="B745" s="31"/>
    </row>
    <row r="746">
      <c r="B746" s="31"/>
    </row>
    <row r="747">
      <c r="B747" s="31"/>
    </row>
    <row r="748">
      <c r="B748" s="31"/>
    </row>
    <row r="749">
      <c r="B749" s="31"/>
    </row>
    <row r="750">
      <c r="B750" s="31"/>
    </row>
    <row r="751">
      <c r="B751" s="31"/>
    </row>
    <row r="752">
      <c r="B752" s="31"/>
    </row>
    <row r="753">
      <c r="B753" s="31"/>
    </row>
    <row r="754">
      <c r="B754" s="31"/>
    </row>
    <row r="755">
      <c r="B755" s="31"/>
    </row>
    <row r="756">
      <c r="B756" s="31"/>
    </row>
    <row r="757">
      <c r="B757" s="31"/>
    </row>
    <row r="758">
      <c r="B758" s="31"/>
    </row>
    <row r="759">
      <c r="B759" s="31"/>
    </row>
    <row r="760">
      <c r="B760" s="31"/>
    </row>
    <row r="761">
      <c r="B761" s="31"/>
    </row>
    <row r="762">
      <c r="B762" s="31"/>
    </row>
    <row r="763">
      <c r="B763" s="31"/>
    </row>
    <row r="764">
      <c r="B764" s="31"/>
    </row>
    <row r="765">
      <c r="B765" s="31"/>
    </row>
    <row r="766">
      <c r="B766" s="31"/>
    </row>
    <row r="767">
      <c r="B767" s="31"/>
    </row>
    <row r="768">
      <c r="B768" s="31"/>
    </row>
    <row r="769">
      <c r="B769" s="31"/>
    </row>
    <row r="770">
      <c r="B770" s="31"/>
    </row>
    <row r="771">
      <c r="B771" s="31"/>
    </row>
    <row r="772">
      <c r="B772" s="31"/>
    </row>
    <row r="773">
      <c r="B773" s="31"/>
    </row>
    <row r="774">
      <c r="B774" s="31"/>
    </row>
    <row r="775">
      <c r="B775" s="31"/>
    </row>
    <row r="776">
      <c r="B776" s="31"/>
    </row>
    <row r="777">
      <c r="B777" s="31"/>
    </row>
    <row r="778">
      <c r="B778" s="31"/>
    </row>
    <row r="779">
      <c r="B779" s="31"/>
    </row>
    <row r="780">
      <c r="B780" s="31"/>
    </row>
    <row r="781">
      <c r="B781" s="31"/>
    </row>
    <row r="782">
      <c r="B782" s="31"/>
    </row>
    <row r="783">
      <c r="B783" s="31"/>
    </row>
    <row r="784">
      <c r="B784" s="31"/>
    </row>
    <row r="785">
      <c r="B785" s="31"/>
    </row>
    <row r="786">
      <c r="B786" s="31"/>
    </row>
    <row r="787">
      <c r="B787" s="31"/>
    </row>
    <row r="788">
      <c r="B788" s="31"/>
    </row>
    <row r="789">
      <c r="B789" s="31"/>
    </row>
    <row r="790">
      <c r="B790" s="31"/>
    </row>
    <row r="791">
      <c r="B791" s="31"/>
    </row>
    <row r="792">
      <c r="B792" s="31"/>
    </row>
    <row r="793">
      <c r="B793" s="31"/>
    </row>
    <row r="794">
      <c r="B794" s="31"/>
    </row>
    <row r="795">
      <c r="B795" s="31"/>
    </row>
    <row r="796">
      <c r="B796" s="31"/>
    </row>
    <row r="797">
      <c r="B797" s="31"/>
    </row>
    <row r="798">
      <c r="B798" s="31"/>
    </row>
    <row r="799">
      <c r="B799" s="31"/>
    </row>
    <row r="800">
      <c r="B800" s="31"/>
    </row>
    <row r="801">
      <c r="B801" s="31"/>
    </row>
    <row r="802">
      <c r="B802" s="31"/>
    </row>
    <row r="803">
      <c r="B803" s="31"/>
    </row>
    <row r="804">
      <c r="B804" s="31"/>
    </row>
    <row r="805">
      <c r="B805" s="31"/>
    </row>
    <row r="806">
      <c r="B806" s="31"/>
    </row>
    <row r="807">
      <c r="B807" s="31"/>
    </row>
    <row r="808">
      <c r="B808" s="31"/>
    </row>
    <row r="809">
      <c r="B809" s="31"/>
    </row>
    <row r="810">
      <c r="B810" s="31"/>
    </row>
    <row r="811">
      <c r="B811" s="31"/>
    </row>
    <row r="812">
      <c r="B812" s="31"/>
    </row>
    <row r="813">
      <c r="B813" s="31"/>
    </row>
    <row r="814">
      <c r="B814" s="31"/>
    </row>
    <row r="815">
      <c r="B815" s="31"/>
    </row>
    <row r="816">
      <c r="B816" s="31"/>
    </row>
    <row r="817">
      <c r="B817" s="31"/>
    </row>
    <row r="818">
      <c r="B818" s="31"/>
    </row>
    <row r="819">
      <c r="B819" s="31"/>
    </row>
    <row r="820">
      <c r="B820" s="31"/>
    </row>
    <row r="821">
      <c r="B821" s="31"/>
    </row>
    <row r="822">
      <c r="B822" s="31"/>
    </row>
    <row r="823">
      <c r="B823" s="31"/>
    </row>
    <row r="824">
      <c r="B824" s="31"/>
    </row>
    <row r="825">
      <c r="B825" s="31"/>
    </row>
    <row r="826">
      <c r="B826" s="31"/>
    </row>
    <row r="827">
      <c r="B827" s="31"/>
    </row>
    <row r="828">
      <c r="B828" s="31"/>
    </row>
    <row r="829">
      <c r="B829" s="31"/>
    </row>
    <row r="830">
      <c r="B830" s="31"/>
    </row>
    <row r="831">
      <c r="B831" s="31"/>
    </row>
    <row r="832">
      <c r="B832" s="31"/>
    </row>
    <row r="833">
      <c r="B833" s="31"/>
    </row>
    <row r="834">
      <c r="B834" s="31"/>
    </row>
    <row r="835">
      <c r="B835" s="31"/>
    </row>
    <row r="836">
      <c r="B836" s="31"/>
    </row>
    <row r="837">
      <c r="B837" s="31"/>
    </row>
    <row r="838">
      <c r="B838" s="31"/>
    </row>
    <row r="839">
      <c r="B839" s="31"/>
    </row>
    <row r="840">
      <c r="B840" s="31"/>
    </row>
    <row r="841">
      <c r="B841" s="31"/>
    </row>
    <row r="842">
      <c r="B842" s="31"/>
    </row>
    <row r="843">
      <c r="B843" s="31"/>
    </row>
    <row r="844">
      <c r="B844" s="31"/>
    </row>
    <row r="845">
      <c r="B845" s="31"/>
    </row>
    <row r="846">
      <c r="B846" s="31"/>
    </row>
    <row r="847">
      <c r="B847" s="31"/>
    </row>
    <row r="848">
      <c r="B848" s="31"/>
    </row>
    <row r="849">
      <c r="B849" s="31"/>
    </row>
    <row r="850">
      <c r="B850" s="31"/>
    </row>
    <row r="851">
      <c r="B851" s="31"/>
    </row>
    <row r="852">
      <c r="B852" s="31"/>
    </row>
    <row r="853">
      <c r="B853" s="31"/>
    </row>
    <row r="854">
      <c r="B854" s="31"/>
    </row>
    <row r="855">
      <c r="B855" s="31"/>
    </row>
    <row r="856">
      <c r="B856" s="31"/>
    </row>
    <row r="857">
      <c r="B857" s="31"/>
    </row>
    <row r="858">
      <c r="B858" s="31"/>
    </row>
    <row r="859">
      <c r="B859" s="31"/>
    </row>
    <row r="860">
      <c r="B860" s="31"/>
    </row>
    <row r="861">
      <c r="B861" s="31"/>
    </row>
    <row r="862">
      <c r="B862" s="31"/>
    </row>
    <row r="863">
      <c r="B863" s="31"/>
    </row>
    <row r="864">
      <c r="B864" s="31"/>
    </row>
    <row r="865">
      <c r="B865" s="31"/>
    </row>
    <row r="866">
      <c r="B866" s="31"/>
    </row>
    <row r="867">
      <c r="B867" s="31"/>
    </row>
    <row r="868">
      <c r="B868" s="31"/>
    </row>
    <row r="869">
      <c r="B869" s="31"/>
    </row>
    <row r="870">
      <c r="B870" s="31"/>
    </row>
    <row r="871">
      <c r="B871" s="31"/>
    </row>
    <row r="872">
      <c r="B872" s="31"/>
    </row>
    <row r="873">
      <c r="B873" s="31"/>
    </row>
    <row r="874">
      <c r="B874" s="31"/>
    </row>
    <row r="875">
      <c r="B875" s="31"/>
    </row>
    <row r="876">
      <c r="B876" s="31"/>
    </row>
    <row r="877">
      <c r="B877" s="31"/>
    </row>
    <row r="878">
      <c r="B878" s="31"/>
    </row>
    <row r="879">
      <c r="B879" s="31"/>
    </row>
    <row r="880">
      <c r="B880" s="31"/>
    </row>
    <row r="881">
      <c r="B881" s="31"/>
    </row>
    <row r="882">
      <c r="B882" s="31"/>
    </row>
    <row r="883">
      <c r="B883" s="31"/>
    </row>
    <row r="884">
      <c r="B884" s="31"/>
    </row>
    <row r="885">
      <c r="B885" s="31"/>
    </row>
    <row r="886">
      <c r="B886" s="31"/>
    </row>
    <row r="887">
      <c r="B887" s="31"/>
    </row>
    <row r="888">
      <c r="B888" s="31"/>
    </row>
    <row r="889">
      <c r="B889" s="31"/>
    </row>
    <row r="890">
      <c r="B890" s="31"/>
    </row>
    <row r="891">
      <c r="B891" s="31"/>
    </row>
    <row r="892">
      <c r="B892" s="31"/>
    </row>
    <row r="893">
      <c r="B893" s="31"/>
    </row>
    <row r="894">
      <c r="B894" s="31"/>
    </row>
    <row r="895">
      <c r="B895" s="31"/>
    </row>
    <row r="896">
      <c r="B896" s="31"/>
    </row>
    <row r="897">
      <c r="B897" s="31"/>
    </row>
    <row r="898">
      <c r="B898" s="31"/>
    </row>
    <row r="899">
      <c r="B899" s="31"/>
    </row>
    <row r="900">
      <c r="B900" s="31"/>
    </row>
    <row r="901">
      <c r="B901" s="31"/>
    </row>
    <row r="902">
      <c r="B902" s="31"/>
    </row>
    <row r="903">
      <c r="B903" s="31"/>
    </row>
    <row r="904">
      <c r="B904" s="31"/>
    </row>
    <row r="905">
      <c r="B905" s="31"/>
    </row>
    <row r="906">
      <c r="B906" s="31"/>
    </row>
    <row r="907">
      <c r="B907" s="31"/>
    </row>
    <row r="908">
      <c r="B908" s="31"/>
    </row>
    <row r="909">
      <c r="B909" s="31"/>
    </row>
    <row r="910">
      <c r="B910" s="31"/>
    </row>
    <row r="911">
      <c r="B911" s="31"/>
    </row>
    <row r="912">
      <c r="B912" s="31"/>
    </row>
    <row r="913">
      <c r="B913" s="31"/>
    </row>
    <row r="914">
      <c r="B914" s="31"/>
    </row>
    <row r="915">
      <c r="B915" s="31"/>
    </row>
    <row r="916">
      <c r="B916" s="31"/>
    </row>
    <row r="917">
      <c r="B917" s="31"/>
    </row>
    <row r="918">
      <c r="B918" s="31"/>
    </row>
    <row r="919">
      <c r="B919" s="31"/>
    </row>
    <row r="920">
      <c r="B920" s="31"/>
    </row>
    <row r="921">
      <c r="B921" s="31"/>
    </row>
    <row r="922">
      <c r="B922" s="31"/>
    </row>
    <row r="923">
      <c r="B923" s="31"/>
    </row>
    <row r="924">
      <c r="B924" s="31"/>
    </row>
    <row r="925">
      <c r="B925" s="31"/>
    </row>
    <row r="926">
      <c r="B926" s="31"/>
    </row>
    <row r="927">
      <c r="B927" s="31"/>
    </row>
    <row r="928">
      <c r="B928" s="31"/>
    </row>
    <row r="929">
      <c r="B929" s="31"/>
    </row>
    <row r="930">
      <c r="B930" s="31"/>
    </row>
    <row r="931">
      <c r="B931" s="31"/>
    </row>
    <row r="932">
      <c r="B932" s="31"/>
    </row>
    <row r="933">
      <c r="B933" s="31"/>
    </row>
    <row r="934">
      <c r="B934" s="31"/>
    </row>
    <row r="935">
      <c r="B935" s="31"/>
    </row>
    <row r="936">
      <c r="B936" s="31"/>
    </row>
    <row r="937">
      <c r="B937" s="31"/>
    </row>
    <row r="938">
      <c r="B938" s="31"/>
    </row>
    <row r="939">
      <c r="B939" s="31"/>
    </row>
    <row r="940">
      <c r="B940" s="31"/>
    </row>
    <row r="941">
      <c r="B941" s="31"/>
    </row>
    <row r="942">
      <c r="B942" s="31"/>
    </row>
    <row r="943">
      <c r="B943" s="31"/>
    </row>
    <row r="944">
      <c r="B944" s="31"/>
    </row>
    <row r="945">
      <c r="B945" s="31"/>
    </row>
    <row r="946">
      <c r="B946" s="31"/>
    </row>
    <row r="947">
      <c r="B947" s="31"/>
    </row>
    <row r="948">
      <c r="B948" s="31"/>
    </row>
    <row r="949">
      <c r="B949" s="31"/>
    </row>
    <row r="950">
      <c r="B950" s="31"/>
    </row>
    <row r="951">
      <c r="B951" s="31"/>
    </row>
    <row r="952">
      <c r="B952" s="31"/>
    </row>
    <row r="953">
      <c r="B953" s="31"/>
    </row>
    <row r="954">
      <c r="B954" s="31"/>
    </row>
    <row r="955">
      <c r="B955" s="31"/>
    </row>
    <row r="956">
      <c r="B956" s="31"/>
    </row>
    <row r="957">
      <c r="B957" s="31"/>
    </row>
    <row r="958">
      <c r="B958" s="31"/>
    </row>
    <row r="959">
      <c r="B959" s="31"/>
    </row>
    <row r="960">
      <c r="B960" s="31"/>
    </row>
    <row r="961">
      <c r="B961" s="31"/>
    </row>
    <row r="962">
      <c r="B962" s="31"/>
    </row>
    <row r="963">
      <c r="B963" s="31"/>
    </row>
    <row r="964">
      <c r="B964" s="31"/>
    </row>
    <row r="965">
      <c r="B965" s="31"/>
    </row>
    <row r="966">
      <c r="B966" s="31"/>
    </row>
    <row r="967">
      <c r="B967" s="31"/>
    </row>
    <row r="968">
      <c r="B968" s="31"/>
    </row>
    <row r="969">
      <c r="B969" s="31"/>
    </row>
    <row r="970">
      <c r="B970" s="31"/>
    </row>
    <row r="971">
      <c r="B971" s="31"/>
    </row>
    <row r="972">
      <c r="B972" s="31"/>
    </row>
    <row r="973">
      <c r="B973" s="31"/>
    </row>
    <row r="974">
      <c r="B974" s="31"/>
    </row>
    <row r="975">
      <c r="B975" s="31"/>
    </row>
    <row r="976">
      <c r="B976" s="31"/>
    </row>
    <row r="977">
      <c r="B977" s="31"/>
    </row>
    <row r="978">
      <c r="B978" s="31"/>
    </row>
    <row r="979">
      <c r="B979" s="31"/>
    </row>
    <row r="980">
      <c r="B980" s="31"/>
    </row>
    <row r="981">
      <c r="B981" s="31"/>
    </row>
    <row r="982">
      <c r="B982" s="31"/>
    </row>
    <row r="983">
      <c r="B983" s="31"/>
    </row>
    <row r="984">
      <c r="B984" s="31"/>
    </row>
    <row r="985">
      <c r="B985" s="31"/>
    </row>
    <row r="986">
      <c r="B986" s="31"/>
    </row>
    <row r="987">
      <c r="B987" s="31"/>
    </row>
    <row r="988">
      <c r="B988" s="31"/>
    </row>
    <row r="989">
      <c r="B989" s="31"/>
    </row>
    <row r="990">
      <c r="B990" s="31"/>
    </row>
    <row r="991">
      <c r="B991" s="31"/>
    </row>
    <row r="992">
      <c r="B992" s="31"/>
    </row>
    <row r="993">
      <c r="B993" s="31"/>
    </row>
    <row r="994">
      <c r="B994" s="31"/>
    </row>
    <row r="995">
      <c r="B995" s="31"/>
    </row>
    <row r="996">
      <c r="B996" s="31"/>
    </row>
    <row r="997">
      <c r="B997" s="31"/>
    </row>
    <row r="998">
      <c r="B998" s="31"/>
    </row>
    <row r="999">
      <c r="B999" s="31"/>
    </row>
    <row r="1000">
      <c r="B1000" s="31"/>
    </row>
    <row r="1001">
      <c r="B1001" s="31"/>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s>
  <drawing r:id="rId39"/>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99"/>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5.14"/>
    <col customWidth="1" min="4" max="4" width="71.57"/>
  </cols>
  <sheetData>
    <row r="1">
      <c r="A1" s="3" t="s">
        <v>3632</v>
      </c>
      <c r="B1" s="3" t="s">
        <v>3633</v>
      </c>
      <c r="C1" s="3" t="s">
        <v>3634</v>
      </c>
      <c r="D1" s="3" t="s">
        <v>3635</v>
      </c>
    </row>
    <row r="2">
      <c r="A2" s="2" t="s">
        <v>3636</v>
      </c>
    </row>
    <row r="3">
      <c r="A3" s="2" t="s">
        <v>3637</v>
      </c>
    </row>
    <row r="4">
      <c r="A4" s="2" t="s">
        <v>3638</v>
      </c>
    </row>
    <row r="5">
      <c r="A5" s="2" t="s">
        <v>3639</v>
      </c>
    </row>
    <row r="6">
      <c r="A6" s="2" t="s">
        <v>3640</v>
      </c>
    </row>
    <row r="7">
      <c r="A7" s="2" t="s">
        <v>3641</v>
      </c>
    </row>
    <row r="8">
      <c r="A8" s="2" t="s">
        <v>3642</v>
      </c>
    </row>
    <row r="9">
      <c r="A9" s="2" t="s">
        <v>3643</v>
      </c>
    </row>
    <row r="10">
      <c r="A10" s="2" t="s">
        <v>3644</v>
      </c>
    </row>
    <row r="11">
      <c r="A11" s="2" t="s">
        <v>3645</v>
      </c>
    </row>
    <row r="12">
      <c r="A12" s="2" t="s">
        <v>3646</v>
      </c>
    </row>
    <row r="13">
      <c r="A13" s="2" t="s">
        <v>3647</v>
      </c>
    </row>
    <row r="14">
      <c r="A14" s="2" t="s">
        <v>3648</v>
      </c>
    </row>
    <row r="15">
      <c r="A15" s="2" t="s">
        <v>3649</v>
      </c>
    </row>
    <row r="16">
      <c r="A16" s="2" t="s">
        <v>3650</v>
      </c>
      <c r="D16" s="2"/>
    </row>
    <row r="17">
      <c r="A17" s="2" t="s">
        <v>3651</v>
      </c>
      <c r="D17" s="120" t="s">
        <v>3652</v>
      </c>
    </row>
    <row r="18">
      <c r="A18" s="2" t="s">
        <v>3651</v>
      </c>
      <c r="D18" s="120" t="s">
        <v>3653</v>
      </c>
    </row>
    <row r="19">
      <c r="A19" s="2" t="s">
        <v>3654</v>
      </c>
      <c r="D19" s="120" t="s">
        <v>3655</v>
      </c>
    </row>
  </sheetData>
  <hyperlinks>
    <hyperlink r:id="rId1" ref="D17"/>
    <hyperlink r:id="rId2" ref="D18"/>
    <hyperlink r:id="rId3" ref="D19"/>
  </hyperlinks>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01.14"/>
    <col hidden="1" min="3" max="22" width="14.43"/>
    <col customWidth="1" min="27" max="27" width="19.14"/>
  </cols>
  <sheetData>
    <row r="1">
      <c r="A1" s="10" t="s">
        <v>69</v>
      </c>
      <c r="B1" s="2" t="s">
        <v>3440</v>
      </c>
      <c r="C1" s="3" t="s">
        <v>3441</v>
      </c>
      <c r="D1" s="3" t="s">
        <v>3442</v>
      </c>
      <c r="E1" s="109" t="s">
        <v>2539</v>
      </c>
      <c r="F1" s="109" t="s">
        <v>2540</v>
      </c>
      <c r="G1" s="109" t="s">
        <v>2541</v>
      </c>
      <c r="H1" s="109" t="s">
        <v>2542</v>
      </c>
      <c r="I1" s="109" t="s">
        <v>2543</v>
      </c>
      <c r="J1" s="109" t="s">
        <v>2544</v>
      </c>
      <c r="K1" s="109" t="s">
        <v>2545</v>
      </c>
      <c r="L1" s="109" t="s">
        <v>2546</v>
      </c>
      <c r="M1" s="109" t="s">
        <v>2547</v>
      </c>
      <c r="N1" s="109" t="s">
        <v>2548</v>
      </c>
      <c r="O1" s="109" t="s">
        <v>2549</v>
      </c>
      <c r="P1" s="109" t="s">
        <v>2550</v>
      </c>
      <c r="Q1" s="109" t="s">
        <v>2551</v>
      </c>
      <c r="R1" s="109" t="s">
        <v>2552</v>
      </c>
      <c r="S1" s="3" t="s">
        <v>3438</v>
      </c>
      <c r="T1" s="3" t="s">
        <v>3439</v>
      </c>
      <c r="U1" s="3" t="s">
        <v>3656</v>
      </c>
      <c r="V1" s="3" t="s">
        <v>3657</v>
      </c>
      <c r="W1" s="3" t="s">
        <v>3658</v>
      </c>
      <c r="X1" s="3" t="s">
        <v>3659</v>
      </c>
      <c r="Y1" s="3" t="s">
        <v>3660</v>
      </c>
      <c r="Z1" s="3" t="s">
        <v>3661</v>
      </c>
      <c r="AA1" s="3" t="s">
        <v>3662</v>
      </c>
      <c r="AB1" s="3" t="s">
        <v>3663</v>
      </c>
      <c r="AC1" s="7"/>
    </row>
    <row r="2" hidden="1">
      <c r="A2" s="2" t="s">
        <v>348</v>
      </c>
      <c r="B2" s="123" t="str">
        <f>VLOOKUP(A2,'Food Encyclopedia'!$C$2:$K$999,3)&amp;","&amp;VLOOKUP(A2,'Food Encyclopedia'!$C$2:$K$999,4)&amp;","&amp;VLOOKUP(A2,'Food Encyclopedia'!$C$2:$K$999,5)&amp;","&amp;VLOOKUP(A2,'Food Encyclopedia'!$C$2:$K$999,6)</f>
        <v>Kale, NA, leaves, fresh,Ratto Bros,,Vegetables</v>
      </c>
      <c r="C2" s="8" t="str">
        <f>VLOOKUP(A2,'Food Encyclopedia'!$C$2:$K$999,6)</f>
        <v>Vegetables</v>
      </c>
      <c r="D2" s="8" t="str">
        <f>VLOOKUP(A2,'Food Encyclopedia'!$C$2:$K$999,7)</f>
        <v>Vegetable</v>
      </c>
      <c r="E2" s="8">
        <f>VLOOKUP(A2,'Absolute Total Monosaccharide C'!$E$2:$T$999,3)</f>
        <v>0.119421</v>
      </c>
      <c r="F2" s="8">
        <f>VLOOKUP(A2,'Absolute Total Monosaccharide C'!$E$2:$T$999,4)</f>
        <v>0.060376</v>
      </c>
      <c r="G2" s="8">
        <f>VLOOKUP(A2,'Absolute Total Monosaccharide C'!$E$2:$T$999,5)</f>
        <v>0.02165</v>
      </c>
      <c r="H2" s="8">
        <f>VLOOKUP(A2,'Absolute Total Monosaccharide C'!$E$2:$T$999,6)</f>
        <v>0.054851</v>
      </c>
      <c r="I2" s="110">
        <f>VLOOKUP(A2,'Absolute Total Monosaccharide C'!$E$2:$T$999,7)</f>
        <v>0.056548</v>
      </c>
      <c r="J2" s="8">
        <f>VLOOKUP(A2,'Absolute Total Monosaccharide C'!$E$2:$T$999,8)</f>
        <v>0.008625</v>
      </c>
      <c r="K2" s="8">
        <f>VLOOKUP(A2,'Absolute Total Monosaccharide C'!$E$2:$T$999,9)</f>
        <v>0.007492</v>
      </c>
      <c r="L2" s="8">
        <f>VLOOKUP(A2,'Absolute Total Monosaccharide C'!$E$2:$T$999,10)</f>
        <v>0</v>
      </c>
      <c r="M2" s="8">
        <f>VLOOKUP(A2,'Absolute Total Monosaccharide C'!$E$2:$T$999,11)</f>
        <v>0.076576</v>
      </c>
      <c r="N2" s="8">
        <f>VLOOKUP(A2,'Absolute Total Monosaccharide C'!$E$2:$T$999,12)</f>
        <v>0</v>
      </c>
      <c r="O2" s="8">
        <f>VLOOKUP(A2,'Absolute Total Monosaccharide C'!$E$2:$T$999,13)</f>
        <v>0</v>
      </c>
      <c r="P2" s="8">
        <f>VLOOKUP(A2,'Absolute Total Monosaccharide C'!$E$2:$T$999,14)</f>
        <v>0.017576</v>
      </c>
      <c r="Q2" s="8">
        <f>VLOOKUP(A2,'Absolute Total Monosaccharide C'!$E$2:$T$999,15)</f>
        <v>0</v>
      </c>
      <c r="R2" s="8">
        <f>VLOOKUP(A2,'Absolute Total Monosaccharide C'!$E$2:$T$999,16)</f>
        <v>0</v>
      </c>
      <c r="S2" s="110">
        <f>VLOOKUP(A2,'Absolute Total Monosaccharide C'!$E$2:$T$999,2)</f>
        <v>10.05</v>
      </c>
      <c r="T2" s="2">
        <v>0.344265822</v>
      </c>
      <c r="U2" s="8">
        <f t="shared" ref="U2:U701" si="1">H2+I2</f>
        <v>0.111399</v>
      </c>
      <c r="V2" s="24">
        <f t="shared" ref="V2:V701" si="2">RANK(U2,$U$2:$U$701)</f>
        <v>6</v>
      </c>
      <c r="W2" s="63">
        <f t="shared" ref="W2:W701" si="3">RANK(I2,$I$2:$I$643)</f>
        <v>8</v>
      </c>
      <c r="X2" s="63">
        <f t="shared" ref="X2:X701" si="4">RANK(H2,$H$2:$H$643)</f>
        <v>11</v>
      </c>
      <c r="Y2" s="63">
        <f t="shared" ref="Y2:Y701" si="5">RANK(M2,$M$2:$M$643)</f>
        <v>1</v>
      </c>
      <c r="Z2" s="8">
        <f t="shared" ref="Z2:Z701" si="6">RANK(K2,$K$2:$K$643)</f>
        <v>8</v>
      </c>
      <c r="AA2" s="124">
        <f t="shared" ref="AA2:AA701" si="7">W2+X2</f>
        <v>19</v>
      </c>
      <c r="AB2" s="124">
        <f t="shared" ref="AB2:AB701" si="8">W2+Y2</f>
        <v>9</v>
      </c>
    </row>
    <row r="3" hidden="1">
      <c r="A3" s="2" t="s">
        <v>663</v>
      </c>
      <c r="B3" s="123" t="str">
        <f>VLOOKUP(A3,'Food Encyclopedia'!$C$2:$K$999,3)&amp;","&amp;VLOOKUP(A3,'Food Encyclopedia'!$C$2:$K$999,4)&amp;","&amp;VLOOKUP(A3,'Food Encyclopedia'!$C$2:$K$999,5)&amp;","&amp;VLOOKUP(A3,'Food Encyclopedia'!$C$2:$K$999,6)</f>
        <v>Juice, orange, NA, bottled,Simply Orange,High pulp orange juice,Fruits</v>
      </c>
      <c r="C3" s="8" t="str">
        <f>VLOOKUP(A3,'Food Encyclopedia'!$C$2:$K$999,6)</f>
        <v>Fruits</v>
      </c>
      <c r="D3" s="8" t="str">
        <f>VLOOKUP(A3,'Food Encyclopedia'!$C$2:$K$999,7)</f>
        <v>Beverage</v>
      </c>
      <c r="E3" s="8">
        <f>VLOOKUP(A3,'Absolute Total Monosaccharide C'!$E$2:$T$999,3)</f>
        <v>0.249479</v>
      </c>
      <c r="F3" s="8">
        <f>VLOOKUP(A3,'Absolute Total Monosaccharide C'!$E$2:$T$999,4)</f>
        <v>0.028585</v>
      </c>
      <c r="G3" s="8">
        <f>VLOOKUP(A3,'Absolute Total Monosaccharide C'!$E$2:$T$999,5)</f>
        <v>0.097831</v>
      </c>
      <c r="H3" s="8">
        <f>VLOOKUP(A3,'Absolute Total Monosaccharide C'!$E$2:$T$999,6)</f>
        <v>0.010805</v>
      </c>
      <c r="I3" s="110">
        <f>VLOOKUP(A3,'Absolute Total Monosaccharide C'!$E$2:$T$999,7)</f>
        <v>0.036422</v>
      </c>
      <c r="J3" s="8">
        <f>VLOOKUP(A3,'Absolute Total Monosaccharide C'!$E$2:$T$999,8)</f>
        <v>0.003556</v>
      </c>
      <c r="K3" s="8">
        <f>VLOOKUP(A3,'Absolute Total Monosaccharide C'!$E$2:$T$999,9)</f>
        <v>0.009155</v>
      </c>
      <c r="L3" s="8">
        <f>VLOOKUP(A3,'Absolute Total Monosaccharide C'!$E$2:$T$999,10)</f>
        <v>0</v>
      </c>
      <c r="M3" s="8">
        <f>VLOOKUP(A3,'Absolute Total Monosaccharide C'!$E$2:$T$999,11)</f>
        <v>0.065259</v>
      </c>
      <c r="N3" s="8">
        <f>VLOOKUP(A3,'Absolute Total Monosaccharide C'!$E$2:$T$999,12)</f>
        <v>0</v>
      </c>
      <c r="O3" s="8">
        <f>VLOOKUP(A3,'Absolute Total Monosaccharide C'!$E$2:$T$999,13)</f>
        <v>0</v>
      </c>
      <c r="P3" s="8">
        <f>VLOOKUP(A3,'Absolute Total Monosaccharide C'!$E$2:$T$999,14)</f>
        <v>0.004124</v>
      </c>
      <c r="Q3" s="8">
        <f>VLOOKUP(A3,'Absolute Total Monosaccharide C'!$E$2:$T$999,15)</f>
        <v>0</v>
      </c>
      <c r="R3" s="8">
        <f>VLOOKUP(A3,'Absolute Total Monosaccharide C'!$E$2:$T$999,16)</f>
        <v>0.000636</v>
      </c>
      <c r="S3" s="110">
        <f>VLOOKUP(A3,'Absolute Total Monosaccharide C'!$E$2:$T$999,2)</f>
        <v>9.6</v>
      </c>
      <c r="U3" s="8">
        <f t="shared" si="1"/>
        <v>0.047227</v>
      </c>
      <c r="V3" s="2">
        <f t="shared" si="2"/>
        <v>80</v>
      </c>
      <c r="W3" s="63">
        <f t="shared" si="3"/>
        <v>35</v>
      </c>
      <c r="X3" s="8">
        <f t="shared" si="4"/>
        <v>200</v>
      </c>
      <c r="Y3" s="63">
        <f t="shared" si="5"/>
        <v>2</v>
      </c>
      <c r="Z3" s="8">
        <f t="shared" si="6"/>
        <v>1</v>
      </c>
      <c r="AA3" s="8">
        <f t="shared" si="7"/>
        <v>235</v>
      </c>
      <c r="AB3" s="124">
        <f t="shared" si="8"/>
        <v>37</v>
      </c>
    </row>
    <row r="4" hidden="1">
      <c r="A4" s="2" t="s">
        <v>160</v>
      </c>
      <c r="B4" s="8" t="str">
        <f>VLOOKUP(A4,'Food Encyclopedia'!$C$2:$K$999,3)&amp;","&amp;VLOOKUP(A4,'Food Encyclopedia'!$C$2:$K$999,4)&amp;","&amp;VLOOKUP(A4,'Food Encyclopedia'!$C$2:$K$999,5)&amp;","&amp;VLOOKUP(A4,'Food Encyclopedia'!$C$2:$K$999,6)</f>
        <v>Pear, red d'anjou, peel only, fresh,NA,,Fruits</v>
      </c>
      <c r="C4" s="8" t="str">
        <f>VLOOKUP(A4,'Food Encyclopedia'!$C$2:$K$999,6)</f>
        <v>Fruits</v>
      </c>
      <c r="D4" s="8" t="str">
        <f>VLOOKUP(A4,'Food Encyclopedia'!$C$2:$K$999,7)</f>
        <v>Fruit</v>
      </c>
      <c r="E4" s="8">
        <f>VLOOKUP(A4,'Absolute Total Monosaccharide C'!$E$2:$T$999,3)</f>
        <v>0.074002</v>
      </c>
      <c r="F4" s="8">
        <f>VLOOKUP(A4,'Absolute Total Monosaccharide C'!$E$2:$T$999,4)</f>
        <v>0.02049</v>
      </c>
      <c r="G4" s="8">
        <f>VLOOKUP(A4,'Absolute Total Monosaccharide C'!$E$2:$T$999,5)</f>
        <v>0.059115</v>
      </c>
      <c r="H4" s="8">
        <f>VLOOKUP(A4,'Absolute Total Monosaccharide C'!$E$2:$T$999,6)</f>
        <v>0.14516</v>
      </c>
      <c r="I4" s="110">
        <f>VLOOKUP(A4,'Absolute Total Monosaccharide C'!$E$2:$T$999,7)</f>
        <v>0.035635</v>
      </c>
      <c r="J4" s="8">
        <f>VLOOKUP(A4,'Absolute Total Monosaccharide C'!$E$2:$T$999,8)</f>
        <v>0.003024</v>
      </c>
      <c r="K4" s="8">
        <f>VLOOKUP(A4,'Absolute Total Monosaccharide C'!$E$2:$T$999,9)</f>
        <v>0.003595</v>
      </c>
      <c r="L4" s="8">
        <f>VLOOKUP(A4,'Absolute Total Monosaccharide C'!$E$2:$T$999,10)</f>
        <v>0</v>
      </c>
      <c r="M4" s="8">
        <f>VLOOKUP(A4,'Absolute Total Monosaccharide C'!$E$2:$T$999,11)</f>
        <v>0.030837</v>
      </c>
      <c r="N4" s="8">
        <f>VLOOKUP(A4,'Absolute Total Monosaccharide C'!$E$2:$T$999,12)</f>
        <v>0</v>
      </c>
      <c r="O4" s="8">
        <f>VLOOKUP(A4,'Absolute Total Monosaccharide C'!$E$2:$T$999,13)</f>
        <v>0</v>
      </c>
      <c r="P4" s="8">
        <f>VLOOKUP(A4,'Absolute Total Monosaccharide C'!$E$2:$T$999,14)</f>
        <v>0.002309</v>
      </c>
      <c r="Q4" s="8">
        <f>VLOOKUP(A4,'Absolute Total Monosaccharide C'!$E$2:$T$999,15)</f>
        <v>0</v>
      </c>
      <c r="R4" s="8">
        <f>VLOOKUP(A4,'Absolute Total Monosaccharide C'!$E$2:$T$999,16)</f>
        <v>0</v>
      </c>
      <c r="S4" s="110">
        <f>VLOOKUP(A4,'Absolute Total Monosaccharide C'!$E$2:$T$999,2)</f>
        <v>10.28</v>
      </c>
      <c r="U4" s="8">
        <f t="shared" si="1"/>
        <v>0.180795</v>
      </c>
      <c r="V4" s="24">
        <f t="shared" si="2"/>
        <v>2</v>
      </c>
      <c r="W4" s="63">
        <f t="shared" si="3"/>
        <v>38</v>
      </c>
      <c r="X4" s="63">
        <f t="shared" si="4"/>
        <v>1</v>
      </c>
      <c r="Y4" s="63">
        <f t="shared" si="5"/>
        <v>57</v>
      </c>
      <c r="Z4" s="8">
        <f t="shared" si="6"/>
        <v>42</v>
      </c>
      <c r="AA4" s="124">
        <f t="shared" si="7"/>
        <v>39</v>
      </c>
      <c r="AB4" s="124">
        <f t="shared" si="8"/>
        <v>95</v>
      </c>
    </row>
    <row r="5" hidden="1">
      <c r="A5" s="2" t="s">
        <v>352</v>
      </c>
      <c r="B5" s="123" t="str">
        <f>VLOOKUP(A5,'Food Encyclopedia'!$C$2:$K$999,3)&amp;","&amp;VLOOKUP(A5,'Food Encyclopedia'!$C$2:$K$999,4)&amp;","&amp;VLOOKUP(A5,'Food Encyclopedia'!$C$2:$K$999,5)&amp;","&amp;VLOOKUP(A5,'Food Encyclopedia'!$C$2:$K$999,6)</f>
        <v>Kale, lacinato, leaves and stalk, fresh,Cal-Organic,,Vegetables</v>
      </c>
      <c r="C5" s="8" t="str">
        <f>VLOOKUP(A5,'Food Encyclopedia'!$C$2:$K$999,6)</f>
        <v>Vegetables</v>
      </c>
      <c r="D5" s="8" t="str">
        <f>VLOOKUP(A5,'Food Encyclopedia'!$C$2:$K$999,7)</f>
        <v>Vegetable</v>
      </c>
      <c r="E5" s="8">
        <f>VLOOKUP(A5,'Absolute Total Monosaccharide C'!$E$2:$T$999,3)</f>
        <v>0.086319</v>
      </c>
      <c r="F5" s="8">
        <f>VLOOKUP(A5,'Absolute Total Monosaccharide C'!$E$2:$T$999,4)</f>
        <v>0.054486</v>
      </c>
      <c r="G5" s="8">
        <f>VLOOKUP(A5,'Absolute Total Monosaccharide C'!$E$2:$T$999,5)</f>
        <v>0</v>
      </c>
      <c r="H5" s="8">
        <f>VLOOKUP(A5,'Absolute Total Monosaccharide C'!$E$2:$T$999,6)</f>
        <v>0.025981</v>
      </c>
      <c r="I5" s="110">
        <f>VLOOKUP(A5,'Absolute Total Monosaccharide C'!$E$2:$T$999,7)</f>
        <v>0.038508</v>
      </c>
      <c r="J5" s="8">
        <f>VLOOKUP(A5,'Absolute Total Monosaccharide C'!$E$2:$T$999,8)</f>
        <v>0.004802</v>
      </c>
      <c r="K5" s="8">
        <f>VLOOKUP(A5,'Absolute Total Monosaccharide C'!$E$2:$T$999,9)</f>
        <v>0.005658</v>
      </c>
      <c r="L5" s="8">
        <f>VLOOKUP(A5,'Absolute Total Monosaccharide C'!$E$2:$T$999,10)</f>
        <v>0</v>
      </c>
      <c r="M5" s="8">
        <f>VLOOKUP(A5,'Absolute Total Monosaccharide C'!$E$2:$T$999,11)</f>
        <v>0.045667</v>
      </c>
      <c r="N5" s="8">
        <f>VLOOKUP(A5,'Absolute Total Monosaccharide C'!$E$2:$T$999,12)</f>
        <v>0</v>
      </c>
      <c r="O5" s="8">
        <f>VLOOKUP(A5,'Absolute Total Monosaccharide C'!$E$2:$T$999,13)</f>
        <v>0</v>
      </c>
      <c r="P5" s="8">
        <f>VLOOKUP(A5,'Absolute Total Monosaccharide C'!$E$2:$T$999,14)</f>
        <v>0.015959</v>
      </c>
      <c r="Q5" s="8">
        <f>VLOOKUP(A5,'Absolute Total Monosaccharide C'!$E$2:$T$999,15)</f>
        <v>0</v>
      </c>
      <c r="R5" s="8">
        <f>VLOOKUP(A5,'Absolute Total Monosaccharide C'!$E$2:$T$999,16)</f>
        <v>0.002182</v>
      </c>
      <c r="S5" s="110">
        <f>VLOOKUP(A5,'Absolute Total Monosaccharide C'!$E$2:$T$999,2)</f>
        <v>10.34</v>
      </c>
      <c r="T5" s="2">
        <v>0.247818688</v>
      </c>
      <c r="U5" s="8">
        <f t="shared" si="1"/>
        <v>0.064489</v>
      </c>
      <c r="V5" s="24">
        <f t="shared" si="2"/>
        <v>30</v>
      </c>
      <c r="W5" s="63">
        <f t="shared" si="3"/>
        <v>29</v>
      </c>
      <c r="X5" s="63">
        <f t="shared" si="4"/>
        <v>44</v>
      </c>
      <c r="Y5" s="63">
        <f t="shared" si="5"/>
        <v>22</v>
      </c>
      <c r="Z5" s="8">
        <f t="shared" si="6"/>
        <v>18</v>
      </c>
      <c r="AA5" s="124">
        <f t="shared" si="7"/>
        <v>73</v>
      </c>
      <c r="AB5" s="124">
        <f t="shared" si="8"/>
        <v>51</v>
      </c>
    </row>
    <row r="6" hidden="1">
      <c r="A6" s="2" t="s">
        <v>350</v>
      </c>
      <c r="B6" s="123" t="str">
        <f>VLOOKUP(A6,'Food Encyclopedia'!$C$2:$K$999,3)&amp;","&amp;VLOOKUP(A6,'Food Encyclopedia'!$C$2:$K$999,4)&amp;","&amp;VLOOKUP(A6,'Food Encyclopedia'!$C$2:$K$999,5)&amp;","&amp;VLOOKUP(A6,'Food Encyclopedia'!$C$2:$K$999,6)</f>
        <v>Kale, lacinato, leaves and stalk, fresh,Ratto Bros,,Vegetables</v>
      </c>
      <c r="C6" s="8" t="str">
        <f>VLOOKUP(A6,'Food Encyclopedia'!$C$2:$K$999,6)</f>
        <v>Vegetables</v>
      </c>
      <c r="D6" s="8" t="str">
        <f>VLOOKUP(A6,'Food Encyclopedia'!$C$2:$K$999,7)</f>
        <v>Vegetable</v>
      </c>
      <c r="E6" s="8">
        <f>VLOOKUP(A6,'Absolute Total Monosaccharide C'!$E$2:$T$999,3)</f>
        <v>0.055955</v>
      </c>
      <c r="F6" s="8">
        <f>VLOOKUP(A6,'Absolute Total Monosaccharide C'!$E$2:$T$999,4)</f>
        <v>0.032567</v>
      </c>
      <c r="G6" s="8">
        <f>VLOOKUP(A6,'Absolute Total Monosaccharide C'!$E$2:$T$999,5)</f>
        <v>0</v>
      </c>
      <c r="H6" s="8">
        <f>VLOOKUP(A6,'Absolute Total Monosaccharide C'!$E$2:$T$999,6)</f>
        <v>0.011214</v>
      </c>
      <c r="I6" s="110">
        <f>VLOOKUP(A6,'Absolute Total Monosaccharide C'!$E$2:$T$999,7)</f>
        <v>0.032682</v>
      </c>
      <c r="J6" s="8">
        <f>VLOOKUP(A6,'Absolute Total Monosaccharide C'!$E$2:$T$999,8)</f>
        <v>0.003181</v>
      </c>
      <c r="K6" s="8">
        <f>VLOOKUP(A6,'Absolute Total Monosaccharide C'!$E$2:$T$999,9)</f>
        <v>0.006032</v>
      </c>
      <c r="L6" s="8">
        <f>VLOOKUP(A6,'Absolute Total Monosaccharide C'!$E$2:$T$999,10)</f>
        <v>0</v>
      </c>
      <c r="M6" s="8">
        <f>VLOOKUP(A6,'Absolute Total Monosaccharide C'!$E$2:$T$999,11)</f>
        <v>0.047037</v>
      </c>
      <c r="N6" s="8">
        <f>VLOOKUP(A6,'Absolute Total Monosaccharide C'!$E$2:$T$999,12)</f>
        <v>0</v>
      </c>
      <c r="O6" s="8">
        <f>VLOOKUP(A6,'Absolute Total Monosaccharide C'!$E$2:$T$999,13)</f>
        <v>0</v>
      </c>
      <c r="P6" s="8">
        <f>VLOOKUP(A6,'Absolute Total Monosaccharide C'!$E$2:$T$999,14)</f>
        <v>0.00855</v>
      </c>
      <c r="Q6" s="8">
        <f>VLOOKUP(A6,'Absolute Total Monosaccharide C'!$E$2:$T$999,15)</f>
        <v>0</v>
      </c>
      <c r="R6" s="8">
        <f>VLOOKUP(A6,'Absolute Total Monosaccharide C'!$E$2:$T$999,16)</f>
        <v>0.002011</v>
      </c>
      <c r="S6" s="110">
        <f>VLOOKUP(A6,'Absolute Total Monosaccharide C'!$E$2:$T$999,2)</f>
        <v>10.35</v>
      </c>
      <c r="T6" s="2">
        <v>0.193479478</v>
      </c>
      <c r="U6" s="8">
        <f t="shared" si="1"/>
        <v>0.043896</v>
      </c>
      <c r="V6" s="2">
        <f t="shared" si="2"/>
        <v>91</v>
      </c>
      <c r="W6" s="63">
        <f t="shared" si="3"/>
        <v>46</v>
      </c>
      <c r="X6" s="8">
        <f t="shared" si="4"/>
        <v>191</v>
      </c>
      <c r="Y6" s="63">
        <f t="shared" si="5"/>
        <v>17</v>
      </c>
      <c r="Z6" s="8">
        <f t="shared" si="6"/>
        <v>15</v>
      </c>
      <c r="AA6" s="8">
        <f t="shared" si="7"/>
        <v>237</v>
      </c>
      <c r="AB6" s="124">
        <f t="shared" si="8"/>
        <v>63</v>
      </c>
    </row>
    <row r="7" hidden="1">
      <c r="A7" s="2" t="s">
        <v>405</v>
      </c>
      <c r="B7" s="123" t="str">
        <f>VLOOKUP(A7,'Food Encyclopedia'!$C$2:$K$999,3)&amp;","&amp;VLOOKUP(A7,'Food Encyclopedia'!$C$2:$K$999,4)&amp;","&amp;VLOOKUP(A7,'Food Encyclopedia'!$C$2:$K$999,5)&amp;","&amp;VLOOKUP(A7,'Food Encyclopedia'!$C$2:$K$999,6)</f>
        <v>Carrot, baby, rainbow (white), peeled,Organics,,Vegetables</v>
      </c>
      <c r="C7" s="8" t="str">
        <f>VLOOKUP(A7,'Food Encyclopedia'!$C$2:$K$999,6)</f>
        <v>Vegetables</v>
      </c>
      <c r="D7" s="8" t="str">
        <f>VLOOKUP(A7,'Food Encyclopedia'!$C$2:$K$999,7)</f>
        <v>Vegetable</v>
      </c>
      <c r="E7" s="8">
        <f>VLOOKUP(A7,'Absolute Total Monosaccharide C'!$E$2:$T$999,3)</f>
        <v>0.25493</v>
      </c>
      <c r="F7" s="8">
        <f>VLOOKUP(A7,'Absolute Total Monosaccharide C'!$E$2:$T$999,4)</f>
        <v>0.036216</v>
      </c>
      <c r="G7" s="8">
        <f>VLOOKUP(A7,'Absolute Total Monosaccharide C'!$E$2:$T$999,5)</f>
        <v>0.033444</v>
      </c>
      <c r="H7" s="8">
        <f>VLOOKUP(A7,'Absolute Total Monosaccharide C'!$E$2:$T$999,6)</f>
        <v>0.007691</v>
      </c>
      <c r="I7" s="110">
        <f>VLOOKUP(A7,'Absolute Total Monosaccharide C'!$E$2:$T$999,7)</f>
        <v>0.031951</v>
      </c>
      <c r="J7" s="8">
        <f>VLOOKUP(A7,'Absolute Total Monosaccharide C'!$E$2:$T$999,8)</f>
        <v>0.002185</v>
      </c>
      <c r="K7" s="8">
        <f>VLOOKUP(A7,'Absolute Total Monosaccharide C'!$E$2:$T$999,9)</f>
        <v>0.003723</v>
      </c>
      <c r="L7" s="8">
        <f>VLOOKUP(A7,'Absolute Total Monosaccharide C'!$E$2:$T$999,10)</f>
        <v>0</v>
      </c>
      <c r="M7" s="8">
        <f>VLOOKUP(A7,'Absolute Total Monosaccharide C'!$E$2:$T$999,11)</f>
        <v>0.046625</v>
      </c>
      <c r="N7" s="8">
        <f>VLOOKUP(A7,'Absolute Total Monosaccharide C'!$E$2:$T$999,12)</f>
        <v>0</v>
      </c>
      <c r="O7" s="8">
        <f>VLOOKUP(A7,'Absolute Total Monosaccharide C'!$E$2:$T$999,13)</f>
        <v>0</v>
      </c>
      <c r="P7" s="8">
        <f>VLOOKUP(A7,'Absolute Total Monosaccharide C'!$E$2:$T$999,14)</f>
        <v>0.004103</v>
      </c>
      <c r="Q7" s="8">
        <f>VLOOKUP(A7,'Absolute Total Monosaccharide C'!$E$2:$T$999,15)</f>
        <v>0</v>
      </c>
      <c r="R7" s="8">
        <f>VLOOKUP(A7,'Absolute Total Monosaccharide C'!$E$2:$T$999,16)</f>
        <v>0.000804</v>
      </c>
      <c r="S7" s="110">
        <f>VLOOKUP(A7,'Absolute Total Monosaccharide C'!$E$2:$T$999,2)</f>
        <v>10.21</v>
      </c>
      <c r="T7" s="2">
        <v>0.845807914</v>
      </c>
      <c r="U7" s="8">
        <f t="shared" si="1"/>
        <v>0.039642</v>
      </c>
      <c r="V7" s="2">
        <f t="shared" si="2"/>
        <v>111</v>
      </c>
      <c r="W7" s="63">
        <f t="shared" si="3"/>
        <v>49</v>
      </c>
      <c r="X7" s="8">
        <f t="shared" si="4"/>
        <v>285</v>
      </c>
      <c r="Y7" s="63">
        <f t="shared" si="5"/>
        <v>18</v>
      </c>
      <c r="Z7" s="8">
        <f t="shared" si="6"/>
        <v>37</v>
      </c>
      <c r="AA7" s="8">
        <f t="shared" si="7"/>
        <v>334</v>
      </c>
      <c r="AB7" s="124">
        <f t="shared" si="8"/>
        <v>67</v>
      </c>
    </row>
    <row r="8" hidden="1">
      <c r="A8" s="2" t="s">
        <v>382</v>
      </c>
      <c r="B8" s="123" t="str">
        <f>VLOOKUP(A8,'Food Encyclopedia'!$C$2:$K$999,3)&amp;","&amp;VLOOKUP(A8,'Food Encyclopedia'!$C$2:$K$999,4)&amp;","&amp;VLOOKUP(A8,'Food Encyclopedia'!$C$2:$K$999,5)&amp;","&amp;VLOOKUP(A8,'Food Encyclopedia'!$C$2:$K$999,6)</f>
        <v>Brussel Sprout, NA, whole, fresh,Signature Farms,,Vegetables</v>
      </c>
      <c r="C8" s="8" t="str">
        <f>VLOOKUP(A8,'Food Encyclopedia'!$C$2:$K$999,6)</f>
        <v>Vegetables</v>
      </c>
      <c r="D8" s="8" t="str">
        <f>VLOOKUP(A8,'Food Encyclopedia'!$C$2:$K$999,7)</f>
        <v>Vegetable</v>
      </c>
      <c r="E8" s="8">
        <f>VLOOKUP(A8,'Absolute Total Monosaccharide C'!$E$2:$T$999,3)</f>
        <v>0.232556</v>
      </c>
      <c r="F8" s="8">
        <f>VLOOKUP(A8,'Absolute Total Monosaccharide C'!$E$2:$T$999,4)</f>
        <v>0.032396</v>
      </c>
      <c r="G8" s="8">
        <f>VLOOKUP(A8,'Absolute Total Monosaccharide C'!$E$2:$T$999,5)</f>
        <v>0.01857</v>
      </c>
      <c r="H8" s="8">
        <f>VLOOKUP(A8,'Absolute Total Monosaccharide C'!$E$2:$T$999,6)</f>
        <v>0.017549</v>
      </c>
      <c r="I8" s="110">
        <f>VLOOKUP(A8,'Absolute Total Monosaccharide C'!$E$2:$T$999,7)</f>
        <v>0.043786</v>
      </c>
      <c r="J8" s="8">
        <f>VLOOKUP(A8,'Absolute Total Monosaccharide C'!$E$2:$T$999,8)</f>
        <v>0.004887</v>
      </c>
      <c r="K8" s="8">
        <f>VLOOKUP(A8,'Absolute Total Monosaccharide C'!$E$2:$T$999,9)</f>
        <v>0.003623</v>
      </c>
      <c r="L8" s="8">
        <f>VLOOKUP(A8,'Absolute Total Monosaccharide C'!$E$2:$T$999,10)</f>
        <v>0</v>
      </c>
      <c r="M8" s="8">
        <f>VLOOKUP(A8,'Absolute Total Monosaccharide C'!$E$2:$T$999,11)</f>
        <v>0.035249</v>
      </c>
      <c r="N8" s="8">
        <f>VLOOKUP(A8,'Absolute Total Monosaccharide C'!$E$2:$T$999,12)</f>
        <v>0</v>
      </c>
      <c r="O8" s="8">
        <f>VLOOKUP(A8,'Absolute Total Monosaccharide C'!$E$2:$T$999,13)</f>
        <v>0</v>
      </c>
      <c r="P8" s="8">
        <f>VLOOKUP(A8,'Absolute Total Monosaccharide C'!$E$2:$T$999,14)</f>
        <v>0.005956</v>
      </c>
      <c r="Q8" s="8">
        <f>VLOOKUP(A8,'Absolute Total Monosaccharide C'!$E$2:$T$999,15)</f>
        <v>0</v>
      </c>
      <c r="R8" s="8">
        <f>VLOOKUP(A8,'Absolute Total Monosaccharide C'!$E$2:$T$999,16)</f>
        <v>0.001149</v>
      </c>
      <c r="S8" s="110">
        <f>VLOOKUP(A8,'Absolute Total Monosaccharide C'!$E$2:$T$999,2)</f>
        <v>10.07</v>
      </c>
      <c r="T8" s="2">
        <v>0.710340201</v>
      </c>
      <c r="U8" s="8">
        <f t="shared" si="1"/>
        <v>0.061335</v>
      </c>
      <c r="V8" s="24">
        <f t="shared" si="2"/>
        <v>35</v>
      </c>
      <c r="W8" s="63">
        <f t="shared" si="3"/>
        <v>20</v>
      </c>
      <c r="X8" s="8">
        <f t="shared" si="4"/>
        <v>86</v>
      </c>
      <c r="Y8" s="63">
        <f t="shared" si="5"/>
        <v>45</v>
      </c>
      <c r="Z8" s="8">
        <f t="shared" si="6"/>
        <v>41</v>
      </c>
      <c r="AA8" s="124">
        <f t="shared" si="7"/>
        <v>106</v>
      </c>
      <c r="AB8" s="124">
        <f t="shared" si="8"/>
        <v>65</v>
      </c>
    </row>
    <row r="9" hidden="1">
      <c r="A9" s="2" t="s">
        <v>173</v>
      </c>
      <c r="B9" s="8" t="str">
        <f>VLOOKUP(A9,'Food Encyclopedia'!$C$2:$K$999,3)&amp;","&amp;VLOOKUP(A9,'Food Encyclopedia'!$C$2:$K$999,4)&amp;","&amp;VLOOKUP(A9,'Food Encyclopedia'!$C$2:$K$999,5)&amp;","&amp;VLOOKUP(A9,'Food Encyclopedia'!$C$2:$K$999,6)</f>
        <v>Pear, d'anjou, peel only, fresh,NA,,Fruits</v>
      </c>
      <c r="C9" s="8" t="str">
        <f>VLOOKUP(A9,'Food Encyclopedia'!$C$2:$K$999,6)</f>
        <v>Fruits</v>
      </c>
      <c r="D9" s="8" t="str">
        <f>VLOOKUP(A9,'Food Encyclopedia'!$C$2:$K$999,7)</f>
        <v>Fruit</v>
      </c>
      <c r="E9" s="8">
        <f>VLOOKUP(A9,'Absolute Total Monosaccharide C'!$E$2:$T$999,3)</f>
        <v>0.091252</v>
      </c>
      <c r="F9" s="8">
        <f>VLOOKUP(A9,'Absolute Total Monosaccharide C'!$E$2:$T$999,4)</f>
        <v>0.017117</v>
      </c>
      <c r="G9" s="8">
        <f>VLOOKUP(A9,'Absolute Total Monosaccharide C'!$E$2:$T$999,5)</f>
        <v>0.060067</v>
      </c>
      <c r="H9" s="8">
        <f>VLOOKUP(A9,'Absolute Total Monosaccharide C'!$E$2:$T$999,6)</f>
        <v>0.129397</v>
      </c>
      <c r="I9" s="110">
        <f>VLOOKUP(A9,'Absolute Total Monosaccharide C'!$E$2:$T$999,7)</f>
        <v>0.028526</v>
      </c>
      <c r="J9" s="8">
        <f>VLOOKUP(A9,'Absolute Total Monosaccharide C'!$E$2:$T$999,8)</f>
        <v>0.002107</v>
      </c>
      <c r="K9" s="8">
        <f>VLOOKUP(A9,'Absolute Total Monosaccharide C'!$E$2:$T$999,9)</f>
        <v>0.002587</v>
      </c>
      <c r="L9" s="8">
        <f>VLOOKUP(A9,'Absolute Total Monosaccharide C'!$E$2:$T$999,10)</f>
        <v>0</v>
      </c>
      <c r="M9" s="8">
        <f>VLOOKUP(A9,'Absolute Total Monosaccharide C'!$E$2:$T$999,11)</f>
        <v>0.020143</v>
      </c>
      <c r="N9" s="8">
        <f>VLOOKUP(A9,'Absolute Total Monosaccharide C'!$E$2:$T$999,12)</f>
        <v>0</v>
      </c>
      <c r="O9" s="8">
        <f>VLOOKUP(A9,'Absolute Total Monosaccharide C'!$E$2:$T$999,13)</f>
        <v>0</v>
      </c>
      <c r="P9" s="8">
        <f>VLOOKUP(A9,'Absolute Total Monosaccharide C'!$E$2:$T$999,14)</f>
        <v>0.002822</v>
      </c>
      <c r="Q9" s="8">
        <f>VLOOKUP(A9,'Absolute Total Monosaccharide C'!$E$2:$T$999,15)</f>
        <v>0</v>
      </c>
      <c r="R9" s="8">
        <f>VLOOKUP(A9,'Absolute Total Monosaccharide C'!$E$2:$T$999,16)</f>
        <v>0</v>
      </c>
      <c r="S9" s="110">
        <f>VLOOKUP(A9,'Absolute Total Monosaccharide C'!$E$2:$T$999,2)</f>
        <v>10.35</v>
      </c>
      <c r="U9" s="8">
        <f t="shared" si="1"/>
        <v>0.157923</v>
      </c>
      <c r="V9" s="24">
        <f t="shared" si="2"/>
        <v>3</v>
      </c>
      <c r="W9" s="8">
        <f t="shared" si="3"/>
        <v>68</v>
      </c>
      <c r="X9" s="63">
        <f t="shared" si="4"/>
        <v>3</v>
      </c>
      <c r="Y9" s="8">
        <f t="shared" si="5"/>
        <v>136</v>
      </c>
      <c r="Z9" s="8">
        <f t="shared" si="6"/>
        <v>84</v>
      </c>
      <c r="AA9" s="124">
        <f t="shared" si="7"/>
        <v>71</v>
      </c>
      <c r="AB9" s="124">
        <f t="shared" si="8"/>
        <v>204</v>
      </c>
    </row>
    <row r="10" hidden="1">
      <c r="A10" s="2" t="s">
        <v>369</v>
      </c>
      <c r="B10" s="123" t="str">
        <f>VLOOKUP(A10,'Food Encyclopedia'!$C$2:$K$999,3)&amp;","&amp;VLOOKUP(A10,'Food Encyclopedia'!$C$2:$K$999,4)&amp;","&amp;VLOOKUP(A10,'Food Encyclopedia'!$C$2:$K$999,5)&amp;","&amp;VLOOKUP(A10,'Food Encyclopedia'!$C$2:$K$999,6)</f>
        <v>Mustard, curly, leaves, fresh,Cut N Clean Greens,,Vegetables</v>
      </c>
      <c r="C10" s="8" t="str">
        <f>VLOOKUP(A10,'Food Encyclopedia'!$C$2:$K$999,6)</f>
        <v>Vegetables</v>
      </c>
      <c r="D10" s="8" t="str">
        <f>VLOOKUP(A10,'Food Encyclopedia'!$C$2:$K$999,7)</f>
        <v>Vegetable</v>
      </c>
      <c r="E10" s="8">
        <f>VLOOKUP(A10,'Absolute Total Monosaccharide C'!$E$2:$T$999,3)</f>
        <v>0.054188</v>
      </c>
      <c r="F10" s="8">
        <f>VLOOKUP(A10,'Absolute Total Monosaccharide C'!$E$2:$T$999,4)</f>
        <v>0.036561</v>
      </c>
      <c r="G10" s="8">
        <f>VLOOKUP(A10,'Absolute Total Monosaccharide C'!$E$2:$T$999,5)</f>
        <v>0.009553</v>
      </c>
      <c r="H10" s="8">
        <f>VLOOKUP(A10,'Absolute Total Monosaccharide C'!$E$2:$T$999,6)</f>
        <v>0.035987</v>
      </c>
      <c r="I10" s="110">
        <f>VLOOKUP(A10,'Absolute Total Monosaccharide C'!$E$2:$T$999,7)</f>
        <v>0.030075</v>
      </c>
      <c r="J10" s="8">
        <f>VLOOKUP(A10,'Absolute Total Monosaccharide C'!$E$2:$T$999,8)</f>
        <v>0.004531</v>
      </c>
      <c r="K10" s="8">
        <f>VLOOKUP(A10,'Absolute Total Monosaccharide C'!$E$2:$T$999,9)</f>
        <v>0.005272</v>
      </c>
      <c r="L10" s="8">
        <f>VLOOKUP(A10,'Absolute Total Monosaccharide C'!$E$2:$T$999,10)</f>
        <v>0</v>
      </c>
      <c r="M10" s="8">
        <f>VLOOKUP(A10,'Absolute Total Monosaccharide C'!$E$2:$T$999,11)</f>
        <v>0.047886</v>
      </c>
      <c r="N10" s="8">
        <f>VLOOKUP(A10,'Absolute Total Monosaccharide C'!$E$2:$T$999,12)</f>
        <v>0</v>
      </c>
      <c r="O10" s="8">
        <f>VLOOKUP(A10,'Absolute Total Monosaccharide C'!$E$2:$T$999,13)</f>
        <v>0</v>
      </c>
      <c r="P10" s="8">
        <f>VLOOKUP(A10,'Absolute Total Monosaccharide C'!$E$2:$T$999,14)</f>
        <v>0.004234</v>
      </c>
      <c r="Q10" s="8">
        <f>VLOOKUP(A10,'Absolute Total Monosaccharide C'!$E$2:$T$999,15)</f>
        <v>0</v>
      </c>
      <c r="R10" s="8">
        <f>VLOOKUP(A10,'Absolute Total Monosaccharide C'!$E$2:$T$999,16)</f>
        <v>0.002818</v>
      </c>
      <c r="S10" s="110">
        <f>VLOOKUP(A10,'Absolute Total Monosaccharide C'!$E$2:$T$999,2)</f>
        <v>10.4</v>
      </c>
      <c r="T10" s="2">
        <v>0.260770796</v>
      </c>
      <c r="U10" s="8">
        <f t="shared" si="1"/>
        <v>0.066062</v>
      </c>
      <c r="V10" s="24">
        <f t="shared" si="2"/>
        <v>28</v>
      </c>
      <c r="W10" s="63">
        <f t="shared" si="3"/>
        <v>59</v>
      </c>
      <c r="X10" s="63">
        <f t="shared" si="4"/>
        <v>23</v>
      </c>
      <c r="Y10" s="63">
        <f t="shared" si="5"/>
        <v>14</v>
      </c>
      <c r="Z10" s="8">
        <f t="shared" si="6"/>
        <v>19</v>
      </c>
      <c r="AA10" s="124">
        <f t="shared" si="7"/>
        <v>82</v>
      </c>
      <c r="AB10" s="124">
        <f t="shared" si="8"/>
        <v>73</v>
      </c>
    </row>
    <row r="11" hidden="1">
      <c r="A11" s="2" t="s">
        <v>693</v>
      </c>
      <c r="B11" s="123" t="str">
        <f>VLOOKUP(A11,'Food Encyclopedia'!$C$2:$K$999,3)&amp;","&amp;VLOOKUP(A11,'Food Encyclopedia'!$C$2:$K$999,4)&amp;","&amp;VLOOKUP(A11,'Food Encyclopedia'!$C$2:$K$999,5)&amp;","&amp;VLOOKUP(A11,'Food Encyclopedia'!$C$2:$K$999,6)</f>
        <v>Tofu, commercial product, packed,Azumaya,,Beans, Peas, Legumes, Nuts, Seeds</v>
      </c>
      <c r="C11" s="8" t="str">
        <f>VLOOKUP(A11,'Food Encyclopedia'!$C$2:$K$999,6)</f>
        <v>Beans, Peas, Legumes, Nuts, Seeds</v>
      </c>
      <c r="D11" s="8" t="str">
        <f>VLOOKUP(A11,'Food Encyclopedia'!$C$2:$K$999,7)</f>
        <v>Vegetable</v>
      </c>
      <c r="E11" s="8">
        <f>VLOOKUP(A11,'Absolute Total Monosaccharide C'!$E$2:$T$999,3)</f>
        <v>0.077358</v>
      </c>
      <c r="F11" s="8">
        <f>VLOOKUP(A11,'Absolute Total Monosaccharide C'!$E$2:$T$999,4)</f>
        <v>0.043223</v>
      </c>
      <c r="G11" s="8">
        <f>VLOOKUP(A11,'Absolute Total Monosaccharide C'!$E$2:$T$999,5)</f>
        <v>0</v>
      </c>
      <c r="H11" s="8">
        <f>VLOOKUP(A11,'Absolute Total Monosaccharide C'!$E$2:$T$999,6)</f>
        <v>0.064215</v>
      </c>
      <c r="I11" s="110">
        <f>VLOOKUP(A11,'Absolute Total Monosaccharide C'!$E$2:$T$999,7)</f>
        <v>0.034969</v>
      </c>
      <c r="J11" s="8">
        <f>VLOOKUP(A11,'Absolute Total Monosaccharide C'!$E$2:$T$999,8)</f>
        <v>0.003417</v>
      </c>
      <c r="K11" s="8">
        <f>VLOOKUP(A11,'Absolute Total Monosaccharide C'!$E$2:$T$999,9)</f>
        <v>0.00595</v>
      </c>
      <c r="L11" s="8">
        <f>VLOOKUP(A11,'Absolute Total Monosaccharide C'!$E$2:$T$999,10)</f>
        <v>0</v>
      </c>
      <c r="M11" s="8">
        <f>VLOOKUP(A11,'Absolute Total Monosaccharide C'!$E$2:$T$999,11)</f>
        <v>0.038054</v>
      </c>
      <c r="N11" s="8">
        <f>VLOOKUP(A11,'Absolute Total Monosaccharide C'!$E$2:$T$999,12)</f>
        <v>0</v>
      </c>
      <c r="O11" s="8">
        <f>VLOOKUP(A11,'Absolute Total Monosaccharide C'!$E$2:$T$999,13)</f>
        <v>0</v>
      </c>
      <c r="P11" s="8">
        <f>VLOOKUP(A11,'Absolute Total Monosaccharide C'!$E$2:$T$999,14)</f>
        <v>0.006203</v>
      </c>
      <c r="Q11" s="8">
        <f>VLOOKUP(A11,'Absolute Total Monosaccharide C'!$E$2:$T$999,15)</f>
        <v>0.004693</v>
      </c>
      <c r="R11" s="8">
        <f>VLOOKUP(A11,'Absolute Total Monosaccharide C'!$E$2:$T$999,16)</f>
        <v>0</v>
      </c>
      <c r="S11" s="110">
        <f>VLOOKUP(A11,'Absolute Total Monosaccharide C'!$E$2:$T$999,2)</f>
        <v>10.46</v>
      </c>
      <c r="T11" s="2">
        <v>0.313512304</v>
      </c>
      <c r="U11" s="8">
        <f t="shared" si="1"/>
        <v>0.099184</v>
      </c>
      <c r="V11" s="24">
        <f t="shared" si="2"/>
        <v>8</v>
      </c>
      <c r="W11" s="63">
        <f t="shared" si="3"/>
        <v>39</v>
      </c>
      <c r="X11" s="63">
        <f t="shared" si="4"/>
        <v>8</v>
      </c>
      <c r="Y11" s="63">
        <f t="shared" si="5"/>
        <v>36</v>
      </c>
      <c r="Z11" s="8">
        <f t="shared" si="6"/>
        <v>16</v>
      </c>
      <c r="AA11" s="124">
        <f t="shared" si="7"/>
        <v>47</v>
      </c>
      <c r="AB11" s="124">
        <f t="shared" si="8"/>
        <v>75</v>
      </c>
    </row>
    <row r="12" hidden="1">
      <c r="A12" s="2" t="s">
        <v>361</v>
      </c>
      <c r="B12" s="123" t="str">
        <f>VLOOKUP(A12,'Food Encyclopedia'!$C$2:$K$999,3)&amp;","&amp;VLOOKUP(A12,'Food Encyclopedia'!$C$2:$K$999,4)&amp;","&amp;VLOOKUP(A12,'Food Encyclopedia'!$C$2:$K$999,5)&amp;","&amp;VLOOKUP(A12,'Food Encyclopedia'!$C$2:$K$999,6)</f>
        <v>Kale, red, leaves and stalk, fresh,Ratto Bros,,Vegetables</v>
      </c>
      <c r="C12" s="8" t="str">
        <f>VLOOKUP(A12,'Food Encyclopedia'!$C$2:$K$999,6)</f>
        <v>Vegetables</v>
      </c>
      <c r="D12" s="8" t="str">
        <f>VLOOKUP(A12,'Food Encyclopedia'!$C$2:$K$999,7)</f>
        <v>Vegetable</v>
      </c>
      <c r="E12" s="8">
        <f>VLOOKUP(A12,'Absolute Total Monosaccharide C'!$E$2:$T$999,3)</f>
        <v>0.028634</v>
      </c>
      <c r="F12" s="8">
        <f>VLOOKUP(A12,'Absolute Total Monosaccharide C'!$E$2:$T$999,4)</f>
        <v>0.035903</v>
      </c>
      <c r="G12" s="8">
        <f>VLOOKUP(A12,'Absolute Total Monosaccharide C'!$E$2:$T$999,5)</f>
        <v>0</v>
      </c>
      <c r="H12" s="8">
        <f>VLOOKUP(A12,'Absolute Total Monosaccharide C'!$E$2:$T$999,6)</f>
        <v>0.028368</v>
      </c>
      <c r="I12" s="110">
        <f>VLOOKUP(A12,'Absolute Total Monosaccharide C'!$E$2:$T$999,7)</f>
        <v>0.027556</v>
      </c>
      <c r="J12" s="8">
        <f>VLOOKUP(A12,'Absolute Total Monosaccharide C'!$E$2:$T$999,8)</f>
        <v>0.004795</v>
      </c>
      <c r="K12" s="8">
        <f>VLOOKUP(A12,'Absolute Total Monosaccharide C'!$E$2:$T$999,9)</f>
        <v>0.004857</v>
      </c>
      <c r="L12" s="8">
        <f>VLOOKUP(A12,'Absolute Total Monosaccharide C'!$E$2:$T$999,10)</f>
        <v>0</v>
      </c>
      <c r="M12" s="8">
        <f>VLOOKUP(A12,'Absolute Total Monosaccharide C'!$E$2:$T$999,11)</f>
        <v>0.055376</v>
      </c>
      <c r="N12" s="8">
        <f>VLOOKUP(A12,'Absolute Total Monosaccharide C'!$E$2:$T$999,12)</f>
        <v>0</v>
      </c>
      <c r="O12" s="8">
        <f>VLOOKUP(A12,'Absolute Total Monosaccharide C'!$E$2:$T$999,13)</f>
        <v>0</v>
      </c>
      <c r="P12" s="8">
        <f>VLOOKUP(A12,'Absolute Total Monosaccharide C'!$E$2:$T$999,14)</f>
        <v>0.007014</v>
      </c>
      <c r="Q12" s="8">
        <f>VLOOKUP(A12,'Absolute Total Monosaccharide C'!$E$2:$T$999,15)</f>
        <v>0</v>
      </c>
      <c r="R12" s="8">
        <f>VLOOKUP(A12,'Absolute Total Monosaccharide C'!$E$2:$T$999,16)</f>
        <v>0.003482</v>
      </c>
      <c r="S12" s="110">
        <f>VLOOKUP(A12,'Absolute Total Monosaccharide C'!$E$2:$T$999,2)</f>
        <v>10.11</v>
      </c>
      <c r="T12" s="2">
        <v>0.199969176</v>
      </c>
      <c r="U12" s="8">
        <f t="shared" si="1"/>
        <v>0.055924</v>
      </c>
      <c r="V12" s="24">
        <f t="shared" si="2"/>
        <v>53</v>
      </c>
      <c r="W12" s="8">
        <f t="shared" si="3"/>
        <v>75</v>
      </c>
      <c r="X12" s="63">
        <f t="shared" si="4"/>
        <v>38</v>
      </c>
      <c r="Y12" s="63">
        <f t="shared" si="5"/>
        <v>7</v>
      </c>
      <c r="Z12" s="8">
        <f t="shared" si="6"/>
        <v>22</v>
      </c>
      <c r="AA12" s="124">
        <f t="shared" si="7"/>
        <v>113</v>
      </c>
      <c r="AB12" s="124">
        <f t="shared" si="8"/>
        <v>82</v>
      </c>
    </row>
    <row r="13" hidden="1">
      <c r="A13" s="2" t="s">
        <v>892</v>
      </c>
      <c r="B13" s="123" t="str">
        <f>VLOOKUP(A13,'Food Encyclopedia'!$C$2:$K$999,3)&amp;","&amp;VLOOKUP(A13,'Food Encyclopedia'!$C$2:$K$999,4)&amp;","&amp;VLOOKUP(A13,'Food Encyclopedia'!$C$2:$K$999,5)&amp;","&amp;VLOOKUP(A13,'Food Encyclopedia'!$C$2:$K$999,6)</f>
        <v>Baby food blend, commercial product, jar,Beech-Nut ,Sweet carrots, Stage 2 (6+ months),Vegetables</v>
      </c>
      <c r="C13" s="8" t="str">
        <f>VLOOKUP(A13,'Food Encyclopedia'!$C$2:$K$999,6)</f>
        <v>Vegetables</v>
      </c>
      <c r="D13" s="8" t="str">
        <f>VLOOKUP(A13,'Food Encyclopedia'!$C$2:$K$999,7)</f>
        <v>Commercial weaning</v>
      </c>
      <c r="E13" s="8">
        <f>VLOOKUP(A13,'Absolute Total Monosaccharide C'!$E$2:$T$999,3)</f>
        <v>0.208839</v>
      </c>
      <c r="F13" s="8">
        <f>VLOOKUP(A13,'Absolute Total Monosaccharide C'!$E$2:$T$999,4)</f>
        <v>0.063183</v>
      </c>
      <c r="G13" s="8">
        <f>VLOOKUP(A13,'Absolute Total Monosaccharide C'!$E$2:$T$999,5)</f>
        <v>0.136317</v>
      </c>
      <c r="H13" s="8">
        <f>VLOOKUP(A13,'Absolute Total Monosaccharide C'!$E$2:$T$999,6)</f>
        <v>0.008929</v>
      </c>
      <c r="I13" s="110">
        <f>VLOOKUP(A13,'Absolute Total Monosaccharide C'!$E$2:$T$999,7)</f>
        <v>0.027232</v>
      </c>
      <c r="J13" s="8">
        <f>VLOOKUP(A13,'Absolute Total Monosaccharide C'!$E$2:$T$999,8)</f>
        <v>0.00142</v>
      </c>
      <c r="K13" s="8">
        <f>VLOOKUP(A13,'Absolute Total Monosaccharide C'!$E$2:$T$999,9)</f>
        <v>0.00483</v>
      </c>
      <c r="L13" s="8">
        <f>VLOOKUP(A13,'Absolute Total Monosaccharide C'!$E$2:$T$999,10)</f>
        <v>0</v>
      </c>
      <c r="M13" s="8">
        <f>VLOOKUP(A13,'Absolute Total Monosaccharide C'!$E$2:$T$999,11)</f>
        <v>0.052049</v>
      </c>
      <c r="N13" s="8">
        <f>VLOOKUP(A13,'Absolute Total Monosaccharide C'!$E$2:$T$999,12)</f>
        <v>0</v>
      </c>
      <c r="O13" s="8">
        <f>VLOOKUP(A13,'Absolute Total Monosaccharide C'!$E$2:$T$999,13)</f>
        <v>0</v>
      </c>
      <c r="P13" s="8">
        <f>VLOOKUP(A13,'Absolute Total Monosaccharide C'!$E$2:$T$999,14)</f>
        <v>0.004058</v>
      </c>
      <c r="Q13" s="8">
        <f>VLOOKUP(A13,'Absolute Total Monosaccharide C'!$E$2:$T$999,15)</f>
        <v>0.001109</v>
      </c>
      <c r="R13" s="8">
        <f>VLOOKUP(A13,'Absolute Total Monosaccharide C'!$E$2:$T$999,16)</f>
        <v>0</v>
      </c>
      <c r="S13" s="110">
        <f>VLOOKUP(A13,'Absolute Total Monosaccharide C'!$E$2:$T$999,2)</f>
        <v>10.36</v>
      </c>
      <c r="T13" s="2">
        <v>0.975966671</v>
      </c>
      <c r="U13" s="8">
        <f t="shared" si="1"/>
        <v>0.036161</v>
      </c>
      <c r="V13" s="2">
        <f t="shared" si="2"/>
        <v>128</v>
      </c>
      <c r="W13" s="8">
        <f t="shared" si="3"/>
        <v>78</v>
      </c>
      <c r="X13" s="8">
        <f t="shared" si="4"/>
        <v>246</v>
      </c>
      <c r="Y13" s="63">
        <f t="shared" si="5"/>
        <v>8</v>
      </c>
      <c r="Z13" s="8">
        <f t="shared" si="6"/>
        <v>24</v>
      </c>
      <c r="AA13" s="8">
        <f t="shared" si="7"/>
        <v>324</v>
      </c>
      <c r="AB13" s="124">
        <f t="shared" si="8"/>
        <v>86</v>
      </c>
    </row>
    <row r="14" hidden="1">
      <c r="A14" s="2" t="s">
        <v>346</v>
      </c>
      <c r="B14" s="123" t="str">
        <f>VLOOKUP(A14,'Food Encyclopedia'!$C$2:$K$999,3)&amp;","&amp;VLOOKUP(A14,'Food Encyclopedia'!$C$2:$K$999,4)&amp;","&amp;VLOOKUP(A14,'Food Encyclopedia'!$C$2:$K$999,5)&amp;","&amp;VLOOKUP(A14,'Food Encyclopedia'!$C$2:$K$999,6)</f>
        <v>Kale, NA, leaves, fresh,Organics,,Vegetables</v>
      </c>
      <c r="C14" s="8" t="str">
        <f>VLOOKUP(A14,'Food Encyclopedia'!$C$2:$K$999,6)</f>
        <v>Vegetables</v>
      </c>
      <c r="D14" s="8" t="str">
        <f>VLOOKUP(A14,'Food Encyclopedia'!$C$2:$K$999,7)</f>
        <v>Vegetable</v>
      </c>
      <c r="E14" s="8">
        <f>VLOOKUP(A14,'Absolute Total Monosaccharide C'!$E$2:$T$999,3)</f>
        <v>0.074003</v>
      </c>
      <c r="F14" s="8">
        <f>VLOOKUP(A14,'Absolute Total Monosaccharide C'!$E$2:$T$999,4)</f>
        <v>0.042083</v>
      </c>
      <c r="G14" s="8">
        <f>VLOOKUP(A14,'Absolute Total Monosaccharide C'!$E$2:$T$999,5)</f>
        <v>0</v>
      </c>
      <c r="H14" s="8">
        <f>VLOOKUP(A14,'Absolute Total Monosaccharide C'!$E$2:$T$999,6)</f>
        <v>0.033443</v>
      </c>
      <c r="I14" s="110">
        <f>VLOOKUP(A14,'Absolute Total Monosaccharide C'!$E$2:$T$999,7)</f>
        <v>0.027175</v>
      </c>
      <c r="J14" s="8">
        <f>VLOOKUP(A14,'Absolute Total Monosaccharide C'!$E$2:$T$999,8)</f>
        <v>0.005886</v>
      </c>
      <c r="K14" s="8">
        <f>VLOOKUP(A14,'Absolute Total Monosaccharide C'!$E$2:$T$999,9)</f>
        <v>0.005753</v>
      </c>
      <c r="L14" s="8">
        <f>VLOOKUP(A14,'Absolute Total Monosaccharide C'!$E$2:$T$999,10)</f>
        <v>0</v>
      </c>
      <c r="M14" s="8">
        <f>VLOOKUP(A14,'Absolute Total Monosaccharide C'!$E$2:$T$999,11)</f>
        <v>0.051465</v>
      </c>
      <c r="N14" s="8">
        <f>VLOOKUP(A14,'Absolute Total Monosaccharide C'!$E$2:$T$999,12)</f>
        <v>0</v>
      </c>
      <c r="O14" s="8">
        <f>VLOOKUP(A14,'Absolute Total Monosaccharide C'!$E$2:$T$999,13)</f>
        <v>0</v>
      </c>
      <c r="P14" s="8">
        <f>VLOOKUP(A14,'Absolute Total Monosaccharide C'!$E$2:$T$999,14)</f>
        <v>0.014856</v>
      </c>
      <c r="Q14" s="8">
        <f>VLOOKUP(A14,'Absolute Total Monosaccharide C'!$E$2:$T$999,15)</f>
        <v>0</v>
      </c>
      <c r="R14" s="8">
        <f>VLOOKUP(A14,'Absolute Total Monosaccharide C'!$E$2:$T$999,16)</f>
        <v>0.00161</v>
      </c>
      <c r="S14" s="110">
        <f>VLOOKUP(A14,'Absolute Total Monosaccharide C'!$E$2:$T$999,2)</f>
        <v>10.2</v>
      </c>
      <c r="T14" s="2">
        <v>0.308747447</v>
      </c>
      <c r="U14" s="8">
        <f t="shared" si="1"/>
        <v>0.060618</v>
      </c>
      <c r="V14" s="24">
        <f t="shared" si="2"/>
        <v>38</v>
      </c>
      <c r="W14" s="8">
        <f t="shared" si="3"/>
        <v>80</v>
      </c>
      <c r="X14" s="63">
        <f t="shared" si="4"/>
        <v>26</v>
      </c>
      <c r="Y14" s="63">
        <f t="shared" si="5"/>
        <v>9</v>
      </c>
      <c r="Z14" s="8">
        <f t="shared" si="6"/>
        <v>17</v>
      </c>
      <c r="AA14" s="124">
        <f t="shared" si="7"/>
        <v>106</v>
      </c>
      <c r="AB14" s="124">
        <f t="shared" si="8"/>
        <v>89</v>
      </c>
    </row>
    <row r="15" hidden="1">
      <c r="A15" s="2" t="s">
        <v>363</v>
      </c>
      <c r="B15" s="123" t="str">
        <f>VLOOKUP(A15,'Food Encyclopedia'!$C$2:$K$999,3)&amp;","&amp;VLOOKUP(A15,'Food Encyclopedia'!$C$2:$K$999,4)&amp;","&amp;VLOOKUP(A15,'Food Encyclopedia'!$C$2:$K$999,5)&amp;","&amp;VLOOKUP(A15,'Food Encyclopedia'!$C$2:$K$999,6)</f>
        <v>Collard greens, NA, leaves and stalk, fresh,Cal-Organic,,Vegetables</v>
      </c>
      <c r="C15" s="8" t="str">
        <f>VLOOKUP(A15,'Food Encyclopedia'!$C$2:$K$999,6)</f>
        <v>Vegetables</v>
      </c>
      <c r="D15" s="8" t="str">
        <f>VLOOKUP(A15,'Food Encyclopedia'!$C$2:$K$999,7)</f>
        <v>Vegetable</v>
      </c>
      <c r="E15" s="8">
        <f>VLOOKUP(A15,'Absolute Total Monosaccharide C'!$E$2:$T$999,3)</f>
        <v>0.036848</v>
      </c>
      <c r="F15" s="8">
        <f>VLOOKUP(A15,'Absolute Total Monosaccharide C'!$E$2:$T$999,4)</f>
        <v>0.03382</v>
      </c>
      <c r="G15" s="8">
        <f>VLOOKUP(A15,'Absolute Total Monosaccharide C'!$E$2:$T$999,5)</f>
        <v>0.003055</v>
      </c>
      <c r="H15" s="8">
        <f>VLOOKUP(A15,'Absolute Total Monosaccharide C'!$E$2:$T$999,6)</f>
        <v>0.021116</v>
      </c>
      <c r="I15" s="110">
        <f>VLOOKUP(A15,'Absolute Total Monosaccharide C'!$E$2:$T$999,7)</f>
        <v>0.029071</v>
      </c>
      <c r="J15" s="8">
        <f>VLOOKUP(A15,'Absolute Total Monosaccharide C'!$E$2:$T$999,8)</f>
        <v>0.003187</v>
      </c>
      <c r="K15" s="8">
        <f>VLOOKUP(A15,'Absolute Total Monosaccharide C'!$E$2:$T$999,9)</f>
        <v>0.004244</v>
      </c>
      <c r="L15" s="8">
        <f>VLOOKUP(A15,'Absolute Total Monosaccharide C'!$E$2:$T$999,10)</f>
        <v>0</v>
      </c>
      <c r="M15" s="8">
        <f>VLOOKUP(A15,'Absolute Total Monosaccharide C'!$E$2:$T$999,11)</f>
        <v>0.041183</v>
      </c>
      <c r="N15" s="8">
        <f>VLOOKUP(A15,'Absolute Total Monosaccharide C'!$E$2:$T$999,12)</f>
        <v>0</v>
      </c>
      <c r="O15" s="8">
        <f>VLOOKUP(A15,'Absolute Total Monosaccharide C'!$E$2:$T$999,13)</f>
        <v>0</v>
      </c>
      <c r="P15" s="8">
        <f>VLOOKUP(A15,'Absolute Total Monosaccharide C'!$E$2:$T$999,14)</f>
        <v>0.004419</v>
      </c>
      <c r="Q15" s="8">
        <f>VLOOKUP(A15,'Absolute Total Monosaccharide C'!$E$2:$T$999,15)</f>
        <v>0</v>
      </c>
      <c r="R15" s="8">
        <f>VLOOKUP(A15,'Absolute Total Monosaccharide C'!$E$2:$T$999,16)</f>
        <v>0.002097</v>
      </c>
      <c r="S15" s="110">
        <f>VLOOKUP(A15,'Absolute Total Monosaccharide C'!$E$2:$T$999,2)</f>
        <v>10.19</v>
      </c>
      <c r="T15" s="2">
        <v>0.251466657</v>
      </c>
      <c r="U15" s="8">
        <f t="shared" si="1"/>
        <v>0.050187</v>
      </c>
      <c r="V15" s="2">
        <f t="shared" si="2"/>
        <v>67</v>
      </c>
      <c r="W15" s="8">
        <f t="shared" si="3"/>
        <v>63</v>
      </c>
      <c r="X15" s="8">
        <f t="shared" si="4"/>
        <v>60</v>
      </c>
      <c r="Y15" s="63">
        <f t="shared" si="5"/>
        <v>29</v>
      </c>
      <c r="Z15" s="8">
        <f t="shared" si="6"/>
        <v>29</v>
      </c>
      <c r="AA15" s="124">
        <f t="shared" si="7"/>
        <v>123</v>
      </c>
      <c r="AB15" s="124">
        <f t="shared" si="8"/>
        <v>92</v>
      </c>
    </row>
    <row r="16" hidden="1">
      <c r="A16" s="2" t="s">
        <v>148</v>
      </c>
      <c r="B16" s="8" t="str">
        <f>VLOOKUP(A16,'Food Encyclopedia'!$C$2:$K$999,3)&amp;","&amp;VLOOKUP(A16,'Food Encyclopedia'!$C$2:$K$999,4)&amp;","&amp;VLOOKUP(A16,'Food Encyclopedia'!$C$2:$K$999,5)&amp;","&amp;VLOOKUP(A16,'Food Encyclopedia'!$C$2:$K$999,6)</f>
        <v>Apple, granny smith, peel only, fresh,Washington,,Fruits</v>
      </c>
      <c r="C16" s="8" t="str">
        <f>VLOOKUP(A16,'Food Encyclopedia'!$C$2:$K$999,6)</f>
        <v>Fruits</v>
      </c>
      <c r="D16" s="8" t="str">
        <f>VLOOKUP(A16,'Food Encyclopedia'!$C$2:$K$999,7)</f>
        <v>Fruit</v>
      </c>
      <c r="E16" s="8">
        <f>VLOOKUP(A16,'Absolute Total Monosaccharide C'!$E$2:$T$999,3)</f>
        <v>0.180501</v>
      </c>
      <c r="F16" s="8">
        <f>VLOOKUP(A16,'Absolute Total Monosaccharide C'!$E$2:$T$999,4)</f>
        <v>0.025736</v>
      </c>
      <c r="G16" s="8">
        <f>VLOOKUP(A16,'Absolute Total Monosaccharide C'!$E$2:$T$999,5)</f>
        <v>0.071669</v>
      </c>
      <c r="H16" s="8">
        <f>VLOOKUP(A16,'Absolute Total Monosaccharide C'!$E$2:$T$999,6)</f>
        <v>0.022511</v>
      </c>
      <c r="I16" s="110">
        <f>VLOOKUP(A16,'Absolute Total Monosaccharide C'!$E$2:$T$999,7)</f>
        <v>0.038396</v>
      </c>
      <c r="J16" s="8">
        <f>VLOOKUP(A16,'Absolute Total Monosaccharide C'!$E$2:$T$999,8)</f>
        <v>0.005745</v>
      </c>
      <c r="K16" s="8">
        <f>VLOOKUP(A16,'Absolute Total Monosaccharide C'!$E$2:$T$999,9)</f>
        <v>0.002594</v>
      </c>
      <c r="L16" s="8">
        <f>VLOOKUP(A16,'Absolute Total Monosaccharide C'!$E$2:$T$999,10)</f>
        <v>0</v>
      </c>
      <c r="M16" s="8">
        <f>VLOOKUP(A16,'Absolute Total Monosaccharide C'!$E$2:$T$999,11)</f>
        <v>0.057851</v>
      </c>
      <c r="N16" s="8">
        <f>VLOOKUP(A16,'Absolute Total Monosaccharide C'!$E$2:$T$999,12)</f>
        <v>0</v>
      </c>
      <c r="O16" s="8">
        <f>VLOOKUP(A16,'Absolute Total Monosaccharide C'!$E$2:$T$999,13)</f>
        <v>0</v>
      </c>
      <c r="P16" s="8">
        <f>VLOOKUP(A16,'Absolute Total Monosaccharide C'!$E$2:$T$999,14)</f>
        <v>0.004205</v>
      </c>
      <c r="Q16" s="8">
        <f>VLOOKUP(A16,'Absolute Total Monosaccharide C'!$E$2:$T$999,15)</f>
        <v>0</v>
      </c>
      <c r="R16" s="8">
        <f>VLOOKUP(A16,'Absolute Total Monosaccharide C'!$E$2:$T$999,16)</f>
        <v>0</v>
      </c>
      <c r="S16" s="110">
        <f>VLOOKUP(A16,'Absolute Total Monosaccharide C'!$E$2:$T$999,2)</f>
        <v>10.3</v>
      </c>
      <c r="U16" s="8">
        <f t="shared" si="1"/>
        <v>0.060907</v>
      </c>
      <c r="V16" s="24">
        <f t="shared" si="2"/>
        <v>36</v>
      </c>
      <c r="W16" s="63">
        <f t="shared" si="3"/>
        <v>30</v>
      </c>
      <c r="X16" s="8">
        <f t="shared" si="4"/>
        <v>54</v>
      </c>
      <c r="Y16" s="63">
        <f t="shared" si="5"/>
        <v>5</v>
      </c>
      <c r="Z16" s="8">
        <f t="shared" si="6"/>
        <v>82</v>
      </c>
      <c r="AA16" s="124">
        <f t="shared" si="7"/>
        <v>84</v>
      </c>
      <c r="AB16" s="124">
        <f t="shared" si="8"/>
        <v>35</v>
      </c>
    </row>
    <row r="17" hidden="1">
      <c r="A17" s="2" t="s">
        <v>285</v>
      </c>
      <c r="B17" s="123" t="str">
        <f>VLOOKUP(A17,'Food Encyclopedia'!$C$2:$K$999,3)&amp;","&amp;VLOOKUP(A17,'Food Encyclopedia'!$C$2:$K$999,4)&amp;","&amp;VLOOKUP(A17,'Food Encyclopedia'!$C$2:$K$999,5)&amp;","&amp;VLOOKUP(A17,'Food Encyclopedia'!$C$2:$K$999,6)</f>
        <v>Guava, whole, fresh,Premium Guava,,Fruits</v>
      </c>
      <c r="C17" s="8" t="str">
        <f>VLOOKUP(A17,'Food Encyclopedia'!$C$2:$K$999,6)</f>
        <v>Fruits</v>
      </c>
      <c r="D17" s="8" t="str">
        <f>VLOOKUP(A17,'Food Encyclopedia'!$C$2:$K$999,7)</f>
        <v>Fruit</v>
      </c>
      <c r="E17" s="8">
        <f>VLOOKUP(A17,'Absolute Total Monosaccharide C'!$E$2:$T$999,3)</f>
        <v>0.136232</v>
      </c>
      <c r="F17" s="8">
        <f>VLOOKUP(A17,'Absolute Total Monosaccharide C'!$E$2:$T$999,4)</f>
        <v>0.02277</v>
      </c>
      <c r="G17" s="8">
        <f>VLOOKUP(A17,'Absolute Total Monosaccharide C'!$E$2:$T$999,5)</f>
        <v>0.064449</v>
      </c>
      <c r="H17" s="8">
        <f>VLOOKUP(A17,'Absolute Total Monosaccharide C'!$E$2:$T$999,6)</f>
        <v>0.137233</v>
      </c>
      <c r="I17" s="110">
        <f>VLOOKUP(A17,'Absolute Total Monosaccharide C'!$E$2:$T$999,7)</f>
        <v>0.048172</v>
      </c>
      <c r="J17" s="8">
        <f>VLOOKUP(A17,'Absolute Total Monosaccharide C'!$E$2:$T$999,8)</f>
        <v>0.003284</v>
      </c>
      <c r="K17" s="8">
        <f>VLOOKUP(A17,'Absolute Total Monosaccharide C'!$E$2:$T$999,9)</f>
        <v>0.003176</v>
      </c>
      <c r="L17" s="8">
        <f>VLOOKUP(A17,'Absolute Total Monosaccharide C'!$E$2:$T$999,10)</f>
        <v>0</v>
      </c>
      <c r="M17" s="8">
        <f>VLOOKUP(A17,'Absolute Total Monosaccharide C'!$E$2:$T$999,11)</f>
        <v>0.02606</v>
      </c>
      <c r="N17" s="8">
        <f>VLOOKUP(A17,'Absolute Total Monosaccharide C'!$E$2:$T$999,12)</f>
        <v>0</v>
      </c>
      <c r="O17" s="8">
        <f>VLOOKUP(A17,'Absolute Total Monosaccharide C'!$E$2:$T$999,13)</f>
        <v>0</v>
      </c>
      <c r="P17" s="8">
        <f>VLOOKUP(A17,'Absolute Total Monosaccharide C'!$E$2:$T$999,14)</f>
        <v>0.002345</v>
      </c>
      <c r="Q17" s="8">
        <f>VLOOKUP(A17,'Absolute Total Monosaccharide C'!$E$2:$T$999,15)</f>
        <v>0</v>
      </c>
      <c r="R17" s="8">
        <f>VLOOKUP(A17,'Absolute Total Monosaccharide C'!$E$2:$T$999,16)</f>
        <v>0</v>
      </c>
      <c r="S17" s="110">
        <f>VLOOKUP(A17,'Absolute Total Monosaccharide C'!$E$2:$T$999,2)</f>
        <v>10.16</v>
      </c>
      <c r="T17" s="2">
        <v>0.709709956</v>
      </c>
      <c r="U17" s="8">
        <f t="shared" si="1"/>
        <v>0.185405</v>
      </c>
      <c r="V17" s="24">
        <f t="shared" si="2"/>
        <v>1</v>
      </c>
      <c r="W17" s="63">
        <f t="shared" si="3"/>
        <v>15</v>
      </c>
      <c r="X17" s="63">
        <f t="shared" si="4"/>
        <v>2</v>
      </c>
      <c r="Y17" s="8">
        <f t="shared" si="5"/>
        <v>75</v>
      </c>
      <c r="Z17" s="8">
        <f t="shared" si="6"/>
        <v>58</v>
      </c>
      <c r="AA17" s="124">
        <f t="shared" si="7"/>
        <v>17</v>
      </c>
      <c r="AB17" s="124">
        <f t="shared" si="8"/>
        <v>90</v>
      </c>
    </row>
    <row r="18" hidden="1">
      <c r="A18" s="2" t="s">
        <v>385</v>
      </c>
      <c r="B18" s="123" t="str">
        <f>VLOOKUP(A18,'Food Encyclopedia'!$C$2:$K$999,3)&amp;","&amp;VLOOKUP(A18,'Food Encyclopedia'!$C$2:$K$999,4)&amp;","&amp;VLOOKUP(A18,'Food Encyclopedia'!$C$2:$K$999,5)&amp;","&amp;VLOOKUP(A18,'Food Encyclopedia'!$C$2:$K$999,6)</f>
        <v>Broccoli, crowns, florets and stalk, fresh,NA,,Vegetables</v>
      </c>
      <c r="C18" s="8" t="str">
        <f>VLOOKUP(A18,'Food Encyclopedia'!$C$2:$K$999,6)</f>
        <v>Vegetables</v>
      </c>
      <c r="D18" s="8" t="str">
        <f>VLOOKUP(A18,'Food Encyclopedia'!$C$2:$K$999,7)</f>
        <v>Vegetable</v>
      </c>
      <c r="E18" s="8">
        <f>VLOOKUP(A18,'Absolute Total Monosaccharide C'!$E$2:$T$999,3)</f>
        <v>0.090832</v>
      </c>
      <c r="F18" s="8">
        <f>VLOOKUP(A18,'Absolute Total Monosaccharide C'!$E$2:$T$999,4)</f>
        <v>0.031702</v>
      </c>
      <c r="G18" s="8">
        <f>VLOOKUP(A18,'Absolute Total Monosaccharide C'!$E$2:$T$999,5)</f>
        <v>0</v>
      </c>
      <c r="H18" s="8">
        <f>VLOOKUP(A18,'Absolute Total Monosaccharide C'!$E$2:$T$999,6)</f>
        <v>0.015169</v>
      </c>
      <c r="I18" s="110">
        <f>VLOOKUP(A18,'Absolute Total Monosaccharide C'!$E$2:$T$999,7)</f>
        <v>0.03592</v>
      </c>
      <c r="J18" s="8">
        <f>VLOOKUP(A18,'Absolute Total Monosaccharide C'!$E$2:$T$999,8)</f>
        <v>0.003562</v>
      </c>
      <c r="K18" s="8">
        <f>VLOOKUP(A18,'Absolute Total Monosaccharide C'!$E$2:$T$999,9)</f>
        <v>0.00394</v>
      </c>
      <c r="L18" s="8">
        <f>VLOOKUP(A18,'Absolute Total Monosaccharide C'!$E$2:$T$999,10)</f>
        <v>0</v>
      </c>
      <c r="M18" s="8">
        <f>VLOOKUP(A18,'Absolute Total Monosaccharide C'!$E$2:$T$999,11)</f>
        <v>0.030295</v>
      </c>
      <c r="N18" s="8">
        <f>VLOOKUP(A18,'Absolute Total Monosaccharide C'!$E$2:$T$999,12)</f>
        <v>0</v>
      </c>
      <c r="O18" s="8">
        <f>VLOOKUP(A18,'Absolute Total Monosaccharide C'!$E$2:$T$999,13)</f>
        <v>0</v>
      </c>
      <c r="P18" s="8">
        <f>VLOOKUP(A18,'Absolute Total Monosaccharide C'!$E$2:$T$999,14)</f>
        <v>0.005937</v>
      </c>
      <c r="Q18" s="8">
        <f>VLOOKUP(A18,'Absolute Total Monosaccharide C'!$E$2:$T$999,15)</f>
        <v>0</v>
      </c>
      <c r="R18" s="8">
        <f>VLOOKUP(A18,'Absolute Total Monosaccharide C'!$E$2:$T$999,16)</f>
        <v>0.004201</v>
      </c>
      <c r="S18" s="110">
        <f>VLOOKUP(A18,'Absolute Total Monosaccharide C'!$E$2:$T$999,2)</f>
        <v>10.38</v>
      </c>
      <c r="T18" s="2">
        <v>0.335099121</v>
      </c>
      <c r="U18" s="8">
        <f t="shared" si="1"/>
        <v>0.051089</v>
      </c>
      <c r="V18" s="2">
        <f t="shared" si="2"/>
        <v>64</v>
      </c>
      <c r="W18" s="63">
        <f t="shared" si="3"/>
        <v>37</v>
      </c>
      <c r="X18" s="8">
        <f t="shared" si="4"/>
        <v>116</v>
      </c>
      <c r="Y18" s="63">
        <f t="shared" si="5"/>
        <v>59</v>
      </c>
      <c r="Z18" s="8">
        <f t="shared" si="6"/>
        <v>32</v>
      </c>
      <c r="AA18" s="124">
        <f t="shared" si="7"/>
        <v>153</v>
      </c>
      <c r="AB18" s="124">
        <f t="shared" si="8"/>
        <v>96</v>
      </c>
    </row>
    <row r="19" hidden="1">
      <c r="A19" s="2" t="s">
        <v>365</v>
      </c>
      <c r="B19" s="123" t="str">
        <f>VLOOKUP(A19,'Food Encyclopedia'!$C$2:$K$999,3)&amp;","&amp;VLOOKUP(A19,'Food Encyclopedia'!$C$2:$K$999,4)&amp;","&amp;VLOOKUP(A19,'Food Encyclopedia'!$C$2:$K$999,5)&amp;","&amp;VLOOKUP(A19,'Food Encyclopedia'!$C$2:$K$999,6)</f>
        <v>Collard greens, NA, leaves, fresh,Signature Farms,,Vegetables</v>
      </c>
      <c r="C19" s="8" t="str">
        <f>VLOOKUP(A19,'Food Encyclopedia'!$C$2:$K$999,6)</f>
        <v>Vegetables</v>
      </c>
      <c r="D19" s="8" t="str">
        <f>VLOOKUP(A19,'Food Encyclopedia'!$C$2:$K$999,7)</f>
        <v>Vegetable</v>
      </c>
      <c r="E19" s="8">
        <f>VLOOKUP(A19,'Absolute Total Monosaccharide C'!$E$2:$T$999,3)</f>
        <v>0.033496</v>
      </c>
      <c r="F19" s="8">
        <f>VLOOKUP(A19,'Absolute Total Monosaccharide C'!$E$2:$T$999,4)</f>
        <v>0.036548</v>
      </c>
      <c r="G19" s="8">
        <f>VLOOKUP(A19,'Absolute Total Monosaccharide C'!$E$2:$T$999,5)</f>
        <v>0.009333</v>
      </c>
      <c r="H19" s="8">
        <f>VLOOKUP(A19,'Absolute Total Monosaccharide C'!$E$2:$T$999,6)</f>
        <v>0.026022</v>
      </c>
      <c r="I19" s="110">
        <f>VLOOKUP(A19,'Absolute Total Monosaccharide C'!$E$2:$T$999,7)</f>
        <v>0.027607</v>
      </c>
      <c r="J19" s="8">
        <f>VLOOKUP(A19,'Absolute Total Monosaccharide C'!$E$2:$T$999,8)</f>
        <v>0.00415</v>
      </c>
      <c r="K19" s="8">
        <f>VLOOKUP(A19,'Absolute Total Monosaccharide C'!$E$2:$T$999,9)</f>
        <v>0.004778</v>
      </c>
      <c r="L19" s="8">
        <f>VLOOKUP(A19,'Absolute Total Monosaccharide C'!$E$2:$T$999,10)</f>
        <v>0</v>
      </c>
      <c r="M19" s="8">
        <f>VLOOKUP(A19,'Absolute Total Monosaccharide C'!$E$2:$T$999,11)</f>
        <v>0.041013</v>
      </c>
      <c r="N19" s="8">
        <f>VLOOKUP(A19,'Absolute Total Monosaccharide C'!$E$2:$T$999,12)</f>
        <v>0</v>
      </c>
      <c r="O19" s="8">
        <f>VLOOKUP(A19,'Absolute Total Monosaccharide C'!$E$2:$T$999,13)</f>
        <v>0</v>
      </c>
      <c r="P19" s="8">
        <f>VLOOKUP(A19,'Absolute Total Monosaccharide C'!$E$2:$T$999,14)</f>
        <v>0.004324</v>
      </c>
      <c r="Q19" s="8">
        <f>VLOOKUP(A19,'Absolute Total Monosaccharide C'!$E$2:$T$999,15)</f>
        <v>0</v>
      </c>
      <c r="R19" s="8">
        <f>VLOOKUP(A19,'Absolute Total Monosaccharide C'!$E$2:$T$999,16)</f>
        <v>0.00149</v>
      </c>
      <c r="S19" s="110">
        <f>VLOOKUP(A19,'Absolute Total Monosaccharide C'!$E$2:$T$999,2)</f>
        <v>10.38</v>
      </c>
      <c r="T19" s="2">
        <v>0.234671013</v>
      </c>
      <c r="U19" s="8">
        <f t="shared" si="1"/>
        <v>0.053629</v>
      </c>
      <c r="V19" s="24">
        <f t="shared" si="2"/>
        <v>56</v>
      </c>
      <c r="W19" s="8">
        <f t="shared" si="3"/>
        <v>73</v>
      </c>
      <c r="X19" s="63">
        <f t="shared" si="4"/>
        <v>43</v>
      </c>
      <c r="Y19" s="63">
        <f t="shared" si="5"/>
        <v>30</v>
      </c>
      <c r="Z19" s="8">
        <f t="shared" si="6"/>
        <v>25</v>
      </c>
      <c r="AA19" s="124">
        <f t="shared" si="7"/>
        <v>116</v>
      </c>
      <c r="AB19" s="124">
        <f t="shared" si="8"/>
        <v>103</v>
      </c>
    </row>
    <row r="20" hidden="1">
      <c r="A20" s="2" t="s">
        <v>407</v>
      </c>
      <c r="B20" s="123" t="str">
        <f>VLOOKUP(A20,'Food Encyclopedia'!$C$2:$K$999,3)&amp;","&amp;VLOOKUP(A20,'Food Encyclopedia'!$C$2:$K$999,4)&amp;","&amp;VLOOKUP(A20,'Food Encyclopedia'!$C$2:$K$999,5)&amp;","&amp;VLOOKUP(A20,'Food Encyclopedia'!$C$2:$K$999,6)</f>
        <v>Carrot, baby, rainbow (yellow), peeled,Organics,,Vegetables</v>
      </c>
      <c r="C20" s="8" t="str">
        <f>VLOOKUP(A20,'Food Encyclopedia'!$C$2:$K$999,6)</f>
        <v>Vegetables</v>
      </c>
      <c r="D20" s="8" t="str">
        <f>VLOOKUP(A20,'Food Encyclopedia'!$C$2:$K$999,7)</f>
        <v>Vegetable</v>
      </c>
      <c r="E20" s="8">
        <f>VLOOKUP(A20,'Absolute Total Monosaccharide C'!$E$2:$T$999,3)</f>
        <v>0.32468</v>
      </c>
      <c r="F20" s="8">
        <f>VLOOKUP(A20,'Absolute Total Monosaccharide C'!$E$2:$T$999,4)</f>
        <v>0.038564</v>
      </c>
      <c r="G20" s="8">
        <f>VLOOKUP(A20,'Absolute Total Monosaccharide C'!$E$2:$T$999,5)</f>
        <v>0.023752</v>
      </c>
      <c r="H20" s="8">
        <f>VLOOKUP(A20,'Absolute Total Monosaccharide C'!$E$2:$T$999,6)</f>
        <v>0.006506</v>
      </c>
      <c r="I20" s="110">
        <f>VLOOKUP(A20,'Absolute Total Monosaccharide C'!$E$2:$T$999,7)</f>
        <v>0.025419</v>
      </c>
      <c r="J20" s="8">
        <f>VLOOKUP(A20,'Absolute Total Monosaccharide C'!$E$2:$T$999,8)</f>
        <v>0.004769</v>
      </c>
      <c r="K20" s="8">
        <f>VLOOKUP(A20,'Absolute Total Monosaccharide C'!$E$2:$T$999,9)</f>
        <v>0.003723</v>
      </c>
      <c r="L20" s="8">
        <f>VLOOKUP(A20,'Absolute Total Monosaccharide C'!$E$2:$T$999,10)</f>
        <v>0</v>
      </c>
      <c r="M20" s="8">
        <f>VLOOKUP(A20,'Absolute Total Monosaccharide C'!$E$2:$T$999,11)</f>
        <v>0.046428</v>
      </c>
      <c r="N20" s="8">
        <f>VLOOKUP(A20,'Absolute Total Monosaccharide C'!$E$2:$T$999,12)</f>
        <v>0</v>
      </c>
      <c r="O20" s="8">
        <f>VLOOKUP(A20,'Absolute Total Monosaccharide C'!$E$2:$T$999,13)</f>
        <v>0</v>
      </c>
      <c r="P20" s="8">
        <f>VLOOKUP(A20,'Absolute Total Monosaccharide C'!$E$2:$T$999,14)</f>
        <v>0.003734</v>
      </c>
      <c r="Q20" s="8">
        <f>VLOOKUP(A20,'Absolute Total Monosaccharide C'!$E$2:$T$999,15)</f>
        <v>0</v>
      </c>
      <c r="R20" s="8">
        <f>VLOOKUP(A20,'Absolute Total Monosaccharide C'!$E$2:$T$999,16)</f>
        <v>0.000465</v>
      </c>
      <c r="S20" s="110">
        <f>VLOOKUP(A20,'Absolute Total Monosaccharide C'!$E$2:$T$999,2)</f>
        <v>10.27</v>
      </c>
      <c r="T20" s="2">
        <v>0.992088443</v>
      </c>
      <c r="U20" s="8">
        <f t="shared" si="1"/>
        <v>0.031925</v>
      </c>
      <c r="V20" s="2">
        <f t="shared" si="2"/>
        <v>164</v>
      </c>
      <c r="W20" s="8">
        <f t="shared" si="3"/>
        <v>94</v>
      </c>
      <c r="X20" s="8">
        <f t="shared" si="4"/>
        <v>329</v>
      </c>
      <c r="Y20" s="63">
        <f t="shared" si="5"/>
        <v>19</v>
      </c>
      <c r="Z20" s="8">
        <f t="shared" si="6"/>
        <v>37</v>
      </c>
      <c r="AA20" s="8">
        <f t="shared" si="7"/>
        <v>423</v>
      </c>
      <c r="AB20" s="124">
        <f t="shared" si="8"/>
        <v>113</v>
      </c>
    </row>
    <row r="21" hidden="1">
      <c r="A21" s="2" t="s">
        <v>411</v>
      </c>
      <c r="B21" s="123" t="str">
        <f>VLOOKUP(A21,'Food Encyclopedia'!$C$2:$K$999,3)&amp;","&amp;VLOOKUP(A21,'Food Encyclopedia'!$C$2:$K$999,4)&amp;","&amp;VLOOKUP(A21,'Food Encyclopedia'!$C$2:$K$999,5)&amp;","&amp;VLOOKUP(A21,'Food Encyclopedia'!$C$2:$K$999,6)</f>
        <v>Carrot, NA, whole, fresh,Organics,,Vegetables</v>
      </c>
      <c r="C21" s="8" t="str">
        <f>VLOOKUP(A21,'Food Encyclopedia'!$C$2:$K$999,6)</f>
        <v>Vegetables</v>
      </c>
      <c r="D21" s="8" t="str">
        <f>VLOOKUP(A21,'Food Encyclopedia'!$C$2:$K$999,7)</f>
        <v>Vegetable</v>
      </c>
      <c r="E21" s="8">
        <f>VLOOKUP(A21,'Absolute Total Monosaccharide C'!$E$2:$T$999,3)</f>
        <v>0.257517</v>
      </c>
      <c r="F21" s="8">
        <f>VLOOKUP(A21,'Absolute Total Monosaccharide C'!$E$2:$T$999,4)</f>
        <v>0.045775</v>
      </c>
      <c r="G21" s="8">
        <f>VLOOKUP(A21,'Absolute Total Monosaccharide C'!$E$2:$T$999,5)</f>
        <v>0.026102</v>
      </c>
      <c r="H21" s="8">
        <f>VLOOKUP(A21,'Absolute Total Monosaccharide C'!$E$2:$T$999,6)</f>
        <v>0.004168</v>
      </c>
      <c r="I21" s="110">
        <f>VLOOKUP(A21,'Absolute Total Monosaccharide C'!$E$2:$T$999,7)</f>
        <v>0.024702</v>
      </c>
      <c r="J21" s="8">
        <f>VLOOKUP(A21,'Absolute Total Monosaccharide C'!$E$2:$T$999,8)</f>
        <v>0.003298</v>
      </c>
      <c r="K21" s="8">
        <f>VLOOKUP(A21,'Absolute Total Monosaccharide C'!$E$2:$T$999,9)</f>
        <v>0.002976</v>
      </c>
      <c r="L21" s="8">
        <f>VLOOKUP(A21,'Absolute Total Monosaccharide C'!$E$2:$T$999,10)</f>
        <v>0</v>
      </c>
      <c r="M21" s="8">
        <f>VLOOKUP(A21,'Absolute Total Monosaccharide C'!$E$2:$T$999,11)</f>
        <v>0.040755</v>
      </c>
      <c r="N21" s="8">
        <f>VLOOKUP(A21,'Absolute Total Monosaccharide C'!$E$2:$T$999,12)</f>
        <v>0</v>
      </c>
      <c r="O21" s="8">
        <f>VLOOKUP(A21,'Absolute Total Monosaccharide C'!$E$2:$T$999,13)</f>
        <v>0</v>
      </c>
      <c r="P21" s="8">
        <f>VLOOKUP(A21,'Absolute Total Monosaccharide C'!$E$2:$T$999,14)</f>
        <v>0.005754</v>
      </c>
      <c r="Q21" s="8">
        <f>VLOOKUP(A21,'Absolute Total Monosaccharide C'!$E$2:$T$999,15)</f>
        <v>0</v>
      </c>
      <c r="R21" s="8">
        <f>VLOOKUP(A21,'Absolute Total Monosaccharide C'!$E$2:$T$999,16)</f>
        <v>0.000531</v>
      </c>
      <c r="S21" s="110">
        <f>VLOOKUP(A21,'Absolute Total Monosaccharide C'!$E$2:$T$999,2)</f>
        <v>10.49</v>
      </c>
      <c r="T21" s="2">
        <v>0.981300465</v>
      </c>
      <c r="U21" s="8">
        <f t="shared" si="1"/>
        <v>0.02887</v>
      </c>
      <c r="V21" s="2">
        <f t="shared" si="2"/>
        <v>200</v>
      </c>
      <c r="W21" s="8">
        <f t="shared" si="3"/>
        <v>98</v>
      </c>
      <c r="X21" s="8">
        <f t="shared" si="4"/>
        <v>413</v>
      </c>
      <c r="Y21" s="63">
        <f t="shared" si="5"/>
        <v>31</v>
      </c>
      <c r="Z21" s="8">
        <f t="shared" si="6"/>
        <v>64</v>
      </c>
      <c r="AA21" s="8">
        <f t="shared" si="7"/>
        <v>511</v>
      </c>
      <c r="AB21" s="124">
        <f t="shared" si="8"/>
        <v>129</v>
      </c>
    </row>
    <row r="22" hidden="1">
      <c r="A22" s="2" t="s">
        <v>395</v>
      </c>
      <c r="B22" s="123" t="str">
        <f>VLOOKUP(A22,'Food Encyclopedia'!$C$2:$K$999,3)&amp;","&amp;VLOOKUP(A22,'Food Encyclopedia'!$C$2:$K$999,4)&amp;","&amp;VLOOKUP(A22,'Food Encyclopedia'!$C$2:$K$999,5)&amp;","&amp;VLOOKUP(A22,'Food Encyclopedia'!$C$2:$K$999,6)</f>
        <v>Bean, green, whole, fresh,Green Giant Fresh,,Vegetables</v>
      </c>
      <c r="C22" s="8" t="str">
        <f>VLOOKUP(A22,'Food Encyclopedia'!$C$2:$K$999,6)</f>
        <v>Vegetables</v>
      </c>
      <c r="D22" s="8" t="str">
        <f>VLOOKUP(A22,'Food Encyclopedia'!$C$2:$K$999,7)</f>
        <v>Vegetable</v>
      </c>
      <c r="E22" s="8">
        <f>VLOOKUP(A22,'Absolute Total Monosaccharide C'!$E$2:$T$999,3)</f>
        <v>0.223215</v>
      </c>
      <c r="F22" s="8">
        <f>VLOOKUP(A22,'Absolute Total Monosaccharide C'!$E$2:$T$999,4)</f>
        <v>0.042336</v>
      </c>
      <c r="G22" s="8">
        <f>VLOOKUP(A22,'Absolute Total Monosaccharide C'!$E$2:$T$999,5)</f>
        <v>0</v>
      </c>
      <c r="H22" s="8">
        <f>VLOOKUP(A22,'Absolute Total Monosaccharide C'!$E$2:$T$999,6)</f>
        <v>0.027476</v>
      </c>
      <c r="I22" s="110">
        <f>VLOOKUP(A22,'Absolute Total Monosaccharide C'!$E$2:$T$999,7)</f>
        <v>0.023847</v>
      </c>
      <c r="J22" s="8">
        <f>VLOOKUP(A22,'Absolute Total Monosaccharide C'!$E$2:$T$999,8)</f>
        <v>0.004023</v>
      </c>
      <c r="K22" s="8">
        <f>VLOOKUP(A22,'Absolute Total Monosaccharide C'!$E$2:$T$999,9)</f>
        <v>0.003506</v>
      </c>
      <c r="L22" s="8">
        <f>VLOOKUP(A22,'Absolute Total Monosaccharide C'!$E$2:$T$999,10)</f>
        <v>0</v>
      </c>
      <c r="M22" s="8">
        <f>VLOOKUP(A22,'Absolute Total Monosaccharide C'!$E$2:$T$999,11)</f>
        <v>0.042685</v>
      </c>
      <c r="N22" s="8">
        <f>VLOOKUP(A22,'Absolute Total Monosaccharide C'!$E$2:$T$999,12)</f>
        <v>0</v>
      </c>
      <c r="O22" s="8">
        <f>VLOOKUP(A22,'Absolute Total Monosaccharide C'!$E$2:$T$999,13)</f>
        <v>0</v>
      </c>
      <c r="P22" s="8">
        <f>VLOOKUP(A22,'Absolute Total Monosaccharide C'!$E$2:$T$999,14)</f>
        <v>0.017834</v>
      </c>
      <c r="Q22" s="8">
        <f>VLOOKUP(A22,'Absolute Total Monosaccharide C'!$E$2:$T$999,15)</f>
        <v>0</v>
      </c>
      <c r="R22" s="8">
        <f>VLOOKUP(A22,'Absolute Total Monosaccharide C'!$E$2:$T$999,16)</f>
        <v>0.00239</v>
      </c>
      <c r="S22" s="110">
        <f>VLOOKUP(A22,'Absolute Total Monosaccharide C'!$E$2:$T$999,2)</f>
        <v>10.3</v>
      </c>
      <c r="T22" s="2">
        <v>0.564063041</v>
      </c>
      <c r="U22" s="8">
        <f t="shared" si="1"/>
        <v>0.051323</v>
      </c>
      <c r="V22" s="2">
        <f t="shared" si="2"/>
        <v>62</v>
      </c>
      <c r="W22" s="8">
        <f t="shared" si="3"/>
        <v>105</v>
      </c>
      <c r="X22" s="63">
        <f t="shared" si="4"/>
        <v>40</v>
      </c>
      <c r="Y22" s="63">
        <f t="shared" si="5"/>
        <v>27</v>
      </c>
      <c r="Z22" s="8">
        <f t="shared" si="6"/>
        <v>45</v>
      </c>
      <c r="AA22" s="124">
        <f t="shared" si="7"/>
        <v>145</v>
      </c>
      <c r="AB22" s="124">
        <f t="shared" si="8"/>
        <v>132</v>
      </c>
    </row>
    <row r="23" hidden="1">
      <c r="A23" s="2" t="s">
        <v>397</v>
      </c>
      <c r="B23" s="123" t="str">
        <f>VLOOKUP(A23,'Food Encyclopedia'!$C$2:$K$999,3)&amp;","&amp;VLOOKUP(A23,'Food Encyclopedia'!$C$2:$K$999,4)&amp;","&amp;VLOOKUP(A23,'Food Encyclopedia'!$C$2:$K$999,5)&amp;","&amp;VLOOKUP(A23,'Food Encyclopedia'!$C$2:$K$999,6)</f>
        <v>Bean, french green, whole, fresh,Earth Exotics,,Vegetables</v>
      </c>
      <c r="C23" s="8" t="str">
        <f>VLOOKUP(A23,'Food Encyclopedia'!$C$2:$K$999,6)</f>
        <v>Vegetables</v>
      </c>
      <c r="D23" s="8" t="str">
        <f>VLOOKUP(A23,'Food Encyclopedia'!$C$2:$K$999,7)</f>
        <v>Vegetable</v>
      </c>
      <c r="E23" s="8">
        <f>VLOOKUP(A23,'Absolute Total Monosaccharide C'!$E$2:$T$999,3)</f>
        <v>0.103455</v>
      </c>
      <c r="F23" s="8">
        <f>VLOOKUP(A23,'Absolute Total Monosaccharide C'!$E$2:$T$999,4)</f>
        <v>0.051353</v>
      </c>
      <c r="G23" s="8">
        <f>VLOOKUP(A23,'Absolute Total Monosaccharide C'!$E$2:$T$999,5)</f>
        <v>0</v>
      </c>
      <c r="H23" s="8">
        <f>VLOOKUP(A23,'Absolute Total Monosaccharide C'!$E$2:$T$999,6)</f>
        <v>0.022375</v>
      </c>
      <c r="I23" s="110">
        <f>VLOOKUP(A23,'Absolute Total Monosaccharide C'!$E$2:$T$999,7)</f>
        <v>0.022042</v>
      </c>
      <c r="J23" s="8">
        <f>VLOOKUP(A23,'Absolute Total Monosaccharide C'!$E$2:$T$999,8)</f>
        <v>0.006332</v>
      </c>
      <c r="K23" s="8">
        <f>VLOOKUP(A23,'Absolute Total Monosaccharide C'!$E$2:$T$999,9)</f>
        <v>0.003452</v>
      </c>
      <c r="L23" s="8">
        <f>VLOOKUP(A23,'Absolute Total Monosaccharide C'!$E$2:$T$999,10)</f>
        <v>0</v>
      </c>
      <c r="M23" s="8">
        <f>VLOOKUP(A23,'Absolute Total Monosaccharide C'!$E$2:$T$999,11)</f>
        <v>0.04457</v>
      </c>
      <c r="N23" s="8">
        <f>VLOOKUP(A23,'Absolute Total Monosaccharide C'!$E$2:$T$999,12)</f>
        <v>0</v>
      </c>
      <c r="O23" s="8">
        <f>VLOOKUP(A23,'Absolute Total Monosaccharide C'!$E$2:$T$999,13)</f>
        <v>0</v>
      </c>
      <c r="P23" s="8">
        <f>VLOOKUP(A23,'Absolute Total Monosaccharide C'!$E$2:$T$999,14)</f>
        <v>0.008928</v>
      </c>
      <c r="Q23" s="8">
        <f>VLOOKUP(A23,'Absolute Total Monosaccharide C'!$E$2:$T$999,15)</f>
        <v>0</v>
      </c>
      <c r="R23" s="8">
        <f>VLOOKUP(A23,'Absolute Total Monosaccharide C'!$E$2:$T$999,16)</f>
        <v>0.00251</v>
      </c>
      <c r="S23" s="110">
        <f>VLOOKUP(A23,'Absolute Total Monosaccharide C'!$E$2:$T$999,2)</f>
        <v>10.25</v>
      </c>
      <c r="T23" s="2">
        <v>0.452891992</v>
      </c>
      <c r="U23" s="8">
        <f t="shared" si="1"/>
        <v>0.044417</v>
      </c>
      <c r="V23" s="2">
        <f t="shared" si="2"/>
        <v>89</v>
      </c>
      <c r="W23" s="8">
        <f t="shared" si="3"/>
        <v>127</v>
      </c>
      <c r="X23" s="8">
        <f t="shared" si="4"/>
        <v>55</v>
      </c>
      <c r="Y23" s="63">
        <f t="shared" si="5"/>
        <v>24</v>
      </c>
      <c r="Z23" s="8">
        <f t="shared" si="6"/>
        <v>48</v>
      </c>
      <c r="AA23" s="8">
        <f t="shared" si="7"/>
        <v>182</v>
      </c>
      <c r="AB23" s="124">
        <f t="shared" si="8"/>
        <v>151</v>
      </c>
    </row>
    <row r="24" hidden="1">
      <c r="A24" s="2" t="s">
        <v>389</v>
      </c>
      <c r="B24" s="123" t="str">
        <f>VLOOKUP(A24,'Food Encyclopedia'!$C$2:$K$999,3)&amp;","&amp;VLOOKUP(A24,'Food Encyclopedia'!$C$2:$K$999,4)&amp;","&amp;VLOOKUP(A24,'Food Encyclopedia'!$C$2:$K$999,5)&amp;","&amp;VLOOKUP(A24,'Food Encyclopedia'!$C$2:$K$999,6)</f>
        <v>Celery, NA, stalk, fresh,Signature Farms,,Vegetables</v>
      </c>
      <c r="C24" s="8" t="str">
        <f>VLOOKUP(A24,'Food Encyclopedia'!$C$2:$K$999,6)</f>
        <v>Vegetables</v>
      </c>
      <c r="D24" s="8" t="str">
        <f>VLOOKUP(A24,'Food Encyclopedia'!$C$2:$K$999,7)</f>
        <v>Vegetable</v>
      </c>
      <c r="E24" s="8">
        <f>VLOOKUP(A24,'Absolute Total Monosaccharide C'!$E$2:$T$999,3)</f>
        <v>0.136339</v>
      </c>
      <c r="F24" s="8">
        <f>VLOOKUP(A24,'Absolute Total Monosaccharide C'!$E$2:$T$999,4)</f>
        <v>0.031817</v>
      </c>
      <c r="G24" s="8">
        <f>VLOOKUP(A24,'Absolute Total Monosaccharide C'!$E$2:$T$999,5)</f>
        <v>0</v>
      </c>
      <c r="H24" s="8">
        <f>VLOOKUP(A24,'Absolute Total Monosaccharide C'!$E$2:$T$999,6)</f>
        <v>0.020124</v>
      </c>
      <c r="I24" s="110">
        <f>VLOOKUP(A24,'Absolute Total Monosaccharide C'!$E$2:$T$999,7)</f>
        <v>0.023119</v>
      </c>
      <c r="J24" s="8">
        <f>VLOOKUP(A24,'Absolute Total Monosaccharide C'!$E$2:$T$999,8)</f>
        <v>0.003693</v>
      </c>
      <c r="K24" s="8">
        <f>VLOOKUP(A24,'Absolute Total Monosaccharide C'!$E$2:$T$999,9)</f>
        <v>0.003358</v>
      </c>
      <c r="L24" s="8">
        <f>VLOOKUP(A24,'Absolute Total Monosaccharide C'!$E$2:$T$999,10)</f>
        <v>0</v>
      </c>
      <c r="M24" s="8">
        <f>VLOOKUP(A24,'Absolute Total Monosaccharide C'!$E$2:$T$999,11)</f>
        <v>0.038257</v>
      </c>
      <c r="N24" s="8">
        <f>VLOOKUP(A24,'Absolute Total Monosaccharide C'!$E$2:$T$999,12)</f>
        <v>0</v>
      </c>
      <c r="O24" s="8">
        <f>VLOOKUP(A24,'Absolute Total Monosaccharide C'!$E$2:$T$999,13)</f>
        <v>0</v>
      </c>
      <c r="P24" s="8">
        <f>VLOOKUP(A24,'Absolute Total Monosaccharide C'!$E$2:$T$999,14)</f>
        <v>0.006365</v>
      </c>
      <c r="Q24" s="8">
        <f>VLOOKUP(A24,'Absolute Total Monosaccharide C'!$E$2:$T$999,15)</f>
        <v>0</v>
      </c>
      <c r="R24" s="8">
        <f>VLOOKUP(A24,'Absolute Total Monosaccharide C'!$E$2:$T$999,16)</f>
        <v>0.000777</v>
      </c>
      <c r="S24" s="110">
        <f>VLOOKUP(A24,'Absolute Total Monosaccharide C'!$E$2:$T$999,2)</f>
        <v>10.34</v>
      </c>
      <c r="T24" s="2">
        <v>0.514449964</v>
      </c>
      <c r="U24" s="8">
        <f t="shared" si="1"/>
        <v>0.043243</v>
      </c>
      <c r="V24" s="2">
        <f t="shared" si="2"/>
        <v>93</v>
      </c>
      <c r="W24" s="8">
        <f t="shared" si="3"/>
        <v>114</v>
      </c>
      <c r="X24" s="8">
        <f t="shared" si="4"/>
        <v>70</v>
      </c>
      <c r="Y24" s="63">
        <f t="shared" si="5"/>
        <v>35</v>
      </c>
      <c r="Z24" s="8">
        <f t="shared" si="6"/>
        <v>51</v>
      </c>
      <c r="AA24" s="8">
        <f t="shared" si="7"/>
        <v>184</v>
      </c>
      <c r="AB24" s="124">
        <f t="shared" si="8"/>
        <v>149</v>
      </c>
    </row>
    <row r="25" hidden="1">
      <c r="A25" s="2" t="s">
        <v>413</v>
      </c>
      <c r="B25" s="8" t="str">
        <f>VLOOKUP(A25,'Food Encyclopedia'!$C$2:$K$999,3)&amp;","&amp;VLOOKUP(A25,'Food Encyclopedia'!$C$2:$K$999,4)&amp;","&amp;VLOOKUP(A25,'Food Encyclopedia'!$C$2:$K$999,5)&amp;","&amp;VLOOKUP(A25,'Food Encyclopedia'!$C$2:$K$999,6)</f>
        <v>Carrot, NA, flesh, fresh,Organics,,Vegetables</v>
      </c>
      <c r="C25" s="8" t="str">
        <f>VLOOKUP(A25,'Food Encyclopedia'!$C$2:$K$999,6)</f>
        <v>Vegetables</v>
      </c>
      <c r="D25" s="8" t="str">
        <f>VLOOKUP(A25,'Food Encyclopedia'!$C$2:$K$999,7)</f>
        <v>Vegetable</v>
      </c>
      <c r="E25" s="8">
        <f>VLOOKUP(A25,'Absolute Total Monosaccharide C'!$E$2:$T$999,3)</f>
        <v>0.124975</v>
      </c>
      <c r="F25" s="8">
        <f>VLOOKUP(A25,'Absolute Total Monosaccharide C'!$E$2:$T$999,4)</f>
        <v>0.041519</v>
      </c>
      <c r="G25" s="8">
        <f>VLOOKUP(A25,'Absolute Total Monosaccharide C'!$E$2:$T$999,5)</f>
        <v>0.05647</v>
      </c>
      <c r="H25" s="8">
        <f>VLOOKUP(A25,'Absolute Total Monosaccharide C'!$E$2:$T$999,6)</f>
        <v>0.006213</v>
      </c>
      <c r="I25" s="110">
        <f>VLOOKUP(A25,'Absolute Total Monosaccharide C'!$E$2:$T$999,7)</f>
        <v>0.024476</v>
      </c>
      <c r="J25" s="8">
        <f>VLOOKUP(A25,'Absolute Total Monosaccharide C'!$E$2:$T$999,8)</f>
        <v>0.001523</v>
      </c>
      <c r="K25" s="8">
        <f>VLOOKUP(A25,'Absolute Total Monosaccharide C'!$E$2:$T$999,9)</f>
        <v>0.003187</v>
      </c>
      <c r="L25" s="8">
        <f>VLOOKUP(A25,'Absolute Total Monosaccharide C'!$E$2:$T$999,10)</f>
        <v>0</v>
      </c>
      <c r="M25" s="8">
        <f>VLOOKUP(A25,'Absolute Total Monosaccharide C'!$E$2:$T$999,11)</f>
        <v>0.034963</v>
      </c>
      <c r="N25" s="8">
        <f>VLOOKUP(A25,'Absolute Total Monosaccharide C'!$E$2:$T$999,12)</f>
        <v>0</v>
      </c>
      <c r="O25" s="8">
        <f>VLOOKUP(A25,'Absolute Total Monosaccharide C'!$E$2:$T$999,13)</f>
        <v>0</v>
      </c>
      <c r="P25" s="8">
        <f>VLOOKUP(A25,'Absolute Total Monosaccharide C'!$E$2:$T$999,14)</f>
        <v>0.001997</v>
      </c>
      <c r="Q25" s="8">
        <f>VLOOKUP(A25,'Absolute Total Monosaccharide C'!$E$2:$T$999,15)</f>
        <v>0</v>
      </c>
      <c r="R25" s="8">
        <f>VLOOKUP(A25,'Absolute Total Monosaccharide C'!$E$2:$T$999,16)</f>
        <v>0.001158</v>
      </c>
      <c r="S25" s="110">
        <f>VLOOKUP(A25,'Absolute Total Monosaccharide C'!$E$2:$T$999,2)</f>
        <v>10.4</v>
      </c>
      <c r="T25" s="2">
        <v>0.504370951</v>
      </c>
      <c r="U25" s="8">
        <f t="shared" si="1"/>
        <v>0.030689</v>
      </c>
      <c r="V25" s="2">
        <f t="shared" si="2"/>
        <v>178</v>
      </c>
      <c r="W25" s="8">
        <f t="shared" si="3"/>
        <v>101</v>
      </c>
      <c r="X25" s="8">
        <f t="shared" si="4"/>
        <v>344</v>
      </c>
      <c r="Y25" s="63">
        <f t="shared" si="5"/>
        <v>47</v>
      </c>
      <c r="Z25" s="8">
        <f t="shared" si="6"/>
        <v>57</v>
      </c>
      <c r="AA25" s="8">
        <f t="shared" si="7"/>
        <v>445</v>
      </c>
      <c r="AB25" s="124">
        <f t="shared" si="8"/>
        <v>148</v>
      </c>
    </row>
    <row r="26" hidden="1">
      <c r="A26" s="2" t="s">
        <v>130</v>
      </c>
      <c r="B26" s="8" t="str">
        <f>VLOOKUP(A26,'Food Encyclopedia'!$C$2:$K$999,3)&amp;","&amp;VLOOKUP(A26,'Food Encyclopedia'!$C$2:$K$999,4)&amp;","&amp;VLOOKUP(A26,'Food Encyclopedia'!$C$2:$K$999,5)&amp;","&amp;VLOOKUP(A26,'Food Encyclopedia'!$C$2:$K$999,6)</f>
        <v>Apple, gala, peel only, fresh,NA,,Fruits</v>
      </c>
      <c r="C26" s="8" t="str">
        <f>VLOOKUP(A26,'Food Encyclopedia'!$C$2:$K$999,6)</f>
        <v>Fruits</v>
      </c>
      <c r="D26" s="8" t="str">
        <f>VLOOKUP(A26,'Food Encyclopedia'!$C$2:$K$999,7)</f>
        <v>Fruit</v>
      </c>
      <c r="E26" s="8">
        <f>VLOOKUP(A26,'Absolute Total Monosaccharide C'!$E$2:$T$999,3)</f>
        <v>0.134769</v>
      </c>
      <c r="F26" s="8">
        <f>VLOOKUP(A26,'Absolute Total Monosaccharide C'!$E$2:$T$999,4)</f>
        <v>0.026885</v>
      </c>
      <c r="G26" s="8">
        <f>VLOOKUP(A26,'Absolute Total Monosaccharide C'!$E$2:$T$999,5)</f>
        <v>0.191544</v>
      </c>
      <c r="H26" s="8">
        <f>VLOOKUP(A26,'Absolute Total Monosaccharide C'!$E$2:$T$999,6)</f>
        <v>0.022246</v>
      </c>
      <c r="I26" s="110">
        <f>VLOOKUP(A26,'Absolute Total Monosaccharide C'!$E$2:$T$999,7)</f>
        <v>0.029302</v>
      </c>
      <c r="J26" s="8">
        <f>VLOOKUP(A26,'Absolute Total Monosaccharide C'!$E$2:$T$999,8)</f>
        <v>0.004318</v>
      </c>
      <c r="K26" s="8">
        <f>VLOOKUP(A26,'Absolute Total Monosaccharide C'!$E$2:$T$999,9)</f>
        <v>0.003262</v>
      </c>
      <c r="L26" s="8">
        <f>VLOOKUP(A26,'Absolute Total Monosaccharide C'!$E$2:$T$999,10)</f>
        <v>0</v>
      </c>
      <c r="M26" s="8">
        <f>VLOOKUP(A26,'Absolute Total Monosaccharide C'!$E$2:$T$999,11)</f>
        <v>0.047595</v>
      </c>
      <c r="N26" s="8">
        <f>VLOOKUP(A26,'Absolute Total Monosaccharide C'!$E$2:$T$999,12)</f>
        <v>0</v>
      </c>
      <c r="O26" s="8">
        <f>VLOOKUP(A26,'Absolute Total Monosaccharide C'!$E$2:$T$999,13)</f>
        <v>0</v>
      </c>
      <c r="P26" s="8">
        <f>VLOOKUP(A26,'Absolute Total Monosaccharide C'!$E$2:$T$999,14)</f>
        <v>0.001138</v>
      </c>
      <c r="Q26" s="8">
        <f>VLOOKUP(A26,'Absolute Total Monosaccharide C'!$E$2:$T$999,15)</f>
        <v>0.000461</v>
      </c>
      <c r="R26" s="8">
        <f>VLOOKUP(A26,'Absolute Total Monosaccharide C'!$E$2:$T$999,16)</f>
        <v>0</v>
      </c>
      <c r="S26" s="110">
        <f>VLOOKUP(A26,'Absolute Total Monosaccharide C'!$E$2:$T$999,2)</f>
        <v>10.23</v>
      </c>
      <c r="U26" s="8">
        <f t="shared" si="1"/>
        <v>0.051548</v>
      </c>
      <c r="V26" s="2">
        <f t="shared" si="2"/>
        <v>61</v>
      </c>
      <c r="W26" s="63">
        <f t="shared" si="3"/>
        <v>62</v>
      </c>
      <c r="X26" s="8">
        <f t="shared" si="4"/>
        <v>57</v>
      </c>
      <c r="Y26" s="63">
        <f t="shared" si="5"/>
        <v>16</v>
      </c>
      <c r="Z26" s="8">
        <f t="shared" si="6"/>
        <v>53</v>
      </c>
      <c r="AA26" s="124">
        <f t="shared" si="7"/>
        <v>119</v>
      </c>
      <c r="AB26" s="124">
        <f t="shared" si="8"/>
        <v>78</v>
      </c>
    </row>
    <row r="27" hidden="1">
      <c r="A27" s="2" t="s">
        <v>1067</v>
      </c>
      <c r="B27" s="8" t="str">
        <f>VLOOKUP(A27,'Food Encyclopedia'!$C$2:$K$999,3)&amp;","&amp;VLOOKUP(A27,'Food Encyclopedia'!$C$2:$K$999,4)&amp;","&amp;VLOOKUP(A27,'Food Encyclopedia'!$C$2:$K$999,5)&amp;","&amp;VLOOKUP(A27,'Food Encyclopedia'!$C$2:$K$999,6)</f>
        <v>baby food blend, commercial product, pouch,Gerber,Pear (1/2), squash (1 tbsp), sitter (2nd foods),Fruits</v>
      </c>
      <c r="C27" s="8" t="str">
        <f>VLOOKUP(A27,'Food Encyclopedia'!$C$2:$K$999,6)</f>
        <v>Fruits</v>
      </c>
      <c r="D27" s="8" t="str">
        <f>VLOOKUP(A27,'Food Encyclopedia'!$C$2:$K$999,7)</f>
        <v>Commercial weaning</v>
      </c>
      <c r="E27" s="8">
        <f>VLOOKUP(A27,'Absolute Total Monosaccharide C'!$E$2:$T$999,3)</f>
        <v>0.14978</v>
      </c>
      <c r="F27" s="8">
        <f>VLOOKUP(A27,'Absolute Total Monosaccharide C'!$E$2:$T$999,4)</f>
        <v>0.019622</v>
      </c>
      <c r="G27" s="8">
        <f>VLOOKUP(A27,'Absolute Total Monosaccharide C'!$E$2:$T$999,5)</f>
        <v>0.138324</v>
      </c>
      <c r="H27" s="8">
        <f>VLOOKUP(A27,'Absolute Total Monosaccharide C'!$E$2:$T$999,6)</f>
        <v>0.053386</v>
      </c>
      <c r="I27" s="110">
        <f>VLOOKUP(A27,'Absolute Total Monosaccharide C'!$E$2:$T$999,7)</f>
        <v>0.028691</v>
      </c>
      <c r="J27" s="8">
        <f>VLOOKUP(A27,'Absolute Total Monosaccharide C'!$E$2:$T$999,8)</f>
        <v>0</v>
      </c>
      <c r="K27" s="8">
        <f>VLOOKUP(A27,'Absolute Total Monosaccharide C'!$E$2:$T$999,9)</f>
        <v>0.00157</v>
      </c>
      <c r="L27" s="8">
        <f>VLOOKUP(A27,'Absolute Total Monosaccharide C'!$E$2:$T$999,10)</f>
        <v>0</v>
      </c>
      <c r="M27" s="8">
        <f>VLOOKUP(A27,'Absolute Total Monosaccharide C'!$E$2:$T$999,11)</f>
        <v>0.024645</v>
      </c>
      <c r="N27" s="8">
        <f>VLOOKUP(A27,'Absolute Total Monosaccharide C'!$E$2:$T$999,12)</f>
        <v>0</v>
      </c>
      <c r="O27" s="8">
        <f>VLOOKUP(A27,'Absolute Total Monosaccharide C'!$E$2:$T$999,13)</f>
        <v>0</v>
      </c>
      <c r="P27" s="8">
        <f>VLOOKUP(A27,'Absolute Total Monosaccharide C'!$E$2:$T$999,14)</f>
        <v>0.004511</v>
      </c>
      <c r="Q27" s="8">
        <f>VLOOKUP(A27,'Absolute Total Monosaccharide C'!$E$2:$T$999,15)</f>
        <v>0</v>
      </c>
      <c r="R27" s="8">
        <f>VLOOKUP(A27,'Absolute Total Monosaccharide C'!$E$2:$T$999,16)</f>
        <v>0</v>
      </c>
      <c r="S27" s="110">
        <f>VLOOKUP(A27,'Absolute Total Monosaccharide C'!$E$2:$T$999,2)</f>
        <v>9.99</v>
      </c>
      <c r="U27" s="8">
        <f t="shared" si="1"/>
        <v>0.082077</v>
      </c>
      <c r="V27" s="24">
        <f t="shared" si="2"/>
        <v>16</v>
      </c>
      <c r="W27" s="8">
        <f t="shared" si="3"/>
        <v>65</v>
      </c>
      <c r="X27" s="63">
        <f t="shared" si="4"/>
        <v>12</v>
      </c>
      <c r="Y27" s="8">
        <f t="shared" si="5"/>
        <v>86</v>
      </c>
      <c r="Z27" s="8">
        <f t="shared" si="6"/>
        <v>184</v>
      </c>
      <c r="AA27" s="124">
        <f t="shared" si="7"/>
        <v>77</v>
      </c>
      <c r="AB27" s="124">
        <f t="shared" si="8"/>
        <v>151</v>
      </c>
    </row>
    <row r="28" hidden="1">
      <c r="A28" s="2" t="s">
        <v>291</v>
      </c>
      <c r="B28" s="8" t="str">
        <f>VLOOKUP(A28,'Food Encyclopedia'!$C$2:$K$999,3)&amp;","&amp;VLOOKUP(A28,'Food Encyclopedia'!$C$2:$K$999,4)&amp;","&amp;VLOOKUP(A28,'Food Encyclopedia'!$C$2:$K$999,5)&amp;","&amp;VLOOKUP(A28,'Food Encyclopedia'!$C$2:$K$999,6)</f>
        <v>Orange, valencia, flesh, fresh,NA,,Fruits</v>
      </c>
      <c r="C28" s="8" t="str">
        <f>VLOOKUP(A28,'Food Encyclopedia'!$C$2:$K$999,6)</f>
        <v>Fruits</v>
      </c>
      <c r="D28" s="8" t="str">
        <f>VLOOKUP(A28,'Food Encyclopedia'!$C$2:$K$999,7)</f>
        <v>Fruit</v>
      </c>
      <c r="E28" s="8">
        <f>VLOOKUP(A28,'Absolute Total Monosaccharide C'!$E$2:$T$999,3)</f>
        <v>0.26248</v>
      </c>
      <c r="F28" s="8">
        <f>VLOOKUP(A28,'Absolute Total Monosaccharide C'!$E$2:$T$999,4)</f>
        <v>0.018984</v>
      </c>
      <c r="G28" s="8">
        <f>VLOOKUP(A28,'Absolute Total Monosaccharide C'!$E$2:$T$999,5)</f>
        <v>0.094764</v>
      </c>
      <c r="H28" s="8">
        <f>VLOOKUP(A28,'Absolute Total Monosaccharide C'!$E$2:$T$999,6)</f>
        <v>0.004128</v>
      </c>
      <c r="I28" s="110">
        <f>VLOOKUP(A28,'Absolute Total Monosaccharide C'!$E$2:$T$999,7)</f>
        <v>0.021055</v>
      </c>
      <c r="J28" s="8">
        <f>VLOOKUP(A28,'Absolute Total Monosaccharide C'!$E$2:$T$999,8)</f>
        <v>0.001408</v>
      </c>
      <c r="K28" s="8">
        <f>VLOOKUP(A28,'Absolute Total Monosaccharide C'!$E$2:$T$999,9)</f>
        <v>0.004401</v>
      </c>
      <c r="L28" s="8">
        <f>VLOOKUP(A28,'Absolute Total Monosaccharide C'!$E$2:$T$999,10)</f>
        <v>0</v>
      </c>
      <c r="M28" s="8">
        <f>VLOOKUP(A28,'Absolute Total Monosaccharide C'!$E$2:$T$999,11)</f>
        <v>0.051373</v>
      </c>
      <c r="N28" s="8">
        <f>VLOOKUP(A28,'Absolute Total Monosaccharide C'!$E$2:$T$999,12)</f>
        <v>0</v>
      </c>
      <c r="O28" s="8">
        <f>VLOOKUP(A28,'Absolute Total Monosaccharide C'!$E$2:$T$999,13)</f>
        <v>0</v>
      </c>
      <c r="P28" s="8">
        <f>VLOOKUP(A28,'Absolute Total Monosaccharide C'!$E$2:$T$999,14)</f>
        <v>0.002152</v>
      </c>
      <c r="Q28" s="8">
        <f>VLOOKUP(A28,'Absolute Total Monosaccharide C'!$E$2:$T$999,15)</f>
        <v>0</v>
      </c>
      <c r="R28" s="8">
        <f>VLOOKUP(A28,'Absolute Total Monosaccharide C'!$E$2:$T$999,16)</f>
        <v>0</v>
      </c>
      <c r="S28" s="110">
        <f>VLOOKUP(A28,'Absolute Total Monosaccharide C'!$E$2:$T$999,2)</f>
        <v>10.31</v>
      </c>
      <c r="T28" s="2">
        <v>0.793496351</v>
      </c>
      <c r="U28" s="8">
        <f t="shared" si="1"/>
        <v>0.025183</v>
      </c>
      <c r="V28" s="2">
        <f t="shared" si="2"/>
        <v>247</v>
      </c>
      <c r="W28" s="8">
        <f t="shared" si="3"/>
        <v>141</v>
      </c>
      <c r="X28" s="8">
        <f t="shared" si="4"/>
        <v>415</v>
      </c>
      <c r="Y28" s="63">
        <f t="shared" si="5"/>
        <v>10</v>
      </c>
      <c r="Z28" s="8">
        <f t="shared" si="6"/>
        <v>27</v>
      </c>
      <c r="AA28" s="8">
        <f t="shared" si="7"/>
        <v>556</v>
      </c>
      <c r="AB28" s="124">
        <f t="shared" si="8"/>
        <v>151</v>
      </c>
    </row>
    <row r="29" hidden="1">
      <c r="A29" s="2" t="s">
        <v>142</v>
      </c>
      <c r="B29" s="7" t="str">
        <f>VLOOKUP(A29,'Food Encyclopedia'!$C$2:$K$999,3)&amp;","&amp;VLOOKUP(A29,'Food Encyclopedia'!$C$2:$K$999,4)&amp;","&amp;VLOOKUP(A29,'Food Encyclopedia'!$C$2:$K$999,5)&amp;","&amp;VLOOKUP(A29,'Food Encyclopedia'!$C$2:$K$999,6)</f>
        <v>Apple, red delicious, peel only, fresh,Washington,,Fruits</v>
      </c>
      <c r="C29" s="8" t="str">
        <f>VLOOKUP(A29,'Food Encyclopedia'!$C$2:$K$999,6)</f>
        <v>Fruits</v>
      </c>
      <c r="D29" s="8" t="str">
        <f>VLOOKUP(A29,'Food Encyclopedia'!$C$2:$K$999,7)</f>
        <v>Fruit</v>
      </c>
      <c r="E29" s="8">
        <f>VLOOKUP(A29,'Absolute Total Monosaccharide C'!$E$2:$T$999,3)</f>
        <v>0.15027</v>
      </c>
      <c r="F29" s="8">
        <f>VLOOKUP(A29,'Absolute Total Monosaccharide C'!$E$2:$T$999,4)</f>
        <v>0.03408</v>
      </c>
      <c r="G29" s="8">
        <f>VLOOKUP(A29,'Absolute Total Monosaccharide C'!$E$2:$T$999,5)</f>
        <v>0.067296</v>
      </c>
      <c r="H29" s="8">
        <f>VLOOKUP(A29,'Absolute Total Monosaccharide C'!$E$2:$T$999,6)</f>
        <v>0.017039</v>
      </c>
      <c r="I29" s="110">
        <f>VLOOKUP(A29,'Absolute Total Monosaccharide C'!$E$2:$T$999,7)</f>
        <v>0.04625</v>
      </c>
      <c r="J29" s="8">
        <f>VLOOKUP(A29,'Absolute Total Monosaccharide C'!$E$2:$T$999,8)</f>
        <v>0.004153</v>
      </c>
      <c r="K29" s="8">
        <f>VLOOKUP(A29,'Absolute Total Monosaccharide C'!$E$2:$T$999,9)</f>
        <v>0.002556</v>
      </c>
      <c r="L29" s="8">
        <f>VLOOKUP(A29,'Absolute Total Monosaccharide C'!$E$2:$T$999,10)</f>
        <v>0</v>
      </c>
      <c r="M29" s="8">
        <f>VLOOKUP(A29,'Absolute Total Monosaccharide C'!$E$2:$T$999,11)</f>
        <v>0.039016</v>
      </c>
      <c r="N29" s="8">
        <f>VLOOKUP(A29,'Absolute Total Monosaccharide C'!$E$2:$T$999,12)</f>
        <v>0</v>
      </c>
      <c r="O29" s="8">
        <f>VLOOKUP(A29,'Absolute Total Monosaccharide C'!$E$2:$T$999,13)</f>
        <v>0</v>
      </c>
      <c r="P29" s="8">
        <f>VLOOKUP(A29,'Absolute Total Monosaccharide C'!$E$2:$T$999,14)</f>
        <v>0.00237</v>
      </c>
      <c r="Q29" s="8">
        <f>VLOOKUP(A29,'Absolute Total Monosaccharide C'!$E$2:$T$999,15)</f>
        <v>0</v>
      </c>
      <c r="R29" s="8">
        <f>VLOOKUP(A29,'Absolute Total Monosaccharide C'!$E$2:$T$999,16)</f>
        <v>0</v>
      </c>
      <c r="S29" s="110">
        <f>VLOOKUP(A29,'Absolute Total Monosaccharide C'!$E$2:$T$999,2)</f>
        <v>10.22</v>
      </c>
      <c r="U29" s="8">
        <f t="shared" si="1"/>
        <v>0.063289</v>
      </c>
      <c r="V29" s="24">
        <f t="shared" si="2"/>
        <v>32</v>
      </c>
      <c r="W29" s="63">
        <f t="shared" si="3"/>
        <v>16</v>
      </c>
      <c r="X29" s="8">
        <f t="shared" si="4"/>
        <v>97</v>
      </c>
      <c r="Y29" s="63">
        <f t="shared" si="5"/>
        <v>34</v>
      </c>
      <c r="Z29" s="8">
        <f t="shared" si="6"/>
        <v>87</v>
      </c>
      <c r="AA29" s="124">
        <f t="shared" si="7"/>
        <v>113</v>
      </c>
      <c r="AB29" s="124">
        <f t="shared" si="8"/>
        <v>50</v>
      </c>
    </row>
    <row r="30" hidden="1">
      <c r="A30" s="2" t="s">
        <v>1008</v>
      </c>
      <c r="B30" s="8" t="str">
        <f>VLOOKUP(A30,'Food Encyclopedia'!$C$2:$K$999,3)&amp;","&amp;VLOOKUP(A30,'Food Encyclopedia'!$C$2:$K$999,4)&amp;","&amp;VLOOKUP(A30,'Food Encyclopedia'!$C$2:$K$999,5)&amp;","&amp;VLOOKUP(A30,'Food Encyclopedia'!$C$2:$K$999,6)</f>
        <v>Organic fruit &amp; vegetable puree, commercial product, pouch,Pumpkin Tree,Peter Rabbit Organics: banana, mango &amp; orange,Fruits</v>
      </c>
      <c r="C30" s="8" t="str">
        <f>VLOOKUP(A30,'Food Encyclopedia'!$C$2:$K$999,6)</f>
        <v>Fruits</v>
      </c>
      <c r="D30" s="8" t="str">
        <f>VLOOKUP(A30,'Food Encyclopedia'!$C$2:$K$999,7)</f>
        <v>Commercial weaning</v>
      </c>
      <c r="E30" s="8">
        <f>VLOOKUP(A30,'Absolute Total Monosaccharide C'!$E$2:$T$999,3)</f>
        <v>0.126946</v>
      </c>
      <c r="F30" s="8">
        <f>VLOOKUP(A30,'Absolute Total Monosaccharide C'!$E$2:$T$999,4)</f>
        <v>0.015855</v>
      </c>
      <c r="G30" s="8">
        <f>VLOOKUP(A30,'Absolute Total Monosaccharide C'!$E$2:$T$999,5)</f>
        <v>0.10888</v>
      </c>
      <c r="H30" s="8">
        <f>VLOOKUP(A30,'Absolute Total Monosaccharide C'!$E$2:$T$999,6)</f>
        <v>0.04063</v>
      </c>
      <c r="I30" s="110">
        <f>VLOOKUP(A30,'Absolute Total Monosaccharide C'!$E$2:$T$999,7)</f>
        <v>0.029015</v>
      </c>
      <c r="J30" s="8">
        <f>VLOOKUP(A30,'Absolute Total Monosaccharide C'!$E$2:$T$999,8)</f>
        <v>0</v>
      </c>
      <c r="K30" s="8">
        <f>VLOOKUP(A30,'Absolute Total Monosaccharide C'!$E$2:$T$999,9)</f>
        <v>0.001389</v>
      </c>
      <c r="L30" s="8">
        <f>VLOOKUP(A30,'Absolute Total Monosaccharide C'!$E$2:$T$999,10)</f>
        <v>0</v>
      </c>
      <c r="M30" s="8">
        <f>VLOOKUP(A30,'Absolute Total Monosaccharide C'!$E$2:$T$999,11)</f>
        <v>0.023497</v>
      </c>
      <c r="N30" s="8">
        <f>VLOOKUP(A30,'Absolute Total Monosaccharide C'!$E$2:$T$999,12)</f>
        <v>0</v>
      </c>
      <c r="O30" s="8">
        <f>VLOOKUP(A30,'Absolute Total Monosaccharide C'!$E$2:$T$999,13)</f>
        <v>0</v>
      </c>
      <c r="P30" s="8">
        <f>VLOOKUP(A30,'Absolute Total Monosaccharide C'!$E$2:$T$999,14)</f>
        <v>0.004366</v>
      </c>
      <c r="Q30" s="8">
        <f>VLOOKUP(A30,'Absolute Total Monosaccharide C'!$E$2:$T$999,15)</f>
        <v>0</v>
      </c>
      <c r="R30" s="8">
        <f>VLOOKUP(A30,'Absolute Total Monosaccharide C'!$E$2:$T$999,16)</f>
        <v>0</v>
      </c>
      <c r="S30" s="110">
        <f>VLOOKUP(A30,'Absolute Total Monosaccharide C'!$E$2:$T$999,2)</f>
        <v>9.91</v>
      </c>
      <c r="U30" s="8">
        <f t="shared" si="1"/>
        <v>0.069645</v>
      </c>
      <c r="V30" s="24">
        <f t="shared" si="2"/>
        <v>23</v>
      </c>
      <c r="W30" s="8">
        <f t="shared" si="3"/>
        <v>64</v>
      </c>
      <c r="X30" s="63">
        <f t="shared" si="4"/>
        <v>22</v>
      </c>
      <c r="Y30" s="8">
        <f t="shared" si="5"/>
        <v>90</v>
      </c>
      <c r="Z30" s="8">
        <f t="shared" si="6"/>
        <v>217</v>
      </c>
      <c r="AA30" s="124">
        <f t="shared" si="7"/>
        <v>86</v>
      </c>
      <c r="AB30" s="124">
        <f t="shared" si="8"/>
        <v>154</v>
      </c>
    </row>
    <row r="31" hidden="1">
      <c r="A31" s="2" t="s">
        <v>167</v>
      </c>
      <c r="B31" s="7" t="str">
        <f>VLOOKUP(A31,'Food Encyclopedia'!$C$2:$K$999,3)&amp;","&amp;VLOOKUP(A31,'Food Encyclopedia'!$C$2:$K$999,4)&amp;","&amp;VLOOKUP(A31,'Food Encyclopedia'!$C$2:$K$999,5)&amp;","&amp;VLOOKUP(A31,'Food Encyclopedia'!$C$2:$K$999,6)</f>
        <v>Pear, bartlett, peel only, fresh,NA,,Fruits</v>
      </c>
      <c r="C31" s="8" t="str">
        <f>VLOOKUP(A31,'Food Encyclopedia'!$C$2:$K$999,6)</f>
        <v>Fruits</v>
      </c>
      <c r="D31" s="8" t="str">
        <f>VLOOKUP(A31,'Food Encyclopedia'!$C$2:$K$999,7)</f>
        <v>Fruit</v>
      </c>
      <c r="E31" s="8">
        <f>VLOOKUP(A31,'Absolute Total Monosaccharide C'!$E$2:$T$999,3)</f>
        <v>0.080581</v>
      </c>
      <c r="F31" s="8">
        <f>VLOOKUP(A31,'Absolute Total Monosaccharide C'!$E$2:$T$999,4)</f>
        <v>0.008359</v>
      </c>
      <c r="G31" s="8">
        <f>VLOOKUP(A31,'Absolute Total Monosaccharide C'!$E$2:$T$999,5)</f>
        <v>0.020731</v>
      </c>
      <c r="H31" s="8">
        <f>VLOOKUP(A31,'Absolute Total Monosaccharide C'!$E$2:$T$999,6)</f>
        <v>0.020886</v>
      </c>
      <c r="I31" s="110">
        <f>VLOOKUP(A31,'Absolute Total Monosaccharide C'!$E$2:$T$999,7)</f>
        <v>0.028541</v>
      </c>
      <c r="J31" s="8">
        <f>VLOOKUP(A31,'Absolute Total Monosaccharide C'!$E$2:$T$999,8)</f>
        <v>0.002669</v>
      </c>
      <c r="K31" s="8">
        <f>VLOOKUP(A31,'Absolute Total Monosaccharide C'!$E$2:$T$999,9)</f>
        <v>0.001323</v>
      </c>
      <c r="L31" s="8">
        <f>VLOOKUP(A31,'Absolute Total Monosaccharide C'!$E$2:$T$999,10)</f>
        <v>0</v>
      </c>
      <c r="M31" s="8">
        <f>VLOOKUP(A31,'Absolute Total Monosaccharide C'!$E$2:$T$999,11)</f>
        <v>0.016218</v>
      </c>
      <c r="N31" s="8">
        <f>VLOOKUP(A31,'Absolute Total Monosaccharide C'!$E$2:$T$999,12)</f>
        <v>0</v>
      </c>
      <c r="O31" s="8">
        <f>VLOOKUP(A31,'Absolute Total Monosaccharide C'!$E$2:$T$999,13)</f>
        <v>0</v>
      </c>
      <c r="P31" s="8">
        <f>VLOOKUP(A31,'Absolute Total Monosaccharide C'!$E$2:$T$999,14)</f>
        <v>0.00234</v>
      </c>
      <c r="Q31" s="8">
        <f>VLOOKUP(A31,'Absolute Total Monosaccharide C'!$E$2:$T$999,15)</f>
        <v>0</v>
      </c>
      <c r="R31" s="8">
        <f>VLOOKUP(A31,'Absolute Total Monosaccharide C'!$E$2:$T$999,16)</f>
        <v>0</v>
      </c>
      <c r="S31" s="110">
        <f>VLOOKUP(A31,'Absolute Total Monosaccharide C'!$E$2:$T$999,2)</f>
        <v>10.44</v>
      </c>
      <c r="U31" s="8">
        <f t="shared" si="1"/>
        <v>0.049427</v>
      </c>
      <c r="V31" s="2">
        <f t="shared" si="2"/>
        <v>72</v>
      </c>
      <c r="W31" s="8">
        <f t="shared" si="3"/>
        <v>67</v>
      </c>
      <c r="X31" s="8">
        <f t="shared" si="4"/>
        <v>61</v>
      </c>
      <c r="Y31" s="8">
        <f t="shared" si="5"/>
        <v>200</v>
      </c>
      <c r="Z31" s="8">
        <f t="shared" si="6"/>
        <v>237</v>
      </c>
      <c r="AA31" s="124">
        <f t="shared" si="7"/>
        <v>128</v>
      </c>
      <c r="AB31" s="8">
        <f t="shared" si="8"/>
        <v>267</v>
      </c>
    </row>
    <row r="32" hidden="1">
      <c r="A32" s="2" t="s">
        <v>404</v>
      </c>
      <c r="B32" s="8" t="str">
        <f>VLOOKUP(A32,'Food Encyclopedia'!$C$2:$K$999,3)&amp;","&amp;VLOOKUP(A32,'Food Encyclopedia'!$C$2:$K$999,4)&amp;","&amp;VLOOKUP(A32,'Food Encyclopedia'!$C$2:$K$999,5)&amp;","&amp;VLOOKUP(A32,'Food Encyclopedia'!$C$2:$K$999,6)</f>
        <v>Carrot, baby, flesh, peeled,Organics,,Vegetables</v>
      </c>
      <c r="C32" s="8" t="str">
        <f>VLOOKUP(A32,'Food Encyclopedia'!$C$2:$K$999,6)</f>
        <v>Vegetables</v>
      </c>
      <c r="D32" s="8" t="str">
        <f>VLOOKUP(A32,'Food Encyclopedia'!$C$2:$K$999,7)</f>
        <v>Vegetable</v>
      </c>
      <c r="E32" s="8">
        <f>VLOOKUP(A32,'Absolute Total Monosaccharide C'!$E$2:$T$999,3)</f>
        <v>0.216091</v>
      </c>
      <c r="F32" s="8">
        <f>VLOOKUP(A32,'Absolute Total Monosaccharide C'!$E$2:$T$999,4)</f>
        <v>0.029694</v>
      </c>
      <c r="G32" s="8">
        <f>VLOOKUP(A32,'Absolute Total Monosaccharide C'!$E$2:$T$999,5)</f>
        <v>0.002821</v>
      </c>
      <c r="H32" s="8">
        <f>VLOOKUP(A32,'Absolute Total Monosaccharide C'!$E$2:$T$999,6)</f>
        <v>0.00759</v>
      </c>
      <c r="I32" s="110">
        <f>VLOOKUP(A32,'Absolute Total Monosaccharide C'!$E$2:$T$999,7)</f>
        <v>0.023397</v>
      </c>
      <c r="J32" s="8">
        <f>VLOOKUP(A32,'Absolute Total Monosaccharide C'!$E$2:$T$999,8)</f>
        <v>0.00234</v>
      </c>
      <c r="K32" s="8">
        <f>VLOOKUP(A32,'Absolute Total Monosaccharide C'!$E$2:$T$999,9)</f>
        <v>0.003902</v>
      </c>
      <c r="L32" s="8">
        <f>VLOOKUP(A32,'Absolute Total Monosaccharide C'!$E$2:$T$999,10)</f>
        <v>0</v>
      </c>
      <c r="M32" s="8">
        <f>VLOOKUP(A32,'Absolute Total Monosaccharide C'!$E$2:$T$999,11)</f>
        <v>0.035386</v>
      </c>
      <c r="N32" s="8">
        <f>VLOOKUP(A32,'Absolute Total Monosaccharide C'!$E$2:$T$999,12)</f>
        <v>0</v>
      </c>
      <c r="O32" s="8">
        <f>VLOOKUP(A32,'Absolute Total Monosaccharide C'!$E$2:$T$999,13)</f>
        <v>0</v>
      </c>
      <c r="P32" s="8">
        <f>VLOOKUP(A32,'Absolute Total Monosaccharide C'!$E$2:$T$999,14)</f>
        <v>0.004069</v>
      </c>
      <c r="Q32" s="8">
        <f>VLOOKUP(A32,'Absolute Total Monosaccharide C'!$E$2:$T$999,15)</f>
        <v>0</v>
      </c>
      <c r="R32" s="8">
        <f>VLOOKUP(A32,'Absolute Total Monosaccharide C'!$E$2:$T$999,16)</f>
        <v>0.000811</v>
      </c>
      <c r="S32" s="110">
        <f>VLOOKUP(A32,'Absolute Total Monosaccharide C'!$E$2:$T$999,2)</f>
        <v>10.26</v>
      </c>
      <c r="T32" s="2">
        <v>0.99305539</v>
      </c>
      <c r="U32" s="8">
        <f t="shared" si="1"/>
        <v>0.030987</v>
      </c>
      <c r="V32" s="2">
        <f t="shared" si="2"/>
        <v>172</v>
      </c>
      <c r="W32" s="8">
        <f t="shared" si="3"/>
        <v>111</v>
      </c>
      <c r="X32" s="8">
        <f t="shared" si="4"/>
        <v>291</v>
      </c>
      <c r="Y32" s="63">
        <f t="shared" si="5"/>
        <v>44</v>
      </c>
      <c r="Z32" s="8">
        <f t="shared" si="6"/>
        <v>33</v>
      </c>
      <c r="AA32" s="8">
        <f t="shared" si="7"/>
        <v>402</v>
      </c>
      <c r="AB32" s="124">
        <f t="shared" si="8"/>
        <v>155</v>
      </c>
    </row>
    <row r="33" hidden="1">
      <c r="A33" s="2" t="s">
        <v>409</v>
      </c>
      <c r="B33" s="8" t="str">
        <f>VLOOKUP(A33,'Food Encyclopedia'!$C$2:$K$999,3)&amp;","&amp;VLOOKUP(A33,'Food Encyclopedia'!$C$2:$K$999,4)&amp;","&amp;VLOOKUP(A33,'Food Encyclopedia'!$C$2:$K$999,5)&amp;","&amp;VLOOKUP(A33,'Food Encyclopedia'!$C$2:$K$999,6)</f>
        <v>Carrot, baby, rainbow (purple), peeled,Organics,,Vegetables</v>
      </c>
      <c r="C33" s="8" t="str">
        <f>VLOOKUP(A33,'Food Encyclopedia'!$C$2:$K$999,6)</f>
        <v>Vegetables</v>
      </c>
      <c r="D33" s="8" t="str">
        <f>VLOOKUP(A33,'Food Encyclopedia'!$C$2:$K$999,7)</f>
        <v>Vegetable</v>
      </c>
      <c r="E33" s="8">
        <f>VLOOKUP(A33,'Absolute Total Monosaccharide C'!$E$2:$T$999,3)</f>
        <v>0.326013</v>
      </c>
      <c r="F33" s="8">
        <f>VLOOKUP(A33,'Absolute Total Monosaccharide C'!$E$2:$T$999,4)</f>
        <v>0.037625</v>
      </c>
      <c r="G33" s="8">
        <f>VLOOKUP(A33,'Absolute Total Monosaccharide C'!$E$2:$T$999,5)</f>
        <v>0.069041</v>
      </c>
      <c r="H33" s="8">
        <f>VLOOKUP(A33,'Absolute Total Monosaccharide C'!$E$2:$T$999,6)</f>
        <v>0.007622</v>
      </c>
      <c r="I33" s="110">
        <f>VLOOKUP(A33,'Absolute Total Monosaccharide C'!$E$2:$T$999,7)</f>
        <v>0.022552</v>
      </c>
      <c r="J33" s="8">
        <f>VLOOKUP(A33,'Absolute Total Monosaccharide C'!$E$2:$T$999,8)</f>
        <v>0.001537</v>
      </c>
      <c r="K33" s="8">
        <f>VLOOKUP(A33,'Absolute Total Monosaccharide C'!$E$2:$T$999,9)</f>
        <v>0.003364</v>
      </c>
      <c r="L33" s="8">
        <f>VLOOKUP(A33,'Absolute Total Monosaccharide C'!$E$2:$T$999,10)</f>
        <v>0</v>
      </c>
      <c r="M33" s="8">
        <f>VLOOKUP(A33,'Absolute Total Monosaccharide C'!$E$2:$T$999,11)</f>
        <v>0.038017</v>
      </c>
      <c r="N33" s="8">
        <f>VLOOKUP(A33,'Absolute Total Monosaccharide C'!$E$2:$T$999,12)</f>
        <v>0</v>
      </c>
      <c r="O33" s="8">
        <f>VLOOKUP(A33,'Absolute Total Monosaccharide C'!$E$2:$T$999,13)</f>
        <v>0</v>
      </c>
      <c r="P33" s="8">
        <f>VLOOKUP(A33,'Absolute Total Monosaccharide C'!$E$2:$T$999,14)</f>
        <v>0.004287</v>
      </c>
      <c r="Q33" s="8">
        <f>VLOOKUP(A33,'Absolute Total Monosaccharide C'!$E$2:$T$999,15)</f>
        <v>0</v>
      </c>
      <c r="R33" s="8">
        <f>VLOOKUP(A33,'Absolute Total Monosaccharide C'!$E$2:$T$999,16)</f>
        <v>0.00039</v>
      </c>
      <c r="S33" s="110">
        <f>VLOOKUP(A33,'Absolute Total Monosaccharide C'!$E$2:$T$999,2)</f>
        <v>10.35</v>
      </c>
      <c r="T33" s="2">
        <v>0.966368626</v>
      </c>
      <c r="U33" s="8">
        <f t="shared" si="1"/>
        <v>0.030174</v>
      </c>
      <c r="V33" s="2">
        <f t="shared" si="2"/>
        <v>183</v>
      </c>
      <c r="W33" s="8">
        <f t="shared" si="3"/>
        <v>120</v>
      </c>
      <c r="X33" s="8">
        <f t="shared" si="4"/>
        <v>289</v>
      </c>
      <c r="Y33" s="63">
        <f t="shared" si="5"/>
        <v>37</v>
      </c>
      <c r="Z33" s="8">
        <f t="shared" si="6"/>
        <v>50</v>
      </c>
      <c r="AA33" s="8">
        <f t="shared" si="7"/>
        <v>409</v>
      </c>
      <c r="AB33" s="124">
        <f t="shared" si="8"/>
        <v>157</v>
      </c>
    </row>
    <row r="34" hidden="1">
      <c r="A34" s="2" t="s">
        <v>402</v>
      </c>
      <c r="B34" s="8" t="str">
        <f>VLOOKUP(A34,'Food Encyclopedia'!$C$2:$K$999,3)&amp;","&amp;VLOOKUP(A34,'Food Encyclopedia'!$C$2:$K$999,4)&amp;","&amp;VLOOKUP(A34,'Food Encyclopedia'!$C$2:$K$999,5)&amp;","&amp;VLOOKUP(A34,'Food Encyclopedia'!$C$2:$K$999,6)</f>
        <v>Carrot, baby, flesh, peeled,Organics,,Vegetables</v>
      </c>
      <c r="C34" s="8" t="str">
        <f>VLOOKUP(A34,'Food Encyclopedia'!$C$2:$K$999,6)</f>
        <v>Vegetables</v>
      </c>
      <c r="D34" s="8" t="str">
        <f>VLOOKUP(A34,'Food Encyclopedia'!$C$2:$K$999,7)</f>
        <v>Vegetable</v>
      </c>
      <c r="E34" s="8">
        <f>VLOOKUP(A34,'Absolute Total Monosaccharide C'!$E$2:$T$999,3)</f>
        <v>0.245477</v>
      </c>
      <c r="F34" s="8">
        <f>VLOOKUP(A34,'Absolute Total Monosaccharide C'!$E$2:$T$999,4)</f>
        <v>0.035955</v>
      </c>
      <c r="G34" s="8">
        <f>VLOOKUP(A34,'Absolute Total Monosaccharide C'!$E$2:$T$999,5)</f>
        <v>0.024085</v>
      </c>
      <c r="H34" s="8">
        <f>VLOOKUP(A34,'Absolute Total Monosaccharide C'!$E$2:$T$999,6)</f>
        <v>0.005045</v>
      </c>
      <c r="I34" s="110">
        <f>VLOOKUP(A34,'Absolute Total Monosaccharide C'!$E$2:$T$999,7)</f>
        <v>0.021681</v>
      </c>
      <c r="J34" s="8">
        <f>VLOOKUP(A34,'Absolute Total Monosaccharide C'!$E$2:$T$999,8)</f>
        <v>0.003849</v>
      </c>
      <c r="K34" s="8">
        <f>VLOOKUP(A34,'Absolute Total Monosaccharide C'!$E$2:$T$999,9)</f>
        <v>0.0035</v>
      </c>
      <c r="L34" s="8">
        <f>VLOOKUP(A34,'Absolute Total Monosaccharide C'!$E$2:$T$999,10)</f>
        <v>0</v>
      </c>
      <c r="M34" s="8">
        <f>VLOOKUP(A34,'Absolute Total Monosaccharide C'!$E$2:$T$999,11)</f>
        <v>0.041219</v>
      </c>
      <c r="N34" s="8">
        <f>VLOOKUP(A34,'Absolute Total Monosaccharide C'!$E$2:$T$999,12)</f>
        <v>0</v>
      </c>
      <c r="O34" s="8">
        <f>VLOOKUP(A34,'Absolute Total Monosaccharide C'!$E$2:$T$999,13)</f>
        <v>0</v>
      </c>
      <c r="P34" s="8">
        <f>VLOOKUP(A34,'Absolute Total Monosaccharide C'!$E$2:$T$999,14)</f>
        <v>0.004775</v>
      </c>
      <c r="Q34" s="8">
        <f>VLOOKUP(A34,'Absolute Total Monosaccharide C'!$E$2:$T$999,15)</f>
        <v>0</v>
      </c>
      <c r="R34" s="8">
        <f>VLOOKUP(A34,'Absolute Total Monosaccharide C'!$E$2:$T$999,16)</f>
        <v>0.000431</v>
      </c>
      <c r="S34" s="110">
        <f>VLOOKUP(A34,'Absolute Total Monosaccharide C'!$E$2:$T$999,2)</f>
        <v>10.32</v>
      </c>
      <c r="T34" s="2">
        <v>1.09816866</v>
      </c>
      <c r="U34" s="8">
        <f t="shared" si="1"/>
        <v>0.026726</v>
      </c>
      <c r="V34" s="2">
        <f t="shared" si="2"/>
        <v>222</v>
      </c>
      <c r="W34" s="8">
        <f t="shared" si="3"/>
        <v>133</v>
      </c>
      <c r="X34" s="8">
        <f t="shared" si="4"/>
        <v>380</v>
      </c>
      <c r="Y34" s="63">
        <f t="shared" si="5"/>
        <v>28</v>
      </c>
      <c r="Z34" s="8">
        <f t="shared" si="6"/>
        <v>46</v>
      </c>
      <c r="AA34" s="8">
        <f t="shared" si="7"/>
        <v>513</v>
      </c>
      <c r="AB34" s="124">
        <f t="shared" si="8"/>
        <v>161</v>
      </c>
    </row>
    <row r="35" hidden="1">
      <c r="A35" s="2" t="s">
        <v>358</v>
      </c>
      <c r="B35" s="8" t="str">
        <f>VLOOKUP(A35,'Food Encyclopedia'!$C$2:$K$999,3)&amp;","&amp;VLOOKUP(A35,'Food Encyclopedia'!$C$2:$K$999,4)&amp;","&amp;VLOOKUP(A35,'Food Encyclopedia'!$C$2:$K$999,5)&amp;","&amp;VLOOKUP(A35,'Food Encyclopedia'!$C$2:$K$999,6)</f>
        <v>Chard, green, leaves and stalk, fresh,Cal-Organic,,Vegetables</v>
      </c>
      <c r="C35" s="8" t="str">
        <f>VLOOKUP(A35,'Food Encyclopedia'!$C$2:$K$999,6)</f>
        <v>Vegetables</v>
      </c>
      <c r="D35" s="8" t="str">
        <f>VLOOKUP(A35,'Food Encyclopedia'!$C$2:$K$999,7)</f>
        <v>Vegetable</v>
      </c>
      <c r="E35" s="8">
        <f>VLOOKUP(A35,'Absolute Total Monosaccharide C'!$E$2:$T$999,3)</f>
        <v>0.074886</v>
      </c>
      <c r="F35" s="8">
        <f>VLOOKUP(A35,'Absolute Total Monosaccharide C'!$E$2:$T$999,4)</f>
        <v>0.035702</v>
      </c>
      <c r="G35" s="8">
        <f>VLOOKUP(A35,'Absolute Total Monosaccharide C'!$E$2:$T$999,5)</f>
        <v>0</v>
      </c>
      <c r="H35" s="8">
        <f>VLOOKUP(A35,'Absolute Total Monosaccharide C'!$E$2:$T$999,6)</f>
        <v>0.027169</v>
      </c>
      <c r="I35" s="110">
        <f>VLOOKUP(A35,'Absolute Total Monosaccharide C'!$E$2:$T$999,7)</f>
        <v>0.064654</v>
      </c>
      <c r="J35" s="8">
        <f>VLOOKUP(A35,'Absolute Total Monosaccharide C'!$E$2:$T$999,8)</f>
        <v>0.003081</v>
      </c>
      <c r="K35" s="8">
        <f>VLOOKUP(A35,'Absolute Total Monosaccharide C'!$E$2:$T$999,9)</f>
        <v>0.006897</v>
      </c>
      <c r="L35" s="8">
        <f>VLOOKUP(A35,'Absolute Total Monosaccharide C'!$E$2:$T$999,10)</f>
        <v>0</v>
      </c>
      <c r="M35" s="8">
        <f>VLOOKUP(A35,'Absolute Total Monosaccharide C'!$E$2:$T$999,11)</f>
        <v>0.018991</v>
      </c>
      <c r="N35" s="8">
        <f>VLOOKUP(A35,'Absolute Total Monosaccharide C'!$E$2:$T$999,12)</f>
        <v>0</v>
      </c>
      <c r="O35" s="8">
        <f>VLOOKUP(A35,'Absolute Total Monosaccharide C'!$E$2:$T$999,13)</f>
        <v>0</v>
      </c>
      <c r="P35" s="8">
        <f>VLOOKUP(A35,'Absolute Total Monosaccharide C'!$E$2:$T$999,14)</f>
        <v>0.001652</v>
      </c>
      <c r="Q35" s="8">
        <f>VLOOKUP(A35,'Absolute Total Monosaccharide C'!$E$2:$T$999,15)</f>
        <v>0</v>
      </c>
      <c r="R35" s="8">
        <f>VLOOKUP(A35,'Absolute Total Monosaccharide C'!$E$2:$T$999,16)</f>
        <v>0.001403</v>
      </c>
      <c r="S35" s="110">
        <f>VLOOKUP(A35,'Absolute Total Monosaccharide C'!$E$2:$T$999,2)</f>
        <v>10.03</v>
      </c>
      <c r="T35" s="2">
        <v>0.331187032</v>
      </c>
      <c r="U35" s="8">
        <f t="shared" si="1"/>
        <v>0.091823</v>
      </c>
      <c r="V35" s="24">
        <f t="shared" si="2"/>
        <v>10</v>
      </c>
      <c r="W35" s="63">
        <f t="shared" si="3"/>
        <v>3</v>
      </c>
      <c r="X35" s="63">
        <f t="shared" si="4"/>
        <v>41</v>
      </c>
      <c r="Y35" s="8">
        <f t="shared" si="5"/>
        <v>154</v>
      </c>
      <c r="Z35" s="8">
        <f t="shared" si="6"/>
        <v>11</v>
      </c>
      <c r="AA35" s="124">
        <f t="shared" si="7"/>
        <v>44</v>
      </c>
      <c r="AB35" s="124">
        <f t="shared" si="8"/>
        <v>157</v>
      </c>
    </row>
    <row r="36" hidden="1">
      <c r="A36" s="2" t="s">
        <v>175</v>
      </c>
      <c r="B36" s="8" t="str">
        <f>VLOOKUP(A36,'Food Encyclopedia'!$C$2:$K$999,3)&amp;","&amp;VLOOKUP(A36,'Food Encyclopedia'!$C$2:$K$999,4)&amp;","&amp;VLOOKUP(A36,'Food Encyclopedia'!$C$2:$K$999,5)&amp;","&amp;VLOOKUP(A36,'Food Encyclopedia'!$C$2:$K$999,6)</f>
        <v>Pear, d'anjou, flesh only, fresh,NA,,Fruits</v>
      </c>
      <c r="C36" s="8" t="str">
        <f>VLOOKUP(A36,'Food Encyclopedia'!$C$2:$K$999,6)</f>
        <v>Fruits</v>
      </c>
      <c r="D36" s="8" t="str">
        <f>VLOOKUP(A36,'Food Encyclopedia'!$C$2:$K$999,7)</f>
        <v>Fruit</v>
      </c>
      <c r="E36" s="8">
        <f>VLOOKUP(A36,'Absolute Total Monosaccharide C'!$E$2:$T$999,3)</f>
        <v>0.333311</v>
      </c>
      <c r="F36" s="8">
        <f>VLOOKUP(A36,'Absolute Total Monosaccharide C'!$E$2:$T$999,4)</f>
        <v>0.036676</v>
      </c>
      <c r="G36" s="8">
        <f>VLOOKUP(A36,'Absolute Total Monosaccharide C'!$E$2:$T$999,5)</f>
        <v>0.104962</v>
      </c>
      <c r="H36" s="8">
        <f>VLOOKUP(A36,'Absolute Total Monosaccharide C'!$E$2:$T$999,6)</f>
        <v>0.003114</v>
      </c>
      <c r="I36" s="110">
        <f>VLOOKUP(A36,'Absolute Total Monosaccharide C'!$E$2:$T$999,7)</f>
        <v>0.020983</v>
      </c>
      <c r="J36" s="8">
        <f>VLOOKUP(A36,'Absolute Total Monosaccharide C'!$E$2:$T$999,8)</f>
        <v>0.000484</v>
      </c>
      <c r="K36" s="8">
        <f>VLOOKUP(A36,'Absolute Total Monosaccharide C'!$E$2:$T$999,9)</f>
        <v>0.00317</v>
      </c>
      <c r="L36" s="8">
        <f>VLOOKUP(A36,'Absolute Total Monosaccharide C'!$E$2:$T$999,10)</f>
        <v>0</v>
      </c>
      <c r="M36" s="8">
        <f>VLOOKUP(A36,'Absolute Total Monosaccharide C'!$E$2:$T$999,11)</f>
        <v>0.043887</v>
      </c>
      <c r="N36" s="8">
        <f>VLOOKUP(A36,'Absolute Total Monosaccharide C'!$E$2:$T$999,12)</f>
        <v>0</v>
      </c>
      <c r="O36" s="8">
        <f>VLOOKUP(A36,'Absolute Total Monosaccharide C'!$E$2:$T$999,13)</f>
        <v>0</v>
      </c>
      <c r="P36" s="8">
        <f>VLOOKUP(A36,'Absolute Total Monosaccharide C'!$E$2:$T$999,14)</f>
        <v>0.002148</v>
      </c>
      <c r="Q36" s="8">
        <f>VLOOKUP(A36,'Absolute Total Monosaccharide C'!$E$2:$T$999,15)</f>
        <v>0</v>
      </c>
      <c r="R36" s="8">
        <f>VLOOKUP(A36,'Absolute Total Monosaccharide C'!$E$2:$T$999,16)</f>
        <v>0.000429</v>
      </c>
      <c r="S36" s="110">
        <f>VLOOKUP(A36,'Absolute Total Monosaccharide C'!$E$2:$T$999,2)</f>
        <v>10.26</v>
      </c>
      <c r="U36" s="8">
        <f t="shared" si="1"/>
        <v>0.024097</v>
      </c>
      <c r="V36" s="2">
        <f t="shared" si="2"/>
        <v>262</v>
      </c>
      <c r="W36" s="8">
        <f t="shared" si="3"/>
        <v>142</v>
      </c>
      <c r="X36" s="8">
        <f t="shared" si="4"/>
        <v>466</v>
      </c>
      <c r="Y36" s="63">
        <f t="shared" si="5"/>
        <v>25</v>
      </c>
      <c r="Z36" s="8">
        <f t="shared" si="6"/>
        <v>59</v>
      </c>
      <c r="AA36" s="8">
        <f t="shared" si="7"/>
        <v>608</v>
      </c>
      <c r="AB36" s="124">
        <f t="shared" si="8"/>
        <v>167</v>
      </c>
    </row>
    <row r="37" hidden="1">
      <c r="A37" s="2" t="s">
        <v>387</v>
      </c>
      <c r="B37" s="8" t="str">
        <f>VLOOKUP(A37,'Food Encyclopedia'!$C$2:$K$999,3)&amp;","&amp;VLOOKUP(A37,'Food Encyclopedia'!$C$2:$K$999,4)&amp;","&amp;VLOOKUP(A37,'Food Encyclopedia'!$C$2:$K$999,5)&amp;","&amp;VLOOKUP(A37,'Food Encyclopedia'!$C$2:$K$999,6)</f>
        <v>Cauliflower, NA (small), florets and stalk, fresh,NA,,Vegetables</v>
      </c>
      <c r="C37" s="8" t="str">
        <f>VLOOKUP(A37,'Food Encyclopedia'!$C$2:$K$999,6)</f>
        <v>Vegetables</v>
      </c>
      <c r="D37" s="8" t="str">
        <f>VLOOKUP(A37,'Food Encyclopedia'!$C$2:$K$999,7)</f>
        <v>Vegetable</v>
      </c>
      <c r="E37" s="8">
        <f>VLOOKUP(A37,'Absolute Total Monosaccharide C'!$E$2:$T$999,3)</f>
        <v>0.107814</v>
      </c>
      <c r="F37" s="8">
        <f>VLOOKUP(A37,'Absolute Total Monosaccharide C'!$E$2:$T$999,4)</f>
        <v>0.023816</v>
      </c>
      <c r="G37" s="8">
        <f>VLOOKUP(A37,'Absolute Total Monosaccharide C'!$E$2:$T$999,5)</f>
        <v>0</v>
      </c>
      <c r="H37" s="8">
        <f>VLOOKUP(A37,'Absolute Total Monosaccharide C'!$E$2:$T$999,6)</f>
        <v>0.011197</v>
      </c>
      <c r="I37" s="110">
        <f>VLOOKUP(A37,'Absolute Total Monosaccharide C'!$E$2:$T$999,7)</f>
        <v>0.030434</v>
      </c>
      <c r="J37" s="8">
        <f>VLOOKUP(A37,'Absolute Total Monosaccharide C'!$E$2:$T$999,8)</f>
        <v>0.003267</v>
      </c>
      <c r="K37" s="8">
        <f>VLOOKUP(A37,'Absolute Total Monosaccharide C'!$E$2:$T$999,9)</f>
        <v>0.003209</v>
      </c>
      <c r="L37" s="8">
        <f>VLOOKUP(A37,'Absolute Total Monosaccharide C'!$E$2:$T$999,10)</f>
        <v>0</v>
      </c>
      <c r="M37" s="8">
        <f>VLOOKUP(A37,'Absolute Total Monosaccharide C'!$E$2:$T$999,11)</f>
        <v>0.022403</v>
      </c>
      <c r="N37" s="8">
        <f>VLOOKUP(A37,'Absolute Total Monosaccharide C'!$E$2:$T$999,12)</f>
        <v>0</v>
      </c>
      <c r="O37" s="8">
        <f>VLOOKUP(A37,'Absolute Total Monosaccharide C'!$E$2:$T$999,13)</f>
        <v>0</v>
      </c>
      <c r="P37" s="8">
        <f>VLOOKUP(A37,'Absolute Total Monosaccharide C'!$E$2:$T$999,14)</f>
        <v>0.003448</v>
      </c>
      <c r="Q37" s="8">
        <f>VLOOKUP(A37,'Absolute Total Monosaccharide C'!$E$2:$T$999,15)</f>
        <v>0</v>
      </c>
      <c r="R37" s="8">
        <f>VLOOKUP(A37,'Absolute Total Monosaccharide C'!$E$2:$T$999,16)</f>
        <v>0.002855</v>
      </c>
      <c r="S37" s="110">
        <f>VLOOKUP(A37,'Absolute Total Monosaccharide C'!$E$2:$T$999,2)</f>
        <v>10.41</v>
      </c>
      <c r="T37" s="2">
        <v>0.497530054</v>
      </c>
      <c r="U37" s="8">
        <f t="shared" si="1"/>
        <v>0.041631</v>
      </c>
      <c r="V37" s="2">
        <f t="shared" si="2"/>
        <v>101</v>
      </c>
      <c r="W37" s="63">
        <f t="shared" si="3"/>
        <v>57</v>
      </c>
      <c r="X37" s="8">
        <f t="shared" si="4"/>
        <v>192</v>
      </c>
      <c r="Y37" s="8">
        <f t="shared" si="5"/>
        <v>104</v>
      </c>
      <c r="Z37" s="8">
        <f t="shared" si="6"/>
        <v>56</v>
      </c>
      <c r="AA37" s="8">
        <f t="shared" si="7"/>
        <v>249</v>
      </c>
      <c r="AB37" s="124">
        <f t="shared" si="8"/>
        <v>161</v>
      </c>
    </row>
    <row r="38" hidden="1">
      <c r="A38" s="2" t="s">
        <v>136</v>
      </c>
      <c r="B38" s="7" t="str">
        <f>VLOOKUP(A38,'Food Encyclopedia'!$C$2:$K$999,3)&amp;","&amp;VLOOKUP(A38,'Food Encyclopedia'!$C$2:$K$999,4)&amp;","&amp;VLOOKUP(A38,'Food Encyclopedia'!$C$2:$K$999,5)&amp;","&amp;VLOOKUP(A38,'Food Encyclopedia'!$C$2:$K$999,6)</f>
        <v>Apple, golden del, peel only, fresh,Washington,,Fruits</v>
      </c>
      <c r="C38" s="8" t="str">
        <f>VLOOKUP(A38,'Food Encyclopedia'!$C$2:$K$999,6)</f>
        <v>Fruits</v>
      </c>
      <c r="D38" s="8" t="str">
        <f>VLOOKUP(A38,'Food Encyclopedia'!$C$2:$K$999,7)</f>
        <v>Fruit</v>
      </c>
      <c r="E38" s="8">
        <f>VLOOKUP(A38,'Absolute Total Monosaccharide C'!$E$2:$T$999,3)</f>
        <v>0.151513</v>
      </c>
      <c r="F38" s="8">
        <f>VLOOKUP(A38,'Absolute Total Monosaccharide C'!$E$2:$T$999,4)</f>
        <v>0.024831</v>
      </c>
      <c r="G38" s="8">
        <f>VLOOKUP(A38,'Absolute Total Monosaccharide C'!$E$2:$T$999,5)</f>
        <v>0.133894</v>
      </c>
      <c r="H38" s="8">
        <f>VLOOKUP(A38,'Absolute Total Monosaccharide C'!$E$2:$T$999,6)</f>
        <v>0.017289</v>
      </c>
      <c r="I38" s="110">
        <f>VLOOKUP(A38,'Absolute Total Monosaccharide C'!$E$2:$T$999,7)</f>
        <v>0.031991</v>
      </c>
      <c r="J38" s="8">
        <f>VLOOKUP(A38,'Absolute Total Monosaccharide C'!$E$2:$T$999,8)</f>
        <v>0.00406</v>
      </c>
      <c r="K38" s="8">
        <f>VLOOKUP(A38,'Absolute Total Monosaccharide C'!$E$2:$T$999,9)</f>
        <v>0.00235</v>
      </c>
      <c r="L38" s="8">
        <f>VLOOKUP(A38,'Absolute Total Monosaccharide C'!$E$2:$T$999,10)</f>
        <v>0</v>
      </c>
      <c r="M38" s="8">
        <f>VLOOKUP(A38,'Absolute Total Monosaccharide C'!$E$2:$T$999,11)</f>
        <v>0.035212</v>
      </c>
      <c r="N38" s="8">
        <f>VLOOKUP(A38,'Absolute Total Monosaccharide C'!$E$2:$T$999,12)</f>
        <v>0</v>
      </c>
      <c r="O38" s="8">
        <f>VLOOKUP(A38,'Absolute Total Monosaccharide C'!$E$2:$T$999,13)</f>
        <v>0</v>
      </c>
      <c r="P38" s="8">
        <f>VLOOKUP(A38,'Absolute Total Monosaccharide C'!$E$2:$T$999,14)</f>
        <v>0.003621</v>
      </c>
      <c r="Q38" s="8">
        <f>VLOOKUP(A38,'Absolute Total Monosaccharide C'!$E$2:$T$999,15)</f>
        <v>0</v>
      </c>
      <c r="R38" s="8">
        <f>VLOOKUP(A38,'Absolute Total Monosaccharide C'!$E$2:$T$999,16)</f>
        <v>0</v>
      </c>
      <c r="S38" s="110">
        <f>VLOOKUP(A38,'Absolute Total Monosaccharide C'!$E$2:$T$999,2)</f>
        <v>10.26</v>
      </c>
      <c r="U38" s="8">
        <f t="shared" si="1"/>
        <v>0.04928</v>
      </c>
      <c r="V38" s="2">
        <f t="shared" si="2"/>
        <v>73</v>
      </c>
      <c r="W38" s="63">
        <f t="shared" si="3"/>
        <v>48</v>
      </c>
      <c r="X38" s="8">
        <f t="shared" si="4"/>
        <v>91</v>
      </c>
      <c r="Y38" s="63">
        <f t="shared" si="5"/>
        <v>46</v>
      </c>
      <c r="Z38" s="8">
        <f t="shared" si="6"/>
        <v>101</v>
      </c>
      <c r="AA38" s="124">
        <f t="shared" si="7"/>
        <v>139</v>
      </c>
      <c r="AB38" s="124">
        <f t="shared" si="8"/>
        <v>94</v>
      </c>
    </row>
    <row r="39" hidden="1">
      <c r="A39" s="2" t="s">
        <v>839</v>
      </c>
      <c r="B39" s="8" t="str">
        <f>VLOOKUP(A39,'Food Encyclopedia'!$C$2:$K$999,3)&amp;","&amp;VLOOKUP(A39,'Food Encyclopedia'!$C$2:$K$999,4)&amp;","&amp;VLOOKUP(A39,'Food Encyclopedia'!$C$2:$K$999,5)&amp;","&amp;VLOOKUP(A39,'Food Encyclopedia'!$C$2:$K$999,6)</f>
        <v>Organic Baby Food, commercial product, pouch,Organics Happy Baby,Pears (1/2), kale (1 cup), spinach (1/3 cup) , Stage 2 (6+ months),Fruits</v>
      </c>
      <c r="C39" s="8" t="str">
        <f>VLOOKUP(A39,'Food Encyclopedia'!$C$2:$K$999,6)</f>
        <v>Fruits</v>
      </c>
      <c r="D39" s="8" t="str">
        <f>VLOOKUP(A39,'Food Encyclopedia'!$C$2:$K$999,7)</f>
        <v>Commercial weaning</v>
      </c>
      <c r="E39" s="8">
        <f>VLOOKUP(A39,'Absolute Total Monosaccharide C'!$E$2:$T$999,3)</f>
        <v>0.106997</v>
      </c>
      <c r="F39" s="8">
        <f>VLOOKUP(A39,'Absolute Total Monosaccharide C'!$E$2:$T$999,4)</f>
        <v>0.015849</v>
      </c>
      <c r="G39" s="8">
        <f>VLOOKUP(A39,'Absolute Total Monosaccharide C'!$E$2:$T$999,5)</f>
        <v>0.043675</v>
      </c>
      <c r="H39" s="8">
        <f>VLOOKUP(A39,'Absolute Total Monosaccharide C'!$E$2:$T$999,6)</f>
        <v>0.041954</v>
      </c>
      <c r="I39" s="110">
        <f>VLOOKUP(A39,'Absolute Total Monosaccharide C'!$E$2:$T$999,7)</f>
        <v>0.026123</v>
      </c>
      <c r="J39" s="8">
        <f>VLOOKUP(A39,'Absolute Total Monosaccharide C'!$E$2:$T$999,8)</f>
        <v>0.004352</v>
      </c>
      <c r="K39" s="8">
        <f>VLOOKUP(A39,'Absolute Total Monosaccharide C'!$E$2:$T$999,9)</f>
        <v>0.00262</v>
      </c>
      <c r="L39" s="8">
        <f>VLOOKUP(A39,'Absolute Total Monosaccharide C'!$E$2:$T$999,10)</f>
        <v>0</v>
      </c>
      <c r="M39" s="8">
        <f>VLOOKUP(A39,'Absolute Total Monosaccharide C'!$E$2:$T$999,11)</f>
        <v>0.025882</v>
      </c>
      <c r="N39" s="8">
        <f>VLOOKUP(A39,'Absolute Total Monosaccharide C'!$E$2:$T$999,12)</f>
        <v>0.000412</v>
      </c>
      <c r="O39" s="8">
        <f>VLOOKUP(A39,'Absolute Total Monosaccharide C'!$E$2:$T$999,13)</f>
        <v>0.000166</v>
      </c>
      <c r="P39" s="8">
        <f>VLOOKUP(A39,'Absolute Total Monosaccharide C'!$E$2:$T$999,14)</f>
        <v>0.001221</v>
      </c>
      <c r="Q39" s="8">
        <f>VLOOKUP(A39,'Absolute Total Monosaccharide C'!$E$2:$T$999,15)</f>
        <v>0</v>
      </c>
      <c r="R39" s="8">
        <f>VLOOKUP(A39,'Absolute Total Monosaccharide C'!$E$2:$T$999,16)</f>
        <v>0.000472</v>
      </c>
      <c r="S39" s="110">
        <f>VLOOKUP(A39,'Absolute Total Monosaccharide C'!$E$2:$T$999,2)</f>
        <v>10.29</v>
      </c>
      <c r="U39" s="8">
        <f t="shared" si="1"/>
        <v>0.068077</v>
      </c>
      <c r="V39" s="24">
        <f t="shared" si="2"/>
        <v>26</v>
      </c>
      <c r="W39" s="8">
        <f t="shared" si="3"/>
        <v>91</v>
      </c>
      <c r="X39" s="63">
        <f t="shared" si="4"/>
        <v>21</v>
      </c>
      <c r="Y39" s="8">
        <f t="shared" si="5"/>
        <v>77</v>
      </c>
      <c r="Z39" s="8">
        <f t="shared" si="6"/>
        <v>79</v>
      </c>
      <c r="AA39" s="124">
        <f t="shared" si="7"/>
        <v>112</v>
      </c>
      <c r="AB39" s="124">
        <f t="shared" si="8"/>
        <v>168</v>
      </c>
    </row>
    <row r="40" hidden="1">
      <c r="A40" s="2" t="s">
        <v>934</v>
      </c>
      <c r="B40" s="8" t="str">
        <f>VLOOKUP(A40,'Food Encyclopedia'!$C$2:$K$999,3)&amp;","&amp;VLOOKUP(A40,'Food Encyclopedia'!$C$2:$K$999,4)&amp;","&amp;VLOOKUP(A40,'Food Encyclopedia'!$C$2:$K$999,5)&amp;","&amp;VLOOKUP(A40,'Food Encyclopedia'!$C$2:$K$999,6)</f>
        <v>Organic baby food, commercial product, pouch,Plum Organics,Apples (1/2), broccoli spear (1/2), Stage 2 (6+ months),Fruits</v>
      </c>
      <c r="C40" s="8" t="str">
        <f>VLOOKUP(A40,'Food Encyclopedia'!$C$2:$K$999,6)</f>
        <v>Fruits</v>
      </c>
      <c r="D40" s="8" t="str">
        <f>VLOOKUP(A40,'Food Encyclopedia'!$C$2:$K$999,7)</f>
        <v>Commercial weaning</v>
      </c>
      <c r="E40" s="8">
        <f>VLOOKUP(A40,'Absolute Total Monosaccharide C'!$E$2:$T$999,3)</f>
        <v>0.649043</v>
      </c>
      <c r="F40" s="8">
        <f>VLOOKUP(A40,'Absolute Total Monosaccharide C'!$E$2:$T$999,4)</f>
        <v>0.02878</v>
      </c>
      <c r="G40" s="8">
        <f>VLOOKUP(A40,'Absolute Total Monosaccharide C'!$E$2:$T$999,5)</f>
        <v>0.195273</v>
      </c>
      <c r="H40" s="8">
        <f>VLOOKUP(A40,'Absolute Total Monosaccharide C'!$E$2:$T$999,6)</f>
        <v>0.019188</v>
      </c>
      <c r="I40" s="110">
        <f>VLOOKUP(A40,'Absolute Total Monosaccharide C'!$E$2:$T$999,7)</f>
        <v>0.023348</v>
      </c>
      <c r="J40" s="8">
        <f>VLOOKUP(A40,'Absolute Total Monosaccharide C'!$E$2:$T$999,8)</f>
        <v>0.003221</v>
      </c>
      <c r="K40" s="8">
        <f>VLOOKUP(A40,'Absolute Total Monosaccharide C'!$E$2:$T$999,9)</f>
        <v>0.00267</v>
      </c>
      <c r="L40" s="8">
        <f>VLOOKUP(A40,'Absolute Total Monosaccharide C'!$E$2:$T$999,10)</f>
        <v>0</v>
      </c>
      <c r="M40" s="8">
        <f>VLOOKUP(A40,'Absolute Total Monosaccharide C'!$E$2:$T$999,11)</f>
        <v>0.026747</v>
      </c>
      <c r="N40" s="8">
        <f>VLOOKUP(A40,'Absolute Total Monosaccharide C'!$E$2:$T$999,12)</f>
        <v>0</v>
      </c>
      <c r="O40" s="8">
        <f>VLOOKUP(A40,'Absolute Total Monosaccharide C'!$E$2:$T$999,13)</f>
        <v>0</v>
      </c>
      <c r="P40" s="8">
        <f>VLOOKUP(A40,'Absolute Total Monosaccharide C'!$E$2:$T$999,14)</f>
        <v>0</v>
      </c>
      <c r="Q40" s="8">
        <f>VLOOKUP(A40,'Absolute Total Monosaccharide C'!$E$2:$T$999,15)</f>
        <v>0.001058</v>
      </c>
      <c r="R40" s="8">
        <f>VLOOKUP(A40,'Absolute Total Monosaccharide C'!$E$2:$T$999,16)</f>
        <v>0</v>
      </c>
      <c r="S40" s="110">
        <f>VLOOKUP(A40,'Absolute Total Monosaccharide C'!$E$2:$T$999,2)</f>
        <v>10.14</v>
      </c>
      <c r="T40" s="2">
        <v>0.881504012</v>
      </c>
      <c r="U40" s="8">
        <f t="shared" si="1"/>
        <v>0.042536</v>
      </c>
      <c r="V40" s="2">
        <f t="shared" si="2"/>
        <v>95</v>
      </c>
      <c r="W40" s="8">
        <f t="shared" si="3"/>
        <v>113</v>
      </c>
      <c r="X40" s="8">
        <f t="shared" si="4"/>
        <v>79</v>
      </c>
      <c r="Y40" s="8">
        <f t="shared" si="5"/>
        <v>74</v>
      </c>
      <c r="Z40" s="8">
        <f t="shared" si="6"/>
        <v>75</v>
      </c>
      <c r="AA40" s="8">
        <f t="shared" si="7"/>
        <v>192</v>
      </c>
      <c r="AB40" s="124">
        <f t="shared" si="8"/>
        <v>187</v>
      </c>
    </row>
    <row r="41" hidden="1">
      <c r="A41" s="2" t="s">
        <v>1222</v>
      </c>
      <c r="B41" s="8" t="str">
        <f>VLOOKUP(A41,'Food Encyclopedia'!$C$2:$K$999,3)&amp;","&amp;VLOOKUP(A41,'Food Encyclopedia'!$C$2:$K$999,4)&amp;","&amp;VLOOKUP(A41,'Food Encyclopedia'!$C$2:$K$999,5)&amp;","&amp;VLOOKUP(A41,'Food Encyclopedia'!$C$2:$K$999,6)</f>
        <v>Flaxseed, Golden, NA, dried,Bob's Red Mill,Organic Golden Flaxseed Meal,Beans, Peas, Legumes, Nuts, Seeds</v>
      </c>
      <c r="C41" s="8" t="str">
        <f>VLOOKUP(A41,'Food Encyclopedia'!$C$2:$K$999,6)</f>
        <v>Beans, Peas, Legumes, Nuts, Seeds</v>
      </c>
      <c r="D41" s="8" t="str">
        <f>VLOOKUP(A41,'Food Encyclopedia'!$C$2:$K$999,7)</f>
        <v>Grains</v>
      </c>
      <c r="E41" s="8">
        <f>VLOOKUP(A41,'Absolute Total Monosaccharide C'!$E$2:$T$999,3)</f>
        <v>0.074066</v>
      </c>
      <c r="F41" s="8">
        <f>VLOOKUP(A41,'Absolute Total Monosaccharide C'!$E$2:$T$999,4)</f>
        <v>0.035969</v>
      </c>
      <c r="G41" s="8">
        <f>VLOOKUP(A41,'Absolute Total Monosaccharide C'!$E$2:$T$999,5)</f>
        <v>0</v>
      </c>
      <c r="H41" s="8">
        <f>VLOOKUP(A41,'Absolute Total Monosaccharide C'!$E$2:$T$999,6)</f>
        <v>0.043198</v>
      </c>
      <c r="I41" s="110">
        <f>VLOOKUP(A41,'Absolute Total Monosaccharide C'!$E$2:$T$999,7)</f>
        <v>0.045181</v>
      </c>
      <c r="J41" s="8">
        <f>VLOOKUP(A41,'Absolute Total Monosaccharide C'!$E$2:$T$999,8)</f>
        <v>0</v>
      </c>
      <c r="K41" s="8">
        <f>VLOOKUP(A41,'Absolute Total Monosaccharide C'!$E$2:$T$999,9)</f>
        <v>0.008772</v>
      </c>
      <c r="L41" s="8">
        <f>VLOOKUP(A41,'Absolute Total Monosaccharide C'!$E$2:$T$999,10)</f>
        <v>0</v>
      </c>
      <c r="M41" s="8">
        <f>VLOOKUP(A41,'Absolute Total Monosaccharide C'!$E$2:$T$999,11)</f>
        <v>0.01842</v>
      </c>
      <c r="N41" s="8">
        <f>VLOOKUP(A41,'Absolute Total Monosaccharide C'!$E$2:$T$999,12)</f>
        <v>0</v>
      </c>
      <c r="O41" s="8">
        <f>VLOOKUP(A41,'Absolute Total Monosaccharide C'!$E$2:$T$999,13)</f>
        <v>0</v>
      </c>
      <c r="P41" s="8">
        <f>VLOOKUP(A41,'Absolute Total Monosaccharide C'!$E$2:$T$999,14)</f>
        <v>0.004546</v>
      </c>
      <c r="Q41" s="8">
        <f>VLOOKUP(A41,'Absolute Total Monosaccharide C'!$E$2:$T$999,15)</f>
        <v>0</v>
      </c>
      <c r="R41" s="8">
        <f>VLOOKUP(A41,'Absolute Total Monosaccharide C'!$E$2:$T$999,16)</f>
        <v>0.000768</v>
      </c>
      <c r="S41" s="110">
        <f>VLOOKUP(A41,'Absolute Total Monosaccharide C'!$E$2:$T$999,2)</f>
        <v>9.67</v>
      </c>
      <c r="U41" s="8">
        <f t="shared" si="1"/>
        <v>0.088379</v>
      </c>
      <c r="V41" s="24">
        <f t="shared" si="2"/>
        <v>12</v>
      </c>
      <c r="W41" s="63">
        <f t="shared" si="3"/>
        <v>18</v>
      </c>
      <c r="X41" s="63">
        <f t="shared" si="4"/>
        <v>18</v>
      </c>
      <c r="Y41" s="8">
        <f t="shared" si="5"/>
        <v>167</v>
      </c>
      <c r="Z41" s="8">
        <f t="shared" si="6"/>
        <v>3</v>
      </c>
      <c r="AA41" s="124">
        <f t="shared" si="7"/>
        <v>36</v>
      </c>
      <c r="AB41" s="124">
        <f t="shared" si="8"/>
        <v>185</v>
      </c>
    </row>
    <row r="42" hidden="1">
      <c r="A42" s="2" t="s">
        <v>817</v>
      </c>
      <c r="B42" s="8" t="str">
        <f>VLOOKUP(A42,'Food Encyclopedia'!$C$2:$K$999,3)&amp;","&amp;VLOOKUP(A42,'Food Encyclopedia'!$C$2:$K$999,4)&amp;","&amp;VLOOKUP(A42,'Food Encyclopedia'!$C$2:$K$999,5)&amp;","&amp;VLOOKUP(A42,'Food Encyclopedia'!$C$2:$K$999,6)</f>
        <v>Fruit &amp; Veggie blend, commercial product, pouch,Organics Happy Tot,Super Foods: organic Pears (1/4), mangoes (1/4 cup), spinach (3/5 cup) &amp; 1 super chia (1 tsp), Stage 4 (Tots &amp; Tykes (12+ months)),Fruits</v>
      </c>
      <c r="C42" s="8" t="str">
        <f>VLOOKUP(A42,'Food Encyclopedia'!$C$2:$K$999,6)</f>
        <v>Fruits</v>
      </c>
      <c r="D42" s="8" t="str">
        <f>VLOOKUP(A42,'Food Encyclopedia'!$C$2:$K$999,7)</f>
        <v>Commercial weaning</v>
      </c>
      <c r="E42" s="8">
        <f>VLOOKUP(A42,'Absolute Total Monosaccharide C'!$E$2:$T$999,3)</f>
        <v>0.144427</v>
      </c>
      <c r="F42" s="8">
        <f>VLOOKUP(A42,'Absolute Total Monosaccharide C'!$E$2:$T$999,4)</f>
        <v>0.017015</v>
      </c>
      <c r="G42" s="8">
        <f>VLOOKUP(A42,'Absolute Total Monosaccharide C'!$E$2:$T$999,5)</f>
        <v>0.096304</v>
      </c>
      <c r="H42" s="8">
        <f>VLOOKUP(A42,'Absolute Total Monosaccharide C'!$E$2:$T$999,6)</f>
        <v>0.015718</v>
      </c>
      <c r="I42" s="110">
        <f>VLOOKUP(A42,'Absolute Total Monosaccharide C'!$E$2:$T$999,7)</f>
        <v>0.026574</v>
      </c>
      <c r="J42" s="8">
        <f>VLOOKUP(A42,'Absolute Total Monosaccharide C'!$E$2:$T$999,8)</f>
        <v>0</v>
      </c>
      <c r="K42" s="8">
        <f>VLOOKUP(A42,'Absolute Total Monosaccharide C'!$E$2:$T$999,9)</f>
        <v>0.001422</v>
      </c>
      <c r="L42" s="8">
        <f>VLOOKUP(A42,'Absolute Total Monosaccharide C'!$E$2:$T$999,10)</f>
        <v>0</v>
      </c>
      <c r="M42" s="8">
        <f>VLOOKUP(A42,'Absolute Total Monosaccharide C'!$E$2:$T$999,11)</f>
        <v>0.022085</v>
      </c>
      <c r="N42" s="8">
        <f>VLOOKUP(A42,'Absolute Total Monosaccharide C'!$E$2:$T$999,12)</f>
        <v>0</v>
      </c>
      <c r="O42" s="8">
        <f>VLOOKUP(A42,'Absolute Total Monosaccharide C'!$E$2:$T$999,13)</f>
        <v>0</v>
      </c>
      <c r="P42" s="8">
        <f>VLOOKUP(A42,'Absolute Total Monosaccharide C'!$E$2:$T$999,14)</f>
        <v>0.001375</v>
      </c>
      <c r="Q42" s="8">
        <f>VLOOKUP(A42,'Absolute Total Monosaccharide C'!$E$2:$T$999,15)</f>
        <v>0</v>
      </c>
      <c r="R42" s="8">
        <f>VLOOKUP(A42,'Absolute Total Monosaccharide C'!$E$2:$T$999,16)</f>
        <v>0</v>
      </c>
      <c r="S42" s="110">
        <f>VLOOKUP(A42,'Absolute Total Monosaccharide C'!$E$2:$T$999,2)</f>
        <v>10.29</v>
      </c>
      <c r="T42" s="2">
        <v>0.740549049</v>
      </c>
      <c r="U42" s="8">
        <f t="shared" si="1"/>
        <v>0.042292</v>
      </c>
      <c r="V42" s="2">
        <f t="shared" si="2"/>
        <v>97</v>
      </c>
      <c r="W42" s="8">
        <f t="shared" si="3"/>
        <v>87</v>
      </c>
      <c r="X42" s="8">
        <f t="shared" si="4"/>
        <v>108</v>
      </c>
      <c r="Y42" s="8">
        <f t="shared" si="5"/>
        <v>109</v>
      </c>
      <c r="Z42" s="8">
        <f t="shared" si="6"/>
        <v>213</v>
      </c>
      <c r="AA42" s="8">
        <f t="shared" si="7"/>
        <v>195</v>
      </c>
      <c r="AB42" s="124">
        <f t="shared" si="8"/>
        <v>196</v>
      </c>
    </row>
    <row r="43" hidden="1">
      <c r="A43" s="2" t="s">
        <v>354</v>
      </c>
      <c r="B43" s="8" t="str">
        <f>VLOOKUP(A43,'Food Encyclopedia'!$C$2:$K$999,3)&amp;","&amp;VLOOKUP(A43,'Food Encyclopedia'!$C$2:$K$999,4)&amp;","&amp;VLOOKUP(A43,'Food Encyclopedia'!$C$2:$K$999,5)&amp;","&amp;VLOOKUP(A43,'Food Encyclopedia'!$C$2:$K$999,6)</f>
        <v>Chard, red, leaves and stalk, fresh,Cal-Organic,,Vegetables</v>
      </c>
      <c r="C43" s="8" t="str">
        <f>VLOOKUP(A43,'Food Encyclopedia'!$C$2:$K$999,6)</f>
        <v>Vegetables</v>
      </c>
      <c r="D43" s="8" t="str">
        <f>VLOOKUP(A43,'Food Encyclopedia'!$C$2:$K$999,7)</f>
        <v>Vegetable</v>
      </c>
      <c r="E43" s="8">
        <f>VLOOKUP(A43,'Absolute Total Monosaccharide C'!$E$2:$T$999,3)</f>
        <v>0.065778</v>
      </c>
      <c r="F43" s="8">
        <f>VLOOKUP(A43,'Absolute Total Monosaccharide C'!$E$2:$T$999,4)</f>
        <v>0.023004</v>
      </c>
      <c r="G43" s="8">
        <f>VLOOKUP(A43,'Absolute Total Monosaccharide C'!$E$2:$T$999,5)</f>
        <v>0</v>
      </c>
      <c r="H43" s="8">
        <f>VLOOKUP(A43,'Absolute Total Monosaccharide C'!$E$2:$T$999,6)</f>
        <v>0.010946</v>
      </c>
      <c r="I43" s="110">
        <f>VLOOKUP(A43,'Absolute Total Monosaccharide C'!$E$2:$T$999,7)</f>
        <v>0.057626</v>
      </c>
      <c r="J43" s="8">
        <f>VLOOKUP(A43,'Absolute Total Monosaccharide C'!$E$2:$T$999,8)</f>
        <v>0.001754</v>
      </c>
      <c r="K43" s="8">
        <f>VLOOKUP(A43,'Absolute Total Monosaccharide C'!$E$2:$T$999,9)</f>
        <v>0.007905</v>
      </c>
      <c r="L43" s="8">
        <f>VLOOKUP(A43,'Absolute Total Monosaccharide C'!$E$2:$T$999,10)</f>
        <v>0</v>
      </c>
      <c r="M43" s="8">
        <f>VLOOKUP(A43,'Absolute Total Monosaccharide C'!$E$2:$T$999,11)</f>
        <v>0.017055</v>
      </c>
      <c r="N43" s="8">
        <f>VLOOKUP(A43,'Absolute Total Monosaccharide C'!$E$2:$T$999,12)</f>
        <v>0</v>
      </c>
      <c r="O43" s="8">
        <f>VLOOKUP(A43,'Absolute Total Monosaccharide C'!$E$2:$T$999,13)</f>
        <v>0</v>
      </c>
      <c r="P43" s="8">
        <f>VLOOKUP(A43,'Absolute Total Monosaccharide C'!$E$2:$T$999,14)</f>
        <v>0.004835</v>
      </c>
      <c r="Q43" s="8">
        <f>VLOOKUP(A43,'Absolute Total Monosaccharide C'!$E$2:$T$999,15)</f>
        <v>0</v>
      </c>
      <c r="R43" s="8">
        <f>VLOOKUP(A43,'Absolute Total Monosaccharide C'!$E$2:$T$999,16)</f>
        <v>0.000759</v>
      </c>
      <c r="S43" s="110">
        <f>VLOOKUP(A43,'Absolute Total Monosaccharide C'!$E$2:$T$999,2)</f>
        <v>10.13</v>
      </c>
      <c r="T43" s="2">
        <v>0.289301098</v>
      </c>
      <c r="U43" s="8">
        <f t="shared" si="1"/>
        <v>0.068572</v>
      </c>
      <c r="V43" s="24">
        <f t="shared" si="2"/>
        <v>24</v>
      </c>
      <c r="W43" s="63">
        <f t="shared" si="3"/>
        <v>6</v>
      </c>
      <c r="X43" s="8">
        <f t="shared" si="4"/>
        <v>198</v>
      </c>
      <c r="Y43" s="8">
        <f t="shared" si="5"/>
        <v>187</v>
      </c>
      <c r="Z43" s="8">
        <f t="shared" si="6"/>
        <v>6</v>
      </c>
      <c r="AA43" s="8">
        <f t="shared" si="7"/>
        <v>204</v>
      </c>
      <c r="AB43" s="124">
        <f t="shared" si="8"/>
        <v>193</v>
      </c>
    </row>
    <row r="44" hidden="1">
      <c r="A44" s="2" t="s">
        <v>245</v>
      </c>
      <c r="B44" s="8" t="str">
        <f>VLOOKUP(A44,'Food Encyclopedia'!$C$2:$K$999,3)&amp;","&amp;VLOOKUP(A44,'Food Encyclopedia'!$C$2:$K$999,4)&amp;","&amp;VLOOKUP(A44,'Food Encyclopedia'!$C$2:$K$999,5)&amp;","&amp;VLOOKUP(A44,'Food Encyclopedia'!$C$2:$K$999,6)</f>
        <v>Mango, yellow, flesh, fresh,RCF,,Fruits</v>
      </c>
      <c r="C44" s="8" t="str">
        <f>VLOOKUP(A44,'Food Encyclopedia'!$C$2:$K$999,6)</f>
        <v>Fruits</v>
      </c>
      <c r="D44" s="8" t="str">
        <f>VLOOKUP(A44,'Food Encyclopedia'!$C$2:$K$999,7)</f>
        <v>Fruit</v>
      </c>
      <c r="E44" s="8">
        <f>VLOOKUP(A44,'Absolute Total Monosaccharide C'!$E$2:$T$999,3)</f>
        <v>0.476902</v>
      </c>
      <c r="F44" s="8">
        <f>VLOOKUP(A44,'Absolute Total Monosaccharide C'!$E$2:$T$999,4)</f>
        <v>0.041161</v>
      </c>
      <c r="G44" s="8">
        <f>VLOOKUP(A44,'Absolute Total Monosaccharide C'!$E$2:$T$999,5)</f>
        <v>0.167722</v>
      </c>
      <c r="H44" s="8">
        <f>VLOOKUP(A44,'Absolute Total Monosaccharide C'!$E$2:$T$999,6)</f>
        <v>0.011355</v>
      </c>
      <c r="I44" s="110">
        <f>VLOOKUP(A44,'Absolute Total Monosaccharide C'!$E$2:$T$999,7)</f>
        <v>0.028631</v>
      </c>
      <c r="J44" s="8">
        <f>VLOOKUP(A44,'Absolute Total Monosaccharide C'!$E$2:$T$999,8)</f>
        <v>0.004838</v>
      </c>
      <c r="K44" s="8">
        <f>VLOOKUP(A44,'Absolute Total Monosaccharide C'!$E$2:$T$999,9)</f>
        <v>0.001859</v>
      </c>
      <c r="L44" s="8">
        <f>VLOOKUP(A44,'Absolute Total Monosaccharide C'!$E$2:$T$999,10)</f>
        <v>0</v>
      </c>
      <c r="M44" s="8">
        <f>VLOOKUP(A44,'Absolute Total Monosaccharide C'!$E$2:$T$999,11)</f>
        <v>0.020906</v>
      </c>
      <c r="N44" s="8">
        <f>VLOOKUP(A44,'Absolute Total Monosaccharide C'!$E$2:$T$999,12)</f>
        <v>0</v>
      </c>
      <c r="O44" s="8">
        <f>VLOOKUP(A44,'Absolute Total Monosaccharide C'!$E$2:$T$999,13)</f>
        <v>0</v>
      </c>
      <c r="P44" s="8">
        <f>VLOOKUP(A44,'Absolute Total Monosaccharide C'!$E$2:$T$999,14)</f>
        <v>0.004454</v>
      </c>
      <c r="Q44" s="8">
        <f>VLOOKUP(A44,'Absolute Total Monosaccharide C'!$E$2:$T$999,15)</f>
        <v>0</v>
      </c>
      <c r="R44" s="8">
        <f>VLOOKUP(A44,'Absolute Total Monosaccharide C'!$E$2:$T$999,16)</f>
        <v>0</v>
      </c>
      <c r="S44" s="110">
        <f>VLOOKUP(A44,'Absolute Total Monosaccharide C'!$E$2:$T$999,2)</f>
        <v>10.22</v>
      </c>
      <c r="T44" s="2">
        <v>1.043</v>
      </c>
      <c r="U44" s="8">
        <f t="shared" si="1"/>
        <v>0.039986</v>
      </c>
      <c r="V44" s="2">
        <f t="shared" si="2"/>
        <v>109</v>
      </c>
      <c r="W44" s="8">
        <f t="shared" si="3"/>
        <v>66</v>
      </c>
      <c r="X44" s="8">
        <f t="shared" si="4"/>
        <v>187</v>
      </c>
      <c r="Y44" s="8">
        <f t="shared" si="5"/>
        <v>129</v>
      </c>
      <c r="Z44" s="8">
        <f t="shared" si="6"/>
        <v>141</v>
      </c>
      <c r="AA44" s="8">
        <f t="shared" si="7"/>
        <v>253</v>
      </c>
      <c r="AB44" s="124">
        <f t="shared" si="8"/>
        <v>195</v>
      </c>
    </row>
    <row r="45" hidden="1">
      <c r="A45" s="2" t="s">
        <v>274</v>
      </c>
      <c r="B45" s="8" t="str">
        <f>VLOOKUP(A45,'Food Encyclopedia'!$C$2:$K$999,3)&amp;","&amp;VLOOKUP(A45,'Food Encyclopedia'!$C$2:$K$999,4)&amp;","&amp;VLOOKUP(A45,'Food Encyclopedia'!$C$2:$K$999,5)&amp;","&amp;VLOOKUP(A45,'Food Encyclopedia'!$C$2:$K$999,6)</f>
        <v>Berry, blackberry, whole, fresh,Driscoll's,,Fruits</v>
      </c>
      <c r="C45" s="8" t="str">
        <f>VLOOKUP(A45,'Food Encyclopedia'!$C$2:$K$999,6)</f>
        <v>Fruits</v>
      </c>
      <c r="D45" s="8" t="str">
        <f>VLOOKUP(A45,'Food Encyclopedia'!$C$2:$K$999,7)</f>
        <v>Fruit</v>
      </c>
      <c r="E45" s="8">
        <f>VLOOKUP(A45,'Absolute Total Monosaccharide C'!$E$2:$T$999,3)</f>
        <v>0.260758</v>
      </c>
      <c r="F45" s="8">
        <f>VLOOKUP(A45,'Absolute Total Monosaccharide C'!$E$2:$T$999,4)</f>
        <v>0.01648</v>
      </c>
      <c r="G45" s="8">
        <f>VLOOKUP(A45,'Absolute Total Monosaccharide C'!$E$2:$T$999,5)</f>
        <v>0.096996</v>
      </c>
      <c r="H45" s="8">
        <f>VLOOKUP(A45,'Absolute Total Monosaccharide C'!$E$2:$T$999,6)</f>
        <v>0.009918</v>
      </c>
      <c r="I45" s="110">
        <f>VLOOKUP(A45,'Absolute Total Monosaccharide C'!$E$2:$T$999,7)</f>
        <v>0.021739</v>
      </c>
      <c r="J45" s="8">
        <f>VLOOKUP(A45,'Absolute Total Monosaccharide C'!$E$2:$T$999,8)</f>
        <v>0.002355</v>
      </c>
      <c r="K45" s="8">
        <f>VLOOKUP(A45,'Absolute Total Monosaccharide C'!$E$2:$T$999,9)</f>
        <v>0.00188</v>
      </c>
      <c r="L45" s="8">
        <f>VLOOKUP(A45,'Absolute Total Monosaccharide C'!$E$2:$T$999,10)</f>
        <v>0</v>
      </c>
      <c r="M45" s="8">
        <f>VLOOKUP(A45,'Absolute Total Monosaccharide C'!$E$2:$T$999,11)</f>
        <v>0.027944</v>
      </c>
      <c r="N45" s="8">
        <f>VLOOKUP(A45,'Absolute Total Monosaccharide C'!$E$2:$T$999,12)</f>
        <v>0</v>
      </c>
      <c r="O45" s="8">
        <f>VLOOKUP(A45,'Absolute Total Monosaccharide C'!$E$2:$T$999,13)</f>
        <v>0</v>
      </c>
      <c r="P45" s="8">
        <f>VLOOKUP(A45,'Absolute Total Monosaccharide C'!$E$2:$T$999,14)</f>
        <v>0.003234</v>
      </c>
      <c r="Q45" s="8">
        <f>VLOOKUP(A45,'Absolute Total Monosaccharide C'!$E$2:$T$999,15)</f>
        <v>0</v>
      </c>
      <c r="R45" s="8">
        <f>VLOOKUP(A45,'Absolute Total Monosaccharide C'!$E$2:$T$999,16)</f>
        <v>0</v>
      </c>
      <c r="S45" s="110">
        <f>VLOOKUP(A45,'Absolute Total Monosaccharide C'!$E$2:$T$999,2)</f>
        <v>10.11</v>
      </c>
      <c r="T45" s="2">
        <v>0.738256517</v>
      </c>
      <c r="U45" s="8">
        <f t="shared" si="1"/>
        <v>0.031657</v>
      </c>
      <c r="V45" s="2">
        <f t="shared" si="2"/>
        <v>166</v>
      </c>
      <c r="W45" s="8">
        <f t="shared" si="3"/>
        <v>132</v>
      </c>
      <c r="X45" s="8">
        <f t="shared" si="4"/>
        <v>220</v>
      </c>
      <c r="Y45" s="8">
        <f t="shared" si="5"/>
        <v>68</v>
      </c>
      <c r="Z45" s="8">
        <f t="shared" si="6"/>
        <v>136</v>
      </c>
      <c r="AA45" s="8">
        <f t="shared" si="7"/>
        <v>352</v>
      </c>
      <c r="AB45" s="124">
        <f t="shared" si="8"/>
        <v>200</v>
      </c>
    </row>
    <row r="46" hidden="1">
      <c r="A46" s="2" t="s">
        <v>356</v>
      </c>
      <c r="B46" s="8" t="str">
        <f>VLOOKUP(A46,'Food Encyclopedia'!$C$2:$K$999,3)&amp;","&amp;VLOOKUP(A46,'Food Encyclopedia'!$C$2:$K$999,4)&amp;","&amp;VLOOKUP(A46,'Food Encyclopedia'!$C$2:$K$999,5)&amp;","&amp;VLOOKUP(A46,'Food Encyclopedia'!$C$2:$K$999,6)</f>
        <v>Chard, rainbow (red stalk, green leaves), leaves and stalk, fresh,Cal-Organic,,Vegetables</v>
      </c>
      <c r="C46" s="8" t="str">
        <f>VLOOKUP(A46,'Food Encyclopedia'!$C$2:$K$999,6)</f>
        <v>Vegetables</v>
      </c>
      <c r="D46" s="8" t="str">
        <f>VLOOKUP(A46,'Food Encyclopedia'!$C$2:$K$999,7)</f>
        <v>Vegetable</v>
      </c>
      <c r="E46" s="8">
        <f>VLOOKUP(A46,'Absolute Total Monosaccharide C'!$E$2:$T$999,3)</f>
        <v>0.127095</v>
      </c>
      <c r="F46" s="8">
        <f>VLOOKUP(A46,'Absolute Total Monosaccharide C'!$E$2:$T$999,4)</f>
        <v>0.034013</v>
      </c>
      <c r="G46" s="8">
        <f>VLOOKUP(A46,'Absolute Total Monosaccharide C'!$E$2:$T$999,5)</f>
        <v>0</v>
      </c>
      <c r="H46" s="8">
        <f>VLOOKUP(A46,'Absolute Total Monosaccharide C'!$E$2:$T$999,6)</f>
        <v>0.013859</v>
      </c>
      <c r="I46" s="110">
        <f>VLOOKUP(A46,'Absolute Total Monosaccharide C'!$E$2:$T$999,7)</f>
        <v>0.04373</v>
      </c>
      <c r="J46" s="8">
        <f>VLOOKUP(A46,'Absolute Total Monosaccharide C'!$E$2:$T$999,8)</f>
        <v>0.002293</v>
      </c>
      <c r="K46" s="8">
        <f>VLOOKUP(A46,'Absolute Total Monosaccharide C'!$E$2:$T$999,9)</f>
        <v>0.006345</v>
      </c>
      <c r="L46" s="8">
        <f>VLOOKUP(A46,'Absolute Total Monosaccharide C'!$E$2:$T$999,10)</f>
        <v>0</v>
      </c>
      <c r="M46" s="8">
        <f>VLOOKUP(A46,'Absolute Total Monosaccharide C'!$E$2:$T$999,11)</f>
        <v>0.017616</v>
      </c>
      <c r="N46" s="8">
        <f>VLOOKUP(A46,'Absolute Total Monosaccharide C'!$E$2:$T$999,12)</f>
        <v>0</v>
      </c>
      <c r="O46" s="8">
        <f>VLOOKUP(A46,'Absolute Total Monosaccharide C'!$E$2:$T$999,13)</f>
        <v>0</v>
      </c>
      <c r="P46" s="8">
        <f>VLOOKUP(A46,'Absolute Total Monosaccharide C'!$E$2:$T$999,14)</f>
        <v>0.005143</v>
      </c>
      <c r="Q46" s="8">
        <f>VLOOKUP(A46,'Absolute Total Monosaccharide C'!$E$2:$T$999,15)</f>
        <v>0</v>
      </c>
      <c r="R46" s="8">
        <f>VLOOKUP(A46,'Absolute Total Monosaccharide C'!$E$2:$T$999,16)</f>
        <v>0.000999</v>
      </c>
      <c r="S46" s="110">
        <f>VLOOKUP(A46,'Absolute Total Monosaccharide C'!$E$2:$T$999,2)</f>
        <v>10.24</v>
      </c>
      <c r="T46" s="2">
        <v>0.313159305</v>
      </c>
      <c r="U46" s="8">
        <f t="shared" si="1"/>
        <v>0.057589</v>
      </c>
      <c r="V46" s="24">
        <f t="shared" si="2"/>
        <v>45</v>
      </c>
      <c r="W46" s="63">
        <f t="shared" si="3"/>
        <v>21</v>
      </c>
      <c r="X46" s="8">
        <f t="shared" si="4"/>
        <v>136</v>
      </c>
      <c r="Y46" s="8">
        <f t="shared" si="5"/>
        <v>182</v>
      </c>
      <c r="Z46" s="8">
        <f t="shared" si="6"/>
        <v>12</v>
      </c>
      <c r="AA46" s="124">
        <f t="shared" si="7"/>
        <v>157</v>
      </c>
      <c r="AB46" s="124">
        <f t="shared" si="8"/>
        <v>203</v>
      </c>
    </row>
    <row r="47" hidden="1">
      <c r="A47" s="2" t="s">
        <v>827</v>
      </c>
      <c r="B47" s="8" t="str">
        <f>VLOOKUP(A47,'Food Encyclopedia'!$C$2:$K$999,3)&amp;","&amp;VLOOKUP(A47,'Food Encyclopedia'!$C$2:$K$999,4)&amp;","&amp;VLOOKUP(A47,'Food Encyclopedia'!$C$2:$K$999,5)&amp;","&amp;VLOOKUP(A47,'Food Encyclopedia'!$C$2:$K$999,6)</f>
        <v>Organic Baby Food, commercial product, pouch,Organics Happy Baby,Pears (2/5), cubed squash (3 tsp), blackberries (2) , Stage 2 (6+ months),Fruits</v>
      </c>
      <c r="C47" s="8" t="str">
        <f>VLOOKUP(A47,'Food Encyclopedia'!$C$2:$K$999,6)</f>
        <v>Fruits</v>
      </c>
      <c r="D47" s="8" t="str">
        <f>VLOOKUP(A47,'Food Encyclopedia'!$C$2:$K$999,7)</f>
        <v>Commercial weaning</v>
      </c>
      <c r="E47" s="8">
        <f>VLOOKUP(A47,'Absolute Total Monosaccharide C'!$E$2:$T$999,3)</f>
        <v>0.126883</v>
      </c>
      <c r="F47" s="8">
        <f>VLOOKUP(A47,'Absolute Total Monosaccharide C'!$E$2:$T$999,4)</f>
        <v>0.006179</v>
      </c>
      <c r="G47" s="8">
        <f>VLOOKUP(A47,'Absolute Total Monosaccharide C'!$E$2:$T$999,5)</f>
        <v>0.047553</v>
      </c>
      <c r="H47" s="8">
        <f>VLOOKUP(A47,'Absolute Total Monosaccharide C'!$E$2:$T$999,6)</f>
        <v>0.004659</v>
      </c>
      <c r="I47" s="110">
        <f>VLOOKUP(A47,'Absolute Total Monosaccharide C'!$E$2:$T$999,7)</f>
        <v>0.013754</v>
      </c>
      <c r="J47" s="8">
        <f>VLOOKUP(A47,'Absolute Total Monosaccharide C'!$E$2:$T$999,8)</f>
        <v>0.003544</v>
      </c>
      <c r="K47" s="8">
        <f>VLOOKUP(A47,'Absolute Total Monosaccharide C'!$E$2:$T$999,9)</f>
        <v>0.001134</v>
      </c>
      <c r="L47" s="111">
        <f>VLOOKUP(A47,'Absolute Total Monosaccharide C'!$E$2:$T$999,10)</f>
        <v>0.0000274</v>
      </c>
      <c r="M47" s="8">
        <f>VLOOKUP(A47,'Absolute Total Monosaccharide C'!$E$2:$T$999,11)</f>
        <v>0.020314</v>
      </c>
      <c r="N47" s="8">
        <f>VLOOKUP(A47,'Absolute Total Monosaccharide C'!$E$2:$T$999,12)</f>
        <v>0</v>
      </c>
      <c r="O47" s="8">
        <f>VLOOKUP(A47,'Absolute Total Monosaccharide C'!$E$2:$T$999,13)</f>
        <v>0</v>
      </c>
      <c r="P47" s="8">
        <f>VLOOKUP(A47,'Absolute Total Monosaccharide C'!$E$2:$T$999,14)</f>
        <v>0.001283</v>
      </c>
      <c r="Q47" s="8">
        <f>VLOOKUP(A47,'Absolute Total Monosaccharide C'!$E$2:$T$999,15)</f>
        <v>0</v>
      </c>
      <c r="R47" s="8">
        <f>VLOOKUP(A47,'Absolute Total Monosaccharide C'!$E$2:$T$999,16)</f>
        <v>0.000163</v>
      </c>
      <c r="S47" s="110">
        <f>VLOOKUP(A47,'Absolute Total Monosaccharide C'!$E$2:$T$999,2)</f>
        <v>9.537</v>
      </c>
      <c r="U47" s="8">
        <f t="shared" si="1"/>
        <v>0.018413</v>
      </c>
      <c r="V47" s="24">
        <f t="shared" si="2"/>
        <v>364</v>
      </c>
      <c r="W47" s="8">
        <f t="shared" si="3"/>
        <v>254</v>
      </c>
      <c r="X47" s="63">
        <f t="shared" si="4"/>
        <v>395</v>
      </c>
      <c r="Y47" s="8">
        <f t="shared" si="5"/>
        <v>133</v>
      </c>
      <c r="Z47" s="8">
        <f t="shared" si="6"/>
        <v>281</v>
      </c>
      <c r="AA47" s="124">
        <f t="shared" si="7"/>
        <v>649</v>
      </c>
      <c r="AB47" s="124">
        <f t="shared" si="8"/>
        <v>387</v>
      </c>
    </row>
    <row r="48" hidden="1">
      <c r="A48" s="2" t="s">
        <v>124</v>
      </c>
      <c r="B48" s="7" t="str">
        <f>VLOOKUP(A48,'Food Encyclopedia'!$C$2:$K$999,3)&amp;","&amp;VLOOKUP(A48,'Food Encyclopedia'!$C$2:$K$999,4)&amp;","&amp;VLOOKUP(A48,'Food Encyclopedia'!$C$2:$K$999,5)&amp;","&amp;VLOOKUP(A48,'Food Encyclopedia'!$C$2:$K$999,6)</f>
        <v>Apple, fuji, peel only, fresh,NA,,Fruits</v>
      </c>
      <c r="C48" s="8" t="str">
        <f>VLOOKUP(A48,'Food Encyclopedia'!$C$2:$K$999,6)</f>
        <v>Fruits</v>
      </c>
      <c r="D48" s="8" t="str">
        <f>VLOOKUP(A48,'Food Encyclopedia'!$C$2:$K$999,7)</f>
        <v>Fruit</v>
      </c>
      <c r="E48" s="8">
        <f>VLOOKUP(A48,'Absolute Total Monosaccharide C'!$E$2:$T$999,3)</f>
        <v>0.189875</v>
      </c>
      <c r="F48" s="8">
        <f>VLOOKUP(A48,'Absolute Total Monosaccharide C'!$E$2:$T$999,4)</f>
        <v>0.02678</v>
      </c>
      <c r="G48" s="8">
        <f>VLOOKUP(A48,'Absolute Total Monosaccharide C'!$E$2:$T$999,5)</f>
        <v>0.196434</v>
      </c>
      <c r="H48" s="8">
        <f>VLOOKUP(A48,'Absolute Total Monosaccharide C'!$E$2:$T$999,6)</f>
        <v>0.017371</v>
      </c>
      <c r="I48" s="110">
        <f>VLOOKUP(A48,'Absolute Total Monosaccharide C'!$E$2:$T$999,7)</f>
        <v>0.027283</v>
      </c>
      <c r="J48" s="8">
        <f>VLOOKUP(A48,'Absolute Total Monosaccharide C'!$E$2:$T$999,8)</f>
        <v>0.003507</v>
      </c>
      <c r="K48" s="8">
        <f>VLOOKUP(A48,'Absolute Total Monosaccharide C'!$E$2:$T$999,9)</f>
        <v>0.002659</v>
      </c>
      <c r="L48" s="8">
        <f>VLOOKUP(A48,'Absolute Total Monosaccharide C'!$E$2:$T$999,10)</f>
        <v>0</v>
      </c>
      <c r="M48" s="8">
        <f>VLOOKUP(A48,'Absolute Total Monosaccharide C'!$E$2:$T$999,11)</f>
        <v>0.045741</v>
      </c>
      <c r="N48" s="8">
        <f>VLOOKUP(A48,'Absolute Total Monosaccharide C'!$E$2:$T$999,12)</f>
        <v>0</v>
      </c>
      <c r="O48" s="8">
        <f>VLOOKUP(A48,'Absolute Total Monosaccharide C'!$E$2:$T$999,13)</f>
        <v>0</v>
      </c>
      <c r="P48" s="8">
        <f>VLOOKUP(A48,'Absolute Total Monosaccharide C'!$E$2:$T$999,14)</f>
        <v>0.002736</v>
      </c>
      <c r="Q48" s="8">
        <f>VLOOKUP(A48,'Absolute Total Monosaccharide C'!$E$2:$T$999,15)</f>
        <v>0.000451</v>
      </c>
      <c r="R48" s="8">
        <f>VLOOKUP(A48,'Absolute Total Monosaccharide C'!$E$2:$T$999,16)</f>
        <v>0</v>
      </c>
      <c r="S48" s="110">
        <f>VLOOKUP(A48,'Absolute Total Monosaccharide C'!$E$2:$T$999,2)</f>
        <v>10.21</v>
      </c>
      <c r="U48" s="8">
        <f t="shared" si="1"/>
        <v>0.044654</v>
      </c>
      <c r="V48" s="2">
        <f t="shared" si="2"/>
        <v>88</v>
      </c>
      <c r="W48" s="8">
        <f t="shared" si="3"/>
        <v>77</v>
      </c>
      <c r="X48" s="8">
        <f t="shared" si="4"/>
        <v>89</v>
      </c>
      <c r="Y48" s="63">
        <f t="shared" si="5"/>
        <v>21</v>
      </c>
      <c r="Z48" s="8">
        <f t="shared" si="6"/>
        <v>76</v>
      </c>
      <c r="AA48" s="124">
        <f t="shared" si="7"/>
        <v>166</v>
      </c>
      <c r="AB48" s="124">
        <f t="shared" si="8"/>
        <v>98</v>
      </c>
    </row>
    <row r="49" hidden="1">
      <c r="A49" s="2" t="s">
        <v>344</v>
      </c>
      <c r="B49" s="8" t="str">
        <f>VLOOKUP(A49,'Food Encyclopedia'!$C$2:$K$999,3)&amp;","&amp;VLOOKUP(A49,'Food Encyclopedia'!$C$2:$K$999,4)&amp;","&amp;VLOOKUP(A49,'Food Encyclopedia'!$C$2:$K$999,5)&amp;","&amp;VLOOKUP(A49,'Food Encyclopedia'!$C$2:$K$999,6)</f>
        <v>Beet, loose, root flesh, fresh,NA,,Vegetables</v>
      </c>
      <c r="C49" s="8" t="str">
        <f>VLOOKUP(A49,'Food Encyclopedia'!$C$2:$K$999,6)</f>
        <v>Vegetables</v>
      </c>
      <c r="D49" s="8" t="str">
        <f>VLOOKUP(A49,'Food Encyclopedia'!$C$2:$K$999,7)</f>
        <v>Vegetable</v>
      </c>
      <c r="E49" s="8">
        <f>VLOOKUP(A49,'Absolute Total Monosaccharide C'!$E$2:$T$999,3)</f>
        <v>0.232503</v>
      </c>
      <c r="F49" s="8">
        <f>VLOOKUP(A49,'Absolute Total Monosaccharide C'!$E$2:$T$999,4)</f>
        <v>0.019231</v>
      </c>
      <c r="G49" s="8">
        <f>VLOOKUP(A49,'Absolute Total Monosaccharide C'!$E$2:$T$999,5)</f>
        <v>0.02125</v>
      </c>
      <c r="H49" s="8">
        <f>VLOOKUP(A49,'Absolute Total Monosaccharide C'!$E$2:$T$999,6)</f>
        <v>0.008473</v>
      </c>
      <c r="I49" s="110">
        <f>VLOOKUP(A49,'Absolute Total Monosaccharide C'!$E$2:$T$999,7)</f>
        <v>0.041337</v>
      </c>
      <c r="J49" s="8">
        <f>VLOOKUP(A49,'Absolute Total Monosaccharide C'!$E$2:$T$999,8)</f>
        <v>0.0021</v>
      </c>
      <c r="K49" s="8">
        <f>VLOOKUP(A49,'Absolute Total Monosaccharide C'!$E$2:$T$999,9)</f>
        <v>0.003248</v>
      </c>
      <c r="L49" s="8">
        <f>VLOOKUP(A49,'Absolute Total Monosaccharide C'!$E$2:$T$999,10)</f>
        <v>0</v>
      </c>
      <c r="M49" s="8">
        <f>VLOOKUP(A49,'Absolute Total Monosaccharide C'!$E$2:$T$999,11)</f>
        <v>0.017561</v>
      </c>
      <c r="N49" s="8">
        <f>VLOOKUP(A49,'Absolute Total Monosaccharide C'!$E$2:$T$999,12)</f>
        <v>0</v>
      </c>
      <c r="O49" s="8">
        <f>VLOOKUP(A49,'Absolute Total Monosaccharide C'!$E$2:$T$999,13)</f>
        <v>0</v>
      </c>
      <c r="P49" s="8">
        <f>VLOOKUP(A49,'Absolute Total Monosaccharide C'!$E$2:$T$999,14)</f>
        <v>0.002096</v>
      </c>
      <c r="Q49" s="8">
        <f>VLOOKUP(A49,'Absolute Total Monosaccharide C'!$E$2:$T$999,15)</f>
        <v>0</v>
      </c>
      <c r="R49" s="8">
        <f>VLOOKUP(A49,'Absolute Total Monosaccharide C'!$E$2:$T$999,16)</f>
        <v>0.00038</v>
      </c>
      <c r="S49" s="110">
        <f>VLOOKUP(A49,'Absolute Total Monosaccharide C'!$E$2:$T$999,2)</f>
        <v>10.18</v>
      </c>
      <c r="T49" s="2">
        <v>0.64389407</v>
      </c>
      <c r="U49" s="8">
        <f t="shared" si="1"/>
        <v>0.04981</v>
      </c>
      <c r="V49" s="2">
        <f t="shared" si="2"/>
        <v>69</v>
      </c>
      <c r="W49" s="63">
        <f t="shared" si="3"/>
        <v>24</v>
      </c>
      <c r="X49" s="8">
        <f t="shared" si="4"/>
        <v>259</v>
      </c>
      <c r="Y49" s="8">
        <f t="shared" si="5"/>
        <v>183</v>
      </c>
      <c r="Z49" s="8">
        <f t="shared" si="6"/>
        <v>54</v>
      </c>
      <c r="AA49" s="8">
        <f t="shared" si="7"/>
        <v>283</v>
      </c>
      <c r="AB49" s="8">
        <f t="shared" si="8"/>
        <v>207</v>
      </c>
    </row>
    <row r="50" hidden="1">
      <c r="A50" s="2" t="s">
        <v>1040</v>
      </c>
      <c r="B50" s="8" t="str">
        <f>VLOOKUP(A50,'Food Encyclopedia'!$C$2:$K$999,3)&amp;","&amp;VLOOKUP(A50,'Food Encyclopedia'!$C$2:$K$999,4)&amp;","&amp;VLOOKUP(A50,'Food Encyclopedia'!$C$2:$K$999,5)&amp;","&amp;VLOOKUP(A50,'Food Encyclopedia'!$C$2:$K$999,6)</f>
        <v>baby food blend, commercial product, pouch,Gerber Organic,Pear (1/2), spinach leaves (1), sitter (2nd foods),Fruits</v>
      </c>
      <c r="C50" s="8" t="str">
        <f>VLOOKUP(A50,'Food Encyclopedia'!$C$2:$K$999,6)</f>
        <v>Fruits</v>
      </c>
      <c r="D50" s="8" t="str">
        <f>VLOOKUP(A50,'Food Encyclopedia'!$C$2:$K$999,7)</f>
        <v>Commercial weaning</v>
      </c>
      <c r="E50" s="8">
        <f>VLOOKUP(A50,'Absolute Total Monosaccharide C'!$E$2:$T$999,3)</f>
        <v>0.109403</v>
      </c>
      <c r="F50" s="8">
        <f>VLOOKUP(A50,'Absolute Total Monosaccharide C'!$E$2:$T$999,4)</f>
        <v>0.010925</v>
      </c>
      <c r="G50" s="8">
        <f>VLOOKUP(A50,'Absolute Total Monosaccharide C'!$E$2:$T$999,5)</f>
        <v>0.174855</v>
      </c>
      <c r="H50" s="8">
        <f>VLOOKUP(A50,'Absolute Total Monosaccharide C'!$E$2:$T$999,6)</f>
        <v>0.064462</v>
      </c>
      <c r="I50" s="110">
        <f>VLOOKUP(A50,'Absolute Total Monosaccharide C'!$E$2:$T$999,7)</f>
        <v>0.02276</v>
      </c>
      <c r="J50" s="8">
        <f>VLOOKUP(A50,'Absolute Total Monosaccharide C'!$E$2:$T$999,8)</f>
        <v>0</v>
      </c>
      <c r="K50" s="8">
        <f>VLOOKUP(A50,'Absolute Total Monosaccharide C'!$E$2:$T$999,9)</f>
        <v>0.002504</v>
      </c>
      <c r="L50" s="8">
        <f>VLOOKUP(A50,'Absolute Total Monosaccharide C'!$E$2:$T$999,10)</f>
        <v>0</v>
      </c>
      <c r="M50" s="8">
        <f>VLOOKUP(A50,'Absolute Total Monosaccharide C'!$E$2:$T$999,11)</f>
        <v>0.022713</v>
      </c>
      <c r="N50" s="8">
        <f>VLOOKUP(A50,'Absolute Total Monosaccharide C'!$E$2:$T$999,12)</f>
        <v>0</v>
      </c>
      <c r="O50" s="8">
        <f>VLOOKUP(A50,'Absolute Total Monosaccharide C'!$E$2:$T$999,13)</f>
        <v>0</v>
      </c>
      <c r="P50" s="8">
        <f>VLOOKUP(A50,'Absolute Total Monosaccharide C'!$E$2:$T$999,14)</f>
        <v>0</v>
      </c>
      <c r="Q50" s="8">
        <f>VLOOKUP(A50,'Absolute Total Monosaccharide C'!$E$2:$T$999,15)</f>
        <v>0</v>
      </c>
      <c r="R50" s="8">
        <f>VLOOKUP(A50,'Absolute Total Monosaccharide C'!$E$2:$T$999,16)</f>
        <v>0.000388</v>
      </c>
      <c r="S50" s="110">
        <f>VLOOKUP(A50,'Absolute Total Monosaccharide C'!$E$2:$T$999,2)</f>
        <v>10.43</v>
      </c>
      <c r="U50" s="8">
        <f t="shared" si="1"/>
        <v>0.087222</v>
      </c>
      <c r="V50" s="24">
        <f t="shared" si="2"/>
        <v>14</v>
      </c>
      <c r="W50" s="8">
        <f t="shared" si="3"/>
        <v>117</v>
      </c>
      <c r="X50" s="63">
        <f t="shared" si="4"/>
        <v>7</v>
      </c>
      <c r="Y50" s="8">
        <f t="shared" si="5"/>
        <v>97</v>
      </c>
      <c r="Z50" s="8">
        <f t="shared" si="6"/>
        <v>89</v>
      </c>
      <c r="AA50" s="124">
        <f t="shared" si="7"/>
        <v>124</v>
      </c>
      <c r="AB50" s="8">
        <f t="shared" si="8"/>
        <v>214</v>
      </c>
    </row>
    <row r="51" hidden="1">
      <c r="A51" s="2" t="s">
        <v>852</v>
      </c>
      <c r="B51" s="8" t="str">
        <f>VLOOKUP(A51,'Food Encyclopedia'!$C$2:$K$999,3)&amp;","&amp;VLOOKUP(A51,'Food Encyclopedia'!$C$2:$K$999,4)&amp;","&amp;VLOOKUP(A51,'Food Encyclopedia'!$C$2:$K$999,5)&amp;","&amp;VLOOKUP(A51,'Food Encyclopedia'!$C$2:$K$999,6)</f>
        <v>Organic Baby Food, commercial product, precooked, pouch,Organics Happy Baby,Apples (1/3), sweet potatoes (1/6), granola (2 tsp), water (5 tsp), Stage 2 (6+ months) meal,Fruits</v>
      </c>
      <c r="C51" s="8" t="str">
        <f>VLOOKUP(A51,'Food Encyclopedia'!$C$2:$K$999,6)</f>
        <v>Fruits</v>
      </c>
      <c r="D51" s="8" t="str">
        <f>VLOOKUP(A51,'Food Encyclopedia'!$C$2:$K$999,7)</f>
        <v>Commercial weaning</v>
      </c>
      <c r="E51" s="8">
        <f>VLOOKUP(A51,'Absolute Total Monosaccharide C'!$E$2:$T$999,3)</f>
        <v>0.267841</v>
      </c>
      <c r="F51" s="8">
        <f>VLOOKUP(A51,'Absolute Total Monosaccharide C'!$E$2:$T$999,4)</f>
        <v>0.0417</v>
      </c>
      <c r="G51" s="8">
        <f>VLOOKUP(A51,'Absolute Total Monosaccharide C'!$E$2:$T$999,5)</f>
        <v>0.178157</v>
      </c>
      <c r="H51" s="8">
        <f>VLOOKUP(A51,'Absolute Total Monosaccharide C'!$E$2:$T$999,6)</f>
        <v>0.006059</v>
      </c>
      <c r="I51" s="110">
        <f>VLOOKUP(A51,'Absolute Total Monosaccharide C'!$E$2:$T$999,7)</f>
        <v>0.017631</v>
      </c>
      <c r="J51" s="8">
        <f>VLOOKUP(A51,'Absolute Total Monosaccharide C'!$E$2:$T$999,8)</f>
        <v>0.001219</v>
      </c>
      <c r="K51" s="8">
        <f>VLOOKUP(A51,'Absolute Total Monosaccharide C'!$E$2:$T$999,9)</f>
        <v>0.003317</v>
      </c>
      <c r="L51" s="8">
        <f>VLOOKUP(A51,'Absolute Total Monosaccharide C'!$E$2:$T$999,10)</f>
        <v>0</v>
      </c>
      <c r="M51" s="8">
        <f>VLOOKUP(A51,'Absolute Total Monosaccharide C'!$E$2:$T$999,11)</f>
        <v>0.035533</v>
      </c>
      <c r="N51" s="8">
        <f>VLOOKUP(A51,'Absolute Total Monosaccharide C'!$E$2:$T$999,12)</f>
        <v>0</v>
      </c>
      <c r="O51" s="8">
        <f>VLOOKUP(A51,'Absolute Total Monosaccharide C'!$E$2:$T$999,13)</f>
        <v>0</v>
      </c>
      <c r="P51" s="8">
        <f>VLOOKUP(A51,'Absolute Total Monosaccharide C'!$E$2:$T$999,14)</f>
        <v>0.001835</v>
      </c>
      <c r="Q51" s="8">
        <f>VLOOKUP(A51,'Absolute Total Monosaccharide C'!$E$2:$T$999,15)</f>
        <v>0.000742</v>
      </c>
      <c r="R51" s="8">
        <f>VLOOKUP(A51,'Absolute Total Monosaccharide C'!$E$2:$T$999,16)</f>
        <v>0</v>
      </c>
      <c r="S51" s="110">
        <f>VLOOKUP(A51,'Absolute Total Monosaccharide C'!$E$2:$T$999,2)</f>
        <v>10.07</v>
      </c>
      <c r="T51" s="2">
        <v>0.971068894</v>
      </c>
      <c r="U51" s="8">
        <f t="shared" si="1"/>
        <v>0.02369</v>
      </c>
      <c r="V51" s="2">
        <f t="shared" si="2"/>
        <v>271</v>
      </c>
      <c r="W51" s="8">
        <f t="shared" si="3"/>
        <v>184</v>
      </c>
      <c r="X51" s="8">
        <f t="shared" si="4"/>
        <v>346</v>
      </c>
      <c r="Y51" s="63">
        <f t="shared" si="5"/>
        <v>43</v>
      </c>
      <c r="Z51" s="8">
        <f t="shared" si="6"/>
        <v>52</v>
      </c>
      <c r="AA51" s="8">
        <f t="shared" si="7"/>
        <v>530</v>
      </c>
      <c r="AB51" s="8">
        <f t="shared" si="8"/>
        <v>227</v>
      </c>
    </row>
    <row r="52" hidden="1">
      <c r="A52" s="2" t="s">
        <v>1031</v>
      </c>
      <c r="B52" s="8" t="str">
        <f>VLOOKUP(A52,'Food Encyclopedia'!$C$2:$K$999,3)&amp;","&amp;VLOOKUP(A52,'Food Encyclopedia'!$C$2:$K$999,4)&amp;","&amp;VLOOKUP(A52,'Food Encyclopedia'!$C$2:$K$999,5)&amp;","&amp;VLOOKUP(A52,'Food Encyclopedia'!$C$2:$K$999,6)</f>
        <v>baby food blend, commercial product, jar,Gerber Organic,Carrot, apple, pear, sitter (2nd foods),Vegetables</v>
      </c>
      <c r="C52" s="8" t="str">
        <f>VLOOKUP(A52,'Food Encyclopedia'!$C$2:$K$999,6)</f>
        <v>Vegetables</v>
      </c>
      <c r="D52" s="8" t="str">
        <f>VLOOKUP(A52,'Food Encyclopedia'!$C$2:$K$999,7)</f>
        <v>Commercial weaning</v>
      </c>
      <c r="E52" s="8">
        <f>VLOOKUP(A52,'Absolute Total Monosaccharide C'!$E$2:$T$999,3)</f>
        <v>0.243516</v>
      </c>
      <c r="F52" s="8">
        <f>VLOOKUP(A52,'Absolute Total Monosaccharide C'!$E$2:$T$999,4)</f>
        <v>0.016822</v>
      </c>
      <c r="G52" s="8">
        <f>VLOOKUP(A52,'Absolute Total Monosaccharide C'!$E$2:$T$999,5)</f>
        <v>0.172496</v>
      </c>
      <c r="H52" s="8">
        <f>VLOOKUP(A52,'Absolute Total Monosaccharide C'!$E$2:$T$999,6)</f>
        <v>0.011767</v>
      </c>
      <c r="I52" s="110">
        <f>VLOOKUP(A52,'Absolute Total Monosaccharide C'!$E$2:$T$999,7)</f>
        <v>0.017759</v>
      </c>
      <c r="J52" s="8">
        <f>VLOOKUP(A52,'Absolute Total Monosaccharide C'!$E$2:$T$999,8)</f>
        <v>0</v>
      </c>
      <c r="K52" s="8">
        <f>VLOOKUP(A52,'Absolute Total Monosaccharide C'!$E$2:$T$999,9)</f>
        <v>0.002962</v>
      </c>
      <c r="L52" s="8">
        <f>VLOOKUP(A52,'Absolute Total Monosaccharide C'!$E$2:$T$999,10)</f>
        <v>0</v>
      </c>
      <c r="M52" s="8">
        <f>VLOOKUP(A52,'Absolute Total Monosaccharide C'!$E$2:$T$999,11)</f>
        <v>0.03393</v>
      </c>
      <c r="N52" s="8">
        <f>VLOOKUP(A52,'Absolute Total Monosaccharide C'!$E$2:$T$999,12)</f>
        <v>0</v>
      </c>
      <c r="O52" s="8">
        <f>VLOOKUP(A52,'Absolute Total Monosaccharide C'!$E$2:$T$999,13)</f>
        <v>0</v>
      </c>
      <c r="P52" s="8">
        <f>VLOOKUP(A52,'Absolute Total Monosaccharide C'!$E$2:$T$999,14)</f>
        <v>0.001894</v>
      </c>
      <c r="Q52" s="8">
        <f>VLOOKUP(A52,'Absolute Total Monosaccharide C'!$E$2:$T$999,15)</f>
        <v>0</v>
      </c>
      <c r="R52" s="8">
        <f>VLOOKUP(A52,'Absolute Total Monosaccharide C'!$E$2:$T$999,16)</f>
        <v>0.000411</v>
      </c>
      <c r="S52" s="110">
        <f>VLOOKUP(A52,'Absolute Total Monosaccharide C'!$E$2:$T$999,2)</f>
        <v>10.41</v>
      </c>
      <c r="U52" s="8">
        <f t="shared" si="1"/>
        <v>0.029526</v>
      </c>
      <c r="V52" s="2">
        <f t="shared" si="2"/>
        <v>193</v>
      </c>
      <c r="W52" s="8">
        <f t="shared" si="3"/>
        <v>180</v>
      </c>
      <c r="X52" s="8">
        <f t="shared" si="4"/>
        <v>172</v>
      </c>
      <c r="Y52" s="63">
        <f t="shared" si="5"/>
        <v>51</v>
      </c>
      <c r="Z52" s="8">
        <f t="shared" si="6"/>
        <v>65</v>
      </c>
      <c r="AA52" s="8">
        <f t="shared" si="7"/>
        <v>352</v>
      </c>
      <c r="AB52" s="8">
        <f t="shared" si="8"/>
        <v>231</v>
      </c>
    </row>
    <row r="53" hidden="1">
      <c r="A53" s="2" t="s">
        <v>360</v>
      </c>
      <c r="B53" s="8" t="str">
        <f>VLOOKUP(A53,'Food Encyclopedia'!$C$2:$K$999,3)&amp;","&amp;VLOOKUP(A53,'Food Encyclopedia'!$C$2:$K$999,4)&amp;","&amp;VLOOKUP(A53,'Food Encyclopedia'!$C$2:$K$999,5)&amp;","&amp;VLOOKUP(A53,'Food Encyclopedia'!$C$2:$K$999,6)</f>
        <v>Chard, red, leaves and stalk, fresh,Ratto Bros,,Vegetables</v>
      </c>
      <c r="C53" s="8" t="str">
        <f>VLOOKUP(A53,'Food Encyclopedia'!$C$2:$K$999,6)</f>
        <v>Vegetables</v>
      </c>
      <c r="D53" s="8" t="str">
        <f>VLOOKUP(A53,'Food Encyclopedia'!$C$2:$K$999,7)</f>
        <v>Vegetable</v>
      </c>
      <c r="E53" s="8">
        <f>VLOOKUP(A53,'Absolute Total Monosaccharide C'!$E$2:$T$999,3)</f>
        <v>0.083842</v>
      </c>
      <c r="F53" s="8">
        <f>VLOOKUP(A53,'Absolute Total Monosaccharide C'!$E$2:$T$999,4)</f>
        <v>0.025426</v>
      </c>
      <c r="G53" s="8">
        <f>VLOOKUP(A53,'Absolute Total Monosaccharide C'!$E$2:$T$999,5)</f>
        <v>0</v>
      </c>
      <c r="H53" s="8">
        <f>VLOOKUP(A53,'Absolute Total Monosaccharide C'!$E$2:$T$999,6)</f>
        <v>0.017286</v>
      </c>
      <c r="I53" s="110">
        <f>VLOOKUP(A53,'Absolute Total Monosaccharide C'!$E$2:$T$999,7)</f>
        <v>0.056918</v>
      </c>
      <c r="J53" s="8">
        <f>VLOOKUP(A53,'Absolute Total Monosaccharide C'!$E$2:$T$999,8)</f>
        <v>0.001508</v>
      </c>
      <c r="K53" s="8">
        <f>VLOOKUP(A53,'Absolute Total Monosaccharide C'!$E$2:$T$999,9)</f>
        <v>0.004746</v>
      </c>
      <c r="L53" s="8">
        <f>VLOOKUP(A53,'Absolute Total Monosaccharide C'!$E$2:$T$999,10)</f>
        <v>0</v>
      </c>
      <c r="M53" s="8">
        <f>VLOOKUP(A53,'Absolute Total Monosaccharide C'!$E$2:$T$999,11)</f>
        <v>0.014955</v>
      </c>
      <c r="N53" s="8">
        <f>VLOOKUP(A53,'Absolute Total Monosaccharide C'!$E$2:$T$999,12)</f>
        <v>0</v>
      </c>
      <c r="O53" s="8">
        <f>VLOOKUP(A53,'Absolute Total Monosaccharide C'!$E$2:$T$999,13)</f>
        <v>0</v>
      </c>
      <c r="P53" s="8">
        <f>VLOOKUP(A53,'Absolute Total Monosaccharide C'!$E$2:$T$999,14)</f>
        <v>0.003972</v>
      </c>
      <c r="Q53" s="8">
        <f>VLOOKUP(A53,'Absolute Total Monosaccharide C'!$E$2:$T$999,15)</f>
        <v>0</v>
      </c>
      <c r="R53" s="8">
        <f>VLOOKUP(A53,'Absolute Total Monosaccharide C'!$E$2:$T$999,16)</f>
        <v>0.001836</v>
      </c>
      <c r="S53" s="110">
        <f>VLOOKUP(A53,'Absolute Total Monosaccharide C'!$E$2:$T$999,2)</f>
        <v>10.2</v>
      </c>
      <c r="T53" s="2">
        <v>0.274907843</v>
      </c>
      <c r="U53" s="8">
        <f t="shared" si="1"/>
        <v>0.074204</v>
      </c>
      <c r="V53" s="24">
        <f t="shared" si="2"/>
        <v>20</v>
      </c>
      <c r="W53" s="63">
        <f t="shared" si="3"/>
        <v>7</v>
      </c>
      <c r="X53" s="8">
        <f t="shared" si="4"/>
        <v>92</v>
      </c>
      <c r="Y53" s="8">
        <f t="shared" si="5"/>
        <v>225</v>
      </c>
      <c r="Z53" s="8">
        <f t="shared" si="6"/>
        <v>26</v>
      </c>
      <c r="AA53" s="124">
        <f t="shared" si="7"/>
        <v>99</v>
      </c>
      <c r="AB53" s="8">
        <f t="shared" si="8"/>
        <v>232</v>
      </c>
    </row>
    <row r="54" hidden="1">
      <c r="A54" s="2" t="s">
        <v>1022</v>
      </c>
      <c r="B54" s="8" t="str">
        <f>VLOOKUP(A54,'Food Encyclopedia'!$C$2:$K$999,3)&amp;","&amp;VLOOKUP(A54,'Food Encyclopedia'!$C$2:$K$999,4)&amp;","&amp;VLOOKUP(A54,'Food Encyclopedia'!$C$2:$K$999,5)&amp;","&amp;VLOOKUP(A54,'Food Encyclopedia'!$C$2:$K$999,6)</f>
        <v>baby food blend, commercial product, jar,Gerber Natural,Pear, carrot, pea with Vitamin C, sitter (2nd foods),Fruits</v>
      </c>
      <c r="C54" s="8" t="str">
        <f>VLOOKUP(A54,'Food Encyclopedia'!$C$2:$K$999,6)</f>
        <v>Fruits</v>
      </c>
      <c r="D54" s="8" t="str">
        <f>VLOOKUP(A54,'Food Encyclopedia'!$C$2:$K$999,7)</f>
        <v>Commercial weaning</v>
      </c>
      <c r="E54" s="8">
        <f>VLOOKUP(A54,'Absolute Total Monosaccharide C'!$E$2:$T$999,3)</f>
        <v>0.142093</v>
      </c>
      <c r="F54" s="8">
        <f>VLOOKUP(A54,'Absolute Total Monosaccharide C'!$E$2:$T$999,4)</f>
        <v>0.016953</v>
      </c>
      <c r="G54" s="8">
        <f>VLOOKUP(A54,'Absolute Total Monosaccharide C'!$E$2:$T$999,5)</f>
        <v>0.094693</v>
      </c>
      <c r="H54" s="8">
        <f>VLOOKUP(A54,'Absolute Total Monosaccharide C'!$E$2:$T$999,6)</f>
        <v>0.032218</v>
      </c>
      <c r="I54" s="110">
        <f>VLOOKUP(A54,'Absolute Total Monosaccharide C'!$E$2:$T$999,7)</f>
        <v>0.023878</v>
      </c>
      <c r="J54" s="8">
        <f>VLOOKUP(A54,'Absolute Total Monosaccharide C'!$E$2:$T$999,8)</f>
        <v>0</v>
      </c>
      <c r="K54" s="8">
        <f>VLOOKUP(A54,'Absolute Total Monosaccharide C'!$E$2:$T$999,9)</f>
        <v>0.001347</v>
      </c>
      <c r="L54" s="8">
        <f>VLOOKUP(A54,'Absolute Total Monosaccharide C'!$E$2:$T$999,10)</f>
        <v>0</v>
      </c>
      <c r="M54" s="8">
        <f>VLOOKUP(A54,'Absolute Total Monosaccharide C'!$E$2:$T$999,11)</f>
        <v>0.020332</v>
      </c>
      <c r="N54" s="8">
        <f>VLOOKUP(A54,'Absolute Total Monosaccharide C'!$E$2:$T$999,12)</f>
        <v>0</v>
      </c>
      <c r="O54" s="8">
        <f>VLOOKUP(A54,'Absolute Total Monosaccharide C'!$E$2:$T$999,13)</f>
        <v>0</v>
      </c>
      <c r="P54" s="8">
        <f>VLOOKUP(A54,'Absolute Total Monosaccharide C'!$E$2:$T$999,14)</f>
        <v>0.001805</v>
      </c>
      <c r="Q54" s="8">
        <f>VLOOKUP(A54,'Absolute Total Monosaccharide C'!$E$2:$T$999,15)</f>
        <v>0</v>
      </c>
      <c r="R54" s="8">
        <f>VLOOKUP(A54,'Absolute Total Monosaccharide C'!$E$2:$T$999,16)</f>
        <v>0</v>
      </c>
      <c r="S54" s="110">
        <f>VLOOKUP(A54,'Absolute Total Monosaccharide C'!$E$2:$T$999,2)</f>
        <v>10.02</v>
      </c>
      <c r="U54" s="8">
        <f t="shared" si="1"/>
        <v>0.056096</v>
      </c>
      <c r="V54" s="24">
        <f t="shared" si="2"/>
        <v>51</v>
      </c>
      <c r="W54" s="8">
        <f t="shared" si="3"/>
        <v>104</v>
      </c>
      <c r="X54" s="63">
        <f t="shared" si="4"/>
        <v>31</v>
      </c>
      <c r="Y54" s="8">
        <f t="shared" si="5"/>
        <v>132</v>
      </c>
      <c r="Z54" s="8">
        <f t="shared" si="6"/>
        <v>231</v>
      </c>
      <c r="AA54" s="124">
        <f t="shared" si="7"/>
        <v>135</v>
      </c>
      <c r="AB54" s="8">
        <f t="shared" si="8"/>
        <v>236</v>
      </c>
    </row>
    <row r="55" hidden="1">
      <c r="A55" s="2" t="s">
        <v>1036</v>
      </c>
      <c r="B55" s="8" t="str">
        <f>VLOOKUP(A55,'Food Encyclopedia'!$C$2:$K$999,3)&amp;","&amp;VLOOKUP(A55,'Food Encyclopedia'!$C$2:$K$999,4)&amp;","&amp;VLOOKUP(A55,'Food Encyclopedia'!$C$2:$K$999,5)&amp;","&amp;VLOOKUP(A55,'Food Encyclopedia'!$C$2:$K$999,6)</f>
        <v>baby food blend, commercial product, pouch,Gerber Organic,Pear (1/3), peach  (1/8), strawberries (3/4), sitter (2nd foods), replicate 1,Fruits</v>
      </c>
      <c r="C55" s="8" t="str">
        <f>VLOOKUP(A55,'Food Encyclopedia'!$C$2:$K$999,6)</f>
        <v>Fruits</v>
      </c>
      <c r="D55" s="8" t="str">
        <f>VLOOKUP(A55,'Food Encyclopedia'!$C$2:$K$999,7)</f>
        <v>Commercial weaning</v>
      </c>
      <c r="E55" s="8">
        <f>VLOOKUP(A55,'Absolute Total Monosaccharide C'!$E$2:$T$999,3)</f>
        <v>0.137395</v>
      </c>
      <c r="F55" s="8">
        <f>VLOOKUP(A55,'Absolute Total Monosaccharide C'!$E$2:$T$999,4)</f>
        <v>0.010016</v>
      </c>
      <c r="G55" s="8">
        <f>VLOOKUP(A55,'Absolute Total Monosaccharide C'!$E$2:$T$999,5)</f>
        <v>0.137936</v>
      </c>
      <c r="H55" s="8">
        <f>VLOOKUP(A55,'Absolute Total Monosaccharide C'!$E$2:$T$999,6)</f>
        <v>0.014129</v>
      </c>
      <c r="I55" s="110">
        <f>VLOOKUP(A55,'Absolute Total Monosaccharide C'!$E$2:$T$999,7)</f>
        <v>0.018643</v>
      </c>
      <c r="J55" s="8">
        <f>VLOOKUP(A55,'Absolute Total Monosaccharide C'!$E$2:$T$999,8)</f>
        <v>0</v>
      </c>
      <c r="K55" s="8">
        <f>VLOOKUP(A55,'Absolute Total Monosaccharide C'!$E$2:$T$999,9)</f>
        <v>0.001865</v>
      </c>
      <c r="L55" s="8">
        <f>VLOOKUP(A55,'Absolute Total Monosaccharide C'!$E$2:$T$999,10)</f>
        <v>0</v>
      </c>
      <c r="M55" s="8">
        <f>VLOOKUP(A55,'Absolute Total Monosaccharide C'!$E$2:$T$999,11)</f>
        <v>0.025408</v>
      </c>
      <c r="N55" s="8">
        <f>VLOOKUP(A55,'Absolute Total Monosaccharide C'!$E$2:$T$999,12)</f>
        <v>0.000653</v>
      </c>
      <c r="O55" s="8">
        <f>VLOOKUP(A55,'Absolute Total Monosaccharide C'!$E$2:$T$999,13)</f>
        <v>0.000263</v>
      </c>
      <c r="P55" s="8">
        <f>VLOOKUP(A55,'Absolute Total Monosaccharide C'!$E$2:$T$999,14)</f>
        <v>0</v>
      </c>
      <c r="Q55" s="8">
        <f>VLOOKUP(A55,'Absolute Total Monosaccharide C'!$E$2:$T$999,15)</f>
        <v>0</v>
      </c>
      <c r="R55" s="8">
        <f>VLOOKUP(A55,'Absolute Total Monosaccharide C'!$E$2:$T$999,16)</f>
        <v>0.000282</v>
      </c>
      <c r="S55" s="110">
        <f>VLOOKUP(A55,'Absolute Total Monosaccharide C'!$E$2:$T$999,2)</f>
        <v>10.38</v>
      </c>
      <c r="U55" s="8">
        <f t="shared" si="1"/>
        <v>0.032772</v>
      </c>
      <c r="V55" s="2">
        <f t="shared" si="2"/>
        <v>159</v>
      </c>
      <c r="W55" s="8">
        <f t="shared" si="3"/>
        <v>164</v>
      </c>
      <c r="X55" s="8">
        <f t="shared" si="4"/>
        <v>128</v>
      </c>
      <c r="Y55" s="8">
        <f t="shared" si="5"/>
        <v>79</v>
      </c>
      <c r="Z55" s="8">
        <f t="shared" si="6"/>
        <v>138</v>
      </c>
      <c r="AA55" s="8">
        <f t="shared" si="7"/>
        <v>292</v>
      </c>
      <c r="AB55" s="8">
        <f t="shared" si="8"/>
        <v>243</v>
      </c>
    </row>
    <row r="56" hidden="1">
      <c r="A56" s="2" t="s">
        <v>821</v>
      </c>
      <c r="B56" s="8" t="str">
        <f>VLOOKUP(A56,'Food Encyclopedia'!$C$2:$K$999,3)&amp;","&amp;VLOOKUP(A56,'Food Encyclopedia'!$C$2:$K$999,4)&amp;","&amp;VLOOKUP(A56,'Food Encyclopedia'!$C$2:$K$999,5)&amp;","&amp;VLOOKUP(A56,'Food Encyclopedia'!$C$2:$K$999,6)</f>
        <v>Fruit &amp; Veggie blend, commercial product, pouch,Organics Happy Tot,Super Foods: organic Pears (1/3), green beans (5), peas (31) &amp; super chia (1 tsp), Stage 4 (Tots &amp; Tykes (12+ months)),Fruits</v>
      </c>
      <c r="C56" s="8" t="str">
        <f>VLOOKUP(A56,'Food Encyclopedia'!$C$2:$K$999,6)</f>
        <v>Fruits</v>
      </c>
      <c r="D56" s="8" t="str">
        <f>VLOOKUP(A56,'Food Encyclopedia'!$C$2:$K$999,7)</f>
        <v>Commercial weaning</v>
      </c>
      <c r="E56" s="8">
        <f>VLOOKUP(A56,'Absolute Total Monosaccharide C'!$E$2:$T$999,3)</f>
        <v>0.130884</v>
      </c>
      <c r="F56" s="8">
        <f>VLOOKUP(A56,'Absolute Total Monosaccharide C'!$E$2:$T$999,4)</f>
        <v>0.01438</v>
      </c>
      <c r="G56" s="8">
        <f>VLOOKUP(A56,'Absolute Total Monosaccharide C'!$E$2:$T$999,5)</f>
        <v>0.085958</v>
      </c>
      <c r="H56" s="8">
        <f>VLOOKUP(A56,'Absolute Total Monosaccharide C'!$E$2:$T$999,6)</f>
        <v>0.007844</v>
      </c>
      <c r="I56" s="110">
        <f>VLOOKUP(A56,'Absolute Total Monosaccharide C'!$E$2:$T$999,7)</f>
        <v>0.02225</v>
      </c>
      <c r="J56" s="8">
        <f>VLOOKUP(A56,'Absolute Total Monosaccharide C'!$E$2:$T$999,8)</f>
        <v>0</v>
      </c>
      <c r="K56" s="8">
        <f>VLOOKUP(A56,'Absolute Total Monosaccharide C'!$E$2:$T$999,9)</f>
        <v>0.001184</v>
      </c>
      <c r="L56" s="8">
        <f>VLOOKUP(A56,'Absolute Total Monosaccharide C'!$E$2:$T$999,10)</f>
        <v>0</v>
      </c>
      <c r="M56" s="8">
        <f>VLOOKUP(A56,'Absolute Total Monosaccharide C'!$E$2:$T$999,11)</f>
        <v>0.021872</v>
      </c>
      <c r="N56" s="8">
        <f>VLOOKUP(A56,'Absolute Total Monosaccharide C'!$E$2:$T$999,12)</f>
        <v>0</v>
      </c>
      <c r="O56" s="8">
        <f>VLOOKUP(A56,'Absolute Total Monosaccharide C'!$E$2:$T$999,13)</f>
        <v>0</v>
      </c>
      <c r="P56" s="8">
        <f>VLOOKUP(A56,'Absolute Total Monosaccharide C'!$E$2:$T$999,14)</f>
        <v>0.000374</v>
      </c>
      <c r="Q56" s="8">
        <f>VLOOKUP(A56,'Absolute Total Monosaccharide C'!$E$2:$T$999,15)</f>
        <v>0</v>
      </c>
      <c r="R56" s="8">
        <f>VLOOKUP(A56,'Absolute Total Monosaccharide C'!$E$2:$T$999,16)</f>
        <v>0</v>
      </c>
      <c r="S56" s="110">
        <f>VLOOKUP(A56,'Absolute Total Monosaccharide C'!$E$2:$T$999,2)</f>
        <v>10.1</v>
      </c>
      <c r="T56" s="2">
        <v>0.587731612</v>
      </c>
      <c r="U56" s="8">
        <f t="shared" si="1"/>
        <v>0.030094</v>
      </c>
      <c r="V56" s="2">
        <f t="shared" si="2"/>
        <v>184</v>
      </c>
      <c r="W56" s="8">
        <f t="shared" si="3"/>
        <v>124</v>
      </c>
      <c r="X56" s="8">
        <f t="shared" si="4"/>
        <v>282</v>
      </c>
      <c r="Y56" s="8">
        <f t="shared" si="5"/>
        <v>114</v>
      </c>
      <c r="Z56" s="8">
        <f t="shared" si="6"/>
        <v>267</v>
      </c>
      <c r="AA56" s="8">
        <f t="shared" si="7"/>
        <v>406</v>
      </c>
      <c r="AB56" s="8">
        <f t="shared" si="8"/>
        <v>238</v>
      </c>
    </row>
    <row r="57" hidden="1">
      <c r="A57" s="2" t="s">
        <v>226</v>
      </c>
      <c r="B57" s="8" t="str">
        <f>VLOOKUP(A57,'Food Encyclopedia'!$C$2:$K$999,3)&amp;","&amp;VLOOKUP(A57,'Food Encyclopedia'!$C$2:$K$999,4)&amp;","&amp;VLOOKUP(A57,'Food Encyclopedia'!$C$2:$K$999,5)&amp;","&amp;VLOOKUP(A57,'Food Encyclopedia'!$C$2:$K$999,6)</f>
        <v>Peach, white, whole, fresh,Summeripe,,Fruits</v>
      </c>
      <c r="C57" s="8" t="str">
        <f>VLOOKUP(A57,'Food Encyclopedia'!$C$2:$K$999,6)</f>
        <v>Fruits</v>
      </c>
      <c r="D57" s="8" t="str">
        <f>VLOOKUP(A57,'Food Encyclopedia'!$C$2:$K$999,7)</f>
        <v>Fruit</v>
      </c>
      <c r="E57" s="8">
        <f>VLOOKUP(A57,'Absolute Total Monosaccharide C'!$E$2:$T$999,3)</f>
        <v>0.354104</v>
      </c>
      <c r="F57" s="8">
        <f>VLOOKUP(A57,'Absolute Total Monosaccharide C'!$E$2:$T$999,4)</f>
        <v>0.011019</v>
      </c>
      <c r="G57" s="8">
        <f>VLOOKUP(A57,'Absolute Total Monosaccharide C'!$E$2:$T$999,5)</f>
        <v>0.113207</v>
      </c>
      <c r="H57" s="8">
        <f>VLOOKUP(A57,'Absolute Total Monosaccharide C'!$E$2:$T$999,6)</f>
        <v>0.004877</v>
      </c>
      <c r="I57" s="110">
        <f>VLOOKUP(A57,'Absolute Total Monosaccharide C'!$E$2:$T$999,7)</f>
        <v>0.018969</v>
      </c>
      <c r="J57" s="8">
        <f>VLOOKUP(A57,'Absolute Total Monosaccharide C'!$E$2:$T$999,8)</f>
        <v>0.001755</v>
      </c>
      <c r="K57" s="8">
        <f>VLOOKUP(A57,'Absolute Total Monosaccharide C'!$E$2:$T$999,9)</f>
        <v>0.001289</v>
      </c>
      <c r="L57" s="8">
        <f>VLOOKUP(A57,'Absolute Total Monosaccharide C'!$E$2:$T$999,10)</f>
        <v>0</v>
      </c>
      <c r="M57" s="8">
        <f>VLOOKUP(A57,'Absolute Total Monosaccharide C'!$E$2:$T$999,11)</f>
        <v>0.023433</v>
      </c>
      <c r="N57" s="8">
        <f>VLOOKUP(A57,'Absolute Total Monosaccharide C'!$E$2:$T$999,12)</f>
        <v>0</v>
      </c>
      <c r="O57" s="8">
        <f>VLOOKUP(A57,'Absolute Total Monosaccharide C'!$E$2:$T$999,13)</f>
        <v>0</v>
      </c>
      <c r="P57" s="8">
        <f>VLOOKUP(A57,'Absolute Total Monosaccharide C'!$E$2:$T$999,14)</f>
        <v>0.001108</v>
      </c>
      <c r="Q57" s="8">
        <f>VLOOKUP(A57,'Absolute Total Monosaccharide C'!$E$2:$T$999,15)</f>
        <v>0</v>
      </c>
      <c r="R57" s="8">
        <f>VLOOKUP(A57,'Absolute Total Monosaccharide C'!$E$2:$T$999,16)</f>
        <v>0</v>
      </c>
      <c r="S57" s="110">
        <f>VLOOKUP(A57,'Absolute Total Monosaccharide C'!$E$2:$T$999,2)</f>
        <v>10.32</v>
      </c>
      <c r="U57" s="8">
        <f t="shared" si="1"/>
        <v>0.023846</v>
      </c>
      <c r="V57" s="2">
        <f t="shared" si="2"/>
        <v>266</v>
      </c>
      <c r="W57" s="8">
        <f t="shared" si="3"/>
        <v>160</v>
      </c>
      <c r="X57" s="8">
        <f t="shared" si="4"/>
        <v>390</v>
      </c>
      <c r="Y57" s="8">
        <f t="shared" si="5"/>
        <v>91</v>
      </c>
      <c r="Z57" s="8">
        <f t="shared" si="6"/>
        <v>243</v>
      </c>
      <c r="AA57" s="8">
        <f t="shared" si="7"/>
        <v>550</v>
      </c>
      <c r="AB57" s="8">
        <f t="shared" si="8"/>
        <v>251</v>
      </c>
    </row>
    <row r="58" hidden="1">
      <c r="A58" s="2" t="s">
        <v>400</v>
      </c>
      <c r="B58" s="8" t="str">
        <f>VLOOKUP(A58,'Food Encyclopedia'!$C$2:$K$999,3)&amp;","&amp;VLOOKUP(A58,'Food Encyclopedia'!$C$2:$K$999,4)&amp;","&amp;VLOOKUP(A58,'Food Encyclopedia'!$C$2:$K$999,5)&amp;","&amp;VLOOKUP(A58,'Food Encyclopedia'!$C$2:$K$999,6)</f>
        <v>Pea, sugar snap, whole, fresh,Organics,,Beans, Peas, Legumes, Nuts, Seeds</v>
      </c>
      <c r="C58" s="8" t="str">
        <f>VLOOKUP(A58,'Food Encyclopedia'!$C$2:$K$999,6)</f>
        <v>Beans, Peas, Legumes, Nuts, Seeds</v>
      </c>
      <c r="D58" s="8" t="str">
        <f>VLOOKUP(A58,'Food Encyclopedia'!$C$2:$K$999,7)</f>
        <v>Vegetable</v>
      </c>
      <c r="E58" s="8">
        <f>VLOOKUP(A58,'Absolute Total Monosaccharide C'!$E$2:$T$999,3)</f>
        <v>0.25714</v>
      </c>
      <c r="F58" s="8">
        <f>VLOOKUP(A58,'Absolute Total Monosaccharide C'!$E$2:$T$999,4)</f>
        <v>0.031675</v>
      </c>
      <c r="G58" s="8">
        <f>VLOOKUP(A58,'Absolute Total Monosaccharide C'!$E$2:$T$999,5)</f>
        <v>0</v>
      </c>
      <c r="H58" s="8">
        <f>VLOOKUP(A58,'Absolute Total Monosaccharide C'!$E$2:$T$999,6)</f>
        <v>0.008313</v>
      </c>
      <c r="I58" s="110">
        <f>VLOOKUP(A58,'Absolute Total Monosaccharide C'!$E$2:$T$999,7)</f>
        <v>0.017854</v>
      </c>
      <c r="J58" s="8">
        <f>VLOOKUP(A58,'Absolute Total Monosaccharide C'!$E$2:$T$999,8)</f>
        <v>0.002185</v>
      </c>
      <c r="K58" s="8">
        <f>VLOOKUP(A58,'Absolute Total Monosaccharide C'!$E$2:$T$999,9)</f>
        <v>0.002539</v>
      </c>
      <c r="L58" s="8">
        <f>VLOOKUP(A58,'Absolute Total Monosaccharide C'!$E$2:$T$999,10)</f>
        <v>0</v>
      </c>
      <c r="M58" s="8">
        <f>VLOOKUP(A58,'Absolute Total Monosaccharide C'!$E$2:$T$999,11)</f>
        <v>0.025253</v>
      </c>
      <c r="N58" s="8">
        <f>VLOOKUP(A58,'Absolute Total Monosaccharide C'!$E$2:$T$999,12)</f>
        <v>0</v>
      </c>
      <c r="O58" s="8">
        <f>VLOOKUP(A58,'Absolute Total Monosaccharide C'!$E$2:$T$999,13)</f>
        <v>0</v>
      </c>
      <c r="P58" s="8">
        <f>VLOOKUP(A58,'Absolute Total Monosaccharide C'!$E$2:$T$999,14)</f>
        <v>0.00105</v>
      </c>
      <c r="Q58" s="8">
        <f>VLOOKUP(A58,'Absolute Total Monosaccharide C'!$E$2:$T$999,15)</f>
        <v>0</v>
      </c>
      <c r="R58" s="8">
        <f>VLOOKUP(A58,'Absolute Total Monosaccharide C'!$E$2:$T$999,16)</f>
        <v>0.001839</v>
      </c>
      <c r="S58" s="110">
        <f>VLOOKUP(A58,'Absolute Total Monosaccharide C'!$E$2:$T$999,2)</f>
        <v>10.46</v>
      </c>
      <c r="T58" s="2">
        <v>0.531991489</v>
      </c>
      <c r="U58" s="8">
        <f t="shared" si="1"/>
        <v>0.026167</v>
      </c>
      <c r="V58" s="2">
        <f t="shared" si="2"/>
        <v>236</v>
      </c>
      <c r="W58" s="8">
        <f t="shared" si="3"/>
        <v>178</v>
      </c>
      <c r="X58" s="8">
        <f t="shared" si="4"/>
        <v>261</v>
      </c>
      <c r="Y58" s="8">
        <f t="shared" si="5"/>
        <v>81</v>
      </c>
      <c r="Z58" s="8">
        <f t="shared" si="6"/>
        <v>88</v>
      </c>
      <c r="AA58" s="8">
        <f t="shared" si="7"/>
        <v>439</v>
      </c>
      <c r="AB58" s="8">
        <f t="shared" si="8"/>
        <v>259</v>
      </c>
    </row>
    <row r="59" hidden="1">
      <c r="A59" s="2" t="s">
        <v>1051</v>
      </c>
      <c r="B59" s="8" t="str">
        <f>VLOOKUP(A59,'Food Encyclopedia'!$C$2:$K$999,3)&amp;","&amp;VLOOKUP(A59,'Food Encyclopedia'!$C$2:$K$999,4)&amp;","&amp;VLOOKUP(A59,'Food Encyclopedia'!$C$2:$K$999,5)&amp;","&amp;VLOOKUP(A59,'Food Encyclopedia'!$C$2:$K$999,6)</f>
        <v>baby food blend, commercial product, pouch,Gerber Organic,Pear (1/30, peach (1/8), strawberry (3/4), sitter (2nd foods) replicate 2,Fruits</v>
      </c>
      <c r="C59" s="8" t="str">
        <f>VLOOKUP(A59,'Food Encyclopedia'!$C$2:$K$999,6)</f>
        <v>Fruits</v>
      </c>
      <c r="D59" s="8" t="str">
        <f>VLOOKUP(A59,'Food Encyclopedia'!$C$2:$K$999,7)</f>
        <v>Commercial weaning</v>
      </c>
      <c r="E59" s="8">
        <f>VLOOKUP(A59,'Absolute Total Monosaccharide C'!$E$2:$T$999,3)</f>
        <v>0.158774</v>
      </c>
      <c r="F59" s="8">
        <f>VLOOKUP(A59,'Absolute Total Monosaccharide C'!$E$2:$T$999,4)</f>
        <v>0.014231</v>
      </c>
      <c r="G59" s="8">
        <f>VLOOKUP(A59,'Absolute Total Monosaccharide C'!$E$2:$T$999,5)</f>
        <v>0.111696</v>
      </c>
      <c r="H59" s="8">
        <f>VLOOKUP(A59,'Absolute Total Monosaccharide C'!$E$2:$T$999,6)</f>
        <v>0.022362</v>
      </c>
      <c r="I59" s="110">
        <f>VLOOKUP(A59,'Absolute Total Monosaccharide C'!$E$2:$T$999,7)</f>
        <v>0.023613</v>
      </c>
      <c r="J59" s="8">
        <f>VLOOKUP(A59,'Absolute Total Monosaccharide C'!$E$2:$T$999,8)</f>
        <v>0</v>
      </c>
      <c r="K59" s="8">
        <f>VLOOKUP(A59,'Absolute Total Monosaccharide C'!$E$2:$T$999,9)</f>
        <v>0.001216</v>
      </c>
      <c r="L59" s="8">
        <f>VLOOKUP(A59,'Absolute Total Monosaccharide C'!$E$2:$T$999,10)</f>
        <v>0</v>
      </c>
      <c r="M59" s="8">
        <f>VLOOKUP(A59,'Absolute Total Monosaccharide C'!$E$2:$T$999,11)</f>
        <v>0.019261</v>
      </c>
      <c r="N59" s="8">
        <f>VLOOKUP(A59,'Absolute Total Monosaccharide C'!$E$2:$T$999,12)</f>
        <v>0</v>
      </c>
      <c r="O59" s="8">
        <f>VLOOKUP(A59,'Absolute Total Monosaccharide C'!$E$2:$T$999,13)</f>
        <v>0</v>
      </c>
      <c r="P59" s="8">
        <f>VLOOKUP(A59,'Absolute Total Monosaccharide C'!$E$2:$T$999,14)</f>
        <v>0.002454</v>
      </c>
      <c r="Q59" s="8">
        <f>VLOOKUP(A59,'Absolute Total Monosaccharide C'!$E$2:$T$999,15)</f>
        <v>0</v>
      </c>
      <c r="R59" s="8">
        <f>VLOOKUP(A59,'Absolute Total Monosaccharide C'!$E$2:$T$999,16)</f>
        <v>0</v>
      </c>
      <c r="S59" s="110">
        <f>VLOOKUP(A59,'Absolute Total Monosaccharide C'!$E$2:$T$999,2)</f>
        <v>10.41</v>
      </c>
      <c r="U59" s="8">
        <f t="shared" si="1"/>
        <v>0.045975</v>
      </c>
      <c r="V59" s="2">
        <f t="shared" si="2"/>
        <v>85</v>
      </c>
      <c r="W59" s="8">
        <f t="shared" si="3"/>
        <v>110</v>
      </c>
      <c r="X59" s="8">
        <f t="shared" si="4"/>
        <v>56</v>
      </c>
      <c r="Y59" s="8">
        <f t="shared" si="5"/>
        <v>148</v>
      </c>
      <c r="Z59" s="8">
        <f t="shared" si="6"/>
        <v>263</v>
      </c>
      <c r="AA59" s="124">
        <f t="shared" si="7"/>
        <v>166</v>
      </c>
      <c r="AB59" s="8">
        <f t="shared" si="8"/>
        <v>258</v>
      </c>
    </row>
    <row r="60" hidden="1">
      <c r="A60" s="2" t="s">
        <v>254</v>
      </c>
      <c r="B60" s="8" t="str">
        <f>VLOOKUP(A60,'Food Encyclopedia'!$C$2:$K$999,3)&amp;","&amp;VLOOKUP(A60,'Food Encyclopedia'!$C$2:$K$999,4)&amp;","&amp;VLOOKUP(A60,'Food Encyclopedia'!$C$2:$K$999,5)&amp;","&amp;VLOOKUP(A60,'Food Encyclopedia'!$C$2:$K$999,6)</f>
        <v>Avocado, hass (small), flesh, fresh,Calavo,,Fruits</v>
      </c>
      <c r="C60" s="8" t="str">
        <f>VLOOKUP(A60,'Food Encyclopedia'!$C$2:$K$999,6)</f>
        <v>Fruits</v>
      </c>
      <c r="D60" s="8" t="str">
        <f>VLOOKUP(A60,'Food Encyclopedia'!$C$2:$K$999,7)</f>
        <v>Fruit</v>
      </c>
      <c r="E60" s="8">
        <f>VLOOKUP(A60,'Absolute Total Monosaccharide C'!$E$2:$T$999,3)</f>
        <v>0.014341</v>
      </c>
      <c r="F60" s="8">
        <f>VLOOKUP(A60,'Absolute Total Monosaccharide C'!$E$2:$T$999,4)</f>
        <v>0.006355</v>
      </c>
      <c r="G60" s="8">
        <f>VLOOKUP(A60,'Absolute Total Monosaccharide C'!$E$2:$T$999,5)</f>
        <v>0.022382</v>
      </c>
      <c r="H60" s="8">
        <f>VLOOKUP(A60,'Absolute Total Monosaccharide C'!$E$2:$T$999,6)</f>
        <v>0.006038</v>
      </c>
      <c r="I60" s="110">
        <f>VLOOKUP(A60,'Absolute Total Monosaccharide C'!$E$2:$T$999,7)</f>
        <v>0.015802</v>
      </c>
      <c r="J60" s="8">
        <f>VLOOKUP(A60,'Absolute Total Monosaccharide C'!$E$2:$T$999,8)</f>
        <v>0</v>
      </c>
      <c r="K60" s="8">
        <f>VLOOKUP(A60,'Absolute Total Monosaccharide C'!$E$2:$T$999,9)</f>
        <v>0.001705</v>
      </c>
      <c r="L60" s="8">
        <f>VLOOKUP(A60,'Absolute Total Monosaccharide C'!$E$2:$T$999,10)</f>
        <v>0</v>
      </c>
      <c r="M60" s="8">
        <f>VLOOKUP(A60,'Absolute Total Monosaccharide C'!$E$2:$T$999,11)</f>
        <v>0.033979</v>
      </c>
      <c r="N60" s="8">
        <f>VLOOKUP(A60,'Absolute Total Monosaccharide C'!$E$2:$T$999,12)</f>
        <v>0</v>
      </c>
      <c r="O60" s="8">
        <f>VLOOKUP(A60,'Absolute Total Monosaccharide C'!$E$2:$T$999,13)</f>
        <v>0</v>
      </c>
      <c r="P60" s="8">
        <f>VLOOKUP(A60,'Absolute Total Monosaccharide C'!$E$2:$T$999,14)</f>
        <v>0.001095</v>
      </c>
      <c r="Q60" s="8">
        <f>VLOOKUP(A60,'Absolute Total Monosaccharide C'!$E$2:$T$999,15)</f>
        <v>0</v>
      </c>
      <c r="R60" s="8" t="str">
        <f>VLOOKUP(A60,'Absolute Total Monosaccharide C'!$E$2:$T$999,16)</f>
        <v/>
      </c>
      <c r="S60" s="110">
        <f>VLOOKUP(A60,'Absolute Total Monosaccharide C'!$E$2:$T$999,2)</f>
        <v>10.48</v>
      </c>
      <c r="U60" s="8">
        <f t="shared" si="1"/>
        <v>0.02184</v>
      </c>
      <c r="V60" s="2">
        <f t="shared" si="2"/>
        <v>303</v>
      </c>
      <c r="W60" s="8">
        <f t="shared" si="3"/>
        <v>214</v>
      </c>
      <c r="X60" s="8">
        <f t="shared" si="4"/>
        <v>349</v>
      </c>
      <c r="Y60" s="63">
        <f t="shared" si="5"/>
        <v>50</v>
      </c>
      <c r="Z60" s="8">
        <f t="shared" si="6"/>
        <v>159</v>
      </c>
      <c r="AA60" s="8">
        <f t="shared" si="7"/>
        <v>563</v>
      </c>
      <c r="AB60" s="8">
        <f t="shared" si="8"/>
        <v>264</v>
      </c>
    </row>
    <row r="61" hidden="1">
      <c r="A61" s="2" t="s">
        <v>1047</v>
      </c>
      <c r="B61" s="8" t="str">
        <f>VLOOKUP(A61,'Food Encyclopedia'!$C$2:$K$999,3)&amp;","&amp;VLOOKUP(A61,'Food Encyclopedia'!$C$2:$K$999,4)&amp;","&amp;VLOOKUP(A61,'Food Encyclopedia'!$C$2:$K$999,5)&amp;","&amp;VLOOKUP(A61,'Food Encyclopedia'!$C$2:$K$999,6)</f>
        <v>baby food blend, commercial product, pouch,Gerber Organic,Pear (2/5), zucchini (1 3/4 tbsp), mango (1 1/2 tbsp), sitter (2nd foods),Fruits</v>
      </c>
      <c r="C61" s="8" t="str">
        <f>VLOOKUP(A61,'Food Encyclopedia'!$C$2:$K$999,6)</f>
        <v>Fruits</v>
      </c>
      <c r="D61" s="8" t="str">
        <f>VLOOKUP(A61,'Food Encyclopedia'!$C$2:$K$999,7)</f>
        <v>Commercial weaning</v>
      </c>
      <c r="E61" s="8">
        <f>VLOOKUP(A61,'Absolute Total Monosaccharide C'!$E$2:$T$999,3)</f>
        <v>0.141154</v>
      </c>
      <c r="F61" s="8">
        <f>VLOOKUP(A61,'Absolute Total Monosaccharide C'!$E$2:$T$999,4)</f>
        <v>0.01652</v>
      </c>
      <c r="G61" s="8">
        <f>VLOOKUP(A61,'Absolute Total Monosaccharide C'!$E$2:$T$999,5)</f>
        <v>0.165764</v>
      </c>
      <c r="H61" s="8">
        <f>VLOOKUP(A61,'Absolute Total Monosaccharide C'!$E$2:$T$999,6)</f>
        <v>0.032726</v>
      </c>
      <c r="I61" s="110">
        <f>VLOOKUP(A61,'Absolute Total Monosaccharide C'!$E$2:$T$999,7)</f>
        <v>0.022346</v>
      </c>
      <c r="J61" s="8">
        <f>VLOOKUP(A61,'Absolute Total Monosaccharide C'!$E$2:$T$999,8)</f>
        <v>0.002485</v>
      </c>
      <c r="K61" s="8">
        <f>VLOOKUP(A61,'Absolute Total Monosaccharide C'!$E$2:$T$999,9)</f>
        <v>0.001678</v>
      </c>
      <c r="L61" s="8">
        <f>VLOOKUP(A61,'Absolute Total Monosaccharide C'!$E$2:$T$999,10)</f>
        <v>0</v>
      </c>
      <c r="M61" s="8">
        <f>VLOOKUP(A61,'Absolute Total Monosaccharide C'!$E$2:$T$999,11)</f>
        <v>0.019946</v>
      </c>
      <c r="N61" s="8">
        <f>VLOOKUP(A61,'Absolute Total Monosaccharide C'!$E$2:$T$999,12)</f>
        <v>0</v>
      </c>
      <c r="O61" s="8">
        <f>VLOOKUP(A61,'Absolute Total Monosaccharide C'!$E$2:$T$999,13)</f>
        <v>0</v>
      </c>
      <c r="P61" s="8">
        <f>VLOOKUP(A61,'Absolute Total Monosaccharide C'!$E$2:$T$999,14)</f>
        <v>0.00189</v>
      </c>
      <c r="Q61" s="8">
        <f>VLOOKUP(A61,'Absolute Total Monosaccharide C'!$E$2:$T$999,15)</f>
        <v>0.000568</v>
      </c>
      <c r="R61" s="8">
        <f>VLOOKUP(A61,'Absolute Total Monosaccharide C'!$E$2:$T$999,16)</f>
        <v>0</v>
      </c>
      <c r="S61" s="110">
        <f>VLOOKUP(A61,'Absolute Total Monosaccharide C'!$E$2:$T$999,2)</f>
        <v>10.09</v>
      </c>
      <c r="U61" s="8">
        <f t="shared" si="1"/>
        <v>0.055072</v>
      </c>
      <c r="V61" s="24">
        <f t="shared" si="2"/>
        <v>55</v>
      </c>
      <c r="W61" s="8">
        <f t="shared" si="3"/>
        <v>122</v>
      </c>
      <c r="X61" s="63">
        <f t="shared" si="4"/>
        <v>30</v>
      </c>
      <c r="Y61" s="8">
        <f t="shared" si="5"/>
        <v>138</v>
      </c>
      <c r="Z61" s="8">
        <f t="shared" si="6"/>
        <v>162</v>
      </c>
      <c r="AA61" s="124">
        <f t="shared" si="7"/>
        <v>152</v>
      </c>
      <c r="AB61" s="8">
        <f t="shared" si="8"/>
        <v>260</v>
      </c>
    </row>
    <row r="62" hidden="1">
      <c r="A62" s="2" t="s">
        <v>1065</v>
      </c>
      <c r="B62" s="8" t="str">
        <f>VLOOKUP(A62,'Food Encyclopedia'!$C$2:$K$999,3)&amp;","&amp;VLOOKUP(A62,'Food Encyclopedia'!$C$2:$K$999,4)&amp;","&amp;VLOOKUP(A62,'Food Encyclopedia'!$C$2:$K$999,5)&amp;","&amp;VLOOKUP(A62,'Food Encyclopedia'!$C$2:$K$999,6)</f>
        <v>baby food blend, commercial product, pouch,Gerber Organic,Mango (1/8), apple (1/5), carrot (1/4),  kale (3/4 tbsp), sitter (2nd foods),Fruits</v>
      </c>
      <c r="C62" s="8" t="str">
        <f>VLOOKUP(A62,'Food Encyclopedia'!$C$2:$K$999,6)</f>
        <v>Fruits</v>
      </c>
      <c r="D62" s="8" t="str">
        <f>VLOOKUP(A62,'Food Encyclopedia'!$C$2:$K$999,7)</f>
        <v>Commercial weaning</v>
      </c>
      <c r="E62" s="8">
        <f>VLOOKUP(A62,'Absolute Total Monosaccharide C'!$E$2:$T$999,3)</f>
        <v>0.261691</v>
      </c>
      <c r="F62" s="8">
        <f>VLOOKUP(A62,'Absolute Total Monosaccharide C'!$E$2:$T$999,4)</f>
        <v>0.028807</v>
      </c>
      <c r="G62" s="8">
        <f>VLOOKUP(A62,'Absolute Total Monosaccharide C'!$E$2:$T$999,5)</f>
        <v>0.141416</v>
      </c>
      <c r="H62" s="8">
        <f>VLOOKUP(A62,'Absolute Total Monosaccharide C'!$E$2:$T$999,6)</f>
        <v>0.023861</v>
      </c>
      <c r="I62" s="110">
        <f>VLOOKUP(A62,'Absolute Total Monosaccharide C'!$E$2:$T$999,7)</f>
        <v>0.019452</v>
      </c>
      <c r="J62" s="8">
        <f>VLOOKUP(A62,'Absolute Total Monosaccharide C'!$E$2:$T$999,8)</f>
        <v>0</v>
      </c>
      <c r="K62" s="8">
        <f>VLOOKUP(A62,'Absolute Total Monosaccharide C'!$E$2:$T$999,9)</f>
        <v>0.001629</v>
      </c>
      <c r="L62" s="8">
        <f>VLOOKUP(A62,'Absolute Total Monosaccharide C'!$E$2:$T$999,10)</f>
        <v>0</v>
      </c>
      <c r="M62" s="8">
        <f>VLOOKUP(A62,'Absolute Total Monosaccharide C'!$E$2:$T$999,11)</f>
        <v>0.022138</v>
      </c>
      <c r="N62" s="8">
        <f>VLOOKUP(A62,'Absolute Total Monosaccharide C'!$E$2:$T$999,12)</f>
        <v>0</v>
      </c>
      <c r="O62" s="8">
        <f>VLOOKUP(A62,'Absolute Total Monosaccharide C'!$E$2:$T$999,13)</f>
        <v>0</v>
      </c>
      <c r="P62" s="8">
        <f>VLOOKUP(A62,'Absolute Total Monosaccharide C'!$E$2:$T$999,14)</f>
        <v>0.004248</v>
      </c>
      <c r="Q62" s="8">
        <f>VLOOKUP(A62,'Absolute Total Monosaccharide C'!$E$2:$T$999,15)</f>
        <v>0</v>
      </c>
      <c r="R62" s="8">
        <f>VLOOKUP(A62,'Absolute Total Monosaccharide C'!$E$2:$T$999,16)</f>
        <v>0</v>
      </c>
      <c r="S62" s="110">
        <f>VLOOKUP(A62,'Absolute Total Monosaccharide C'!$E$2:$T$999,2)</f>
        <v>10.12</v>
      </c>
      <c r="U62" s="8">
        <f t="shared" si="1"/>
        <v>0.043313</v>
      </c>
      <c r="V62" s="2">
        <f t="shared" si="2"/>
        <v>92</v>
      </c>
      <c r="W62" s="8">
        <f t="shared" si="3"/>
        <v>156</v>
      </c>
      <c r="X62" s="63">
        <f t="shared" si="4"/>
        <v>50</v>
      </c>
      <c r="Y62" s="8">
        <f t="shared" si="5"/>
        <v>107</v>
      </c>
      <c r="Z62" s="8">
        <f t="shared" si="6"/>
        <v>171</v>
      </c>
      <c r="AA62" s="8">
        <f t="shared" si="7"/>
        <v>206</v>
      </c>
      <c r="AB62" s="8">
        <f t="shared" si="8"/>
        <v>263</v>
      </c>
    </row>
    <row r="63" hidden="1">
      <c r="A63" s="2" t="s">
        <v>508</v>
      </c>
      <c r="B63" s="8" t="str">
        <f>VLOOKUP(A63,'Food Encyclopedia'!$C$2:$K$999,3)&amp;","&amp;VLOOKUP(A63,'Food Encyclopedia'!$C$2:$K$999,4)&amp;","&amp;VLOOKUP(A63,'Food Encyclopedia'!$C$2:$K$999,5)&amp;","&amp;VLOOKUP(A63,'Food Encyclopedia'!$C$2:$K$999,6)</f>
        <v>Turnip, purple top, flesh, fresh,NA,,Vegetables</v>
      </c>
      <c r="C63" s="8" t="str">
        <f>VLOOKUP(A63,'Food Encyclopedia'!$C$2:$K$999,6)</f>
        <v>Vegetables</v>
      </c>
      <c r="D63" s="8" t="str">
        <f>VLOOKUP(A63,'Food Encyclopedia'!$C$2:$K$999,7)</f>
        <v>Vegetable</v>
      </c>
      <c r="E63" s="8">
        <f>VLOOKUP(A63,'Absolute Total Monosaccharide C'!$E$2:$T$999,3)</f>
        <v>0.337178</v>
      </c>
      <c r="F63" s="8">
        <f>VLOOKUP(A63,'Absolute Total Monosaccharide C'!$E$2:$T$999,4)</f>
        <v>0.025558</v>
      </c>
      <c r="G63" s="8">
        <f>VLOOKUP(A63,'Absolute Total Monosaccharide C'!$E$2:$T$999,5)</f>
        <v>0.107928</v>
      </c>
      <c r="H63" s="8">
        <f>VLOOKUP(A63,'Absolute Total Monosaccharide C'!$E$2:$T$999,6)</f>
        <v>0.016337</v>
      </c>
      <c r="I63" s="110">
        <f>VLOOKUP(A63,'Absolute Total Monosaccharide C'!$E$2:$T$999,7)</f>
        <v>0.014388</v>
      </c>
      <c r="J63" s="8">
        <f>VLOOKUP(A63,'Absolute Total Monosaccharide C'!$E$2:$T$999,8)</f>
        <v>0.003364</v>
      </c>
      <c r="K63" s="8">
        <f>VLOOKUP(A63,'Absolute Total Monosaccharide C'!$E$2:$T$999,9)</f>
        <v>0.003388</v>
      </c>
      <c r="L63" s="8">
        <f>VLOOKUP(A63,'Absolute Total Monosaccharide C'!$E$2:$T$999,10)</f>
        <v>0</v>
      </c>
      <c r="M63" s="8">
        <f>VLOOKUP(A63,'Absolute Total Monosaccharide C'!$E$2:$T$999,11)</f>
        <v>0.039289</v>
      </c>
      <c r="N63" s="8">
        <f>VLOOKUP(A63,'Absolute Total Monosaccharide C'!$E$2:$T$999,12)</f>
        <v>0</v>
      </c>
      <c r="O63" s="8">
        <f>VLOOKUP(A63,'Absolute Total Monosaccharide C'!$E$2:$T$999,13)</f>
        <v>0</v>
      </c>
      <c r="P63" s="8">
        <f>VLOOKUP(A63,'Absolute Total Monosaccharide C'!$E$2:$T$999,14)</f>
        <v>0.006676</v>
      </c>
      <c r="Q63" s="8">
        <f>VLOOKUP(A63,'Absolute Total Monosaccharide C'!$E$2:$T$999,15)</f>
        <v>0</v>
      </c>
      <c r="R63" s="8">
        <f>VLOOKUP(A63,'Absolute Total Monosaccharide C'!$E$2:$T$999,16)</f>
        <v>0.001099</v>
      </c>
      <c r="S63" s="110">
        <f>VLOOKUP(A63,'Absolute Total Monosaccharide C'!$E$2:$T$999,2)</f>
        <v>10.23</v>
      </c>
      <c r="T63" s="2">
        <v>0.686633819</v>
      </c>
      <c r="U63" s="8">
        <f t="shared" si="1"/>
        <v>0.030725</v>
      </c>
      <c r="V63" s="2">
        <f t="shared" si="2"/>
        <v>177</v>
      </c>
      <c r="W63" s="8">
        <f t="shared" si="3"/>
        <v>243</v>
      </c>
      <c r="X63" s="8">
        <f t="shared" si="4"/>
        <v>100</v>
      </c>
      <c r="Y63" s="63">
        <f t="shared" si="5"/>
        <v>32</v>
      </c>
      <c r="Z63" s="8">
        <f t="shared" si="6"/>
        <v>49</v>
      </c>
      <c r="AA63" s="8">
        <f t="shared" si="7"/>
        <v>343</v>
      </c>
      <c r="AB63" s="8">
        <f t="shared" si="8"/>
        <v>275</v>
      </c>
    </row>
    <row r="64" hidden="1">
      <c r="A64" s="2" t="s">
        <v>922</v>
      </c>
      <c r="B64" s="8" t="str">
        <f>VLOOKUP(A64,'Food Encyclopedia'!$C$2:$K$999,3)&amp;","&amp;VLOOKUP(A64,'Food Encyclopedia'!$C$2:$K$999,4)&amp;","&amp;VLOOKUP(A64,'Food Encyclopedia'!$C$2:$K$999,5)&amp;","&amp;VLOOKUP(A64,'Food Encyclopedia'!$C$2:$K$999,6)</f>
        <v>Organic baby food, commercial product, pouch,Plum Organics,Mango (1/4), Stage 1 (4+ months),Fruits</v>
      </c>
      <c r="C64" s="8" t="str">
        <f>VLOOKUP(A64,'Food Encyclopedia'!$C$2:$K$999,6)</f>
        <v>Fruits</v>
      </c>
      <c r="D64" s="8" t="str">
        <f>VLOOKUP(A64,'Food Encyclopedia'!$C$2:$K$999,7)</f>
        <v>Commercial weaning</v>
      </c>
      <c r="E64" s="8">
        <f>VLOOKUP(A64,'Absolute Total Monosaccharide C'!$E$2:$T$999,3)</f>
        <v>0.293738</v>
      </c>
      <c r="F64" s="8">
        <f>VLOOKUP(A64,'Absolute Total Monosaccharide C'!$E$2:$T$999,4)</f>
        <v>0.009579</v>
      </c>
      <c r="G64" s="8">
        <f>VLOOKUP(A64,'Absolute Total Monosaccharide C'!$E$2:$T$999,5)</f>
        <v>0.170141</v>
      </c>
      <c r="H64" s="8">
        <f>VLOOKUP(A64,'Absolute Total Monosaccharide C'!$E$2:$T$999,6)</f>
        <v>0.004187</v>
      </c>
      <c r="I64" s="110">
        <f>VLOOKUP(A64,'Absolute Total Monosaccharide C'!$E$2:$T$999,7)</f>
        <v>0.016975</v>
      </c>
      <c r="J64" s="8">
        <f>VLOOKUP(A64,'Absolute Total Monosaccharide C'!$E$2:$T$999,8)</f>
        <v>0</v>
      </c>
      <c r="K64" s="8">
        <f>VLOOKUP(A64,'Absolute Total Monosaccharide C'!$E$2:$T$999,9)</f>
        <v>0.001462</v>
      </c>
      <c r="L64" s="8">
        <f>VLOOKUP(A64,'Absolute Total Monosaccharide C'!$E$2:$T$999,10)</f>
        <v>0</v>
      </c>
      <c r="M64" s="8">
        <f>VLOOKUP(A64,'Absolute Total Monosaccharide C'!$E$2:$T$999,11)</f>
        <v>0.023802</v>
      </c>
      <c r="N64" s="8">
        <f>VLOOKUP(A64,'Absolute Total Monosaccharide C'!$E$2:$T$999,12)</f>
        <v>0</v>
      </c>
      <c r="O64" s="8">
        <f>VLOOKUP(A64,'Absolute Total Monosaccharide C'!$E$2:$T$999,13)</f>
        <v>0</v>
      </c>
      <c r="P64" s="8">
        <f>VLOOKUP(A64,'Absolute Total Monosaccharide C'!$E$2:$T$999,14)</f>
        <v>0</v>
      </c>
      <c r="Q64" s="8">
        <f>VLOOKUP(A64,'Absolute Total Monosaccharide C'!$E$2:$T$999,15)</f>
        <v>0</v>
      </c>
      <c r="R64" s="8">
        <f>VLOOKUP(A64,'Absolute Total Monosaccharide C'!$E$2:$T$999,16)</f>
        <v>0.000299</v>
      </c>
      <c r="S64" s="110">
        <f>VLOOKUP(A64,'Absolute Total Monosaccharide C'!$E$2:$T$999,2)</f>
        <v>10.6</v>
      </c>
      <c r="U64" s="8">
        <f t="shared" si="1"/>
        <v>0.021162</v>
      </c>
      <c r="V64" s="2">
        <f t="shared" si="2"/>
        <v>310</v>
      </c>
      <c r="W64" s="8">
        <f t="shared" si="3"/>
        <v>193</v>
      </c>
      <c r="X64" s="8">
        <f t="shared" si="4"/>
        <v>412</v>
      </c>
      <c r="Y64" s="8">
        <f t="shared" si="5"/>
        <v>89</v>
      </c>
      <c r="Z64" s="8">
        <f t="shared" si="6"/>
        <v>203</v>
      </c>
      <c r="AA64" s="8">
        <f t="shared" si="7"/>
        <v>605</v>
      </c>
      <c r="AB64" s="8">
        <f t="shared" si="8"/>
        <v>282</v>
      </c>
    </row>
    <row r="65" hidden="1">
      <c r="A65" s="2" t="s">
        <v>221</v>
      </c>
      <c r="B65" s="8" t="str">
        <f>VLOOKUP(A65,'Food Encyclopedia'!$C$2:$K$999,3)&amp;","&amp;VLOOKUP(A65,'Food Encyclopedia'!$C$2:$K$999,4)&amp;","&amp;VLOOKUP(A65,'Food Encyclopedia'!$C$2:$K$999,5)&amp;","&amp;VLOOKUP(A65,'Food Encyclopedia'!$C$2:$K$999,6)</f>
        <v>Nectarine, white, whole, fresh,HGO Farms,,Fruits</v>
      </c>
      <c r="C65" s="8" t="str">
        <f>VLOOKUP(A65,'Food Encyclopedia'!$C$2:$K$999,6)</f>
        <v>Fruits</v>
      </c>
      <c r="D65" s="8" t="str">
        <f>VLOOKUP(A65,'Food Encyclopedia'!$C$2:$K$999,7)</f>
        <v>Fruit</v>
      </c>
      <c r="E65" s="8">
        <f>VLOOKUP(A65,'Absolute Total Monosaccharide C'!$E$2:$T$999,3)</f>
        <v>0.313441</v>
      </c>
      <c r="F65" s="8">
        <f>VLOOKUP(A65,'Absolute Total Monosaccharide C'!$E$2:$T$999,4)</f>
        <v>0.015565</v>
      </c>
      <c r="G65" s="8">
        <f>VLOOKUP(A65,'Absolute Total Monosaccharide C'!$E$2:$T$999,5)</f>
        <v>0.121853</v>
      </c>
      <c r="H65" s="8">
        <f>VLOOKUP(A65,'Absolute Total Monosaccharide C'!$E$2:$T$999,6)</f>
        <v>0.010105</v>
      </c>
      <c r="I65" s="110">
        <f>VLOOKUP(A65,'Absolute Total Monosaccharide C'!$E$2:$T$999,7)</f>
        <v>0.019877</v>
      </c>
      <c r="J65" s="8">
        <f>VLOOKUP(A65,'Absolute Total Monosaccharide C'!$E$2:$T$999,8)</f>
        <v>0.002891</v>
      </c>
      <c r="K65" s="8">
        <f>VLOOKUP(A65,'Absolute Total Monosaccharide C'!$E$2:$T$999,9)</f>
        <v>0.001343</v>
      </c>
      <c r="L65" s="8">
        <f>VLOOKUP(A65,'Absolute Total Monosaccharide C'!$E$2:$T$999,10)</f>
        <v>0</v>
      </c>
      <c r="M65" s="8">
        <f>VLOOKUP(A65,'Absolute Total Monosaccharide C'!$E$2:$T$999,11)</f>
        <v>0.021031</v>
      </c>
      <c r="N65" s="8">
        <f>VLOOKUP(A65,'Absolute Total Monosaccharide C'!$E$2:$T$999,12)</f>
        <v>0</v>
      </c>
      <c r="O65" s="8">
        <f>VLOOKUP(A65,'Absolute Total Monosaccharide C'!$E$2:$T$999,13)</f>
        <v>0</v>
      </c>
      <c r="P65" s="8">
        <f>VLOOKUP(A65,'Absolute Total Monosaccharide C'!$E$2:$T$999,14)</f>
        <v>0.000819</v>
      </c>
      <c r="Q65" s="8">
        <f>VLOOKUP(A65,'Absolute Total Monosaccharide C'!$E$2:$T$999,15)</f>
        <v>0</v>
      </c>
      <c r="R65" s="8">
        <f>VLOOKUP(A65,'Absolute Total Monosaccharide C'!$E$2:$T$999,16)</f>
        <v>0</v>
      </c>
      <c r="S65" s="110">
        <f>VLOOKUP(A65,'Absolute Total Monosaccharide C'!$E$2:$T$999,2)</f>
        <v>10.19</v>
      </c>
      <c r="U65" s="8">
        <f t="shared" si="1"/>
        <v>0.029982</v>
      </c>
      <c r="V65" s="2">
        <f t="shared" si="2"/>
        <v>186</v>
      </c>
      <c r="W65" s="8">
        <f t="shared" si="3"/>
        <v>153</v>
      </c>
      <c r="X65" s="8">
        <f t="shared" si="4"/>
        <v>217</v>
      </c>
      <c r="Y65" s="8">
        <f t="shared" si="5"/>
        <v>126</v>
      </c>
      <c r="Z65" s="8">
        <f t="shared" si="6"/>
        <v>233</v>
      </c>
      <c r="AA65" s="8">
        <f t="shared" si="7"/>
        <v>370</v>
      </c>
      <c r="AB65" s="8">
        <f t="shared" si="8"/>
        <v>279</v>
      </c>
    </row>
    <row r="66" hidden="1">
      <c r="A66" s="2" t="s">
        <v>179</v>
      </c>
      <c r="B66" s="8" t="str">
        <f>VLOOKUP(A66,'Food Encyclopedia'!$C$2:$K$999,3)&amp;","&amp;VLOOKUP(A66,'Food Encyclopedia'!$C$2:$K$999,4)&amp;","&amp;VLOOKUP(A66,'Food Encyclopedia'!$C$2:$K$999,5)&amp;","&amp;VLOOKUP(A66,'Food Encyclopedia'!$C$2:$K$999,6)</f>
        <v>Pear, beurre bosc, peel only, fresh,NA,,Fruits</v>
      </c>
      <c r="C66" s="8" t="str">
        <f>VLOOKUP(A66,'Food Encyclopedia'!$C$2:$K$999,6)</f>
        <v>Fruits</v>
      </c>
      <c r="D66" s="8" t="str">
        <f>VLOOKUP(A66,'Food Encyclopedia'!$C$2:$K$999,7)</f>
        <v>Fruit</v>
      </c>
      <c r="E66" s="8">
        <f>VLOOKUP(A66,'Absolute Total Monosaccharide C'!$E$2:$T$999,3)</f>
        <v>0.115021</v>
      </c>
      <c r="F66" s="8">
        <f>VLOOKUP(A66,'Absolute Total Monosaccharide C'!$E$2:$T$999,4)</f>
        <v>0.010748</v>
      </c>
      <c r="G66" s="8">
        <f>VLOOKUP(A66,'Absolute Total Monosaccharide C'!$E$2:$T$999,5)</f>
        <v>0.077268</v>
      </c>
      <c r="H66" s="8">
        <f>VLOOKUP(A66,'Absolute Total Monosaccharide C'!$E$2:$T$999,6)</f>
        <v>0.044056</v>
      </c>
      <c r="I66" s="110">
        <f>VLOOKUP(A66,'Absolute Total Monosaccharide C'!$E$2:$T$999,7)</f>
        <v>0.016321</v>
      </c>
      <c r="J66" s="8">
        <f>VLOOKUP(A66,'Absolute Total Monosaccharide C'!$E$2:$T$999,8)</f>
        <v>0.001411</v>
      </c>
      <c r="K66" s="8">
        <f>VLOOKUP(A66,'Absolute Total Monosaccharide C'!$E$2:$T$999,9)</f>
        <v>0.001632</v>
      </c>
      <c r="L66" s="8">
        <f>VLOOKUP(A66,'Absolute Total Monosaccharide C'!$E$2:$T$999,10)</f>
        <v>0</v>
      </c>
      <c r="M66" s="8">
        <f>VLOOKUP(A66,'Absolute Total Monosaccharide C'!$E$2:$T$999,11)</f>
        <v>0.022556</v>
      </c>
      <c r="N66" s="8">
        <f>VLOOKUP(A66,'Absolute Total Monosaccharide C'!$E$2:$T$999,12)</f>
        <v>0</v>
      </c>
      <c r="O66" s="8">
        <f>VLOOKUP(A66,'Absolute Total Monosaccharide C'!$E$2:$T$999,13)</f>
        <v>0</v>
      </c>
      <c r="P66" s="8">
        <f>VLOOKUP(A66,'Absolute Total Monosaccharide C'!$E$2:$T$999,14)</f>
        <v>0.00218</v>
      </c>
      <c r="Q66" s="8">
        <f>VLOOKUP(A66,'Absolute Total Monosaccharide C'!$E$2:$T$999,15)</f>
        <v>0</v>
      </c>
      <c r="R66" s="8">
        <f>VLOOKUP(A66,'Absolute Total Monosaccharide C'!$E$2:$T$999,16)</f>
        <v>0</v>
      </c>
      <c r="S66" s="110">
        <f>VLOOKUP(A66,'Absolute Total Monosaccharide C'!$E$2:$T$999,2)</f>
        <v>10.32</v>
      </c>
      <c r="U66" s="8">
        <f t="shared" si="1"/>
        <v>0.060377</v>
      </c>
      <c r="V66" s="24">
        <f t="shared" si="2"/>
        <v>39</v>
      </c>
      <c r="W66" s="8">
        <f t="shared" si="3"/>
        <v>202</v>
      </c>
      <c r="X66" s="63">
        <f t="shared" si="4"/>
        <v>17</v>
      </c>
      <c r="Y66" s="8">
        <f t="shared" si="5"/>
        <v>99</v>
      </c>
      <c r="Z66" s="8">
        <f t="shared" si="6"/>
        <v>170</v>
      </c>
      <c r="AA66" s="8">
        <f t="shared" si="7"/>
        <v>219</v>
      </c>
      <c r="AB66" s="8">
        <f t="shared" si="8"/>
        <v>301</v>
      </c>
    </row>
    <row r="67" hidden="1">
      <c r="A67" s="2" t="s">
        <v>873</v>
      </c>
      <c r="B67" s="8" t="str">
        <f>VLOOKUP(A67,'Food Encyclopedia'!$C$2:$K$999,3)&amp;","&amp;VLOOKUP(A67,'Food Encyclopedia'!$C$2:$K$999,4)&amp;","&amp;VLOOKUP(A67,'Food Encyclopedia'!$C$2:$K$999,5)&amp;","&amp;VLOOKUP(A67,'Food Encyclopedia'!$C$2:$K$999,6)</f>
        <v>Real Food For Babies, commercial product, jar,Beech-Nut Naturals,Spinach, zucchini, peas, Stage 2 (6+ months),Vegetables</v>
      </c>
      <c r="C67" s="8" t="str">
        <f>VLOOKUP(A67,'Food Encyclopedia'!$C$2:$K$999,6)</f>
        <v>Vegetables</v>
      </c>
      <c r="D67" s="8" t="str">
        <f>VLOOKUP(A67,'Food Encyclopedia'!$C$2:$K$999,7)</f>
        <v>Commercial weaning</v>
      </c>
      <c r="E67" s="8">
        <f>VLOOKUP(A67,'Absolute Total Monosaccharide C'!$E$2:$T$999,3)</f>
        <v>0.357586</v>
      </c>
      <c r="F67" s="8">
        <f>VLOOKUP(A67,'Absolute Total Monosaccharide C'!$E$2:$T$999,4)</f>
        <v>0.03178</v>
      </c>
      <c r="G67" s="8">
        <f>VLOOKUP(A67,'Absolute Total Monosaccharide C'!$E$2:$T$999,5)</f>
        <v>0.11833</v>
      </c>
      <c r="H67" s="8">
        <f>VLOOKUP(A67,'Absolute Total Monosaccharide C'!$E$2:$T$999,6)</f>
        <v>0.012199</v>
      </c>
      <c r="I67" s="110">
        <f>VLOOKUP(A67,'Absolute Total Monosaccharide C'!$E$2:$T$999,7)</f>
        <v>0.026272</v>
      </c>
      <c r="J67" s="8">
        <f>VLOOKUP(A67,'Absolute Total Monosaccharide C'!$E$2:$T$999,8)</f>
        <v>0.002278</v>
      </c>
      <c r="K67" s="8">
        <f>VLOOKUP(A67,'Absolute Total Monosaccharide C'!$E$2:$T$999,9)</f>
        <v>0.002779</v>
      </c>
      <c r="L67" s="8">
        <f>VLOOKUP(A67,'Absolute Total Monosaccharide C'!$E$2:$T$999,10)</f>
        <v>0</v>
      </c>
      <c r="M67" s="8">
        <f>VLOOKUP(A67,'Absolute Total Monosaccharide C'!$E$2:$T$999,11)</f>
        <v>0.016556</v>
      </c>
      <c r="N67" s="8">
        <f>VLOOKUP(A67,'Absolute Total Monosaccharide C'!$E$2:$T$999,12)</f>
        <v>0</v>
      </c>
      <c r="O67" s="8">
        <f>VLOOKUP(A67,'Absolute Total Monosaccharide C'!$E$2:$T$999,13)</f>
        <v>0</v>
      </c>
      <c r="P67" s="8">
        <f>VLOOKUP(A67,'Absolute Total Monosaccharide C'!$E$2:$T$999,14)</f>
        <v>0.002893</v>
      </c>
      <c r="Q67" s="8">
        <f>VLOOKUP(A67,'Absolute Total Monosaccharide C'!$E$2:$T$999,15)</f>
        <v>0.003487</v>
      </c>
      <c r="R67" s="8">
        <f>VLOOKUP(A67,'Absolute Total Monosaccharide C'!$E$2:$T$999,16)</f>
        <v>0</v>
      </c>
      <c r="S67" s="110">
        <f>VLOOKUP(A67,'Absolute Total Monosaccharide C'!$E$2:$T$999,2)</f>
        <v>10.15</v>
      </c>
      <c r="T67" s="2">
        <v>0.748188153</v>
      </c>
      <c r="U67" s="8">
        <f t="shared" si="1"/>
        <v>0.038471</v>
      </c>
      <c r="V67" s="2">
        <f t="shared" si="2"/>
        <v>115</v>
      </c>
      <c r="W67" s="8">
        <f t="shared" si="3"/>
        <v>88</v>
      </c>
      <c r="X67" s="8">
        <f t="shared" si="4"/>
        <v>164</v>
      </c>
      <c r="Y67" s="8">
        <f t="shared" si="5"/>
        <v>195</v>
      </c>
      <c r="Z67" s="8">
        <f t="shared" si="6"/>
        <v>70</v>
      </c>
      <c r="AA67" s="8">
        <f t="shared" si="7"/>
        <v>252</v>
      </c>
      <c r="AB67" s="8">
        <f t="shared" si="8"/>
        <v>283</v>
      </c>
    </row>
    <row r="68" hidden="1">
      <c r="A68" s="2" t="s">
        <v>955</v>
      </c>
      <c r="B68" s="8" t="str">
        <f>VLOOKUP(A68,'Food Encyclopedia'!$C$2:$K$999,3)&amp;","&amp;VLOOKUP(A68,'Food Encyclopedia'!$C$2:$K$999,4)&amp;","&amp;VLOOKUP(A68,'Food Encyclopedia'!$C$2:$K$999,5)&amp;","&amp;VLOOKUP(A68,'Food Encyclopedia'!$C$2:$K$999,6)</f>
        <v>Super Smoothies, commercial product, pouch,Plum Organics,Super smoothie nutrient-dense blend: Pears (1/2), sweet potatoes (1 tbsp), spinachs (1/4 cup), blueberries (5), white beans (2 tsp), oats (1/2 tsp), chia seed (1/2),Fruits</v>
      </c>
      <c r="C68" s="8" t="str">
        <f>VLOOKUP(A68,'Food Encyclopedia'!$C$2:$K$999,6)</f>
        <v>Fruits</v>
      </c>
      <c r="D68" s="8" t="str">
        <f>VLOOKUP(A68,'Food Encyclopedia'!$C$2:$K$999,7)</f>
        <v>Commercial weaning</v>
      </c>
      <c r="E68" s="8">
        <f>VLOOKUP(A68,'Absolute Total Monosaccharide C'!$E$2:$T$999,3)</f>
        <v>0.317361</v>
      </c>
      <c r="F68" s="8">
        <f>VLOOKUP(A68,'Absolute Total Monosaccharide C'!$E$2:$T$999,4)</f>
        <v>0.019476</v>
      </c>
      <c r="G68" s="8">
        <f>VLOOKUP(A68,'Absolute Total Monosaccharide C'!$E$2:$T$999,5)</f>
        <v>0.166487</v>
      </c>
      <c r="H68" s="8">
        <f>VLOOKUP(A68,'Absolute Total Monosaccharide C'!$E$2:$T$999,6)</f>
        <v>0.061561</v>
      </c>
      <c r="I68" s="110">
        <f>VLOOKUP(A68,'Absolute Total Monosaccharide C'!$E$2:$T$999,7)</f>
        <v>0.027671</v>
      </c>
      <c r="J68" s="8">
        <f>VLOOKUP(A68,'Absolute Total Monosaccharide C'!$E$2:$T$999,8)</f>
        <v>0.001745</v>
      </c>
      <c r="K68" s="8">
        <f>VLOOKUP(A68,'Absolute Total Monosaccharide C'!$E$2:$T$999,9)</f>
        <v>0.002225</v>
      </c>
      <c r="L68" s="8">
        <f>VLOOKUP(A68,'Absolute Total Monosaccharide C'!$E$2:$T$999,10)</f>
        <v>0</v>
      </c>
      <c r="M68" s="8">
        <f>VLOOKUP(A68,'Absolute Total Monosaccharide C'!$E$2:$T$999,11)</f>
        <v>0.015556</v>
      </c>
      <c r="N68" s="8">
        <f>VLOOKUP(A68,'Absolute Total Monosaccharide C'!$E$2:$T$999,12)</f>
        <v>0</v>
      </c>
      <c r="O68" s="8">
        <f>VLOOKUP(A68,'Absolute Total Monosaccharide C'!$E$2:$T$999,13)</f>
        <v>0</v>
      </c>
      <c r="P68" s="8">
        <f>VLOOKUP(A68,'Absolute Total Monosaccharide C'!$E$2:$T$999,14)</f>
        <v>0.002869</v>
      </c>
      <c r="Q68" s="8">
        <f>VLOOKUP(A68,'Absolute Total Monosaccharide C'!$E$2:$T$999,15)</f>
        <v>0.00085</v>
      </c>
      <c r="R68" s="8">
        <f>VLOOKUP(A68,'Absolute Total Monosaccharide C'!$E$2:$T$999,16)</f>
        <v>0</v>
      </c>
      <c r="S68" s="110">
        <f>VLOOKUP(A68,'Absolute Total Monosaccharide C'!$E$2:$T$999,2)</f>
        <v>10.4</v>
      </c>
      <c r="T68" s="2">
        <v>0.834690898</v>
      </c>
      <c r="U68" s="8">
        <f t="shared" si="1"/>
        <v>0.089232</v>
      </c>
      <c r="V68" s="24">
        <f t="shared" si="2"/>
        <v>11</v>
      </c>
      <c r="W68" s="8">
        <f t="shared" si="3"/>
        <v>72</v>
      </c>
      <c r="X68" s="63">
        <f t="shared" si="4"/>
        <v>9</v>
      </c>
      <c r="Y68" s="8">
        <f t="shared" si="5"/>
        <v>212</v>
      </c>
      <c r="Z68" s="8">
        <f t="shared" si="6"/>
        <v>105</v>
      </c>
      <c r="AA68" s="124">
        <f t="shared" si="7"/>
        <v>81</v>
      </c>
      <c r="AB68" s="8">
        <f t="shared" si="8"/>
        <v>284</v>
      </c>
    </row>
    <row r="69" hidden="1">
      <c r="A69" s="2" t="s">
        <v>267</v>
      </c>
      <c r="B69" s="8" t="str">
        <f>VLOOKUP(A69,'Food Encyclopedia'!$C$2:$K$999,3)&amp;","&amp;VLOOKUP(A69,'Food Encyclopedia'!$C$2:$K$999,4)&amp;","&amp;VLOOKUP(A69,'Food Encyclopedia'!$C$2:$K$999,5)&amp;","&amp;VLOOKUP(A69,'Food Encyclopedia'!$C$2:$K$999,6)</f>
        <v>Tomato, Cherubs, whole , fresh,Nature Sweet,,Vegetables</v>
      </c>
      <c r="C69" s="8" t="str">
        <f>VLOOKUP(A69,'Food Encyclopedia'!$C$2:$K$999,6)</f>
        <v>Vegetables</v>
      </c>
      <c r="D69" s="8" t="str">
        <f>VLOOKUP(A69,'Food Encyclopedia'!$C$2:$K$999,7)</f>
        <v>Fruit</v>
      </c>
      <c r="E69" s="8">
        <f>VLOOKUP(A69,'Absolute Total Monosaccharide C'!$E$2:$T$999,3)</f>
        <v>0.257643</v>
      </c>
      <c r="F69" s="8">
        <f>VLOOKUP(A69,'Absolute Total Monosaccharide C'!$E$2:$T$999,4)</f>
        <v>0.026418</v>
      </c>
      <c r="G69" s="8">
        <f>VLOOKUP(A69,'Absolute Total Monosaccharide C'!$E$2:$T$999,5)</f>
        <v>0.09499</v>
      </c>
      <c r="H69" s="8">
        <f>VLOOKUP(A69,'Absolute Total Monosaccharide C'!$E$2:$T$999,6)</f>
        <v>0.015329</v>
      </c>
      <c r="I69" s="110">
        <f>VLOOKUP(A69,'Absolute Total Monosaccharide C'!$E$2:$T$999,7)</f>
        <v>0.015467</v>
      </c>
      <c r="J69" s="8">
        <f>VLOOKUP(A69,'Absolute Total Monosaccharide C'!$E$2:$T$999,8)</f>
        <v>0.000822</v>
      </c>
      <c r="K69" s="8">
        <f>VLOOKUP(A69,'Absolute Total Monosaccharide C'!$E$2:$T$999,9)</f>
        <v>0.001804</v>
      </c>
      <c r="L69" s="8">
        <f>VLOOKUP(A69,'Absolute Total Monosaccharide C'!$E$2:$T$999,10)</f>
        <v>0</v>
      </c>
      <c r="M69" s="8">
        <f>VLOOKUP(A69,'Absolute Total Monosaccharide C'!$E$2:$T$999,11)</f>
        <v>0.028072</v>
      </c>
      <c r="N69" s="8">
        <f>VLOOKUP(A69,'Absolute Total Monosaccharide C'!$E$2:$T$999,12)</f>
        <v>0</v>
      </c>
      <c r="O69" s="8">
        <f>VLOOKUP(A69,'Absolute Total Monosaccharide C'!$E$2:$T$999,13)</f>
        <v>0</v>
      </c>
      <c r="P69" s="8">
        <f>VLOOKUP(A69,'Absolute Total Monosaccharide C'!$E$2:$T$999,14)</f>
        <v>0.013303</v>
      </c>
      <c r="Q69" s="8">
        <f>VLOOKUP(A69,'Absolute Total Monosaccharide C'!$E$2:$T$999,15)</f>
        <v>0</v>
      </c>
      <c r="R69" s="8">
        <f>VLOOKUP(A69,'Absolute Total Monosaccharide C'!$E$2:$T$999,16)</f>
        <v>0</v>
      </c>
      <c r="S69" s="110">
        <f>VLOOKUP(A69,'Absolute Total Monosaccharide C'!$E$2:$T$999,2)</f>
        <v>10.11</v>
      </c>
      <c r="T69" s="2">
        <v>0.778087504</v>
      </c>
      <c r="U69" s="8">
        <f t="shared" si="1"/>
        <v>0.030796</v>
      </c>
      <c r="V69" s="2">
        <f t="shared" si="2"/>
        <v>175</v>
      </c>
      <c r="W69" s="8">
        <f t="shared" si="3"/>
        <v>223</v>
      </c>
      <c r="X69" s="8">
        <f t="shared" si="4"/>
        <v>112</v>
      </c>
      <c r="Y69" s="8">
        <f t="shared" si="5"/>
        <v>66</v>
      </c>
      <c r="Z69" s="8">
        <f t="shared" si="6"/>
        <v>147</v>
      </c>
      <c r="AA69" s="8">
        <f t="shared" si="7"/>
        <v>335</v>
      </c>
      <c r="AB69" s="8">
        <f t="shared" si="8"/>
        <v>289</v>
      </c>
    </row>
    <row r="70" hidden="1">
      <c r="A70" s="2" t="s">
        <v>185</v>
      </c>
      <c r="B70" s="8" t="str">
        <f>VLOOKUP(A70,'Food Encyclopedia'!$C$2:$K$999,3)&amp;","&amp;VLOOKUP(A70,'Food Encyclopedia'!$C$2:$K$999,4)&amp;","&amp;VLOOKUP(A70,'Food Encyclopedia'!$C$2:$K$999,5)&amp;","&amp;VLOOKUP(A70,'Food Encyclopedia'!$C$2:$K$999,6)</f>
        <v>Pear, shingo, peel only, fresh,NA,,Fruits</v>
      </c>
      <c r="C70" s="8" t="str">
        <f>VLOOKUP(A70,'Food Encyclopedia'!$C$2:$K$999,6)</f>
        <v>Fruits</v>
      </c>
      <c r="D70" s="8" t="str">
        <f>VLOOKUP(A70,'Food Encyclopedia'!$C$2:$K$999,7)</f>
        <v>Fruit</v>
      </c>
      <c r="E70" s="8">
        <f>VLOOKUP(A70,'Absolute Total Monosaccharide C'!$E$2:$T$999,3)</f>
        <v>0.098667</v>
      </c>
      <c r="F70" s="8">
        <f>VLOOKUP(A70,'Absolute Total Monosaccharide C'!$E$2:$T$999,4)</f>
        <v>0.010033</v>
      </c>
      <c r="G70" s="8">
        <f>VLOOKUP(A70,'Absolute Total Monosaccharide C'!$E$2:$T$999,5)</f>
        <v>0.041853</v>
      </c>
      <c r="H70" s="8">
        <f>VLOOKUP(A70,'Absolute Total Monosaccharide C'!$E$2:$T$999,6)</f>
        <v>0.014177</v>
      </c>
      <c r="I70" s="110">
        <f>VLOOKUP(A70,'Absolute Total Monosaccharide C'!$E$2:$T$999,7)</f>
        <v>0.023964</v>
      </c>
      <c r="J70" s="8">
        <f>VLOOKUP(A70,'Absolute Total Monosaccharide C'!$E$2:$T$999,8)</f>
        <v>0.000704</v>
      </c>
      <c r="K70" s="8">
        <f>VLOOKUP(A70,'Absolute Total Monosaccharide C'!$E$2:$T$999,9)</f>
        <v>0.001432</v>
      </c>
      <c r="L70" s="8">
        <f>VLOOKUP(A70,'Absolute Total Monosaccharide C'!$E$2:$T$999,10)</f>
        <v>0</v>
      </c>
      <c r="M70" s="8">
        <f>VLOOKUP(A70,'Absolute Total Monosaccharide C'!$E$2:$T$999,11)</f>
        <v>0.022916</v>
      </c>
      <c r="N70" s="8">
        <f>VLOOKUP(A70,'Absolute Total Monosaccharide C'!$E$2:$T$999,12)</f>
        <v>0</v>
      </c>
      <c r="O70" s="8">
        <f>VLOOKUP(A70,'Absolute Total Monosaccharide C'!$E$2:$T$999,13)</f>
        <v>0</v>
      </c>
      <c r="P70" s="8">
        <f>VLOOKUP(A70,'Absolute Total Monosaccharide C'!$E$2:$T$999,14)</f>
        <v>0</v>
      </c>
      <c r="Q70" s="8">
        <f>VLOOKUP(A70,'Absolute Total Monosaccharide C'!$E$2:$T$999,15)</f>
        <v>0</v>
      </c>
      <c r="R70" s="8">
        <f>VLOOKUP(A70,'Absolute Total Monosaccharide C'!$E$2:$T$999,16)</f>
        <v>0</v>
      </c>
      <c r="S70" s="110">
        <f>VLOOKUP(A70,'Absolute Total Monosaccharide C'!$E$2:$T$999,2)</f>
        <v>10.45</v>
      </c>
      <c r="U70" s="8">
        <f t="shared" si="1"/>
        <v>0.038141</v>
      </c>
      <c r="V70" s="2">
        <f t="shared" si="2"/>
        <v>118</v>
      </c>
      <c r="W70" s="8">
        <f t="shared" si="3"/>
        <v>103</v>
      </c>
      <c r="X70" s="8">
        <f t="shared" si="4"/>
        <v>126</v>
      </c>
      <c r="Y70" s="8">
        <f t="shared" si="5"/>
        <v>95</v>
      </c>
      <c r="Z70" s="8">
        <f t="shared" si="6"/>
        <v>207</v>
      </c>
      <c r="AA70" s="8">
        <f t="shared" si="7"/>
        <v>229</v>
      </c>
      <c r="AB70" s="124">
        <f t="shared" si="8"/>
        <v>198</v>
      </c>
    </row>
    <row r="71" hidden="1">
      <c r="A71" s="2" t="s">
        <v>233</v>
      </c>
      <c r="B71" s="8" t="str">
        <f>VLOOKUP(A71,'Food Encyclopedia'!$C$2:$K$999,3)&amp;","&amp;VLOOKUP(A71,'Food Encyclopedia'!$C$2:$K$999,4)&amp;","&amp;VLOOKUP(A71,'Food Encyclopedia'!$C$2:$K$999,5)&amp;","&amp;VLOOKUP(A71,'Food Encyclopedia'!$C$2:$K$999,6)</f>
        <v>Nectarine, yellow, whole, fresh,NA,,Fruits</v>
      </c>
      <c r="C71" s="8" t="str">
        <f>VLOOKUP(A71,'Food Encyclopedia'!$C$2:$K$999,6)</f>
        <v>Fruits</v>
      </c>
      <c r="D71" s="8" t="str">
        <f>VLOOKUP(A71,'Food Encyclopedia'!$C$2:$K$999,7)</f>
        <v>Fruit</v>
      </c>
      <c r="E71" s="8">
        <f>VLOOKUP(A71,'Absolute Total Monosaccharide C'!$E$2:$T$999,3)</f>
        <v>0.353583</v>
      </c>
      <c r="F71" s="8">
        <f>VLOOKUP(A71,'Absolute Total Monosaccharide C'!$E$2:$T$999,4)</f>
        <v>0.012425</v>
      </c>
      <c r="G71" s="8">
        <f>VLOOKUP(A71,'Absolute Total Monosaccharide C'!$E$2:$T$999,5)</f>
        <v>0.153975</v>
      </c>
      <c r="H71" s="8">
        <f>VLOOKUP(A71,'Absolute Total Monosaccharide C'!$E$2:$T$999,6)</f>
        <v>0.007802</v>
      </c>
      <c r="I71" s="110">
        <f>VLOOKUP(A71,'Absolute Total Monosaccharide C'!$E$2:$T$999,7)</f>
        <v>0.015611</v>
      </c>
      <c r="J71" s="8">
        <f>VLOOKUP(A71,'Absolute Total Monosaccharide C'!$E$2:$T$999,8)</f>
        <v>0.001784</v>
      </c>
      <c r="K71" s="8">
        <f>VLOOKUP(A71,'Absolute Total Monosaccharide C'!$E$2:$T$999,9)</f>
        <v>0.001496</v>
      </c>
      <c r="L71" s="8">
        <f>VLOOKUP(A71,'Absolute Total Monosaccharide C'!$E$2:$T$999,10)</f>
        <v>0</v>
      </c>
      <c r="M71" s="8">
        <f>VLOOKUP(A71,'Absolute Total Monosaccharide C'!$E$2:$T$999,11)</f>
        <v>0.027083</v>
      </c>
      <c r="N71" s="8">
        <f>VLOOKUP(A71,'Absolute Total Monosaccharide C'!$E$2:$T$999,12)</f>
        <v>0</v>
      </c>
      <c r="O71" s="8">
        <f>VLOOKUP(A71,'Absolute Total Monosaccharide C'!$E$2:$T$999,13)</f>
        <v>0</v>
      </c>
      <c r="P71" s="111">
        <f>VLOOKUP(A71,'Absolute Total Monosaccharide C'!$E$2:$T$999,14)</f>
        <v>0.0000213</v>
      </c>
      <c r="Q71" s="8">
        <f>VLOOKUP(A71,'Absolute Total Monosaccharide C'!$E$2:$T$999,15)</f>
        <v>0</v>
      </c>
      <c r="R71" s="8">
        <f>VLOOKUP(A71,'Absolute Total Monosaccharide C'!$E$2:$T$999,16)</f>
        <v>0.000504</v>
      </c>
      <c r="S71" s="110">
        <f>VLOOKUP(A71,'Absolute Total Monosaccharide C'!$E$2:$T$999,2)</f>
        <v>10.09</v>
      </c>
      <c r="U71" s="8">
        <f t="shared" si="1"/>
        <v>0.023413</v>
      </c>
      <c r="V71" s="2">
        <f t="shared" si="2"/>
        <v>280</v>
      </c>
      <c r="W71" s="8">
        <f t="shared" si="3"/>
        <v>218</v>
      </c>
      <c r="X71" s="8">
        <f t="shared" si="4"/>
        <v>283</v>
      </c>
      <c r="Y71" s="8">
        <f t="shared" si="5"/>
        <v>72</v>
      </c>
      <c r="Z71" s="8">
        <f t="shared" si="6"/>
        <v>195</v>
      </c>
      <c r="AA71" s="8">
        <f t="shared" si="7"/>
        <v>501</v>
      </c>
      <c r="AB71" s="8">
        <f t="shared" si="8"/>
        <v>290</v>
      </c>
    </row>
    <row r="72" hidden="1">
      <c r="A72" s="2" t="s">
        <v>158</v>
      </c>
      <c r="B72" s="8" t="str">
        <f>VLOOKUP(A72,'Food Encyclopedia'!$C$2:$K$999,3)&amp;","&amp;VLOOKUP(A72,'Food Encyclopedia'!$C$2:$K$999,4)&amp;","&amp;VLOOKUP(A72,'Food Encyclopedia'!$C$2:$K$999,5)&amp;","&amp;VLOOKUP(A72,'Food Encyclopedia'!$C$2:$K$999,6)</f>
        <v>Pear, red d'anjou, whole without seed, fresh,NA,,Fruits</v>
      </c>
      <c r="C72" s="8" t="str">
        <f>VLOOKUP(A72,'Food Encyclopedia'!$C$2:$K$999,6)</f>
        <v>Fruits</v>
      </c>
      <c r="D72" s="8" t="str">
        <f>VLOOKUP(A72,'Food Encyclopedia'!$C$2:$K$999,7)</f>
        <v>Fruit</v>
      </c>
      <c r="E72" s="8">
        <f>VLOOKUP(A72,'Absolute Total Monosaccharide C'!$E$2:$T$999,3)</f>
        <v>0.111987</v>
      </c>
      <c r="F72" s="8">
        <f>VLOOKUP(A72,'Absolute Total Monosaccharide C'!$E$2:$T$999,4)</f>
        <v>0.010927</v>
      </c>
      <c r="G72" s="8">
        <f>VLOOKUP(A72,'Absolute Total Monosaccharide C'!$E$2:$T$999,5)</f>
        <v>0.099989</v>
      </c>
      <c r="H72" s="8">
        <f>VLOOKUP(A72,'Absolute Total Monosaccharide C'!$E$2:$T$999,6)</f>
        <v>0.126501</v>
      </c>
      <c r="I72" s="110">
        <f>VLOOKUP(A72,'Absolute Total Monosaccharide C'!$E$2:$T$999,7)</f>
        <v>0.023687</v>
      </c>
      <c r="J72" s="8">
        <f>VLOOKUP(A72,'Absolute Total Monosaccharide C'!$E$2:$T$999,8)</f>
        <v>0.001302</v>
      </c>
      <c r="K72" s="8">
        <f>VLOOKUP(A72,'Absolute Total Monosaccharide C'!$E$2:$T$999,9)</f>
        <v>0.001878</v>
      </c>
      <c r="L72" s="8">
        <f>VLOOKUP(A72,'Absolute Total Monosaccharide C'!$E$2:$T$999,10)</f>
        <v>0</v>
      </c>
      <c r="M72" s="8">
        <f>VLOOKUP(A72,'Absolute Total Monosaccharide C'!$E$2:$T$999,11)</f>
        <v>0.017168</v>
      </c>
      <c r="N72" s="8">
        <f>VLOOKUP(A72,'Absolute Total Monosaccharide C'!$E$2:$T$999,12)</f>
        <v>0</v>
      </c>
      <c r="O72" s="8">
        <f>VLOOKUP(A72,'Absolute Total Monosaccharide C'!$E$2:$T$999,13)</f>
        <v>0</v>
      </c>
      <c r="P72" s="8">
        <f>VLOOKUP(A72,'Absolute Total Monosaccharide C'!$E$2:$T$999,14)</f>
        <v>0.000518</v>
      </c>
      <c r="Q72" s="8">
        <f>VLOOKUP(A72,'Absolute Total Monosaccharide C'!$E$2:$T$999,15)</f>
        <v>0</v>
      </c>
      <c r="R72" s="8">
        <f>VLOOKUP(A72,'Absolute Total Monosaccharide C'!$E$2:$T$999,16)</f>
        <v>0</v>
      </c>
      <c r="S72" s="110">
        <f>VLOOKUP(A72,'Absolute Total Monosaccharide C'!$E$2:$T$999,2)</f>
        <v>10.25</v>
      </c>
      <c r="U72" s="8">
        <f t="shared" si="1"/>
        <v>0.150188</v>
      </c>
      <c r="V72" s="24">
        <f t="shared" si="2"/>
        <v>4</v>
      </c>
      <c r="W72" s="8">
        <f t="shared" si="3"/>
        <v>107</v>
      </c>
      <c r="X72" s="63">
        <f t="shared" si="4"/>
        <v>4</v>
      </c>
      <c r="Y72" s="8">
        <f t="shared" si="5"/>
        <v>185</v>
      </c>
      <c r="Z72" s="8">
        <f t="shared" si="6"/>
        <v>137</v>
      </c>
      <c r="AA72" s="124">
        <f t="shared" si="7"/>
        <v>111</v>
      </c>
      <c r="AB72" s="8">
        <f t="shared" si="8"/>
        <v>292</v>
      </c>
    </row>
    <row r="73" hidden="1">
      <c r="A73" s="2" t="s">
        <v>372</v>
      </c>
      <c r="B73" s="8" t="str">
        <f>VLOOKUP(A73,'Food Encyclopedia'!$C$2:$K$999,3)&amp;","&amp;VLOOKUP(A73,'Food Encyclopedia'!$C$2:$K$999,4)&amp;","&amp;VLOOKUP(A73,'Food Encyclopedia'!$C$2:$K$999,5)&amp;","&amp;VLOOKUP(A73,'Food Encyclopedia'!$C$2:$K$999,6)</f>
        <v>Spinach, NA, leaves, fresh,Cooking with Spinach,,Vegetables</v>
      </c>
      <c r="C73" s="8" t="str">
        <f>VLOOKUP(A73,'Food Encyclopedia'!$C$2:$K$999,6)</f>
        <v>Vegetables</v>
      </c>
      <c r="D73" s="8" t="str">
        <f>VLOOKUP(A73,'Food Encyclopedia'!$C$2:$K$999,7)</f>
        <v>Vegetable</v>
      </c>
      <c r="E73" s="8">
        <f>VLOOKUP(A73,'Absolute Total Monosaccharide C'!$E$2:$T$999,3)</f>
        <v>0.01433</v>
      </c>
      <c r="F73" s="8">
        <f>VLOOKUP(A73,'Absolute Total Monosaccharide C'!$E$2:$T$999,4)</f>
        <v>0.030837</v>
      </c>
      <c r="G73" s="8">
        <f>VLOOKUP(A73,'Absolute Total Monosaccharide C'!$E$2:$T$999,5)</f>
        <v>0</v>
      </c>
      <c r="H73" s="8">
        <f>VLOOKUP(A73,'Absolute Total Monosaccharide C'!$E$2:$T$999,6)</f>
        <v>0.011489</v>
      </c>
      <c r="I73" s="110">
        <f>VLOOKUP(A73,'Absolute Total Monosaccharide C'!$E$2:$T$999,7)</f>
        <v>0.021517</v>
      </c>
      <c r="J73" s="8">
        <f>VLOOKUP(A73,'Absolute Total Monosaccharide C'!$E$2:$T$999,8)</f>
        <v>0.001643</v>
      </c>
      <c r="K73" s="8">
        <f>VLOOKUP(A73,'Absolute Total Monosaccharide C'!$E$2:$T$999,9)</f>
        <v>0.00434</v>
      </c>
      <c r="L73" s="8">
        <f>VLOOKUP(A73,'Absolute Total Monosaccharide C'!$E$2:$T$999,10)</f>
        <v>0</v>
      </c>
      <c r="M73" s="8">
        <f>VLOOKUP(A73,'Absolute Total Monosaccharide C'!$E$2:$T$999,11)</f>
        <v>0.01881</v>
      </c>
      <c r="N73" s="8">
        <f>VLOOKUP(A73,'Absolute Total Monosaccharide C'!$E$2:$T$999,12)</f>
        <v>0</v>
      </c>
      <c r="O73" s="8">
        <f>VLOOKUP(A73,'Absolute Total Monosaccharide C'!$E$2:$T$999,13)</f>
        <v>0</v>
      </c>
      <c r="P73" s="8">
        <f>VLOOKUP(A73,'Absolute Total Monosaccharide C'!$E$2:$T$999,14)</f>
        <v>0.00026</v>
      </c>
      <c r="Q73" s="8">
        <f>VLOOKUP(A73,'Absolute Total Monosaccharide C'!$E$2:$T$999,15)</f>
        <v>0</v>
      </c>
      <c r="R73" s="8">
        <f>VLOOKUP(A73,'Absolute Total Monosaccharide C'!$E$2:$T$999,16)</f>
        <v>0.003434</v>
      </c>
      <c r="S73" s="110">
        <f>VLOOKUP(A73,'Absolute Total Monosaccharide C'!$E$2:$T$999,2)</f>
        <v>10.28</v>
      </c>
      <c r="T73" s="2">
        <v>0.144059485</v>
      </c>
      <c r="U73" s="8">
        <f t="shared" si="1"/>
        <v>0.033006</v>
      </c>
      <c r="V73" s="2">
        <f t="shared" si="2"/>
        <v>158</v>
      </c>
      <c r="W73" s="8">
        <f t="shared" si="3"/>
        <v>134</v>
      </c>
      <c r="X73" s="8">
        <f t="shared" si="4"/>
        <v>181</v>
      </c>
      <c r="Y73" s="8">
        <f t="shared" si="5"/>
        <v>156</v>
      </c>
      <c r="Z73" s="8">
        <f t="shared" si="6"/>
        <v>28</v>
      </c>
      <c r="AA73" s="8">
        <f t="shared" si="7"/>
        <v>315</v>
      </c>
      <c r="AB73" s="8">
        <f t="shared" si="8"/>
        <v>290</v>
      </c>
    </row>
    <row r="74" hidden="1">
      <c r="A74" s="2" t="s">
        <v>966</v>
      </c>
      <c r="B74" s="8" t="str">
        <f>VLOOKUP(A74,'Food Encyclopedia'!$C$2:$K$999,3)&amp;","&amp;VLOOKUP(A74,'Food Encyclopedia'!$C$2:$K$999,4)&amp;","&amp;VLOOKUP(A74,'Food Encyclopedia'!$C$2:$K$999,5)&amp;","&amp;VLOOKUP(A74,'Food Encyclopedia'!$C$2:$K$999,6)</f>
        <v>GoGo Squeez, commercial product, pouch,Materne,Zippin zingin Pear- fruit and veggies on the go,Fruits</v>
      </c>
      <c r="C74" s="8" t="str">
        <f>VLOOKUP(A74,'Food Encyclopedia'!$C$2:$K$999,6)</f>
        <v>Fruits</v>
      </c>
      <c r="D74" s="8" t="str">
        <f>VLOOKUP(A74,'Food Encyclopedia'!$C$2:$K$999,7)</f>
        <v>Commercial weaning</v>
      </c>
      <c r="E74" s="8">
        <f>VLOOKUP(A74,'Absolute Total Monosaccharide C'!$E$2:$T$999,3)</f>
        <v>0.220985</v>
      </c>
      <c r="F74" s="8">
        <f>VLOOKUP(A74,'Absolute Total Monosaccharide C'!$E$2:$T$999,4)</f>
        <v>0.014817</v>
      </c>
      <c r="G74" s="8">
        <f>VLOOKUP(A74,'Absolute Total Monosaccharide C'!$E$2:$T$999,5)</f>
        <v>0.162713</v>
      </c>
      <c r="H74" s="8">
        <f>VLOOKUP(A74,'Absolute Total Monosaccharide C'!$E$2:$T$999,6)</f>
        <v>0.017253</v>
      </c>
      <c r="I74" s="110">
        <f>VLOOKUP(A74,'Absolute Total Monosaccharide C'!$E$2:$T$999,7)</f>
        <v>0.015773</v>
      </c>
      <c r="J74" s="8">
        <f>VLOOKUP(A74,'Absolute Total Monosaccharide C'!$E$2:$T$999,8)</f>
        <v>0</v>
      </c>
      <c r="K74" s="8">
        <f>VLOOKUP(A74,'Absolute Total Monosaccharide C'!$E$2:$T$999,9)</f>
        <v>0.00208</v>
      </c>
      <c r="L74" s="8">
        <f>VLOOKUP(A74,'Absolute Total Monosaccharide C'!$E$2:$T$999,10)</f>
        <v>0</v>
      </c>
      <c r="M74" s="8">
        <f>VLOOKUP(A74,'Absolute Total Monosaccharide C'!$E$2:$T$999,11)</f>
        <v>0.025083</v>
      </c>
      <c r="N74" s="8">
        <f>VLOOKUP(A74,'Absolute Total Monosaccharide C'!$E$2:$T$999,12)</f>
        <v>0</v>
      </c>
      <c r="O74" s="8">
        <f>VLOOKUP(A74,'Absolute Total Monosaccharide C'!$E$2:$T$999,13)</f>
        <v>0</v>
      </c>
      <c r="P74" s="8">
        <f>VLOOKUP(A74,'Absolute Total Monosaccharide C'!$E$2:$T$999,14)</f>
        <v>0</v>
      </c>
      <c r="Q74" s="8">
        <f>VLOOKUP(A74,'Absolute Total Monosaccharide C'!$E$2:$T$999,15)</f>
        <v>0</v>
      </c>
      <c r="R74" s="8">
        <f>VLOOKUP(A74,'Absolute Total Monosaccharide C'!$E$2:$T$999,16)</f>
        <v>0.000391</v>
      </c>
      <c r="S74" s="110">
        <f>VLOOKUP(A74,'Absolute Total Monosaccharide C'!$E$2:$T$999,2)</f>
        <v>10.88</v>
      </c>
      <c r="U74" s="8">
        <f t="shared" si="1"/>
        <v>0.033026</v>
      </c>
      <c r="V74" s="2">
        <f t="shared" si="2"/>
        <v>157</v>
      </c>
      <c r="W74" s="8">
        <f t="shared" si="3"/>
        <v>215</v>
      </c>
      <c r="X74" s="8">
        <f t="shared" si="4"/>
        <v>93</v>
      </c>
      <c r="Y74" s="8">
        <f t="shared" si="5"/>
        <v>83</v>
      </c>
      <c r="Z74" s="8">
        <f t="shared" si="6"/>
        <v>119</v>
      </c>
      <c r="AA74" s="8">
        <f t="shared" si="7"/>
        <v>308</v>
      </c>
      <c r="AB74" s="8">
        <f t="shared" si="8"/>
        <v>298</v>
      </c>
    </row>
    <row r="75" hidden="1">
      <c r="A75" s="2" t="s">
        <v>102</v>
      </c>
      <c r="B75" s="8" t="str">
        <f>VLOOKUP(A75,'Food Encyclopedia'!$C$2:$K$999,3)&amp;","&amp;VLOOKUP(A75,'Food Encyclopedia'!$C$2:$K$999,4)&amp;","&amp;VLOOKUP(A75,'Food Encyclopedia'!$C$2:$K$999,5)&amp;","&amp;VLOOKUP(A75,'Food Encyclopedia'!$C$2:$K$999,6)</f>
        <v>Apple, jazz, peel only, fresh,Jazz,,Fruits</v>
      </c>
      <c r="C75" s="8" t="str">
        <f>VLOOKUP(A75,'Food Encyclopedia'!$C$2:$K$999,6)</f>
        <v>Fruits</v>
      </c>
      <c r="D75" s="8" t="str">
        <f>VLOOKUP(A75,'Food Encyclopedia'!$C$2:$K$999,7)</f>
        <v>Fruit</v>
      </c>
      <c r="E75" s="8">
        <f>VLOOKUP(A75,'Absolute Total Monosaccharide C'!$E$2:$T$999,3)</f>
        <v>0.136014</v>
      </c>
      <c r="F75" s="8">
        <f>VLOOKUP(A75,'Absolute Total Monosaccharide C'!$E$2:$T$999,4)</f>
        <v>0.019755</v>
      </c>
      <c r="G75" s="8">
        <f>VLOOKUP(A75,'Absolute Total Monosaccharide C'!$E$2:$T$999,5)</f>
        <v>0.084641</v>
      </c>
      <c r="H75" s="8">
        <f>VLOOKUP(A75,'Absolute Total Monosaccharide C'!$E$2:$T$999,6)</f>
        <v>0.01568</v>
      </c>
      <c r="I75" s="110">
        <f>VLOOKUP(A75,'Absolute Total Monosaccharide C'!$E$2:$T$999,7)</f>
        <v>0.021775</v>
      </c>
      <c r="J75" s="8">
        <f>VLOOKUP(A75,'Absolute Total Monosaccharide C'!$E$2:$T$999,8)</f>
        <v>0.005434</v>
      </c>
      <c r="K75" s="8">
        <f>VLOOKUP(A75,'Absolute Total Monosaccharide C'!$E$2:$T$999,9)</f>
        <v>0.002028</v>
      </c>
      <c r="L75" s="8">
        <f>VLOOKUP(A75,'Absolute Total Monosaccharide C'!$E$2:$T$999,10)</f>
        <v>0</v>
      </c>
      <c r="M75" s="8">
        <f>VLOOKUP(A75,'Absolute Total Monosaccharide C'!$E$2:$T$999,11)</f>
        <v>0.035966</v>
      </c>
      <c r="N75" s="8">
        <f>VLOOKUP(A75,'Absolute Total Monosaccharide C'!$E$2:$T$999,12)</f>
        <v>0</v>
      </c>
      <c r="O75" s="8">
        <f>VLOOKUP(A75,'Absolute Total Monosaccharide C'!$E$2:$T$999,13)</f>
        <v>0</v>
      </c>
      <c r="P75" s="8">
        <f>VLOOKUP(A75,'Absolute Total Monosaccharide C'!$E$2:$T$999,14)</f>
        <v>0.002665</v>
      </c>
      <c r="Q75" s="8">
        <f>VLOOKUP(A75,'Absolute Total Monosaccharide C'!$E$2:$T$999,15)</f>
        <v>0</v>
      </c>
      <c r="R75" s="8">
        <f>VLOOKUP(A75,'Absolute Total Monosaccharide C'!$E$2:$T$999,16)</f>
        <v>0</v>
      </c>
      <c r="S75" s="110">
        <f>VLOOKUP(A75,'Absolute Total Monosaccharide C'!$E$2:$T$999,2)</f>
        <v>10.18</v>
      </c>
      <c r="U75" s="8">
        <f t="shared" si="1"/>
        <v>0.037455</v>
      </c>
      <c r="V75" s="2">
        <f t="shared" si="2"/>
        <v>121</v>
      </c>
      <c r="W75" s="8">
        <f t="shared" si="3"/>
        <v>130</v>
      </c>
      <c r="X75" s="8">
        <f t="shared" si="4"/>
        <v>109</v>
      </c>
      <c r="Y75" s="63">
        <f t="shared" si="5"/>
        <v>41</v>
      </c>
      <c r="Z75" s="8">
        <f t="shared" si="6"/>
        <v>125</v>
      </c>
      <c r="AA75" s="8">
        <f t="shared" si="7"/>
        <v>239</v>
      </c>
      <c r="AB75" s="124">
        <f t="shared" si="8"/>
        <v>171</v>
      </c>
    </row>
    <row r="76" hidden="1">
      <c r="A76" s="2" t="s">
        <v>244</v>
      </c>
      <c r="B76" s="8" t="str">
        <f>VLOOKUP(A76,'Food Encyclopedia'!$C$2:$K$999,3)&amp;","&amp;VLOOKUP(A76,'Food Encyclopedia'!$C$2:$K$999,4)&amp;","&amp;VLOOKUP(A76,'Food Encyclopedia'!$C$2:$K$999,5)&amp;","&amp;VLOOKUP(A76,'Food Encyclopedia'!$C$2:$K$999,6)</f>
        <v>Apple, honeyscrisp, whole without seeds, fresh,Chelan Fresh,,Fruits</v>
      </c>
      <c r="C76" s="8" t="str">
        <f>VLOOKUP(A76,'Food Encyclopedia'!$C$2:$K$999,6)</f>
        <v>Fruits</v>
      </c>
      <c r="D76" s="8" t="str">
        <f>VLOOKUP(A76,'Food Encyclopedia'!$C$2:$K$999,7)</f>
        <v>Fruit</v>
      </c>
      <c r="E76" s="8">
        <f>VLOOKUP(A76,'Absolute Total Monosaccharide C'!$E$2:$T$999,3)</f>
        <v>0.230387</v>
      </c>
      <c r="F76" s="8">
        <f>VLOOKUP(A76,'Absolute Total Monosaccharide C'!$E$2:$T$999,4)</f>
        <v>0.014266</v>
      </c>
      <c r="G76" s="8">
        <f>VLOOKUP(A76,'Absolute Total Monosaccharide C'!$E$2:$T$999,5)</f>
        <v>0.172471</v>
      </c>
      <c r="H76" s="8">
        <f>VLOOKUP(A76,'Absolute Total Monosaccharide C'!$E$2:$T$999,6)</f>
        <v>0.009892</v>
      </c>
      <c r="I76" s="110">
        <f>VLOOKUP(A76,'Absolute Total Monosaccharide C'!$E$2:$T$999,7)</f>
        <v>0.016485</v>
      </c>
      <c r="J76" s="8">
        <f>VLOOKUP(A76,'Absolute Total Monosaccharide C'!$E$2:$T$999,8)</f>
        <v>0.003825</v>
      </c>
      <c r="K76" s="8">
        <f>VLOOKUP(A76,'Absolute Total Monosaccharide C'!$E$2:$T$999,9)</f>
        <v>0.001796</v>
      </c>
      <c r="L76" s="8">
        <f>VLOOKUP(A76,'Absolute Total Monosaccharide C'!$E$2:$T$999,10)</f>
        <v>0</v>
      </c>
      <c r="M76" s="8">
        <f>VLOOKUP(A76,'Absolute Total Monosaccharide C'!$E$2:$T$999,11)</f>
        <v>0.023063</v>
      </c>
      <c r="N76" s="8">
        <f>VLOOKUP(A76,'Absolute Total Monosaccharide C'!$E$2:$T$999,12)</f>
        <v>0</v>
      </c>
      <c r="O76" s="8">
        <f>VLOOKUP(A76,'Absolute Total Monosaccharide C'!$E$2:$T$999,13)</f>
        <v>0</v>
      </c>
      <c r="P76" s="8">
        <f>VLOOKUP(A76,'Absolute Total Monosaccharide C'!$E$2:$T$999,14)</f>
        <v>0.002902</v>
      </c>
      <c r="Q76" s="8">
        <f>VLOOKUP(A76,'Absolute Total Monosaccharide C'!$E$2:$T$999,15)</f>
        <v>0</v>
      </c>
      <c r="R76" s="8">
        <f>VLOOKUP(A76,'Absolute Total Monosaccharide C'!$E$2:$T$999,16)</f>
        <v>0</v>
      </c>
      <c r="S76" s="110">
        <f>VLOOKUP(A76,'Absolute Total Monosaccharide C'!$E$2:$T$999,2)</f>
        <v>10.4</v>
      </c>
      <c r="T76" s="2">
        <v>1.089</v>
      </c>
      <c r="U76" s="8">
        <f t="shared" si="1"/>
        <v>0.026377</v>
      </c>
      <c r="V76" s="2">
        <f t="shared" si="2"/>
        <v>233</v>
      </c>
      <c r="W76" s="8">
        <f t="shared" si="3"/>
        <v>200</v>
      </c>
      <c r="X76" s="8">
        <f t="shared" si="4"/>
        <v>221</v>
      </c>
      <c r="Y76" s="8">
        <f t="shared" si="5"/>
        <v>94</v>
      </c>
      <c r="Z76" s="8">
        <f t="shared" si="6"/>
        <v>149</v>
      </c>
      <c r="AA76" s="8">
        <f t="shared" si="7"/>
        <v>421</v>
      </c>
      <c r="AB76" s="8">
        <f t="shared" si="8"/>
        <v>294</v>
      </c>
    </row>
    <row r="77" hidden="1">
      <c r="A77" s="2" t="s">
        <v>240</v>
      </c>
      <c r="B77" s="8" t="str">
        <f>VLOOKUP(A77,'Food Encyclopedia'!$C$2:$K$999,3)&amp;","&amp;VLOOKUP(A77,'Food Encyclopedia'!$C$2:$K$999,4)&amp;","&amp;VLOOKUP(A77,'Food Encyclopedia'!$C$2:$K$999,5)&amp;","&amp;VLOOKUP(A77,'Food Encyclopedia'!$C$2:$K$999,6)</f>
        <v>Nectarine, yellow, whole, fresh,HGO Farms,,Fruits</v>
      </c>
      <c r="C77" s="8" t="str">
        <f>VLOOKUP(A77,'Food Encyclopedia'!$C$2:$K$999,6)</f>
        <v>Fruits</v>
      </c>
      <c r="D77" s="8" t="str">
        <f>VLOOKUP(A77,'Food Encyclopedia'!$C$2:$K$999,7)</f>
        <v>Fruit</v>
      </c>
      <c r="E77" s="8">
        <f>VLOOKUP(A77,'Absolute Total Monosaccharide C'!$E$2:$T$999,3)</f>
        <v>0.346381</v>
      </c>
      <c r="F77" s="8">
        <f>VLOOKUP(A77,'Absolute Total Monosaccharide C'!$E$2:$T$999,4)</f>
        <v>0.009501</v>
      </c>
      <c r="G77" s="8">
        <f>VLOOKUP(A77,'Absolute Total Monosaccharide C'!$E$2:$T$999,5)</f>
        <v>0.094877</v>
      </c>
      <c r="H77" s="8">
        <f>VLOOKUP(A77,'Absolute Total Monosaccharide C'!$E$2:$T$999,6)</f>
        <v>0.003553</v>
      </c>
      <c r="I77" s="110">
        <f>VLOOKUP(A77,'Absolute Total Monosaccharide C'!$E$2:$T$999,7)</f>
        <v>0.018035</v>
      </c>
      <c r="J77" s="8">
        <f>VLOOKUP(A77,'Absolute Total Monosaccharide C'!$E$2:$T$999,8)</f>
        <v>0.001282</v>
      </c>
      <c r="K77" s="8">
        <f>VLOOKUP(A77,'Absolute Total Monosaccharide C'!$E$2:$T$999,9)</f>
        <v>0.00113</v>
      </c>
      <c r="L77" s="8">
        <f>VLOOKUP(A77,'Absolute Total Monosaccharide C'!$E$2:$T$999,10)</f>
        <v>0</v>
      </c>
      <c r="M77" s="8">
        <f>VLOOKUP(A77,'Absolute Total Monosaccharide C'!$E$2:$T$999,11)</f>
        <v>0.021512</v>
      </c>
      <c r="N77" s="8">
        <f>VLOOKUP(A77,'Absolute Total Monosaccharide C'!$E$2:$T$999,12)</f>
        <v>0</v>
      </c>
      <c r="O77" s="8">
        <f>VLOOKUP(A77,'Absolute Total Monosaccharide C'!$E$2:$T$999,13)</f>
        <v>0</v>
      </c>
      <c r="P77" s="8">
        <f>VLOOKUP(A77,'Absolute Total Monosaccharide C'!$E$2:$T$999,14)</f>
        <v>0.001487</v>
      </c>
      <c r="Q77" s="8">
        <f>VLOOKUP(A77,'Absolute Total Monosaccharide C'!$E$2:$T$999,15)</f>
        <v>0</v>
      </c>
      <c r="R77" s="8">
        <f>VLOOKUP(A77,'Absolute Total Monosaccharide C'!$E$2:$T$999,16)</f>
        <v>0.000254</v>
      </c>
      <c r="S77" s="110">
        <f>VLOOKUP(A77,'Absolute Total Monosaccharide C'!$E$2:$T$999,2)</f>
        <v>10.2</v>
      </c>
      <c r="T77" s="2">
        <v>0.981</v>
      </c>
      <c r="U77" s="8">
        <f t="shared" si="1"/>
        <v>0.021588</v>
      </c>
      <c r="V77" s="2">
        <f t="shared" si="2"/>
        <v>304</v>
      </c>
      <c r="W77" s="8">
        <f t="shared" si="3"/>
        <v>175</v>
      </c>
      <c r="X77" s="8">
        <f t="shared" si="4"/>
        <v>437</v>
      </c>
      <c r="Y77" s="8">
        <f t="shared" si="5"/>
        <v>119</v>
      </c>
      <c r="Z77" s="8">
        <f t="shared" si="6"/>
        <v>282</v>
      </c>
      <c r="AA77" s="8">
        <f t="shared" si="7"/>
        <v>612</v>
      </c>
      <c r="AB77" s="8">
        <f t="shared" si="8"/>
        <v>294</v>
      </c>
    </row>
    <row r="78" hidden="1">
      <c r="A78" s="2" t="s">
        <v>1195</v>
      </c>
      <c r="B78" s="8" t="str">
        <f>VLOOKUP(A78,'Food Encyclopedia'!$C$2:$K$999,3)&amp;","&amp;VLOOKUP(A78,'Food Encyclopedia'!$C$2:$K$999,4)&amp;","&amp;VLOOKUP(A78,'Food Encyclopedia'!$C$2:$K$999,5)&amp;","&amp;VLOOKUP(A78,'Food Encyclopedia'!$C$2:$K$999,6)</f>
        <v>Quinoa, Red, whole grain, dried,Bob's Red Mill,Organic Whole Grain Red Quinoa: The Traditional Grain of the Andes,Grain Products</v>
      </c>
      <c r="C78" s="8" t="str">
        <f>VLOOKUP(A78,'Food Encyclopedia'!$C$2:$K$999,6)</f>
        <v>Grain Products</v>
      </c>
      <c r="D78" s="8" t="str">
        <f>VLOOKUP(A78,'Food Encyclopedia'!$C$2:$K$999,7)</f>
        <v>Grains</v>
      </c>
      <c r="E78" s="8">
        <f>VLOOKUP(A78,'Absolute Total Monosaccharide C'!$E$2:$T$999,3)</f>
        <v>0.445436</v>
      </c>
      <c r="F78" s="8">
        <f>VLOOKUP(A78,'Absolute Total Monosaccharide C'!$E$2:$T$999,4)</f>
        <v>0.005319</v>
      </c>
      <c r="G78" s="8">
        <f>VLOOKUP(A78,'Absolute Total Monosaccharide C'!$E$2:$T$999,5)</f>
        <v>0</v>
      </c>
      <c r="H78" s="8">
        <f>VLOOKUP(A78,'Absolute Total Monosaccharide C'!$E$2:$T$999,6)</f>
        <v>0.002655</v>
      </c>
      <c r="I78" s="110">
        <f>VLOOKUP(A78,'Absolute Total Monosaccharide C'!$E$2:$T$999,7)</f>
        <v>0.021889</v>
      </c>
      <c r="J78" s="8">
        <f>VLOOKUP(A78,'Absolute Total Monosaccharide C'!$E$2:$T$999,8)</f>
        <v>0</v>
      </c>
      <c r="K78" s="8">
        <f>VLOOKUP(A78,'Absolute Total Monosaccharide C'!$E$2:$T$999,9)</f>
        <v>0.002335</v>
      </c>
      <c r="L78" s="8">
        <f>VLOOKUP(A78,'Absolute Total Monosaccharide C'!$E$2:$T$999,10)</f>
        <v>0</v>
      </c>
      <c r="M78" s="8">
        <f>VLOOKUP(A78,'Absolute Total Monosaccharide C'!$E$2:$T$999,11)</f>
        <v>0.018519</v>
      </c>
      <c r="N78" s="8">
        <f>VLOOKUP(A78,'Absolute Total Monosaccharide C'!$E$2:$T$999,12)</f>
        <v>0.000493</v>
      </c>
      <c r="O78" s="8">
        <f>VLOOKUP(A78,'Absolute Total Monosaccharide C'!$E$2:$T$999,13)</f>
        <v>0.000199</v>
      </c>
      <c r="P78" s="8">
        <f>VLOOKUP(A78,'Absolute Total Monosaccharide C'!$E$2:$T$999,14)</f>
        <v>0.000656</v>
      </c>
      <c r="Q78" s="8">
        <f>VLOOKUP(A78,'Absolute Total Monosaccharide C'!$E$2:$T$999,15)</f>
        <v>0</v>
      </c>
      <c r="R78" s="8">
        <f>VLOOKUP(A78,'Absolute Total Monosaccharide C'!$E$2:$T$999,16)</f>
        <v>0.002505</v>
      </c>
      <c r="S78" s="110">
        <f>VLOOKUP(A78,'Absolute Total Monosaccharide C'!$E$2:$T$999,2)</f>
        <v>10.02</v>
      </c>
      <c r="U78" s="8">
        <f t="shared" si="1"/>
        <v>0.024544</v>
      </c>
      <c r="V78" s="2">
        <f t="shared" si="2"/>
        <v>258</v>
      </c>
      <c r="W78" s="8">
        <f t="shared" si="3"/>
        <v>129</v>
      </c>
      <c r="X78" s="8">
        <f t="shared" si="4"/>
        <v>488</v>
      </c>
      <c r="Y78" s="8">
        <f t="shared" si="5"/>
        <v>166</v>
      </c>
      <c r="Z78" s="8">
        <f t="shared" si="6"/>
        <v>102</v>
      </c>
      <c r="AA78" s="8">
        <f t="shared" si="7"/>
        <v>617</v>
      </c>
      <c r="AB78" s="8">
        <f t="shared" si="8"/>
        <v>295</v>
      </c>
    </row>
    <row r="79" hidden="1">
      <c r="A79" s="2" t="s">
        <v>249</v>
      </c>
      <c r="B79" s="8" t="str">
        <f>VLOOKUP(A79,'Food Encyclopedia'!$C$2:$K$999,3)&amp;","&amp;VLOOKUP(A79,'Food Encyclopedia'!$C$2:$K$999,4)&amp;","&amp;VLOOKUP(A79,'Food Encyclopedia'!$C$2:$K$999,5)&amp;","&amp;VLOOKUP(A79,'Food Encyclopedia'!$C$2:$K$999,6)</f>
        <v>Mango, red, flesh, fresh,Kuali,,Fruits</v>
      </c>
      <c r="C79" s="8" t="str">
        <f>VLOOKUP(A79,'Food Encyclopedia'!$C$2:$K$999,6)</f>
        <v>Fruits</v>
      </c>
      <c r="D79" s="8" t="str">
        <f>VLOOKUP(A79,'Food Encyclopedia'!$C$2:$K$999,7)</f>
        <v>Fruit</v>
      </c>
      <c r="E79" s="8">
        <f>VLOOKUP(A79,'Absolute Total Monosaccharide C'!$E$2:$T$999,3)</f>
        <v>0.14714</v>
      </c>
      <c r="F79" s="8">
        <f>VLOOKUP(A79,'Absolute Total Monosaccharide C'!$E$2:$T$999,4)</f>
        <v>0.011787</v>
      </c>
      <c r="G79" s="8">
        <f>VLOOKUP(A79,'Absolute Total Monosaccharide C'!$E$2:$T$999,5)</f>
        <v>0.056023</v>
      </c>
      <c r="H79" s="8">
        <f>VLOOKUP(A79,'Absolute Total Monosaccharide C'!$E$2:$T$999,6)</f>
        <v>0.011229</v>
      </c>
      <c r="I79" s="110">
        <f>VLOOKUP(A79,'Absolute Total Monosaccharide C'!$E$2:$T$999,7)</f>
        <v>0.019505</v>
      </c>
      <c r="J79" s="8">
        <f>VLOOKUP(A79,'Absolute Total Monosaccharide C'!$E$2:$T$999,8)</f>
        <v>0.004202</v>
      </c>
      <c r="K79" s="8">
        <f>VLOOKUP(A79,'Absolute Total Monosaccharide C'!$E$2:$T$999,9)</f>
        <v>0.001159</v>
      </c>
      <c r="L79" s="8">
        <f>VLOOKUP(A79,'Absolute Total Monosaccharide C'!$E$2:$T$999,10)</f>
        <v>0</v>
      </c>
      <c r="M79" s="8">
        <f>VLOOKUP(A79,'Absolute Total Monosaccharide C'!$E$2:$T$999,11)</f>
        <v>0.019875</v>
      </c>
      <c r="N79" s="8">
        <f>VLOOKUP(A79,'Absolute Total Monosaccharide C'!$E$2:$T$999,12)</f>
        <v>0</v>
      </c>
      <c r="O79" s="8">
        <f>VLOOKUP(A79,'Absolute Total Monosaccharide C'!$E$2:$T$999,13)</f>
        <v>0</v>
      </c>
      <c r="P79" s="8">
        <f>VLOOKUP(A79,'Absolute Total Monosaccharide C'!$E$2:$T$999,14)</f>
        <v>0.000159</v>
      </c>
      <c r="Q79" s="8">
        <f>VLOOKUP(A79,'Absolute Total Monosaccharide C'!$E$2:$T$999,15)</f>
        <v>0</v>
      </c>
      <c r="R79" s="8">
        <f>VLOOKUP(A79,'Absolute Total Monosaccharide C'!$E$2:$T$999,16)</f>
        <v>0</v>
      </c>
      <c r="S79" s="110">
        <f>VLOOKUP(A79,'Absolute Total Monosaccharide C'!$E$2:$T$999,2)</f>
        <v>10.1</v>
      </c>
      <c r="T79" s="2">
        <v>1.007</v>
      </c>
      <c r="U79" s="8">
        <f t="shared" si="1"/>
        <v>0.030734</v>
      </c>
      <c r="V79" s="2">
        <f t="shared" si="2"/>
        <v>176</v>
      </c>
      <c r="W79" s="8">
        <f t="shared" si="3"/>
        <v>155</v>
      </c>
      <c r="X79" s="8">
        <f t="shared" si="4"/>
        <v>189</v>
      </c>
      <c r="Y79" s="8">
        <f t="shared" si="5"/>
        <v>140</v>
      </c>
      <c r="Z79" s="8">
        <f t="shared" si="6"/>
        <v>275</v>
      </c>
      <c r="AA79" s="8">
        <f t="shared" si="7"/>
        <v>344</v>
      </c>
      <c r="AB79" s="8">
        <f t="shared" si="8"/>
        <v>295</v>
      </c>
    </row>
    <row r="80" hidden="1">
      <c r="A80" s="2" t="s">
        <v>391</v>
      </c>
      <c r="B80" s="8" t="str">
        <f>VLOOKUP(A80,'Food Encyclopedia'!$C$2:$K$999,3)&amp;","&amp;VLOOKUP(A80,'Food Encyclopedia'!$C$2:$K$999,4)&amp;","&amp;VLOOKUP(A80,'Food Encyclopedia'!$C$2:$K$999,5)&amp;","&amp;VLOOKUP(A80,'Food Encyclopedia'!$C$2:$K$999,6)</f>
        <v>Pea, snow, whole, fresh,Green Giant Fresh,,Beans, Peas, Legumes, Nuts, Seeds</v>
      </c>
      <c r="C80" s="8" t="str">
        <f>VLOOKUP(A80,'Food Encyclopedia'!$C$2:$K$999,6)</f>
        <v>Beans, Peas, Legumes, Nuts, Seeds</v>
      </c>
      <c r="D80" s="8" t="str">
        <f>VLOOKUP(A80,'Food Encyclopedia'!$C$2:$K$999,7)</f>
        <v>Vegetable</v>
      </c>
      <c r="E80" s="8">
        <f>VLOOKUP(A80,'Absolute Total Monosaccharide C'!$E$2:$T$999,3)</f>
        <v>0.378481</v>
      </c>
      <c r="F80" s="8">
        <f>VLOOKUP(A80,'Absolute Total Monosaccharide C'!$E$2:$T$999,4)</f>
        <v>0.030871</v>
      </c>
      <c r="G80" s="8">
        <f>VLOOKUP(A80,'Absolute Total Monosaccharide C'!$E$2:$T$999,5)</f>
        <v>0.029108</v>
      </c>
      <c r="H80" s="8">
        <f>VLOOKUP(A80,'Absolute Total Monosaccharide C'!$E$2:$T$999,6)</f>
        <v>0.015862</v>
      </c>
      <c r="I80" s="110">
        <f>VLOOKUP(A80,'Absolute Total Monosaccharide C'!$E$2:$T$999,7)</f>
        <v>0.017261</v>
      </c>
      <c r="J80" s="8">
        <f>VLOOKUP(A80,'Absolute Total Monosaccharide C'!$E$2:$T$999,8)</f>
        <v>0.001876</v>
      </c>
      <c r="K80" s="8">
        <f>VLOOKUP(A80,'Absolute Total Monosaccharide C'!$E$2:$T$999,9)</f>
        <v>0.002139</v>
      </c>
      <c r="L80" s="8">
        <f>VLOOKUP(A80,'Absolute Total Monosaccharide C'!$E$2:$T$999,10)</f>
        <v>0</v>
      </c>
      <c r="M80" s="8">
        <f>VLOOKUP(A80,'Absolute Total Monosaccharide C'!$E$2:$T$999,11)</f>
        <v>0.022399</v>
      </c>
      <c r="N80" s="8">
        <f>VLOOKUP(A80,'Absolute Total Monosaccharide C'!$E$2:$T$999,12)</f>
        <v>0</v>
      </c>
      <c r="O80" s="8">
        <f>VLOOKUP(A80,'Absolute Total Monosaccharide C'!$E$2:$T$999,13)</f>
        <v>0</v>
      </c>
      <c r="P80" s="111">
        <f>VLOOKUP(A80,'Absolute Total Monosaccharide C'!$E$2:$T$999,14)</f>
        <v>0.0000955</v>
      </c>
      <c r="Q80" s="8">
        <f>VLOOKUP(A80,'Absolute Total Monosaccharide C'!$E$2:$T$999,15)</f>
        <v>0</v>
      </c>
      <c r="R80" s="8">
        <f>VLOOKUP(A80,'Absolute Total Monosaccharide C'!$E$2:$T$999,16)</f>
        <v>0.001418</v>
      </c>
      <c r="S80" s="110">
        <f>VLOOKUP(A80,'Absolute Total Monosaccharide C'!$E$2:$T$999,2)</f>
        <v>10.33</v>
      </c>
      <c r="T80" s="2">
        <v>0.493470321</v>
      </c>
      <c r="U80" s="8">
        <f t="shared" si="1"/>
        <v>0.033123</v>
      </c>
      <c r="V80" s="2">
        <f t="shared" si="2"/>
        <v>156</v>
      </c>
      <c r="W80" s="8">
        <f t="shared" si="3"/>
        <v>192</v>
      </c>
      <c r="X80" s="8">
        <f t="shared" si="4"/>
        <v>107</v>
      </c>
      <c r="Y80" s="8">
        <f t="shared" si="5"/>
        <v>105</v>
      </c>
      <c r="Z80" s="8">
        <f t="shared" si="6"/>
        <v>110</v>
      </c>
      <c r="AA80" s="8">
        <f t="shared" si="7"/>
        <v>299</v>
      </c>
      <c r="AB80" s="8">
        <f t="shared" si="8"/>
        <v>297</v>
      </c>
    </row>
    <row r="81" hidden="1">
      <c r="A81" s="2" t="s">
        <v>908</v>
      </c>
      <c r="B81" s="8" t="str">
        <f>VLOOKUP(A81,'Food Encyclopedia'!$C$2:$K$999,3)&amp;","&amp;VLOOKUP(A81,'Food Encyclopedia'!$C$2:$K$999,4)&amp;","&amp;VLOOKUP(A81,'Food Encyclopedia'!$C$2:$K$999,5)&amp;","&amp;VLOOKUP(A81,'Food Encyclopedia'!$C$2:$K$999,6)</f>
        <v>Baby Organic, commercial product, pouch,Nature's Heart,Pear, peach, pumpkin, fig Stage 2 (6+ months),Fruits</v>
      </c>
      <c r="C81" s="8" t="str">
        <f>VLOOKUP(A81,'Food Encyclopedia'!$C$2:$K$999,6)</f>
        <v>Fruits</v>
      </c>
      <c r="D81" s="8" t="str">
        <f>VLOOKUP(A81,'Food Encyclopedia'!$C$2:$K$999,7)</f>
        <v>Commercial weaning</v>
      </c>
      <c r="E81" s="8">
        <f>VLOOKUP(A81,'Absolute Total Monosaccharide C'!$E$2:$T$999,3)</f>
        <v>0.22286</v>
      </c>
      <c r="F81" s="8">
        <f>VLOOKUP(A81,'Absolute Total Monosaccharide C'!$E$2:$T$999,4)</f>
        <v>0.016896</v>
      </c>
      <c r="G81" s="8">
        <f>VLOOKUP(A81,'Absolute Total Monosaccharide C'!$E$2:$T$999,5)</f>
        <v>0.25892</v>
      </c>
      <c r="H81" s="8">
        <f>VLOOKUP(A81,'Absolute Total Monosaccharide C'!$E$2:$T$999,6)</f>
        <v>0.049737</v>
      </c>
      <c r="I81" s="110">
        <f>VLOOKUP(A81,'Absolute Total Monosaccharide C'!$E$2:$T$999,7)</f>
        <v>0.018522</v>
      </c>
      <c r="J81" s="8">
        <f>VLOOKUP(A81,'Absolute Total Monosaccharide C'!$E$2:$T$999,8)</f>
        <v>0.002149</v>
      </c>
      <c r="K81" s="8">
        <f>VLOOKUP(A81,'Absolute Total Monosaccharide C'!$E$2:$T$999,9)</f>
        <v>0.002057</v>
      </c>
      <c r="L81" s="8">
        <f>VLOOKUP(A81,'Absolute Total Monosaccharide C'!$E$2:$T$999,10)</f>
        <v>0</v>
      </c>
      <c r="M81" s="8">
        <f>VLOOKUP(A81,'Absolute Total Monosaccharide C'!$E$2:$T$999,11)</f>
        <v>0.020379</v>
      </c>
      <c r="N81" s="8">
        <f>VLOOKUP(A81,'Absolute Total Monosaccharide C'!$E$2:$T$999,12)</f>
        <v>0</v>
      </c>
      <c r="O81" s="8">
        <f>VLOOKUP(A81,'Absolute Total Monosaccharide C'!$E$2:$T$999,13)</f>
        <v>0</v>
      </c>
      <c r="P81" s="8">
        <f>VLOOKUP(A81,'Absolute Total Monosaccharide C'!$E$2:$T$999,14)</f>
        <v>0.001771</v>
      </c>
      <c r="Q81" s="8">
        <f>VLOOKUP(A81,'Absolute Total Monosaccharide C'!$E$2:$T$999,15)</f>
        <v>0.00051</v>
      </c>
      <c r="R81" s="8">
        <f>VLOOKUP(A81,'Absolute Total Monosaccharide C'!$E$2:$T$999,16)</f>
        <v>0</v>
      </c>
      <c r="S81" s="110">
        <f>VLOOKUP(A81,'Absolute Total Monosaccharide C'!$E$2:$T$999,2)</f>
        <v>10.27</v>
      </c>
      <c r="T81" s="2">
        <v>0.622726949</v>
      </c>
      <c r="U81" s="8">
        <f t="shared" si="1"/>
        <v>0.068259</v>
      </c>
      <c r="V81" s="24">
        <f t="shared" si="2"/>
        <v>25</v>
      </c>
      <c r="W81" s="8">
        <f t="shared" si="3"/>
        <v>167</v>
      </c>
      <c r="X81" s="63">
        <f t="shared" si="4"/>
        <v>14</v>
      </c>
      <c r="Y81" s="8">
        <f t="shared" si="5"/>
        <v>131</v>
      </c>
      <c r="Z81" s="8">
        <f t="shared" si="6"/>
        <v>121</v>
      </c>
      <c r="AA81" s="124">
        <f t="shared" si="7"/>
        <v>181</v>
      </c>
      <c r="AB81" s="8">
        <f t="shared" si="8"/>
        <v>298</v>
      </c>
    </row>
    <row r="82" hidden="1">
      <c r="A82" s="2" t="s">
        <v>1096</v>
      </c>
      <c r="B82" s="8" t="str">
        <f>VLOOKUP(A82,'Food Encyclopedia'!$C$2:$K$999,3)&amp;","&amp;VLOOKUP(A82,'Food Encyclopedia'!$C$2:$K$999,4)&amp;","&amp;VLOOKUP(A82,'Food Encyclopedia'!$C$2:$K$999,5)&amp;","&amp;VLOOKUP(A82,'Food Encyclopedia'!$C$2:$K$999,6)</f>
        <v>Strong, commercial product, pouch,Gerber,2g Protein: Pear, sweet potato, greek yogurt (1 tbsp), oats, cinnamon, Toddler (12+ months),Fruits</v>
      </c>
      <c r="C82" s="8" t="str">
        <f>VLOOKUP(A82,'Food Encyclopedia'!$C$2:$K$999,6)</f>
        <v>Fruits</v>
      </c>
      <c r="D82" s="8" t="str">
        <f>VLOOKUP(A82,'Food Encyclopedia'!$C$2:$K$999,7)</f>
        <v>Commercial weaning</v>
      </c>
      <c r="E82" s="8">
        <f>VLOOKUP(A82,'Absolute Total Monosaccharide C'!$E$2:$T$999,3)</f>
        <v>0.353614</v>
      </c>
      <c r="F82" s="8">
        <f>VLOOKUP(A82,'Absolute Total Monosaccharide C'!$E$2:$T$999,4)</f>
        <v>0.018992</v>
      </c>
      <c r="G82" s="8">
        <f>VLOOKUP(A82,'Absolute Total Monosaccharide C'!$E$2:$T$999,5)</f>
        <v>0.039913</v>
      </c>
      <c r="H82" s="8">
        <f>VLOOKUP(A82,'Absolute Total Monosaccharide C'!$E$2:$T$999,6)</f>
        <v>0.035478</v>
      </c>
      <c r="I82" s="110">
        <f>VLOOKUP(A82,'Absolute Total Monosaccharide C'!$E$2:$T$999,7)</f>
        <v>0.028457</v>
      </c>
      <c r="J82" s="8">
        <f>VLOOKUP(A82,'Absolute Total Monosaccharide C'!$E$2:$T$999,8)</f>
        <v>0</v>
      </c>
      <c r="K82" s="8">
        <f>VLOOKUP(A82,'Absolute Total Monosaccharide C'!$E$2:$T$999,9)</f>
        <v>0.001561</v>
      </c>
      <c r="L82" s="8">
        <f>VLOOKUP(A82,'Absolute Total Monosaccharide C'!$E$2:$T$999,10)</f>
        <v>0</v>
      </c>
      <c r="M82" s="8">
        <f>VLOOKUP(A82,'Absolute Total Monosaccharide C'!$E$2:$T$999,11)</f>
        <v>0.014063</v>
      </c>
      <c r="N82" s="8">
        <f>VLOOKUP(A82,'Absolute Total Monosaccharide C'!$E$2:$T$999,12)</f>
        <v>0</v>
      </c>
      <c r="O82" s="8">
        <f>VLOOKUP(A82,'Absolute Total Monosaccharide C'!$E$2:$T$999,13)</f>
        <v>0</v>
      </c>
      <c r="P82" s="8">
        <f>VLOOKUP(A82,'Absolute Total Monosaccharide C'!$E$2:$T$999,14)</f>
        <v>0.001792</v>
      </c>
      <c r="Q82" s="8">
        <f>VLOOKUP(A82,'Absolute Total Monosaccharide C'!$E$2:$T$999,15)</f>
        <v>0</v>
      </c>
      <c r="R82" s="8">
        <f>VLOOKUP(A82,'Absolute Total Monosaccharide C'!$E$2:$T$999,16)</f>
        <v>0.00064</v>
      </c>
      <c r="S82" s="110">
        <f>VLOOKUP(A82,'Absolute Total Monosaccharide C'!$E$2:$T$999,2)</f>
        <v>10.19</v>
      </c>
      <c r="U82" s="8">
        <f t="shared" si="1"/>
        <v>0.063935</v>
      </c>
      <c r="V82" s="24">
        <f t="shared" si="2"/>
        <v>31</v>
      </c>
      <c r="W82" s="8">
        <f t="shared" si="3"/>
        <v>69</v>
      </c>
      <c r="X82" s="63">
        <f t="shared" si="4"/>
        <v>25</v>
      </c>
      <c r="Y82" s="8">
        <f t="shared" si="5"/>
        <v>242</v>
      </c>
      <c r="Z82" s="8">
        <f t="shared" si="6"/>
        <v>185</v>
      </c>
      <c r="AA82" s="124">
        <f t="shared" si="7"/>
        <v>94</v>
      </c>
      <c r="AB82" s="8">
        <f t="shared" si="8"/>
        <v>311</v>
      </c>
    </row>
    <row r="83" hidden="1">
      <c r="A83" s="2" t="s">
        <v>150</v>
      </c>
      <c r="B83" s="8" t="str">
        <f>VLOOKUP(A83,'Food Encyclopedia'!$C$2:$K$999,3)&amp;","&amp;VLOOKUP(A83,'Food Encyclopedia'!$C$2:$K$999,4)&amp;","&amp;VLOOKUP(A83,'Food Encyclopedia'!$C$2:$K$999,5)&amp;","&amp;VLOOKUP(A83,'Food Encyclopedia'!$C$2:$K$999,6)</f>
        <v>Apple, granny smith, flesh only, fresh,Washington,,Fruits</v>
      </c>
      <c r="C83" s="8" t="str">
        <f>VLOOKUP(A83,'Food Encyclopedia'!$C$2:$K$999,6)</f>
        <v>Fruits</v>
      </c>
      <c r="D83" s="8" t="str">
        <f>VLOOKUP(A83,'Food Encyclopedia'!$C$2:$K$999,7)</f>
        <v>Fruit</v>
      </c>
      <c r="E83" s="8">
        <f>VLOOKUP(A83,'Absolute Total Monosaccharide C'!$E$2:$T$999,3)</f>
        <v>0.226733</v>
      </c>
      <c r="F83" s="8">
        <f>VLOOKUP(A83,'Absolute Total Monosaccharide C'!$E$2:$T$999,4)</f>
        <v>0.020942</v>
      </c>
      <c r="G83" s="8">
        <f>VLOOKUP(A83,'Absolute Total Monosaccharide C'!$E$2:$T$999,5)</f>
        <v>0.173688</v>
      </c>
      <c r="H83" s="8">
        <f>VLOOKUP(A83,'Absolute Total Monosaccharide C'!$E$2:$T$999,6)</f>
        <v>0.020781</v>
      </c>
      <c r="I83" s="110">
        <f>VLOOKUP(A83,'Absolute Total Monosaccharide C'!$E$2:$T$999,7)</f>
        <v>0.015056</v>
      </c>
      <c r="J83" s="8">
        <f>VLOOKUP(A83,'Absolute Total Monosaccharide C'!$E$2:$T$999,8)</f>
        <v>0.004203</v>
      </c>
      <c r="K83" s="8">
        <f>VLOOKUP(A83,'Absolute Total Monosaccharide C'!$E$2:$T$999,9)</f>
        <v>0.001486</v>
      </c>
      <c r="L83" s="8">
        <f>VLOOKUP(A83,'Absolute Total Monosaccharide C'!$E$2:$T$999,10)</f>
        <v>0</v>
      </c>
      <c r="M83" s="8">
        <f>VLOOKUP(A83,'Absolute Total Monosaccharide C'!$E$2:$T$999,11)</f>
        <v>0.025041</v>
      </c>
      <c r="N83" s="8">
        <f>VLOOKUP(A83,'Absolute Total Monosaccharide C'!$E$2:$T$999,12)</f>
        <v>0</v>
      </c>
      <c r="O83" s="8">
        <f>VLOOKUP(A83,'Absolute Total Monosaccharide C'!$E$2:$T$999,13)</f>
        <v>0</v>
      </c>
      <c r="P83" s="8">
        <f>VLOOKUP(A83,'Absolute Total Monosaccharide C'!$E$2:$T$999,14)</f>
        <v>0.002145</v>
      </c>
      <c r="Q83" s="8">
        <f>VLOOKUP(A83,'Absolute Total Monosaccharide C'!$E$2:$T$999,15)</f>
        <v>0</v>
      </c>
      <c r="R83" s="8">
        <f>VLOOKUP(A83,'Absolute Total Monosaccharide C'!$E$2:$T$999,16)</f>
        <v>0</v>
      </c>
      <c r="S83" s="110">
        <f>VLOOKUP(A83,'Absolute Total Monosaccharide C'!$E$2:$T$999,2)</f>
        <v>10.3</v>
      </c>
      <c r="U83" s="8">
        <f t="shared" si="1"/>
        <v>0.035837</v>
      </c>
      <c r="V83" s="2">
        <f t="shared" si="2"/>
        <v>136</v>
      </c>
      <c r="W83" s="8">
        <f t="shared" si="3"/>
        <v>235</v>
      </c>
      <c r="X83" s="8">
        <f t="shared" si="4"/>
        <v>62</v>
      </c>
      <c r="Y83" s="8">
        <f t="shared" si="5"/>
        <v>84</v>
      </c>
      <c r="Z83" s="8">
        <f t="shared" si="6"/>
        <v>199</v>
      </c>
      <c r="AA83" s="8">
        <f t="shared" si="7"/>
        <v>297</v>
      </c>
      <c r="AB83" s="8">
        <f t="shared" si="8"/>
        <v>319</v>
      </c>
    </row>
    <row r="84" hidden="1">
      <c r="A84" s="2" t="s">
        <v>223</v>
      </c>
      <c r="B84" s="8" t="str">
        <f>VLOOKUP(A84,'Food Encyclopedia'!$C$2:$K$999,3)&amp;","&amp;VLOOKUP(A84,'Food Encyclopedia'!$C$2:$K$999,4)&amp;","&amp;VLOOKUP(A84,'Food Encyclopedia'!$C$2:$K$999,5)&amp;","&amp;VLOOKUP(A84,'Food Encyclopedia'!$C$2:$K$999,6)</f>
        <v>Peach, saturn, white, whole, fresh,Flying Saucer,,Fruits</v>
      </c>
      <c r="C84" s="8" t="str">
        <f>VLOOKUP(A84,'Food Encyclopedia'!$C$2:$K$999,6)</f>
        <v>Fruits</v>
      </c>
      <c r="D84" s="8" t="str">
        <f>VLOOKUP(A84,'Food Encyclopedia'!$C$2:$K$999,7)</f>
        <v>Fruit</v>
      </c>
      <c r="E84" s="8">
        <f>VLOOKUP(A84,'Absolute Total Monosaccharide C'!$E$2:$T$999,3)</f>
        <v>0.374468</v>
      </c>
      <c r="F84" s="8">
        <f>VLOOKUP(A84,'Absolute Total Monosaccharide C'!$E$2:$T$999,4)</f>
        <v>0.011659</v>
      </c>
      <c r="G84" s="8">
        <f>VLOOKUP(A84,'Absolute Total Monosaccharide C'!$E$2:$T$999,5)</f>
        <v>0.124167</v>
      </c>
      <c r="H84" s="8">
        <f>VLOOKUP(A84,'Absolute Total Monosaccharide C'!$E$2:$T$999,6)</f>
        <v>0.007456</v>
      </c>
      <c r="I84" s="110">
        <f>VLOOKUP(A84,'Absolute Total Monosaccharide C'!$E$2:$T$999,7)</f>
        <v>0.017347</v>
      </c>
      <c r="J84" s="8">
        <f>VLOOKUP(A84,'Absolute Total Monosaccharide C'!$E$2:$T$999,8)</f>
        <v>0.001967</v>
      </c>
      <c r="K84" s="8">
        <f>VLOOKUP(A84,'Absolute Total Monosaccharide C'!$E$2:$T$999,9)</f>
        <v>0.001349</v>
      </c>
      <c r="L84" s="8">
        <f>VLOOKUP(A84,'Absolute Total Monosaccharide C'!$E$2:$T$999,10)</f>
        <v>0</v>
      </c>
      <c r="M84" s="8">
        <f>VLOOKUP(A84,'Absolute Total Monosaccharide C'!$E$2:$T$999,11)</f>
        <v>0.021033</v>
      </c>
      <c r="N84" s="8">
        <f>VLOOKUP(A84,'Absolute Total Monosaccharide C'!$E$2:$T$999,12)</f>
        <v>0</v>
      </c>
      <c r="O84" s="8">
        <f>VLOOKUP(A84,'Absolute Total Monosaccharide C'!$E$2:$T$999,13)</f>
        <v>0</v>
      </c>
      <c r="P84" s="8">
        <f>VLOOKUP(A84,'Absolute Total Monosaccharide C'!$E$2:$T$999,14)</f>
        <v>0.000488</v>
      </c>
      <c r="Q84" s="8">
        <f>VLOOKUP(A84,'Absolute Total Monosaccharide C'!$E$2:$T$999,15)</f>
        <v>0</v>
      </c>
      <c r="R84" s="8">
        <f>VLOOKUP(A84,'Absolute Total Monosaccharide C'!$E$2:$T$999,16)</f>
        <v>0</v>
      </c>
      <c r="S84" s="110">
        <f>VLOOKUP(A84,'Absolute Total Monosaccharide C'!$E$2:$T$999,2)</f>
        <v>10.32</v>
      </c>
      <c r="U84" s="8">
        <f t="shared" si="1"/>
        <v>0.024803</v>
      </c>
      <c r="V84" s="2">
        <f t="shared" si="2"/>
        <v>252</v>
      </c>
      <c r="W84" s="8">
        <f t="shared" si="3"/>
        <v>190</v>
      </c>
      <c r="X84" s="8">
        <f t="shared" si="4"/>
        <v>294</v>
      </c>
      <c r="Y84" s="8">
        <f t="shared" si="5"/>
        <v>125</v>
      </c>
      <c r="Z84" s="8">
        <f t="shared" si="6"/>
        <v>230</v>
      </c>
      <c r="AA84" s="8">
        <f t="shared" si="7"/>
        <v>484</v>
      </c>
      <c r="AB84" s="8">
        <f t="shared" si="8"/>
        <v>315</v>
      </c>
    </row>
    <row r="85" hidden="1">
      <c r="A85" s="2" t="s">
        <v>1104</v>
      </c>
      <c r="B85" s="8" t="str">
        <f>VLOOKUP(A85,'Food Encyclopedia'!$C$2:$K$999,3)&amp;","&amp;VLOOKUP(A85,'Food Encyclopedia'!$C$2:$K$999,4)&amp;","&amp;VLOOKUP(A85,'Food Encyclopedia'!$C$2:$K$999,5)&amp;","&amp;VLOOKUP(A85,'Food Encyclopedia'!$C$2:$K$999,6)</f>
        <v>Real Food For Babies, commercial product, jar,Beech-Nut Natrual,Pea, green beans &amp; aspargus, Stage 2 (6+ months),Vegetables</v>
      </c>
      <c r="C85" s="8" t="str">
        <f>VLOOKUP(A85,'Food Encyclopedia'!$C$2:$K$999,6)</f>
        <v>Vegetables</v>
      </c>
      <c r="D85" s="8" t="str">
        <f>VLOOKUP(A85,'Food Encyclopedia'!$C$2:$K$999,7)</f>
        <v>Commercial weaning</v>
      </c>
      <c r="E85" s="8">
        <f>VLOOKUP(A85,'Absolute Total Monosaccharide C'!$E$2:$T$999,3)</f>
        <v>0.506742</v>
      </c>
      <c r="F85" s="8">
        <f>VLOOKUP(A85,'Absolute Total Monosaccharide C'!$E$2:$T$999,4)</f>
        <v>0.030967</v>
      </c>
      <c r="G85" s="8">
        <f>VLOOKUP(A85,'Absolute Total Monosaccharide C'!$E$2:$T$999,5)</f>
        <v>0</v>
      </c>
      <c r="H85" s="8">
        <f>VLOOKUP(A85,'Absolute Total Monosaccharide C'!$E$2:$T$999,6)</f>
        <v>0.012856</v>
      </c>
      <c r="I85" s="110">
        <f>VLOOKUP(A85,'Absolute Total Monosaccharide C'!$E$2:$T$999,7)</f>
        <v>0.037625</v>
      </c>
      <c r="J85" s="8">
        <f>VLOOKUP(A85,'Absolute Total Monosaccharide C'!$E$2:$T$999,8)</f>
        <v>0</v>
      </c>
      <c r="K85" s="8">
        <f>VLOOKUP(A85,'Absolute Total Monosaccharide C'!$E$2:$T$999,9)</f>
        <v>0.001625</v>
      </c>
      <c r="L85" s="8">
        <f>VLOOKUP(A85,'Absolute Total Monosaccharide C'!$E$2:$T$999,10)</f>
        <v>0</v>
      </c>
      <c r="M85" s="8">
        <f>VLOOKUP(A85,'Absolute Total Monosaccharide C'!$E$2:$T$999,11)</f>
        <v>0.012106</v>
      </c>
      <c r="N85" s="8">
        <f>VLOOKUP(A85,'Absolute Total Monosaccharide C'!$E$2:$T$999,12)</f>
        <v>0</v>
      </c>
      <c r="O85" s="8">
        <f>VLOOKUP(A85,'Absolute Total Monosaccharide C'!$E$2:$T$999,13)</f>
        <v>0</v>
      </c>
      <c r="P85" s="8">
        <f>VLOOKUP(A85,'Absolute Total Monosaccharide C'!$E$2:$T$999,14)</f>
        <v>0.006627</v>
      </c>
      <c r="Q85" s="8">
        <f>VLOOKUP(A85,'Absolute Total Monosaccharide C'!$E$2:$T$999,15)</f>
        <v>0</v>
      </c>
      <c r="R85" s="8">
        <f>VLOOKUP(A85,'Absolute Total Monosaccharide C'!$E$2:$T$999,16)</f>
        <v>0</v>
      </c>
      <c r="S85" s="110">
        <f>VLOOKUP(A85,'Absolute Total Monosaccharide C'!$E$2:$T$999,2)</f>
        <v>9.92</v>
      </c>
      <c r="U85" s="8">
        <f t="shared" si="1"/>
        <v>0.050481</v>
      </c>
      <c r="V85" s="2">
        <f t="shared" si="2"/>
        <v>66</v>
      </c>
      <c r="W85" s="63">
        <f t="shared" si="3"/>
        <v>33</v>
      </c>
      <c r="X85" s="8">
        <f t="shared" si="4"/>
        <v>152</v>
      </c>
      <c r="Y85" s="8">
        <f t="shared" si="5"/>
        <v>284</v>
      </c>
      <c r="Z85" s="8">
        <f t="shared" si="6"/>
        <v>172</v>
      </c>
      <c r="AA85" s="8">
        <f t="shared" si="7"/>
        <v>185</v>
      </c>
      <c r="AB85" s="8">
        <f t="shared" si="8"/>
        <v>317</v>
      </c>
    </row>
    <row r="86" hidden="1">
      <c r="A86" s="2" t="s">
        <v>938</v>
      </c>
      <c r="B86" s="8" t="str">
        <f>VLOOKUP(A86,'Food Encyclopedia'!$C$2:$K$999,3)&amp;","&amp;VLOOKUP(A86,'Food Encyclopedia'!$C$2:$K$999,4)&amp;","&amp;VLOOKUP(A86,'Food Encyclopedia'!$C$2:$K$999,5)&amp;","&amp;VLOOKUP(A86,'Food Encyclopedia'!$C$2:$K$999,6)</f>
        <v>Organic baby food, commercial product, pouch,Plum Organics,Pears (1/2), purple carrots (1/8), blueberries (15), Stage 2 (6+ months),Fruits</v>
      </c>
      <c r="C86" s="8" t="str">
        <f>VLOOKUP(A86,'Food Encyclopedia'!$C$2:$K$999,6)</f>
        <v>Fruits</v>
      </c>
      <c r="D86" s="8" t="str">
        <f>VLOOKUP(A86,'Food Encyclopedia'!$C$2:$K$999,7)</f>
        <v>Commercial weaning</v>
      </c>
      <c r="E86" s="8">
        <f>VLOOKUP(A86,'Absolute Total Monosaccharide C'!$E$2:$T$999,3)</f>
        <v>0.140882</v>
      </c>
      <c r="F86" s="8">
        <f>VLOOKUP(A86,'Absolute Total Monosaccharide C'!$E$2:$T$999,4)</f>
        <v>0.018353</v>
      </c>
      <c r="G86" s="8">
        <f>VLOOKUP(A86,'Absolute Total Monosaccharide C'!$E$2:$T$999,5)</f>
        <v>0.082143</v>
      </c>
      <c r="H86" s="8">
        <f>VLOOKUP(A86,'Absolute Total Monosaccharide C'!$E$2:$T$999,6)</f>
        <v>0.051781</v>
      </c>
      <c r="I86" s="110">
        <f>VLOOKUP(A86,'Absolute Total Monosaccharide C'!$E$2:$T$999,7)</f>
        <v>0.018648</v>
      </c>
      <c r="J86" s="8">
        <f>VLOOKUP(A86,'Absolute Total Monosaccharide C'!$E$2:$T$999,8)</f>
        <v>0</v>
      </c>
      <c r="K86" s="8">
        <f>VLOOKUP(A86,'Absolute Total Monosaccharide C'!$E$2:$T$999,9)</f>
        <v>0.001319</v>
      </c>
      <c r="L86" s="8">
        <f>VLOOKUP(A86,'Absolute Total Monosaccharide C'!$E$2:$T$999,10)</f>
        <v>0</v>
      </c>
      <c r="M86" s="8">
        <f>VLOOKUP(A86,'Absolute Total Monosaccharide C'!$E$2:$T$999,11)</f>
        <v>0.018724</v>
      </c>
      <c r="N86" s="8">
        <f>VLOOKUP(A86,'Absolute Total Monosaccharide C'!$E$2:$T$999,12)</f>
        <v>0</v>
      </c>
      <c r="O86" s="8">
        <f>VLOOKUP(A86,'Absolute Total Monosaccharide C'!$E$2:$T$999,13)</f>
        <v>0</v>
      </c>
      <c r="P86" s="8">
        <f>VLOOKUP(A86,'Absolute Total Monosaccharide C'!$E$2:$T$999,14)</f>
        <v>0.000409</v>
      </c>
      <c r="Q86" s="8">
        <f>VLOOKUP(A86,'Absolute Total Monosaccharide C'!$E$2:$T$999,15)</f>
        <v>0</v>
      </c>
      <c r="R86" s="8">
        <f>VLOOKUP(A86,'Absolute Total Monosaccharide C'!$E$2:$T$999,16)</f>
        <v>0</v>
      </c>
      <c r="S86" s="110">
        <f>VLOOKUP(A86,'Absolute Total Monosaccharide C'!$E$2:$T$999,2)</f>
        <v>10.36</v>
      </c>
      <c r="T86" s="2">
        <v>0.712476426</v>
      </c>
      <c r="U86" s="8">
        <f t="shared" si="1"/>
        <v>0.070429</v>
      </c>
      <c r="V86" s="24">
        <f t="shared" si="2"/>
        <v>22</v>
      </c>
      <c r="W86" s="8">
        <f t="shared" si="3"/>
        <v>163</v>
      </c>
      <c r="X86" s="63">
        <f t="shared" si="4"/>
        <v>13</v>
      </c>
      <c r="Y86" s="8">
        <f t="shared" si="5"/>
        <v>159</v>
      </c>
      <c r="Z86" s="8">
        <f t="shared" si="6"/>
        <v>238</v>
      </c>
      <c r="AA86" s="124">
        <f t="shared" si="7"/>
        <v>176</v>
      </c>
      <c r="AB86" s="8">
        <f t="shared" si="8"/>
        <v>322</v>
      </c>
    </row>
    <row r="87" hidden="1">
      <c r="A87" s="2" t="s">
        <v>375</v>
      </c>
      <c r="B87" s="8" t="str">
        <f>VLOOKUP(A87,'Food Encyclopedia'!$C$2:$K$999,3)&amp;","&amp;VLOOKUP(A87,'Food Encyclopedia'!$C$2:$K$999,4)&amp;","&amp;VLOOKUP(A87,'Food Encyclopedia'!$C$2:$K$999,5)&amp;","&amp;VLOOKUP(A87,'Food Encyclopedia'!$C$2:$K$999,6)</f>
        <v>Bok Choy, baby, leaves and stalk, fresh,NA,,Vegetables</v>
      </c>
      <c r="C87" s="8" t="str">
        <f>VLOOKUP(A87,'Food Encyclopedia'!$C$2:$K$999,6)</f>
        <v>Vegetables</v>
      </c>
      <c r="D87" s="8" t="str">
        <f>VLOOKUP(A87,'Food Encyclopedia'!$C$2:$K$999,7)</f>
        <v>Vegetable</v>
      </c>
      <c r="E87" s="8">
        <f>VLOOKUP(A87,'Absolute Total Monosaccharide C'!$E$2:$T$999,3)</f>
        <v>0.098522</v>
      </c>
      <c r="F87" s="8">
        <f>VLOOKUP(A87,'Absolute Total Monosaccharide C'!$E$2:$T$999,4)</f>
        <v>0.020632</v>
      </c>
      <c r="G87" s="8">
        <f>VLOOKUP(A87,'Absolute Total Monosaccharide C'!$E$2:$T$999,5)</f>
        <v>0.01934</v>
      </c>
      <c r="H87" s="8">
        <f>VLOOKUP(A87,'Absolute Total Monosaccharide C'!$E$2:$T$999,6)</f>
        <v>0.0196</v>
      </c>
      <c r="I87" s="110">
        <f>VLOOKUP(A87,'Absolute Total Monosaccharide C'!$E$2:$T$999,7)</f>
        <v>0.011498</v>
      </c>
      <c r="J87" s="8">
        <f>VLOOKUP(A87,'Absolute Total Monosaccharide C'!$E$2:$T$999,8)</f>
        <v>0.003232</v>
      </c>
      <c r="K87" s="8">
        <f>VLOOKUP(A87,'Absolute Total Monosaccharide C'!$E$2:$T$999,9)</f>
        <v>0.004942</v>
      </c>
      <c r="L87" s="8">
        <f>VLOOKUP(A87,'Absolute Total Monosaccharide C'!$E$2:$T$999,10)</f>
        <v>0</v>
      </c>
      <c r="M87" s="8">
        <f>VLOOKUP(A87,'Absolute Total Monosaccharide C'!$E$2:$T$999,11)</f>
        <v>0.051259</v>
      </c>
      <c r="N87" s="8">
        <f>VLOOKUP(A87,'Absolute Total Monosaccharide C'!$E$2:$T$999,12)</f>
        <v>0</v>
      </c>
      <c r="O87" s="8">
        <f>VLOOKUP(A87,'Absolute Total Monosaccharide C'!$E$2:$T$999,13)</f>
        <v>0</v>
      </c>
      <c r="P87" s="8">
        <f>VLOOKUP(A87,'Absolute Total Monosaccharide C'!$E$2:$T$999,14)</f>
        <v>0.003444</v>
      </c>
      <c r="Q87" s="8">
        <f>VLOOKUP(A87,'Absolute Total Monosaccharide C'!$E$2:$T$999,15)</f>
        <v>0</v>
      </c>
      <c r="R87" s="8">
        <f>VLOOKUP(A87,'Absolute Total Monosaccharide C'!$E$2:$T$999,16)</f>
        <v>0.00153</v>
      </c>
      <c r="S87" s="110">
        <f>VLOOKUP(A87,'Absolute Total Monosaccharide C'!$E$2:$T$999,2)</f>
        <v>10.04</v>
      </c>
      <c r="U87" s="8">
        <f t="shared" si="1"/>
        <v>0.031098</v>
      </c>
      <c r="V87" s="2">
        <f t="shared" si="2"/>
        <v>170</v>
      </c>
      <c r="W87" s="8">
        <f t="shared" si="3"/>
        <v>310</v>
      </c>
      <c r="X87" s="8">
        <f t="shared" si="4"/>
        <v>75</v>
      </c>
      <c r="Y87" s="63">
        <f t="shared" si="5"/>
        <v>11</v>
      </c>
      <c r="Z87" s="8">
        <f t="shared" si="6"/>
        <v>20</v>
      </c>
      <c r="AA87" s="8">
        <f t="shared" si="7"/>
        <v>385</v>
      </c>
      <c r="AB87" s="8">
        <f t="shared" si="8"/>
        <v>321</v>
      </c>
    </row>
    <row r="88" hidden="1">
      <c r="A88" s="2" t="s">
        <v>243</v>
      </c>
      <c r="B88" s="8" t="str">
        <f>VLOOKUP(A88,'Food Encyclopedia'!$C$2:$K$999,3)&amp;","&amp;VLOOKUP(A88,'Food Encyclopedia'!$C$2:$K$999,4)&amp;","&amp;VLOOKUP(A88,'Food Encyclopedia'!$C$2:$K$999,5)&amp;","&amp;VLOOKUP(A88,'Food Encyclopedia'!$C$2:$K$999,6)</f>
        <v>Pear, bartlett, whole without seed, fresh,NA,,Fruits</v>
      </c>
      <c r="C88" s="8" t="str">
        <f>VLOOKUP(A88,'Food Encyclopedia'!$C$2:$K$999,6)</f>
        <v>Fruits</v>
      </c>
      <c r="D88" s="8" t="str">
        <f>VLOOKUP(A88,'Food Encyclopedia'!$C$2:$K$999,7)</f>
        <v>Fruit</v>
      </c>
      <c r="E88" s="8">
        <f>VLOOKUP(A88,'Absolute Total Monosaccharide C'!$E$2:$T$999,3)</f>
        <v>0.117018</v>
      </c>
      <c r="F88" s="8">
        <f>VLOOKUP(A88,'Absolute Total Monosaccharide C'!$E$2:$T$999,4)</f>
        <v>0.009613</v>
      </c>
      <c r="G88" s="8">
        <f>VLOOKUP(A88,'Absolute Total Monosaccharide C'!$E$2:$T$999,5)</f>
        <v>0.125295</v>
      </c>
      <c r="H88" s="8">
        <f>VLOOKUP(A88,'Absolute Total Monosaccharide C'!$E$2:$T$999,6)</f>
        <v>0.030806</v>
      </c>
      <c r="I88" s="110">
        <f>VLOOKUP(A88,'Absolute Total Monosaccharide C'!$E$2:$T$999,7)</f>
        <v>0.025231</v>
      </c>
      <c r="J88" s="8">
        <f>VLOOKUP(A88,'Absolute Total Monosaccharide C'!$E$2:$T$999,8)</f>
        <v>0.001897</v>
      </c>
      <c r="K88" s="8">
        <f>VLOOKUP(A88,'Absolute Total Monosaccharide C'!$E$2:$T$999,9)</f>
        <v>0.001427</v>
      </c>
      <c r="L88" s="8">
        <f>VLOOKUP(A88,'Absolute Total Monosaccharide C'!$E$2:$T$999,10)</f>
        <v>0</v>
      </c>
      <c r="M88" s="8">
        <f>VLOOKUP(A88,'Absolute Total Monosaccharide C'!$E$2:$T$999,11)</f>
        <v>0.014926</v>
      </c>
      <c r="N88" s="8">
        <f>VLOOKUP(A88,'Absolute Total Monosaccharide C'!$E$2:$T$999,12)</f>
        <v>0</v>
      </c>
      <c r="O88" s="8">
        <f>VLOOKUP(A88,'Absolute Total Monosaccharide C'!$E$2:$T$999,13)</f>
        <v>0</v>
      </c>
      <c r="P88" s="8">
        <f>VLOOKUP(A88,'Absolute Total Monosaccharide C'!$E$2:$T$999,14)</f>
        <v>0.002342</v>
      </c>
      <c r="Q88" s="8">
        <f>VLOOKUP(A88,'Absolute Total Monosaccharide C'!$E$2:$T$999,15)</f>
        <v>0</v>
      </c>
      <c r="R88" s="8">
        <f>VLOOKUP(A88,'Absolute Total Monosaccharide C'!$E$2:$T$999,16)</f>
        <v>0</v>
      </c>
      <c r="S88" s="110">
        <f>VLOOKUP(A88,'Absolute Total Monosaccharide C'!$E$2:$T$999,2)</f>
        <v>10.03</v>
      </c>
      <c r="T88" s="2">
        <v>0.783</v>
      </c>
      <c r="U88" s="8">
        <f t="shared" si="1"/>
        <v>0.056037</v>
      </c>
      <c r="V88" s="24">
        <f t="shared" si="2"/>
        <v>52</v>
      </c>
      <c r="W88" s="8">
        <f t="shared" si="3"/>
        <v>95</v>
      </c>
      <c r="X88" s="63">
        <f t="shared" si="4"/>
        <v>36</v>
      </c>
      <c r="Y88" s="8">
        <f t="shared" si="5"/>
        <v>226</v>
      </c>
      <c r="Z88" s="8">
        <f t="shared" si="6"/>
        <v>208</v>
      </c>
      <c r="AA88" s="124">
        <f t="shared" si="7"/>
        <v>131</v>
      </c>
      <c r="AB88" s="8">
        <f t="shared" si="8"/>
        <v>321</v>
      </c>
    </row>
    <row r="89" hidden="1">
      <c r="A89" s="2" t="s">
        <v>330</v>
      </c>
      <c r="B89" s="8" t="str">
        <f>VLOOKUP(A89,'Food Encyclopedia'!$C$2:$K$999,3)&amp;","&amp;VLOOKUP(A89,'Food Encyclopedia'!$C$2:$K$999,4)&amp;","&amp;VLOOKUP(A89,'Food Encyclopedia'!$C$2:$K$999,5)&amp;","&amp;VLOOKUP(A89,'Food Encyclopedia'!$C$2:$K$999,6)</f>
        <v>Beet, NA, root, peeled &amp; steamed,Organics,,Vegetables</v>
      </c>
      <c r="C89" s="8" t="str">
        <f>VLOOKUP(A89,'Food Encyclopedia'!$C$2:$K$999,6)</f>
        <v>Vegetables</v>
      </c>
      <c r="D89" s="8" t="str">
        <f>VLOOKUP(A89,'Food Encyclopedia'!$C$2:$K$999,7)</f>
        <v>Vegetable</v>
      </c>
      <c r="E89" s="8">
        <f>VLOOKUP(A89,'Absolute Total Monosaccharide C'!$E$2:$T$999,3)</f>
        <v>0.277641</v>
      </c>
      <c r="F89" s="8">
        <f>VLOOKUP(A89,'Absolute Total Monosaccharide C'!$E$2:$T$999,4)</f>
        <v>0.017453</v>
      </c>
      <c r="G89" s="8">
        <f>VLOOKUP(A89,'Absolute Total Monosaccharide C'!$E$2:$T$999,5)</f>
        <v>0.026163</v>
      </c>
      <c r="H89" s="8">
        <f>VLOOKUP(A89,'Absolute Total Monosaccharide C'!$E$2:$T$999,6)</f>
        <v>0.00225</v>
      </c>
      <c r="I89" s="110">
        <f>VLOOKUP(A89,'Absolute Total Monosaccharide C'!$E$2:$T$999,7)</f>
        <v>0.031035</v>
      </c>
      <c r="J89" s="8">
        <f>VLOOKUP(A89,'Absolute Total Monosaccharide C'!$E$2:$T$999,8)</f>
        <v>0.003328</v>
      </c>
      <c r="K89" s="8">
        <f>VLOOKUP(A89,'Absolute Total Monosaccharide C'!$E$2:$T$999,9)</f>
        <v>0.001756</v>
      </c>
      <c r="L89" s="8">
        <f>VLOOKUP(A89,'Absolute Total Monosaccharide C'!$E$2:$T$999,10)</f>
        <v>0</v>
      </c>
      <c r="M89" s="8">
        <f>VLOOKUP(A89,'Absolute Total Monosaccharide C'!$E$2:$T$999,11)</f>
        <v>0.01314</v>
      </c>
      <c r="N89" s="8">
        <f>VLOOKUP(A89,'Absolute Total Monosaccharide C'!$E$2:$T$999,12)</f>
        <v>0</v>
      </c>
      <c r="O89" s="8">
        <f>VLOOKUP(A89,'Absolute Total Monosaccharide C'!$E$2:$T$999,13)</f>
        <v>0</v>
      </c>
      <c r="P89" s="8">
        <f>VLOOKUP(A89,'Absolute Total Monosaccharide C'!$E$2:$T$999,14)</f>
        <v>0.001026</v>
      </c>
      <c r="Q89" s="8">
        <f>VLOOKUP(A89,'Absolute Total Monosaccharide C'!$E$2:$T$999,15)</f>
        <v>0</v>
      </c>
      <c r="R89" s="8">
        <f>VLOOKUP(A89,'Absolute Total Monosaccharide C'!$E$2:$T$999,16)</f>
        <v>0.000339</v>
      </c>
      <c r="S89" s="110">
        <f>VLOOKUP(A89,'Absolute Total Monosaccharide C'!$E$2:$T$999,2)</f>
        <v>10.06</v>
      </c>
      <c r="T89" s="2">
        <v>0.915765814</v>
      </c>
      <c r="U89" s="8">
        <f t="shared" si="1"/>
        <v>0.033285</v>
      </c>
      <c r="V89" s="2">
        <f t="shared" si="2"/>
        <v>155</v>
      </c>
      <c r="W89" s="63">
        <f t="shared" si="3"/>
        <v>55</v>
      </c>
      <c r="X89" s="8">
        <f t="shared" si="4"/>
        <v>511</v>
      </c>
      <c r="Y89" s="8">
        <f t="shared" si="5"/>
        <v>267</v>
      </c>
      <c r="Z89" s="8">
        <f t="shared" si="6"/>
        <v>152</v>
      </c>
      <c r="AA89" s="8">
        <f t="shared" si="7"/>
        <v>566</v>
      </c>
      <c r="AB89" s="8">
        <f t="shared" si="8"/>
        <v>322</v>
      </c>
    </row>
    <row r="90" hidden="1">
      <c r="A90" s="2" t="s">
        <v>896</v>
      </c>
      <c r="B90" s="8" t="str">
        <f>VLOOKUP(A90,'Food Encyclopedia'!$C$2:$K$999,3)&amp;","&amp;VLOOKUP(A90,'Food Encyclopedia'!$C$2:$K$999,4)&amp;","&amp;VLOOKUP(A90,'Food Encyclopedia'!$C$2:$K$999,5)&amp;","&amp;VLOOKUP(A90,'Food Encyclopedia'!$C$2:$K$999,6)</f>
        <v>Baby food blend, commercial product, jar,Beech-Nut ,Peaches, Stage 2 (6+ months),Fruits</v>
      </c>
      <c r="C90" s="8" t="str">
        <f>VLOOKUP(A90,'Food Encyclopedia'!$C$2:$K$999,6)</f>
        <v>Fruits</v>
      </c>
      <c r="D90" s="8" t="str">
        <f>VLOOKUP(A90,'Food Encyclopedia'!$C$2:$K$999,7)</f>
        <v>Commercial weaning</v>
      </c>
      <c r="E90" s="8">
        <f>VLOOKUP(A90,'Absolute Total Monosaccharide C'!$E$2:$T$999,3)</f>
        <v>0.249823</v>
      </c>
      <c r="F90" s="8">
        <f>VLOOKUP(A90,'Absolute Total Monosaccharide C'!$E$2:$T$999,4)</f>
        <v>0.017575</v>
      </c>
      <c r="G90" s="8">
        <f>VLOOKUP(A90,'Absolute Total Monosaccharide C'!$E$2:$T$999,5)</f>
        <v>0.165036</v>
      </c>
      <c r="H90" s="8">
        <f>VLOOKUP(A90,'Absolute Total Monosaccharide C'!$E$2:$T$999,6)</f>
        <v>0.025103</v>
      </c>
      <c r="I90" s="110">
        <f>VLOOKUP(A90,'Absolute Total Monosaccharide C'!$E$2:$T$999,7)</f>
        <v>0.017843</v>
      </c>
      <c r="J90" s="8">
        <f>VLOOKUP(A90,'Absolute Total Monosaccharide C'!$E$2:$T$999,8)</f>
        <v>0.002488</v>
      </c>
      <c r="K90" s="8">
        <f>VLOOKUP(A90,'Absolute Total Monosaccharide C'!$E$2:$T$999,9)</f>
        <v>0.001584</v>
      </c>
      <c r="L90" s="8">
        <f>VLOOKUP(A90,'Absolute Total Monosaccharide C'!$E$2:$T$999,10)</f>
        <v>0</v>
      </c>
      <c r="M90" s="8">
        <f>VLOOKUP(A90,'Absolute Total Monosaccharide C'!$E$2:$T$999,11)</f>
        <v>0.019197</v>
      </c>
      <c r="N90" s="8">
        <f>VLOOKUP(A90,'Absolute Total Monosaccharide C'!$E$2:$T$999,12)</f>
        <v>0</v>
      </c>
      <c r="O90" s="8">
        <f>VLOOKUP(A90,'Absolute Total Monosaccharide C'!$E$2:$T$999,13)</f>
        <v>0</v>
      </c>
      <c r="P90" s="8">
        <f>VLOOKUP(A90,'Absolute Total Monosaccharide C'!$E$2:$T$999,14)</f>
        <v>0</v>
      </c>
      <c r="Q90" s="8">
        <f>VLOOKUP(A90,'Absolute Total Monosaccharide C'!$E$2:$T$999,15)</f>
        <v>0.000657</v>
      </c>
      <c r="R90" s="8">
        <f>VLOOKUP(A90,'Absolute Total Monosaccharide C'!$E$2:$T$999,16)</f>
        <v>0</v>
      </c>
      <c r="S90" s="110">
        <f>VLOOKUP(A90,'Absolute Total Monosaccharide C'!$E$2:$T$999,2)</f>
        <v>10.47</v>
      </c>
      <c r="T90" s="2">
        <v>0.690011079</v>
      </c>
      <c r="U90" s="8">
        <f t="shared" si="1"/>
        <v>0.042946</v>
      </c>
      <c r="V90" s="2">
        <f t="shared" si="2"/>
        <v>94</v>
      </c>
      <c r="W90" s="8">
        <f t="shared" si="3"/>
        <v>179</v>
      </c>
      <c r="X90" s="63">
        <f t="shared" si="4"/>
        <v>47</v>
      </c>
      <c r="Y90" s="8">
        <f t="shared" si="5"/>
        <v>151</v>
      </c>
      <c r="Z90" s="8">
        <f t="shared" si="6"/>
        <v>180</v>
      </c>
      <c r="AA90" s="8">
        <f t="shared" si="7"/>
        <v>226</v>
      </c>
      <c r="AB90" s="8">
        <f t="shared" si="8"/>
        <v>330</v>
      </c>
    </row>
    <row r="91" hidden="1">
      <c r="A91" s="2" t="s">
        <v>815</v>
      </c>
      <c r="B91" s="8" t="str">
        <f>VLOOKUP(A91,'Food Encyclopedia'!$C$2:$K$999,3)&amp;","&amp;VLOOKUP(A91,'Food Encyclopedia'!$C$2:$K$999,4)&amp;","&amp;VLOOKUP(A91,'Food Encyclopedia'!$C$2:$K$999,5)&amp;","&amp;VLOOKUP(A91,'Food Encyclopedia'!$C$2:$K$999,6)</f>
        <v>Fruit &amp; Veggie blend, commercial product, pouch,Organics Happy Tot,Super Foods: organic Pears (1/2), beets (1/4),  blueberries (4) &amp; super chia (1 tsp), Stage 4 (Tots &amp; Tykes (12+ months)),Fruits</v>
      </c>
      <c r="C91" s="8" t="str">
        <f>VLOOKUP(A91,'Food Encyclopedia'!$C$2:$K$999,6)</f>
        <v>Fruits</v>
      </c>
      <c r="D91" s="8" t="str">
        <f>VLOOKUP(A91,'Food Encyclopedia'!$C$2:$K$999,7)</f>
        <v>Commercial weaning</v>
      </c>
      <c r="E91" s="8">
        <f>VLOOKUP(A91,'Absolute Total Monosaccharide C'!$E$2:$T$999,3)</f>
        <v>0.155617</v>
      </c>
      <c r="F91" s="8">
        <f>VLOOKUP(A91,'Absolute Total Monosaccharide C'!$E$2:$T$999,4)</f>
        <v>0.014641</v>
      </c>
      <c r="G91" s="8">
        <f>VLOOKUP(A91,'Absolute Total Monosaccharide C'!$E$2:$T$999,5)</f>
        <v>0.102177</v>
      </c>
      <c r="H91" s="8">
        <f>VLOOKUP(A91,'Absolute Total Monosaccharide C'!$E$2:$T$999,6)</f>
        <v>0.012345</v>
      </c>
      <c r="I91" s="110">
        <f>VLOOKUP(A91,'Absolute Total Monosaccharide C'!$E$2:$T$999,7)</f>
        <v>0.024532</v>
      </c>
      <c r="J91" s="8">
        <f>VLOOKUP(A91,'Absolute Total Monosaccharide C'!$E$2:$T$999,8)</f>
        <v>0</v>
      </c>
      <c r="K91" s="8">
        <f>VLOOKUP(A91,'Absolute Total Monosaccharide C'!$E$2:$T$999,9)</f>
        <v>0.00102</v>
      </c>
      <c r="L91" s="8">
        <f>VLOOKUP(A91,'Absolute Total Monosaccharide C'!$E$2:$T$999,10)</f>
        <v>0</v>
      </c>
      <c r="M91" s="8">
        <f>VLOOKUP(A91,'Absolute Total Monosaccharide C'!$E$2:$T$999,11)</f>
        <v>0.014718</v>
      </c>
      <c r="N91" s="8">
        <f>VLOOKUP(A91,'Absolute Total Monosaccharide C'!$E$2:$T$999,12)</f>
        <v>0</v>
      </c>
      <c r="O91" s="8">
        <f>VLOOKUP(A91,'Absolute Total Monosaccharide C'!$E$2:$T$999,13)</f>
        <v>0</v>
      </c>
      <c r="P91" s="8">
        <f>VLOOKUP(A91,'Absolute Total Monosaccharide C'!$E$2:$T$999,14)</f>
        <v>0.001059</v>
      </c>
      <c r="Q91" s="8">
        <f>VLOOKUP(A91,'Absolute Total Monosaccharide C'!$E$2:$T$999,15)</f>
        <v>0</v>
      </c>
      <c r="R91" s="8">
        <f>VLOOKUP(A91,'Absolute Total Monosaccharide C'!$E$2:$T$999,16)</f>
        <v>0</v>
      </c>
      <c r="S91" s="110">
        <f>VLOOKUP(A91,'Absolute Total Monosaccharide C'!$E$2:$T$999,2)</f>
        <v>9.92</v>
      </c>
      <c r="T91" s="2">
        <v>0.563387218</v>
      </c>
      <c r="U91" s="8">
        <f t="shared" si="1"/>
        <v>0.036877</v>
      </c>
      <c r="V91" s="2">
        <f t="shared" si="2"/>
        <v>125</v>
      </c>
      <c r="W91" s="8">
        <f t="shared" si="3"/>
        <v>99</v>
      </c>
      <c r="X91" s="8">
        <f t="shared" si="4"/>
        <v>161</v>
      </c>
      <c r="Y91" s="8">
        <f t="shared" si="5"/>
        <v>229</v>
      </c>
      <c r="Z91" s="8">
        <f t="shared" si="6"/>
        <v>305</v>
      </c>
      <c r="AA91" s="8">
        <f t="shared" si="7"/>
        <v>260</v>
      </c>
      <c r="AB91" s="8">
        <f t="shared" si="8"/>
        <v>328</v>
      </c>
    </row>
    <row r="92" hidden="1">
      <c r="A92" s="2" t="s">
        <v>1102</v>
      </c>
      <c r="B92" s="8" t="str">
        <f>VLOOKUP(A92,'Food Encyclopedia'!$C$2:$K$999,3)&amp;","&amp;VLOOKUP(A92,'Food Encyclopedia'!$C$2:$K$999,4)&amp;","&amp;VLOOKUP(A92,'Food Encyclopedia'!$C$2:$K$999,5)&amp;","&amp;VLOOKUP(A92,'Food Encyclopedia'!$C$2:$K$999,6)</f>
        <v>baby food blend, commercial product, pouch,Gerber,Apple (1/3), pear (1/4). peach (1 tbsp), Toddler (12+ months),Fruits</v>
      </c>
      <c r="C92" s="8" t="str">
        <f>VLOOKUP(A92,'Food Encyclopedia'!$C$2:$K$999,6)</f>
        <v>Fruits</v>
      </c>
      <c r="D92" s="8" t="str">
        <f>VLOOKUP(A92,'Food Encyclopedia'!$C$2:$K$999,7)</f>
        <v>Commercial weaning</v>
      </c>
      <c r="E92" s="8">
        <f>VLOOKUP(A92,'Absolute Total Monosaccharide C'!$E$2:$T$999,3)</f>
        <v>0.221966</v>
      </c>
      <c r="F92" s="8">
        <f>VLOOKUP(A92,'Absolute Total Monosaccharide C'!$E$2:$T$999,4)</f>
        <v>0.012639</v>
      </c>
      <c r="G92" s="8">
        <f>VLOOKUP(A92,'Absolute Total Monosaccharide C'!$E$2:$T$999,5)</f>
        <v>0.159921</v>
      </c>
      <c r="H92" s="8">
        <f>VLOOKUP(A92,'Absolute Total Monosaccharide C'!$E$2:$T$999,6)</f>
        <v>0.027926</v>
      </c>
      <c r="I92" s="110">
        <f>VLOOKUP(A92,'Absolute Total Monosaccharide C'!$E$2:$T$999,7)</f>
        <v>0.016854</v>
      </c>
      <c r="J92" s="8">
        <f>VLOOKUP(A92,'Absolute Total Monosaccharide C'!$E$2:$T$999,8)</f>
        <v>0</v>
      </c>
      <c r="K92" s="8">
        <f>VLOOKUP(A92,'Absolute Total Monosaccharide C'!$E$2:$T$999,9)</f>
        <v>0.001923</v>
      </c>
      <c r="L92" s="8">
        <f>VLOOKUP(A92,'Absolute Total Monosaccharide C'!$E$2:$T$999,10)</f>
        <v>0</v>
      </c>
      <c r="M92" s="8">
        <f>VLOOKUP(A92,'Absolute Total Monosaccharide C'!$E$2:$T$999,11)</f>
        <v>0.020265</v>
      </c>
      <c r="N92" s="8">
        <f>VLOOKUP(A92,'Absolute Total Monosaccharide C'!$E$2:$T$999,12)</f>
        <v>0</v>
      </c>
      <c r="O92" s="8">
        <f>VLOOKUP(A92,'Absolute Total Monosaccharide C'!$E$2:$T$999,13)</f>
        <v>0</v>
      </c>
      <c r="P92" s="8">
        <f>VLOOKUP(A92,'Absolute Total Monosaccharide C'!$E$2:$T$999,14)</f>
        <v>0.002293</v>
      </c>
      <c r="Q92" s="8">
        <f>VLOOKUP(A92,'Absolute Total Monosaccharide C'!$E$2:$T$999,15)</f>
        <v>0</v>
      </c>
      <c r="R92" s="8">
        <f>VLOOKUP(A92,'Absolute Total Monosaccharide C'!$E$2:$T$999,16)</f>
        <v>0.000333</v>
      </c>
      <c r="S92" s="110">
        <f>VLOOKUP(A92,'Absolute Total Monosaccharide C'!$E$2:$T$999,2)</f>
        <v>10.31</v>
      </c>
      <c r="U92" s="8">
        <f t="shared" si="1"/>
        <v>0.04478</v>
      </c>
      <c r="V92" s="2">
        <f t="shared" si="2"/>
        <v>87</v>
      </c>
      <c r="W92" s="8">
        <f t="shared" si="3"/>
        <v>196</v>
      </c>
      <c r="X92" s="63">
        <f t="shared" si="4"/>
        <v>39</v>
      </c>
      <c r="Y92" s="8">
        <f t="shared" si="5"/>
        <v>135</v>
      </c>
      <c r="Z92" s="8">
        <f t="shared" si="6"/>
        <v>133</v>
      </c>
      <c r="AA92" s="8">
        <f t="shared" si="7"/>
        <v>235</v>
      </c>
      <c r="AB92" s="8">
        <f t="shared" si="8"/>
        <v>331</v>
      </c>
    </row>
    <row r="93" hidden="1">
      <c r="A93" s="2" t="s">
        <v>394</v>
      </c>
      <c r="B93" s="8" t="str">
        <f>VLOOKUP(A93,'Food Encyclopedia'!$C$2:$K$999,3)&amp;","&amp;VLOOKUP(A93,'Food Encyclopedia'!$C$2:$K$999,4)&amp;","&amp;VLOOKUP(A93,'Food Encyclopedia'!$C$2:$K$999,5)&amp;","&amp;VLOOKUP(A93,'Food Encyclopedia'!$C$2:$K$999,6)</f>
        <v>Pea, snow, whole, fresh,Green Giant Fresh,,Beans, Peas, Legumes, Nuts, Seeds</v>
      </c>
      <c r="C93" s="8" t="str">
        <f>VLOOKUP(A93,'Food Encyclopedia'!$C$2:$K$999,6)</f>
        <v>Beans, Peas, Legumes, Nuts, Seeds</v>
      </c>
      <c r="D93" s="8" t="str">
        <f>VLOOKUP(A93,'Food Encyclopedia'!$C$2:$K$999,7)</f>
        <v>Vegetable</v>
      </c>
      <c r="E93" s="8">
        <f>VLOOKUP(A93,'Absolute Total Monosaccharide C'!$E$2:$T$999,3)</f>
        <v>0.371883</v>
      </c>
      <c r="F93" s="8">
        <f>VLOOKUP(A93,'Absolute Total Monosaccharide C'!$E$2:$T$999,4)</f>
        <v>0.026218</v>
      </c>
      <c r="G93" s="8">
        <f>VLOOKUP(A93,'Absolute Total Monosaccharide C'!$E$2:$T$999,5)</f>
        <v>0.019538</v>
      </c>
      <c r="H93" s="8">
        <f>VLOOKUP(A93,'Absolute Total Monosaccharide C'!$E$2:$T$999,6)</f>
        <v>0.004233</v>
      </c>
      <c r="I93" s="110">
        <f>VLOOKUP(A93,'Absolute Total Monosaccharide C'!$E$2:$T$999,7)</f>
        <v>0.015632</v>
      </c>
      <c r="J93" s="8">
        <f>VLOOKUP(A93,'Absolute Total Monosaccharide C'!$E$2:$T$999,8)</f>
        <v>0.000882</v>
      </c>
      <c r="K93" s="8">
        <f>VLOOKUP(A93,'Absolute Total Monosaccharide C'!$E$2:$T$999,9)</f>
        <v>0.001834</v>
      </c>
      <c r="L93" s="8">
        <f>VLOOKUP(A93,'Absolute Total Monosaccharide C'!$E$2:$T$999,10)</f>
        <v>0</v>
      </c>
      <c r="M93" s="8">
        <f>VLOOKUP(A93,'Absolute Total Monosaccharide C'!$E$2:$T$999,11)</f>
        <v>0.021516</v>
      </c>
      <c r="N93" s="8">
        <f>VLOOKUP(A93,'Absolute Total Monosaccharide C'!$E$2:$T$999,12)</f>
        <v>0</v>
      </c>
      <c r="O93" s="8">
        <f>VLOOKUP(A93,'Absolute Total Monosaccharide C'!$E$2:$T$999,13)</f>
        <v>0</v>
      </c>
      <c r="P93" s="8">
        <f>VLOOKUP(A93,'Absolute Total Monosaccharide C'!$E$2:$T$999,14)</f>
        <v>0</v>
      </c>
      <c r="Q93" s="8">
        <f>VLOOKUP(A93,'Absolute Total Monosaccharide C'!$E$2:$T$999,15)</f>
        <v>0</v>
      </c>
      <c r="R93" s="8">
        <f>VLOOKUP(A93,'Absolute Total Monosaccharide C'!$E$2:$T$999,16)</f>
        <v>0.001148</v>
      </c>
      <c r="S93" s="110">
        <f>VLOOKUP(A93,'Absolute Total Monosaccharide C'!$E$2:$T$999,2)</f>
        <v>10.49</v>
      </c>
      <c r="T93" s="2">
        <v>0.713028548</v>
      </c>
      <c r="U93" s="8">
        <f t="shared" si="1"/>
        <v>0.019865</v>
      </c>
      <c r="V93" s="2">
        <f t="shared" si="2"/>
        <v>343</v>
      </c>
      <c r="W93" s="8">
        <f t="shared" si="3"/>
        <v>217</v>
      </c>
      <c r="X93" s="8">
        <f t="shared" si="4"/>
        <v>409</v>
      </c>
      <c r="Y93" s="8">
        <f t="shared" si="5"/>
        <v>118</v>
      </c>
      <c r="Z93" s="8">
        <f t="shared" si="6"/>
        <v>142</v>
      </c>
      <c r="AA93" s="8">
        <f t="shared" si="7"/>
        <v>626</v>
      </c>
      <c r="AB93" s="8">
        <f t="shared" si="8"/>
        <v>335</v>
      </c>
    </row>
    <row r="94" hidden="1">
      <c r="A94" s="2" t="s">
        <v>514</v>
      </c>
      <c r="B94" s="8" t="str">
        <f>VLOOKUP(A94,'Food Encyclopedia'!$C$2:$K$999,3)&amp;","&amp;VLOOKUP(A94,'Food Encyclopedia'!$C$2:$K$999,4)&amp;","&amp;VLOOKUP(A94,'Food Encyclopedia'!$C$2:$K$999,5)&amp;","&amp;VLOOKUP(A94,'Food Encyclopedia'!$C$2:$K$999,6)</f>
        <v>Cucumber, mini, whole, fresh,Signature Farms,,Vegetables</v>
      </c>
      <c r="C94" s="8" t="str">
        <f>VLOOKUP(A94,'Food Encyclopedia'!$C$2:$K$999,6)</f>
        <v>Vegetables</v>
      </c>
      <c r="D94" s="8" t="str">
        <f>VLOOKUP(A94,'Food Encyclopedia'!$C$2:$K$999,7)</f>
        <v>Vegetable</v>
      </c>
      <c r="E94" s="8">
        <f>VLOOKUP(A94,'Absolute Total Monosaccharide C'!$E$2:$T$999,3)</f>
        <v>0.194707</v>
      </c>
      <c r="F94" s="8">
        <f>VLOOKUP(A94,'Absolute Total Monosaccharide C'!$E$2:$T$999,4)</f>
        <v>0.040627</v>
      </c>
      <c r="G94" s="8">
        <f>VLOOKUP(A94,'Absolute Total Monosaccharide C'!$E$2:$T$999,5)</f>
        <v>0.025488</v>
      </c>
      <c r="H94" s="8">
        <f>VLOOKUP(A94,'Absolute Total Monosaccharide C'!$E$2:$T$999,6)</f>
        <v>0.020337</v>
      </c>
      <c r="I94" s="110">
        <f>VLOOKUP(A94,'Absolute Total Monosaccharide C'!$E$2:$T$999,7)</f>
        <v>0.013574</v>
      </c>
      <c r="J94" s="8">
        <f>VLOOKUP(A94,'Absolute Total Monosaccharide C'!$E$2:$T$999,8)</f>
        <v>0.00372</v>
      </c>
      <c r="K94" s="8">
        <f>VLOOKUP(A94,'Absolute Total Monosaccharide C'!$E$2:$T$999,9)</f>
        <v>0.002479</v>
      </c>
      <c r="L94" s="8">
        <f>VLOOKUP(A94,'Absolute Total Monosaccharide C'!$E$2:$T$999,10)</f>
        <v>0</v>
      </c>
      <c r="M94" s="8">
        <f>VLOOKUP(A94,'Absolute Total Monosaccharide C'!$E$2:$T$999,11)</f>
        <v>0.024877</v>
      </c>
      <c r="N94" s="8">
        <f>VLOOKUP(A94,'Absolute Total Monosaccharide C'!$E$2:$T$999,12)</f>
        <v>0</v>
      </c>
      <c r="O94" s="8">
        <f>VLOOKUP(A94,'Absolute Total Monosaccharide C'!$E$2:$T$999,13)</f>
        <v>0</v>
      </c>
      <c r="P94" s="8">
        <f>VLOOKUP(A94,'Absolute Total Monosaccharide C'!$E$2:$T$999,14)</f>
        <v>0.005015</v>
      </c>
      <c r="Q94" s="8">
        <f>VLOOKUP(A94,'Absolute Total Monosaccharide C'!$E$2:$T$999,15)</f>
        <v>0</v>
      </c>
      <c r="R94" s="8">
        <f>VLOOKUP(A94,'Absolute Total Monosaccharide C'!$E$2:$T$999,16)</f>
        <v>0.002464</v>
      </c>
      <c r="S94" s="110">
        <f>VLOOKUP(A94,'Absolute Total Monosaccharide C'!$E$2:$T$999,2)</f>
        <v>10.23</v>
      </c>
      <c r="T94" s="2">
        <v>0.831598347</v>
      </c>
      <c r="U94" s="8">
        <f t="shared" si="1"/>
        <v>0.033911</v>
      </c>
      <c r="V94" s="2">
        <f t="shared" si="2"/>
        <v>150</v>
      </c>
      <c r="W94" s="8">
        <f t="shared" si="3"/>
        <v>258</v>
      </c>
      <c r="X94" s="8">
        <f t="shared" si="4"/>
        <v>68</v>
      </c>
      <c r="Y94" s="8">
        <f t="shared" si="5"/>
        <v>85</v>
      </c>
      <c r="Z94" s="8">
        <f t="shared" si="6"/>
        <v>91</v>
      </c>
      <c r="AA94" s="8">
        <f t="shared" si="7"/>
        <v>326</v>
      </c>
      <c r="AB94" s="8">
        <f t="shared" si="8"/>
        <v>343</v>
      </c>
    </row>
    <row r="95" hidden="1">
      <c r="A95" s="2" t="s">
        <v>204</v>
      </c>
      <c r="B95" s="8" t="str">
        <f>VLOOKUP(A95,'Food Encyclopedia'!$C$2:$K$999,3)&amp;","&amp;VLOOKUP(A95,'Food Encyclopedia'!$C$2:$K$999,4)&amp;","&amp;VLOOKUP(A95,'Food Encyclopedia'!$C$2:$K$999,5)&amp;","&amp;VLOOKUP(A95,'Food Encyclopedia'!$C$2:$K$999,6)</f>
        <v>Apricot, regular, whole, fresh,Blossom Hill,,Fruits</v>
      </c>
      <c r="C95" s="8" t="str">
        <f>VLOOKUP(A95,'Food Encyclopedia'!$C$2:$K$999,6)</f>
        <v>Fruits</v>
      </c>
      <c r="D95" s="8" t="str">
        <f>VLOOKUP(A95,'Food Encyclopedia'!$C$2:$K$999,7)</f>
        <v>Fruit</v>
      </c>
      <c r="E95" s="8">
        <f>VLOOKUP(A95,'Absolute Total Monosaccharide C'!$E$2:$T$999,3)</f>
        <v>0.226054</v>
      </c>
      <c r="F95" s="8">
        <f>VLOOKUP(A95,'Absolute Total Monosaccharide C'!$E$2:$T$999,4)</f>
        <v>0.012584</v>
      </c>
      <c r="G95" s="8">
        <f>VLOOKUP(A95,'Absolute Total Monosaccharide C'!$E$2:$T$999,5)</f>
        <v>0.055963</v>
      </c>
      <c r="H95" s="8">
        <f>VLOOKUP(A95,'Absolute Total Monosaccharide C'!$E$2:$T$999,6)</f>
        <v>0.010409</v>
      </c>
      <c r="I95" s="110">
        <f>VLOOKUP(A95,'Absolute Total Monosaccharide C'!$E$2:$T$999,7)</f>
        <v>0.015518</v>
      </c>
      <c r="J95" s="8">
        <f>VLOOKUP(A95,'Absolute Total Monosaccharide C'!$E$2:$T$999,8)</f>
        <v>0.001873</v>
      </c>
      <c r="K95" s="8">
        <f>VLOOKUP(A95,'Absolute Total Monosaccharide C'!$E$2:$T$999,9)</f>
        <v>0.001523</v>
      </c>
      <c r="L95" s="8">
        <f>VLOOKUP(A95,'Absolute Total Monosaccharide C'!$E$2:$T$999,10)</f>
        <v>0</v>
      </c>
      <c r="M95" s="8">
        <f>VLOOKUP(A95,'Absolute Total Monosaccharide C'!$E$2:$T$999,11)</f>
        <v>0.02128</v>
      </c>
      <c r="N95" s="8">
        <f>VLOOKUP(A95,'Absolute Total Monosaccharide C'!$E$2:$T$999,12)</f>
        <v>0</v>
      </c>
      <c r="O95" s="8">
        <f>VLOOKUP(A95,'Absolute Total Monosaccharide C'!$E$2:$T$999,13)</f>
        <v>0</v>
      </c>
      <c r="P95" s="8">
        <f>VLOOKUP(A95,'Absolute Total Monosaccharide C'!$E$2:$T$999,14)</f>
        <v>0.00065</v>
      </c>
      <c r="Q95" s="8">
        <f>VLOOKUP(A95,'Absolute Total Monosaccharide C'!$E$2:$T$999,15)</f>
        <v>0</v>
      </c>
      <c r="R95" s="8">
        <f>VLOOKUP(A95,'Absolute Total Monosaccharide C'!$E$2:$T$999,16)</f>
        <v>0</v>
      </c>
      <c r="S95" s="110">
        <f>VLOOKUP(A95,'Absolute Total Monosaccharide C'!$E$2:$T$999,2)</f>
        <v>10.08</v>
      </c>
      <c r="U95" s="8">
        <f t="shared" si="1"/>
        <v>0.025927</v>
      </c>
      <c r="V95" s="2">
        <f t="shared" si="2"/>
        <v>238</v>
      </c>
      <c r="W95" s="8">
        <f t="shared" si="3"/>
        <v>220</v>
      </c>
      <c r="X95" s="8">
        <f t="shared" si="4"/>
        <v>211</v>
      </c>
      <c r="Y95" s="8">
        <f t="shared" si="5"/>
        <v>122</v>
      </c>
      <c r="Z95" s="8">
        <f t="shared" si="6"/>
        <v>190</v>
      </c>
      <c r="AA95" s="8">
        <f t="shared" si="7"/>
        <v>431</v>
      </c>
      <c r="AB95" s="8">
        <f t="shared" si="8"/>
        <v>342</v>
      </c>
    </row>
    <row r="96" hidden="1">
      <c r="A96" s="2" t="s">
        <v>234</v>
      </c>
      <c r="B96" s="8" t="str">
        <f>VLOOKUP(A96,'Food Encyclopedia'!$C$2:$K$999,3)&amp;","&amp;VLOOKUP(A96,'Food Encyclopedia'!$C$2:$K$999,4)&amp;","&amp;VLOOKUP(A96,'Food Encyclopedia'!$C$2:$K$999,5)&amp;","&amp;VLOOKUP(A96,'Food Encyclopedia'!$C$2:$K$999,6)</f>
        <v>Nectarine, yellow, peel only, fresh,NA,,Fruits</v>
      </c>
      <c r="C96" s="8" t="str">
        <f>VLOOKUP(A96,'Food Encyclopedia'!$C$2:$K$999,6)</f>
        <v>Fruits</v>
      </c>
      <c r="D96" s="8" t="str">
        <f>VLOOKUP(A96,'Food Encyclopedia'!$C$2:$K$999,7)</f>
        <v>Fruit</v>
      </c>
      <c r="E96" s="8">
        <f>VLOOKUP(A96,'Absolute Total Monosaccharide C'!$E$2:$T$999,3)</f>
        <v>0.235698</v>
      </c>
      <c r="F96" s="8">
        <f>VLOOKUP(A96,'Absolute Total Monosaccharide C'!$E$2:$T$999,4)</f>
        <v>0.016828</v>
      </c>
      <c r="G96" s="8">
        <f>VLOOKUP(A96,'Absolute Total Monosaccharide C'!$E$2:$T$999,5)</f>
        <v>0.106015</v>
      </c>
      <c r="H96" s="8">
        <f>VLOOKUP(A96,'Absolute Total Monosaccharide C'!$E$2:$T$999,6)</f>
        <v>0.010126</v>
      </c>
      <c r="I96" s="110">
        <f>VLOOKUP(A96,'Absolute Total Monosaccharide C'!$E$2:$T$999,7)</f>
        <v>0.031498</v>
      </c>
      <c r="J96" s="8">
        <f>VLOOKUP(A96,'Absolute Total Monosaccharide C'!$E$2:$T$999,8)</f>
        <v>0.00279</v>
      </c>
      <c r="K96" s="8">
        <f>VLOOKUP(A96,'Absolute Total Monosaccharide C'!$E$2:$T$999,9)</f>
        <v>0.002217</v>
      </c>
      <c r="L96" s="8">
        <f>VLOOKUP(A96,'Absolute Total Monosaccharide C'!$E$2:$T$999,10)</f>
        <v>0</v>
      </c>
      <c r="M96" s="8">
        <f>VLOOKUP(A96,'Absolute Total Monosaccharide C'!$E$2:$T$999,11)</f>
        <v>0.060396</v>
      </c>
      <c r="N96" s="8">
        <f>VLOOKUP(A96,'Absolute Total Monosaccharide C'!$E$2:$T$999,12)</f>
        <v>0</v>
      </c>
      <c r="O96" s="8">
        <f>VLOOKUP(A96,'Absolute Total Monosaccharide C'!$E$2:$T$999,13)</f>
        <v>0</v>
      </c>
      <c r="P96" s="8">
        <f>VLOOKUP(A96,'Absolute Total Monosaccharide C'!$E$2:$T$999,14)</f>
        <v>0.001848</v>
      </c>
      <c r="Q96" s="8">
        <f>VLOOKUP(A96,'Absolute Total Monosaccharide C'!$E$2:$T$999,15)</f>
        <v>0</v>
      </c>
      <c r="R96" s="8">
        <f>VLOOKUP(A96,'Absolute Total Monosaccharide C'!$E$2:$T$999,16)</f>
        <v>0.000694</v>
      </c>
      <c r="S96" s="110">
        <f>VLOOKUP(A96,'Absolute Total Monosaccharide C'!$E$2:$T$999,2)</f>
        <v>10.11</v>
      </c>
      <c r="U96" s="8">
        <f t="shared" si="1"/>
        <v>0.041624</v>
      </c>
      <c r="V96" s="2">
        <f t="shared" si="2"/>
        <v>102</v>
      </c>
      <c r="W96" s="63">
        <f t="shared" si="3"/>
        <v>53</v>
      </c>
      <c r="X96" s="8">
        <f t="shared" si="4"/>
        <v>216</v>
      </c>
      <c r="Y96" s="63">
        <f t="shared" si="5"/>
        <v>4</v>
      </c>
      <c r="Z96" s="8">
        <f t="shared" si="6"/>
        <v>107</v>
      </c>
      <c r="AA96" s="8">
        <f t="shared" si="7"/>
        <v>269</v>
      </c>
      <c r="AB96" s="124">
        <f t="shared" si="8"/>
        <v>57</v>
      </c>
    </row>
    <row r="97" hidden="1">
      <c r="A97" s="2" t="s">
        <v>342</v>
      </c>
      <c r="B97" s="8" t="str">
        <f>VLOOKUP(A97,'Food Encyclopedia'!$C$2:$K$999,3)&amp;","&amp;VLOOKUP(A97,'Food Encyclopedia'!$C$2:$K$999,4)&amp;","&amp;VLOOKUP(A97,'Food Encyclopedia'!$C$2:$K$999,5)&amp;","&amp;VLOOKUP(A97,'Food Encyclopedia'!$C$2:$K$999,6)</f>
        <v>Beet, bunch, root flesh, fresh,Cal-Organics Farms,,Vegetables</v>
      </c>
      <c r="C97" s="8" t="str">
        <f>VLOOKUP(A97,'Food Encyclopedia'!$C$2:$K$999,6)</f>
        <v>Vegetables</v>
      </c>
      <c r="D97" s="8" t="str">
        <f>VLOOKUP(A97,'Food Encyclopedia'!$C$2:$K$999,7)</f>
        <v>Vegetable</v>
      </c>
      <c r="E97" s="8">
        <f>VLOOKUP(A97,'Absolute Total Monosaccharide C'!$E$2:$T$999,3)</f>
        <v>0.268562</v>
      </c>
      <c r="F97" s="8">
        <f>VLOOKUP(A97,'Absolute Total Monosaccharide C'!$E$2:$T$999,4)</f>
        <v>0.015271</v>
      </c>
      <c r="G97" s="8">
        <f>VLOOKUP(A97,'Absolute Total Monosaccharide C'!$E$2:$T$999,5)</f>
        <v>0.024935</v>
      </c>
      <c r="H97" s="8">
        <f>VLOOKUP(A97,'Absolute Total Monosaccharide C'!$E$2:$T$999,6)</f>
        <v>0.003325</v>
      </c>
      <c r="I97" s="110">
        <f>VLOOKUP(A97,'Absolute Total Monosaccharide C'!$E$2:$T$999,7)</f>
        <v>0.036179</v>
      </c>
      <c r="J97" s="8">
        <f>VLOOKUP(A97,'Absolute Total Monosaccharide C'!$E$2:$T$999,8)</f>
        <v>0.002821</v>
      </c>
      <c r="K97" s="8">
        <f>VLOOKUP(A97,'Absolute Total Monosaccharide C'!$E$2:$T$999,9)</f>
        <v>0.002103</v>
      </c>
      <c r="L97" s="8">
        <f>VLOOKUP(A97,'Absolute Total Monosaccharide C'!$E$2:$T$999,10)</f>
        <v>0</v>
      </c>
      <c r="M97" s="8">
        <f>VLOOKUP(A97,'Absolute Total Monosaccharide C'!$E$2:$T$999,11)</f>
        <v>0.010329</v>
      </c>
      <c r="N97" s="8">
        <f>VLOOKUP(A97,'Absolute Total Monosaccharide C'!$E$2:$T$999,12)</f>
        <v>0</v>
      </c>
      <c r="O97" s="8">
        <f>VLOOKUP(A97,'Absolute Total Monosaccharide C'!$E$2:$T$999,13)</f>
        <v>0</v>
      </c>
      <c r="P97" s="8">
        <f>VLOOKUP(A97,'Absolute Total Monosaccharide C'!$E$2:$T$999,14)</f>
        <v>0.000467</v>
      </c>
      <c r="Q97" s="8">
        <f>VLOOKUP(A97,'Absolute Total Monosaccharide C'!$E$2:$T$999,15)</f>
        <v>0</v>
      </c>
      <c r="R97" s="8">
        <f>VLOOKUP(A97,'Absolute Total Monosaccharide C'!$E$2:$T$999,16)</f>
        <v>0.000369</v>
      </c>
      <c r="S97" s="110">
        <f>VLOOKUP(A97,'Absolute Total Monosaccharide C'!$E$2:$T$999,2)</f>
        <v>10.13</v>
      </c>
      <c r="T97" s="2">
        <v>0.843562399</v>
      </c>
      <c r="U97" s="8">
        <f t="shared" si="1"/>
        <v>0.039504</v>
      </c>
      <c r="V97" s="2">
        <f t="shared" si="2"/>
        <v>112</v>
      </c>
      <c r="W97" s="63">
        <f t="shared" si="3"/>
        <v>36</v>
      </c>
      <c r="X97" s="8">
        <f t="shared" si="4"/>
        <v>448</v>
      </c>
      <c r="Y97" s="8">
        <f t="shared" si="5"/>
        <v>317</v>
      </c>
      <c r="Z97" s="8">
        <f t="shared" si="6"/>
        <v>114</v>
      </c>
      <c r="AA97" s="8">
        <f t="shared" si="7"/>
        <v>484</v>
      </c>
      <c r="AB97" s="8">
        <f t="shared" si="8"/>
        <v>353</v>
      </c>
    </row>
    <row r="98" hidden="1">
      <c r="A98" s="2" t="s">
        <v>819</v>
      </c>
      <c r="B98" s="8" t="str">
        <f>VLOOKUP(A98,'Food Encyclopedia'!$C$2:$K$999,3)&amp;","&amp;VLOOKUP(A98,'Food Encyclopedia'!$C$2:$K$999,4)&amp;","&amp;VLOOKUP(A98,'Food Encyclopedia'!$C$2:$K$999,5)&amp;","&amp;VLOOKUP(A98,'Food Encyclopedia'!$C$2:$K$999,6)</f>
        <v>Fruit &amp; Veggie blend, commercial product, pouch,Organics Happy Tot,Fiber &amp; Protein: organic Pears (1/2),  kiwi (1/6), kale (1/4 cup) &amp; pea protein ( 1 1/3 tsp), Stage 4 (Tots &amp; Tykes (12+ months)),Fruits</v>
      </c>
      <c r="C98" s="8" t="str">
        <f>VLOOKUP(A98,'Food Encyclopedia'!$C$2:$K$999,6)</f>
        <v>Fruits</v>
      </c>
      <c r="D98" s="8" t="str">
        <f>VLOOKUP(A98,'Food Encyclopedia'!$C$2:$K$999,7)</f>
        <v>Commercial weaning</v>
      </c>
      <c r="E98" s="8">
        <f>VLOOKUP(A98,'Absolute Total Monosaccharide C'!$E$2:$T$999,3)</f>
        <v>0.091292</v>
      </c>
      <c r="F98" s="8">
        <f>VLOOKUP(A98,'Absolute Total Monosaccharide C'!$E$2:$T$999,4)</f>
        <v>0.009327</v>
      </c>
      <c r="G98" s="8">
        <f>VLOOKUP(A98,'Absolute Total Monosaccharide C'!$E$2:$T$999,5)</f>
        <v>0.087424</v>
      </c>
      <c r="H98" s="8">
        <f>VLOOKUP(A98,'Absolute Total Monosaccharide C'!$E$2:$T$999,6)</f>
        <v>0.006059</v>
      </c>
      <c r="I98" s="110">
        <f>VLOOKUP(A98,'Absolute Total Monosaccharide C'!$E$2:$T$999,7)</f>
        <v>0.019019</v>
      </c>
      <c r="J98" s="8">
        <f>VLOOKUP(A98,'Absolute Total Monosaccharide C'!$E$2:$T$999,8)</f>
        <v>0</v>
      </c>
      <c r="K98" s="8">
        <f>VLOOKUP(A98,'Absolute Total Monosaccharide C'!$E$2:$T$999,9)</f>
        <v>0.000987</v>
      </c>
      <c r="L98" s="8">
        <f>VLOOKUP(A98,'Absolute Total Monosaccharide C'!$E$2:$T$999,10)</f>
        <v>0</v>
      </c>
      <c r="M98" s="8">
        <f>VLOOKUP(A98,'Absolute Total Monosaccharide C'!$E$2:$T$999,11)</f>
        <v>0.017025</v>
      </c>
      <c r="N98" s="8">
        <f>VLOOKUP(A98,'Absolute Total Monosaccharide C'!$E$2:$T$999,12)</f>
        <v>0</v>
      </c>
      <c r="O98" s="8">
        <f>VLOOKUP(A98,'Absolute Total Monosaccharide C'!$E$2:$T$999,13)</f>
        <v>0</v>
      </c>
      <c r="P98" s="8">
        <f>VLOOKUP(A98,'Absolute Total Monosaccharide C'!$E$2:$T$999,14)</f>
        <v>0</v>
      </c>
      <c r="Q98" s="8">
        <f>VLOOKUP(A98,'Absolute Total Monosaccharide C'!$E$2:$T$999,15)</f>
        <v>0</v>
      </c>
      <c r="R98" s="8">
        <f>VLOOKUP(A98,'Absolute Total Monosaccharide C'!$E$2:$T$999,16)</f>
        <v>0</v>
      </c>
      <c r="S98" s="110">
        <f>VLOOKUP(A98,'Absolute Total Monosaccharide C'!$E$2:$T$999,2)</f>
        <v>10.07</v>
      </c>
      <c r="T98" s="2">
        <v>0.692944737</v>
      </c>
      <c r="U98" s="8">
        <f t="shared" si="1"/>
        <v>0.025078</v>
      </c>
      <c r="V98" s="2">
        <f t="shared" si="2"/>
        <v>249</v>
      </c>
      <c r="W98" s="8">
        <f t="shared" si="3"/>
        <v>159</v>
      </c>
      <c r="X98" s="8">
        <f t="shared" si="4"/>
        <v>346</v>
      </c>
      <c r="Y98" s="8">
        <f t="shared" si="5"/>
        <v>188</v>
      </c>
      <c r="Z98" s="8">
        <f t="shared" si="6"/>
        <v>311</v>
      </c>
      <c r="AA98" s="8">
        <f t="shared" si="7"/>
        <v>505</v>
      </c>
      <c r="AB98" s="8">
        <f t="shared" si="8"/>
        <v>347</v>
      </c>
    </row>
    <row r="99" hidden="1">
      <c r="A99" s="2" t="s">
        <v>228</v>
      </c>
      <c r="B99" s="8" t="str">
        <f>VLOOKUP(A99,'Food Encyclopedia'!$C$2:$K$999,3)&amp;","&amp;VLOOKUP(A99,'Food Encyclopedia'!$C$2:$K$999,4)&amp;","&amp;VLOOKUP(A99,'Food Encyclopedia'!$C$2:$K$999,5)&amp;","&amp;VLOOKUP(A99,'Food Encyclopedia'!$C$2:$K$999,6)</f>
        <v>Nectarine, yellow, whole, fresh,NA,,Fruits</v>
      </c>
      <c r="C99" s="8" t="str">
        <f>VLOOKUP(A99,'Food Encyclopedia'!$C$2:$K$999,6)</f>
        <v>Fruits</v>
      </c>
      <c r="D99" s="8" t="str">
        <f>VLOOKUP(A99,'Food Encyclopedia'!$C$2:$K$999,7)</f>
        <v>Fruit</v>
      </c>
      <c r="E99" s="8">
        <f>VLOOKUP(A99,'Absolute Total Monosaccharide C'!$E$2:$T$999,3)</f>
        <v>0.282843</v>
      </c>
      <c r="F99" s="8">
        <f>VLOOKUP(A99,'Absolute Total Monosaccharide C'!$E$2:$T$999,4)</f>
        <v>0.009949</v>
      </c>
      <c r="G99" s="8">
        <f>VLOOKUP(A99,'Absolute Total Monosaccharide C'!$E$2:$T$999,5)</f>
        <v>0.079614</v>
      </c>
      <c r="H99" s="8">
        <f>VLOOKUP(A99,'Absolute Total Monosaccharide C'!$E$2:$T$999,6)</f>
        <v>0.004639</v>
      </c>
      <c r="I99" s="110">
        <f>VLOOKUP(A99,'Absolute Total Monosaccharide C'!$E$2:$T$999,7)</f>
        <v>0.016247</v>
      </c>
      <c r="J99" s="8">
        <f>VLOOKUP(A99,'Absolute Total Monosaccharide C'!$E$2:$T$999,8)</f>
        <v>0.001128</v>
      </c>
      <c r="K99" s="8">
        <f>VLOOKUP(A99,'Absolute Total Monosaccharide C'!$E$2:$T$999,9)</f>
        <v>0.00097</v>
      </c>
      <c r="L99" s="8">
        <f>VLOOKUP(A99,'Absolute Total Monosaccharide C'!$E$2:$T$999,10)</f>
        <v>0</v>
      </c>
      <c r="M99" s="8">
        <f>VLOOKUP(A99,'Absolute Total Monosaccharide C'!$E$2:$T$999,11)</f>
        <v>0.019892</v>
      </c>
      <c r="N99" s="8">
        <f>VLOOKUP(A99,'Absolute Total Monosaccharide C'!$E$2:$T$999,12)</f>
        <v>0</v>
      </c>
      <c r="O99" s="8">
        <f>VLOOKUP(A99,'Absolute Total Monosaccharide C'!$E$2:$T$999,13)</f>
        <v>0</v>
      </c>
      <c r="P99" s="8">
        <f>VLOOKUP(A99,'Absolute Total Monosaccharide C'!$E$2:$T$999,14)</f>
        <v>0.000582</v>
      </c>
      <c r="Q99" s="8">
        <f>VLOOKUP(A99,'Absolute Total Monosaccharide C'!$E$2:$T$999,15)</f>
        <v>0</v>
      </c>
      <c r="R99" s="8">
        <f>VLOOKUP(A99,'Absolute Total Monosaccharide C'!$E$2:$T$999,16)</f>
        <v>0.000482</v>
      </c>
      <c r="S99" s="110">
        <f>VLOOKUP(A99,'Absolute Total Monosaccharide C'!$E$2:$T$999,2)</f>
        <v>10.04</v>
      </c>
      <c r="U99" s="8">
        <f t="shared" si="1"/>
        <v>0.020886</v>
      </c>
      <c r="V99" s="2">
        <f t="shared" si="2"/>
        <v>317</v>
      </c>
      <c r="W99" s="8">
        <f t="shared" si="3"/>
        <v>204</v>
      </c>
      <c r="X99" s="8">
        <f t="shared" si="4"/>
        <v>397</v>
      </c>
      <c r="Y99" s="8">
        <f t="shared" si="5"/>
        <v>139</v>
      </c>
      <c r="Z99" s="8">
        <f t="shared" si="6"/>
        <v>317</v>
      </c>
      <c r="AA99" s="8">
        <f t="shared" si="7"/>
        <v>601</v>
      </c>
      <c r="AB99" s="8">
        <f t="shared" si="8"/>
        <v>343</v>
      </c>
    </row>
    <row r="100" hidden="1">
      <c r="A100" s="2" t="s">
        <v>879</v>
      </c>
      <c r="B100" s="8" t="str">
        <f>VLOOKUP(A100,'Food Encyclopedia'!$C$2:$K$999,3)&amp;","&amp;VLOOKUP(A100,'Food Encyclopedia'!$C$2:$K$999,4)&amp;","&amp;VLOOKUP(A100,'Food Encyclopedia'!$C$2:$K$999,5)&amp;","&amp;VLOOKUP(A100,'Food Encyclopedia'!$C$2:$K$999,6)</f>
        <v>Real Food For Babies, commercial product, jar,Beech-Nut Naturals,Pears, blueberries, Stage 2 (6+ months),Fruits</v>
      </c>
      <c r="C100" s="8" t="str">
        <f>VLOOKUP(A100,'Food Encyclopedia'!$C$2:$K$999,6)</f>
        <v>Fruits</v>
      </c>
      <c r="D100" s="8" t="str">
        <f>VLOOKUP(A100,'Food Encyclopedia'!$C$2:$K$999,7)</f>
        <v>Commercial weaning</v>
      </c>
      <c r="E100" s="8">
        <f>VLOOKUP(A100,'Absolute Total Monosaccharide C'!$E$2:$T$999,3)</f>
        <v>0.099736</v>
      </c>
      <c r="F100" s="8">
        <f>VLOOKUP(A100,'Absolute Total Monosaccharide C'!$E$2:$T$999,4)</f>
        <v>0.009348</v>
      </c>
      <c r="G100" s="8">
        <f>VLOOKUP(A100,'Absolute Total Monosaccharide C'!$E$2:$T$999,5)</f>
        <v>0.100605</v>
      </c>
      <c r="H100" s="8">
        <f>VLOOKUP(A100,'Absolute Total Monosaccharide C'!$E$2:$T$999,6)</f>
        <v>0.03172</v>
      </c>
      <c r="I100" s="110">
        <f>VLOOKUP(A100,'Absolute Total Monosaccharide C'!$E$2:$T$999,7)</f>
        <v>0.018078</v>
      </c>
      <c r="J100" s="8">
        <f>VLOOKUP(A100,'Absolute Total Monosaccharide C'!$E$2:$T$999,8)</f>
        <v>0</v>
      </c>
      <c r="K100" s="8">
        <f>VLOOKUP(A100,'Absolute Total Monosaccharide C'!$E$2:$T$999,9)</f>
        <v>0.001766</v>
      </c>
      <c r="L100" s="8">
        <f>VLOOKUP(A100,'Absolute Total Monosaccharide C'!$E$2:$T$999,10)</f>
        <v>0</v>
      </c>
      <c r="M100" s="8">
        <f>VLOOKUP(A100,'Absolute Total Monosaccharide C'!$E$2:$T$999,11)</f>
        <v>0.018079</v>
      </c>
      <c r="N100" s="8">
        <f>VLOOKUP(A100,'Absolute Total Monosaccharide C'!$E$2:$T$999,12)</f>
        <v>0.000648</v>
      </c>
      <c r="O100" s="8">
        <f>VLOOKUP(A100,'Absolute Total Monosaccharide C'!$E$2:$T$999,13)</f>
        <v>0.000261</v>
      </c>
      <c r="P100" s="8">
        <f>VLOOKUP(A100,'Absolute Total Monosaccharide C'!$E$2:$T$999,14)</f>
        <v>0</v>
      </c>
      <c r="Q100" s="8">
        <f>VLOOKUP(A100,'Absolute Total Monosaccharide C'!$E$2:$T$999,15)</f>
        <v>0</v>
      </c>
      <c r="R100" s="8">
        <f>VLOOKUP(A100,'Absolute Total Monosaccharide C'!$E$2:$T$999,16)</f>
        <v>0.000297</v>
      </c>
      <c r="S100" s="110">
        <f>VLOOKUP(A100,'Absolute Total Monosaccharide C'!$E$2:$T$999,2)</f>
        <v>10.25</v>
      </c>
      <c r="U100" s="8">
        <f t="shared" si="1"/>
        <v>0.049798</v>
      </c>
      <c r="V100" s="2">
        <f t="shared" si="2"/>
        <v>70</v>
      </c>
      <c r="W100" s="8">
        <f t="shared" si="3"/>
        <v>174</v>
      </c>
      <c r="X100" s="63">
        <f t="shared" si="4"/>
        <v>33</v>
      </c>
      <c r="Y100" s="8">
        <f t="shared" si="5"/>
        <v>175</v>
      </c>
      <c r="Z100" s="8">
        <f t="shared" si="6"/>
        <v>150</v>
      </c>
      <c r="AA100" s="8">
        <f t="shared" si="7"/>
        <v>207</v>
      </c>
      <c r="AB100" s="8">
        <f t="shared" si="8"/>
        <v>349</v>
      </c>
    </row>
    <row r="101" hidden="1">
      <c r="A101" s="2" t="s">
        <v>782</v>
      </c>
      <c r="B101" s="8" t="str">
        <f>VLOOKUP(A101,'Food Encyclopedia'!$C$2:$K$999,3)&amp;","&amp;VLOOKUP(A101,'Food Encyclopedia'!$C$2:$K$999,4)&amp;","&amp;VLOOKUP(A101,'Food Encyclopedia'!$C$2:$K$999,5)&amp;","&amp;VLOOKUP(A101,'Food Encyclopedia'!$C$2:$K$999,6)</f>
        <v>Apple sauce, commercial product,Tree Top,Original Apple Sauce,Fruits</v>
      </c>
      <c r="C101" s="8" t="str">
        <f>VLOOKUP(A101,'Food Encyclopedia'!$C$2:$K$999,6)</f>
        <v>Fruits</v>
      </c>
      <c r="D101" s="8" t="str">
        <f>VLOOKUP(A101,'Food Encyclopedia'!$C$2:$K$999,7)</f>
        <v>Commercial weaning</v>
      </c>
      <c r="E101" s="8">
        <f>VLOOKUP(A101,'Absolute Total Monosaccharide C'!$E$2:$T$999,3)</f>
        <v>0.211687</v>
      </c>
      <c r="F101" s="8">
        <f>VLOOKUP(A101,'Absolute Total Monosaccharide C'!$E$2:$T$999,4)</f>
        <v>0.014056</v>
      </c>
      <c r="G101" s="8">
        <f>VLOOKUP(A101,'Absolute Total Monosaccharide C'!$E$2:$T$999,5)</f>
        <v>0.186842</v>
      </c>
      <c r="H101" s="8">
        <f>VLOOKUP(A101,'Absolute Total Monosaccharide C'!$E$2:$T$999,6)</f>
        <v>0.015267</v>
      </c>
      <c r="I101" s="110">
        <f>VLOOKUP(A101,'Absolute Total Monosaccharide C'!$E$2:$T$999,7)</f>
        <v>0.013383</v>
      </c>
      <c r="J101" s="8">
        <f>VLOOKUP(A101,'Absolute Total Monosaccharide C'!$E$2:$T$999,8)</f>
        <v>0.003916</v>
      </c>
      <c r="K101" s="8">
        <f>VLOOKUP(A101,'Absolute Total Monosaccharide C'!$E$2:$T$999,9)</f>
        <v>0.001965</v>
      </c>
      <c r="L101" s="8">
        <f>VLOOKUP(A101,'Absolute Total Monosaccharide C'!$E$2:$T$999,10)</f>
        <v>0</v>
      </c>
      <c r="M101" s="8">
        <f>VLOOKUP(A101,'Absolute Total Monosaccharide C'!$E$2:$T$999,11)</f>
        <v>0.023414</v>
      </c>
      <c r="N101" s="8">
        <f>VLOOKUP(A101,'Absolute Total Monosaccharide C'!$E$2:$T$999,12)</f>
        <v>0</v>
      </c>
      <c r="O101" s="8">
        <f>VLOOKUP(A101,'Absolute Total Monosaccharide C'!$E$2:$T$999,13)</f>
        <v>0</v>
      </c>
      <c r="P101" s="8">
        <f>VLOOKUP(A101,'Absolute Total Monosaccharide C'!$E$2:$T$999,14)</f>
        <v>0.000539</v>
      </c>
      <c r="Q101" s="8">
        <f>VLOOKUP(A101,'Absolute Total Monosaccharide C'!$E$2:$T$999,15)</f>
        <v>0</v>
      </c>
      <c r="R101" s="8">
        <f>VLOOKUP(A101,'Absolute Total Monosaccharide C'!$E$2:$T$999,16)</f>
        <v>0.000269</v>
      </c>
      <c r="S101" s="110">
        <f>VLOOKUP(A101,'Absolute Total Monosaccharide C'!$E$2:$T$999,2)</f>
        <v>10.11</v>
      </c>
      <c r="U101" s="8">
        <f t="shared" si="1"/>
        <v>0.02865</v>
      </c>
      <c r="V101" s="2">
        <f t="shared" si="2"/>
        <v>203</v>
      </c>
      <c r="W101" s="8">
        <f t="shared" si="3"/>
        <v>262</v>
      </c>
      <c r="X101" s="8">
        <f t="shared" si="4"/>
        <v>114</v>
      </c>
      <c r="Y101" s="8">
        <f t="shared" si="5"/>
        <v>92</v>
      </c>
      <c r="Z101" s="8">
        <f t="shared" si="6"/>
        <v>129</v>
      </c>
      <c r="AA101" s="8">
        <f t="shared" si="7"/>
        <v>376</v>
      </c>
      <c r="AB101" s="8">
        <f t="shared" si="8"/>
        <v>354</v>
      </c>
    </row>
    <row r="102" hidden="1">
      <c r="A102" s="2" t="s">
        <v>707</v>
      </c>
      <c r="B102" s="8" t="str">
        <f>VLOOKUP(A102,'Food Encyclopedia'!$C$2:$K$999,3)&amp;","&amp;VLOOKUP(A102,'Food Encyclopedia'!$C$2:$K$999,4)&amp;","&amp;VLOOKUP(A102,'Food Encyclopedia'!$C$2:$K$999,5)&amp;","&amp;VLOOKUP(A102,'Food Encyclopedia'!$C$2:$K$999,6)</f>
        <v>Spread, almond, NA, sachet,Justin's,Cinnamon Almond Butter,Beans, Peas, Legumes, Nuts, Seeds</v>
      </c>
      <c r="C102" s="8" t="str">
        <f>VLOOKUP(A102,'Food Encyclopedia'!$C$2:$K$999,6)</f>
        <v>Beans, Peas, Legumes, Nuts, Seeds</v>
      </c>
      <c r="D102" s="8" t="str">
        <f>VLOOKUP(A102,'Food Encyclopedia'!$C$2:$K$999,7)</f>
        <v>Fats</v>
      </c>
      <c r="E102" s="8">
        <f>VLOOKUP(A102,'Absolute Total Monosaccharide C'!$E$2:$T$999,3)</f>
        <v>0.045487</v>
      </c>
      <c r="F102" s="8">
        <f>VLOOKUP(A102,'Absolute Total Monosaccharide C'!$E$2:$T$999,4)</f>
        <v>0.015126</v>
      </c>
      <c r="G102" s="8">
        <f>VLOOKUP(A102,'Absolute Total Monosaccharide C'!$E$2:$T$999,5)</f>
        <v>0</v>
      </c>
      <c r="H102" s="8">
        <f>VLOOKUP(A102,'Absolute Total Monosaccharide C'!$E$2:$T$999,6)</f>
        <v>0.020594</v>
      </c>
      <c r="I102" s="110">
        <f>VLOOKUP(A102,'Absolute Total Monosaccharide C'!$E$2:$T$999,7)</f>
        <v>0.0578</v>
      </c>
      <c r="J102" s="8">
        <f>VLOOKUP(A102,'Absolute Total Monosaccharide C'!$E$2:$T$999,8)</f>
        <v>0.002191</v>
      </c>
      <c r="K102" s="8">
        <f>VLOOKUP(A102,'Absolute Total Monosaccharide C'!$E$2:$T$999,9)</f>
        <v>0.003076</v>
      </c>
      <c r="L102" s="8">
        <f>VLOOKUP(A102,'Absolute Total Monosaccharide C'!$E$2:$T$999,10)</f>
        <v>0</v>
      </c>
      <c r="M102" s="8">
        <f>VLOOKUP(A102,'Absolute Total Monosaccharide C'!$E$2:$T$999,11)</f>
        <v>0.006608</v>
      </c>
      <c r="N102" s="8">
        <f>VLOOKUP(A102,'Absolute Total Monosaccharide C'!$E$2:$T$999,12)</f>
        <v>0</v>
      </c>
      <c r="O102" s="8">
        <f>VLOOKUP(A102,'Absolute Total Monosaccharide C'!$E$2:$T$999,13)</f>
        <v>0</v>
      </c>
      <c r="P102" s="8">
        <f>VLOOKUP(A102,'Absolute Total Monosaccharide C'!$E$2:$T$999,14)</f>
        <v>0.00043</v>
      </c>
      <c r="Q102" s="8">
        <f>VLOOKUP(A102,'Absolute Total Monosaccharide C'!$E$2:$T$999,15)</f>
        <v>0.000292</v>
      </c>
      <c r="R102" s="8">
        <f>VLOOKUP(A102,'Absolute Total Monosaccharide C'!$E$2:$T$999,16)</f>
        <v>0</v>
      </c>
      <c r="S102" s="110">
        <f>VLOOKUP(A102,'Absolute Total Monosaccharide C'!$E$2:$T$999,2)</f>
        <v>10.02</v>
      </c>
      <c r="T102" s="2">
        <v>0.110524329</v>
      </c>
      <c r="U102" s="8">
        <f t="shared" si="1"/>
        <v>0.078394</v>
      </c>
      <c r="V102" s="24">
        <f t="shared" si="2"/>
        <v>17</v>
      </c>
      <c r="W102" s="63">
        <f t="shared" si="3"/>
        <v>5</v>
      </c>
      <c r="X102" s="8">
        <f t="shared" si="4"/>
        <v>66</v>
      </c>
      <c r="Y102" s="8">
        <f t="shared" si="5"/>
        <v>373</v>
      </c>
      <c r="Z102" s="8">
        <f t="shared" si="6"/>
        <v>61</v>
      </c>
      <c r="AA102" s="124">
        <f t="shared" si="7"/>
        <v>71</v>
      </c>
      <c r="AB102" s="8">
        <f t="shared" si="8"/>
        <v>378</v>
      </c>
    </row>
    <row r="103" hidden="1">
      <c r="A103" s="2" t="s">
        <v>230</v>
      </c>
      <c r="B103" s="8" t="str">
        <f>VLOOKUP(A103,'Food Encyclopedia'!$C$2:$K$999,3)&amp;","&amp;VLOOKUP(A103,'Food Encyclopedia'!$C$2:$K$999,4)&amp;","&amp;VLOOKUP(A103,'Food Encyclopedia'!$C$2:$K$999,5)&amp;","&amp;VLOOKUP(A103,'Food Encyclopedia'!$C$2:$K$999,6)</f>
        <v>Peach, yellow, whole, fresh,Prima,,Fruits</v>
      </c>
      <c r="C103" s="8" t="str">
        <f>VLOOKUP(A103,'Food Encyclopedia'!$C$2:$K$999,6)</f>
        <v>Fruits</v>
      </c>
      <c r="D103" s="8" t="str">
        <f>VLOOKUP(A103,'Food Encyclopedia'!$C$2:$K$999,7)</f>
        <v>Fruit</v>
      </c>
      <c r="E103" s="8">
        <f>VLOOKUP(A103,'Absolute Total Monosaccharide C'!$E$2:$T$999,3)</f>
        <v>0.305941</v>
      </c>
      <c r="F103" s="8">
        <f>VLOOKUP(A103,'Absolute Total Monosaccharide C'!$E$2:$T$999,4)</f>
        <v>0.014301</v>
      </c>
      <c r="G103" s="8">
        <f>VLOOKUP(A103,'Absolute Total Monosaccharide C'!$E$2:$T$999,5)</f>
        <v>0.131331</v>
      </c>
      <c r="H103" s="8">
        <f>VLOOKUP(A103,'Absolute Total Monosaccharide C'!$E$2:$T$999,6)</f>
        <v>0.011287</v>
      </c>
      <c r="I103" s="110">
        <f>VLOOKUP(A103,'Absolute Total Monosaccharide C'!$E$2:$T$999,7)</f>
        <v>0.014389</v>
      </c>
      <c r="J103" s="8">
        <f>VLOOKUP(A103,'Absolute Total Monosaccharide C'!$E$2:$T$999,8)</f>
        <v>0.002227</v>
      </c>
      <c r="K103" s="8">
        <f>VLOOKUP(A103,'Absolute Total Monosaccharide C'!$E$2:$T$999,9)</f>
        <v>0.001235</v>
      </c>
      <c r="L103" s="8">
        <f>VLOOKUP(A103,'Absolute Total Monosaccharide C'!$E$2:$T$999,10)</f>
        <v>0</v>
      </c>
      <c r="M103" s="8">
        <f>VLOOKUP(A103,'Absolute Total Monosaccharide C'!$E$2:$T$999,11)</f>
        <v>0.021691</v>
      </c>
      <c r="N103" s="8">
        <f>VLOOKUP(A103,'Absolute Total Monosaccharide C'!$E$2:$T$999,12)</f>
        <v>0</v>
      </c>
      <c r="O103" s="8">
        <f>VLOOKUP(A103,'Absolute Total Monosaccharide C'!$E$2:$T$999,13)</f>
        <v>0</v>
      </c>
      <c r="P103" s="8">
        <f>VLOOKUP(A103,'Absolute Total Monosaccharide C'!$E$2:$T$999,14)</f>
        <v>0.000673</v>
      </c>
      <c r="Q103" s="8">
        <f>VLOOKUP(A103,'Absolute Total Monosaccharide C'!$E$2:$T$999,15)</f>
        <v>0</v>
      </c>
      <c r="R103" s="8">
        <f>VLOOKUP(A103,'Absolute Total Monosaccharide C'!$E$2:$T$999,16)</f>
        <v>0.0006</v>
      </c>
      <c r="S103" s="110">
        <f>VLOOKUP(A103,'Absolute Total Monosaccharide C'!$E$2:$T$999,2)</f>
        <v>10.23</v>
      </c>
      <c r="U103" s="8">
        <f t="shared" si="1"/>
        <v>0.025676</v>
      </c>
      <c r="V103" s="2">
        <f t="shared" si="2"/>
        <v>239</v>
      </c>
      <c r="W103" s="8">
        <f t="shared" si="3"/>
        <v>242</v>
      </c>
      <c r="X103" s="8">
        <f t="shared" si="4"/>
        <v>188</v>
      </c>
      <c r="Y103" s="8">
        <f t="shared" si="5"/>
        <v>116</v>
      </c>
      <c r="Z103" s="8">
        <f t="shared" si="6"/>
        <v>258</v>
      </c>
      <c r="AA103" s="8">
        <f t="shared" si="7"/>
        <v>430</v>
      </c>
      <c r="AB103" s="8">
        <f t="shared" si="8"/>
        <v>358</v>
      </c>
    </row>
    <row r="104" hidden="1">
      <c r="A104" s="2" t="s">
        <v>881</v>
      </c>
      <c r="B104" s="8" t="str">
        <f>VLOOKUP(A104,'Food Encyclopedia'!$C$2:$K$999,3)&amp;","&amp;VLOOKUP(A104,'Food Encyclopedia'!$C$2:$K$999,4)&amp;","&amp;VLOOKUP(A104,'Food Encyclopedia'!$C$2:$K$999,5)&amp;","&amp;VLOOKUP(A104,'Food Encyclopedia'!$C$2:$K$999,6)</f>
        <v>Real Food For Babies, commercial product, jar,Beech-Nut Naturals,Carrots,sweet corn, pumpkin, Stage 2 (6+ months),Vegetables</v>
      </c>
      <c r="C104" s="8" t="str">
        <f>VLOOKUP(A104,'Food Encyclopedia'!$C$2:$K$999,6)</f>
        <v>Vegetables</v>
      </c>
      <c r="D104" s="8" t="str">
        <f>VLOOKUP(A104,'Food Encyclopedia'!$C$2:$K$999,7)</f>
        <v>Commercial weaning</v>
      </c>
      <c r="E104" s="8">
        <f>VLOOKUP(A104,'Absolute Total Monosaccharide C'!$E$2:$T$999,3)</f>
        <v>0.217831</v>
      </c>
      <c r="F104" s="8">
        <f>VLOOKUP(A104,'Absolute Total Monosaccharide C'!$E$2:$T$999,4)</f>
        <v>0.030131</v>
      </c>
      <c r="G104" s="8">
        <f>VLOOKUP(A104,'Absolute Total Monosaccharide C'!$E$2:$T$999,5)</f>
        <v>0.120126</v>
      </c>
      <c r="H104" s="8">
        <f>VLOOKUP(A104,'Absolute Total Monosaccharide C'!$E$2:$T$999,6)</f>
        <v>0.007871</v>
      </c>
      <c r="I104" s="110">
        <f>VLOOKUP(A104,'Absolute Total Monosaccharide C'!$E$2:$T$999,7)</f>
        <v>0.015708</v>
      </c>
      <c r="J104" s="8">
        <f>VLOOKUP(A104,'Absolute Total Monosaccharide C'!$E$2:$T$999,8)</f>
        <v>0.000684</v>
      </c>
      <c r="K104" s="8">
        <f>VLOOKUP(A104,'Absolute Total Monosaccharide C'!$E$2:$T$999,9)</f>
        <v>0.002593</v>
      </c>
      <c r="L104" s="8">
        <f>VLOOKUP(A104,'Absolute Total Monosaccharide C'!$E$2:$T$999,10)</f>
        <v>0</v>
      </c>
      <c r="M104" s="8">
        <f>VLOOKUP(A104,'Absolute Total Monosaccharide C'!$E$2:$T$999,11)</f>
        <v>0.019863</v>
      </c>
      <c r="N104" s="8">
        <f>VLOOKUP(A104,'Absolute Total Monosaccharide C'!$E$2:$T$999,12)</f>
        <v>0</v>
      </c>
      <c r="O104" s="8">
        <f>VLOOKUP(A104,'Absolute Total Monosaccharide C'!$E$2:$T$999,13)</f>
        <v>0</v>
      </c>
      <c r="P104" s="8">
        <f>VLOOKUP(A104,'Absolute Total Monosaccharide C'!$E$2:$T$999,14)</f>
        <v>0</v>
      </c>
      <c r="Q104" s="8">
        <f>VLOOKUP(A104,'Absolute Total Monosaccharide C'!$E$2:$T$999,15)</f>
        <v>0.001133</v>
      </c>
      <c r="R104" s="8">
        <f>VLOOKUP(A104,'Absolute Total Monosaccharide C'!$E$2:$T$999,16)</f>
        <v>0</v>
      </c>
      <c r="S104" s="110">
        <f>VLOOKUP(A104,'Absolute Total Monosaccharide C'!$E$2:$T$999,2)</f>
        <v>10.16</v>
      </c>
      <c r="T104" s="2">
        <v>1.00105937</v>
      </c>
      <c r="U104" s="8">
        <f t="shared" si="1"/>
        <v>0.023579</v>
      </c>
      <c r="V104" s="2">
        <f t="shared" si="2"/>
        <v>273</v>
      </c>
      <c r="W104" s="8">
        <f t="shared" si="3"/>
        <v>216</v>
      </c>
      <c r="X104" s="8">
        <f t="shared" si="4"/>
        <v>280</v>
      </c>
      <c r="Y104" s="8">
        <f t="shared" si="5"/>
        <v>142</v>
      </c>
      <c r="Z104" s="8">
        <f t="shared" si="6"/>
        <v>83</v>
      </c>
      <c r="AA104" s="8">
        <f t="shared" si="7"/>
        <v>496</v>
      </c>
      <c r="AB104" s="8">
        <f t="shared" si="8"/>
        <v>358</v>
      </c>
    </row>
    <row r="105" hidden="1">
      <c r="A105" s="2" t="s">
        <v>252</v>
      </c>
      <c r="B105" s="8" t="str">
        <f>VLOOKUP(A105,'Food Encyclopedia'!$C$2:$K$999,3)&amp;","&amp;VLOOKUP(A105,'Food Encyclopedia'!$C$2:$K$999,4)&amp;","&amp;VLOOKUP(A105,'Food Encyclopedia'!$C$2:$K$999,5)&amp;","&amp;VLOOKUP(A105,'Food Encyclopedia'!$C$2:$K$999,6)</f>
        <v>Avocado, hass (large), flesh, fresh,NA,,Fruits</v>
      </c>
      <c r="C105" s="8" t="str">
        <f>VLOOKUP(A105,'Food Encyclopedia'!$C$2:$K$999,6)</f>
        <v>Fruits</v>
      </c>
      <c r="D105" s="8" t="str">
        <f>VLOOKUP(A105,'Food Encyclopedia'!$C$2:$K$999,7)</f>
        <v>Fruit</v>
      </c>
      <c r="E105" s="8">
        <f>VLOOKUP(A105,'Absolute Total Monosaccharide C'!$E$2:$T$999,3)</f>
        <v>0.021133</v>
      </c>
      <c r="F105" s="8">
        <f>VLOOKUP(A105,'Absolute Total Monosaccharide C'!$E$2:$T$999,4)</f>
        <v>0.004118</v>
      </c>
      <c r="G105" s="8">
        <f>VLOOKUP(A105,'Absolute Total Monosaccharide C'!$E$2:$T$999,5)</f>
        <v>0.030946</v>
      </c>
      <c r="H105" s="8">
        <f>VLOOKUP(A105,'Absolute Total Monosaccharide C'!$E$2:$T$999,6)</f>
        <v>0.003967</v>
      </c>
      <c r="I105" s="110">
        <f>VLOOKUP(A105,'Absolute Total Monosaccharide C'!$E$2:$T$999,7)</f>
        <v>0.011778</v>
      </c>
      <c r="J105" s="8">
        <f>VLOOKUP(A105,'Absolute Total Monosaccharide C'!$E$2:$T$999,8)</f>
        <v>0</v>
      </c>
      <c r="K105" s="8">
        <f>VLOOKUP(A105,'Absolute Total Monosaccharide C'!$E$2:$T$999,9)</f>
        <v>0.00135</v>
      </c>
      <c r="L105" s="8">
        <f>VLOOKUP(A105,'Absolute Total Monosaccharide C'!$E$2:$T$999,10)</f>
        <v>0</v>
      </c>
      <c r="M105" s="8">
        <f>VLOOKUP(A105,'Absolute Total Monosaccharide C'!$E$2:$T$999,11)</f>
        <v>0.028362</v>
      </c>
      <c r="N105" s="8">
        <f>VLOOKUP(A105,'Absolute Total Monosaccharide C'!$E$2:$T$999,12)</f>
        <v>0</v>
      </c>
      <c r="O105" s="8">
        <f>VLOOKUP(A105,'Absolute Total Monosaccharide C'!$E$2:$T$999,13)</f>
        <v>0</v>
      </c>
      <c r="P105" s="8">
        <f>VLOOKUP(A105,'Absolute Total Monosaccharide C'!$E$2:$T$999,14)</f>
        <v>0.000286</v>
      </c>
      <c r="Q105" s="8">
        <f>VLOOKUP(A105,'Absolute Total Monosaccharide C'!$E$2:$T$999,15)</f>
        <v>0</v>
      </c>
      <c r="R105" s="8" t="str">
        <f>VLOOKUP(A105,'Absolute Total Monosaccharide C'!$E$2:$T$999,16)</f>
        <v/>
      </c>
      <c r="S105" s="110">
        <f>VLOOKUP(A105,'Absolute Total Monosaccharide C'!$E$2:$T$999,2)</f>
        <v>9.86</v>
      </c>
      <c r="U105" s="8">
        <f t="shared" si="1"/>
        <v>0.015745</v>
      </c>
      <c r="V105" s="2">
        <f t="shared" si="2"/>
        <v>406</v>
      </c>
      <c r="W105" s="8">
        <f t="shared" si="3"/>
        <v>300</v>
      </c>
      <c r="X105" s="8">
        <f t="shared" si="4"/>
        <v>423</v>
      </c>
      <c r="Y105" s="8">
        <f t="shared" si="5"/>
        <v>64</v>
      </c>
      <c r="Z105" s="8">
        <f t="shared" si="6"/>
        <v>229</v>
      </c>
      <c r="AA105" s="8">
        <f t="shared" si="7"/>
        <v>723</v>
      </c>
      <c r="AB105" s="8">
        <f t="shared" si="8"/>
        <v>364</v>
      </c>
    </row>
    <row r="106" hidden="1">
      <c r="A106" s="2" t="s">
        <v>936</v>
      </c>
      <c r="B106" s="8" t="str">
        <f>VLOOKUP(A106,'Food Encyclopedia'!$C$2:$K$999,3)&amp;","&amp;VLOOKUP(A106,'Food Encyclopedia'!$C$2:$K$999,4)&amp;","&amp;VLOOKUP(A106,'Food Encyclopedia'!$C$2:$K$999,5)&amp;","&amp;VLOOKUP(A106,'Food Encyclopedia'!$C$2:$K$999,6)</f>
        <v>Organic baby food, commercial product, pouch,Plum Organics,Pears (1/2), mangoes (1/16), Stage 2 (6+ months),Fruits</v>
      </c>
      <c r="C106" s="8" t="str">
        <f>VLOOKUP(A106,'Food Encyclopedia'!$C$2:$K$999,6)</f>
        <v>Fruits</v>
      </c>
      <c r="D106" s="8" t="str">
        <f>VLOOKUP(A106,'Food Encyclopedia'!$C$2:$K$999,7)</f>
        <v>Commercial weaning</v>
      </c>
      <c r="E106" s="8">
        <f>VLOOKUP(A106,'Absolute Total Monosaccharide C'!$E$2:$T$999,3)</f>
        <v>0.110073</v>
      </c>
      <c r="F106" s="8">
        <f>VLOOKUP(A106,'Absolute Total Monosaccharide C'!$E$2:$T$999,4)</f>
        <v>0.009717</v>
      </c>
      <c r="G106" s="8">
        <f>VLOOKUP(A106,'Absolute Total Monosaccharide C'!$E$2:$T$999,5)</f>
        <v>0.107066</v>
      </c>
      <c r="H106" s="8">
        <f>VLOOKUP(A106,'Absolute Total Monosaccharide C'!$E$2:$T$999,6)</f>
        <v>0.046571</v>
      </c>
      <c r="I106" s="110">
        <f>VLOOKUP(A106,'Absolute Total Monosaccharide C'!$E$2:$T$999,7)</f>
        <v>0.020113</v>
      </c>
      <c r="J106" s="8">
        <f>VLOOKUP(A106,'Absolute Total Monosaccharide C'!$E$2:$T$999,8)</f>
        <v>0</v>
      </c>
      <c r="K106" s="8">
        <f>VLOOKUP(A106,'Absolute Total Monosaccharide C'!$E$2:$T$999,9)</f>
        <v>0.001042</v>
      </c>
      <c r="L106" s="8">
        <f>VLOOKUP(A106,'Absolute Total Monosaccharide C'!$E$2:$T$999,10)</f>
        <v>0</v>
      </c>
      <c r="M106" s="8">
        <f>VLOOKUP(A106,'Absolute Total Monosaccharide C'!$E$2:$T$999,11)</f>
        <v>0.015519</v>
      </c>
      <c r="N106" s="8">
        <f>VLOOKUP(A106,'Absolute Total Monosaccharide C'!$E$2:$T$999,12)</f>
        <v>0</v>
      </c>
      <c r="O106" s="8">
        <f>VLOOKUP(A106,'Absolute Total Monosaccharide C'!$E$2:$T$999,13)</f>
        <v>0</v>
      </c>
      <c r="P106" s="8">
        <f>VLOOKUP(A106,'Absolute Total Monosaccharide C'!$E$2:$T$999,14)</f>
        <v>0</v>
      </c>
      <c r="Q106" s="8">
        <f>VLOOKUP(A106,'Absolute Total Monosaccharide C'!$E$2:$T$999,15)</f>
        <v>0</v>
      </c>
      <c r="R106" s="8">
        <f>VLOOKUP(A106,'Absolute Total Monosaccharide C'!$E$2:$T$999,16)</f>
        <v>0</v>
      </c>
      <c r="S106" s="110">
        <f>VLOOKUP(A106,'Absolute Total Monosaccharide C'!$E$2:$T$999,2)</f>
        <v>10.05</v>
      </c>
      <c r="T106" s="2">
        <v>0.874906841</v>
      </c>
      <c r="U106" s="8">
        <f t="shared" si="1"/>
        <v>0.066684</v>
      </c>
      <c r="V106" s="24">
        <f t="shared" si="2"/>
        <v>27</v>
      </c>
      <c r="W106" s="8">
        <f t="shared" si="3"/>
        <v>149</v>
      </c>
      <c r="X106" s="63">
        <f t="shared" si="4"/>
        <v>15</v>
      </c>
      <c r="Y106" s="8">
        <f t="shared" si="5"/>
        <v>215</v>
      </c>
      <c r="Z106" s="8">
        <f t="shared" si="6"/>
        <v>299</v>
      </c>
      <c r="AA106" s="124">
        <f t="shared" si="7"/>
        <v>164</v>
      </c>
      <c r="AB106" s="8">
        <f t="shared" si="8"/>
        <v>364</v>
      </c>
    </row>
    <row r="107" hidden="1">
      <c r="A107" s="2" t="s">
        <v>510</v>
      </c>
      <c r="B107" s="8" t="str">
        <f>VLOOKUP(A107,'Food Encyclopedia'!$C$2:$K$999,3)&amp;","&amp;VLOOKUP(A107,'Food Encyclopedia'!$C$2:$K$999,4)&amp;","&amp;VLOOKUP(A107,'Food Encyclopedia'!$C$2:$K$999,5)&amp;","&amp;VLOOKUP(A107,'Food Encyclopedia'!$C$2:$K$999,6)</f>
        <v>Cucumber, English, whole, fresh,Big Taste,,Vegetables</v>
      </c>
      <c r="C107" s="8" t="str">
        <f>VLOOKUP(A107,'Food Encyclopedia'!$C$2:$K$999,6)</f>
        <v>Vegetables</v>
      </c>
      <c r="D107" s="8" t="str">
        <f>VLOOKUP(A107,'Food Encyclopedia'!$C$2:$K$999,7)</f>
        <v>Vegetable</v>
      </c>
      <c r="E107" s="8">
        <f>VLOOKUP(A107,'Absolute Total Monosaccharide C'!$E$2:$T$999,3)</f>
        <v>0.062325</v>
      </c>
      <c r="F107" s="8">
        <f>VLOOKUP(A107,'Absolute Total Monosaccharide C'!$E$2:$T$999,4)</f>
        <v>0.04365</v>
      </c>
      <c r="G107" s="8">
        <f>VLOOKUP(A107,'Absolute Total Monosaccharide C'!$E$2:$T$999,5)</f>
        <v>0</v>
      </c>
      <c r="H107" s="8">
        <f>VLOOKUP(A107,'Absolute Total Monosaccharide C'!$E$2:$T$999,6)</f>
        <v>0.033184</v>
      </c>
      <c r="I107" s="110">
        <f>VLOOKUP(A107,'Absolute Total Monosaccharide C'!$E$2:$T$999,7)</f>
        <v>0.010879</v>
      </c>
      <c r="J107" s="8">
        <f>VLOOKUP(A107,'Absolute Total Monosaccharide C'!$E$2:$T$999,8)</f>
        <v>0.005453</v>
      </c>
      <c r="K107" s="8">
        <f>VLOOKUP(A107,'Absolute Total Monosaccharide C'!$E$2:$T$999,9)</f>
        <v>0.00287</v>
      </c>
      <c r="L107" s="8">
        <f>VLOOKUP(A107,'Absolute Total Monosaccharide C'!$E$2:$T$999,10)</f>
        <v>0</v>
      </c>
      <c r="M107" s="8">
        <f>VLOOKUP(A107,'Absolute Total Monosaccharide C'!$E$2:$T$999,11)</f>
        <v>0.037654</v>
      </c>
      <c r="N107" s="8">
        <f>VLOOKUP(A107,'Absolute Total Monosaccharide C'!$E$2:$T$999,12)</f>
        <v>0</v>
      </c>
      <c r="O107" s="8">
        <f>VLOOKUP(A107,'Absolute Total Monosaccharide C'!$E$2:$T$999,13)</f>
        <v>0</v>
      </c>
      <c r="P107" s="8">
        <f>VLOOKUP(A107,'Absolute Total Monosaccharide C'!$E$2:$T$999,14)</f>
        <v>0.009675</v>
      </c>
      <c r="Q107" s="8">
        <f>VLOOKUP(A107,'Absolute Total Monosaccharide C'!$E$2:$T$999,15)</f>
        <v>0</v>
      </c>
      <c r="R107" s="8">
        <f>VLOOKUP(A107,'Absolute Total Monosaccharide C'!$E$2:$T$999,16)</f>
        <v>0</v>
      </c>
      <c r="S107" s="110">
        <f>VLOOKUP(A107,'Absolute Total Monosaccharide C'!$E$2:$T$999,2)</f>
        <v>10.31</v>
      </c>
      <c r="T107" s="2">
        <v>0.270173594</v>
      </c>
      <c r="U107" s="8">
        <f t="shared" si="1"/>
        <v>0.044063</v>
      </c>
      <c r="V107" s="2">
        <f t="shared" si="2"/>
        <v>90</v>
      </c>
      <c r="W107" s="8">
        <f t="shared" si="3"/>
        <v>331</v>
      </c>
      <c r="X107" s="63">
        <f t="shared" si="4"/>
        <v>29</v>
      </c>
      <c r="Y107" s="63">
        <f t="shared" si="5"/>
        <v>38</v>
      </c>
      <c r="Z107" s="8">
        <f t="shared" si="6"/>
        <v>68</v>
      </c>
      <c r="AA107" s="8">
        <f t="shared" si="7"/>
        <v>360</v>
      </c>
      <c r="AB107" s="8">
        <f t="shared" si="8"/>
        <v>369</v>
      </c>
    </row>
    <row r="108" hidden="1">
      <c r="A108" s="2" t="s">
        <v>980</v>
      </c>
      <c r="B108" s="8" t="str">
        <f>VLOOKUP(A108,'Food Encyclopedia'!$C$2:$K$999,3)&amp;","&amp;VLOOKUP(A108,'Food Encyclopedia'!$C$2:$K$999,4)&amp;","&amp;VLOOKUP(A108,'Food Encyclopedia'!$C$2:$K$999,5)&amp;","&amp;VLOOKUP(A108,'Food Encyclopedia'!$C$2:$K$999,6)</f>
        <v>Organic Baby Food, commercial product, pouch,Organics,Apple, sweet potato &amp; carrot, Stage 2 (6+ months),Fruits</v>
      </c>
      <c r="C108" s="8" t="str">
        <f>VLOOKUP(A108,'Food Encyclopedia'!$C$2:$K$999,6)</f>
        <v>Fruits</v>
      </c>
      <c r="D108" s="8" t="str">
        <f>VLOOKUP(A108,'Food Encyclopedia'!$C$2:$K$999,7)</f>
        <v>Commercial weaning</v>
      </c>
      <c r="E108" s="8">
        <f>VLOOKUP(A108,'Absolute Total Monosaccharide C'!$E$2:$T$999,3)</f>
        <v>0.325079</v>
      </c>
      <c r="F108" s="8">
        <f>VLOOKUP(A108,'Absolute Total Monosaccharide C'!$E$2:$T$999,4)</f>
        <v>0.017678</v>
      </c>
      <c r="G108" s="8">
        <f>VLOOKUP(A108,'Absolute Total Monosaccharide C'!$E$2:$T$999,5)</f>
        <v>0.121148</v>
      </c>
      <c r="H108" s="8">
        <f>VLOOKUP(A108,'Absolute Total Monosaccharide C'!$E$2:$T$999,6)</f>
        <v>0.011958</v>
      </c>
      <c r="I108" s="110">
        <f>VLOOKUP(A108,'Absolute Total Monosaccharide C'!$E$2:$T$999,7)</f>
        <v>0.013573</v>
      </c>
      <c r="J108" s="8">
        <f>VLOOKUP(A108,'Absolute Total Monosaccharide C'!$E$2:$T$999,8)</f>
        <v>0.002034</v>
      </c>
      <c r="K108" s="8">
        <f>VLOOKUP(A108,'Absolute Total Monosaccharide C'!$E$2:$T$999,9)</f>
        <v>0.001889</v>
      </c>
      <c r="L108" s="8">
        <f>VLOOKUP(A108,'Absolute Total Monosaccharide C'!$E$2:$T$999,10)</f>
        <v>0</v>
      </c>
      <c r="M108" s="8">
        <f>VLOOKUP(A108,'Absolute Total Monosaccharide C'!$E$2:$T$999,11)</f>
        <v>0.021948</v>
      </c>
      <c r="N108" s="8">
        <f>VLOOKUP(A108,'Absolute Total Monosaccharide C'!$E$2:$T$999,12)</f>
        <v>0</v>
      </c>
      <c r="O108" s="8">
        <f>VLOOKUP(A108,'Absolute Total Monosaccharide C'!$E$2:$T$999,13)</f>
        <v>0</v>
      </c>
      <c r="P108" s="8">
        <f>VLOOKUP(A108,'Absolute Total Monosaccharide C'!$E$2:$T$999,14)</f>
        <v>0.00229</v>
      </c>
      <c r="Q108" s="8">
        <f>VLOOKUP(A108,'Absolute Total Monosaccharide C'!$E$2:$T$999,15)</f>
        <v>0.000265</v>
      </c>
      <c r="R108" s="8">
        <f>VLOOKUP(A108,'Absolute Total Monosaccharide C'!$E$2:$T$999,16)</f>
        <v>0</v>
      </c>
      <c r="S108" s="110">
        <f>VLOOKUP(A108,'Absolute Total Monosaccharide C'!$E$2:$T$999,2)</f>
        <v>10.34</v>
      </c>
      <c r="U108" s="8">
        <f t="shared" si="1"/>
        <v>0.025531</v>
      </c>
      <c r="V108" s="2">
        <f t="shared" si="2"/>
        <v>242</v>
      </c>
      <c r="W108" s="8">
        <f t="shared" si="3"/>
        <v>259</v>
      </c>
      <c r="X108" s="8">
        <f t="shared" si="4"/>
        <v>165</v>
      </c>
      <c r="Y108" s="8">
        <f t="shared" si="5"/>
        <v>111</v>
      </c>
      <c r="Z108" s="8">
        <f t="shared" si="6"/>
        <v>135</v>
      </c>
      <c r="AA108" s="8">
        <f t="shared" si="7"/>
        <v>424</v>
      </c>
      <c r="AB108" s="8">
        <f t="shared" si="8"/>
        <v>370</v>
      </c>
    </row>
    <row r="109" hidden="1">
      <c r="A109" s="2" t="s">
        <v>786</v>
      </c>
      <c r="B109" s="8" t="str">
        <f>VLOOKUP(A109,'Food Encyclopedia'!$C$2:$K$999,3)&amp;","&amp;VLOOKUP(A109,'Food Encyclopedia'!$C$2:$K$999,4)&amp;","&amp;VLOOKUP(A109,'Food Encyclopedia'!$C$2:$K$999,5)&amp;","&amp;VLOOKUP(A109,'Food Encyclopedia'!$C$2:$K$999,6)</f>
        <v>Apple sauce, commercial product,Tree Top,Apple Sauce, no sugar added,Fruits</v>
      </c>
      <c r="C109" s="8" t="str">
        <f>VLOOKUP(A109,'Food Encyclopedia'!$C$2:$K$999,6)</f>
        <v>Fruits</v>
      </c>
      <c r="D109" s="8" t="str">
        <f>VLOOKUP(A109,'Food Encyclopedia'!$C$2:$K$999,7)</f>
        <v>Commercial weaning</v>
      </c>
      <c r="E109" s="8">
        <f>VLOOKUP(A109,'Absolute Total Monosaccharide C'!$E$2:$T$999,3)</f>
        <v>0.174615</v>
      </c>
      <c r="F109" s="8">
        <f>VLOOKUP(A109,'Absolute Total Monosaccharide C'!$E$2:$T$999,4)</f>
        <v>0.012985</v>
      </c>
      <c r="G109" s="8">
        <f>VLOOKUP(A109,'Absolute Total Monosaccharide C'!$E$2:$T$999,5)</f>
        <v>0.097328</v>
      </c>
      <c r="H109" s="8">
        <f>VLOOKUP(A109,'Absolute Total Monosaccharide C'!$E$2:$T$999,6)</f>
        <v>0.010347</v>
      </c>
      <c r="I109" s="110">
        <f>VLOOKUP(A109,'Absolute Total Monosaccharide C'!$E$2:$T$999,7)</f>
        <v>0.016102</v>
      </c>
      <c r="J109" s="8">
        <f>VLOOKUP(A109,'Absolute Total Monosaccharide C'!$E$2:$T$999,8)</f>
        <v>0</v>
      </c>
      <c r="K109" s="8">
        <f>VLOOKUP(A109,'Absolute Total Monosaccharide C'!$E$2:$T$999,9)</f>
        <v>0.001341</v>
      </c>
      <c r="L109" s="8">
        <f>VLOOKUP(A109,'Absolute Total Monosaccharide C'!$E$2:$T$999,10)</f>
        <v>0</v>
      </c>
      <c r="M109" s="8">
        <f>VLOOKUP(A109,'Absolute Total Monosaccharide C'!$E$2:$T$999,11)</f>
        <v>0.01865</v>
      </c>
      <c r="N109" s="8">
        <f>VLOOKUP(A109,'Absolute Total Monosaccharide C'!$E$2:$T$999,12)</f>
        <v>0</v>
      </c>
      <c r="O109" s="8">
        <f>VLOOKUP(A109,'Absolute Total Monosaccharide C'!$E$2:$T$999,13)</f>
        <v>0</v>
      </c>
      <c r="P109" s="8">
        <f>VLOOKUP(A109,'Absolute Total Monosaccharide C'!$E$2:$T$999,14)</f>
        <v>0.001384</v>
      </c>
      <c r="Q109" s="8">
        <f>VLOOKUP(A109,'Absolute Total Monosaccharide C'!$E$2:$T$999,15)</f>
        <v>0</v>
      </c>
      <c r="R109" s="8">
        <f>VLOOKUP(A109,'Absolute Total Monosaccharide C'!$E$2:$T$999,16)</f>
        <v>0</v>
      </c>
      <c r="S109" s="110">
        <f>VLOOKUP(A109,'Absolute Total Monosaccharide C'!$E$2:$T$999,2)</f>
        <v>10.16</v>
      </c>
      <c r="T109" s="2">
        <v>0.623476979</v>
      </c>
      <c r="U109" s="8">
        <f t="shared" si="1"/>
        <v>0.026449</v>
      </c>
      <c r="V109" s="2">
        <f t="shared" si="2"/>
        <v>231</v>
      </c>
      <c r="W109" s="8">
        <f t="shared" si="3"/>
        <v>210</v>
      </c>
      <c r="X109" s="8">
        <f t="shared" si="4"/>
        <v>212</v>
      </c>
      <c r="Y109" s="8">
        <f t="shared" si="5"/>
        <v>163</v>
      </c>
      <c r="Z109" s="8">
        <f t="shared" si="6"/>
        <v>236</v>
      </c>
      <c r="AA109" s="8">
        <f t="shared" si="7"/>
        <v>422</v>
      </c>
      <c r="AB109" s="8">
        <f t="shared" si="8"/>
        <v>373</v>
      </c>
    </row>
    <row r="110" hidden="1">
      <c r="A110" s="2" t="s">
        <v>265</v>
      </c>
      <c r="B110" s="8" t="str">
        <f>VLOOKUP(A110,'Food Encyclopedia'!$C$2:$K$999,3)&amp;","&amp;VLOOKUP(A110,'Food Encyclopedia'!$C$2:$K$999,4)&amp;","&amp;VLOOKUP(A110,'Food Encyclopedia'!$C$2:$K$999,5)&amp;","&amp;VLOOKUP(A110,'Food Encyclopedia'!$C$2:$K$999,6)</f>
        <v>Tomato, Comets, whole , fresh,Nature Sweet,,Vegetables</v>
      </c>
      <c r="C110" s="8" t="str">
        <f>VLOOKUP(A110,'Food Encyclopedia'!$C$2:$K$999,6)</f>
        <v>Vegetables</v>
      </c>
      <c r="D110" s="8" t="str">
        <f>VLOOKUP(A110,'Food Encyclopedia'!$C$2:$K$999,7)</f>
        <v>Fruit</v>
      </c>
      <c r="E110" s="8">
        <f>VLOOKUP(A110,'Absolute Total Monosaccharide C'!$E$2:$T$999,3)</f>
        <v>0.232985</v>
      </c>
      <c r="F110" s="8">
        <f>VLOOKUP(A110,'Absolute Total Monosaccharide C'!$E$2:$T$999,4)</f>
        <v>0.023823</v>
      </c>
      <c r="G110" s="8">
        <f>VLOOKUP(A110,'Absolute Total Monosaccharide C'!$E$2:$T$999,5)</f>
        <v>0.077408</v>
      </c>
      <c r="H110" s="8">
        <f>VLOOKUP(A110,'Absolute Total Monosaccharide C'!$E$2:$T$999,6)</f>
        <v>0.011228</v>
      </c>
      <c r="I110" s="110">
        <f>VLOOKUP(A110,'Absolute Total Monosaccharide C'!$E$2:$T$999,7)</f>
        <v>0.012002</v>
      </c>
      <c r="J110" s="8">
        <f>VLOOKUP(A110,'Absolute Total Monosaccharide C'!$E$2:$T$999,8)</f>
        <v>0.001001</v>
      </c>
      <c r="K110" s="8">
        <f>VLOOKUP(A110,'Absolute Total Monosaccharide C'!$E$2:$T$999,9)</f>
        <v>0.001658</v>
      </c>
      <c r="L110" s="8">
        <f>VLOOKUP(A110,'Absolute Total Monosaccharide C'!$E$2:$T$999,10)</f>
        <v>0</v>
      </c>
      <c r="M110" s="8">
        <f>VLOOKUP(A110,'Absolute Total Monosaccharide C'!$E$2:$T$999,11)</f>
        <v>0.025244</v>
      </c>
      <c r="N110" s="8">
        <f>VLOOKUP(A110,'Absolute Total Monosaccharide C'!$E$2:$T$999,12)</f>
        <v>0</v>
      </c>
      <c r="O110" s="8">
        <f>VLOOKUP(A110,'Absolute Total Monosaccharide C'!$E$2:$T$999,13)</f>
        <v>0</v>
      </c>
      <c r="P110" s="8">
        <f>VLOOKUP(A110,'Absolute Total Monosaccharide C'!$E$2:$T$999,14)</f>
        <v>0.020803</v>
      </c>
      <c r="Q110" s="8">
        <f>VLOOKUP(A110,'Absolute Total Monosaccharide C'!$E$2:$T$999,15)</f>
        <v>0</v>
      </c>
      <c r="R110" s="8">
        <f>VLOOKUP(A110,'Absolute Total Monosaccharide C'!$E$2:$T$999,16)</f>
        <v>0</v>
      </c>
      <c r="S110" s="110">
        <f>VLOOKUP(A110,'Absolute Total Monosaccharide C'!$E$2:$T$999,2)</f>
        <v>10.15</v>
      </c>
      <c r="T110" s="2">
        <v>0.820362884</v>
      </c>
      <c r="U110" s="8">
        <f t="shared" si="1"/>
        <v>0.02323</v>
      </c>
      <c r="V110" s="2">
        <f t="shared" si="2"/>
        <v>283</v>
      </c>
      <c r="W110" s="8">
        <f t="shared" si="3"/>
        <v>294</v>
      </c>
      <c r="X110" s="8">
        <f t="shared" si="4"/>
        <v>190</v>
      </c>
      <c r="Y110" s="8">
        <f t="shared" si="5"/>
        <v>82</v>
      </c>
      <c r="Z110" s="8">
        <f t="shared" si="6"/>
        <v>164</v>
      </c>
      <c r="AA110" s="8">
        <f t="shared" si="7"/>
        <v>484</v>
      </c>
      <c r="AB110" s="8">
        <f t="shared" si="8"/>
        <v>376</v>
      </c>
    </row>
    <row r="111" hidden="1">
      <c r="A111" s="2" t="s">
        <v>381</v>
      </c>
      <c r="B111" s="8" t="str">
        <f>VLOOKUP(A111,'Food Encyclopedia'!$C$2:$K$999,3)&amp;","&amp;VLOOKUP(A111,'Food Encyclopedia'!$C$2:$K$999,4)&amp;","&amp;VLOOKUP(A111,'Food Encyclopedia'!$C$2:$K$999,5)&amp;","&amp;VLOOKUP(A111,'Food Encyclopedia'!$C$2:$K$999,6)</f>
        <v>Spinach, NA, leaves, fresh,Cooking with Spinach,,Vegetables</v>
      </c>
      <c r="C111" s="8" t="str">
        <f>VLOOKUP(A111,'Food Encyclopedia'!$C$2:$K$999,6)</f>
        <v>Vegetables</v>
      </c>
      <c r="D111" s="8" t="str">
        <f>VLOOKUP(A111,'Food Encyclopedia'!$C$2:$K$999,7)</f>
        <v>Vegetable</v>
      </c>
      <c r="E111" s="8">
        <f>VLOOKUP(A111,'Absolute Total Monosaccharide C'!$E$2:$T$999,3)</f>
        <v>0.000481</v>
      </c>
      <c r="F111" s="8">
        <f>VLOOKUP(A111,'Absolute Total Monosaccharide C'!$E$2:$T$999,4)</f>
        <v>0.014724</v>
      </c>
      <c r="G111" s="8">
        <f>VLOOKUP(A111,'Absolute Total Monosaccharide C'!$E$2:$T$999,5)</f>
        <v>0</v>
      </c>
      <c r="H111" s="8">
        <f>VLOOKUP(A111,'Absolute Total Monosaccharide C'!$E$2:$T$999,6)</f>
        <v>0.005464</v>
      </c>
      <c r="I111" s="110">
        <f>VLOOKUP(A111,'Absolute Total Monosaccharide C'!$E$2:$T$999,7)</f>
        <v>0.015866</v>
      </c>
      <c r="J111" s="8">
        <f>VLOOKUP(A111,'Absolute Total Monosaccharide C'!$E$2:$T$999,8)</f>
        <v>0.001873</v>
      </c>
      <c r="K111" s="8">
        <f>VLOOKUP(A111,'Absolute Total Monosaccharide C'!$E$2:$T$999,9)</f>
        <v>0.004174</v>
      </c>
      <c r="L111" s="8">
        <f>VLOOKUP(A111,'Absolute Total Monosaccharide C'!$E$2:$T$999,10)</f>
        <v>0</v>
      </c>
      <c r="M111" s="8">
        <f>VLOOKUP(A111,'Absolute Total Monosaccharide C'!$E$2:$T$999,11)</f>
        <v>0.018659</v>
      </c>
      <c r="N111" s="8">
        <f>VLOOKUP(A111,'Absolute Total Monosaccharide C'!$E$2:$T$999,12)</f>
        <v>0</v>
      </c>
      <c r="O111" s="8">
        <f>VLOOKUP(A111,'Absolute Total Monosaccharide C'!$E$2:$T$999,13)</f>
        <v>0</v>
      </c>
      <c r="P111" s="8">
        <f>VLOOKUP(A111,'Absolute Total Monosaccharide C'!$E$2:$T$999,14)</f>
        <v>0.002123</v>
      </c>
      <c r="Q111" s="8">
        <f>VLOOKUP(A111,'Absolute Total Monosaccharide C'!$E$2:$T$999,15)</f>
        <v>0</v>
      </c>
      <c r="R111" s="8">
        <f>VLOOKUP(A111,'Absolute Total Monosaccharide C'!$E$2:$T$999,16)</f>
        <v>0.001219</v>
      </c>
      <c r="S111" s="110">
        <f>VLOOKUP(A111,'Absolute Total Monosaccharide C'!$E$2:$T$999,2)</f>
        <v>10.15</v>
      </c>
      <c r="T111" s="2">
        <v>0.037084419</v>
      </c>
      <c r="U111" s="8">
        <f t="shared" si="1"/>
        <v>0.02133</v>
      </c>
      <c r="V111" s="2">
        <f t="shared" si="2"/>
        <v>307</v>
      </c>
      <c r="W111" s="8">
        <f t="shared" si="3"/>
        <v>213</v>
      </c>
      <c r="X111" s="8">
        <f t="shared" si="4"/>
        <v>373</v>
      </c>
      <c r="Y111" s="8">
        <f t="shared" si="5"/>
        <v>162</v>
      </c>
      <c r="Z111" s="8">
        <f t="shared" si="6"/>
        <v>30</v>
      </c>
      <c r="AA111" s="8">
        <f t="shared" si="7"/>
        <v>586</v>
      </c>
      <c r="AB111" s="8">
        <f t="shared" si="8"/>
        <v>375</v>
      </c>
    </row>
    <row r="112" hidden="1">
      <c r="A112" s="2" t="s">
        <v>288</v>
      </c>
      <c r="B112" s="8" t="str">
        <f>VLOOKUP(A112,'Food Encyclopedia'!$C$2:$K$999,3)&amp;","&amp;VLOOKUP(A112,'Food Encyclopedia'!$C$2:$K$999,4)&amp;","&amp;VLOOKUP(A112,'Food Encyclopedia'!$C$2:$K$999,5)&amp;","&amp;VLOOKUP(A112,'Food Encyclopedia'!$C$2:$K$999,6)</f>
        <v>Orange, navel, flesh, fresh,Sun Pacific,,Fruits</v>
      </c>
      <c r="C112" s="8" t="str">
        <f>VLOOKUP(A112,'Food Encyclopedia'!$C$2:$K$999,6)</f>
        <v>Fruits</v>
      </c>
      <c r="D112" s="8" t="str">
        <f>VLOOKUP(A112,'Food Encyclopedia'!$C$2:$K$999,7)</f>
        <v>Fruit</v>
      </c>
      <c r="E112" s="8">
        <f>VLOOKUP(A112,'Absolute Total Monosaccharide C'!$E$2:$T$999,3)</f>
        <v>0.303144</v>
      </c>
      <c r="F112" s="8">
        <f>VLOOKUP(A112,'Absolute Total Monosaccharide C'!$E$2:$T$999,4)</f>
        <v>0.017473</v>
      </c>
      <c r="G112" s="8">
        <f>VLOOKUP(A112,'Absolute Total Monosaccharide C'!$E$2:$T$999,5)</f>
        <v>0.125565</v>
      </c>
      <c r="H112" s="8">
        <f>VLOOKUP(A112,'Absolute Total Monosaccharide C'!$E$2:$T$999,6)</f>
        <v>0.005637</v>
      </c>
      <c r="I112" s="110">
        <f>VLOOKUP(A112,'Absolute Total Monosaccharide C'!$E$2:$T$999,7)</f>
        <v>0.011478</v>
      </c>
      <c r="J112" s="8">
        <f>VLOOKUP(A112,'Absolute Total Monosaccharide C'!$E$2:$T$999,8)</f>
        <v>0.001831</v>
      </c>
      <c r="K112" s="8">
        <f>VLOOKUP(A112,'Absolute Total Monosaccharide C'!$E$2:$T$999,9)</f>
        <v>0.002999</v>
      </c>
      <c r="L112" s="8">
        <f>VLOOKUP(A112,'Absolute Total Monosaccharide C'!$E$2:$T$999,10)</f>
        <v>0</v>
      </c>
      <c r="M112" s="8">
        <f>VLOOKUP(A112,'Absolute Total Monosaccharide C'!$E$2:$T$999,11)</f>
        <v>0.028455</v>
      </c>
      <c r="N112" s="8">
        <f>VLOOKUP(A112,'Absolute Total Monosaccharide C'!$E$2:$T$999,12)</f>
        <v>0</v>
      </c>
      <c r="O112" s="8">
        <f>VLOOKUP(A112,'Absolute Total Monosaccharide C'!$E$2:$T$999,13)</f>
        <v>0</v>
      </c>
      <c r="P112" s="8">
        <f>VLOOKUP(A112,'Absolute Total Monosaccharide C'!$E$2:$T$999,14)</f>
        <v>0</v>
      </c>
      <c r="Q112" s="8">
        <f>VLOOKUP(A112,'Absolute Total Monosaccharide C'!$E$2:$T$999,15)</f>
        <v>0</v>
      </c>
      <c r="R112" s="8">
        <f>VLOOKUP(A112,'Absolute Total Monosaccharide C'!$E$2:$T$999,16)</f>
        <v>0</v>
      </c>
      <c r="S112" s="110">
        <f>VLOOKUP(A112,'Absolute Total Monosaccharide C'!$E$2:$T$999,2)</f>
        <v>10.27</v>
      </c>
      <c r="T112" s="2">
        <v>0.80293525</v>
      </c>
      <c r="U112" s="8">
        <f t="shared" si="1"/>
        <v>0.017115</v>
      </c>
      <c r="V112" s="2">
        <f t="shared" si="2"/>
        <v>387</v>
      </c>
      <c r="W112" s="8">
        <f t="shared" si="3"/>
        <v>312</v>
      </c>
      <c r="X112" s="8">
        <f t="shared" si="4"/>
        <v>364</v>
      </c>
      <c r="Y112" s="8">
        <f t="shared" si="5"/>
        <v>63</v>
      </c>
      <c r="Z112" s="8">
        <f t="shared" si="6"/>
        <v>63</v>
      </c>
      <c r="AA112" s="8">
        <f t="shared" si="7"/>
        <v>676</v>
      </c>
      <c r="AB112" s="8">
        <f t="shared" si="8"/>
        <v>375</v>
      </c>
    </row>
    <row r="113" hidden="1">
      <c r="A113" s="18" t="s">
        <v>94</v>
      </c>
      <c r="B113" s="8" t="str">
        <f>VLOOKUP(A113,'Food Encyclopedia'!$C$2:$K$999,3)&amp;","&amp;VLOOKUP(A113,'Food Encyclopedia'!$C$2:$K$999,4)&amp;","&amp;VLOOKUP(A113,'Food Encyclopedia'!$C$2:$K$999,5)&amp;","&amp;VLOOKUP(A113,'Food Encyclopedia'!$C$2:$K$999,6)</f>
        <v>Apple, envy, peel only, fresh,Envy,,Fruits</v>
      </c>
      <c r="C113" s="8" t="str">
        <f>VLOOKUP(A113,'Food Encyclopedia'!$C$2:$K$999,6)</f>
        <v>Fruits</v>
      </c>
      <c r="D113" s="8" t="str">
        <f>VLOOKUP(A113,'Food Encyclopedia'!$C$2:$K$999,7)</f>
        <v>Fruit</v>
      </c>
      <c r="E113" s="8">
        <f>VLOOKUP(A113,'Absolute Total Monosaccharide C'!$E$2:$T$999,3)</f>
        <v>0.168286</v>
      </c>
      <c r="F113" s="8">
        <f>VLOOKUP(A113,'Absolute Total Monosaccharide C'!$E$2:$T$999,4)</f>
        <v>0.022065</v>
      </c>
      <c r="G113" s="8">
        <f>VLOOKUP(A113,'Absolute Total Monosaccharide C'!$E$2:$T$999,5)</f>
        <v>0.064954</v>
      </c>
      <c r="H113" s="8">
        <f>VLOOKUP(A113,'Absolute Total Monosaccharide C'!$E$2:$T$999,6)</f>
        <v>0.011541</v>
      </c>
      <c r="I113" s="110">
        <f>VLOOKUP(A113,'Absolute Total Monosaccharide C'!$E$2:$T$999,7)</f>
        <v>0.020435</v>
      </c>
      <c r="J113" s="8">
        <f>VLOOKUP(A113,'Absolute Total Monosaccharide C'!$E$2:$T$999,8)</f>
        <v>0.004223</v>
      </c>
      <c r="K113" s="8">
        <f>VLOOKUP(A113,'Absolute Total Monosaccharide C'!$E$2:$T$999,9)</f>
        <v>0.001361</v>
      </c>
      <c r="L113" s="8">
        <f>VLOOKUP(A113,'Absolute Total Monosaccharide C'!$E$2:$T$999,10)</f>
        <v>0</v>
      </c>
      <c r="M113" s="8">
        <f>VLOOKUP(A113,'Absolute Total Monosaccharide C'!$E$2:$T$999,11)</f>
        <v>0.027294</v>
      </c>
      <c r="N113" s="8">
        <f>VLOOKUP(A113,'Absolute Total Monosaccharide C'!$E$2:$T$999,12)</f>
        <v>0</v>
      </c>
      <c r="O113" s="8">
        <f>VLOOKUP(A113,'Absolute Total Monosaccharide C'!$E$2:$T$999,13)</f>
        <v>0</v>
      </c>
      <c r="P113" s="8">
        <f>VLOOKUP(A113,'Absolute Total Monosaccharide C'!$E$2:$T$999,14)</f>
        <v>0.003926</v>
      </c>
      <c r="Q113" s="8">
        <f>VLOOKUP(A113,'Absolute Total Monosaccharide C'!$E$2:$T$999,15)</f>
        <v>0</v>
      </c>
      <c r="R113" s="8">
        <f>VLOOKUP(A113,'Absolute Total Monosaccharide C'!$E$2:$T$999,16)</f>
        <v>0</v>
      </c>
      <c r="S113" s="110">
        <f>VLOOKUP(A113,'Absolute Total Monosaccharide C'!$E$2:$T$999,2)</f>
        <v>10.29</v>
      </c>
      <c r="U113" s="8">
        <f t="shared" si="1"/>
        <v>0.031976</v>
      </c>
      <c r="V113" s="2">
        <f t="shared" si="2"/>
        <v>163</v>
      </c>
      <c r="W113" s="8">
        <f t="shared" si="3"/>
        <v>147</v>
      </c>
      <c r="X113" s="8">
        <f t="shared" si="4"/>
        <v>180</v>
      </c>
      <c r="Y113" s="8">
        <f t="shared" si="5"/>
        <v>70</v>
      </c>
      <c r="Z113" s="8">
        <f t="shared" si="6"/>
        <v>224</v>
      </c>
      <c r="AA113" s="8">
        <f t="shared" si="7"/>
        <v>327</v>
      </c>
      <c r="AB113" s="8">
        <f t="shared" si="8"/>
        <v>217</v>
      </c>
    </row>
    <row r="114" hidden="1">
      <c r="A114" s="2" t="s">
        <v>513</v>
      </c>
      <c r="B114" s="8" t="str">
        <f>VLOOKUP(A114,'Food Encyclopedia'!$C$2:$K$999,3)&amp;","&amp;VLOOKUP(A114,'Food Encyclopedia'!$C$2:$K$999,4)&amp;","&amp;VLOOKUP(A114,'Food Encyclopedia'!$C$2:$K$999,5)&amp;","&amp;VLOOKUP(A114,'Food Encyclopedia'!$C$2:$K$999,6)</f>
        <v>Cucumber, English, whole, fresh,Big Taste,,Vegetables</v>
      </c>
      <c r="C114" s="8" t="str">
        <f>VLOOKUP(A114,'Food Encyclopedia'!$C$2:$K$999,6)</f>
        <v>Vegetables</v>
      </c>
      <c r="D114" s="8" t="str">
        <f>VLOOKUP(A114,'Food Encyclopedia'!$C$2:$K$999,7)</f>
        <v>Vegetable</v>
      </c>
      <c r="E114" s="8">
        <f>VLOOKUP(A114,'Absolute Total Monosaccharide C'!$E$2:$T$999,3)</f>
        <v>0.223642</v>
      </c>
      <c r="F114" s="8">
        <f>VLOOKUP(A114,'Absolute Total Monosaccharide C'!$E$2:$T$999,4)</f>
        <v>0.038965</v>
      </c>
      <c r="G114" s="8">
        <f>VLOOKUP(A114,'Absolute Total Monosaccharide C'!$E$2:$T$999,5)</f>
        <v>0.023406</v>
      </c>
      <c r="H114" s="8">
        <f>VLOOKUP(A114,'Absolute Total Monosaccharide C'!$E$2:$T$999,6)</f>
        <v>0.024238</v>
      </c>
      <c r="I114" s="110">
        <f>VLOOKUP(A114,'Absolute Total Monosaccharide C'!$E$2:$T$999,7)</f>
        <v>0.011495</v>
      </c>
      <c r="J114" s="8">
        <f>VLOOKUP(A114,'Absolute Total Monosaccharide C'!$E$2:$T$999,8)</f>
        <v>0.004718</v>
      </c>
      <c r="K114" s="8">
        <f>VLOOKUP(A114,'Absolute Total Monosaccharide C'!$E$2:$T$999,9)</f>
        <v>0.002091</v>
      </c>
      <c r="L114" s="8">
        <f>VLOOKUP(A114,'Absolute Total Monosaccharide C'!$E$2:$T$999,10)</f>
        <v>0</v>
      </c>
      <c r="M114" s="8">
        <f>VLOOKUP(A114,'Absolute Total Monosaccharide C'!$E$2:$T$999,11)</f>
        <v>0.028192</v>
      </c>
      <c r="N114" s="8">
        <f>VLOOKUP(A114,'Absolute Total Monosaccharide C'!$E$2:$T$999,12)</f>
        <v>0</v>
      </c>
      <c r="O114" s="8">
        <f>VLOOKUP(A114,'Absolute Total Monosaccharide C'!$E$2:$T$999,13)</f>
        <v>0</v>
      </c>
      <c r="P114" s="8">
        <f>VLOOKUP(A114,'Absolute Total Monosaccharide C'!$E$2:$T$999,14)</f>
        <v>0.004772</v>
      </c>
      <c r="Q114" s="8">
        <f>VLOOKUP(A114,'Absolute Total Monosaccharide C'!$E$2:$T$999,15)</f>
        <v>0</v>
      </c>
      <c r="R114" s="8">
        <f>VLOOKUP(A114,'Absolute Total Monosaccharide C'!$E$2:$T$999,16)</f>
        <v>0.001973</v>
      </c>
      <c r="S114" s="110">
        <f>VLOOKUP(A114,'Absolute Total Monosaccharide C'!$E$2:$T$999,2)</f>
        <v>10.44</v>
      </c>
      <c r="T114" s="2">
        <v>0.852899547</v>
      </c>
      <c r="U114" s="8">
        <f t="shared" si="1"/>
        <v>0.035733</v>
      </c>
      <c r="V114" s="2">
        <f t="shared" si="2"/>
        <v>137</v>
      </c>
      <c r="W114" s="8">
        <f t="shared" si="3"/>
        <v>311</v>
      </c>
      <c r="X114" s="63">
        <f t="shared" si="4"/>
        <v>48</v>
      </c>
      <c r="Y114" s="8">
        <f t="shared" si="5"/>
        <v>65</v>
      </c>
      <c r="Z114" s="8">
        <f t="shared" si="6"/>
        <v>115</v>
      </c>
      <c r="AA114" s="8">
        <f t="shared" si="7"/>
        <v>359</v>
      </c>
      <c r="AB114" s="8">
        <f t="shared" si="8"/>
        <v>376</v>
      </c>
    </row>
    <row r="115" hidden="1">
      <c r="A115" s="2" t="s">
        <v>194</v>
      </c>
      <c r="B115" s="8" t="str">
        <f>VLOOKUP(A115,'Food Encyclopedia'!$C$2:$K$999,3)&amp;","&amp;VLOOKUP(A115,'Food Encyclopedia'!$C$2:$K$999,4)&amp;","&amp;VLOOKUP(A115,'Food Encyclopedia'!$C$2:$K$999,5)&amp;","&amp;VLOOKUP(A115,'Food Encyclopedia'!$C$2:$K$999,6)</f>
        <v>Banana, yellow, peel only, fresh,Dole,,Fruits</v>
      </c>
      <c r="C115" s="8" t="str">
        <f>VLOOKUP(A115,'Food Encyclopedia'!$C$2:$K$999,6)</f>
        <v>Fruits</v>
      </c>
      <c r="D115" s="8" t="str">
        <f>VLOOKUP(A115,'Food Encyclopedia'!$C$2:$K$999,7)</f>
        <v>Fruit</v>
      </c>
      <c r="E115" s="8">
        <f>VLOOKUP(A115,'Absolute Total Monosaccharide C'!$E$2:$T$999,3)</f>
        <v>0.24232</v>
      </c>
      <c r="F115" s="8">
        <f>VLOOKUP(A115,'Absolute Total Monosaccharide C'!$E$2:$T$999,4)</f>
        <v>0.011098</v>
      </c>
      <c r="G115" s="8">
        <f>VLOOKUP(A115,'Absolute Total Monosaccharide C'!$E$2:$T$999,5)</f>
        <v>0.029814</v>
      </c>
      <c r="H115" s="8">
        <f>VLOOKUP(A115,'Absolute Total Monosaccharide C'!$E$2:$T$999,6)</f>
        <v>0.0119</v>
      </c>
      <c r="I115" s="110">
        <f>VLOOKUP(A115,'Absolute Total Monosaccharide C'!$E$2:$T$999,7)</f>
        <v>0.018666</v>
      </c>
      <c r="J115" s="8">
        <f>VLOOKUP(A115,'Absolute Total Monosaccharide C'!$E$2:$T$999,8)</f>
        <v>0.000812</v>
      </c>
      <c r="K115" s="8">
        <f>VLOOKUP(A115,'Absolute Total Monosaccharide C'!$E$2:$T$999,9)</f>
        <v>0.000789</v>
      </c>
      <c r="L115" s="8">
        <f>VLOOKUP(A115,'Absolute Total Monosaccharide C'!$E$2:$T$999,10)</f>
        <v>0</v>
      </c>
      <c r="M115" s="8">
        <f>VLOOKUP(A115,'Absolute Total Monosaccharide C'!$E$2:$T$999,11)</f>
        <v>0.024472</v>
      </c>
      <c r="N115" s="8">
        <f>VLOOKUP(A115,'Absolute Total Monosaccharide C'!$E$2:$T$999,12)</f>
        <v>0</v>
      </c>
      <c r="O115" s="8">
        <f>VLOOKUP(A115,'Absolute Total Monosaccharide C'!$E$2:$T$999,13)</f>
        <v>0</v>
      </c>
      <c r="P115" s="8">
        <f>VLOOKUP(A115,'Absolute Total Monosaccharide C'!$E$2:$T$999,14)</f>
        <v>0.00362</v>
      </c>
      <c r="Q115" s="8">
        <f>VLOOKUP(A115,'Absolute Total Monosaccharide C'!$E$2:$T$999,15)</f>
        <v>0</v>
      </c>
      <c r="R115" s="8">
        <f>VLOOKUP(A115,'Absolute Total Monosaccharide C'!$E$2:$T$999,16)</f>
        <v>0</v>
      </c>
      <c r="S115" s="110">
        <f>VLOOKUP(A115,'Absolute Total Monosaccharide C'!$E$2:$T$999,2)</f>
        <v>10.23</v>
      </c>
      <c r="U115" s="8">
        <f t="shared" si="1"/>
        <v>0.030566</v>
      </c>
      <c r="V115" s="2">
        <f t="shared" si="2"/>
        <v>179</v>
      </c>
      <c r="W115" s="8">
        <f t="shared" si="3"/>
        <v>162</v>
      </c>
      <c r="X115" s="8">
        <f t="shared" si="4"/>
        <v>168</v>
      </c>
      <c r="Y115" s="8">
        <f t="shared" si="5"/>
        <v>87</v>
      </c>
      <c r="Z115" s="8">
        <f t="shared" si="6"/>
        <v>360</v>
      </c>
      <c r="AA115" s="8">
        <f t="shared" si="7"/>
        <v>330</v>
      </c>
      <c r="AB115" s="8">
        <f t="shared" si="8"/>
        <v>249</v>
      </c>
    </row>
    <row r="116" hidden="1">
      <c r="A116" s="2" t="s">
        <v>861</v>
      </c>
      <c r="B116" s="8" t="str">
        <f>VLOOKUP(A116,'Food Encyclopedia'!$C$2:$K$999,3)&amp;","&amp;VLOOKUP(A116,'Food Encyclopedia'!$C$2:$K$999,4)&amp;","&amp;VLOOKUP(A116,'Food Encyclopedia'!$C$2:$K$999,5)&amp;","&amp;VLOOKUP(A116,'Food Encyclopedia'!$C$2:$K$999,6)</f>
        <v>Real Food For Babies, commercial product, jar,Beech-Nut Naturals,Prunes , Stage 1 (4+ months),Fruits</v>
      </c>
      <c r="C116" s="8" t="str">
        <f>VLOOKUP(A116,'Food Encyclopedia'!$C$2:$K$999,6)</f>
        <v>Fruits</v>
      </c>
      <c r="D116" s="8" t="str">
        <f>VLOOKUP(A116,'Food Encyclopedia'!$C$2:$K$999,7)</f>
        <v>Commercial weaning</v>
      </c>
      <c r="E116" s="8">
        <f>VLOOKUP(A116,'Absolute Total Monosaccharide C'!$E$2:$T$999,3)</f>
        <v>0.328465</v>
      </c>
      <c r="F116" s="8">
        <f>VLOOKUP(A116,'Absolute Total Monosaccharide C'!$E$2:$T$999,4)</f>
        <v>0.020356</v>
      </c>
      <c r="G116" s="8">
        <f>VLOOKUP(A116,'Absolute Total Monosaccharide C'!$E$2:$T$999,5)</f>
        <v>0.04242</v>
      </c>
      <c r="H116" s="8">
        <f>VLOOKUP(A116,'Absolute Total Monosaccharide C'!$E$2:$T$999,6)</f>
        <v>0.006287</v>
      </c>
      <c r="I116" s="110">
        <f>VLOOKUP(A116,'Absolute Total Monosaccharide C'!$E$2:$T$999,7)</f>
        <v>0.012619</v>
      </c>
      <c r="J116" s="8">
        <f>VLOOKUP(A116,'Absolute Total Monosaccharide C'!$E$2:$T$999,8)</f>
        <v>0.00301</v>
      </c>
      <c r="K116" s="8">
        <f>VLOOKUP(A116,'Absolute Total Monosaccharide C'!$E$2:$T$999,9)</f>
        <v>0.001736</v>
      </c>
      <c r="L116" s="8">
        <f>VLOOKUP(A116,'Absolute Total Monosaccharide C'!$E$2:$T$999,10)</f>
        <v>0</v>
      </c>
      <c r="M116" s="8">
        <f>VLOOKUP(A116,'Absolute Total Monosaccharide C'!$E$2:$T$999,11)</f>
        <v>0.022475</v>
      </c>
      <c r="N116" s="8">
        <f>VLOOKUP(A116,'Absolute Total Monosaccharide C'!$E$2:$T$999,12)</f>
        <v>0</v>
      </c>
      <c r="O116" s="8">
        <f>VLOOKUP(A116,'Absolute Total Monosaccharide C'!$E$2:$T$999,13)</f>
        <v>0</v>
      </c>
      <c r="P116" s="8">
        <f>VLOOKUP(A116,'Absolute Total Monosaccharide C'!$E$2:$T$999,14)</f>
        <v>0.002175</v>
      </c>
      <c r="Q116" s="8">
        <f>VLOOKUP(A116,'Absolute Total Monosaccharide C'!$E$2:$T$999,15)</f>
        <v>0</v>
      </c>
      <c r="R116" s="8">
        <f>VLOOKUP(A116,'Absolute Total Monosaccharide C'!$E$2:$T$999,16)</f>
        <v>0.000431</v>
      </c>
      <c r="S116" s="110">
        <f>VLOOKUP(A116,'Absolute Total Monosaccharide C'!$E$2:$T$999,2)</f>
        <v>10.27</v>
      </c>
      <c r="U116" s="8">
        <f t="shared" si="1"/>
        <v>0.018906</v>
      </c>
      <c r="V116" s="2">
        <f t="shared" si="2"/>
        <v>353</v>
      </c>
      <c r="W116" s="8">
        <f t="shared" si="3"/>
        <v>277</v>
      </c>
      <c r="X116" s="8">
        <f t="shared" si="4"/>
        <v>341</v>
      </c>
      <c r="Y116" s="8">
        <f t="shared" si="5"/>
        <v>101</v>
      </c>
      <c r="Z116" s="8">
        <f t="shared" si="6"/>
        <v>155</v>
      </c>
      <c r="AA116" s="8">
        <f t="shared" si="7"/>
        <v>618</v>
      </c>
      <c r="AB116" s="8">
        <f t="shared" si="8"/>
        <v>378</v>
      </c>
    </row>
    <row r="117" hidden="1">
      <c r="A117" s="2" t="s">
        <v>1182</v>
      </c>
      <c r="B117" s="8" t="str">
        <f>VLOOKUP(A117,'Food Encyclopedia'!$C$2:$K$999,3)&amp;","&amp;VLOOKUP(A117,'Food Encyclopedia'!$C$2:$K$999,4)&amp;","&amp;VLOOKUP(A117,'Food Encyclopedia'!$C$2:$K$999,5)&amp;","&amp;VLOOKUP(A117,'Food Encyclopedia'!$C$2:$K$999,6)</f>
        <v>Pasta, penne (black bean), NA, dried,Organics,,Beans, Peas, Legumes, Nuts, Seeds</v>
      </c>
      <c r="C117" s="8" t="str">
        <f>VLOOKUP(A117,'Food Encyclopedia'!$C$2:$K$999,6)</f>
        <v>Beans, Peas, Legumes, Nuts, Seeds</v>
      </c>
      <c r="D117" s="8" t="str">
        <f>VLOOKUP(A117,'Food Encyclopedia'!$C$2:$K$999,7)</f>
        <v>Pasta</v>
      </c>
      <c r="E117" s="8">
        <f>VLOOKUP(A117,'Absolute Total Monosaccharide C'!$E$2:$T$999,3)</f>
        <v>0.615522</v>
      </c>
      <c r="F117" s="8">
        <f>VLOOKUP(A117,'Absolute Total Monosaccharide C'!$E$2:$T$999,4)</f>
        <v>0.021966</v>
      </c>
      <c r="G117" s="8">
        <f>VLOOKUP(A117,'Absolute Total Monosaccharide C'!$E$2:$T$999,5)</f>
        <v>0</v>
      </c>
      <c r="H117" s="8">
        <f>VLOOKUP(A117,'Absolute Total Monosaccharide C'!$E$2:$T$999,6)</f>
        <v>0.008368</v>
      </c>
      <c r="I117" s="110">
        <f>VLOOKUP(A117,'Absolute Total Monosaccharide C'!$E$2:$T$999,7)</f>
        <v>0.040355</v>
      </c>
      <c r="J117" s="8">
        <f>VLOOKUP(A117,'Absolute Total Monosaccharide C'!$E$2:$T$999,8)</f>
        <v>0</v>
      </c>
      <c r="K117" s="8">
        <f>VLOOKUP(A117,'Absolute Total Monosaccharide C'!$E$2:$T$999,9)</f>
        <v>0.001304</v>
      </c>
      <c r="L117" s="8">
        <f>VLOOKUP(A117,'Absolute Total Monosaccharide C'!$E$2:$T$999,10)</f>
        <v>0.000455</v>
      </c>
      <c r="M117" s="8">
        <f>VLOOKUP(A117,'Absolute Total Monosaccharide C'!$E$2:$T$999,11)</f>
        <v>0.006576</v>
      </c>
      <c r="N117" s="8">
        <f>VLOOKUP(A117,'Absolute Total Monosaccharide C'!$E$2:$T$999,12)</f>
        <v>0.000701</v>
      </c>
      <c r="O117" s="8">
        <f>VLOOKUP(A117,'Absolute Total Monosaccharide C'!$E$2:$T$999,13)</f>
        <v>0.000282</v>
      </c>
      <c r="P117" s="8">
        <f>VLOOKUP(A117,'Absolute Total Monosaccharide C'!$E$2:$T$999,14)</f>
        <v>0.006597</v>
      </c>
      <c r="Q117" s="8">
        <f>VLOOKUP(A117,'Absolute Total Monosaccharide C'!$E$2:$T$999,15)</f>
        <v>0</v>
      </c>
      <c r="R117" s="8">
        <f>VLOOKUP(A117,'Absolute Total Monosaccharide C'!$E$2:$T$999,16)</f>
        <v>0.000735</v>
      </c>
      <c r="S117" s="110">
        <f>VLOOKUP(A117,'Absolute Total Monosaccharide C'!$E$2:$T$999,2)</f>
        <v>10.15</v>
      </c>
      <c r="U117" s="8">
        <f t="shared" si="1"/>
        <v>0.048723</v>
      </c>
      <c r="V117" s="2">
        <f t="shared" si="2"/>
        <v>75</v>
      </c>
      <c r="W117" s="63">
        <f t="shared" si="3"/>
        <v>27</v>
      </c>
      <c r="X117" s="8">
        <f t="shared" si="4"/>
        <v>260</v>
      </c>
      <c r="Y117" s="8">
        <f t="shared" si="5"/>
        <v>374</v>
      </c>
      <c r="Z117" s="8">
        <f t="shared" si="6"/>
        <v>241</v>
      </c>
      <c r="AA117" s="8">
        <f t="shared" si="7"/>
        <v>287</v>
      </c>
      <c r="AB117" s="8">
        <f t="shared" si="8"/>
        <v>401</v>
      </c>
    </row>
    <row r="118" hidden="1">
      <c r="A118" s="2" t="s">
        <v>1087</v>
      </c>
      <c r="B118" s="8" t="str">
        <f>VLOOKUP(A118,'Food Encyclopedia'!$C$2:$K$999,3)&amp;","&amp;VLOOKUP(A118,'Food Encyclopedia'!$C$2:$K$999,4)&amp;","&amp;VLOOKUP(A118,'Food Encyclopedia'!$C$2:$K$999,5)&amp;","&amp;VLOOKUP(A118,'Food Encyclopedia'!$C$2:$K$999,6)</f>
        <v>Strong, commercial product, pouch,Gerber,Veggies: Broccoli florests(2 1/3), carrot (1/4), banana (1/3), pineapple (2 tbsp), Toddler (12+ months),Vegetables</v>
      </c>
      <c r="C118" s="8" t="str">
        <f>VLOOKUP(A118,'Food Encyclopedia'!$C$2:$K$999,6)</f>
        <v>Vegetables</v>
      </c>
      <c r="D118" s="8" t="str">
        <f>VLOOKUP(A118,'Food Encyclopedia'!$C$2:$K$999,7)</f>
        <v>Commercial weaning</v>
      </c>
      <c r="E118" s="8">
        <f>VLOOKUP(A118,'Absolute Total Monosaccharide C'!$E$2:$T$999,3)</f>
        <v>0.431066</v>
      </c>
      <c r="F118" s="8">
        <f>VLOOKUP(A118,'Absolute Total Monosaccharide C'!$E$2:$T$999,4)</f>
        <v>0.016835</v>
      </c>
      <c r="G118" s="8">
        <f>VLOOKUP(A118,'Absolute Total Monosaccharide C'!$E$2:$T$999,5)</f>
        <v>0.159412</v>
      </c>
      <c r="H118" s="8">
        <f>VLOOKUP(A118,'Absolute Total Monosaccharide C'!$E$2:$T$999,6)</f>
        <v>0.003219</v>
      </c>
      <c r="I118" s="110">
        <f>VLOOKUP(A118,'Absolute Total Monosaccharide C'!$E$2:$T$999,7)</f>
        <v>0.012388</v>
      </c>
      <c r="J118" s="8">
        <f>VLOOKUP(A118,'Absolute Total Monosaccharide C'!$E$2:$T$999,8)</f>
        <v>0</v>
      </c>
      <c r="K118" s="8">
        <f>VLOOKUP(A118,'Absolute Total Monosaccharide C'!$E$2:$T$999,9)</f>
        <v>0.002083</v>
      </c>
      <c r="L118" s="8">
        <f>VLOOKUP(A118,'Absolute Total Monosaccharide C'!$E$2:$T$999,10)</f>
        <v>0</v>
      </c>
      <c r="M118" s="8">
        <f>VLOOKUP(A118,'Absolute Total Monosaccharide C'!$E$2:$T$999,11)</f>
        <v>0.022617</v>
      </c>
      <c r="N118" s="8">
        <f>VLOOKUP(A118,'Absolute Total Monosaccharide C'!$E$2:$T$999,12)</f>
        <v>0.000518</v>
      </c>
      <c r="O118" s="8">
        <f>VLOOKUP(A118,'Absolute Total Monosaccharide C'!$E$2:$T$999,13)</f>
        <v>0.000209</v>
      </c>
      <c r="P118" s="8">
        <f>VLOOKUP(A118,'Absolute Total Monosaccharide C'!$E$2:$T$999,14)</f>
        <v>0.004388</v>
      </c>
      <c r="Q118" s="8">
        <f>VLOOKUP(A118,'Absolute Total Monosaccharide C'!$E$2:$T$999,15)</f>
        <v>0</v>
      </c>
      <c r="R118" s="8">
        <f>VLOOKUP(A118,'Absolute Total Monosaccharide C'!$E$2:$T$999,16)</f>
        <v>0.000771</v>
      </c>
      <c r="S118" s="110">
        <f>VLOOKUP(A118,'Absolute Total Monosaccharide C'!$E$2:$T$999,2)</f>
        <v>10.52</v>
      </c>
      <c r="U118" s="8">
        <f t="shared" si="1"/>
        <v>0.015607</v>
      </c>
      <c r="V118" s="2">
        <f t="shared" si="2"/>
        <v>409</v>
      </c>
      <c r="W118" s="8">
        <f t="shared" si="3"/>
        <v>281</v>
      </c>
      <c r="X118" s="8">
        <f t="shared" si="4"/>
        <v>456</v>
      </c>
      <c r="Y118" s="8">
        <f t="shared" si="5"/>
        <v>98</v>
      </c>
      <c r="Z118" s="8">
        <f t="shared" si="6"/>
        <v>118</v>
      </c>
      <c r="AA118" s="8">
        <f t="shared" si="7"/>
        <v>737</v>
      </c>
      <c r="AB118" s="8">
        <f t="shared" si="8"/>
        <v>379</v>
      </c>
    </row>
    <row r="119" hidden="1">
      <c r="A119" s="2" t="s">
        <v>813</v>
      </c>
      <c r="B119" s="8" t="str">
        <f>VLOOKUP(A119,'Food Encyclopedia'!$C$2:$K$999,3)&amp;","&amp;VLOOKUP(A119,'Food Encyclopedia'!$C$2:$K$999,4)&amp;","&amp;VLOOKUP(A119,'Food Encyclopedia'!$C$2:$K$999,5)&amp;","&amp;VLOOKUP(A119,'Food Encyclopedia'!$C$2:$K$999,6)</f>
        <v>Fruit &amp; Veggie blend, commercial product, pouch,Organics Happy Tot,Super Foods: organic Apples (1/2), sweet potatoes (1/7), carrot (1/4), cinnaman &amp; super chia (1 tsp), Stage 4 (Tots &amp; Tykes (12+ months)),Fruits</v>
      </c>
      <c r="C119" s="8" t="str">
        <f>VLOOKUP(A119,'Food Encyclopedia'!$C$2:$K$999,6)</f>
        <v>Fruits</v>
      </c>
      <c r="D119" s="8" t="str">
        <f>VLOOKUP(A119,'Food Encyclopedia'!$C$2:$K$999,7)</f>
        <v>Commercial weaning</v>
      </c>
      <c r="E119" s="8">
        <f>VLOOKUP(A119,'Absolute Total Monosaccharide C'!$E$2:$T$999,3)</f>
        <v>0.272026</v>
      </c>
      <c r="F119" s="8">
        <f>VLOOKUP(A119,'Absolute Total Monosaccharide C'!$E$2:$T$999,4)</f>
        <v>0.022519</v>
      </c>
      <c r="G119" s="8">
        <f>VLOOKUP(A119,'Absolute Total Monosaccharide C'!$E$2:$T$999,5)</f>
        <v>0.116826</v>
      </c>
      <c r="H119" s="8">
        <f>VLOOKUP(A119,'Absolute Total Monosaccharide C'!$E$2:$T$999,6)</f>
        <v>0.069487</v>
      </c>
      <c r="I119" s="110">
        <f>VLOOKUP(A119,'Absolute Total Monosaccharide C'!$E$2:$T$999,7)</f>
        <v>0.018019</v>
      </c>
      <c r="J119" s="8">
        <f>VLOOKUP(A119,'Absolute Total Monosaccharide C'!$E$2:$T$999,8)</f>
        <v>0</v>
      </c>
      <c r="K119" s="8">
        <f>VLOOKUP(A119,'Absolute Total Monosaccharide C'!$E$2:$T$999,9)</f>
        <v>0.001594</v>
      </c>
      <c r="L119" s="8">
        <f>VLOOKUP(A119,'Absolute Total Monosaccharide C'!$E$2:$T$999,10)</f>
        <v>0</v>
      </c>
      <c r="M119" s="8">
        <f>VLOOKUP(A119,'Absolute Total Monosaccharide C'!$E$2:$T$999,11)</f>
        <v>0.01594</v>
      </c>
      <c r="N119" s="8">
        <f>VLOOKUP(A119,'Absolute Total Monosaccharide C'!$E$2:$T$999,12)</f>
        <v>0</v>
      </c>
      <c r="O119" s="8">
        <f>VLOOKUP(A119,'Absolute Total Monosaccharide C'!$E$2:$T$999,13)</f>
        <v>0</v>
      </c>
      <c r="P119" s="8">
        <f>VLOOKUP(A119,'Absolute Total Monosaccharide C'!$E$2:$T$999,14)</f>
        <v>0.001122</v>
      </c>
      <c r="Q119" s="8">
        <f>VLOOKUP(A119,'Absolute Total Monosaccharide C'!$E$2:$T$999,15)</f>
        <v>0</v>
      </c>
      <c r="R119" s="8">
        <f>VLOOKUP(A119,'Absolute Total Monosaccharide C'!$E$2:$T$999,16)</f>
        <v>0</v>
      </c>
      <c r="S119" s="110">
        <f>VLOOKUP(A119,'Absolute Total Monosaccharide C'!$E$2:$T$999,2)</f>
        <v>10.15</v>
      </c>
      <c r="T119" s="2">
        <v>0.941340585</v>
      </c>
      <c r="U119" s="8">
        <f t="shared" si="1"/>
        <v>0.087506</v>
      </c>
      <c r="V119" s="24">
        <f t="shared" si="2"/>
        <v>13</v>
      </c>
      <c r="W119" s="8">
        <f t="shared" si="3"/>
        <v>177</v>
      </c>
      <c r="X119" s="63">
        <f t="shared" si="4"/>
        <v>6</v>
      </c>
      <c r="Y119" s="8">
        <f t="shared" si="5"/>
        <v>206</v>
      </c>
      <c r="Z119" s="8">
        <f t="shared" si="6"/>
        <v>177</v>
      </c>
      <c r="AA119" s="124">
        <f t="shared" si="7"/>
        <v>183</v>
      </c>
      <c r="AB119" s="8">
        <f t="shared" si="8"/>
        <v>383</v>
      </c>
    </row>
    <row r="120" hidden="1">
      <c r="A120" s="2" t="s">
        <v>236</v>
      </c>
      <c r="B120" s="8" t="str">
        <f>VLOOKUP(A120,'Food Encyclopedia'!$C$2:$K$999,3)&amp;","&amp;VLOOKUP(A120,'Food Encyclopedia'!$C$2:$K$999,4)&amp;","&amp;VLOOKUP(A120,'Food Encyclopedia'!$C$2:$K$999,5)&amp;","&amp;VLOOKUP(A120,'Food Encyclopedia'!$C$2:$K$999,6)</f>
        <v>Nectarine, yellow, flesh only, fresh,NA,,Fruits</v>
      </c>
      <c r="C120" s="8" t="str">
        <f>VLOOKUP(A120,'Food Encyclopedia'!$C$2:$K$999,6)</f>
        <v>Fruits</v>
      </c>
      <c r="D120" s="8" t="str">
        <f>VLOOKUP(A120,'Food Encyclopedia'!$C$2:$K$999,7)</f>
        <v>Fruit</v>
      </c>
      <c r="E120" s="8">
        <f>VLOOKUP(A120,'Absolute Total Monosaccharide C'!$E$2:$T$999,3)</f>
        <v>0.352673</v>
      </c>
      <c r="F120" s="8">
        <f>VLOOKUP(A120,'Absolute Total Monosaccharide C'!$E$2:$T$999,4)</f>
        <v>0.009677</v>
      </c>
      <c r="G120" s="8">
        <f>VLOOKUP(A120,'Absolute Total Monosaccharide C'!$E$2:$T$999,5)</f>
        <v>0.153056</v>
      </c>
      <c r="H120" s="8">
        <f>VLOOKUP(A120,'Absolute Total Monosaccharide C'!$E$2:$T$999,6)</f>
        <v>0.007963</v>
      </c>
      <c r="I120" s="110">
        <f>VLOOKUP(A120,'Absolute Total Monosaccharide C'!$E$2:$T$999,7)</f>
        <v>0.012794</v>
      </c>
      <c r="J120" s="8">
        <f>VLOOKUP(A120,'Absolute Total Monosaccharide C'!$E$2:$T$999,8)</f>
        <v>0.001442</v>
      </c>
      <c r="K120" s="8">
        <f>VLOOKUP(A120,'Absolute Total Monosaccharide C'!$E$2:$T$999,9)</f>
        <v>0.000914</v>
      </c>
      <c r="L120" s="8">
        <f>VLOOKUP(A120,'Absolute Total Monosaccharide C'!$E$2:$T$999,10)</f>
        <v>0</v>
      </c>
      <c r="M120" s="8">
        <f>VLOOKUP(A120,'Absolute Total Monosaccharide C'!$E$2:$T$999,11)</f>
        <v>0.022203</v>
      </c>
      <c r="N120" s="8">
        <f>VLOOKUP(A120,'Absolute Total Monosaccharide C'!$E$2:$T$999,12)</f>
        <v>0</v>
      </c>
      <c r="O120" s="8">
        <f>VLOOKUP(A120,'Absolute Total Monosaccharide C'!$E$2:$T$999,13)</f>
        <v>0</v>
      </c>
      <c r="P120" s="8">
        <f>VLOOKUP(A120,'Absolute Total Monosaccharide C'!$E$2:$T$999,14)</f>
        <v>0.000765</v>
      </c>
      <c r="Q120" s="8">
        <f>VLOOKUP(A120,'Absolute Total Monosaccharide C'!$E$2:$T$999,15)</f>
        <v>0</v>
      </c>
      <c r="R120" s="8">
        <f>VLOOKUP(A120,'Absolute Total Monosaccharide C'!$E$2:$T$999,16)</f>
        <v>0.000415</v>
      </c>
      <c r="S120" s="110">
        <f>VLOOKUP(A120,'Absolute Total Monosaccharide C'!$E$2:$T$999,2)</f>
        <v>10.4</v>
      </c>
      <c r="T120" s="2">
        <v>0.941142052</v>
      </c>
      <c r="U120" s="8">
        <f t="shared" si="1"/>
        <v>0.020757</v>
      </c>
      <c r="V120" s="2">
        <f t="shared" si="2"/>
        <v>320</v>
      </c>
      <c r="W120" s="8">
        <f t="shared" si="3"/>
        <v>274</v>
      </c>
      <c r="X120" s="8">
        <f t="shared" si="4"/>
        <v>275</v>
      </c>
      <c r="Y120" s="8">
        <f t="shared" si="5"/>
        <v>106</v>
      </c>
      <c r="Z120" s="8">
        <f t="shared" si="6"/>
        <v>326</v>
      </c>
      <c r="AA120" s="8">
        <f t="shared" si="7"/>
        <v>549</v>
      </c>
      <c r="AB120" s="8">
        <f t="shared" si="8"/>
        <v>380</v>
      </c>
    </row>
    <row r="121" hidden="1">
      <c r="A121" s="2" t="s">
        <v>339</v>
      </c>
      <c r="B121" s="8" t="str">
        <f>VLOOKUP(A121,'Food Encyclopedia'!$C$2:$K$999,3)&amp;","&amp;VLOOKUP(A121,'Food Encyclopedia'!$C$2:$K$999,4)&amp;","&amp;VLOOKUP(A121,'Food Encyclopedia'!$C$2:$K$999,5)&amp;","&amp;VLOOKUP(A121,'Food Encyclopedia'!$C$2:$K$999,6)</f>
        <v>Beet, bunch, root flesh, fresh,Cal-Organics Farms,,Vegetables</v>
      </c>
      <c r="C121" s="8" t="str">
        <f>VLOOKUP(A121,'Food Encyclopedia'!$C$2:$K$999,6)</f>
        <v>Vegetables</v>
      </c>
      <c r="D121" s="8" t="str">
        <f>VLOOKUP(A121,'Food Encyclopedia'!$C$2:$K$999,7)</f>
        <v>Vegetable</v>
      </c>
      <c r="E121" s="8">
        <f>VLOOKUP(A121,'Absolute Total Monosaccharide C'!$E$2:$T$999,3)</f>
        <v>0.270581</v>
      </c>
      <c r="F121" s="8">
        <f>VLOOKUP(A121,'Absolute Total Monosaccharide C'!$E$2:$T$999,4)</f>
        <v>0.013615</v>
      </c>
      <c r="G121" s="8">
        <f>VLOOKUP(A121,'Absolute Total Monosaccharide C'!$E$2:$T$999,5)</f>
        <v>0.025392</v>
      </c>
      <c r="H121" s="8">
        <f>VLOOKUP(A121,'Absolute Total Monosaccharide C'!$E$2:$T$999,6)</f>
        <v>0.001337</v>
      </c>
      <c r="I121" s="110">
        <f>VLOOKUP(A121,'Absolute Total Monosaccharide C'!$E$2:$T$999,7)</f>
        <v>0.033965</v>
      </c>
      <c r="J121" s="8">
        <f>VLOOKUP(A121,'Absolute Total Monosaccharide C'!$E$2:$T$999,8)</f>
        <v>0.003329</v>
      </c>
      <c r="K121" s="8">
        <f>VLOOKUP(A121,'Absolute Total Monosaccharide C'!$E$2:$T$999,9)</f>
        <v>0.001651</v>
      </c>
      <c r="L121" s="8">
        <f>VLOOKUP(A121,'Absolute Total Monosaccharide C'!$E$2:$T$999,10)</f>
        <v>0</v>
      </c>
      <c r="M121" s="8">
        <f>VLOOKUP(A121,'Absolute Total Monosaccharide C'!$E$2:$T$999,11)</f>
        <v>0.007324</v>
      </c>
      <c r="N121" s="8">
        <f>VLOOKUP(A121,'Absolute Total Monosaccharide C'!$E$2:$T$999,12)</f>
        <v>0</v>
      </c>
      <c r="O121" s="8">
        <f>VLOOKUP(A121,'Absolute Total Monosaccharide C'!$E$2:$T$999,13)</f>
        <v>0</v>
      </c>
      <c r="P121" s="8">
        <f>VLOOKUP(A121,'Absolute Total Monosaccharide C'!$E$2:$T$999,14)</f>
        <v>0</v>
      </c>
      <c r="Q121" s="8">
        <f>VLOOKUP(A121,'Absolute Total Monosaccharide C'!$E$2:$T$999,15)</f>
        <v>0</v>
      </c>
      <c r="R121" s="8">
        <f>VLOOKUP(A121,'Absolute Total Monosaccharide C'!$E$2:$T$999,16)</f>
        <v>0.000352</v>
      </c>
      <c r="S121" s="110">
        <f>VLOOKUP(A121,'Absolute Total Monosaccharide C'!$E$2:$T$999,2)</f>
        <v>10.19</v>
      </c>
      <c r="T121" s="2">
        <v>0.846499054</v>
      </c>
      <c r="U121" s="8">
        <f t="shared" si="1"/>
        <v>0.035302</v>
      </c>
      <c r="V121" s="2">
        <f t="shared" si="2"/>
        <v>139</v>
      </c>
      <c r="W121" s="63">
        <f t="shared" si="3"/>
        <v>41</v>
      </c>
      <c r="X121" s="8">
        <f t="shared" si="4"/>
        <v>576</v>
      </c>
      <c r="Y121" s="8">
        <f t="shared" si="5"/>
        <v>360</v>
      </c>
      <c r="Z121" s="8">
        <f t="shared" si="6"/>
        <v>169</v>
      </c>
      <c r="AA121" s="8">
        <f t="shared" si="7"/>
        <v>617</v>
      </c>
      <c r="AB121" s="8">
        <f t="shared" si="8"/>
        <v>401</v>
      </c>
    </row>
    <row r="122" hidden="1">
      <c r="A122" s="2" t="s">
        <v>627</v>
      </c>
      <c r="B122" s="8" t="str">
        <f>VLOOKUP(A122,'Food Encyclopedia'!$C$2:$K$999,3)&amp;","&amp;VLOOKUP(A122,'Food Encyclopedia'!$C$2:$K$999,4)&amp;","&amp;VLOOKUP(A122,'Food Encyclopedia'!$C$2:$K$999,5)&amp;","&amp;VLOOKUP(A122,'Food Encyclopedia'!$C$2:$K$999,6)</f>
        <v>Spread, almond, NA, sachet,Justin's,Maple Almond Butter,Beans, Peas, Legumes, Nuts, Seeds</v>
      </c>
      <c r="C122" s="8" t="str">
        <f>VLOOKUP(A122,'Food Encyclopedia'!$C$2:$K$999,6)</f>
        <v>Beans, Peas, Legumes, Nuts, Seeds</v>
      </c>
      <c r="D122" s="8" t="str">
        <f>VLOOKUP(A122,'Food Encyclopedia'!$C$2:$K$999,7)</f>
        <v>Fats</v>
      </c>
      <c r="E122" s="8">
        <f>VLOOKUP(A122,'Absolute Total Monosaccharide C'!$E$2:$T$999,3)</f>
        <v>0.050777</v>
      </c>
      <c r="F122" s="8">
        <f>VLOOKUP(A122,'Absolute Total Monosaccharide C'!$E$2:$T$999,4)</f>
        <v>0.014204</v>
      </c>
      <c r="G122" s="8">
        <f>VLOOKUP(A122,'Absolute Total Monosaccharide C'!$E$2:$T$999,5)</f>
        <v>0</v>
      </c>
      <c r="H122" s="8">
        <f>VLOOKUP(A122,'Absolute Total Monosaccharide C'!$E$2:$T$999,6)</f>
        <v>0.013147</v>
      </c>
      <c r="I122" s="110">
        <f>VLOOKUP(A122,'Absolute Total Monosaccharide C'!$E$2:$T$999,7)</f>
        <v>0.048246</v>
      </c>
      <c r="J122" s="8">
        <f>VLOOKUP(A122,'Absolute Total Monosaccharide C'!$E$2:$T$999,8)</f>
        <v>0.001852</v>
      </c>
      <c r="K122" s="8">
        <f>VLOOKUP(A122,'Absolute Total Monosaccharide C'!$E$2:$T$999,9)</f>
        <v>0.002487</v>
      </c>
      <c r="L122" s="8">
        <f>VLOOKUP(A122,'Absolute Total Monosaccharide C'!$E$2:$T$999,10)</f>
        <v>0</v>
      </c>
      <c r="M122" s="8">
        <f>VLOOKUP(A122,'Absolute Total Monosaccharide C'!$E$2:$T$999,11)</f>
        <v>0.0053</v>
      </c>
      <c r="N122" s="8">
        <f>VLOOKUP(A122,'Absolute Total Monosaccharide C'!$E$2:$T$999,12)</f>
        <v>0</v>
      </c>
      <c r="O122" s="8">
        <f>VLOOKUP(A122,'Absolute Total Monosaccharide C'!$E$2:$T$999,13)</f>
        <v>0</v>
      </c>
      <c r="P122" s="8">
        <f>VLOOKUP(A122,'Absolute Total Monosaccharide C'!$E$2:$T$999,14)</f>
        <v>0</v>
      </c>
      <c r="Q122" s="8">
        <f>VLOOKUP(A122,'Absolute Total Monosaccharide C'!$E$2:$T$999,15)</f>
        <v>0.000354</v>
      </c>
      <c r="R122" s="8">
        <f>VLOOKUP(A122,'Absolute Total Monosaccharide C'!$E$2:$T$999,16)</f>
        <v>0</v>
      </c>
      <c r="S122" s="110">
        <f>VLOOKUP(A122,'Absolute Total Monosaccharide C'!$E$2:$T$999,2)</f>
        <v>10.94</v>
      </c>
      <c r="T122" s="2">
        <v>0.140175259</v>
      </c>
      <c r="U122" s="8">
        <f t="shared" si="1"/>
        <v>0.061393</v>
      </c>
      <c r="V122" s="24">
        <f t="shared" si="2"/>
        <v>34</v>
      </c>
      <c r="W122" s="63">
        <f t="shared" si="3"/>
        <v>14</v>
      </c>
      <c r="X122" s="8">
        <f t="shared" si="4"/>
        <v>145</v>
      </c>
      <c r="Y122" s="8">
        <f t="shared" si="5"/>
        <v>401</v>
      </c>
      <c r="Z122" s="8">
        <f t="shared" si="6"/>
        <v>90</v>
      </c>
      <c r="AA122" s="124">
        <f t="shared" si="7"/>
        <v>159</v>
      </c>
      <c r="AB122" s="8">
        <f t="shared" si="8"/>
        <v>415</v>
      </c>
    </row>
    <row r="123" hidden="1">
      <c r="A123" s="2" t="s">
        <v>440</v>
      </c>
      <c r="B123" s="8" t="str">
        <f>VLOOKUP(A123,'Food Encyclopedia'!$C$2:$K$999,3)&amp;","&amp;VLOOKUP(A123,'Food Encyclopedia'!$C$2:$K$999,4)&amp;","&amp;VLOOKUP(A123,'Food Encyclopedia'!$C$2:$K$999,5)&amp;","&amp;VLOOKUP(A123,'Food Encyclopedia'!$C$2:$K$999,6)</f>
        <v>Squash, mexican/gray, whole, fresh,NA,,Vegetables</v>
      </c>
      <c r="C123" s="8" t="str">
        <f>VLOOKUP(A123,'Food Encyclopedia'!$C$2:$K$999,6)</f>
        <v>Vegetables</v>
      </c>
      <c r="D123" s="8" t="str">
        <f>VLOOKUP(A123,'Food Encyclopedia'!$C$2:$K$999,7)</f>
        <v>Vegetable</v>
      </c>
      <c r="E123" s="8">
        <f>VLOOKUP(A123,'Absolute Total Monosaccharide C'!$E$2:$T$999,3)</f>
        <v>0.167473</v>
      </c>
      <c r="F123" s="8">
        <f>VLOOKUP(A123,'Absolute Total Monosaccharide C'!$E$2:$T$999,4)</f>
        <v>0.029127</v>
      </c>
      <c r="G123" s="8">
        <f>VLOOKUP(A123,'Absolute Total Monosaccharide C'!$E$2:$T$999,5)</f>
        <v>0</v>
      </c>
      <c r="H123" s="8">
        <f>VLOOKUP(A123,'Absolute Total Monosaccharide C'!$E$2:$T$999,6)</f>
        <v>0.012476</v>
      </c>
      <c r="I123" s="110">
        <f>VLOOKUP(A123,'Absolute Total Monosaccharide C'!$E$2:$T$999,7)</f>
        <v>0.012295</v>
      </c>
      <c r="J123" s="8">
        <f>VLOOKUP(A123,'Absolute Total Monosaccharide C'!$E$2:$T$999,8)</f>
        <v>0.003317</v>
      </c>
      <c r="K123" s="8">
        <f>VLOOKUP(A123,'Absolute Total Monosaccharide C'!$E$2:$T$999,9)</f>
        <v>0.002384</v>
      </c>
      <c r="L123" s="8">
        <f>VLOOKUP(A123,'Absolute Total Monosaccharide C'!$E$2:$T$999,10)</f>
        <v>0</v>
      </c>
      <c r="M123" s="8">
        <f>VLOOKUP(A123,'Absolute Total Monosaccharide C'!$E$2:$T$999,11)</f>
        <v>0.023191</v>
      </c>
      <c r="N123" s="8">
        <f>VLOOKUP(A123,'Absolute Total Monosaccharide C'!$E$2:$T$999,12)</f>
        <v>0</v>
      </c>
      <c r="O123" s="8">
        <f>VLOOKUP(A123,'Absolute Total Monosaccharide C'!$E$2:$T$999,13)</f>
        <v>0</v>
      </c>
      <c r="P123" s="8">
        <f>VLOOKUP(A123,'Absolute Total Monosaccharide C'!$E$2:$T$999,14)</f>
        <v>0.001996</v>
      </c>
      <c r="Q123" s="8">
        <f>VLOOKUP(A123,'Absolute Total Monosaccharide C'!$E$2:$T$999,15)</f>
        <v>0</v>
      </c>
      <c r="R123" s="8">
        <f>VLOOKUP(A123,'Absolute Total Monosaccharide C'!$E$2:$T$999,16)</f>
        <v>0.002088</v>
      </c>
      <c r="S123" s="110">
        <f>VLOOKUP(A123,'Absolute Total Monosaccharide C'!$E$2:$T$999,2)</f>
        <v>10.44</v>
      </c>
      <c r="T123" s="2">
        <v>0.609440965</v>
      </c>
      <c r="U123" s="8">
        <f t="shared" si="1"/>
        <v>0.024771</v>
      </c>
      <c r="V123" s="2">
        <f t="shared" si="2"/>
        <v>254</v>
      </c>
      <c r="W123" s="8">
        <f t="shared" si="3"/>
        <v>290</v>
      </c>
      <c r="X123" s="8">
        <f t="shared" si="4"/>
        <v>156</v>
      </c>
      <c r="Y123" s="8">
        <f t="shared" si="5"/>
        <v>93</v>
      </c>
      <c r="Z123" s="8">
        <f t="shared" si="6"/>
        <v>97</v>
      </c>
      <c r="AA123" s="8">
        <f t="shared" si="7"/>
        <v>446</v>
      </c>
      <c r="AB123" s="8">
        <f t="shared" si="8"/>
        <v>383</v>
      </c>
    </row>
    <row r="124" hidden="1">
      <c r="A124" s="2" t="s">
        <v>113</v>
      </c>
      <c r="B124" s="8" t="str">
        <f>VLOOKUP(A124,'Food Encyclopedia'!$C$2:$K$999,3)&amp;","&amp;VLOOKUP(A124,'Food Encyclopedia'!$C$2:$K$999,4)&amp;","&amp;VLOOKUP(A124,'Food Encyclopedia'!$C$2:$K$999,5)&amp;","&amp;VLOOKUP(A124,'Food Encyclopedia'!$C$2:$K$999,6)</f>
        <v>Apple, pink lady, whole without seed, fresh,Washington,,Fruits</v>
      </c>
      <c r="C124" s="8" t="str">
        <f>VLOOKUP(A124,'Food Encyclopedia'!$C$2:$K$999,6)</f>
        <v>Fruits</v>
      </c>
      <c r="D124" s="8" t="str">
        <f>VLOOKUP(A124,'Food Encyclopedia'!$C$2:$K$999,7)</f>
        <v>Fruit</v>
      </c>
      <c r="E124" s="8">
        <f>VLOOKUP(A124,'Absolute Total Monosaccharide C'!$E$2:$T$999,3)</f>
        <v>0.171948</v>
      </c>
      <c r="F124" s="8">
        <f>VLOOKUP(A124,'Absolute Total Monosaccharide C'!$E$2:$T$999,4)</f>
        <v>0.010501</v>
      </c>
      <c r="G124" s="8">
        <f>VLOOKUP(A124,'Absolute Total Monosaccharide C'!$E$2:$T$999,5)</f>
        <v>0.133245</v>
      </c>
      <c r="H124" s="8">
        <f>VLOOKUP(A124,'Absolute Total Monosaccharide C'!$E$2:$T$999,6)</f>
        <v>0.009041</v>
      </c>
      <c r="I124" s="110">
        <f>VLOOKUP(A124,'Absolute Total Monosaccharide C'!$E$2:$T$999,7)</f>
        <v>0.015348</v>
      </c>
      <c r="J124" s="8">
        <f>VLOOKUP(A124,'Absolute Total Monosaccharide C'!$E$2:$T$999,8)</f>
        <v>0.002918</v>
      </c>
      <c r="K124" s="8">
        <f>VLOOKUP(A124,'Absolute Total Monosaccharide C'!$E$2:$T$999,9)</f>
        <v>0.001144</v>
      </c>
      <c r="L124" s="8">
        <f>VLOOKUP(A124,'Absolute Total Monosaccharide C'!$E$2:$T$999,10)</f>
        <v>0</v>
      </c>
      <c r="M124" s="8">
        <f>VLOOKUP(A124,'Absolute Total Monosaccharide C'!$E$2:$T$999,11)</f>
        <v>0.018813</v>
      </c>
      <c r="N124" s="8">
        <f>VLOOKUP(A124,'Absolute Total Monosaccharide C'!$E$2:$T$999,12)</f>
        <v>0</v>
      </c>
      <c r="O124" s="8">
        <f>VLOOKUP(A124,'Absolute Total Monosaccharide C'!$E$2:$T$999,13)</f>
        <v>0</v>
      </c>
      <c r="P124" s="8">
        <f>VLOOKUP(A124,'Absolute Total Monosaccharide C'!$E$2:$T$999,14)</f>
        <v>0.001941</v>
      </c>
      <c r="Q124" s="8">
        <f>VLOOKUP(A124,'Absolute Total Monosaccharide C'!$E$2:$T$999,15)</f>
        <v>0</v>
      </c>
      <c r="R124" s="8">
        <f>VLOOKUP(A124,'Absolute Total Monosaccharide C'!$E$2:$T$999,16)</f>
        <v>0</v>
      </c>
      <c r="S124" s="110">
        <f>VLOOKUP(A124,'Absolute Total Monosaccharide C'!$E$2:$T$999,2)</f>
        <v>10.01</v>
      </c>
      <c r="U124" s="8">
        <f t="shared" si="1"/>
        <v>0.024389</v>
      </c>
      <c r="V124" s="2">
        <f t="shared" si="2"/>
        <v>260</v>
      </c>
      <c r="W124" s="8">
        <f t="shared" si="3"/>
        <v>227</v>
      </c>
      <c r="X124" s="8">
        <f t="shared" si="4"/>
        <v>241</v>
      </c>
      <c r="Y124" s="8">
        <f t="shared" si="5"/>
        <v>155</v>
      </c>
      <c r="Z124" s="8">
        <f t="shared" si="6"/>
        <v>277</v>
      </c>
      <c r="AA124" s="8">
        <f t="shared" si="7"/>
        <v>468</v>
      </c>
      <c r="AB124" s="8">
        <f t="shared" si="8"/>
        <v>382</v>
      </c>
    </row>
    <row r="125">
      <c r="A125" s="2" t="s">
        <v>748</v>
      </c>
      <c r="B125" s="8" t="str">
        <f>VLOOKUP(A125,'Food Encyclopedia'!$C$2:$K$999,3)&amp;","&amp;VLOOKUP(A125,'Food Encyclopedia'!$C$2:$K$999,4)&amp;","&amp;VLOOKUP(A125,'Food Encyclopedia'!$C$2:$K$999,5)&amp;","&amp;VLOOKUP(A125,'Food Encyclopedia'!$C$2:$K$999,6)</f>
        <v>Flour, soy, NA, packed,Bob's Red Mill,Organic Soy flour,Beans, Peas, Legumes, Nuts, Seeds</v>
      </c>
      <c r="C125" s="8" t="str">
        <f>VLOOKUP(A125,'Food Encyclopedia'!$C$2:$K$999,6)</f>
        <v>Beans, Peas, Legumes, Nuts, Seeds</v>
      </c>
      <c r="D125" s="8" t="str">
        <f>VLOOKUP(A125,'Food Encyclopedia'!$C$2:$K$999,7)</f>
        <v>Flour</v>
      </c>
      <c r="E125" s="8">
        <f>VLOOKUP(A125,'Absolute Total Monosaccharide C'!$E$2:$T$999,3)</f>
        <v>0.021132</v>
      </c>
      <c r="F125" s="8">
        <f>VLOOKUP(A125,'Absolute Total Monosaccharide C'!$E$2:$T$999,4)</f>
        <v>0.124053</v>
      </c>
      <c r="G125" s="8">
        <f>VLOOKUP(A125,'Absolute Total Monosaccharide C'!$E$2:$T$999,5)</f>
        <v>0</v>
      </c>
      <c r="H125" s="8">
        <f>VLOOKUP(A125,'Absolute Total Monosaccharide C'!$E$2:$T$999,6)</f>
        <v>0.014335</v>
      </c>
      <c r="I125" s="110">
        <f>VLOOKUP(A125,'Absolute Total Monosaccharide C'!$E$2:$T$999,7)</f>
        <v>0.041007</v>
      </c>
      <c r="J125" s="8">
        <f>VLOOKUP(A125,'Absolute Total Monosaccharide C'!$E$2:$T$999,8)</f>
        <v>0.00618</v>
      </c>
      <c r="K125" s="8">
        <f>VLOOKUP(A125,'Absolute Total Monosaccharide C'!$E$2:$T$999,9)</f>
        <v>0.003519</v>
      </c>
      <c r="L125" s="8">
        <f>VLOOKUP(A125,'Absolute Total Monosaccharide C'!$E$2:$T$999,10)</f>
        <v>0.001093</v>
      </c>
      <c r="M125" s="8">
        <f>VLOOKUP(A125,'Absolute Total Monosaccharide C'!$E$2:$T$999,11)</f>
        <v>0.005826</v>
      </c>
      <c r="N125" s="8">
        <f>VLOOKUP(A125,'Absolute Total Monosaccharide C'!$E$2:$T$999,12)</f>
        <v>0</v>
      </c>
      <c r="O125" s="8">
        <f>VLOOKUP(A125,'Absolute Total Monosaccharide C'!$E$2:$T$999,13)</f>
        <v>0</v>
      </c>
      <c r="P125" s="8">
        <f>VLOOKUP(A125,'Absolute Total Monosaccharide C'!$E$2:$T$999,14)</f>
        <v>0.010846</v>
      </c>
      <c r="Q125" s="8">
        <f>VLOOKUP(A125,'Absolute Total Monosaccharide C'!$E$2:$T$999,15)</f>
        <v>0.001661</v>
      </c>
      <c r="R125" s="8">
        <f>VLOOKUP(A125,'Absolute Total Monosaccharide C'!$E$2:$T$999,16)</f>
        <v>0</v>
      </c>
      <c r="S125" s="110">
        <f>VLOOKUP(A125,'Absolute Total Monosaccharide C'!$E$2:$T$999,2)</f>
        <v>10.19</v>
      </c>
      <c r="U125" s="8">
        <f t="shared" si="1"/>
        <v>0.055342</v>
      </c>
      <c r="V125" s="24">
        <f t="shared" si="2"/>
        <v>54</v>
      </c>
      <c r="W125" s="63">
        <f t="shared" si="3"/>
        <v>25</v>
      </c>
      <c r="X125" s="8">
        <f t="shared" si="4"/>
        <v>123</v>
      </c>
      <c r="Y125" s="8">
        <f t="shared" si="5"/>
        <v>387</v>
      </c>
      <c r="Z125" s="8">
        <f t="shared" si="6"/>
        <v>44</v>
      </c>
      <c r="AA125" s="124">
        <f t="shared" si="7"/>
        <v>148</v>
      </c>
      <c r="AB125" s="8">
        <f t="shared" si="8"/>
        <v>412</v>
      </c>
    </row>
    <row r="126" hidden="1">
      <c r="A126" s="2" t="s">
        <v>146</v>
      </c>
      <c r="B126" s="8" t="str">
        <f>VLOOKUP(A126,'Food Encyclopedia'!$C$2:$K$999,3)&amp;","&amp;VLOOKUP(A126,'Food Encyclopedia'!$C$2:$K$999,4)&amp;","&amp;VLOOKUP(A126,'Food Encyclopedia'!$C$2:$K$999,5)&amp;","&amp;VLOOKUP(A126,'Food Encyclopedia'!$C$2:$K$999,6)</f>
        <v>Apple, granny smith, whole without seed, fresh,Washington,,Fruits</v>
      </c>
      <c r="C126" s="8" t="str">
        <f>VLOOKUP(A126,'Food Encyclopedia'!$C$2:$K$999,6)</f>
        <v>Fruits</v>
      </c>
      <c r="D126" s="8" t="str">
        <f>VLOOKUP(A126,'Food Encyclopedia'!$C$2:$K$999,7)</f>
        <v>Fruit</v>
      </c>
      <c r="E126" s="8">
        <f>VLOOKUP(A126,'Absolute Total Monosaccharide C'!$E$2:$T$999,3)</f>
        <v>0.220683</v>
      </c>
      <c r="F126" s="8">
        <f>VLOOKUP(A126,'Absolute Total Monosaccharide C'!$E$2:$T$999,4)</f>
        <v>0.015297</v>
      </c>
      <c r="G126" s="8">
        <f>VLOOKUP(A126,'Absolute Total Monosaccharide C'!$E$2:$T$999,5)</f>
        <v>0.110965</v>
      </c>
      <c r="H126" s="8">
        <f>VLOOKUP(A126,'Absolute Total Monosaccharide C'!$E$2:$T$999,6)</f>
        <v>0.015883</v>
      </c>
      <c r="I126" s="110">
        <f>VLOOKUP(A126,'Absolute Total Monosaccharide C'!$E$2:$T$999,7)</f>
        <v>0.013303</v>
      </c>
      <c r="J126" s="8">
        <f>VLOOKUP(A126,'Absolute Total Monosaccharide C'!$E$2:$T$999,8)</f>
        <v>0.003743</v>
      </c>
      <c r="K126" s="8">
        <f>VLOOKUP(A126,'Absolute Total Monosaccharide C'!$E$2:$T$999,9)</f>
        <v>0.001238</v>
      </c>
      <c r="L126" s="8">
        <f>VLOOKUP(A126,'Absolute Total Monosaccharide C'!$E$2:$T$999,10)</f>
        <v>0</v>
      </c>
      <c r="M126" s="8">
        <f>VLOOKUP(A126,'Absolute Total Monosaccharide C'!$E$2:$T$999,11)</f>
        <v>0.021565</v>
      </c>
      <c r="N126" s="8">
        <f>VLOOKUP(A126,'Absolute Total Monosaccharide C'!$E$2:$T$999,12)</f>
        <v>0</v>
      </c>
      <c r="O126" s="8">
        <f>VLOOKUP(A126,'Absolute Total Monosaccharide C'!$E$2:$T$999,13)</f>
        <v>0</v>
      </c>
      <c r="P126" s="8">
        <f>VLOOKUP(A126,'Absolute Total Monosaccharide C'!$E$2:$T$999,14)</f>
        <v>0.002496</v>
      </c>
      <c r="Q126" s="8">
        <f>VLOOKUP(A126,'Absolute Total Monosaccharide C'!$E$2:$T$999,15)</f>
        <v>0</v>
      </c>
      <c r="R126" s="8">
        <f>VLOOKUP(A126,'Absolute Total Monosaccharide C'!$E$2:$T$999,16)</f>
        <v>0</v>
      </c>
      <c r="S126" s="110">
        <f>VLOOKUP(A126,'Absolute Total Monosaccharide C'!$E$2:$T$999,2)</f>
        <v>10.12</v>
      </c>
      <c r="U126" s="8">
        <f t="shared" si="1"/>
        <v>0.029186</v>
      </c>
      <c r="V126" s="2">
        <f t="shared" si="2"/>
        <v>199</v>
      </c>
      <c r="W126" s="8">
        <f t="shared" si="3"/>
        <v>264</v>
      </c>
      <c r="X126" s="8">
        <f t="shared" si="4"/>
        <v>106</v>
      </c>
      <c r="Y126" s="8">
        <f t="shared" si="5"/>
        <v>117</v>
      </c>
      <c r="Z126" s="8">
        <f t="shared" si="6"/>
        <v>257</v>
      </c>
      <c r="AA126" s="8">
        <f t="shared" si="7"/>
        <v>370</v>
      </c>
      <c r="AB126" s="8">
        <f t="shared" si="8"/>
        <v>381</v>
      </c>
    </row>
    <row r="127" hidden="1">
      <c r="A127" s="2" t="s">
        <v>903</v>
      </c>
      <c r="B127" s="8" t="str">
        <f>VLOOKUP(A127,'Food Encyclopedia'!$C$2:$K$999,3)&amp;","&amp;VLOOKUP(A127,'Food Encyclopedia'!$C$2:$K$999,4)&amp;","&amp;VLOOKUP(A127,'Food Encyclopedia'!$C$2:$K$999,5)&amp;","&amp;VLOOKUP(A127,'Food Encyclopedia'!$C$2:$K$999,6)</f>
        <v>Fruits blend, commercial product, pouch,Beech-Nut Naturals,Fruities: Apples (1/4), peaches (1/5), strawberries (1 1/2), Stage 2 (6+ months),Fruits</v>
      </c>
      <c r="C127" s="8" t="str">
        <f>VLOOKUP(A127,'Food Encyclopedia'!$C$2:$K$999,6)</f>
        <v>Fruits</v>
      </c>
      <c r="D127" s="8" t="str">
        <f>VLOOKUP(A127,'Food Encyclopedia'!$C$2:$K$999,7)</f>
        <v>Commercial weaning</v>
      </c>
      <c r="E127" s="8">
        <f>VLOOKUP(A127,'Absolute Total Monosaccharide C'!$E$2:$T$999,3)</f>
        <v>0.268834</v>
      </c>
      <c r="F127" s="8">
        <f>VLOOKUP(A127,'Absolute Total Monosaccharide C'!$E$2:$T$999,4)</f>
        <v>0.013326</v>
      </c>
      <c r="G127" s="8">
        <f>VLOOKUP(A127,'Absolute Total Monosaccharide C'!$E$2:$T$999,5)</f>
        <v>0.148471</v>
      </c>
      <c r="H127" s="8">
        <f>VLOOKUP(A127,'Absolute Total Monosaccharide C'!$E$2:$T$999,6)</f>
        <v>0.018499</v>
      </c>
      <c r="I127" s="110">
        <f>VLOOKUP(A127,'Absolute Total Monosaccharide C'!$E$2:$T$999,7)</f>
        <v>0.013741</v>
      </c>
      <c r="J127" s="8">
        <f>VLOOKUP(A127,'Absolute Total Monosaccharide C'!$E$2:$T$999,8)</f>
        <v>0</v>
      </c>
      <c r="K127" s="8">
        <f>VLOOKUP(A127,'Absolute Total Monosaccharide C'!$E$2:$T$999,9)</f>
        <v>0.001903</v>
      </c>
      <c r="L127" s="8">
        <f>VLOOKUP(A127,'Absolute Total Monosaccharide C'!$E$2:$T$999,10)</f>
        <v>0</v>
      </c>
      <c r="M127" s="8">
        <f>VLOOKUP(A127,'Absolute Total Monosaccharide C'!$E$2:$T$999,11)</f>
        <v>0.020953</v>
      </c>
      <c r="N127" s="8">
        <f>VLOOKUP(A127,'Absolute Total Monosaccharide C'!$E$2:$T$999,12)</f>
        <v>0</v>
      </c>
      <c r="O127" s="8">
        <f>VLOOKUP(A127,'Absolute Total Monosaccharide C'!$E$2:$T$999,13)</f>
        <v>0</v>
      </c>
      <c r="P127" s="8">
        <f>VLOOKUP(A127,'Absolute Total Monosaccharide C'!$E$2:$T$999,14)</f>
        <v>0</v>
      </c>
      <c r="Q127" s="8">
        <f>VLOOKUP(A127,'Absolute Total Monosaccharide C'!$E$2:$T$999,15)</f>
        <v>0</v>
      </c>
      <c r="R127" s="8">
        <f>VLOOKUP(A127,'Absolute Total Monosaccharide C'!$E$2:$T$999,16)</f>
        <v>0.000781</v>
      </c>
      <c r="S127" s="110">
        <f>VLOOKUP(A127,'Absolute Total Monosaccharide C'!$E$2:$T$999,2)</f>
        <v>10.36</v>
      </c>
      <c r="U127" s="8">
        <f t="shared" si="1"/>
        <v>0.03224</v>
      </c>
      <c r="V127" s="2">
        <f t="shared" si="2"/>
        <v>161</v>
      </c>
      <c r="W127" s="8">
        <f t="shared" si="3"/>
        <v>256</v>
      </c>
      <c r="X127" s="8">
        <f t="shared" si="4"/>
        <v>81</v>
      </c>
      <c r="Y127" s="8">
        <f t="shared" si="5"/>
        <v>127</v>
      </c>
      <c r="Z127" s="8">
        <f t="shared" si="6"/>
        <v>134</v>
      </c>
      <c r="AA127" s="8">
        <f t="shared" si="7"/>
        <v>337</v>
      </c>
      <c r="AB127" s="8">
        <f t="shared" si="8"/>
        <v>383</v>
      </c>
    </row>
    <row r="128" hidden="1">
      <c r="A128" s="2" t="s">
        <v>216</v>
      </c>
      <c r="B128" s="8" t="str">
        <f>VLOOKUP(A128,'Food Encyclopedia'!$C$2:$K$999,3)&amp;","&amp;VLOOKUP(A128,'Food Encyclopedia'!$C$2:$K$999,4)&amp;","&amp;VLOOKUP(A128,'Food Encyclopedia'!$C$2:$K$999,5)&amp;","&amp;VLOOKUP(A128,'Food Encyclopedia'!$C$2:$K$999,6)</f>
        <v>Plum, black, whole, fresh,HGO Farms,,Fruits</v>
      </c>
      <c r="C128" s="8" t="str">
        <f>VLOOKUP(A128,'Food Encyclopedia'!$C$2:$K$999,6)</f>
        <v>Fruits</v>
      </c>
      <c r="D128" s="8" t="str">
        <f>VLOOKUP(A128,'Food Encyclopedia'!$C$2:$K$999,7)</f>
        <v>Fruit</v>
      </c>
      <c r="E128" s="8">
        <f>VLOOKUP(A128,'Absolute Total Monosaccharide C'!$E$2:$T$999,3)</f>
        <v>0.222216</v>
      </c>
      <c r="F128" s="8">
        <f>VLOOKUP(A128,'Absolute Total Monosaccharide C'!$E$2:$T$999,4)</f>
        <v>0.023787</v>
      </c>
      <c r="G128" s="8">
        <f>VLOOKUP(A128,'Absolute Total Monosaccharide C'!$E$2:$T$999,5)</f>
        <v>0.075657</v>
      </c>
      <c r="H128" s="8">
        <f>VLOOKUP(A128,'Absolute Total Monosaccharide C'!$E$2:$T$999,6)</f>
        <v>0.007572</v>
      </c>
      <c r="I128" s="110">
        <f>VLOOKUP(A128,'Absolute Total Monosaccharide C'!$E$2:$T$999,7)</f>
        <v>0.012942</v>
      </c>
      <c r="J128" s="8">
        <f>VLOOKUP(A128,'Absolute Total Monosaccharide C'!$E$2:$T$999,8)</f>
        <v>0.001868</v>
      </c>
      <c r="K128" s="8">
        <f>VLOOKUP(A128,'Absolute Total Monosaccharide C'!$E$2:$T$999,9)</f>
        <v>0.001486</v>
      </c>
      <c r="L128" s="8">
        <f>VLOOKUP(A128,'Absolute Total Monosaccharide C'!$E$2:$T$999,10)</f>
        <v>0</v>
      </c>
      <c r="M128" s="8">
        <f>VLOOKUP(A128,'Absolute Total Monosaccharide C'!$E$2:$T$999,11)</f>
        <v>0.021885</v>
      </c>
      <c r="N128" s="8">
        <f>VLOOKUP(A128,'Absolute Total Monosaccharide C'!$E$2:$T$999,12)</f>
        <v>0</v>
      </c>
      <c r="O128" s="8">
        <f>VLOOKUP(A128,'Absolute Total Monosaccharide C'!$E$2:$T$999,13)</f>
        <v>0</v>
      </c>
      <c r="P128" s="8">
        <f>VLOOKUP(A128,'Absolute Total Monosaccharide C'!$E$2:$T$999,14)</f>
        <v>0.001986</v>
      </c>
      <c r="Q128" s="8">
        <f>VLOOKUP(A128,'Absolute Total Monosaccharide C'!$E$2:$T$999,15)</f>
        <v>0</v>
      </c>
      <c r="R128" s="8">
        <f>VLOOKUP(A128,'Absolute Total Monosaccharide C'!$E$2:$T$999,16)</f>
        <v>0</v>
      </c>
      <c r="S128" s="110">
        <f>VLOOKUP(A128,'Absolute Total Monosaccharide C'!$E$2:$T$999,2)</f>
        <v>10.01</v>
      </c>
      <c r="U128" s="8">
        <f t="shared" si="1"/>
        <v>0.020514</v>
      </c>
      <c r="V128" s="2">
        <f t="shared" si="2"/>
        <v>326</v>
      </c>
      <c r="W128" s="8">
        <f t="shared" si="3"/>
        <v>271</v>
      </c>
      <c r="X128" s="8">
        <f t="shared" si="4"/>
        <v>292</v>
      </c>
      <c r="Y128" s="8">
        <f t="shared" si="5"/>
        <v>113</v>
      </c>
      <c r="Z128" s="8">
        <f t="shared" si="6"/>
        <v>199</v>
      </c>
      <c r="AA128" s="8">
        <f t="shared" si="7"/>
        <v>563</v>
      </c>
      <c r="AB128" s="8">
        <f t="shared" si="8"/>
        <v>384</v>
      </c>
    </row>
    <row r="129" hidden="1">
      <c r="A129" s="2" t="s">
        <v>484</v>
      </c>
      <c r="B129" s="8" t="str">
        <f>VLOOKUP(A129,'Food Encyclopedia'!$C$2:$K$999,3)&amp;","&amp;VLOOKUP(A129,'Food Encyclopedia'!$C$2:$K$999,4)&amp;","&amp;VLOOKUP(A129,'Food Encyclopedia'!$C$2:$K$999,5)&amp;","&amp;VLOOKUP(A129,'Food Encyclopedia'!$C$2:$K$999,6)</f>
        <v>Yam, sweet red, whole, fresh,NA,,Vegetables</v>
      </c>
      <c r="C129" s="8" t="str">
        <f>VLOOKUP(A129,'Food Encyclopedia'!$C$2:$K$999,6)</f>
        <v>Vegetables</v>
      </c>
      <c r="D129" s="8" t="str">
        <f>VLOOKUP(A129,'Food Encyclopedia'!$C$2:$K$999,7)</f>
        <v>Vegetable</v>
      </c>
      <c r="E129" s="8">
        <f>VLOOKUP(A129,'Absolute Total Monosaccharide C'!$E$2:$T$999,3)</f>
        <v>0.484315</v>
      </c>
      <c r="F129" s="8">
        <f>VLOOKUP(A129,'Absolute Total Monosaccharide C'!$E$2:$T$999,4)</f>
        <v>0.023677</v>
      </c>
      <c r="G129" s="8">
        <f>VLOOKUP(A129,'Absolute Total Monosaccharide C'!$E$2:$T$999,5)</f>
        <v>0.008127</v>
      </c>
      <c r="H129" s="8">
        <f>VLOOKUP(A129,'Absolute Total Monosaccharide C'!$E$2:$T$999,6)</f>
        <v>0.014089</v>
      </c>
      <c r="I129" s="110">
        <f>VLOOKUP(A129,'Absolute Total Monosaccharide C'!$E$2:$T$999,7)</f>
        <v>0.012367</v>
      </c>
      <c r="J129" s="8">
        <f>VLOOKUP(A129,'Absolute Total Monosaccharide C'!$E$2:$T$999,8)</f>
        <v>0.001245</v>
      </c>
      <c r="K129" s="8">
        <f>VLOOKUP(A129,'Absolute Total Monosaccharide C'!$E$2:$T$999,9)</f>
        <v>0.002793</v>
      </c>
      <c r="L129" s="8">
        <f>VLOOKUP(A129,'Absolute Total Monosaccharide C'!$E$2:$T$999,10)</f>
        <v>0</v>
      </c>
      <c r="M129" s="8">
        <f>VLOOKUP(A129,'Absolute Total Monosaccharide C'!$E$2:$T$999,11)</f>
        <v>0.022417</v>
      </c>
      <c r="N129" s="8">
        <f>VLOOKUP(A129,'Absolute Total Monosaccharide C'!$E$2:$T$999,12)</f>
        <v>0</v>
      </c>
      <c r="O129" s="8">
        <f>VLOOKUP(A129,'Absolute Total Monosaccharide C'!$E$2:$T$999,13)</f>
        <v>0</v>
      </c>
      <c r="P129" s="8">
        <f>VLOOKUP(A129,'Absolute Total Monosaccharide C'!$E$2:$T$999,14)</f>
        <v>0.000264</v>
      </c>
      <c r="Q129" s="8">
        <f>VLOOKUP(A129,'Absolute Total Monosaccharide C'!$E$2:$T$999,15)</f>
        <v>0</v>
      </c>
      <c r="R129" s="8">
        <f>VLOOKUP(A129,'Absolute Total Monosaccharide C'!$E$2:$T$999,16)</f>
        <v>0.000469</v>
      </c>
      <c r="S129" s="110">
        <f>VLOOKUP(A129,'Absolute Total Monosaccharide C'!$E$2:$T$999,2)</f>
        <v>10.44</v>
      </c>
      <c r="T129" s="2">
        <v>1.103441915</v>
      </c>
      <c r="U129" s="8">
        <f t="shared" si="1"/>
        <v>0.026456</v>
      </c>
      <c r="V129" s="2">
        <f t="shared" si="2"/>
        <v>230</v>
      </c>
      <c r="W129" s="8">
        <f t="shared" si="3"/>
        <v>282</v>
      </c>
      <c r="X129" s="8">
        <f t="shared" si="4"/>
        <v>130</v>
      </c>
      <c r="Y129" s="8">
        <f t="shared" si="5"/>
        <v>103</v>
      </c>
      <c r="Z129" s="8">
        <f t="shared" si="6"/>
        <v>69</v>
      </c>
      <c r="AA129" s="8">
        <f t="shared" si="7"/>
        <v>412</v>
      </c>
      <c r="AB129" s="8">
        <f t="shared" si="8"/>
        <v>385</v>
      </c>
    </row>
    <row r="130" hidden="1">
      <c r="A130" s="2" t="s">
        <v>619</v>
      </c>
      <c r="B130" s="8" t="str">
        <f>VLOOKUP(A130,'Food Encyclopedia'!$C$2:$K$999,3)&amp;","&amp;VLOOKUP(A130,'Food Encyclopedia'!$C$2:$K$999,4)&amp;","&amp;VLOOKUP(A130,'Food Encyclopedia'!$C$2:$K$999,5)&amp;","&amp;VLOOKUP(A130,'Food Encyclopedia'!$C$2:$K$999,6)</f>
        <v>Spread, almond, NA, sachet,Justin's,Classic Almond Butter,Beans, Peas, Legumes, Nuts, Seeds</v>
      </c>
      <c r="C130" s="8" t="str">
        <f>VLOOKUP(A130,'Food Encyclopedia'!$C$2:$K$999,6)</f>
        <v>Beans, Peas, Legumes, Nuts, Seeds</v>
      </c>
      <c r="D130" s="8" t="str">
        <f>VLOOKUP(A130,'Food Encyclopedia'!$C$2:$K$999,7)</f>
        <v>Fats</v>
      </c>
      <c r="E130" s="8">
        <f>VLOOKUP(A130,'Absolute Total Monosaccharide C'!$E$2:$T$999,3)</f>
        <v>0.025982</v>
      </c>
      <c r="F130" s="8">
        <f>VLOOKUP(A130,'Absolute Total Monosaccharide C'!$E$2:$T$999,4)</f>
        <v>0.012208</v>
      </c>
      <c r="G130" s="8">
        <f>VLOOKUP(A130,'Absolute Total Monosaccharide C'!$E$2:$T$999,5)</f>
        <v>0</v>
      </c>
      <c r="H130" s="8">
        <f>VLOOKUP(A130,'Absolute Total Monosaccharide C'!$E$2:$T$999,6)</f>
        <v>0.014932</v>
      </c>
      <c r="I130" s="110">
        <f>VLOOKUP(A130,'Absolute Total Monosaccharide C'!$E$2:$T$999,7)</f>
        <v>0.044468</v>
      </c>
      <c r="J130" s="8">
        <f>VLOOKUP(A130,'Absolute Total Monosaccharide C'!$E$2:$T$999,8)</f>
        <v>0.00203</v>
      </c>
      <c r="K130" s="8">
        <f>VLOOKUP(A130,'Absolute Total Monosaccharide C'!$E$2:$T$999,9)</f>
        <v>0.002354</v>
      </c>
      <c r="L130" s="8">
        <f>VLOOKUP(A130,'Absolute Total Monosaccharide C'!$E$2:$T$999,10)</f>
        <v>0</v>
      </c>
      <c r="M130" s="8">
        <f>VLOOKUP(A130,'Absolute Total Monosaccharide C'!$E$2:$T$999,11)</f>
        <v>0.005359</v>
      </c>
      <c r="N130" s="8">
        <f>VLOOKUP(A130,'Absolute Total Monosaccharide C'!$E$2:$T$999,12)</f>
        <v>0</v>
      </c>
      <c r="O130" s="8">
        <f>VLOOKUP(A130,'Absolute Total Monosaccharide C'!$E$2:$T$999,13)</f>
        <v>0</v>
      </c>
      <c r="P130" s="8">
        <f>VLOOKUP(A130,'Absolute Total Monosaccharide C'!$E$2:$T$999,14)</f>
        <v>0.000876</v>
      </c>
      <c r="Q130" s="8">
        <f>VLOOKUP(A130,'Absolute Total Monosaccharide C'!$E$2:$T$999,15)</f>
        <v>0</v>
      </c>
      <c r="R130" s="8">
        <f>VLOOKUP(A130,'Absolute Total Monosaccharide C'!$E$2:$T$999,16)</f>
        <v>0</v>
      </c>
      <c r="S130" s="110">
        <f>VLOOKUP(A130,'Absolute Total Monosaccharide C'!$E$2:$T$999,2)</f>
        <v>10.18</v>
      </c>
      <c r="T130" s="2">
        <v>0.022018792</v>
      </c>
      <c r="U130" s="8">
        <f t="shared" si="1"/>
        <v>0.0594</v>
      </c>
      <c r="V130" s="24">
        <f t="shared" si="2"/>
        <v>41</v>
      </c>
      <c r="W130" s="63">
        <f t="shared" si="3"/>
        <v>19</v>
      </c>
      <c r="X130" s="8">
        <f t="shared" si="4"/>
        <v>118</v>
      </c>
      <c r="Y130" s="8">
        <f t="shared" si="5"/>
        <v>399</v>
      </c>
      <c r="Z130" s="8">
        <f t="shared" si="6"/>
        <v>100</v>
      </c>
      <c r="AA130" s="124">
        <f t="shared" si="7"/>
        <v>137</v>
      </c>
      <c r="AB130" s="8">
        <f t="shared" si="8"/>
        <v>418</v>
      </c>
    </row>
    <row r="131" hidden="1">
      <c r="A131" s="2" t="s">
        <v>940</v>
      </c>
      <c r="B131" s="8" t="str">
        <f>VLOOKUP(A131,'Food Encyclopedia'!$C$2:$K$999,3)&amp;","&amp;VLOOKUP(A131,'Food Encyclopedia'!$C$2:$K$999,4)&amp;","&amp;VLOOKUP(A131,'Food Encyclopedia'!$C$2:$K$999,5)&amp;","&amp;VLOOKUP(A131,'Food Encyclopedia'!$C$2:$K$999,6)</f>
        <v>Organic baby food, commercial product, pouch,Plum Organics,Apples (1/2), carrots (3/4), Stage 2 (6+ months),Fruits</v>
      </c>
      <c r="C131" s="8" t="str">
        <f>VLOOKUP(A131,'Food Encyclopedia'!$C$2:$K$999,6)</f>
        <v>Fruits</v>
      </c>
      <c r="D131" s="8" t="str">
        <f>VLOOKUP(A131,'Food Encyclopedia'!$C$2:$K$999,7)</f>
        <v>Commercial weaning</v>
      </c>
      <c r="E131" s="8">
        <f>VLOOKUP(A131,'Absolute Total Monosaccharide C'!$E$2:$T$999,3)</f>
        <v>0.217425</v>
      </c>
      <c r="F131" s="8">
        <f>VLOOKUP(A131,'Absolute Total Monosaccharide C'!$E$2:$T$999,4)</f>
        <v>0.021764</v>
      </c>
      <c r="G131" s="8">
        <f>VLOOKUP(A131,'Absolute Total Monosaccharide C'!$E$2:$T$999,5)</f>
        <v>0.178299</v>
      </c>
      <c r="H131" s="8">
        <f>VLOOKUP(A131,'Absolute Total Monosaccharide C'!$E$2:$T$999,6)</f>
        <v>0.011075</v>
      </c>
      <c r="I131" s="110">
        <f>VLOOKUP(A131,'Absolute Total Monosaccharide C'!$E$2:$T$999,7)</f>
        <v>0.013701</v>
      </c>
      <c r="J131" s="8">
        <f>VLOOKUP(A131,'Absolute Total Monosaccharide C'!$E$2:$T$999,8)</f>
        <v>0.002069</v>
      </c>
      <c r="K131" s="8">
        <f>VLOOKUP(A131,'Absolute Total Monosaccharide C'!$E$2:$T$999,9)</f>
        <v>0.002009</v>
      </c>
      <c r="L131" s="8">
        <f>VLOOKUP(A131,'Absolute Total Monosaccharide C'!$E$2:$T$999,10)</f>
        <v>0</v>
      </c>
      <c r="M131" s="8">
        <f>VLOOKUP(A131,'Absolute Total Monosaccharide C'!$E$2:$T$999,11)</f>
        <v>0.020934</v>
      </c>
      <c r="N131" s="8">
        <f>VLOOKUP(A131,'Absolute Total Monosaccharide C'!$E$2:$T$999,12)</f>
        <v>0</v>
      </c>
      <c r="O131" s="8">
        <f>VLOOKUP(A131,'Absolute Total Monosaccharide C'!$E$2:$T$999,13)</f>
        <v>0</v>
      </c>
      <c r="P131" s="8">
        <f>VLOOKUP(A131,'Absolute Total Monosaccharide C'!$E$2:$T$999,14)</f>
        <v>0</v>
      </c>
      <c r="Q131" s="8">
        <f>VLOOKUP(A131,'Absolute Total Monosaccharide C'!$E$2:$T$999,15)</f>
        <v>0.000444</v>
      </c>
      <c r="R131" s="8">
        <f>VLOOKUP(A131,'Absolute Total Monosaccharide C'!$E$2:$T$999,16)</f>
        <v>0</v>
      </c>
      <c r="S131" s="110">
        <f>VLOOKUP(A131,'Absolute Total Monosaccharide C'!$E$2:$T$999,2)</f>
        <v>10.09</v>
      </c>
      <c r="T131" s="2">
        <v>0.92473242</v>
      </c>
      <c r="U131" s="8">
        <f t="shared" si="1"/>
        <v>0.024776</v>
      </c>
      <c r="V131" s="2">
        <f t="shared" si="2"/>
        <v>253</v>
      </c>
      <c r="W131" s="8">
        <f t="shared" si="3"/>
        <v>257</v>
      </c>
      <c r="X131" s="8">
        <f t="shared" si="4"/>
        <v>193</v>
      </c>
      <c r="Y131" s="8">
        <f t="shared" si="5"/>
        <v>128</v>
      </c>
      <c r="Z131" s="8">
        <f t="shared" si="6"/>
        <v>127</v>
      </c>
      <c r="AA131" s="8">
        <f t="shared" si="7"/>
        <v>450</v>
      </c>
      <c r="AB131" s="8">
        <f t="shared" si="8"/>
        <v>385</v>
      </c>
    </row>
    <row r="132" hidden="1">
      <c r="A132" s="2" t="s">
        <v>239</v>
      </c>
      <c r="B132" s="8" t="str">
        <f>VLOOKUP(A132,'Food Encyclopedia'!$C$2:$K$999,3)&amp;","&amp;VLOOKUP(A132,'Food Encyclopedia'!$C$2:$K$999,4)&amp;","&amp;VLOOKUP(A132,'Food Encyclopedia'!$C$2:$K$999,5)&amp;","&amp;VLOOKUP(A132,'Food Encyclopedia'!$C$2:$K$999,6)</f>
        <v>Nectarine, white, whole, fresh,Summeripe,,Fruits</v>
      </c>
      <c r="C132" s="8" t="str">
        <f>VLOOKUP(A132,'Food Encyclopedia'!$C$2:$K$999,6)</f>
        <v>Fruits</v>
      </c>
      <c r="D132" s="8" t="str">
        <f>VLOOKUP(A132,'Food Encyclopedia'!$C$2:$K$999,7)</f>
        <v>Fruit</v>
      </c>
      <c r="E132" s="8">
        <f>VLOOKUP(A132,'Absolute Total Monosaccharide C'!$E$2:$T$999,3)</f>
        <v>0.38036</v>
      </c>
      <c r="F132" s="8">
        <f>VLOOKUP(A132,'Absolute Total Monosaccharide C'!$E$2:$T$999,4)</f>
        <v>0.010448</v>
      </c>
      <c r="G132" s="8">
        <f>VLOOKUP(A132,'Absolute Total Monosaccharide C'!$E$2:$T$999,5)</f>
        <v>0.169065</v>
      </c>
      <c r="H132" s="8">
        <f>VLOOKUP(A132,'Absolute Total Monosaccharide C'!$E$2:$T$999,6)</f>
        <v>0.004365</v>
      </c>
      <c r="I132" s="110">
        <f>VLOOKUP(A132,'Absolute Total Monosaccharide C'!$E$2:$T$999,7)</f>
        <v>0.014325</v>
      </c>
      <c r="J132" s="8">
        <f>VLOOKUP(A132,'Absolute Total Monosaccharide C'!$E$2:$T$999,8)</f>
        <v>0.001305</v>
      </c>
      <c r="K132" s="8">
        <f>VLOOKUP(A132,'Absolute Total Monosaccharide C'!$E$2:$T$999,9)</f>
        <v>0.00091</v>
      </c>
      <c r="L132" s="8">
        <f>VLOOKUP(A132,'Absolute Total Monosaccharide C'!$E$2:$T$999,10)</f>
        <v>0</v>
      </c>
      <c r="M132" s="8">
        <f>VLOOKUP(A132,'Absolute Total Monosaccharide C'!$E$2:$T$999,11)</f>
        <v>0.019283</v>
      </c>
      <c r="N132" s="8">
        <f>VLOOKUP(A132,'Absolute Total Monosaccharide C'!$E$2:$T$999,12)</f>
        <v>0</v>
      </c>
      <c r="O132" s="8">
        <f>VLOOKUP(A132,'Absolute Total Monosaccharide C'!$E$2:$T$999,13)</f>
        <v>0</v>
      </c>
      <c r="P132" s="8">
        <f>VLOOKUP(A132,'Absolute Total Monosaccharide C'!$E$2:$T$999,14)</f>
        <v>0.000702</v>
      </c>
      <c r="Q132" s="8">
        <f>VLOOKUP(A132,'Absolute Total Monosaccharide C'!$E$2:$T$999,15)</f>
        <v>0</v>
      </c>
      <c r="R132" s="8">
        <f>VLOOKUP(A132,'Absolute Total Monosaccharide C'!$E$2:$T$999,16)</f>
        <v>0.000304</v>
      </c>
      <c r="S132" s="110">
        <f>VLOOKUP(A132,'Absolute Total Monosaccharide C'!$E$2:$T$999,2)</f>
        <v>10.37</v>
      </c>
      <c r="T132" s="2">
        <v>1.111</v>
      </c>
      <c r="U132" s="8">
        <f t="shared" si="1"/>
        <v>0.01869</v>
      </c>
      <c r="V132" s="2">
        <f t="shared" si="2"/>
        <v>356</v>
      </c>
      <c r="W132" s="8">
        <f t="shared" si="3"/>
        <v>245</v>
      </c>
      <c r="X132" s="8">
        <f t="shared" si="4"/>
        <v>403</v>
      </c>
      <c r="Y132" s="8">
        <f t="shared" si="5"/>
        <v>147</v>
      </c>
      <c r="Z132" s="8">
        <f t="shared" si="6"/>
        <v>327</v>
      </c>
      <c r="AA132" s="8">
        <f t="shared" si="7"/>
        <v>648</v>
      </c>
      <c r="AB132" s="8">
        <f t="shared" si="8"/>
        <v>392</v>
      </c>
    </row>
    <row r="133" hidden="1">
      <c r="A133" s="2" t="s">
        <v>164</v>
      </c>
      <c r="B133" s="8" t="str">
        <f>VLOOKUP(A133,'Food Encyclopedia'!$C$2:$K$999,3)&amp;","&amp;VLOOKUP(A133,'Food Encyclopedia'!$C$2:$K$999,4)&amp;","&amp;VLOOKUP(A133,'Food Encyclopedia'!$C$2:$K$999,5)&amp;","&amp;VLOOKUP(A133,'Food Encyclopedia'!$C$2:$K$999,6)</f>
        <v>Pear, bartlett, whole without seed, fresh,NA,,Fruits</v>
      </c>
      <c r="C133" s="8" t="str">
        <f>VLOOKUP(A133,'Food Encyclopedia'!$C$2:$K$999,6)</f>
        <v>Fruits</v>
      </c>
      <c r="D133" s="8" t="str">
        <f>VLOOKUP(A133,'Food Encyclopedia'!$C$2:$K$999,7)</f>
        <v>Fruit</v>
      </c>
      <c r="E133" s="8">
        <f>VLOOKUP(A133,'Absolute Total Monosaccharide C'!$E$2:$T$999,3)</f>
        <v>0.092602</v>
      </c>
      <c r="F133" s="8">
        <f>VLOOKUP(A133,'Absolute Total Monosaccharide C'!$E$2:$T$999,4)</f>
        <v>0.007223</v>
      </c>
      <c r="G133" s="8">
        <f>VLOOKUP(A133,'Absolute Total Monosaccharide C'!$E$2:$T$999,5)</f>
        <v>0.052774</v>
      </c>
      <c r="H133" s="8">
        <f>VLOOKUP(A133,'Absolute Total Monosaccharide C'!$E$2:$T$999,6)</f>
        <v>0.016301</v>
      </c>
      <c r="I133" s="110">
        <f>VLOOKUP(A133,'Absolute Total Monosaccharide C'!$E$2:$T$999,7)</f>
        <v>0.019199</v>
      </c>
      <c r="J133" s="8">
        <f>VLOOKUP(A133,'Absolute Total Monosaccharide C'!$E$2:$T$999,8)</f>
        <v>0</v>
      </c>
      <c r="K133" s="8">
        <f>VLOOKUP(A133,'Absolute Total Monosaccharide C'!$E$2:$T$999,9)</f>
        <v>0.00106</v>
      </c>
      <c r="L133" s="8">
        <f>VLOOKUP(A133,'Absolute Total Monosaccharide C'!$E$2:$T$999,10)</f>
        <v>0</v>
      </c>
      <c r="M133" s="8">
        <f>VLOOKUP(A133,'Absolute Total Monosaccharide C'!$E$2:$T$999,11)</f>
        <v>0.014218</v>
      </c>
      <c r="N133" s="8">
        <f>VLOOKUP(A133,'Absolute Total Monosaccharide C'!$E$2:$T$999,12)</f>
        <v>0</v>
      </c>
      <c r="O133" s="8">
        <f>VLOOKUP(A133,'Absolute Total Monosaccharide C'!$E$2:$T$999,13)</f>
        <v>0</v>
      </c>
      <c r="P133" s="8">
        <f>VLOOKUP(A133,'Absolute Total Monosaccharide C'!$E$2:$T$999,14)</f>
        <v>0.00292</v>
      </c>
      <c r="Q133" s="8">
        <f>VLOOKUP(A133,'Absolute Total Monosaccharide C'!$E$2:$T$999,15)</f>
        <v>0</v>
      </c>
      <c r="R133" s="8">
        <f>VLOOKUP(A133,'Absolute Total Monosaccharide C'!$E$2:$T$999,16)</f>
        <v>0</v>
      </c>
      <c r="S133" s="110">
        <f>VLOOKUP(A133,'Absolute Total Monosaccharide C'!$E$2:$T$999,2)</f>
        <v>10.21</v>
      </c>
      <c r="U133" s="8">
        <f t="shared" si="1"/>
        <v>0.0355</v>
      </c>
      <c r="V133" s="2">
        <f t="shared" si="2"/>
        <v>138</v>
      </c>
      <c r="W133" s="8">
        <f t="shared" si="3"/>
        <v>158</v>
      </c>
      <c r="X133" s="8">
        <f t="shared" si="4"/>
        <v>101</v>
      </c>
      <c r="Y133" s="8">
        <f t="shared" si="5"/>
        <v>237</v>
      </c>
      <c r="Z133" s="8">
        <f t="shared" si="6"/>
        <v>294</v>
      </c>
      <c r="AA133" s="8">
        <f t="shared" si="7"/>
        <v>259</v>
      </c>
      <c r="AB133" s="8">
        <f t="shared" si="8"/>
        <v>395</v>
      </c>
    </row>
    <row r="134" hidden="1">
      <c r="A134" s="2" t="s">
        <v>1010</v>
      </c>
      <c r="B134" s="8" t="str">
        <f>VLOOKUP(A134,'Food Encyclopedia'!$C$2:$K$999,3)&amp;","&amp;VLOOKUP(A134,'Food Encyclopedia'!$C$2:$K$999,4)&amp;","&amp;VLOOKUP(A134,'Food Encyclopedia'!$C$2:$K$999,5)&amp;","&amp;VLOOKUP(A134,'Food Encyclopedia'!$C$2:$K$999,6)</f>
        <v>Organic fruit &amp; vegetable puree, commercial product, pouch,Pumpkin Tree,Peter Rabbit Organics: Apple, pea &amp; spinach,Fruits</v>
      </c>
      <c r="C134" s="8" t="str">
        <f>VLOOKUP(A134,'Food Encyclopedia'!$C$2:$K$999,6)</f>
        <v>Fruits</v>
      </c>
      <c r="D134" s="8" t="str">
        <f>VLOOKUP(A134,'Food Encyclopedia'!$C$2:$K$999,7)</f>
        <v>Commercial weaning</v>
      </c>
      <c r="E134" s="8">
        <f>VLOOKUP(A134,'Absolute Total Monosaccharide C'!$E$2:$T$999,3)</f>
        <v>0.307274</v>
      </c>
      <c r="F134" s="8">
        <f>VLOOKUP(A134,'Absolute Total Monosaccharide C'!$E$2:$T$999,4)</f>
        <v>0.016384</v>
      </c>
      <c r="G134" s="8">
        <f>VLOOKUP(A134,'Absolute Total Monosaccharide C'!$E$2:$T$999,5)</f>
        <v>0.099327</v>
      </c>
      <c r="H134" s="8">
        <f>VLOOKUP(A134,'Absolute Total Monosaccharide C'!$E$2:$T$999,6)</f>
        <v>0.011771</v>
      </c>
      <c r="I134" s="110">
        <f>VLOOKUP(A134,'Absolute Total Monosaccharide C'!$E$2:$T$999,7)</f>
        <v>0.017427</v>
      </c>
      <c r="J134" s="8">
        <f>VLOOKUP(A134,'Absolute Total Monosaccharide C'!$E$2:$T$999,8)</f>
        <v>0.002127</v>
      </c>
      <c r="K134" s="8">
        <f>VLOOKUP(A134,'Absolute Total Monosaccharide C'!$E$2:$T$999,9)</f>
        <v>0.001522</v>
      </c>
      <c r="L134" s="8">
        <f>VLOOKUP(A134,'Absolute Total Monosaccharide C'!$E$2:$T$999,10)</f>
        <v>0</v>
      </c>
      <c r="M134" s="8">
        <f>VLOOKUP(A134,'Absolute Total Monosaccharide C'!$E$2:$T$999,11)</f>
        <v>0.015793</v>
      </c>
      <c r="N134" s="8">
        <f>VLOOKUP(A134,'Absolute Total Monosaccharide C'!$E$2:$T$999,12)</f>
        <v>0</v>
      </c>
      <c r="O134" s="8">
        <f>VLOOKUP(A134,'Absolute Total Monosaccharide C'!$E$2:$T$999,13)</f>
        <v>0</v>
      </c>
      <c r="P134" s="8">
        <f>VLOOKUP(A134,'Absolute Total Monosaccharide C'!$E$2:$T$999,14)</f>
        <v>0.001743</v>
      </c>
      <c r="Q134" s="8">
        <f>VLOOKUP(A134,'Absolute Total Monosaccharide C'!$E$2:$T$999,15)</f>
        <v>0.001559</v>
      </c>
      <c r="R134" s="8">
        <f>VLOOKUP(A134,'Absolute Total Monosaccharide C'!$E$2:$T$999,16)</f>
        <v>0</v>
      </c>
      <c r="S134" s="110">
        <f>VLOOKUP(A134,'Absolute Total Monosaccharide C'!$E$2:$T$999,2)</f>
        <v>10.15</v>
      </c>
      <c r="U134" s="8">
        <f t="shared" si="1"/>
        <v>0.029198</v>
      </c>
      <c r="V134" s="2">
        <f t="shared" si="2"/>
        <v>198</v>
      </c>
      <c r="W134" s="8">
        <f t="shared" si="3"/>
        <v>189</v>
      </c>
      <c r="X134" s="8">
        <f t="shared" si="4"/>
        <v>171</v>
      </c>
      <c r="Y134" s="8">
        <f t="shared" si="5"/>
        <v>208</v>
      </c>
      <c r="Z134" s="8">
        <f t="shared" si="6"/>
        <v>192</v>
      </c>
      <c r="AA134" s="8">
        <f t="shared" si="7"/>
        <v>360</v>
      </c>
      <c r="AB134" s="8">
        <f t="shared" si="8"/>
        <v>397</v>
      </c>
    </row>
    <row r="135" hidden="1">
      <c r="A135" s="2" t="s">
        <v>758</v>
      </c>
      <c r="B135" s="8" t="str">
        <f>VLOOKUP(A135,'Food Encyclopedia'!$C$2:$K$999,3)&amp;","&amp;VLOOKUP(A135,'Food Encyclopedia'!$C$2:$K$999,4)&amp;","&amp;VLOOKUP(A135,'Food Encyclopedia'!$C$2:$K$999,5)&amp;","&amp;VLOOKUP(A135,'Food Encyclopedia'!$C$2:$K$999,6)</f>
        <v>Bean, black, NA, canned,S&amp;W,Organic black beans,Beans, Peas, Legumes, Nuts, Seeds</v>
      </c>
      <c r="C135" s="8" t="str">
        <f>VLOOKUP(A135,'Food Encyclopedia'!$C$2:$K$999,6)</f>
        <v>Beans, Peas, Legumes, Nuts, Seeds</v>
      </c>
      <c r="D135" s="8" t="str">
        <f>VLOOKUP(A135,'Food Encyclopedia'!$C$2:$K$999,7)</f>
        <v>Vegetable</v>
      </c>
      <c r="E135" s="8">
        <f>VLOOKUP(A135,'Absolute Total Monosaccharide C'!$E$2:$T$999,3)</f>
        <v>0.38079</v>
      </c>
      <c r="F135" s="8">
        <f>VLOOKUP(A135,'Absolute Total Monosaccharide C'!$E$2:$T$999,4)</f>
        <v>0.0098</v>
      </c>
      <c r="G135" s="8">
        <f>VLOOKUP(A135,'Absolute Total Monosaccharide C'!$E$2:$T$999,5)</f>
        <v>0.003523</v>
      </c>
      <c r="H135" s="8">
        <f>VLOOKUP(A135,'Absolute Total Monosaccharide C'!$E$2:$T$999,6)</f>
        <v>0.007658</v>
      </c>
      <c r="I135" s="110">
        <f>VLOOKUP(A135,'Absolute Total Monosaccharide C'!$E$2:$T$999,7)</f>
        <v>0.06787</v>
      </c>
      <c r="J135" s="8">
        <f>VLOOKUP(A135,'Absolute Total Monosaccharide C'!$E$2:$T$999,8)</f>
        <v>0.001839</v>
      </c>
      <c r="K135" s="8">
        <f>VLOOKUP(A135,'Absolute Total Monosaccharide C'!$E$2:$T$999,9)</f>
        <v>0.00058</v>
      </c>
      <c r="L135" s="8">
        <f>VLOOKUP(A135,'Absolute Total Monosaccharide C'!$E$2:$T$999,10)</f>
        <v>0.000524</v>
      </c>
      <c r="M135" s="8">
        <f>VLOOKUP(A135,'Absolute Total Monosaccharide C'!$E$2:$T$999,11)</f>
        <v>0.001744</v>
      </c>
      <c r="N135" s="8">
        <f>VLOOKUP(A135,'Absolute Total Monosaccharide C'!$E$2:$T$999,12)</f>
        <v>0</v>
      </c>
      <c r="O135" s="8">
        <f>VLOOKUP(A135,'Absolute Total Monosaccharide C'!$E$2:$T$999,13)</f>
        <v>0</v>
      </c>
      <c r="P135" s="8">
        <f>VLOOKUP(A135,'Absolute Total Monosaccharide C'!$E$2:$T$999,14)</f>
        <v>0.004597</v>
      </c>
      <c r="Q135" s="8">
        <f>VLOOKUP(A135,'Absolute Total Monosaccharide C'!$E$2:$T$999,15)</f>
        <v>0</v>
      </c>
      <c r="R135" s="8">
        <f>VLOOKUP(A135,'Absolute Total Monosaccharide C'!$E$2:$T$999,16)</f>
        <v>0.000665</v>
      </c>
      <c r="S135" s="110">
        <f>VLOOKUP(A135,'Absolute Total Monosaccharide C'!$E$2:$T$999,2)</f>
        <v>10.15</v>
      </c>
      <c r="U135" s="8">
        <f t="shared" si="1"/>
        <v>0.075528</v>
      </c>
      <c r="V135" s="24">
        <f t="shared" si="2"/>
        <v>19</v>
      </c>
      <c r="W135" s="63">
        <f t="shared" si="3"/>
        <v>1</v>
      </c>
      <c r="X135" s="8">
        <f t="shared" si="4"/>
        <v>286</v>
      </c>
      <c r="Y135" s="8">
        <f t="shared" si="5"/>
        <v>446</v>
      </c>
      <c r="Z135" s="8">
        <f t="shared" si="6"/>
        <v>415</v>
      </c>
      <c r="AA135" s="8">
        <f t="shared" si="7"/>
        <v>287</v>
      </c>
      <c r="AB135" s="8">
        <f t="shared" si="8"/>
        <v>447</v>
      </c>
    </row>
    <row r="136" hidden="1">
      <c r="A136" s="2" t="s">
        <v>154</v>
      </c>
      <c r="B136" s="8" t="str">
        <f>VLOOKUP(A136,'Food Encyclopedia'!$C$2:$K$999,3)&amp;","&amp;VLOOKUP(A136,'Food Encyclopedia'!$C$2:$K$999,4)&amp;","&amp;VLOOKUP(A136,'Food Encyclopedia'!$C$2:$K$999,5)&amp;","&amp;VLOOKUP(A136,'Food Encyclopedia'!$C$2:$K$999,6)</f>
        <v>Apple, pazazz, peel only, fresh,NA,,Fruits</v>
      </c>
      <c r="C136" s="8" t="str">
        <f>VLOOKUP(A136,'Food Encyclopedia'!$C$2:$K$999,6)</f>
        <v>Fruits</v>
      </c>
      <c r="D136" s="8" t="str">
        <f>VLOOKUP(A136,'Food Encyclopedia'!$C$2:$K$999,7)</f>
        <v>Fruit</v>
      </c>
      <c r="E136" s="8">
        <f>VLOOKUP(A136,'Absolute Total Monosaccharide C'!$E$2:$T$999,3)</f>
        <v>0.131127</v>
      </c>
      <c r="F136" s="8">
        <f>VLOOKUP(A136,'Absolute Total Monosaccharide C'!$E$2:$T$999,4)</f>
        <v>0.015073</v>
      </c>
      <c r="G136" s="8">
        <f>VLOOKUP(A136,'Absolute Total Monosaccharide C'!$E$2:$T$999,5)</f>
        <v>0.151483</v>
      </c>
      <c r="H136" s="8">
        <f>VLOOKUP(A136,'Absolute Total Monosaccharide C'!$E$2:$T$999,6)</f>
        <v>0.011676</v>
      </c>
      <c r="I136" s="110">
        <f>VLOOKUP(A136,'Absolute Total Monosaccharide C'!$E$2:$T$999,7)</f>
        <v>0.017582</v>
      </c>
      <c r="J136" s="8">
        <f>VLOOKUP(A136,'Absolute Total Monosaccharide C'!$E$2:$T$999,8)</f>
        <v>0.001594</v>
      </c>
      <c r="K136" s="8">
        <f>VLOOKUP(A136,'Absolute Total Monosaccharide C'!$E$2:$T$999,9)</f>
        <v>0.001358</v>
      </c>
      <c r="L136" s="8">
        <f>VLOOKUP(A136,'Absolute Total Monosaccharide C'!$E$2:$T$999,10)</f>
        <v>0</v>
      </c>
      <c r="M136" s="8">
        <f>VLOOKUP(A136,'Absolute Total Monosaccharide C'!$E$2:$T$999,11)</f>
        <v>0.023851</v>
      </c>
      <c r="N136" s="8">
        <f>VLOOKUP(A136,'Absolute Total Monosaccharide C'!$E$2:$T$999,12)</f>
        <v>0</v>
      </c>
      <c r="O136" s="8">
        <f>VLOOKUP(A136,'Absolute Total Monosaccharide C'!$E$2:$T$999,13)</f>
        <v>0</v>
      </c>
      <c r="P136" s="8">
        <f>VLOOKUP(A136,'Absolute Total Monosaccharide C'!$E$2:$T$999,14)</f>
        <v>0.000237</v>
      </c>
      <c r="Q136" s="8">
        <f>VLOOKUP(A136,'Absolute Total Monosaccharide C'!$E$2:$T$999,15)</f>
        <v>0</v>
      </c>
      <c r="R136" s="8">
        <f>VLOOKUP(A136,'Absolute Total Monosaccharide C'!$E$2:$T$999,16)</f>
        <v>0</v>
      </c>
      <c r="S136" s="110">
        <f>VLOOKUP(A136,'Absolute Total Monosaccharide C'!$E$2:$T$999,2)</f>
        <v>10.49</v>
      </c>
      <c r="U136" s="8">
        <f t="shared" si="1"/>
        <v>0.029258</v>
      </c>
      <c r="V136" s="2">
        <f t="shared" si="2"/>
        <v>197</v>
      </c>
      <c r="W136" s="8">
        <f t="shared" si="3"/>
        <v>185</v>
      </c>
      <c r="X136" s="8">
        <f t="shared" si="4"/>
        <v>176</v>
      </c>
      <c r="Y136" s="8">
        <f t="shared" si="5"/>
        <v>88</v>
      </c>
      <c r="Z136" s="8">
        <f t="shared" si="6"/>
        <v>227</v>
      </c>
      <c r="AA136" s="8">
        <f t="shared" si="7"/>
        <v>361</v>
      </c>
      <c r="AB136" s="8">
        <f t="shared" si="8"/>
        <v>273</v>
      </c>
    </row>
    <row r="137" hidden="1">
      <c r="A137" s="2" t="s">
        <v>625</v>
      </c>
      <c r="B137" s="8" t="str">
        <f>VLOOKUP(A137,'Food Encyclopedia'!$C$2:$K$999,3)&amp;","&amp;VLOOKUP(A137,'Food Encyclopedia'!$C$2:$K$999,4)&amp;","&amp;VLOOKUP(A137,'Food Encyclopedia'!$C$2:$K$999,5)&amp;","&amp;VLOOKUP(A137,'Food Encyclopedia'!$C$2:$K$999,6)</f>
        <v>Spread, almond, NA, sachet,Justin's,Vanilla Almond Butter,Beans, Peas, Legumes, Nuts, Seeds</v>
      </c>
      <c r="C137" s="8" t="str">
        <f>VLOOKUP(A137,'Food Encyclopedia'!$C$2:$K$999,6)</f>
        <v>Beans, Peas, Legumes, Nuts, Seeds</v>
      </c>
      <c r="D137" s="8" t="str">
        <f>VLOOKUP(A137,'Food Encyclopedia'!$C$2:$K$999,7)</f>
        <v>Fats</v>
      </c>
      <c r="E137" s="8">
        <f>VLOOKUP(A137,'Absolute Total Monosaccharide C'!$E$2:$T$999,3)</f>
        <v>0.101608</v>
      </c>
      <c r="F137" s="8">
        <f>VLOOKUP(A137,'Absolute Total Monosaccharide C'!$E$2:$T$999,4)</f>
        <v>0.016428</v>
      </c>
      <c r="G137" s="8">
        <f>VLOOKUP(A137,'Absolute Total Monosaccharide C'!$E$2:$T$999,5)</f>
        <v>0.000871</v>
      </c>
      <c r="H137" s="8">
        <f>VLOOKUP(A137,'Absolute Total Monosaccharide C'!$E$2:$T$999,6)</f>
        <v>0.009866</v>
      </c>
      <c r="I137" s="110">
        <f>VLOOKUP(A137,'Absolute Total Monosaccharide C'!$E$2:$T$999,7)</f>
        <v>0.038171</v>
      </c>
      <c r="J137" s="8">
        <f>VLOOKUP(A137,'Absolute Total Monosaccharide C'!$E$2:$T$999,8)</f>
        <v>0.001403</v>
      </c>
      <c r="K137" s="8">
        <f>VLOOKUP(A137,'Absolute Total Monosaccharide C'!$E$2:$T$999,9)</f>
        <v>0.002051</v>
      </c>
      <c r="L137" s="8">
        <f>VLOOKUP(A137,'Absolute Total Monosaccharide C'!$E$2:$T$999,10)</f>
        <v>0</v>
      </c>
      <c r="M137" s="8">
        <f>VLOOKUP(A137,'Absolute Total Monosaccharide C'!$E$2:$T$999,11)</f>
        <v>0.00376</v>
      </c>
      <c r="N137" s="8">
        <f>VLOOKUP(A137,'Absolute Total Monosaccharide C'!$E$2:$T$999,12)</f>
        <v>0</v>
      </c>
      <c r="O137" s="8">
        <f>VLOOKUP(A137,'Absolute Total Monosaccharide C'!$E$2:$T$999,13)</f>
        <v>0</v>
      </c>
      <c r="P137" s="8">
        <f>VLOOKUP(A137,'Absolute Total Monosaccharide C'!$E$2:$T$999,14)</f>
        <v>0</v>
      </c>
      <c r="Q137" s="8">
        <f>VLOOKUP(A137,'Absolute Total Monosaccharide C'!$E$2:$T$999,15)</f>
        <v>0.000197</v>
      </c>
      <c r="R137" s="8">
        <f>VLOOKUP(A137,'Absolute Total Monosaccharide C'!$E$2:$T$999,16)</f>
        <v>0</v>
      </c>
      <c r="S137" s="110">
        <f>VLOOKUP(A137,'Absolute Total Monosaccharide C'!$E$2:$T$999,2)</f>
        <v>10.52</v>
      </c>
      <c r="T137" s="2">
        <v>0.208991648</v>
      </c>
      <c r="U137" s="8">
        <f t="shared" si="1"/>
        <v>0.048037</v>
      </c>
      <c r="V137" s="2">
        <f t="shared" si="2"/>
        <v>77</v>
      </c>
      <c r="W137" s="63">
        <f t="shared" si="3"/>
        <v>31</v>
      </c>
      <c r="X137" s="8">
        <f t="shared" si="4"/>
        <v>223</v>
      </c>
      <c r="Y137" s="8">
        <f t="shared" si="5"/>
        <v>412</v>
      </c>
      <c r="Z137" s="8">
        <f t="shared" si="6"/>
        <v>122</v>
      </c>
      <c r="AA137" s="8">
        <f t="shared" si="7"/>
        <v>254</v>
      </c>
      <c r="AB137" s="8">
        <f t="shared" si="8"/>
        <v>443</v>
      </c>
    </row>
    <row r="138" hidden="1">
      <c r="A138" s="2" t="s">
        <v>764</v>
      </c>
      <c r="B138" s="8" t="str">
        <f>VLOOKUP(A138,'Food Encyclopedia'!$C$2:$K$999,3)&amp;","&amp;VLOOKUP(A138,'Food Encyclopedia'!$C$2:$K$999,4)&amp;","&amp;VLOOKUP(A138,'Food Encyclopedia'!$C$2:$K$999,5)&amp;","&amp;VLOOKUP(A138,'Food Encyclopedia'!$C$2:$K$999,6)</f>
        <v>Bean, black, NA, canned,Organics,Organic black beans,Beans, Peas, Legumes, Nuts, Seeds</v>
      </c>
      <c r="C138" s="8" t="str">
        <f>VLOOKUP(A138,'Food Encyclopedia'!$C$2:$K$999,6)</f>
        <v>Beans, Peas, Legumes, Nuts, Seeds</v>
      </c>
      <c r="D138" s="8" t="str">
        <f>VLOOKUP(A138,'Food Encyclopedia'!$C$2:$K$999,7)</f>
        <v>Vegetable</v>
      </c>
      <c r="E138" s="8">
        <f>VLOOKUP(A138,'Absolute Total Monosaccharide C'!$E$2:$T$999,3)</f>
        <v>0.288242</v>
      </c>
      <c r="F138" s="8">
        <f>VLOOKUP(A138,'Absolute Total Monosaccharide C'!$E$2:$T$999,4)</f>
        <v>0.007316</v>
      </c>
      <c r="G138" s="8">
        <f>VLOOKUP(A138,'Absolute Total Monosaccharide C'!$E$2:$T$999,5)</f>
        <v>0.002517</v>
      </c>
      <c r="H138" s="8">
        <f>VLOOKUP(A138,'Absolute Total Monosaccharide C'!$E$2:$T$999,6)</f>
        <v>0.006724</v>
      </c>
      <c r="I138" s="110">
        <f>VLOOKUP(A138,'Absolute Total Monosaccharide C'!$E$2:$T$999,7)</f>
        <v>0.054063</v>
      </c>
      <c r="J138" s="8">
        <f>VLOOKUP(A138,'Absolute Total Monosaccharide C'!$E$2:$T$999,8)</f>
        <v>0.001796</v>
      </c>
      <c r="K138" s="8">
        <f>VLOOKUP(A138,'Absolute Total Monosaccharide C'!$E$2:$T$999,9)</f>
        <v>0.000594</v>
      </c>
      <c r="L138" s="8">
        <f>VLOOKUP(A138,'Absolute Total Monosaccharide C'!$E$2:$T$999,10)</f>
        <v>0.000426</v>
      </c>
      <c r="M138" s="8">
        <f>VLOOKUP(A138,'Absolute Total Monosaccharide C'!$E$2:$T$999,11)</f>
        <v>0.001746</v>
      </c>
      <c r="N138" s="8">
        <f>VLOOKUP(A138,'Absolute Total Monosaccharide C'!$E$2:$T$999,12)</f>
        <v>0</v>
      </c>
      <c r="O138" s="8">
        <f>VLOOKUP(A138,'Absolute Total Monosaccharide C'!$E$2:$T$999,13)</f>
        <v>0</v>
      </c>
      <c r="P138" s="8">
        <f>VLOOKUP(A138,'Absolute Total Monosaccharide C'!$E$2:$T$999,14)</f>
        <v>0.003581</v>
      </c>
      <c r="Q138" s="8">
        <f>VLOOKUP(A138,'Absolute Total Monosaccharide C'!$E$2:$T$999,15)</f>
        <v>0</v>
      </c>
      <c r="R138" s="8">
        <f>VLOOKUP(A138,'Absolute Total Monosaccharide C'!$E$2:$T$999,16)</f>
        <v>0.000606</v>
      </c>
      <c r="S138" s="110">
        <f>VLOOKUP(A138,'Absolute Total Monosaccharide C'!$E$2:$T$999,2)</f>
        <v>10.32</v>
      </c>
      <c r="U138" s="8">
        <f t="shared" si="1"/>
        <v>0.060787</v>
      </c>
      <c r="V138" s="24">
        <f t="shared" si="2"/>
        <v>37</v>
      </c>
      <c r="W138" s="63">
        <f t="shared" si="3"/>
        <v>9</v>
      </c>
      <c r="X138" s="8">
        <f t="shared" si="4"/>
        <v>322</v>
      </c>
      <c r="Y138" s="8">
        <f t="shared" si="5"/>
        <v>445</v>
      </c>
      <c r="Z138" s="8">
        <f t="shared" si="6"/>
        <v>413</v>
      </c>
      <c r="AA138" s="8">
        <f t="shared" si="7"/>
        <v>331</v>
      </c>
      <c r="AB138" s="8">
        <f t="shared" si="8"/>
        <v>454</v>
      </c>
    </row>
    <row r="139" hidden="1">
      <c r="A139" s="2" t="s">
        <v>241</v>
      </c>
      <c r="B139" s="8" t="str">
        <f>VLOOKUP(A139,'Food Encyclopedia'!$C$2:$K$999,3)&amp;","&amp;VLOOKUP(A139,'Food Encyclopedia'!$C$2:$K$999,4)&amp;","&amp;VLOOKUP(A139,'Food Encyclopedia'!$C$2:$K$999,5)&amp;","&amp;VLOOKUP(A139,'Food Encyclopedia'!$C$2:$K$999,6)</f>
        <v>Apple, golden del, whole without seed, fresh,Washington,,Fruits</v>
      </c>
      <c r="C139" s="8" t="str">
        <f>VLOOKUP(A139,'Food Encyclopedia'!$C$2:$K$999,6)</f>
        <v>Fruits</v>
      </c>
      <c r="D139" s="8" t="str">
        <f>VLOOKUP(A139,'Food Encyclopedia'!$C$2:$K$999,7)</f>
        <v>Fruit</v>
      </c>
      <c r="E139" s="8">
        <f>VLOOKUP(A139,'Absolute Total Monosaccharide C'!$E$2:$T$999,3)</f>
        <v>0.157385</v>
      </c>
      <c r="F139" s="8">
        <f>VLOOKUP(A139,'Absolute Total Monosaccharide C'!$E$2:$T$999,4)</f>
        <v>0.011981</v>
      </c>
      <c r="G139" s="8">
        <f>VLOOKUP(A139,'Absolute Total Monosaccharide C'!$E$2:$T$999,5)</f>
        <v>0.127818</v>
      </c>
      <c r="H139" s="8">
        <f>VLOOKUP(A139,'Absolute Total Monosaccharide C'!$E$2:$T$999,6)</f>
        <v>0.009063</v>
      </c>
      <c r="I139" s="110">
        <f>VLOOKUP(A139,'Absolute Total Monosaccharide C'!$E$2:$T$999,7)</f>
        <v>0.014827</v>
      </c>
      <c r="J139" s="8">
        <f>VLOOKUP(A139,'Absolute Total Monosaccharide C'!$E$2:$T$999,8)</f>
        <v>0.003757</v>
      </c>
      <c r="K139" s="8">
        <f>VLOOKUP(A139,'Absolute Total Monosaccharide C'!$E$2:$T$999,9)</f>
        <v>0.001342</v>
      </c>
      <c r="L139" s="8">
        <f>VLOOKUP(A139,'Absolute Total Monosaccharide C'!$E$2:$T$999,10)</f>
        <v>0</v>
      </c>
      <c r="M139" s="8">
        <f>VLOOKUP(A139,'Absolute Total Monosaccharide C'!$E$2:$T$999,11)</f>
        <v>0.018405</v>
      </c>
      <c r="N139" s="8">
        <f>VLOOKUP(A139,'Absolute Total Monosaccharide C'!$E$2:$T$999,12)</f>
        <v>0</v>
      </c>
      <c r="O139" s="8">
        <f>VLOOKUP(A139,'Absolute Total Monosaccharide C'!$E$2:$T$999,13)</f>
        <v>0</v>
      </c>
      <c r="P139" s="8">
        <f>VLOOKUP(A139,'Absolute Total Monosaccharide C'!$E$2:$T$999,14)</f>
        <v>0.001718</v>
      </c>
      <c r="Q139" s="8">
        <f>VLOOKUP(A139,'Absolute Total Monosaccharide C'!$E$2:$T$999,15)</f>
        <v>0</v>
      </c>
      <c r="R139" s="8">
        <f>VLOOKUP(A139,'Absolute Total Monosaccharide C'!$E$2:$T$999,16)</f>
        <v>0</v>
      </c>
      <c r="S139" s="110">
        <f>VLOOKUP(A139,'Absolute Total Monosaccharide C'!$E$2:$T$999,2)</f>
        <v>10.36</v>
      </c>
      <c r="T139" s="2">
        <v>1.111</v>
      </c>
      <c r="U139" s="8">
        <f t="shared" si="1"/>
        <v>0.02389</v>
      </c>
      <c r="V139" s="2">
        <f t="shared" si="2"/>
        <v>263</v>
      </c>
      <c r="W139" s="8">
        <f t="shared" si="3"/>
        <v>237</v>
      </c>
      <c r="X139" s="8">
        <f t="shared" si="4"/>
        <v>240</v>
      </c>
      <c r="Y139" s="8">
        <f t="shared" si="5"/>
        <v>168</v>
      </c>
      <c r="Z139" s="8">
        <f t="shared" si="6"/>
        <v>235</v>
      </c>
      <c r="AA139" s="8">
        <f t="shared" si="7"/>
        <v>477</v>
      </c>
      <c r="AB139" s="8">
        <f t="shared" si="8"/>
        <v>405</v>
      </c>
    </row>
    <row r="140" hidden="1">
      <c r="A140" s="2" t="s">
        <v>771</v>
      </c>
      <c r="B140" s="8" t="str">
        <f>VLOOKUP(A140,'Food Encyclopedia'!$C$2:$K$999,3)&amp;","&amp;VLOOKUP(A140,'Food Encyclopedia'!$C$2:$K$999,4)&amp;","&amp;VLOOKUP(A140,'Food Encyclopedia'!$C$2:$K$999,5)&amp;","&amp;VLOOKUP(A140,'Food Encyclopedia'!$C$2:$K$999,6)</f>
        <v>Bean, butter, NA, canned,Signature Select,,Beans, Peas, Legumes, Nuts, Seeds</v>
      </c>
      <c r="C140" s="8" t="str">
        <f>VLOOKUP(A140,'Food Encyclopedia'!$C$2:$K$999,6)</f>
        <v>Beans, Peas, Legumes, Nuts, Seeds</v>
      </c>
      <c r="D140" s="8" t="str">
        <f>VLOOKUP(A140,'Food Encyclopedia'!$C$2:$K$999,7)</f>
        <v>Vegetable</v>
      </c>
      <c r="E140" s="8">
        <f>VLOOKUP(A140,'Absolute Total Monosaccharide C'!$E$2:$T$999,3)</f>
        <v>0.289551</v>
      </c>
      <c r="F140" s="8">
        <f>VLOOKUP(A140,'Absolute Total Monosaccharide C'!$E$2:$T$999,4)</f>
        <v>0.006529</v>
      </c>
      <c r="G140" s="8">
        <f>VLOOKUP(A140,'Absolute Total Monosaccharide C'!$E$2:$T$999,5)</f>
        <v>0.002214</v>
      </c>
      <c r="H140" s="8">
        <f>VLOOKUP(A140,'Absolute Total Monosaccharide C'!$E$2:$T$999,6)</f>
        <v>0.006977</v>
      </c>
      <c r="I140" s="110">
        <f>VLOOKUP(A140,'Absolute Total Monosaccharide C'!$E$2:$T$999,7)</f>
        <v>0.045819</v>
      </c>
      <c r="J140" s="8">
        <f>VLOOKUP(A140,'Absolute Total Monosaccharide C'!$E$2:$T$999,8)</f>
        <v>0.001005</v>
      </c>
      <c r="K140" s="8">
        <f>VLOOKUP(A140,'Absolute Total Monosaccharide C'!$E$2:$T$999,9)</f>
        <v>0.000654</v>
      </c>
      <c r="L140" s="8">
        <f>VLOOKUP(A140,'Absolute Total Monosaccharide C'!$E$2:$T$999,10)</f>
        <v>0.000325</v>
      </c>
      <c r="M140" s="8">
        <f>VLOOKUP(A140,'Absolute Total Monosaccharide C'!$E$2:$T$999,11)</f>
        <v>0.002021</v>
      </c>
      <c r="N140" s="8">
        <f>VLOOKUP(A140,'Absolute Total Monosaccharide C'!$E$2:$T$999,12)</f>
        <v>0</v>
      </c>
      <c r="O140" s="8">
        <f>VLOOKUP(A140,'Absolute Total Monosaccharide C'!$E$2:$T$999,13)</f>
        <v>0</v>
      </c>
      <c r="P140" s="8">
        <f>VLOOKUP(A140,'Absolute Total Monosaccharide C'!$E$2:$T$999,14)</f>
        <v>0.012494</v>
      </c>
      <c r="Q140" s="8">
        <f>VLOOKUP(A140,'Absolute Total Monosaccharide C'!$E$2:$T$999,15)</f>
        <v>0</v>
      </c>
      <c r="R140" s="8">
        <f>VLOOKUP(A140,'Absolute Total Monosaccharide C'!$E$2:$T$999,16)</f>
        <v>0.00053</v>
      </c>
      <c r="S140" s="110">
        <f>VLOOKUP(A140,'Absolute Total Monosaccharide C'!$E$2:$T$999,2)</f>
        <v>10.11</v>
      </c>
      <c r="U140" s="8">
        <f t="shared" si="1"/>
        <v>0.052796</v>
      </c>
      <c r="V140" s="24">
        <f t="shared" si="2"/>
        <v>59</v>
      </c>
      <c r="W140" s="63">
        <f t="shared" si="3"/>
        <v>17</v>
      </c>
      <c r="X140" s="8">
        <f t="shared" si="4"/>
        <v>310</v>
      </c>
      <c r="Y140" s="8">
        <f t="shared" si="5"/>
        <v>436</v>
      </c>
      <c r="Z140" s="8">
        <f t="shared" si="6"/>
        <v>395</v>
      </c>
      <c r="AA140" s="8">
        <f t="shared" si="7"/>
        <v>327</v>
      </c>
      <c r="AB140" s="8">
        <f t="shared" si="8"/>
        <v>453</v>
      </c>
    </row>
    <row r="141" hidden="1">
      <c r="A141" s="2" t="s">
        <v>778</v>
      </c>
      <c r="B141" s="8" t="str">
        <f>VLOOKUP(A141,'Food Encyclopedia'!$C$2:$K$999,3)&amp;","&amp;VLOOKUP(A141,'Food Encyclopedia'!$C$2:$K$999,4)&amp;","&amp;VLOOKUP(A141,'Food Encyclopedia'!$C$2:$K$999,5)&amp;","&amp;VLOOKUP(A141,'Food Encyclopedia'!$C$2:$K$999,6)</f>
        <v>Bean, garbanzo, NA, canned,S&amp;W,Organic garbanzos chick peas,Beans, Peas, Legumes, Nuts, Seeds</v>
      </c>
      <c r="C141" s="8" t="str">
        <f>VLOOKUP(A141,'Food Encyclopedia'!$C$2:$K$999,6)</f>
        <v>Beans, Peas, Legumes, Nuts, Seeds</v>
      </c>
      <c r="D141" s="8" t="str">
        <f>VLOOKUP(A141,'Food Encyclopedia'!$C$2:$K$999,7)</f>
        <v>Vegetable</v>
      </c>
      <c r="E141" s="8">
        <f>VLOOKUP(A141,'Absolute Total Monosaccharide C'!$E$2:$T$999,3)</f>
        <v>0.423058</v>
      </c>
      <c r="F141" s="8">
        <f>VLOOKUP(A141,'Absolute Total Monosaccharide C'!$E$2:$T$999,4)</f>
        <v>0.008698</v>
      </c>
      <c r="G141" s="8">
        <f>VLOOKUP(A141,'Absolute Total Monosaccharide C'!$E$2:$T$999,5)</f>
        <v>0.002514</v>
      </c>
      <c r="H141" s="8">
        <f>VLOOKUP(A141,'Absolute Total Monosaccharide C'!$E$2:$T$999,6)</f>
        <v>0.001979</v>
      </c>
      <c r="I141" s="110">
        <f>VLOOKUP(A141,'Absolute Total Monosaccharide C'!$E$2:$T$999,7)</f>
        <v>0.05101</v>
      </c>
      <c r="J141" s="8">
        <f>VLOOKUP(A141,'Absolute Total Monosaccharide C'!$E$2:$T$999,8)</f>
        <v>0.001488</v>
      </c>
      <c r="K141" s="8">
        <f>VLOOKUP(A141,'Absolute Total Monosaccharide C'!$E$2:$T$999,9)</f>
        <v>0.00076</v>
      </c>
      <c r="L141" s="8">
        <f>VLOOKUP(A141,'Absolute Total Monosaccharide C'!$E$2:$T$999,10)</f>
        <v>0.000152</v>
      </c>
      <c r="M141" s="8">
        <f>VLOOKUP(A141,'Absolute Total Monosaccharide C'!$E$2:$T$999,11)</f>
        <v>0.001622</v>
      </c>
      <c r="N141" s="8">
        <f>VLOOKUP(A141,'Absolute Total Monosaccharide C'!$E$2:$T$999,12)</f>
        <v>0</v>
      </c>
      <c r="O141" s="8">
        <f>VLOOKUP(A141,'Absolute Total Monosaccharide C'!$E$2:$T$999,13)</f>
        <v>0</v>
      </c>
      <c r="P141" s="8">
        <f>VLOOKUP(A141,'Absolute Total Monosaccharide C'!$E$2:$T$999,14)</f>
        <v>0.000877</v>
      </c>
      <c r="Q141" s="8">
        <f>VLOOKUP(A141,'Absolute Total Monosaccharide C'!$E$2:$T$999,15)</f>
        <v>0</v>
      </c>
      <c r="R141" s="8">
        <f>VLOOKUP(A141,'Absolute Total Monosaccharide C'!$E$2:$T$999,16)</f>
        <v>0.000511</v>
      </c>
      <c r="S141" s="110">
        <f>VLOOKUP(A141,'Absolute Total Monosaccharide C'!$E$2:$T$999,2)</f>
        <v>10.38</v>
      </c>
      <c r="U141" s="8">
        <f t="shared" si="1"/>
        <v>0.052989</v>
      </c>
      <c r="V141" s="24">
        <f t="shared" si="2"/>
        <v>58</v>
      </c>
      <c r="W141" s="63">
        <f t="shared" si="3"/>
        <v>10</v>
      </c>
      <c r="X141" s="8">
        <f t="shared" si="4"/>
        <v>534</v>
      </c>
      <c r="Y141" s="8">
        <f t="shared" si="5"/>
        <v>448</v>
      </c>
      <c r="Z141" s="8">
        <f t="shared" si="6"/>
        <v>369</v>
      </c>
      <c r="AA141" s="8">
        <f t="shared" si="7"/>
        <v>544</v>
      </c>
      <c r="AB141" s="8">
        <f t="shared" si="8"/>
        <v>458</v>
      </c>
    </row>
    <row r="142" hidden="1">
      <c r="A142" s="2" t="s">
        <v>885</v>
      </c>
      <c r="B142" s="8" t="str">
        <f>VLOOKUP(A142,'Food Encyclopedia'!$C$2:$K$999,3)&amp;","&amp;VLOOKUP(A142,'Food Encyclopedia'!$C$2:$K$999,4)&amp;","&amp;VLOOKUP(A142,'Food Encyclopedia'!$C$2:$K$999,5)&amp;","&amp;VLOOKUP(A142,'Food Encyclopedia'!$C$2:$K$999,6)</f>
        <v>Real Food For Babies, commercial product, jar,Beech-Nut Naturals,Sweet corns, green bean, Stage 2 (6+ months),Vegetables</v>
      </c>
      <c r="C142" s="8" t="str">
        <f>VLOOKUP(A142,'Food Encyclopedia'!$C$2:$K$999,6)</f>
        <v>Vegetables</v>
      </c>
      <c r="D142" s="8" t="str">
        <f>VLOOKUP(A142,'Food Encyclopedia'!$C$2:$K$999,7)</f>
        <v>Commercial weaning</v>
      </c>
      <c r="E142" s="8">
        <f>VLOOKUP(A142,'Absolute Total Monosaccharide C'!$E$2:$T$999,3)</f>
        <v>0.448316</v>
      </c>
      <c r="F142" s="8">
        <f>VLOOKUP(A142,'Absolute Total Monosaccharide C'!$E$2:$T$999,4)</f>
        <v>0.034573</v>
      </c>
      <c r="G142" s="8">
        <f>VLOOKUP(A142,'Absolute Total Monosaccharide C'!$E$2:$T$999,5)</f>
        <v>0.081344</v>
      </c>
      <c r="H142" s="8">
        <f>VLOOKUP(A142,'Absolute Total Monosaccharide C'!$E$2:$T$999,6)</f>
        <v>0.023048</v>
      </c>
      <c r="I142" s="110">
        <f>VLOOKUP(A142,'Absolute Total Monosaccharide C'!$E$2:$T$999,7)</f>
        <v>0.025002</v>
      </c>
      <c r="J142" s="8">
        <f>VLOOKUP(A142,'Absolute Total Monosaccharide C'!$E$2:$T$999,8)</f>
        <v>0.001224</v>
      </c>
      <c r="K142" s="8">
        <f>VLOOKUP(A142,'Absolute Total Monosaccharide C'!$E$2:$T$999,9)</f>
        <v>0.001281</v>
      </c>
      <c r="L142" s="8">
        <f>VLOOKUP(A142,'Absolute Total Monosaccharide C'!$E$2:$T$999,10)</f>
        <v>0</v>
      </c>
      <c r="M142" s="8">
        <f>VLOOKUP(A142,'Absolute Total Monosaccharide C'!$E$2:$T$999,11)</f>
        <v>0.010046</v>
      </c>
      <c r="N142" s="8">
        <f>VLOOKUP(A142,'Absolute Total Monosaccharide C'!$E$2:$T$999,12)</f>
        <v>0</v>
      </c>
      <c r="O142" s="8">
        <f>VLOOKUP(A142,'Absolute Total Monosaccharide C'!$E$2:$T$999,13)</f>
        <v>0</v>
      </c>
      <c r="P142" s="8">
        <f>VLOOKUP(A142,'Absolute Total Monosaccharide C'!$E$2:$T$999,14)</f>
        <v>0.001499</v>
      </c>
      <c r="Q142" s="8">
        <f>VLOOKUP(A142,'Absolute Total Monosaccharide C'!$E$2:$T$999,15)</f>
        <v>0.002223</v>
      </c>
      <c r="R142" s="8">
        <f>VLOOKUP(A142,'Absolute Total Monosaccharide C'!$E$2:$T$999,16)</f>
        <v>0</v>
      </c>
      <c r="S142" s="110">
        <f>VLOOKUP(A142,'Absolute Total Monosaccharide C'!$E$2:$T$999,2)</f>
        <v>10.18</v>
      </c>
      <c r="T142" s="2">
        <v>0.892346524</v>
      </c>
      <c r="U142" s="8">
        <f t="shared" si="1"/>
        <v>0.04805</v>
      </c>
      <c r="V142" s="2">
        <f t="shared" si="2"/>
        <v>76</v>
      </c>
      <c r="W142" s="8">
        <f t="shared" si="3"/>
        <v>96</v>
      </c>
      <c r="X142" s="63">
        <f t="shared" si="4"/>
        <v>52</v>
      </c>
      <c r="Y142" s="8">
        <f t="shared" si="5"/>
        <v>324</v>
      </c>
      <c r="Z142" s="8">
        <f t="shared" si="6"/>
        <v>249</v>
      </c>
      <c r="AA142" s="124">
        <f t="shared" si="7"/>
        <v>148</v>
      </c>
      <c r="AB142" s="8">
        <f t="shared" si="8"/>
        <v>420</v>
      </c>
    </row>
    <row r="143" hidden="1">
      <c r="A143" s="2" t="s">
        <v>238</v>
      </c>
      <c r="B143" s="8" t="str">
        <f>VLOOKUP(A143,'Food Encyclopedia'!$C$2:$K$999,3)&amp;","&amp;VLOOKUP(A143,'Food Encyclopedia'!$C$2:$K$999,4)&amp;","&amp;VLOOKUP(A143,'Food Encyclopedia'!$C$2:$K$999,5)&amp;","&amp;VLOOKUP(A143,'Food Encyclopedia'!$C$2:$K$999,6)</f>
        <v>Peach, yellow, whole, fresh,HGO Farms,,Fruits</v>
      </c>
      <c r="C143" s="8" t="str">
        <f>VLOOKUP(A143,'Food Encyclopedia'!$C$2:$K$999,6)</f>
        <v>Fruits</v>
      </c>
      <c r="D143" s="8" t="str">
        <f>VLOOKUP(A143,'Food Encyclopedia'!$C$2:$K$999,7)</f>
        <v>Fruit</v>
      </c>
      <c r="E143" s="8">
        <f>VLOOKUP(A143,'Absolute Total Monosaccharide C'!$E$2:$T$999,3)</f>
        <v>0.350792</v>
      </c>
      <c r="F143" s="8">
        <f>VLOOKUP(A143,'Absolute Total Monosaccharide C'!$E$2:$T$999,4)</f>
        <v>0.012755</v>
      </c>
      <c r="G143" s="8">
        <f>VLOOKUP(A143,'Absolute Total Monosaccharide C'!$E$2:$T$999,5)</f>
        <v>0.14002</v>
      </c>
      <c r="H143" s="8">
        <f>VLOOKUP(A143,'Absolute Total Monosaccharide C'!$E$2:$T$999,6)</f>
        <v>0.006447</v>
      </c>
      <c r="I143" s="110">
        <f>VLOOKUP(A143,'Absolute Total Monosaccharide C'!$E$2:$T$999,7)</f>
        <v>0.014805</v>
      </c>
      <c r="J143" s="8">
        <f>VLOOKUP(A143,'Absolute Total Monosaccharide C'!$E$2:$T$999,8)</f>
        <v>0.002319</v>
      </c>
      <c r="K143" s="8">
        <f>VLOOKUP(A143,'Absolute Total Monosaccharide C'!$E$2:$T$999,9)</f>
        <v>0.000939</v>
      </c>
      <c r="L143" s="8">
        <f>VLOOKUP(A143,'Absolute Total Monosaccharide C'!$E$2:$T$999,10)</f>
        <v>0</v>
      </c>
      <c r="M143" s="8">
        <f>VLOOKUP(A143,'Absolute Total Monosaccharide C'!$E$2:$T$999,11)</f>
        <v>0.018229</v>
      </c>
      <c r="N143" s="8">
        <f>VLOOKUP(A143,'Absolute Total Monosaccharide C'!$E$2:$T$999,12)</f>
        <v>0</v>
      </c>
      <c r="O143" s="8">
        <f>VLOOKUP(A143,'Absolute Total Monosaccharide C'!$E$2:$T$999,13)</f>
        <v>0</v>
      </c>
      <c r="P143" s="8">
        <f>VLOOKUP(A143,'Absolute Total Monosaccharide C'!$E$2:$T$999,14)</f>
        <v>0.000329</v>
      </c>
      <c r="Q143" s="8">
        <f>VLOOKUP(A143,'Absolute Total Monosaccharide C'!$E$2:$T$999,15)</f>
        <v>0</v>
      </c>
      <c r="R143" s="8">
        <f>VLOOKUP(A143,'Absolute Total Monosaccharide C'!$E$2:$T$999,16)</f>
        <v>0.000431</v>
      </c>
      <c r="S143" s="110">
        <f>VLOOKUP(A143,'Absolute Total Monosaccharide C'!$E$2:$T$999,2)</f>
        <v>10.29</v>
      </c>
      <c r="T143" s="2">
        <v>0.933</v>
      </c>
      <c r="U143" s="8">
        <f t="shared" si="1"/>
        <v>0.021252</v>
      </c>
      <c r="V143" s="2">
        <f t="shared" si="2"/>
        <v>309</v>
      </c>
      <c r="W143" s="8">
        <f t="shared" si="3"/>
        <v>238</v>
      </c>
      <c r="X143" s="8">
        <f t="shared" si="4"/>
        <v>333</v>
      </c>
      <c r="Y143" s="8">
        <f t="shared" si="5"/>
        <v>171</v>
      </c>
      <c r="Z143" s="8">
        <f t="shared" si="6"/>
        <v>321</v>
      </c>
      <c r="AA143" s="8">
        <f t="shared" si="7"/>
        <v>571</v>
      </c>
      <c r="AB143" s="8">
        <f t="shared" si="8"/>
        <v>409</v>
      </c>
    </row>
    <row r="144" hidden="1">
      <c r="A144" s="2" t="s">
        <v>1547</v>
      </c>
      <c r="B144" s="8" t="str">
        <f>VLOOKUP(A144,'Food Encyclopedia'!$C$2:$K$999,3)&amp;","&amp;VLOOKUP(A144,'Food Encyclopedia'!$C$2:$K$999,4)&amp;","&amp;VLOOKUP(A144,'Food Encyclopedia'!$C$2:$K$999,5)&amp;","&amp;VLOOKUP(A144,'Food Encyclopedia'!$C$2:$K$999,6)</f>
        <v>apricot, NA, seeds, fresh,Sunfood Superfoods,Raw organic sweet apricot kernels,Beans, Peas, Legumes, Nuts, Seeds</v>
      </c>
      <c r="C144" s="8" t="str">
        <f>VLOOKUP(A144,'Food Encyclopedia'!$C$2:$K$999,6)</f>
        <v>Beans, Peas, Legumes, Nuts, Seeds</v>
      </c>
      <c r="D144" s="8" t="str">
        <f>VLOOKUP(A144,'Food Encyclopedia'!$C$2:$K$999,7)</f>
        <v>Nuts/Seeds</v>
      </c>
      <c r="E144" s="8">
        <f>VLOOKUP(A144,'Absolute Total Monosaccharide C'!$E$2:$T$999,3)</f>
        <v>0.031442</v>
      </c>
      <c r="F144" s="8">
        <f>VLOOKUP(A144,'Absolute Total Monosaccharide C'!$E$2:$T$999,4)</f>
        <v>0.005646</v>
      </c>
      <c r="G144" s="8">
        <f>VLOOKUP(A144,'Absolute Total Monosaccharide C'!$E$2:$T$999,5)</f>
        <v>0.009241</v>
      </c>
      <c r="H144" s="8">
        <f>VLOOKUP(A144,'Absolute Total Monosaccharide C'!$E$2:$T$999,6)</f>
        <v>0.004806</v>
      </c>
      <c r="I144" s="110">
        <f>VLOOKUP(A144,'Absolute Total Monosaccharide C'!$E$2:$T$999,7)</f>
        <v>0.0432</v>
      </c>
      <c r="J144" s="8">
        <f>VLOOKUP(A144,'Absolute Total Monosaccharide C'!$E$2:$T$999,8)</f>
        <v>0.001687</v>
      </c>
      <c r="K144" s="8">
        <f>VLOOKUP(A144,'Absolute Total Monosaccharide C'!$E$2:$T$999,9)</f>
        <v>0.001078</v>
      </c>
      <c r="L144" s="111">
        <f>VLOOKUP(A144,'Absolute Total Monosaccharide C'!$E$2:$T$999,10)</f>
        <v>0.0000578</v>
      </c>
      <c r="M144" s="8">
        <f>VLOOKUP(A144,'Absolute Total Monosaccharide C'!$E$2:$T$999,11)</f>
        <v>0.001897</v>
      </c>
      <c r="N144" s="8">
        <f>VLOOKUP(A144,'Absolute Total Monosaccharide C'!$E$2:$T$999,12)</f>
        <v>0</v>
      </c>
      <c r="O144" s="8">
        <f>VLOOKUP(A144,'Absolute Total Monosaccharide C'!$E$2:$T$999,13)</f>
        <v>0</v>
      </c>
      <c r="P144" s="8">
        <f>VLOOKUP(A144,'Absolute Total Monosaccharide C'!$E$2:$T$999,14)</f>
        <v>0.001247</v>
      </c>
      <c r="Q144" s="8">
        <f>VLOOKUP(A144,'Absolute Total Monosaccharide C'!$E$2:$T$999,15)</f>
        <v>0</v>
      </c>
      <c r="R144" s="8">
        <f>VLOOKUP(A144,'Absolute Total Monosaccharide C'!$E$2:$T$999,16)</f>
        <v>0.00036</v>
      </c>
      <c r="S144" s="110">
        <f>VLOOKUP(A144,'Absolute Total Monosaccharide C'!$E$2:$T$999,2)</f>
        <v>11.062</v>
      </c>
      <c r="U144" s="8">
        <f t="shared" si="1"/>
        <v>0.048006</v>
      </c>
      <c r="V144" s="2">
        <f t="shared" si="2"/>
        <v>78</v>
      </c>
      <c r="W144" s="63">
        <f t="shared" si="3"/>
        <v>22</v>
      </c>
      <c r="X144" s="8">
        <f t="shared" si="4"/>
        <v>392</v>
      </c>
      <c r="Y144" s="8">
        <f t="shared" si="5"/>
        <v>440</v>
      </c>
      <c r="Z144" s="8">
        <f t="shared" si="6"/>
        <v>291</v>
      </c>
      <c r="AA144" s="8">
        <f t="shared" si="7"/>
        <v>414</v>
      </c>
      <c r="AB144" s="8">
        <f t="shared" si="8"/>
        <v>462</v>
      </c>
    </row>
    <row r="145" hidden="1">
      <c r="A145" s="2" t="s">
        <v>1524</v>
      </c>
      <c r="B145" s="8" t="str">
        <f>VLOOKUP(A145,'Food Encyclopedia'!$C$2:$K$999,3)&amp;","&amp;VLOOKUP(A145,'Food Encyclopedia'!$C$2:$K$999,4)&amp;","&amp;VLOOKUP(A145,'Food Encyclopedia'!$C$2:$K$999,5)&amp;","&amp;VLOOKUP(A145,'Food Encyclopedia'!$C$2:$K$999,6)</f>
        <v>bean chips, NA, NA, fresh,Beanoriginal From The Farm,Beanitos, sea salt bean chips,Beans, Peas, Legumes, Nuts, Seeds</v>
      </c>
      <c r="C145" s="8" t="str">
        <f>VLOOKUP(A145,'Food Encyclopedia'!$C$2:$K$999,6)</f>
        <v>Beans, Peas, Legumes, Nuts, Seeds</v>
      </c>
      <c r="D145" s="8" t="str">
        <f>VLOOKUP(A145,'Food Encyclopedia'!$C$2:$K$999,7)</f>
        <v>Snack</v>
      </c>
      <c r="E145" s="8">
        <f>VLOOKUP(A145,'Absolute Total Monosaccharide C'!$E$2:$T$999,3)</f>
        <v>0.414977</v>
      </c>
      <c r="F145" s="8">
        <f>VLOOKUP(A145,'Absolute Total Monosaccharide C'!$E$2:$T$999,4)</f>
        <v>0.016545</v>
      </c>
      <c r="G145" s="8">
        <f>VLOOKUP(A145,'Absolute Total Monosaccharide C'!$E$2:$T$999,5)</f>
        <v>0.006397</v>
      </c>
      <c r="H145" s="8">
        <f>VLOOKUP(A145,'Absolute Total Monosaccharide C'!$E$2:$T$999,6)</f>
        <v>0.005873</v>
      </c>
      <c r="I145" s="110">
        <f>VLOOKUP(A145,'Absolute Total Monosaccharide C'!$E$2:$T$999,7)</f>
        <v>0.050456</v>
      </c>
      <c r="J145" s="8">
        <f>VLOOKUP(A145,'Absolute Total Monosaccharide C'!$E$2:$T$999,8)</f>
        <v>0.002489</v>
      </c>
      <c r="K145" s="8">
        <f>VLOOKUP(A145,'Absolute Total Monosaccharide C'!$E$2:$T$999,9)</f>
        <v>0.000538</v>
      </c>
      <c r="L145" s="8">
        <f>VLOOKUP(A145,'Absolute Total Monosaccharide C'!$E$2:$T$999,10)</f>
        <v>0.000514</v>
      </c>
      <c r="M145" s="8">
        <f>VLOOKUP(A145,'Absolute Total Monosaccharide C'!$E$2:$T$999,11)</f>
        <v>0.001463</v>
      </c>
      <c r="N145" s="8">
        <f>VLOOKUP(A145,'Absolute Total Monosaccharide C'!$E$2:$T$999,12)</f>
        <v>0</v>
      </c>
      <c r="O145" s="8">
        <f>VLOOKUP(A145,'Absolute Total Monosaccharide C'!$E$2:$T$999,13)</f>
        <v>0</v>
      </c>
      <c r="P145" s="8">
        <f>VLOOKUP(A145,'Absolute Total Monosaccharide C'!$E$2:$T$999,14)</f>
        <v>0.00214</v>
      </c>
      <c r="Q145" s="8">
        <f>VLOOKUP(A145,'Absolute Total Monosaccharide C'!$E$2:$T$999,15)</f>
        <v>0</v>
      </c>
      <c r="R145" s="8">
        <f>VLOOKUP(A145,'Absolute Total Monosaccharide C'!$E$2:$T$999,16)</f>
        <v>0.000555</v>
      </c>
      <c r="S145" s="110">
        <f>VLOOKUP(A145,'Absolute Total Monosaccharide C'!$E$2:$T$999,2)</f>
        <v>9.95</v>
      </c>
      <c r="U145" s="8">
        <f t="shared" si="1"/>
        <v>0.056329</v>
      </c>
      <c r="V145" s="24">
        <f t="shared" si="2"/>
        <v>50</v>
      </c>
      <c r="W145" s="63">
        <f t="shared" si="3"/>
        <v>12</v>
      </c>
      <c r="X145" s="8">
        <f t="shared" si="4"/>
        <v>356</v>
      </c>
      <c r="Y145" s="8">
        <f t="shared" si="5"/>
        <v>453</v>
      </c>
      <c r="Z145" s="8">
        <f t="shared" si="6"/>
        <v>426</v>
      </c>
      <c r="AA145" s="8">
        <f t="shared" si="7"/>
        <v>368</v>
      </c>
      <c r="AB145" s="8">
        <f t="shared" si="8"/>
        <v>465</v>
      </c>
    </row>
    <row r="146" hidden="1">
      <c r="A146" s="2" t="s">
        <v>109</v>
      </c>
      <c r="B146" s="8" t="str">
        <f>VLOOKUP(A146,'Food Encyclopedia'!$C$2:$K$999,3)&amp;","&amp;VLOOKUP(A146,'Food Encyclopedia'!$C$2:$K$999,4)&amp;","&amp;VLOOKUP(A146,'Food Encyclopedia'!$C$2:$K$999,5)&amp;","&amp;VLOOKUP(A146,'Food Encyclopedia'!$C$2:$K$999,6)</f>
        <v>Apple, honeyscrisp, peel only, fresh,Chelan Fresh,,Fruits</v>
      </c>
      <c r="C146" s="8" t="str">
        <f>VLOOKUP(A146,'Food Encyclopedia'!$C$2:$K$999,6)</f>
        <v>Fruits</v>
      </c>
      <c r="D146" s="8" t="str">
        <f>VLOOKUP(A146,'Food Encyclopedia'!$C$2:$K$999,7)</f>
        <v>Fruit</v>
      </c>
      <c r="E146" s="8">
        <f>VLOOKUP(A146,'Absolute Total Monosaccharide C'!$E$2:$T$999,3)</f>
        <v>0.18104</v>
      </c>
      <c r="F146" s="8">
        <f>VLOOKUP(A146,'Absolute Total Monosaccharide C'!$E$2:$T$999,4)</f>
        <v>0.012947</v>
      </c>
      <c r="G146" s="8">
        <f>VLOOKUP(A146,'Absolute Total Monosaccharide C'!$E$2:$T$999,5)</f>
        <v>0.108158</v>
      </c>
      <c r="H146" s="8">
        <f>VLOOKUP(A146,'Absolute Total Monosaccharide C'!$E$2:$T$999,6)</f>
        <v>0.010709</v>
      </c>
      <c r="I146" s="110">
        <f>VLOOKUP(A146,'Absolute Total Monosaccharide C'!$E$2:$T$999,7)</f>
        <v>0.017728</v>
      </c>
      <c r="J146" s="8">
        <f>VLOOKUP(A146,'Absolute Total Monosaccharide C'!$E$2:$T$999,8)</f>
        <v>0.003311</v>
      </c>
      <c r="K146" s="8">
        <f>VLOOKUP(A146,'Absolute Total Monosaccharide C'!$E$2:$T$999,9)</f>
        <v>0.001578</v>
      </c>
      <c r="L146" s="8">
        <f>VLOOKUP(A146,'Absolute Total Monosaccharide C'!$E$2:$T$999,10)</f>
        <v>0</v>
      </c>
      <c r="M146" s="8">
        <f>VLOOKUP(A146,'Absolute Total Monosaccharide C'!$E$2:$T$999,11)</f>
        <v>0.022436</v>
      </c>
      <c r="N146" s="8">
        <f>VLOOKUP(A146,'Absolute Total Monosaccharide C'!$E$2:$T$999,12)</f>
        <v>0</v>
      </c>
      <c r="O146" s="8">
        <f>VLOOKUP(A146,'Absolute Total Monosaccharide C'!$E$2:$T$999,13)</f>
        <v>0</v>
      </c>
      <c r="P146" s="8">
        <f>VLOOKUP(A146,'Absolute Total Monosaccharide C'!$E$2:$T$999,14)</f>
        <v>0.001105</v>
      </c>
      <c r="Q146" s="8">
        <f>VLOOKUP(A146,'Absolute Total Monosaccharide C'!$E$2:$T$999,15)</f>
        <v>0</v>
      </c>
      <c r="R146" s="8">
        <f>VLOOKUP(A146,'Absolute Total Monosaccharide C'!$E$2:$T$999,16)</f>
        <v>0</v>
      </c>
      <c r="S146" s="110">
        <f>VLOOKUP(A146,'Absolute Total Monosaccharide C'!$E$2:$T$999,2)</f>
        <v>10.27</v>
      </c>
      <c r="U146" s="8">
        <f t="shared" si="1"/>
        <v>0.028437</v>
      </c>
      <c r="V146" s="2">
        <f t="shared" si="2"/>
        <v>210</v>
      </c>
      <c r="W146" s="8">
        <f t="shared" si="3"/>
        <v>181</v>
      </c>
      <c r="X146" s="8">
        <f t="shared" si="4"/>
        <v>203</v>
      </c>
      <c r="Y146" s="8">
        <f t="shared" si="5"/>
        <v>102</v>
      </c>
      <c r="Z146" s="8">
        <f t="shared" si="6"/>
        <v>182</v>
      </c>
      <c r="AA146" s="8">
        <f t="shared" si="7"/>
        <v>384</v>
      </c>
      <c r="AB146" s="8">
        <f t="shared" si="8"/>
        <v>283</v>
      </c>
    </row>
    <row r="147" hidden="1">
      <c r="A147" s="2" t="s">
        <v>761</v>
      </c>
      <c r="B147" s="8" t="str">
        <f>VLOOKUP(A147,'Food Encyclopedia'!$C$2:$K$999,3)&amp;","&amp;VLOOKUP(A147,'Food Encyclopedia'!$C$2:$K$999,4)&amp;","&amp;VLOOKUP(A147,'Food Encyclopedia'!$C$2:$K$999,5)&amp;","&amp;VLOOKUP(A147,'Food Encyclopedia'!$C$2:$K$999,6)</f>
        <v>Bean, garbanzo, NA, canned,Organics,Organic garbanzo beans,Beans, Peas, Legumes, Nuts, Seeds</v>
      </c>
      <c r="C147" s="8" t="str">
        <f>VLOOKUP(A147,'Food Encyclopedia'!$C$2:$K$999,6)</f>
        <v>Beans, Peas, Legumes, Nuts, Seeds</v>
      </c>
      <c r="D147" s="8" t="str">
        <f>VLOOKUP(A147,'Food Encyclopedia'!$C$2:$K$999,7)</f>
        <v>Vegetable</v>
      </c>
      <c r="E147" s="8">
        <f>VLOOKUP(A147,'Absolute Total Monosaccharide C'!$E$2:$T$999,3)</f>
        <v>0.391161</v>
      </c>
      <c r="F147" s="8">
        <f>VLOOKUP(A147,'Absolute Total Monosaccharide C'!$E$2:$T$999,4)</f>
        <v>0.012416</v>
      </c>
      <c r="G147" s="8">
        <f>VLOOKUP(A147,'Absolute Total Monosaccharide C'!$E$2:$T$999,5)</f>
        <v>0.002855</v>
      </c>
      <c r="H147" s="8">
        <f>VLOOKUP(A147,'Absolute Total Monosaccharide C'!$E$2:$T$999,6)</f>
        <v>0.002187</v>
      </c>
      <c r="I147" s="110">
        <f>VLOOKUP(A147,'Absolute Total Monosaccharide C'!$E$2:$T$999,7)</f>
        <v>0.050521</v>
      </c>
      <c r="J147" s="8">
        <f>VLOOKUP(A147,'Absolute Total Monosaccharide C'!$E$2:$T$999,8)</f>
        <v>0.000735</v>
      </c>
      <c r="K147" s="8">
        <f>VLOOKUP(A147,'Absolute Total Monosaccharide C'!$E$2:$T$999,9)</f>
        <v>0.000768</v>
      </c>
      <c r="L147" s="8">
        <f>VLOOKUP(A147,'Absolute Total Monosaccharide C'!$E$2:$T$999,10)</f>
        <v>0.000138</v>
      </c>
      <c r="M147" s="8">
        <f>VLOOKUP(A147,'Absolute Total Monosaccharide C'!$E$2:$T$999,11)</f>
        <v>0.001359</v>
      </c>
      <c r="N147" s="8">
        <f>VLOOKUP(A147,'Absolute Total Monosaccharide C'!$E$2:$T$999,12)</f>
        <v>0</v>
      </c>
      <c r="O147" s="8">
        <f>VLOOKUP(A147,'Absolute Total Monosaccharide C'!$E$2:$T$999,13)</f>
        <v>0</v>
      </c>
      <c r="P147" s="8">
        <f>VLOOKUP(A147,'Absolute Total Monosaccharide C'!$E$2:$T$999,14)</f>
        <v>0.000773</v>
      </c>
      <c r="Q147" s="8">
        <f>VLOOKUP(A147,'Absolute Total Monosaccharide C'!$E$2:$T$999,15)</f>
        <v>0</v>
      </c>
      <c r="R147" s="8">
        <f>VLOOKUP(A147,'Absolute Total Monosaccharide C'!$E$2:$T$999,16)</f>
        <v>0.000599</v>
      </c>
      <c r="S147" s="110">
        <f>VLOOKUP(A147,'Absolute Total Monosaccharide C'!$E$2:$T$999,2)</f>
        <v>10.11</v>
      </c>
      <c r="U147" s="8">
        <f t="shared" si="1"/>
        <v>0.052708</v>
      </c>
      <c r="V147" s="2">
        <f t="shared" si="2"/>
        <v>60</v>
      </c>
      <c r="W147" s="63">
        <f t="shared" si="3"/>
        <v>11</v>
      </c>
      <c r="X147" s="8">
        <f t="shared" si="4"/>
        <v>516</v>
      </c>
      <c r="Y147" s="8">
        <f t="shared" si="5"/>
        <v>457</v>
      </c>
      <c r="Z147" s="8">
        <f t="shared" si="6"/>
        <v>364</v>
      </c>
      <c r="AA147" s="8">
        <f t="shared" si="7"/>
        <v>527</v>
      </c>
      <c r="AB147" s="8">
        <f t="shared" si="8"/>
        <v>468</v>
      </c>
    </row>
    <row r="148" hidden="1">
      <c r="A148" s="2" t="s">
        <v>415</v>
      </c>
      <c r="B148" s="8" t="str">
        <f>VLOOKUP(A148,'Food Encyclopedia'!$C$2:$K$999,3)&amp;","&amp;VLOOKUP(A148,'Food Encyclopedia'!$C$2:$K$999,4)&amp;","&amp;VLOOKUP(A148,'Food Encyclopedia'!$C$2:$K$999,5)&amp;","&amp;VLOOKUP(A148,'Food Encyclopedia'!$C$2:$K$999,6)</f>
        <v>Bell pepper, green, whole without seed, fresh,Pam Pak,,Vegetables</v>
      </c>
      <c r="C148" s="8" t="str">
        <f>VLOOKUP(A148,'Food Encyclopedia'!$C$2:$K$999,6)</f>
        <v>Vegetables</v>
      </c>
      <c r="D148" s="8" t="str">
        <f>VLOOKUP(A148,'Food Encyclopedia'!$C$2:$K$999,7)</f>
        <v>Vegetable</v>
      </c>
      <c r="E148" s="8">
        <f>VLOOKUP(A148,'Absolute Total Monosaccharide C'!$E$2:$T$999,3)</f>
        <v>0.208052</v>
      </c>
      <c r="F148" s="8">
        <f>VLOOKUP(A148,'Absolute Total Monosaccharide C'!$E$2:$T$999,4)</f>
        <v>0.027355</v>
      </c>
      <c r="G148" s="8">
        <f>VLOOKUP(A148,'Absolute Total Monosaccharide C'!$E$2:$T$999,5)</f>
        <v>0.011045</v>
      </c>
      <c r="H148" s="8">
        <f>VLOOKUP(A148,'Absolute Total Monosaccharide C'!$E$2:$T$999,6)</f>
        <v>0.008961</v>
      </c>
      <c r="I148" s="110">
        <f>VLOOKUP(A148,'Absolute Total Monosaccharide C'!$E$2:$T$999,7)</f>
        <v>0.008751</v>
      </c>
      <c r="J148" s="8">
        <f>VLOOKUP(A148,'Absolute Total Monosaccharide C'!$E$2:$T$999,8)</f>
        <v>0.003918</v>
      </c>
      <c r="K148" s="8">
        <f>VLOOKUP(A148,'Absolute Total Monosaccharide C'!$E$2:$T$999,9)</f>
        <v>0.003129</v>
      </c>
      <c r="L148" s="8">
        <f>VLOOKUP(A148,'Absolute Total Monosaccharide C'!$E$2:$T$999,10)</f>
        <v>0</v>
      </c>
      <c r="M148" s="8">
        <f>VLOOKUP(A148,'Absolute Total Monosaccharide C'!$E$2:$T$999,11)</f>
        <v>0.039184</v>
      </c>
      <c r="N148" s="8">
        <f>VLOOKUP(A148,'Absolute Total Monosaccharide C'!$E$2:$T$999,12)</f>
        <v>0</v>
      </c>
      <c r="O148" s="8">
        <f>VLOOKUP(A148,'Absolute Total Monosaccharide C'!$E$2:$T$999,13)</f>
        <v>0</v>
      </c>
      <c r="P148" s="8">
        <f>VLOOKUP(A148,'Absolute Total Monosaccharide C'!$E$2:$T$999,14)</f>
        <v>0.002244</v>
      </c>
      <c r="Q148" s="8">
        <f>VLOOKUP(A148,'Absolute Total Monosaccharide C'!$E$2:$T$999,15)</f>
        <v>0</v>
      </c>
      <c r="R148" s="8">
        <f>VLOOKUP(A148,'Absolute Total Monosaccharide C'!$E$2:$T$999,16)</f>
        <v>0.000426</v>
      </c>
      <c r="S148" s="110">
        <f>VLOOKUP(A148,'Absolute Total Monosaccharide C'!$E$2:$T$999,2)</f>
        <v>10</v>
      </c>
      <c r="T148" s="2">
        <v>0.672066031</v>
      </c>
      <c r="U148" s="8">
        <f t="shared" si="1"/>
        <v>0.017712</v>
      </c>
      <c r="V148" s="2">
        <f t="shared" si="2"/>
        <v>381</v>
      </c>
      <c r="W148" s="8">
        <f t="shared" si="3"/>
        <v>401</v>
      </c>
      <c r="X148" s="8">
        <f t="shared" si="4"/>
        <v>245</v>
      </c>
      <c r="Y148" s="63">
        <f t="shared" si="5"/>
        <v>33</v>
      </c>
      <c r="Z148" s="8">
        <f t="shared" si="6"/>
        <v>60</v>
      </c>
      <c r="AA148" s="8">
        <f t="shared" si="7"/>
        <v>646</v>
      </c>
      <c r="AB148" s="8">
        <f t="shared" si="8"/>
        <v>434</v>
      </c>
    </row>
    <row r="149" hidden="1">
      <c r="A149" s="2" t="s">
        <v>202</v>
      </c>
      <c r="B149" s="8" t="str">
        <f>VLOOKUP(A149,'Food Encyclopedia'!$C$2:$K$999,3)&amp;","&amp;VLOOKUP(A149,'Food Encyclopedia'!$C$2:$K$999,4)&amp;","&amp;VLOOKUP(A149,'Food Encyclopedia'!$C$2:$K$999,5)&amp;","&amp;VLOOKUP(A149,'Food Encyclopedia'!$C$2:$K$999,6)</f>
        <v>Aprium, interspecifc, whole, fresh,NA,,Fruits</v>
      </c>
      <c r="C149" s="8" t="str">
        <f>VLOOKUP(A149,'Food Encyclopedia'!$C$2:$K$999,6)</f>
        <v>Fruits</v>
      </c>
      <c r="D149" s="8" t="str">
        <f>VLOOKUP(A149,'Food Encyclopedia'!$C$2:$K$999,7)</f>
        <v>Fruit</v>
      </c>
      <c r="E149" s="8">
        <f>VLOOKUP(A149,'Absolute Total Monosaccharide C'!$E$2:$T$999,3)</f>
        <v>0.268881</v>
      </c>
      <c r="F149" s="8">
        <f>VLOOKUP(A149,'Absolute Total Monosaccharide C'!$E$2:$T$999,4)</f>
        <v>0.009486</v>
      </c>
      <c r="G149" s="8">
        <f>VLOOKUP(A149,'Absolute Total Monosaccharide C'!$E$2:$T$999,5)</f>
        <v>0.081905</v>
      </c>
      <c r="H149" s="8">
        <f>VLOOKUP(A149,'Absolute Total Monosaccharide C'!$E$2:$T$999,6)</f>
        <v>0.006927</v>
      </c>
      <c r="I149" s="110">
        <f>VLOOKUP(A149,'Absolute Total Monosaccharide C'!$E$2:$T$999,7)</f>
        <v>0.013454</v>
      </c>
      <c r="J149" s="8">
        <f>VLOOKUP(A149,'Absolute Total Monosaccharide C'!$E$2:$T$999,8)</f>
        <v>0.001462</v>
      </c>
      <c r="K149" s="8">
        <f>VLOOKUP(A149,'Absolute Total Monosaccharide C'!$E$2:$T$999,9)</f>
        <v>0.001427</v>
      </c>
      <c r="L149" s="8">
        <f>VLOOKUP(A149,'Absolute Total Monosaccharide C'!$E$2:$T$999,10)</f>
        <v>0</v>
      </c>
      <c r="M149" s="8">
        <f>VLOOKUP(A149,'Absolute Total Monosaccharide C'!$E$2:$T$999,11)</f>
        <v>0.018524</v>
      </c>
      <c r="N149" s="8">
        <f>VLOOKUP(A149,'Absolute Total Monosaccharide C'!$E$2:$T$999,12)</f>
        <v>0</v>
      </c>
      <c r="O149" s="8">
        <f>VLOOKUP(A149,'Absolute Total Monosaccharide C'!$E$2:$T$999,13)</f>
        <v>0</v>
      </c>
      <c r="P149" s="8">
        <f>VLOOKUP(A149,'Absolute Total Monosaccharide C'!$E$2:$T$999,14)</f>
        <v>0.000821</v>
      </c>
      <c r="Q149" s="8">
        <f>VLOOKUP(A149,'Absolute Total Monosaccharide C'!$E$2:$T$999,15)</f>
        <v>0</v>
      </c>
      <c r="R149" s="8">
        <f>VLOOKUP(A149,'Absolute Total Monosaccharide C'!$E$2:$T$999,16)</f>
        <v>0</v>
      </c>
      <c r="S149" s="110">
        <f>VLOOKUP(A149,'Absolute Total Monosaccharide C'!$E$2:$T$999,2)</f>
        <v>10.26</v>
      </c>
      <c r="U149" s="8">
        <f t="shared" si="1"/>
        <v>0.020381</v>
      </c>
      <c r="V149" s="2">
        <f t="shared" si="2"/>
        <v>331</v>
      </c>
      <c r="W149" s="8">
        <f t="shared" si="3"/>
        <v>261</v>
      </c>
      <c r="X149" s="8">
        <f t="shared" si="4"/>
        <v>314</v>
      </c>
      <c r="Y149" s="8">
        <f t="shared" si="5"/>
        <v>165</v>
      </c>
      <c r="Z149" s="8">
        <f t="shared" si="6"/>
        <v>208</v>
      </c>
      <c r="AA149" s="8">
        <f t="shared" si="7"/>
        <v>575</v>
      </c>
      <c r="AB149" s="8">
        <f t="shared" si="8"/>
        <v>426</v>
      </c>
    </row>
    <row r="150" hidden="1">
      <c r="A150" s="2" t="s">
        <v>208</v>
      </c>
      <c r="B150" s="8" t="str">
        <f>VLOOKUP(A150,'Food Encyclopedia'!$C$2:$K$999,3)&amp;","&amp;VLOOKUP(A150,'Food Encyclopedia'!$C$2:$K$999,4)&amp;","&amp;VLOOKUP(A150,'Food Encyclopedia'!$C$2:$K$999,5)&amp;","&amp;VLOOKUP(A150,'Food Encyclopedia'!$C$2:$K$999,6)</f>
        <v>Plum, black, whole, fresh,NA,,Fruits</v>
      </c>
      <c r="C150" s="8" t="str">
        <f>VLOOKUP(A150,'Food Encyclopedia'!$C$2:$K$999,6)</f>
        <v>Fruits</v>
      </c>
      <c r="D150" s="8" t="str">
        <f>VLOOKUP(A150,'Food Encyclopedia'!$C$2:$K$999,7)</f>
        <v>Fruit</v>
      </c>
      <c r="E150" s="8">
        <f>VLOOKUP(A150,'Absolute Total Monosaccharide C'!$E$2:$T$999,3)</f>
        <v>0.232789</v>
      </c>
      <c r="F150" s="8">
        <f>VLOOKUP(A150,'Absolute Total Monosaccharide C'!$E$2:$T$999,4)</f>
        <v>0.023812</v>
      </c>
      <c r="G150" s="8">
        <f>VLOOKUP(A150,'Absolute Total Monosaccharide C'!$E$2:$T$999,5)</f>
        <v>0.09368</v>
      </c>
      <c r="H150" s="8">
        <f>VLOOKUP(A150,'Absolute Total Monosaccharide C'!$E$2:$T$999,6)</f>
        <v>0.005653</v>
      </c>
      <c r="I150" s="110">
        <f>VLOOKUP(A150,'Absolute Total Monosaccharide C'!$E$2:$T$999,7)</f>
        <v>0.012314</v>
      </c>
      <c r="J150" s="8">
        <f>VLOOKUP(A150,'Absolute Total Monosaccharide C'!$E$2:$T$999,8)</f>
        <v>0.001279</v>
      </c>
      <c r="K150" s="8">
        <f>VLOOKUP(A150,'Absolute Total Monosaccharide C'!$E$2:$T$999,9)</f>
        <v>0.001198</v>
      </c>
      <c r="L150" s="8">
        <f>VLOOKUP(A150,'Absolute Total Monosaccharide C'!$E$2:$T$999,10)</f>
        <v>0</v>
      </c>
      <c r="M150" s="8">
        <f>VLOOKUP(A150,'Absolute Total Monosaccharide C'!$E$2:$T$999,11)</f>
        <v>0.019867</v>
      </c>
      <c r="N150" s="8">
        <f>VLOOKUP(A150,'Absolute Total Monosaccharide C'!$E$2:$T$999,12)</f>
        <v>0</v>
      </c>
      <c r="O150" s="8">
        <f>VLOOKUP(A150,'Absolute Total Monosaccharide C'!$E$2:$T$999,13)</f>
        <v>0</v>
      </c>
      <c r="P150" s="8">
        <f>VLOOKUP(A150,'Absolute Total Monosaccharide C'!$E$2:$T$999,14)</f>
        <v>0</v>
      </c>
      <c r="Q150" s="8">
        <f>VLOOKUP(A150,'Absolute Total Monosaccharide C'!$E$2:$T$999,15)</f>
        <v>0</v>
      </c>
      <c r="R150" s="8">
        <f>VLOOKUP(A150,'Absolute Total Monosaccharide C'!$E$2:$T$999,16)</f>
        <v>0.000416</v>
      </c>
      <c r="S150" s="110">
        <f>VLOOKUP(A150,'Absolute Total Monosaccharide C'!$E$2:$T$999,2)</f>
        <v>10.45</v>
      </c>
      <c r="U150" s="8">
        <f t="shared" si="1"/>
        <v>0.017967</v>
      </c>
      <c r="V150" s="2">
        <f t="shared" si="2"/>
        <v>377</v>
      </c>
      <c r="W150" s="8">
        <f t="shared" si="3"/>
        <v>288</v>
      </c>
      <c r="X150" s="8">
        <f t="shared" si="4"/>
        <v>363</v>
      </c>
      <c r="Y150" s="8">
        <f t="shared" si="5"/>
        <v>141</v>
      </c>
      <c r="Z150" s="8">
        <f t="shared" si="6"/>
        <v>264</v>
      </c>
      <c r="AA150" s="8">
        <f t="shared" si="7"/>
        <v>651</v>
      </c>
      <c r="AB150" s="8">
        <f t="shared" si="8"/>
        <v>429</v>
      </c>
    </row>
    <row r="151" hidden="1">
      <c r="A151" s="2" t="s">
        <v>117</v>
      </c>
      <c r="B151" s="8" t="str">
        <f>VLOOKUP(A151,'Food Encyclopedia'!$C$2:$K$999,3)&amp;","&amp;VLOOKUP(A151,'Food Encyclopedia'!$C$2:$K$999,4)&amp;","&amp;VLOOKUP(A151,'Food Encyclopedia'!$C$2:$K$999,5)&amp;","&amp;VLOOKUP(A151,'Food Encyclopedia'!$C$2:$K$999,6)</f>
        <v>Apple, pink lady, peel only, fresh,Washington,,Fruits</v>
      </c>
      <c r="C151" s="8" t="str">
        <f>VLOOKUP(A151,'Food Encyclopedia'!$C$2:$K$999,6)</f>
        <v>Fruits</v>
      </c>
      <c r="D151" s="8" t="str">
        <f>VLOOKUP(A151,'Food Encyclopedia'!$C$2:$K$999,7)</f>
        <v>Fruit</v>
      </c>
      <c r="E151" s="8">
        <f>VLOOKUP(A151,'Absolute Total Monosaccharide C'!$E$2:$T$999,3)</f>
        <v>0.105303</v>
      </c>
      <c r="F151" s="8">
        <f>VLOOKUP(A151,'Absolute Total Monosaccharide C'!$E$2:$T$999,4)</f>
        <v>0.011806</v>
      </c>
      <c r="G151" s="8">
        <f>VLOOKUP(A151,'Absolute Total Monosaccharide C'!$E$2:$T$999,5)</f>
        <v>0.069531</v>
      </c>
      <c r="H151" s="8">
        <f>VLOOKUP(A151,'Absolute Total Monosaccharide C'!$E$2:$T$999,6)</f>
        <v>0.008841</v>
      </c>
      <c r="I151" s="110">
        <f>VLOOKUP(A151,'Absolute Total Monosaccharide C'!$E$2:$T$999,7)</f>
        <v>0.020543</v>
      </c>
      <c r="J151" s="8">
        <f>VLOOKUP(A151,'Absolute Total Monosaccharide C'!$E$2:$T$999,8)</f>
        <v>0.002271</v>
      </c>
      <c r="K151" s="8">
        <f>VLOOKUP(A151,'Absolute Total Monosaccharide C'!$E$2:$T$999,9)</f>
        <v>0.001398</v>
      </c>
      <c r="L151" s="8">
        <f>VLOOKUP(A151,'Absolute Total Monosaccharide C'!$E$2:$T$999,10)</f>
        <v>0</v>
      </c>
      <c r="M151" s="8">
        <f>VLOOKUP(A151,'Absolute Total Monosaccharide C'!$E$2:$T$999,11)</f>
        <v>0.029755</v>
      </c>
      <c r="N151" s="8">
        <f>VLOOKUP(A151,'Absolute Total Monosaccharide C'!$E$2:$T$999,12)</f>
        <v>0</v>
      </c>
      <c r="O151" s="8">
        <f>VLOOKUP(A151,'Absolute Total Monosaccharide C'!$E$2:$T$999,13)</f>
        <v>0</v>
      </c>
      <c r="P151" s="8">
        <f>VLOOKUP(A151,'Absolute Total Monosaccharide C'!$E$2:$T$999,14)</f>
        <v>0</v>
      </c>
      <c r="Q151" s="8">
        <f>VLOOKUP(A151,'Absolute Total Monosaccharide C'!$E$2:$T$999,15)</f>
        <v>0</v>
      </c>
      <c r="R151" s="8">
        <f>VLOOKUP(A151,'Absolute Total Monosaccharide C'!$E$2:$T$999,16)</f>
        <v>0</v>
      </c>
      <c r="S151" s="110">
        <f>VLOOKUP(A151,'Absolute Total Monosaccharide C'!$E$2:$T$999,2)</f>
        <v>10.47</v>
      </c>
      <c r="U151" s="8">
        <f t="shared" si="1"/>
        <v>0.029384</v>
      </c>
      <c r="V151" s="2">
        <f t="shared" si="2"/>
        <v>194</v>
      </c>
      <c r="W151" s="8">
        <f t="shared" si="3"/>
        <v>146</v>
      </c>
      <c r="X151" s="8">
        <f t="shared" si="4"/>
        <v>249</v>
      </c>
      <c r="Y151" s="8">
        <f t="shared" si="5"/>
        <v>60</v>
      </c>
      <c r="Z151" s="8">
        <f t="shared" si="6"/>
        <v>216</v>
      </c>
      <c r="AA151" s="8">
        <f t="shared" si="7"/>
        <v>395</v>
      </c>
      <c r="AB151" s="124">
        <f t="shared" si="8"/>
        <v>206</v>
      </c>
    </row>
    <row r="152" hidden="1">
      <c r="A152" s="2" t="s">
        <v>1049</v>
      </c>
      <c r="B152" s="8" t="str">
        <f>VLOOKUP(A152,'Food Encyclopedia'!$C$2:$K$999,3)&amp;","&amp;VLOOKUP(A152,'Food Encyclopedia'!$C$2:$K$999,4)&amp;","&amp;VLOOKUP(A152,'Food Encyclopedia'!$C$2:$K$999,5)&amp;","&amp;VLOOKUP(A152,'Food Encyclopedia'!$C$2:$K$999,6)</f>
        <v>baby food blend, commercial product, pouch,Gerber Organic,Pear (1/4), blueberries (38), apple (1/6), avocado (1/2 tbsp), sitter (2nd foods),Fruits</v>
      </c>
      <c r="C152" s="8" t="str">
        <f>VLOOKUP(A152,'Food Encyclopedia'!$C$2:$K$999,6)</f>
        <v>Fruits</v>
      </c>
      <c r="D152" s="8" t="str">
        <f>VLOOKUP(A152,'Food Encyclopedia'!$C$2:$K$999,7)</f>
        <v>Commercial weaning</v>
      </c>
      <c r="E152" s="8">
        <f>VLOOKUP(A152,'Absolute Total Monosaccharide C'!$E$2:$T$999,3)</f>
        <v>0.122181</v>
      </c>
      <c r="F152" s="8">
        <f>VLOOKUP(A152,'Absolute Total Monosaccharide C'!$E$2:$T$999,4)</f>
        <v>0.011834</v>
      </c>
      <c r="G152" s="8">
        <f>VLOOKUP(A152,'Absolute Total Monosaccharide C'!$E$2:$T$999,5)</f>
        <v>0.121999</v>
      </c>
      <c r="H152" s="8">
        <f>VLOOKUP(A152,'Absolute Total Monosaccharide C'!$E$2:$T$999,6)</f>
        <v>0.04278</v>
      </c>
      <c r="I152" s="110">
        <f>VLOOKUP(A152,'Absolute Total Monosaccharide C'!$E$2:$T$999,7)</f>
        <v>0.014045</v>
      </c>
      <c r="J152" s="8">
        <f>VLOOKUP(A152,'Absolute Total Monosaccharide C'!$E$2:$T$999,8)</f>
        <v>0.001881</v>
      </c>
      <c r="K152" s="8">
        <f>VLOOKUP(A152,'Absolute Total Monosaccharide C'!$E$2:$T$999,9)</f>
        <v>0.001426</v>
      </c>
      <c r="L152" s="8">
        <f>VLOOKUP(A152,'Absolute Total Monosaccharide C'!$E$2:$T$999,10)</f>
        <v>0</v>
      </c>
      <c r="M152" s="8">
        <f>VLOOKUP(A152,'Absolute Total Monosaccharide C'!$E$2:$T$999,11)</f>
        <v>0.017332</v>
      </c>
      <c r="N152" s="8">
        <f>VLOOKUP(A152,'Absolute Total Monosaccharide C'!$E$2:$T$999,12)</f>
        <v>0</v>
      </c>
      <c r="O152" s="8">
        <f>VLOOKUP(A152,'Absolute Total Monosaccharide C'!$E$2:$T$999,13)</f>
        <v>0</v>
      </c>
      <c r="P152" s="8">
        <f>VLOOKUP(A152,'Absolute Total Monosaccharide C'!$E$2:$T$999,14)</f>
        <v>0</v>
      </c>
      <c r="Q152" s="8">
        <f>VLOOKUP(A152,'Absolute Total Monosaccharide C'!$E$2:$T$999,15)</f>
        <v>0.000417</v>
      </c>
      <c r="R152" s="8">
        <f>VLOOKUP(A152,'Absolute Total Monosaccharide C'!$E$2:$T$999,16)</f>
        <v>0</v>
      </c>
      <c r="S152" s="110">
        <f>VLOOKUP(A152,'Absolute Total Monosaccharide C'!$E$2:$T$999,2)</f>
        <v>10.27</v>
      </c>
      <c r="U152" s="8">
        <f t="shared" si="1"/>
        <v>0.056825</v>
      </c>
      <c r="V152" s="24">
        <f t="shared" si="2"/>
        <v>48</v>
      </c>
      <c r="W152" s="8">
        <f t="shared" si="3"/>
        <v>249</v>
      </c>
      <c r="X152" s="63">
        <f t="shared" si="4"/>
        <v>19</v>
      </c>
      <c r="Y152" s="8">
        <f t="shared" si="5"/>
        <v>184</v>
      </c>
      <c r="Z152" s="8">
        <f t="shared" si="6"/>
        <v>210</v>
      </c>
      <c r="AA152" s="8">
        <f t="shared" si="7"/>
        <v>268</v>
      </c>
      <c r="AB152" s="8">
        <f t="shared" si="8"/>
        <v>433</v>
      </c>
    </row>
    <row r="153" hidden="1">
      <c r="A153" s="2" t="s">
        <v>996</v>
      </c>
      <c r="B153" s="8" t="str">
        <f>VLOOKUP(A153,'Food Encyclopedia'!$C$2:$K$999,3)&amp;","&amp;VLOOKUP(A153,'Food Encyclopedia'!$C$2:$K$999,4)&amp;","&amp;VLOOKUP(A153,'Food Encyclopedia'!$C$2:$K$999,5)&amp;","&amp;VLOOKUP(A153,'Food Encyclopedia'!$C$2:$K$999,6)</f>
        <v>Organic Baby Food, commercial product, pouch,Organics,Pumpkin, apricot &amp; Apple, Stage 2 (6+ months),Vegetables</v>
      </c>
      <c r="C153" s="8" t="str">
        <f>VLOOKUP(A153,'Food Encyclopedia'!$C$2:$K$999,6)</f>
        <v>Vegetables</v>
      </c>
      <c r="D153" s="8" t="str">
        <f>VLOOKUP(A153,'Food Encyclopedia'!$C$2:$K$999,7)</f>
        <v>Commercial weaning</v>
      </c>
      <c r="E153" s="8">
        <f>VLOOKUP(A153,'Absolute Total Monosaccharide C'!$E$2:$T$999,3)</f>
        <v>0.332713</v>
      </c>
      <c r="F153" s="8">
        <f>VLOOKUP(A153,'Absolute Total Monosaccharide C'!$E$2:$T$999,4)</f>
        <v>0.024224</v>
      </c>
      <c r="G153" s="8">
        <f>VLOOKUP(A153,'Absolute Total Monosaccharide C'!$E$2:$T$999,5)</f>
        <v>0.076021</v>
      </c>
      <c r="H153" s="8">
        <f>VLOOKUP(A153,'Absolute Total Monosaccharide C'!$E$2:$T$999,6)</f>
        <v>0.011927</v>
      </c>
      <c r="I153" s="110">
        <f>VLOOKUP(A153,'Absolute Total Monosaccharide C'!$E$2:$T$999,7)</f>
        <v>0.011952</v>
      </c>
      <c r="J153" s="8">
        <f>VLOOKUP(A153,'Absolute Total Monosaccharide C'!$E$2:$T$999,8)</f>
        <v>0.002095</v>
      </c>
      <c r="K153" s="8">
        <f>VLOOKUP(A153,'Absolute Total Monosaccharide C'!$E$2:$T$999,9)</f>
        <v>0.002084</v>
      </c>
      <c r="L153" s="8">
        <f>VLOOKUP(A153,'Absolute Total Monosaccharide C'!$E$2:$T$999,10)</f>
        <v>0</v>
      </c>
      <c r="M153" s="8">
        <f>VLOOKUP(A153,'Absolute Total Monosaccharide C'!$E$2:$T$999,11)</f>
        <v>0.020078</v>
      </c>
      <c r="N153" s="8">
        <f>VLOOKUP(A153,'Absolute Total Monosaccharide C'!$E$2:$T$999,12)</f>
        <v>0</v>
      </c>
      <c r="O153" s="8">
        <f>VLOOKUP(A153,'Absolute Total Monosaccharide C'!$E$2:$T$999,13)</f>
        <v>0</v>
      </c>
      <c r="P153" s="8">
        <f>VLOOKUP(A153,'Absolute Total Monosaccharide C'!$E$2:$T$999,14)</f>
        <v>0.001437</v>
      </c>
      <c r="Q153" s="8">
        <f>VLOOKUP(A153,'Absolute Total Monosaccharide C'!$E$2:$T$999,15)</f>
        <v>0.000476</v>
      </c>
      <c r="R153" s="8">
        <f>VLOOKUP(A153,'Absolute Total Monosaccharide C'!$E$2:$T$999,16)</f>
        <v>0</v>
      </c>
      <c r="S153" s="110">
        <f>VLOOKUP(A153,'Absolute Total Monosaccharide C'!$E$2:$T$999,2)</f>
        <v>10.29</v>
      </c>
      <c r="U153" s="8">
        <f t="shared" si="1"/>
        <v>0.023879</v>
      </c>
      <c r="V153" s="2">
        <f t="shared" si="2"/>
        <v>265</v>
      </c>
      <c r="W153" s="8">
        <f t="shared" si="3"/>
        <v>296</v>
      </c>
      <c r="X153" s="8">
        <f t="shared" si="4"/>
        <v>166</v>
      </c>
      <c r="Y153" s="8">
        <f t="shared" si="5"/>
        <v>137</v>
      </c>
      <c r="Z153" s="8">
        <f t="shared" si="6"/>
        <v>117</v>
      </c>
      <c r="AA153" s="8">
        <f t="shared" si="7"/>
        <v>462</v>
      </c>
      <c r="AB153" s="8">
        <f t="shared" si="8"/>
        <v>433</v>
      </c>
    </row>
    <row r="154" hidden="1">
      <c r="A154" s="2" t="s">
        <v>119</v>
      </c>
      <c r="B154" s="8" t="str">
        <f>VLOOKUP(A154,'Food Encyclopedia'!$C$2:$K$999,3)&amp;","&amp;VLOOKUP(A154,'Food Encyclopedia'!$C$2:$K$999,4)&amp;","&amp;VLOOKUP(A154,'Food Encyclopedia'!$C$2:$K$999,5)&amp;","&amp;VLOOKUP(A154,'Food Encyclopedia'!$C$2:$K$999,6)</f>
        <v>Apple, pink lady, flesh only, fresh,Washington,,Fruits</v>
      </c>
      <c r="C154" s="8" t="str">
        <f>VLOOKUP(A154,'Food Encyclopedia'!$C$2:$K$999,6)</f>
        <v>Fruits</v>
      </c>
      <c r="D154" s="8" t="str">
        <f>VLOOKUP(A154,'Food Encyclopedia'!$C$2:$K$999,7)</f>
        <v>Fruit</v>
      </c>
      <c r="E154" s="8">
        <f>VLOOKUP(A154,'Absolute Total Monosaccharide C'!$E$2:$T$999,3)</f>
        <v>0.185288</v>
      </c>
      <c r="F154" s="8">
        <f>VLOOKUP(A154,'Absolute Total Monosaccharide C'!$E$2:$T$999,4)</f>
        <v>0.01184</v>
      </c>
      <c r="G154" s="8">
        <f>VLOOKUP(A154,'Absolute Total Monosaccharide C'!$E$2:$T$999,5)</f>
        <v>0.153186</v>
      </c>
      <c r="H154" s="8">
        <f>VLOOKUP(A154,'Absolute Total Monosaccharide C'!$E$2:$T$999,6)</f>
        <v>0.009646</v>
      </c>
      <c r="I154" s="110">
        <f>VLOOKUP(A154,'Absolute Total Monosaccharide C'!$E$2:$T$999,7)</f>
        <v>0.015498</v>
      </c>
      <c r="J154" s="8">
        <f>VLOOKUP(A154,'Absolute Total Monosaccharide C'!$E$2:$T$999,8)</f>
        <v>0.003897</v>
      </c>
      <c r="K154" s="8">
        <f>VLOOKUP(A154,'Absolute Total Monosaccharide C'!$E$2:$T$999,9)</f>
        <v>0.001124</v>
      </c>
      <c r="L154" s="8">
        <f>VLOOKUP(A154,'Absolute Total Monosaccharide C'!$E$2:$T$999,10)</f>
        <v>0</v>
      </c>
      <c r="M154" s="8">
        <f>VLOOKUP(A154,'Absolute Total Monosaccharide C'!$E$2:$T$999,11)</f>
        <v>0.015456</v>
      </c>
      <c r="N154" s="8">
        <f>VLOOKUP(A154,'Absolute Total Monosaccharide C'!$E$2:$T$999,12)</f>
        <v>0</v>
      </c>
      <c r="O154" s="8">
        <f>VLOOKUP(A154,'Absolute Total Monosaccharide C'!$E$2:$T$999,13)</f>
        <v>0</v>
      </c>
      <c r="P154" s="8">
        <f>VLOOKUP(A154,'Absolute Total Monosaccharide C'!$E$2:$T$999,14)</f>
        <v>0</v>
      </c>
      <c r="Q154" s="8">
        <f>VLOOKUP(A154,'Absolute Total Monosaccharide C'!$E$2:$T$999,15)</f>
        <v>0</v>
      </c>
      <c r="R154" s="8">
        <f>VLOOKUP(A154,'Absolute Total Monosaccharide C'!$E$2:$T$999,16)</f>
        <v>0</v>
      </c>
      <c r="S154" s="110">
        <f>VLOOKUP(A154,'Absolute Total Monosaccharide C'!$E$2:$T$999,2)</f>
        <v>10.42</v>
      </c>
      <c r="U154" s="8">
        <f t="shared" si="1"/>
        <v>0.025144</v>
      </c>
      <c r="V154" s="2">
        <f t="shared" si="2"/>
        <v>248</v>
      </c>
      <c r="W154" s="8">
        <f t="shared" si="3"/>
        <v>221</v>
      </c>
      <c r="X154" s="8">
        <f t="shared" si="4"/>
        <v>224</v>
      </c>
      <c r="Y154" s="8">
        <f t="shared" si="5"/>
        <v>216</v>
      </c>
      <c r="Z154" s="8">
        <f t="shared" si="6"/>
        <v>286</v>
      </c>
      <c r="AA154" s="8">
        <f t="shared" si="7"/>
        <v>445</v>
      </c>
      <c r="AB154" s="8">
        <f t="shared" si="8"/>
        <v>437</v>
      </c>
    </row>
    <row r="155" hidden="1">
      <c r="A155" s="2" t="s">
        <v>263</v>
      </c>
      <c r="B155" s="8" t="str">
        <f>VLOOKUP(A155,'Food Encyclopedia'!$C$2:$K$999,3)&amp;","&amp;VLOOKUP(A155,'Food Encyclopedia'!$C$2:$K$999,4)&amp;","&amp;VLOOKUP(A155,'Food Encyclopedia'!$C$2:$K$999,5)&amp;","&amp;VLOOKUP(A155,'Food Encyclopedia'!$C$2:$K$999,6)</f>
        <v>Tomato, Twilights, whole , fresh,Nature Sweet,,Vegetables</v>
      </c>
      <c r="C155" s="8" t="str">
        <f>VLOOKUP(A155,'Food Encyclopedia'!$C$2:$K$999,6)</f>
        <v>Vegetables</v>
      </c>
      <c r="D155" s="8" t="str">
        <f>VLOOKUP(A155,'Food Encyclopedia'!$C$2:$K$999,7)</f>
        <v>Fruit</v>
      </c>
      <c r="E155" s="8">
        <f>VLOOKUP(A155,'Absolute Total Monosaccharide C'!$E$2:$T$999,3)</f>
        <v>0.230019</v>
      </c>
      <c r="F155" s="8">
        <f>VLOOKUP(A155,'Absolute Total Monosaccharide C'!$E$2:$T$999,4)</f>
        <v>0.014886</v>
      </c>
      <c r="G155" s="8">
        <f>VLOOKUP(A155,'Absolute Total Monosaccharide C'!$E$2:$T$999,5)</f>
        <v>0.065679</v>
      </c>
      <c r="H155" s="8">
        <f>VLOOKUP(A155,'Absolute Total Monosaccharide C'!$E$2:$T$999,6)</f>
        <v>0.010555</v>
      </c>
      <c r="I155" s="110">
        <f>VLOOKUP(A155,'Absolute Total Monosaccharide C'!$E$2:$T$999,7)</f>
        <v>0.009707</v>
      </c>
      <c r="J155" s="8">
        <f>VLOOKUP(A155,'Absolute Total Monosaccharide C'!$E$2:$T$999,8)</f>
        <v>0.000781</v>
      </c>
      <c r="K155" s="8">
        <f>VLOOKUP(A155,'Absolute Total Monosaccharide C'!$E$2:$T$999,9)</f>
        <v>0.001382</v>
      </c>
      <c r="L155" s="8">
        <f>VLOOKUP(A155,'Absolute Total Monosaccharide C'!$E$2:$T$999,10)</f>
        <v>0</v>
      </c>
      <c r="M155" s="8">
        <f>VLOOKUP(A155,'Absolute Total Monosaccharide C'!$E$2:$T$999,11)</f>
        <v>0.026894</v>
      </c>
      <c r="N155" s="8">
        <f>VLOOKUP(A155,'Absolute Total Monosaccharide C'!$E$2:$T$999,12)</f>
        <v>0</v>
      </c>
      <c r="O155" s="8">
        <f>VLOOKUP(A155,'Absolute Total Monosaccharide C'!$E$2:$T$999,13)</f>
        <v>0</v>
      </c>
      <c r="P155" s="8">
        <f>VLOOKUP(A155,'Absolute Total Monosaccharide C'!$E$2:$T$999,14)</f>
        <v>0.003789</v>
      </c>
      <c r="Q155" s="8">
        <f>VLOOKUP(A155,'Absolute Total Monosaccharide C'!$E$2:$T$999,15)</f>
        <v>0</v>
      </c>
      <c r="R155" s="8">
        <f>VLOOKUP(A155,'Absolute Total Monosaccharide C'!$E$2:$T$999,16)</f>
        <v>0</v>
      </c>
      <c r="S155" s="110">
        <f>VLOOKUP(A155,'Absolute Total Monosaccharide C'!$E$2:$T$999,2)</f>
        <v>10.39</v>
      </c>
      <c r="T155" s="2">
        <v>0.768192427</v>
      </c>
      <c r="U155" s="8">
        <f t="shared" si="1"/>
        <v>0.020262</v>
      </c>
      <c r="V155" s="2">
        <f t="shared" si="2"/>
        <v>334</v>
      </c>
      <c r="W155" s="8">
        <f t="shared" si="3"/>
        <v>368</v>
      </c>
      <c r="X155" s="8">
        <f t="shared" si="4"/>
        <v>207</v>
      </c>
      <c r="Y155" s="8">
        <f t="shared" si="5"/>
        <v>73</v>
      </c>
      <c r="Z155" s="8">
        <f t="shared" si="6"/>
        <v>219</v>
      </c>
      <c r="AA155" s="8">
        <f t="shared" si="7"/>
        <v>575</v>
      </c>
      <c r="AB155" s="8">
        <f t="shared" si="8"/>
        <v>441</v>
      </c>
    </row>
    <row r="156" hidden="1">
      <c r="A156" s="2" t="s">
        <v>1233</v>
      </c>
      <c r="B156" s="8" t="str">
        <f>VLOOKUP(A156,'Food Encyclopedia'!$C$2:$K$999,3)&amp;","&amp;VLOOKUP(A156,'Food Encyclopedia'!$C$2:$K$999,4)&amp;","&amp;VLOOKUP(A156,'Food Encyclopedia'!$C$2:$K$999,5)&amp;","&amp;VLOOKUP(A156,'Food Encyclopedia'!$C$2:$K$999,6)</f>
        <v>Lentils, brown, whole grain, dried,Bob's Red Mill,Brown Lentils: Excellent Source of Fibers,Beans, Peas, Legumes, Nuts, Seeds</v>
      </c>
      <c r="C156" s="8" t="str">
        <f>VLOOKUP(A156,'Food Encyclopedia'!$C$2:$K$999,6)</f>
        <v>Beans, Peas, Legumes, Nuts, Seeds</v>
      </c>
      <c r="D156" s="8" t="str">
        <f>VLOOKUP(A156,'Food Encyclopedia'!$C$2:$K$999,7)</f>
        <v>Grains</v>
      </c>
      <c r="E156" s="8">
        <f>VLOOKUP(A156,'Absolute Total Monosaccharide C'!$E$2:$T$999,3)</f>
        <v>0.693645</v>
      </c>
      <c r="F156" s="8">
        <f>VLOOKUP(A156,'Absolute Total Monosaccharide C'!$E$2:$T$999,4)</f>
        <v>0.035906</v>
      </c>
      <c r="G156" s="8">
        <f>VLOOKUP(A156,'Absolute Total Monosaccharide C'!$E$2:$T$999,5)</f>
        <v>0</v>
      </c>
      <c r="H156" s="8">
        <f>VLOOKUP(A156,'Absolute Total Monosaccharide C'!$E$2:$T$999,6)</f>
        <v>0.003387</v>
      </c>
      <c r="I156" s="110">
        <f>VLOOKUP(A156,'Absolute Total Monosaccharide C'!$E$2:$T$999,7)</f>
        <v>0.027073</v>
      </c>
      <c r="J156" s="8">
        <f>VLOOKUP(A156,'Absolute Total Monosaccharide C'!$E$2:$T$999,8)</f>
        <v>0</v>
      </c>
      <c r="K156" s="8">
        <f>VLOOKUP(A156,'Absolute Total Monosaccharide C'!$E$2:$T$999,9)</f>
        <v>0.001685</v>
      </c>
      <c r="L156" s="8">
        <f>VLOOKUP(A156,'Absolute Total Monosaccharide C'!$E$2:$T$999,10)</f>
        <v>0</v>
      </c>
      <c r="M156" s="8">
        <f>VLOOKUP(A156,'Absolute Total Monosaccharide C'!$E$2:$T$999,11)</f>
        <v>0.005795</v>
      </c>
      <c r="N156" s="8">
        <f>VLOOKUP(A156,'Absolute Total Monosaccharide C'!$E$2:$T$999,12)</f>
        <v>0</v>
      </c>
      <c r="O156" s="8">
        <f>VLOOKUP(A156,'Absolute Total Monosaccharide C'!$E$2:$T$999,13)</f>
        <v>0</v>
      </c>
      <c r="P156" s="8">
        <f>VLOOKUP(A156,'Absolute Total Monosaccharide C'!$E$2:$T$999,14)</f>
        <v>0.002637</v>
      </c>
      <c r="Q156" s="8">
        <f>VLOOKUP(A156,'Absolute Total Monosaccharide C'!$E$2:$T$999,15)</f>
        <v>0</v>
      </c>
      <c r="R156" s="8">
        <f>VLOOKUP(A156,'Absolute Total Monosaccharide C'!$E$2:$T$999,16)</f>
        <v>0.001206</v>
      </c>
      <c r="S156" s="110">
        <f>VLOOKUP(A156,'Absolute Total Monosaccharide C'!$E$2:$T$999,2)</f>
        <v>10.31</v>
      </c>
      <c r="U156" s="8">
        <f t="shared" si="1"/>
        <v>0.03046</v>
      </c>
      <c r="V156" s="2">
        <f t="shared" si="2"/>
        <v>181</v>
      </c>
      <c r="W156" s="8">
        <f t="shared" si="3"/>
        <v>82</v>
      </c>
      <c r="X156" s="8">
        <f t="shared" si="4"/>
        <v>441</v>
      </c>
      <c r="Y156" s="8">
        <f t="shared" si="5"/>
        <v>388</v>
      </c>
      <c r="Z156" s="8">
        <f t="shared" si="6"/>
        <v>161</v>
      </c>
      <c r="AA156" s="8">
        <f t="shared" si="7"/>
        <v>523</v>
      </c>
      <c r="AB156" s="8">
        <f t="shared" si="8"/>
        <v>470</v>
      </c>
    </row>
    <row r="157" hidden="1">
      <c r="A157" s="2" t="s">
        <v>768</v>
      </c>
      <c r="B157" s="8" t="str">
        <f>VLOOKUP(A157,'Food Encyclopedia'!$C$2:$K$999,3)&amp;","&amp;VLOOKUP(A157,'Food Encyclopedia'!$C$2:$K$999,4)&amp;","&amp;VLOOKUP(A157,'Food Encyclopedia'!$C$2:$K$999,5)&amp;","&amp;VLOOKUP(A157,'Food Encyclopedia'!$C$2:$K$999,6)</f>
        <v>Bean, blackeye, NA, canned,Signature Select,,Beans, Peas, Legumes, Nuts, Seeds</v>
      </c>
      <c r="C157" s="8" t="str">
        <f>VLOOKUP(A157,'Food Encyclopedia'!$C$2:$K$999,6)</f>
        <v>Beans, Peas, Legumes, Nuts, Seeds</v>
      </c>
      <c r="D157" s="8" t="str">
        <f>VLOOKUP(A157,'Food Encyclopedia'!$C$2:$K$999,7)</f>
        <v>Vegetable</v>
      </c>
      <c r="E157" s="8">
        <f>VLOOKUP(A157,'Absolute Total Monosaccharide C'!$E$2:$T$999,3)</f>
        <v>0.42772</v>
      </c>
      <c r="F157" s="8">
        <f>VLOOKUP(A157,'Absolute Total Monosaccharide C'!$E$2:$T$999,4)</f>
        <v>0.006752</v>
      </c>
      <c r="G157" s="8">
        <f>VLOOKUP(A157,'Absolute Total Monosaccharide C'!$E$2:$T$999,5)</f>
        <v>0.002537</v>
      </c>
      <c r="H157" s="8">
        <f>VLOOKUP(A157,'Absolute Total Monosaccharide C'!$E$2:$T$999,6)</f>
        <v>0.002652</v>
      </c>
      <c r="I157" s="110">
        <f>VLOOKUP(A157,'Absolute Total Monosaccharide C'!$E$2:$T$999,7)</f>
        <v>0.034242</v>
      </c>
      <c r="J157" s="8">
        <f>VLOOKUP(A157,'Absolute Total Monosaccharide C'!$E$2:$T$999,8)</f>
        <v>0.000982</v>
      </c>
      <c r="K157" s="8">
        <f>VLOOKUP(A157,'Absolute Total Monosaccharide C'!$E$2:$T$999,9)</f>
        <v>0.000757</v>
      </c>
      <c r="L157" s="8">
        <f>VLOOKUP(A157,'Absolute Total Monosaccharide C'!$E$2:$T$999,10)</f>
        <v>0.000348</v>
      </c>
      <c r="M157" s="8">
        <f>VLOOKUP(A157,'Absolute Total Monosaccharide C'!$E$2:$T$999,11)</f>
        <v>0.001521</v>
      </c>
      <c r="N157" s="8">
        <f>VLOOKUP(A157,'Absolute Total Monosaccharide C'!$E$2:$T$999,12)</f>
        <v>0</v>
      </c>
      <c r="O157" s="8">
        <f>VLOOKUP(A157,'Absolute Total Monosaccharide C'!$E$2:$T$999,13)</f>
        <v>0</v>
      </c>
      <c r="P157" s="8">
        <f>VLOOKUP(A157,'Absolute Total Monosaccharide C'!$E$2:$T$999,14)</f>
        <v>0.001082</v>
      </c>
      <c r="Q157" s="8">
        <f>VLOOKUP(A157,'Absolute Total Monosaccharide C'!$E$2:$T$999,15)</f>
        <v>0</v>
      </c>
      <c r="R157" s="8">
        <f>VLOOKUP(A157,'Absolute Total Monosaccharide C'!$E$2:$T$999,16)</f>
        <v>0.000594</v>
      </c>
      <c r="S157" s="110">
        <f>VLOOKUP(A157,'Absolute Total Monosaccharide C'!$E$2:$T$999,2)</f>
        <v>10.23</v>
      </c>
      <c r="U157" s="8">
        <f t="shared" si="1"/>
        <v>0.036894</v>
      </c>
      <c r="V157" s="2">
        <f t="shared" si="2"/>
        <v>124</v>
      </c>
      <c r="W157" s="63">
        <f t="shared" si="3"/>
        <v>40</v>
      </c>
      <c r="X157" s="8">
        <f t="shared" si="4"/>
        <v>489</v>
      </c>
      <c r="Y157" s="8">
        <f t="shared" si="5"/>
        <v>451</v>
      </c>
      <c r="Z157" s="8">
        <f t="shared" si="6"/>
        <v>370</v>
      </c>
      <c r="AA157" s="8">
        <f t="shared" si="7"/>
        <v>529</v>
      </c>
      <c r="AB157" s="8">
        <f t="shared" si="8"/>
        <v>491</v>
      </c>
    </row>
    <row r="158" hidden="1">
      <c r="A158" s="2" t="s">
        <v>453</v>
      </c>
      <c r="B158" s="8" t="str">
        <f>VLOOKUP(A158,'Food Encyclopedia'!$C$2:$K$999,3)&amp;","&amp;VLOOKUP(A158,'Food Encyclopedia'!$C$2:$K$999,4)&amp;","&amp;VLOOKUP(A158,'Food Encyclopedia'!$C$2:$K$999,5)&amp;","&amp;VLOOKUP(A158,'Food Encyclopedia'!$C$2:$K$999,6)</f>
        <v>Potato, sweet, whole, flesh,Valperdo Farms,,Vegetables</v>
      </c>
      <c r="C158" s="8" t="str">
        <f>VLOOKUP(A158,'Food Encyclopedia'!$C$2:$K$999,6)</f>
        <v>Vegetables</v>
      </c>
      <c r="D158" s="8" t="str">
        <f>VLOOKUP(A158,'Food Encyclopedia'!$C$2:$K$999,7)</f>
        <v>Vegetable</v>
      </c>
      <c r="E158" s="8">
        <f>VLOOKUP(A158,'Absolute Total Monosaccharide C'!$E$2:$T$999,3)</f>
        <v>0.340607</v>
      </c>
      <c r="F158" s="8">
        <f>VLOOKUP(A158,'Absolute Total Monosaccharide C'!$E$2:$T$999,4)</f>
        <v>0.017969</v>
      </c>
      <c r="G158" s="8">
        <f>VLOOKUP(A158,'Absolute Total Monosaccharide C'!$E$2:$T$999,5)</f>
        <v>0.065814</v>
      </c>
      <c r="H158" s="8">
        <f>VLOOKUP(A158,'Absolute Total Monosaccharide C'!$E$2:$T$999,6)</f>
        <v>0.002648</v>
      </c>
      <c r="I158" s="110">
        <f>VLOOKUP(A158,'Absolute Total Monosaccharide C'!$E$2:$T$999,7)</f>
        <v>0.009689</v>
      </c>
      <c r="J158" s="8">
        <f>VLOOKUP(A158,'Absolute Total Monosaccharide C'!$E$2:$T$999,8)</f>
        <v>0.000482</v>
      </c>
      <c r="K158" s="8">
        <f>VLOOKUP(A158,'Absolute Total Monosaccharide C'!$E$2:$T$999,9)</f>
        <v>0.002366</v>
      </c>
      <c r="L158" s="8">
        <f>VLOOKUP(A158,'Absolute Total Monosaccharide C'!$E$2:$T$999,10)</f>
        <v>0</v>
      </c>
      <c r="M158" s="8">
        <f>VLOOKUP(A158,'Absolute Total Monosaccharide C'!$E$2:$T$999,11)</f>
        <v>0.025925</v>
      </c>
      <c r="N158" s="8">
        <f>VLOOKUP(A158,'Absolute Total Monosaccharide C'!$E$2:$T$999,12)</f>
        <v>0</v>
      </c>
      <c r="O158" s="8">
        <f>VLOOKUP(A158,'Absolute Total Monosaccharide C'!$E$2:$T$999,13)</f>
        <v>0</v>
      </c>
      <c r="P158" s="8">
        <f>VLOOKUP(A158,'Absolute Total Monosaccharide C'!$E$2:$T$999,14)</f>
        <v>0</v>
      </c>
      <c r="Q158" s="8">
        <f>VLOOKUP(A158,'Absolute Total Monosaccharide C'!$E$2:$T$999,15)</f>
        <v>0</v>
      </c>
      <c r="R158" s="8">
        <f>VLOOKUP(A158,'Absolute Total Monosaccharide C'!$E$2:$T$999,16)</f>
        <v>0.00045</v>
      </c>
      <c r="S158" s="110">
        <f>VLOOKUP(A158,'Absolute Total Monosaccharide C'!$E$2:$T$999,2)</f>
        <v>10.38</v>
      </c>
      <c r="T158" s="2">
        <v>1.576677759</v>
      </c>
      <c r="U158" s="8">
        <f t="shared" si="1"/>
        <v>0.012337</v>
      </c>
      <c r="V158" s="2">
        <f t="shared" si="2"/>
        <v>470</v>
      </c>
      <c r="W158" s="8">
        <f t="shared" si="3"/>
        <v>369</v>
      </c>
      <c r="X158" s="8">
        <f t="shared" si="4"/>
        <v>490</v>
      </c>
      <c r="Y158" s="8">
        <f t="shared" si="5"/>
        <v>76</v>
      </c>
      <c r="Z158" s="8">
        <f t="shared" si="6"/>
        <v>98</v>
      </c>
      <c r="AA158" s="8">
        <f t="shared" si="7"/>
        <v>859</v>
      </c>
      <c r="AB158" s="8">
        <f t="shared" si="8"/>
        <v>445</v>
      </c>
    </row>
    <row r="159" hidden="1">
      <c r="A159" s="2" t="s">
        <v>378</v>
      </c>
      <c r="B159" s="8" t="str">
        <f>VLOOKUP(A159,'Food Encyclopedia'!$C$2:$K$999,3)&amp;","&amp;VLOOKUP(A159,'Food Encyclopedia'!$C$2:$K$999,4)&amp;","&amp;VLOOKUP(A159,'Food Encyclopedia'!$C$2:$K$999,5)&amp;","&amp;VLOOKUP(A159,'Food Encyclopedia'!$C$2:$K$999,6)</f>
        <v>Lettuce, iceberg, leaves, fresh,NA,,Vegetables</v>
      </c>
      <c r="C159" s="8" t="str">
        <f>VLOOKUP(A159,'Food Encyclopedia'!$C$2:$K$999,6)</f>
        <v>Vegetables</v>
      </c>
      <c r="D159" s="8" t="str">
        <f>VLOOKUP(A159,'Food Encyclopedia'!$C$2:$K$999,7)</f>
        <v>Vegetable</v>
      </c>
      <c r="E159" s="8">
        <f>VLOOKUP(A159,'Absolute Total Monosaccharide C'!$E$2:$T$999,3)</f>
        <v>0.118397</v>
      </c>
      <c r="F159" s="8">
        <f>VLOOKUP(A159,'Absolute Total Monosaccharide C'!$E$2:$T$999,4)</f>
        <v>0.020955</v>
      </c>
      <c r="G159" s="8">
        <f>VLOOKUP(A159,'Absolute Total Monosaccharide C'!$E$2:$T$999,5)</f>
        <v>0</v>
      </c>
      <c r="H159" s="8">
        <f>VLOOKUP(A159,'Absolute Total Monosaccharide C'!$E$2:$T$999,6)</f>
        <v>0.025164</v>
      </c>
      <c r="I159" s="110">
        <f>VLOOKUP(A159,'Absolute Total Monosaccharide C'!$E$2:$T$999,7)</f>
        <v>0.008702</v>
      </c>
      <c r="J159" s="8">
        <f>VLOOKUP(A159,'Absolute Total Monosaccharide C'!$E$2:$T$999,8)</f>
        <v>0.00455</v>
      </c>
      <c r="K159" s="8">
        <f>VLOOKUP(A159,'Absolute Total Monosaccharide C'!$E$2:$T$999,9)</f>
        <v>0.003707</v>
      </c>
      <c r="L159" s="8">
        <f>VLOOKUP(A159,'Absolute Total Monosaccharide C'!$E$2:$T$999,10)</f>
        <v>0</v>
      </c>
      <c r="M159" s="8">
        <f>VLOOKUP(A159,'Absolute Total Monosaccharide C'!$E$2:$T$999,11)</f>
        <v>0.034567</v>
      </c>
      <c r="N159" s="8">
        <f>VLOOKUP(A159,'Absolute Total Monosaccharide C'!$E$2:$T$999,12)</f>
        <v>0</v>
      </c>
      <c r="O159" s="8">
        <f>VLOOKUP(A159,'Absolute Total Monosaccharide C'!$E$2:$T$999,13)</f>
        <v>0</v>
      </c>
      <c r="P159" s="8">
        <f>VLOOKUP(A159,'Absolute Total Monosaccharide C'!$E$2:$T$999,14)</f>
        <v>0.004576</v>
      </c>
      <c r="Q159" s="8">
        <f>VLOOKUP(A159,'Absolute Total Monosaccharide C'!$E$2:$T$999,15)</f>
        <v>0</v>
      </c>
      <c r="R159" s="8">
        <f>VLOOKUP(A159,'Absolute Total Monosaccharide C'!$E$2:$T$999,16)</f>
        <v>0.001808</v>
      </c>
      <c r="S159" s="110">
        <f>VLOOKUP(A159,'Absolute Total Monosaccharide C'!$E$2:$T$999,2)</f>
        <v>9.94</v>
      </c>
      <c r="T159" s="2">
        <v>0.463824751</v>
      </c>
      <c r="U159" s="8">
        <f t="shared" si="1"/>
        <v>0.033866</v>
      </c>
      <c r="V159" s="2">
        <f t="shared" si="2"/>
        <v>152</v>
      </c>
      <c r="W159" s="8">
        <f t="shared" si="3"/>
        <v>403</v>
      </c>
      <c r="X159" s="63">
        <f t="shared" si="4"/>
        <v>46</v>
      </c>
      <c r="Y159" s="63">
        <f t="shared" si="5"/>
        <v>49</v>
      </c>
      <c r="Z159" s="8">
        <f t="shared" si="6"/>
        <v>39</v>
      </c>
      <c r="AA159" s="8">
        <f t="shared" si="7"/>
        <v>449</v>
      </c>
      <c r="AB159" s="8">
        <f t="shared" si="8"/>
        <v>452</v>
      </c>
    </row>
    <row r="160" hidden="1">
      <c r="A160" s="2" t="s">
        <v>436</v>
      </c>
      <c r="B160" s="8" t="str">
        <f>VLOOKUP(A160,'Food Encyclopedia'!$C$2:$K$999,3)&amp;","&amp;VLOOKUP(A160,'Food Encyclopedia'!$C$2:$K$999,4)&amp;","&amp;VLOOKUP(A160,'Food Encyclopedia'!$C$2:$K$999,5)&amp;","&amp;VLOOKUP(A160,'Food Encyclopedia'!$C$2:$K$999,6)</f>
        <v>Squash, yellow neck, whole, fresh,NA,,Vegetables</v>
      </c>
      <c r="C160" s="8" t="str">
        <f>VLOOKUP(A160,'Food Encyclopedia'!$C$2:$K$999,6)</f>
        <v>Vegetables</v>
      </c>
      <c r="D160" s="8" t="str">
        <f>VLOOKUP(A160,'Food Encyclopedia'!$C$2:$K$999,7)</f>
        <v>Vegetable</v>
      </c>
      <c r="E160" s="8">
        <f>VLOOKUP(A160,'Absolute Total Monosaccharide C'!$E$2:$T$999,3)</f>
        <v>0.242101</v>
      </c>
      <c r="F160" s="8">
        <f>VLOOKUP(A160,'Absolute Total Monosaccharide C'!$E$2:$T$999,4)</f>
        <v>0.034165</v>
      </c>
      <c r="G160" s="8">
        <f>VLOOKUP(A160,'Absolute Total Monosaccharide C'!$E$2:$T$999,5)</f>
        <v>0</v>
      </c>
      <c r="H160" s="8">
        <f>VLOOKUP(A160,'Absolute Total Monosaccharide C'!$E$2:$T$999,6)</f>
        <v>0.011467</v>
      </c>
      <c r="I160" s="110">
        <f>VLOOKUP(A160,'Absolute Total Monosaccharide C'!$E$2:$T$999,7)</f>
        <v>0.010869</v>
      </c>
      <c r="J160" s="8">
        <f>VLOOKUP(A160,'Absolute Total Monosaccharide C'!$E$2:$T$999,8)</f>
        <v>0.003216</v>
      </c>
      <c r="K160" s="8">
        <f>VLOOKUP(A160,'Absolute Total Monosaccharide C'!$E$2:$T$999,9)</f>
        <v>0.0022</v>
      </c>
      <c r="L160" s="8">
        <f>VLOOKUP(A160,'Absolute Total Monosaccharide C'!$E$2:$T$999,10)</f>
        <v>0</v>
      </c>
      <c r="M160" s="8">
        <f>VLOOKUP(A160,'Absolute Total Monosaccharide C'!$E$2:$T$999,11)</f>
        <v>0.02197</v>
      </c>
      <c r="N160" s="8">
        <f>VLOOKUP(A160,'Absolute Total Monosaccharide C'!$E$2:$T$999,12)</f>
        <v>0</v>
      </c>
      <c r="O160" s="8">
        <f>VLOOKUP(A160,'Absolute Total Monosaccharide C'!$E$2:$T$999,13)</f>
        <v>0</v>
      </c>
      <c r="P160" s="8">
        <f>VLOOKUP(A160,'Absolute Total Monosaccharide C'!$E$2:$T$999,14)</f>
        <v>0.00298</v>
      </c>
      <c r="Q160" s="8">
        <f>VLOOKUP(A160,'Absolute Total Monosaccharide C'!$E$2:$T$999,15)</f>
        <v>0</v>
      </c>
      <c r="R160" s="8">
        <f>VLOOKUP(A160,'Absolute Total Monosaccharide C'!$E$2:$T$999,16)</f>
        <v>0.001506</v>
      </c>
      <c r="S160" s="110">
        <f>VLOOKUP(A160,'Absolute Total Monosaccharide C'!$E$2:$T$999,2)</f>
        <v>10.37</v>
      </c>
      <c r="T160" s="2">
        <v>0.822623454</v>
      </c>
      <c r="U160" s="8">
        <f t="shared" si="1"/>
        <v>0.022336</v>
      </c>
      <c r="V160" s="2">
        <f t="shared" si="2"/>
        <v>296</v>
      </c>
      <c r="W160" s="8">
        <f t="shared" si="3"/>
        <v>332</v>
      </c>
      <c r="X160" s="8">
        <f t="shared" si="4"/>
        <v>184</v>
      </c>
      <c r="Y160" s="8">
        <f t="shared" si="5"/>
        <v>110</v>
      </c>
      <c r="Z160" s="8">
        <f t="shared" si="6"/>
        <v>108</v>
      </c>
      <c r="AA160" s="8">
        <f t="shared" si="7"/>
        <v>516</v>
      </c>
      <c r="AB160" s="8">
        <f t="shared" si="8"/>
        <v>442</v>
      </c>
    </row>
    <row r="161" hidden="1">
      <c r="A161" s="2" t="s">
        <v>994</v>
      </c>
      <c r="B161" s="8" t="str">
        <f>VLOOKUP(A161,'Food Encyclopedia'!$C$2:$K$999,3)&amp;","&amp;VLOOKUP(A161,'Food Encyclopedia'!$C$2:$K$999,4)&amp;","&amp;VLOOKUP(A161,'Food Encyclopedia'!$C$2:$K$999,5)&amp;","&amp;VLOOKUP(A161,'Food Encyclopedia'!$C$2:$K$999,6)</f>
        <v>Organic Baby Food, commercial product, pouch,Organics,Apple, peach &amp; prune, Stage 2 (6+ months),Fruits</v>
      </c>
      <c r="C161" s="8" t="str">
        <f>VLOOKUP(A161,'Food Encyclopedia'!$C$2:$K$999,6)</f>
        <v>Fruits</v>
      </c>
      <c r="D161" s="8" t="str">
        <f>VLOOKUP(A161,'Food Encyclopedia'!$C$2:$K$999,7)</f>
        <v>Commercial weaning</v>
      </c>
      <c r="E161" s="8">
        <f>VLOOKUP(A161,'Absolute Total Monosaccharide C'!$E$2:$T$999,3)</f>
        <v>0.222151</v>
      </c>
      <c r="F161" s="8">
        <f>VLOOKUP(A161,'Absolute Total Monosaccharide C'!$E$2:$T$999,4)</f>
        <v>0.013087</v>
      </c>
      <c r="G161" s="8">
        <f>VLOOKUP(A161,'Absolute Total Monosaccharide C'!$E$2:$T$999,5)</f>
        <v>0.142817</v>
      </c>
      <c r="H161" s="8">
        <f>VLOOKUP(A161,'Absolute Total Monosaccharide C'!$E$2:$T$999,6)</f>
        <v>0.010777</v>
      </c>
      <c r="I161" s="110">
        <f>VLOOKUP(A161,'Absolute Total Monosaccharide C'!$E$2:$T$999,7)</f>
        <v>0.011831</v>
      </c>
      <c r="J161" s="8">
        <f>VLOOKUP(A161,'Absolute Total Monosaccharide C'!$E$2:$T$999,8)</f>
        <v>0</v>
      </c>
      <c r="K161" s="8">
        <f>VLOOKUP(A161,'Absolute Total Monosaccharide C'!$E$2:$T$999,9)</f>
        <v>0.001654</v>
      </c>
      <c r="L161" s="8">
        <f>VLOOKUP(A161,'Absolute Total Monosaccharide C'!$E$2:$T$999,10)</f>
        <v>0</v>
      </c>
      <c r="M161" s="8">
        <f>VLOOKUP(A161,'Absolute Total Monosaccharide C'!$E$2:$T$999,11)</f>
        <v>0.019234</v>
      </c>
      <c r="N161" s="8">
        <f>VLOOKUP(A161,'Absolute Total Monosaccharide C'!$E$2:$T$999,12)</f>
        <v>0.000517</v>
      </c>
      <c r="O161" s="8">
        <f>VLOOKUP(A161,'Absolute Total Monosaccharide C'!$E$2:$T$999,13)</f>
        <v>0.000208</v>
      </c>
      <c r="P161" s="8">
        <f>VLOOKUP(A161,'Absolute Total Monosaccharide C'!$E$2:$T$999,14)</f>
        <v>0</v>
      </c>
      <c r="Q161" s="8">
        <f>VLOOKUP(A161,'Absolute Total Monosaccharide C'!$E$2:$T$999,15)</f>
        <v>0</v>
      </c>
      <c r="R161" s="8">
        <f>VLOOKUP(A161,'Absolute Total Monosaccharide C'!$E$2:$T$999,16)</f>
        <v>0.000296</v>
      </c>
      <c r="S161" s="110">
        <f>VLOOKUP(A161,'Absolute Total Monosaccharide C'!$E$2:$T$999,2)</f>
        <v>10.64</v>
      </c>
      <c r="U161" s="8">
        <f t="shared" si="1"/>
        <v>0.022608</v>
      </c>
      <c r="V161" s="2">
        <f t="shared" si="2"/>
        <v>293</v>
      </c>
      <c r="W161" s="8">
        <f t="shared" si="3"/>
        <v>298</v>
      </c>
      <c r="X161" s="8">
        <f t="shared" si="4"/>
        <v>202</v>
      </c>
      <c r="Y161" s="8">
        <f t="shared" si="5"/>
        <v>149</v>
      </c>
      <c r="Z161" s="8">
        <f t="shared" si="6"/>
        <v>167</v>
      </c>
      <c r="AA161" s="8">
        <f t="shared" si="7"/>
        <v>500</v>
      </c>
      <c r="AB161" s="8">
        <f t="shared" si="8"/>
        <v>447</v>
      </c>
    </row>
    <row r="162">
      <c r="A162" s="2" t="s">
        <v>735</v>
      </c>
      <c r="B162" s="8" t="str">
        <f>VLOOKUP(A162,'Food Encyclopedia'!$C$2:$K$999,3)&amp;","&amp;VLOOKUP(A162,'Food Encyclopedia'!$C$2:$K$999,4)&amp;","&amp;VLOOKUP(A162,'Food Encyclopedia'!$C$2:$K$999,5)&amp;","&amp;VLOOKUP(A162,'Food Encyclopedia'!$C$2:$K$999,6)</f>
        <v>Flour, almond, NA, packed,Bob's Red Mill,Super-fine Natural Almond Flour,Beans, Peas, Legumes, Nuts, Seeds</v>
      </c>
      <c r="C162" s="8" t="str">
        <f>VLOOKUP(A162,'Food Encyclopedia'!$C$2:$K$999,6)</f>
        <v>Beans, Peas, Legumes, Nuts, Seeds</v>
      </c>
      <c r="D162" s="8" t="str">
        <f>VLOOKUP(A162,'Food Encyclopedia'!$C$2:$K$999,7)</f>
        <v>Flour</v>
      </c>
      <c r="E162" s="8">
        <f>VLOOKUP(A162,'Absolute Total Monosaccharide C'!$E$2:$T$999,3)</f>
        <v>0.017287</v>
      </c>
      <c r="F162" s="8">
        <f>VLOOKUP(A162,'Absolute Total Monosaccharide C'!$E$2:$T$999,4)</f>
        <v>0.00483</v>
      </c>
      <c r="G162" s="8">
        <f>VLOOKUP(A162,'Absolute Total Monosaccharide C'!$E$2:$T$999,5)</f>
        <v>0.001198</v>
      </c>
      <c r="H162" s="8">
        <f>VLOOKUP(A162,'Absolute Total Monosaccharide C'!$E$2:$T$999,6)</f>
        <v>0.003756</v>
      </c>
      <c r="I162" s="110">
        <f>VLOOKUP(A162,'Absolute Total Monosaccharide C'!$E$2:$T$999,7)</f>
        <v>0.030268</v>
      </c>
      <c r="J162" s="8">
        <f>VLOOKUP(A162,'Absolute Total Monosaccharide C'!$E$2:$T$999,8)</f>
        <v>0.001065</v>
      </c>
      <c r="K162" s="8">
        <f>VLOOKUP(A162,'Absolute Total Monosaccharide C'!$E$2:$T$999,9)</f>
        <v>0.000709</v>
      </c>
      <c r="L162" s="8">
        <f>VLOOKUP(A162,'Absolute Total Monosaccharide C'!$E$2:$T$999,10)</f>
        <v>0</v>
      </c>
      <c r="M162" s="8">
        <f>VLOOKUP(A162,'Absolute Total Monosaccharide C'!$E$2:$T$999,11)</f>
        <v>0.001874</v>
      </c>
      <c r="N162" s="8">
        <f>VLOOKUP(A162,'Absolute Total Monosaccharide C'!$E$2:$T$999,12)</f>
        <v>0</v>
      </c>
      <c r="O162" s="8">
        <f>VLOOKUP(A162,'Absolute Total Monosaccharide C'!$E$2:$T$999,13)</f>
        <v>0</v>
      </c>
      <c r="P162" s="8">
        <f>VLOOKUP(A162,'Absolute Total Monosaccharide C'!$E$2:$T$999,14)</f>
        <v>0.000653</v>
      </c>
      <c r="Q162" s="8">
        <f>VLOOKUP(A162,'Absolute Total Monosaccharide C'!$E$2:$T$999,15)</f>
        <v>0</v>
      </c>
      <c r="R162" s="8">
        <f>VLOOKUP(A162,'Absolute Total Monosaccharide C'!$E$2:$T$999,16)</f>
        <v>0.000357</v>
      </c>
      <c r="S162" s="110">
        <f>VLOOKUP(A162,'Absolute Total Monosaccharide C'!$E$2:$T$999,2)</f>
        <v>10.37</v>
      </c>
      <c r="U162" s="8">
        <f t="shared" si="1"/>
        <v>0.034024</v>
      </c>
      <c r="V162" s="2">
        <f t="shared" si="2"/>
        <v>148</v>
      </c>
      <c r="W162" s="63">
        <f t="shared" si="3"/>
        <v>58</v>
      </c>
      <c r="X162" s="8">
        <f t="shared" si="4"/>
        <v>429</v>
      </c>
      <c r="Y162" s="8">
        <f t="shared" si="5"/>
        <v>441</v>
      </c>
      <c r="Z162" s="8">
        <f t="shared" si="6"/>
        <v>378</v>
      </c>
      <c r="AA162" s="8">
        <f t="shared" si="7"/>
        <v>487</v>
      </c>
      <c r="AB162" s="8">
        <f t="shared" si="8"/>
        <v>499</v>
      </c>
    </row>
    <row r="163" hidden="1">
      <c r="A163" s="2" t="s">
        <v>1304</v>
      </c>
      <c r="B163" s="8" t="str">
        <f>VLOOKUP(A163,'Food Encyclopedia'!$C$2:$K$999,3)&amp;","&amp;VLOOKUP(A163,'Food Encyclopedia'!$C$2:$K$999,4)&amp;","&amp;VLOOKUP(A163,'Food Encyclopedia'!$C$2:$K$999,5)&amp;","&amp;VLOOKUP(A163,'Food Encyclopedia'!$C$2:$K$999,6)</f>
        <v>Spread, Almond butter, NA, NA, fresh,MaraNatha,Natrual California Almond Butter,Beans, Peas, Legumes, Nuts, Seeds</v>
      </c>
      <c r="C163" s="8" t="str">
        <f>VLOOKUP(A163,'Food Encyclopedia'!$C$2:$K$999,6)</f>
        <v>Beans, Peas, Legumes, Nuts, Seeds</v>
      </c>
      <c r="D163" s="8" t="str">
        <f>VLOOKUP(A163,'Food Encyclopedia'!$C$2:$K$999,7)</f>
        <v>Fats</v>
      </c>
      <c r="E163" s="8">
        <f>VLOOKUP(A163,'Absolute Total Monosaccharide C'!$E$2:$T$999,3)</f>
        <v>0.040303</v>
      </c>
      <c r="F163" s="8">
        <f>VLOOKUP(A163,'Absolute Total Monosaccharide C'!$E$2:$T$999,4)</f>
        <v>0.004043</v>
      </c>
      <c r="G163" s="8">
        <f>VLOOKUP(A163,'Absolute Total Monosaccharide C'!$E$2:$T$999,5)</f>
        <v>0.009323</v>
      </c>
      <c r="H163" s="8">
        <f>VLOOKUP(A163,'Absolute Total Monosaccharide C'!$E$2:$T$999,6)</f>
        <v>0.003735</v>
      </c>
      <c r="I163" s="110">
        <f>VLOOKUP(A163,'Absolute Total Monosaccharide C'!$E$2:$T$999,7)</f>
        <v>0.033402</v>
      </c>
      <c r="J163" s="8">
        <f>VLOOKUP(A163,'Absolute Total Monosaccharide C'!$E$2:$T$999,8)</f>
        <v>0.001165</v>
      </c>
      <c r="K163" s="8">
        <f>VLOOKUP(A163,'Absolute Total Monosaccharide C'!$E$2:$T$999,9)</f>
        <v>0.000667</v>
      </c>
      <c r="L163" s="111">
        <f>VLOOKUP(A163,'Absolute Total Monosaccharide C'!$E$2:$T$999,10)</f>
        <v>0.0000432</v>
      </c>
      <c r="M163" s="8">
        <f>VLOOKUP(A163,'Absolute Total Monosaccharide C'!$E$2:$T$999,11)</f>
        <v>0.001298</v>
      </c>
      <c r="N163" s="8">
        <f>VLOOKUP(A163,'Absolute Total Monosaccharide C'!$E$2:$T$999,12)</f>
        <v>0</v>
      </c>
      <c r="O163" s="8">
        <f>VLOOKUP(A163,'Absolute Total Monosaccharide C'!$E$2:$T$999,13)</f>
        <v>0</v>
      </c>
      <c r="P163" s="8">
        <f>VLOOKUP(A163,'Absolute Total Monosaccharide C'!$E$2:$T$999,14)</f>
        <v>0.000482</v>
      </c>
      <c r="Q163" s="8">
        <f>VLOOKUP(A163,'Absolute Total Monosaccharide C'!$E$2:$T$999,15)</f>
        <v>0</v>
      </c>
      <c r="R163" s="8">
        <f>VLOOKUP(A163,'Absolute Total Monosaccharide C'!$E$2:$T$999,16)</f>
        <v>0.000327</v>
      </c>
      <c r="S163" s="110">
        <f>VLOOKUP(A163,'Absolute Total Monosaccharide C'!$E$2:$T$999,2)</f>
        <v>10.255</v>
      </c>
      <c r="U163" s="8">
        <f t="shared" si="1"/>
        <v>0.037137</v>
      </c>
      <c r="V163" s="2">
        <f t="shared" si="2"/>
        <v>123</v>
      </c>
      <c r="W163" s="63">
        <f t="shared" si="3"/>
        <v>42</v>
      </c>
      <c r="X163" s="8">
        <f t="shared" si="4"/>
        <v>430</v>
      </c>
      <c r="Y163" s="8">
        <f t="shared" si="5"/>
        <v>460</v>
      </c>
      <c r="Z163" s="8">
        <f t="shared" si="6"/>
        <v>389</v>
      </c>
      <c r="AA163" s="8">
        <f t="shared" si="7"/>
        <v>472</v>
      </c>
      <c r="AB163" s="8">
        <f t="shared" si="8"/>
        <v>502</v>
      </c>
    </row>
    <row r="164" hidden="1">
      <c r="A164" s="2" t="s">
        <v>1346</v>
      </c>
      <c r="B164" s="8" t="str">
        <f>VLOOKUP(A164,'Food Encyclopedia'!$C$2:$K$999,3)&amp;","&amp;VLOOKUP(A164,'Food Encyclopedia'!$C$2:$K$999,4)&amp;","&amp;VLOOKUP(A164,'Food Encyclopedia'!$C$2:$K$999,5)&amp;","&amp;VLOOKUP(A164,'Food Encyclopedia'!$C$2:$K$999,6)</f>
        <v>Spread, Almond butter, NA, NA, fresh,Once Again,Once Again: Unsweetened &amp; Roasted: creammy Almond Butter,Beans, Peas, Legumes, Nuts, Seeds</v>
      </c>
      <c r="C164" s="8" t="str">
        <f>VLOOKUP(A164,'Food Encyclopedia'!$C$2:$K$999,6)</f>
        <v>Beans, Peas, Legumes, Nuts, Seeds</v>
      </c>
      <c r="D164" s="8" t="str">
        <f>VLOOKUP(A164,'Food Encyclopedia'!$C$2:$K$999,7)</f>
        <v>Fats</v>
      </c>
      <c r="E164" s="8">
        <f>VLOOKUP(A164,'Absolute Total Monosaccharide C'!$E$2:$T$999,3)</f>
        <v>0.023086</v>
      </c>
      <c r="F164" s="8">
        <f>VLOOKUP(A164,'Absolute Total Monosaccharide C'!$E$2:$T$999,4)</f>
        <v>0.005405</v>
      </c>
      <c r="G164" s="8">
        <f>VLOOKUP(A164,'Absolute Total Monosaccharide C'!$E$2:$T$999,5)</f>
        <v>0.006406</v>
      </c>
      <c r="H164" s="8">
        <f>VLOOKUP(A164,'Absolute Total Monosaccharide C'!$E$2:$T$999,6)</f>
        <v>0.003831</v>
      </c>
      <c r="I164" s="110">
        <f>VLOOKUP(A164,'Absolute Total Monosaccharide C'!$E$2:$T$999,7)</f>
        <v>0.032113</v>
      </c>
      <c r="J164" s="8">
        <f>VLOOKUP(A164,'Absolute Total Monosaccharide C'!$E$2:$T$999,8)</f>
        <v>0.001176</v>
      </c>
      <c r="K164" s="8">
        <f>VLOOKUP(A164,'Absolute Total Monosaccharide C'!$E$2:$T$999,9)</f>
        <v>0.000641</v>
      </c>
      <c r="L164" s="111">
        <f>VLOOKUP(A164,'Absolute Total Monosaccharide C'!$E$2:$T$999,10)</f>
        <v>0.0000792</v>
      </c>
      <c r="M164" s="8">
        <f>VLOOKUP(A164,'Absolute Total Monosaccharide C'!$E$2:$T$999,11)</f>
        <v>0.001305</v>
      </c>
      <c r="N164" s="8">
        <f>VLOOKUP(A164,'Absolute Total Monosaccharide C'!$E$2:$T$999,12)</f>
        <v>0</v>
      </c>
      <c r="O164" s="8">
        <f>VLOOKUP(A164,'Absolute Total Monosaccharide C'!$E$2:$T$999,13)</f>
        <v>0</v>
      </c>
      <c r="P164" s="8">
        <f>VLOOKUP(A164,'Absolute Total Monosaccharide C'!$E$2:$T$999,14)</f>
        <v>0.000562</v>
      </c>
      <c r="Q164" s="8">
        <f>VLOOKUP(A164,'Absolute Total Monosaccharide C'!$E$2:$T$999,15)</f>
        <v>0</v>
      </c>
      <c r="R164" s="8">
        <f>VLOOKUP(A164,'Absolute Total Monosaccharide C'!$E$2:$T$999,16)</f>
        <v>0.000399</v>
      </c>
      <c r="S164" s="110">
        <f>VLOOKUP(A164,'Absolute Total Monosaccharide C'!$E$2:$T$999,2)</f>
        <v>9.651</v>
      </c>
      <c r="U164" s="8">
        <f t="shared" si="1"/>
        <v>0.035944</v>
      </c>
      <c r="V164" s="2">
        <f t="shared" si="2"/>
        <v>135</v>
      </c>
      <c r="W164" s="63">
        <f t="shared" si="3"/>
        <v>47</v>
      </c>
      <c r="X164" s="8">
        <f t="shared" si="4"/>
        <v>426</v>
      </c>
      <c r="Y164" s="8">
        <f t="shared" si="5"/>
        <v>459</v>
      </c>
      <c r="Z164" s="8">
        <f t="shared" si="6"/>
        <v>398</v>
      </c>
      <c r="AA164" s="8">
        <f t="shared" si="7"/>
        <v>473</v>
      </c>
      <c r="AB164" s="8">
        <f t="shared" si="8"/>
        <v>506</v>
      </c>
    </row>
    <row r="165" hidden="1">
      <c r="A165" s="2" t="s">
        <v>260</v>
      </c>
      <c r="B165" s="8" t="str">
        <f>VLOOKUP(A165,'Food Encyclopedia'!$C$2:$K$999,3)&amp;","&amp;VLOOKUP(A165,'Food Encyclopedia'!$C$2:$K$999,4)&amp;","&amp;VLOOKUP(A165,'Food Encyclopedia'!$C$2:$K$999,5)&amp;","&amp;VLOOKUP(A165,'Food Encyclopedia'!$C$2:$K$999,6)</f>
        <v>Tomato, Glorys, whole , fresh,Nature Sweet,,Vegetables</v>
      </c>
      <c r="C165" s="8" t="str">
        <f>VLOOKUP(A165,'Food Encyclopedia'!$C$2:$K$999,6)</f>
        <v>Vegetables</v>
      </c>
      <c r="D165" s="8" t="str">
        <f>VLOOKUP(A165,'Food Encyclopedia'!$C$2:$K$999,7)</f>
        <v>Fruit</v>
      </c>
      <c r="E165" s="8">
        <f>VLOOKUP(A165,'Absolute Total Monosaccharide C'!$E$2:$T$999,3)</f>
        <v>0.21621</v>
      </c>
      <c r="F165" s="8">
        <f>VLOOKUP(A165,'Absolute Total Monosaccharide C'!$E$2:$T$999,4)</f>
        <v>0.01624</v>
      </c>
      <c r="G165" s="8">
        <f>VLOOKUP(A165,'Absolute Total Monosaccharide C'!$E$2:$T$999,5)</f>
        <v>0.086674</v>
      </c>
      <c r="H165" s="8">
        <f>VLOOKUP(A165,'Absolute Total Monosaccharide C'!$E$2:$T$999,6)</f>
        <v>0.009631</v>
      </c>
      <c r="I165" s="110">
        <f>VLOOKUP(A165,'Absolute Total Monosaccharide C'!$E$2:$T$999,7)</f>
        <v>0.008584</v>
      </c>
      <c r="J165" s="8">
        <f>VLOOKUP(A165,'Absolute Total Monosaccharide C'!$E$2:$T$999,8)</f>
        <v>0.000394</v>
      </c>
      <c r="K165" s="8">
        <f>VLOOKUP(A165,'Absolute Total Monosaccharide C'!$E$2:$T$999,9)</f>
        <v>0.001704</v>
      </c>
      <c r="L165" s="8">
        <f>VLOOKUP(A165,'Absolute Total Monosaccharide C'!$E$2:$T$999,10)</f>
        <v>0</v>
      </c>
      <c r="M165" s="8">
        <f>VLOOKUP(A165,'Absolute Total Monosaccharide C'!$E$2:$T$999,11)</f>
        <v>0.030933</v>
      </c>
      <c r="N165" s="8">
        <f>VLOOKUP(A165,'Absolute Total Monosaccharide C'!$E$2:$T$999,12)</f>
        <v>0</v>
      </c>
      <c r="O165" s="8">
        <f>VLOOKUP(A165,'Absolute Total Monosaccharide C'!$E$2:$T$999,13)</f>
        <v>0</v>
      </c>
      <c r="P165" s="8">
        <f>VLOOKUP(A165,'Absolute Total Monosaccharide C'!$E$2:$T$999,14)</f>
        <v>0.001555</v>
      </c>
      <c r="Q165" s="8">
        <f>VLOOKUP(A165,'Absolute Total Monosaccharide C'!$E$2:$T$999,15)</f>
        <v>0</v>
      </c>
      <c r="R165" s="8">
        <f>VLOOKUP(A165,'Absolute Total Monosaccharide C'!$E$2:$T$999,16)</f>
        <v>0</v>
      </c>
      <c r="S165" s="110">
        <f>VLOOKUP(A165,'Absolute Total Monosaccharide C'!$E$2:$T$999,2)</f>
        <v>10.48</v>
      </c>
      <c r="T165" s="2">
        <v>0.692430822</v>
      </c>
      <c r="U165" s="8">
        <f t="shared" si="1"/>
        <v>0.018215</v>
      </c>
      <c r="V165" s="2">
        <f t="shared" si="2"/>
        <v>368</v>
      </c>
      <c r="W165" s="8">
        <f t="shared" si="3"/>
        <v>407</v>
      </c>
      <c r="X165" s="8">
        <f t="shared" si="4"/>
        <v>226</v>
      </c>
      <c r="Y165" s="63">
        <f t="shared" si="5"/>
        <v>55</v>
      </c>
      <c r="Z165" s="8">
        <f t="shared" si="6"/>
        <v>160</v>
      </c>
      <c r="AA165" s="8">
        <f t="shared" si="7"/>
        <v>633</v>
      </c>
      <c r="AB165" s="8">
        <f t="shared" si="8"/>
        <v>462</v>
      </c>
    </row>
    <row r="166" hidden="1">
      <c r="A166" s="2" t="s">
        <v>986</v>
      </c>
      <c r="B166" s="8" t="str">
        <f>VLOOKUP(A166,'Food Encyclopedia'!$C$2:$K$999,3)&amp;","&amp;VLOOKUP(A166,'Food Encyclopedia'!$C$2:$K$999,4)&amp;","&amp;VLOOKUP(A166,'Food Encyclopedia'!$C$2:$K$999,5)&amp;","&amp;VLOOKUP(A166,'Food Encyclopedia'!$C$2:$K$999,6)</f>
        <v>Organic Baby Food, commercial product, pouch,Organics,Banana, Pear &amp;corn, Stage 2 (6+ months),Fruits</v>
      </c>
      <c r="C166" s="8" t="str">
        <f>VLOOKUP(A166,'Food Encyclopedia'!$C$2:$K$999,6)</f>
        <v>Fruits</v>
      </c>
      <c r="D166" s="8" t="str">
        <f>VLOOKUP(A166,'Food Encyclopedia'!$C$2:$K$999,7)</f>
        <v>Commercial weaning</v>
      </c>
      <c r="E166" s="8">
        <f>VLOOKUP(A166,'Absolute Total Monosaccharide C'!$E$2:$T$999,3)</f>
        <v>0.305639</v>
      </c>
      <c r="F166" s="8">
        <f>VLOOKUP(A166,'Absolute Total Monosaccharide C'!$E$2:$T$999,4)</f>
        <v>0.01128</v>
      </c>
      <c r="G166" s="8">
        <f>VLOOKUP(A166,'Absolute Total Monosaccharide C'!$E$2:$T$999,5)</f>
        <v>0.089038</v>
      </c>
      <c r="H166" s="8">
        <f>VLOOKUP(A166,'Absolute Total Monosaccharide C'!$E$2:$T$999,6)</f>
        <v>0.023097</v>
      </c>
      <c r="I166" s="110">
        <f>VLOOKUP(A166,'Absolute Total Monosaccharide C'!$E$2:$T$999,7)</f>
        <v>0.018626</v>
      </c>
      <c r="J166" s="8">
        <f>VLOOKUP(A166,'Absolute Total Monosaccharide C'!$E$2:$T$999,8)</f>
        <v>0</v>
      </c>
      <c r="K166" s="8">
        <f>VLOOKUP(A166,'Absolute Total Monosaccharide C'!$E$2:$T$999,9)</f>
        <v>0.000571</v>
      </c>
      <c r="L166" s="8">
        <f>VLOOKUP(A166,'Absolute Total Monosaccharide C'!$E$2:$T$999,10)</f>
        <v>0</v>
      </c>
      <c r="M166" s="8">
        <f>VLOOKUP(A166,'Absolute Total Monosaccharide C'!$E$2:$T$999,11)</f>
        <v>0.011408</v>
      </c>
      <c r="N166" s="8">
        <f>VLOOKUP(A166,'Absolute Total Monosaccharide C'!$E$2:$T$999,12)</f>
        <v>0</v>
      </c>
      <c r="O166" s="8">
        <f>VLOOKUP(A166,'Absolute Total Monosaccharide C'!$E$2:$T$999,13)</f>
        <v>0</v>
      </c>
      <c r="P166" s="8">
        <f>VLOOKUP(A166,'Absolute Total Monosaccharide C'!$E$2:$T$999,14)</f>
        <v>0.004869</v>
      </c>
      <c r="Q166" s="8">
        <f>VLOOKUP(A166,'Absolute Total Monosaccharide C'!$E$2:$T$999,15)</f>
        <v>0</v>
      </c>
      <c r="R166" s="8">
        <f>VLOOKUP(A166,'Absolute Total Monosaccharide C'!$E$2:$T$999,16)</f>
        <v>0</v>
      </c>
      <c r="S166" s="110">
        <f>VLOOKUP(A166,'Absolute Total Monosaccharide C'!$E$2:$T$999,2)</f>
        <v>10.28</v>
      </c>
      <c r="U166" s="8">
        <f t="shared" si="1"/>
        <v>0.041723</v>
      </c>
      <c r="V166" s="2">
        <f t="shared" si="2"/>
        <v>99</v>
      </c>
      <c r="W166" s="8">
        <f t="shared" si="3"/>
        <v>165</v>
      </c>
      <c r="X166" s="63">
        <f t="shared" si="4"/>
        <v>51</v>
      </c>
      <c r="Y166" s="8">
        <f t="shared" si="5"/>
        <v>297</v>
      </c>
      <c r="Z166" s="8">
        <f t="shared" si="6"/>
        <v>416</v>
      </c>
      <c r="AA166" s="8">
        <f t="shared" si="7"/>
        <v>216</v>
      </c>
      <c r="AB166" s="8">
        <f t="shared" si="8"/>
        <v>462</v>
      </c>
    </row>
    <row r="167" hidden="1">
      <c r="A167" s="2" t="s">
        <v>518</v>
      </c>
      <c r="B167" s="8" t="str">
        <f>VLOOKUP(A167,'Food Encyclopedia'!$C$2:$K$999,3)&amp;","&amp;VLOOKUP(A167,'Food Encyclopedia'!$C$2:$K$999,4)&amp;","&amp;VLOOKUP(A167,'Food Encyclopedia'!$C$2:$K$999,5)&amp;","&amp;VLOOKUP(A167,'Food Encyclopedia'!$C$2:$K$999,6)</f>
        <v>Cucumber, green, whole, fresh,NA,,Vegetables</v>
      </c>
      <c r="C167" s="8" t="str">
        <f>VLOOKUP(A167,'Food Encyclopedia'!$C$2:$K$999,6)</f>
        <v>Vegetables</v>
      </c>
      <c r="D167" s="8" t="str">
        <f>VLOOKUP(A167,'Food Encyclopedia'!$C$2:$K$999,7)</f>
        <v>Vegetable</v>
      </c>
      <c r="E167" s="8">
        <f>VLOOKUP(A167,'Absolute Total Monosaccharide C'!$E$2:$T$999,3)</f>
        <v>0.185582</v>
      </c>
      <c r="F167" s="8">
        <f>VLOOKUP(A167,'Absolute Total Monosaccharide C'!$E$2:$T$999,4)</f>
        <v>0.028812</v>
      </c>
      <c r="G167" s="8">
        <f>VLOOKUP(A167,'Absolute Total Monosaccharide C'!$E$2:$T$999,5)</f>
        <v>0</v>
      </c>
      <c r="H167" s="8">
        <f>VLOOKUP(A167,'Absolute Total Monosaccharide C'!$E$2:$T$999,6)</f>
        <v>0.012551</v>
      </c>
      <c r="I167" s="110">
        <f>VLOOKUP(A167,'Absolute Total Monosaccharide C'!$E$2:$T$999,7)</f>
        <v>0.010009</v>
      </c>
      <c r="J167" s="8">
        <f>VLOOKUP(A167,'Absolute Total Monosaccharide C'!$E$2:$T$999,8)</f>
        <v>0.003713</v>
      </c>
      <c r="K167" s="8">
        <f>VLOOKUP(A167,'Absolute Total Monosaccharide C'!$E$2:$T$999,9)</f>
        <v>0.001665</v>
      </c>
      <c r="L167" s="8">
        <f>VLOOKUP(A167,'Absolute Total Monosaccharide C'!$E$2:$T$999,10)</f>
        <v>0</v>
      </c>
      <c r="M167" s="8">
        <f>VLOOKUP(A167,'Absolute Total Monosaccharide C'!$E$2:$T$999,11)</f>
        <v>0.022866</v>
      </c>
      <c r="N167" s="8">
        <f>VLOOKUP(A167,'Absolute Total Monosaccharide C'!$E$2:$T$999,12)</f>
        <v>0</v>
      </c>
      <c r="O167" s="8">
        <f>VLOOKUP(A167,'Absolute Total Monosaccharide C'!$E$2:$T$999,13)</f>
        <v>0</v>
      </c>
      <c r="P167" s="8">
        <f>VLOOKUP(A167,'Absolute Total Monosaccharide C'!$E$2:$T$999,14)</f>
        <v>0.00272</v>
      </c>
      <c r="Q167" s="8">
        <f>VLOOKUP(A167,'Absolute Total Monosaccharide C'!$E$2:$T$999,15)</f>
        <v>0</v>
      </c>
      <c r="R167" s="8">
        <f>VLOOKUP(A167,'Absolute Total Monosaccharide C'!$E$2:$T$999,16)</f>
        <v>0.001413</v>
      </c>
      <c r="S167" s="110">
        <f>VLOOKUP(A167,'Absolute Total Monosaccharide C'!$E$2:$T$999,2)</f>
        <v>10.37</v>
      </c>
      <c r="U167" s="8">
        <f t="shared" si="1"/>
        <v>0.02256</v>
      </c>
      <c r="V167" s="2">
        <f t="shared" si="2"/>
        <v>294</v>
      </c>
      <c r="W167" s="8">
        <f t="shared" si="3"/>
        <v>360</v>
      </c>
      <c r="X167" s="8">
        <f t="shared" si="4"/>
        <v>155</v>
      </c>
      <c r="Y167" s="8">
        <f t="shared" si="5"/>
        <v>96</v>
      </c>
      <c r="Z167" s="8">
        <f t="shared" si="6"/>
        <v>163</v>
      </c>
      <c r="AA167" s="8">
        <f t="shared" si="7"/>
        <v>515</v>
      </c>
      <c r="AB167" s="8">
        <f t="shared" si="8"/>
        <v>456</v>
      </c>
    </row>
    <row r="168" hidden="1">
      <c r="A168" s="2" t="s">
        <v>837</v>
      </c>
      <c r="B168" s="8" t="str">
        <f>VLOOKUP(A168,'Food Encyclopedia'!$C$2:$K$999,3)&amp;","&amp;VLOOKUP(A168,'Food Encyclopedia'!$C$2:$K$999,4)&amp;","&amp;VLOOKUP(A168,'Food Encyclopedia'!$C$2:$K$999,5)&amp;","&amp;VLOOKUP(A168,'Food Encyclopedia'!$C$2:$K$999,6)</f>
        <v>Organic Baby Food, commercial product, pouch,Organics Happy Baby,Apples (1/2), kale (1 cup), cubed avaocado (1 tsp), Stage 2 (6+ months),Fruits</v>
      </c>
      <c r="C168" s="8" t="str">
        <f>VLOOKUP(A168,'Food Encyclopedia'!$C$2:$K$999,6)</f>
        <v>Fruits</v>
      </c>
      <c r="D168" s="8" t="str">
        <f>VLOOKUP(A168,'Food Encyclopedia'!$C$2:$K$999,7)</f>
        <v>Commercial weaning</v>
      </c>
      <c r="E168" s="8">
        <f>VLOOKUP(A168,'Absolute Total Monosaccharide C'!$E$2:$T$999,3)</f>
        <v>0.210935</v>
      </c>
      <c r="F168" s="8">
        <f>VLOOKUP(A168,'Absolute Total Monosaccharide C'!$E$2:$T$999,4)</f>
        <v>0.011318</v>
      </c>
      <c r="G168" s="8">
        <f>VLOOKUP(A168,'Absolute Total Monosaccharide C'!$E$2:$T$999,5)</f>
        <v>0.184243</v>
      </c>
      <c r="H168" s="8">
        <f>VLOOKUP(A168,'Absolute Total Monosaccharide C'!$E$2:$T$999,6)</f>
        <v>0.010247</v>
      </c>
      <c r="I168" s="110">
        <f>VLOOKUP(A168,'Absolute Total Monosaccharide C'!$E$2:$T$999,7)</f>
        <v>0.011702</v>
      </c>
      <c r="J168" s="8">
        <f>VLOOKUP(A168,'Absolute Total Monosaccharide C'!$E$2:$T$999,8)</f>
        <v>0</v>
      </c>
      <c r="K168" s="8">
        <f>VLOOKUP(A168,'Absolute Total Monosaccharide C'!$E$2:$T$999,9)</f>
        <v>0.001161</v>
      </c>
      <c r="L168" s="8">
        <f>VLOOKUP(A168,'Absolute Total Monosaccharide C'!$E$2:$T$999,10)</f>
        <v>0</v>
      </c>
      <c r="M168" s="8">
        <f>VLOOKUP(A168,'Absolute Total Monosaccharide C'!$E$2:$T$999,11)</f>
        <v>0.019081</v>
      </c>
      <c r="N168" s="8">
        <f>VLOOKUP(A168,'Absolute Total Monosaccharide C'!$E$2:$T$999,12)</f>
        <v>0</v>
      </c>
      <c r="O168" s="8">
        <f>VLOOKUP(A168,'Absolute Total Monosaccharide C'!$E$2:$T$999,13)</f>
        <v>0</v>
      </c>
      <c r="P168" s="8">
        <f>VLOOKUP(A168,'Absolute Total Monosaccharide C'!$E$2:$T$999,14)</f>
        <v>0.001059</v>
      </c>
      <c r="Q168" s="8">
        <f>VLOOKUP(A168,'Absolute Total Monosaccharide C'!$E$2:$T$999,15)</f>
        <v>0</v>
      </c>
      <c r="R168" s="8">
        <f>VLOOKUP(A168,'Absolute Total Monosaccharide C'!$E$2:$T$999,16)</f>
        <v>0</v>
      </c>
      <c r="S168" s="110">
        <f>VLOOKUP(A168,'Absolute Total Monosaccharide C'!$E$2:$T$999,2)</f>
        <v>10.09</v>
      </c>
      <c r="T168" s="2">
        <v>0.885872218</v>
      </c>
      <c r="U168" s="8">
        <f t="shared" si="1"/>
        <v>0.021949</v>
      </c>
      <c r="V168" s="2">
        <f t="shared" si="2"/>
        <v>301</v>
      </c>
      <c r="W168" s="8">
        <f t="shared" si="3"/>
        <v>303</v>
      </c>
      <c r="X168" s="8">
        <f t="shared" si="4"/>
        <v>214</v>
      </c>
      <c r="Y168" s="8">
        <f t="shared" si="5"/>
        <v>152</v>
      </c>
      <c r="Z168" s="8">
        <f t="shared" si="6"/>
        <v>274</v>
      </c>
      <c r="AA168" s="8">
        <f t="shared" si="7"/>
        <v>517</v>
      </c>
      <c r="AB168" s="8">
        <f t="shared" si="8"/>
        <v>455</v>
      </c>
    </row>
    <row r="169" hidden="1">
      <c r="A169" s="2" t="s">
        <v>615</v>
      </c>
      <c r="B169" s="8" t="str">
        <f>VLOOKUP(A169,'Food Encyclopedia'!$C$2:$K$999,3)&amp;","&amp;VLOOKUP(A169,'Food Encyclopedia'!$C$2:$K$999,4)&amp;","&amp;VLOOKUP(A169,'Food Encyclopedia'!$C$2:$K$999,5)&amp;","&amp;VLOOKUP(A169,'Food Encyclopedia'!$C$2:$K$999,6)</f>
        <v>Spread, peanut, NA, sachet,Justin's,Classic Peanut Butter,Beans, Peas, Legumes, Nuts, Seeds</v>
      </c>
      <c r="C169" s="8" t="str">
        <f>VLOOKUP(A169,'Food Encyclopedia'!$C$2:$K$999,6)</f>
        <v>Beans, Peas, Legumes, Nuts, Seeds</v>
      </c>
      <c r="D169" s="8" t="str">
        <f>VLOOKUP(A169,'Food Encyclopedia'!$C$2:$K$999,7)</f>
        <v>Fats</v>
      </c>
      <c r="E169" s="8">
        <f>VLOOKUP(A169,'Absolute Total Monosaccharide C'!$E$2:$T$999,3)</f>
        <v>0.102278</v>
      </c>
      <c r="F169" s="8">
        <f>VLOOKUP(A169,'Absolute Total Monosaccharide C'!$E$2:$T$999,4)</f>
        <v>0.011152</v>
      </c>
      <c r="G169" s="8">
        <f>VLOOKUP(A169,'Absolute Total Monosaccharide C'!$E$2:$T$999,5)</f>
        <v>0</v>
      </c>
      <c r="H169" s="8">
        <f>VLOOKUP(A169,'Absolute Total Monosaccharide C'!$E$2:$T$999,6)</f>
        <v>0.009339</v>
      </c>
      <c r="I169" s="110">
        <f>VLOOKUP(A169,'Absolute Total Monosaccharide C'!$E$2:$T$999,7)</f>
        <v>0.025764</v>
      </c>
      <c r="J169" s="8">
        <f>VLOOKUP(A169,'Absolute Total Monosaccharide C'!$E$2:$T$999,8)</f>
        <v>0.001298</v>
      </c>
      <c r="K169" s="8">
        <f>VLOOKUP(A169,'Absolute Total Monosaccharide C'!$E$2:$T$999,9)</f>
        <v>0.001425</v>
      </c>
      <c r="L169" s="8">
        <f>VLOOKUP(A169,'Absolute Total Monosaccharide C'!$E$2:$T$999,10)</f>
        <v>0</v>
      </c>
      <c r="M169" s="8">
        <f>VLOOKUP(A169,'Absolute Total Monosaccharide C'!$E$2:$T$999,11)</f>
        <v>0.005098</v>
      </c>
      <c r="N169" s="8">
        <f>VLOOKUP(A169,'Absolute Total Monosaccharide C'!$E$2:$T$999,12)</f>
        <v>0</v>
      </c>
      <c r="O169" s="8">
        <f>VLOOKUP(A169,'Absolute Total Monosaccharide C'!$E$2:$T$999,13)</f>
        <v>0</v>
      </c>
      <c r="P169" s="8">
        <f>VLOOKUP(A169,'Absolute Total Monosaccharide C'!$E$2:$T$999,14)</f>
        <v>0.001512</v>
      </c>
      <c r="Q169" s="8">
        <f>VLOOKUP(A169,'Absolute Total Monosaccharide C'!$E$2:$T$999,15)</f>
        <v>0.000341</v>
      </c>
      <c r="R169" s="8">
        <f>VLOOKUP(A169,'Absolute Total Monosaccharide C'!$E$2:$T$999,16)</f>
        <v>0</v>
      </c>
      <c r="S169" s="110">
        <f>VLOOKUP(A169,'Absolute Total Monosaccharide C'!$E$2:$T$999,2)</f>
        <v>10.41</v>
      </c>
      <c r="T169" s="2">
        <v>0.067451856</v>
      </c>
      <c r="U169" s="8">
        <f t="shared" si="1"/>
        <v>0.035103</v>
      </c>
      <c r="V169" s="2">
        <f t="shared" si="2"/>
        <v>141</v>
      </c>
      <c r="W169" s="8">
        <f t="shared" si="3"/>
        <v>92</v>
      </c>
      <c r="X169" s="8">
        <f t="shared" si="4"/>
        <v>236</v>
      </c>
      <c r="Y169" s="8">
        <f t="shared" si="5"/>
        <v>403</v>
      </c>
      <c r="Z169" s="8">
        <f t="shared" si="6"/>
        <v>211</v>
      </c>
      <c r="AA169" s="8">
        <f t="shared" si="7"/>
        <v>328</v>
      </c>
      <c r="AB169" s="8">
        <f t="shared" si="8"/>
        <v>495</v>
      </c>
    </row>
    <row r="170" hidden="1">
      <c r="A170" s="2" t="s">
        <v>162</v>
      </c>
      <c r="B170" s="8" t="str">
        <f>VLOOKUP(A170,'Food Encyclopedia'!$C$2:$K$999,3)&amp;","&amp;VLOOKUP(A170,'Food Encyclopedia'!$C$2:$K$999,4)&amp;","&amp;VLOOKUP(A170,'Food Encyclopedia'!$C$2:$K$999,5)&amp;","&amp;VLOOKUP(A170,'Food Encyclopedia'!$C$2:$K$999,6)</f>
        <v>Pear, red d'anjou, flesh only, fresh,NA,,Fruits</v>
      </c>
      <c r="C170" s="8" t="str">
        <f>VLOOKUP(A170,'Food Encyclopedia'!$C$2:$K$999,6)</f>
        <v>Fruits</v>
      </c>
      <c r="D170" s="8" t="str">
        <f>VLOOKUP(A170,'Food Encyclopedia'!$C$2:$K$999,7)</f>
        <v>Fruit</v>
      </c>
      <c r="E170" s="8">
        <f>VLOOKUP(A170,'Absolute Total Monosaccharide C'!$E$2:$T$999,3)</f>
        <v>0.11272</v>
      </c>
      <c r="F170" s="8">
        <f>VLOOKUP(A170,'Absolute Total Monosaccharide C'!$E$2:$T$999,4)</f>
        <v>0.009378</v>
      </c>
      <c r="G170" s="8">
        <f>VLOOKUP(A170,'Absolute Total Monosaccharide C'!$E$2:$T$999,5)</f>
        <v>0.130959</v>
      </c>
      <c r="H170" s="8">
        <f>VLOOKUP(A170,'Absolute Total Monosaccharide C'!$E$2:$T$999,6)</f>
        <v>0.045551</v>
      </c>
      <c r="I170" s="110">
        <f>VLOOKUP(A170,'Absolute Total Monosaccharide C'!$E$2:$T$999,7)</f>
        <v>0.01233</v>
      </c>
      <c r="J170" s="8">
        <f>VLOOKUP(A170,'Absolute Total Monosaccharide C'!$E$2:$T$999,8)</f>
        <v>0.002186</v>
      </c>
      <c r="K170" s="8">
        <f>VLOOKUP(A170,'Absolute Total Monosaccharide C'!$E$2:$T$999,9)</f>
        <v>0.001537</v>
      </c>
      <c r="L170" s="8">
        <f>VLOOKUP(A170,'Absolute Total Monosaccharide C'!$E$2:$T$999,10)</f>
        <v>0</v>
      </c>
      <c r="M170" s="8">
        <f>VLOOKUP(A170,'Absolute Total Monosaccharide C'!$E$2:$T$999,11)</f>
        <v>0.018095</v>
      </c>
      <c r="N170" s="8">
        <f>VLOOKUP(A170,'Absolute Total Monosaccharide C'!$E$2:$T$999,12)</f>
        <v>0</v>
      </c>
      <c r="O170" s="8">
        <f>VLOOKUP(A170,'Absolute Total Monosaccharide C'!$E$2:$T$999,13)</f>
        <v>0</v>
      </c>
      <c r="P170" s="8">
        <f>VLOOKUP(A170,'Absolute Total Monosaccharide C'!$E$2:$T$999,14)</f>
        <v>0</v>
      </c>
      <c r="Q170" s="8">
        <f>VLOOKUP(A170,'Absolute Total Monosaccharide C'!$E$2:$T$999,15)</f>
        <v>0</v>
      </c>
      <c r="R170" s="8">
        <f>VLOOKUP(A170,'Absolute Total Monosaccharide C'!$E$2:$T$999,16)</f>
        <v>0</v>
      </c>
      <c r="S170" s="110">
        <f>VLOOKUP(A170,'Absolute Total Monosaccharide C'!$E$2:$T$999,2)</f>
        <v>10.39</v>
      </c>
      <c r="U170" s="8">
        <f t="shared" si="1"/>
        <v>0.057881</v>
      </c>
      <c r="V170" s="24">
        <f t="shared" si="2"/>
        <v>44</v>
      </c>
      <c r="W170" s="8">
        <f t="shared" si="3"/>
        <v>285</v>
      </c>
      <c r="X170" s="63">
        <f t="shared" si="4"/>
        <v>16</v>
      </c>
      <c r="Y170" s="8">
        <f t="shared" si="5"/>
        <v>174</v>
      </c>
      <c r="Z170" s="8">
        <f t="shared" si="6"/>
        <v>187</v>
      </c>
      <c r="AA170" s="8">
        <f t="shared" si="7"/>
        <v>301</v>
      </c>
      <c r="AB170" s="8">
        <f t="shared" si="8"/>
        <v>459</v>
      </c>
    </row>
    <row r="171" hidden="1">
      <c r="A171" s="2" t="s">
        <v>753</v>
      </c>
      <c r="B171" s="8" t="str">
        <f>VLOOKUP(A171,'Food Encyclopedia'!$C$2:$K$999,3)&amp;","&amp;VLOOKUP(A171,'Food Encyclopedia'!$C$2:$K$999,4)&amp;","&amp;VLOOKUP(A171,'Food Encyclopedia'!$C$2:$K$999,5)&amp;","&amp;VLOOKUP(A171,'Food Encyclopedia'!$C$2:$K$999,6)</f>
        <v>Bean, pinto, NA, canned,S&amp;W,low-sodium,Beans, Peas, Legumes, Nuts, Seeds</v>
      </c>
      <c r="C171" s="8" t="str">
        <f>VLOOKUP(A171,'Food Encyclopedia'!$C$2:$K$999,6)</f>
        <v>Beans, Peas, Legumes, Nuts, Seeds</v>
      </c>
      <c r="D171" s="8" t="str">
        <f>VLOOKUP(A171,'Food Encyclopedia'!$C$2:$K$999,7)</f>
        <v>Vegetable</v>
      </c>
      <c r="E171" s="8">
        <f>VLOOKUP(A171,'Absolute Total Monosaccharide C'!$E$2:$T$999,3)</f>
        <v>0.35611</v>
      </c>
      <c r="F171" s="8">
        <f>VLOOKUP(A171,'Absolute Total Monosaccharide C'!$E$2:$T$999,4)</f>
        <v>0.006423</v>
      </c>
      <c r="G171" s="8">
        <f>VLOOKUP(A171,'Absolute Total Monosaccharide C'!$E$2:$T$999,5)</f>
        <v>0.003638</v>
      </c>
      <c r="H171" s="8">
        <f>VLOOKUP(A171,'Absolute Total Monosaccharide C'!$E$2:$T$999,6)</f>
        <v>0.006812</v>
      </c>
      <c r="I171" s="110">
        <f>VLOOKUP(A171,'Absolute Total Monosaccharide C'!$E$2:$T$999,7)</f>
        <v>0.031746</v>
      </c>
      <c r="J171" s="8">
        <f>VLOOKUP(A171,'Absolute Total Monosaccharide C'!$E$2:$T$999,8)</f>
        <v>0.001363</v>
      </c>
      <c r="K171" s="8">
        <f>VLOOKUP(A171,'Absolute Total Monosaccharide C'!$E$2:$T$999,9)</f>
        <v>0.000526</v>
      </c>
      <c r="L171" s="8">
        <f>VLOOKUP(A171,'Absolute Total Monosaccharide C'!$E$2:$T$999,10)</f>
        <v>0.000514</v>
      </c>
      <c r="M171" s="8">
        <f>VLOOKUP(A171,'Absolute Total Monosaccharide C'!$E$2:$T$999,11)</f>
        <v>0.001293</v>
      </c>
      <c r="N171" s="8">
        <f>VLOOKUP(A171,'Absolute Total Monosaccharide C'!$E$2:$T$999,12)</f>
        <v>0</v>
      </c>
      <c r="O171" s="8">
        <f>VLOOKUP(A171,'Absolute Total Monosaccharide C'!$E$2:$T$999,13)</f>
        <v>0</v>
      </c>
      <c r="P171" s="8">
        <f>VLOOKUP(A171,'Absolute Total Monosaccharide C'!$E$2:$T$999,14)</f>
        <v>0.003217</v>
      </c>
      <c r="Q171" s="8">
        <f>VLOOKUP(A171,'Absolute Total Monosaccharide C'!$E$2:$T$999,15)</f>
        <v>0</v>
      </c>
      <c r="R171" s="8">
        <f>VLOOKUP(A171,'Absolute Total Monosaccharide C'!$E$2:$T$999,16)</f>
        <v>0.000596</v>
      </c>
      <c r="S171" s="110">
        <f>VLOOKUP(A171,'Absolute Total Monosaccharide C'!$E$2:$T$999,2)</f>
        <v>10.33</v>
      </c>
      <c r="U171" s="8">
        <f t="shared" si="1"/>
        <v>0.038558</v>
      </c>
      <c r="V171" s="2">
        <f t="shared" si="2"/>
        <v>114</v>
      </c>
      <c r="W171" s="63">
        <f t="shared" si="3"/>
        <v>51</v>
      </c>
      <c r="X171" s="8">
        <f t="shared" si="4"/>
        <v>317</v>
      </c>
      <c r="Y171" s="8">
        <f t="shared" si="5"/>
        <v>461</v>
      </c>
      <c r="Z171" s="8">
        <f t="shared" si="6"/>
        <v>429</v>
      </c>
      <c r="AA171" s="8">
        <f t="shared" si="7"/>
        <v>368</v>
      </c>
      <c r="AB171" s="8">
        <f t="shared" si="8"/>
        <v>512</v>
      </c>
    </row>
    <row r="172" hidden="1">
      <c r="A172" s="2" t="s">
        <v>299</v>
      </c>
      <c r="B172" s="8" t="str">
        <f>VLOOKUP(A172,'Food Encyclopedia'!$C$2:$K$999,3)&amp;","&amp;VLOOKUP(A172,'Food Encyclopedia'!$C$2:$K$999,4)&amp;","&amp;VLOOKUP(A172,'Food Encyclopedia'!$C$2:$K$999,5)&amp;","&amp;VLOOKUP(A172,'Food Encyclopedia'!$C$2:$K$999,6)</f>
        <v>Kiwi Fruit, regular, flesh, fresh,NA,,Fruits</v>
      </c>
      <c r="C172" s="8" t="str">
        <f>VLOOKUP(A172,'Food Encyclopedia'!$C$2:$K$999,6)</f>
        <v>Fruits</v>
      </c>
      <c r="D172" s="8" t="str">
        <f>VLOOKUP(A172,'Food Encyclopedia'!$C$2:$K$999,7)</f>
        <v>Fruit</v>
      </c>
      <c r="E172" s="8">
        <f>VLOOKUP(A172,'Absolute Total Monosaccharide C'!$E$2:$T$999,3)</f>
        <v>0.236395</v>
      </c>
      <c r="F172" s="8">
        <f>VLOOKUP(A172,'Absolute Total Monosaccharide C'!$E$2:$T$999,4)</f>
        <v>0.040807</v>
      </c>
      <c r="G172" s="8">
        <f>VLOOKUP(A172,'Absolute Total Monosaccharide C'!$E$2:$T$999,5)</f>
        <v>0.116707</v>
      </c>
      <c r="H172" s="8">
        <f>VLOOKUP(A172,'Absolute Total Monosaccharide C'!$E$2:$T$999,6)</f>
        <v>0.020297</v>
      </c>
      <c r="I172" s="110">
        <f>VLOOKUP(A172,'Absolute Total Monosaccharide C'!$E$2:$T$999,7)</f>
        <v>0.008276</v>
      </c>
      <c r="J172" s="8">
        <f>VLOOKUP(A172,'Absolute Total Monosaccharide C'!$E$2:$T$999,8)</f>
        <v>0.001836</v>
      </c>
      <c r="K172" s="8">
        <f>VLOOKUP(A172,'Absolute Total Monosaccharide C'!$E$2:$T$999,9)</f>
        <v>0.00206</v>
      </c>
      <c r="L172" s="8">
        <f>VLOOKUP(A172,'Absolute Total Monosaccharide C'!$E$2:$T$999,10)</f>
        <v>0</v>
      </c>
      <c r="M172" s="8">
        <f>VLOOKUP(A172,'Absolute Total Monosaccharide C'!$E$2:$T$999,11)</f>
        <v>0.031804</v>
      </c>
      <c r="N172" s="8">
        <f>VLOOKUP(A172,'Absolute Total Monosaccharide C'!$E$2:$T$999,12)</f>
        <v>0</v>
      </c>
      <c r="O172" s="8">
        <f>VLOOKUP(A172,'Absolute Total Monosaccharide C'!$E$2:$T$999,13)</f>
        <v>0</v>
      </c>
      <c r="P172" s="8">
        <f>VLOOKUP(A172,'Absolute Total Monosaccharide C'!$E$2:$T$999,14)</f>
        <v>0.003314</v>
      </c>
      <c r="Q172" s="8">
        <f>VLOOKUP(A172,'Absolute Total Monosaccharide C'!$E$2:$T$999,15)</f>
        <v>0</v>
      </c>
      <c r="R172" s="8">
        <f>VLOOKUP(A172,'Absolute Total Monosaccharide C'!$E$2:$T$999,16)</f>
        <v>0</v>
      </c>
      <c r="S172" s="110">
        <f>VLOOKUP(A172,'Absolute Total Monosaccharide C'!$E$2:$T$999,2)</f>
        <v>10.46</v>
      </c>
      <c r="T172" s="2">
        <v>0.691554883</v>
      </c>
      <c r="U172" s="8">
        <f t="shared" si="1"/>
        <v>0.028573</v>
      </c>
      <c r="V172" s="2">
        <f t="shared" si="2"/>
        <v>206</v>
      </c>
      <c r="W172" s="8">
        <f t="shared" si="3"/>
        <v>417</v>
      </c>
      <c r="X172" s="8">
        <f t="shared" si="4"/>
        <v>69</v>
      </c>
      <c r="Y172" s="63">
        <f t="shared" si="5"/>
        <v>52</v>
      </c>
      <c r="Z172" s="8">
        <f t="shared" si="6"/>
        <v>120</v>
      </c>
      <c r="AA172" s="8">
        <f t="shared" si="7"/>
        <v>486</v>
      </c>
      <c r="AB172" s="8">
        <f t="shared" si="8"/>
        <v>469</v>
      </c>
    </row>
    <row r="173" hidden="1">
      <c r="A173" s="2" t="s">
        <v>1350</v>
      </c>
      <c r="B173" s="8" t="str">
        <f>VLOOKUP(A173,'Food Encyclopedia'!$C$2:$K$999,3)&amp;","&amp;VLOOKUP(A173,'Food Encyclopedia'!$C$2:$K$999,4)&amp;","&amp;VLOOKUP(A173,'Food Encyclopedia'!$C$2:$K$999,5)&amp;","&amp;VLOOKUP(A173,'Food Encyclopedia'!$C$2:$K$999,6)</f>
        <v>Spread, Almond butter, NA, NA, fresh,Alive &amp; Organic,Alive &amp; Organic: Almond Butter ,Beans, Peas, Legumes, Nuts, Seeds</v>
      </c>
      <c r="C173" s="8" t="str">
        <f>VLOOKUP(A173,'Food Encyclopedia'!$C$2:$K$999,6)</f>
        <v>Beans, Peas, Legumes, Nuts, Seeds</v>
      </c>
      <c r="D173" s="8" t="str">
        <f>VLOOKUP(A173,'Food Encyclopedia'!$C$2:$K$999,7)</f>
        <v>Fats</v>
      </c>
      <c r="E173" s="8">
        <f>VLOOKUP(A173,'Absolute Total Monosaccharide C'!$E$2:$T$999,3)</f>
        <v>0.025883</v>
      </c>
      <c r="F173" s="8">
        <f>VLOOKUP(A173,'Absolute Total Monosaccharide C'!$E$2:$T$999,4)</f>
        <v>0.006858</v>
      </c>
      <c r="G173" s="8">
        <f>VLOOKUP(A173,'Absolute Total Monosaccharide C'!$E$2:$T$999,5)</f>
        <v>0.007809</v>
      </c>
      <c r="H173" s="8">
        <f>VLOOKUP(A173,'Absolute Total Monosaccharide C'!$E$2:$T$999,6)</f>
        <v>0.004136</v>
      </c>
      <c r="I173" s="110">
        <f>VLOOKUP(A173,'Absolute Total Monosaccharide C'!$E$2:$T$999,7)</f>
        <v>0.03181</v>
      </c>
      <c r="J173" s="8">
        <f>VLOOKUP(A173,'Absolute Total Monosaccharide C'!$E$2:$T$999,8)</f>
        <v>0.001145</v>
      </c>
      <c r="K173" s="8">
        <f>VLOOKUP(A173,'Absolute Total Monosaccharide C'!$E$2:$T$999,9)</f>
        <v>0.000595</v>
      </c>
      <c r="L173" s="111">
        <f>VLOOKUP(A173,'Absolute Total Monosaccharide C'!$E$2:$T$999,10)</f>
        <v>0.0000603</v>
      </c>
      <c r="M173" s="8">
        <f>VLOOKUP(A173,'Absolute Total Monosaccharide C'!$E$2:$T$999,11)</f>
        <v>0.001281</v>
      </c>
      <c r="N173" s="8">
        <f>VLOOKUP(A173,'Absolute Total Monosaccharide C'!$E$2:$T$999,12)</f>
        <v>0</v>
      </c>
      <c r="O173" s="8">
        <f>VLOOKUP(A173,'Absolute Total Monosaccharide C'!$E$2:$T$999,13)</f>
        <v>0</v>
      </c>
      <c r="P173" s="8">
        <f>VLOOKUP(A173,'Absolute Total Monosaccharide C'!$E$2:$T$999,14)</f>
        <v>0.000678</v>
      </c>
      <c r="Q173" s="8">
        <f>VLOOKUP(A173,'Absolute Total Monosaccharide C'!$E$2:$T$999,15)</f>
        <v>0</v>
      </c>
      <c r="R173" s="8">
        <f>VLOOKUP(A173,'Absolute Total Monosaccharide C'!$E$2:$T$999,16)</f>
        <v>0.000346</v>
      </c>
      <c r="S173" s="110">
        <f>VLOOKUP(A173,'Absolute Total Monosaccharide C'!$E$2:$T$999,2)</f>
        <v>10.185</v>
      </c>
      <c r="U173" s="8">
        <f t="shared" si="1"/>
        <v>0.035946</v>
      </c>
      <c r="V173" s="2">
        <f t="shared" si="2"/>
        <v>134</v>
      </c>
      <c r="W173" s="63">
        <f t="shared" si="3"/>
        <v>50</v>
      </c>
      <c r="X173" s="8">
        <f t="shared" si="4"/>
        <v>414</v>
      </c>
      <c r="Y173" s="8">
        <f t="shared" si="5"/>
        <v>463</v>
      </c>
      <c r="Z173" s="8">
        <f t="shared" si="6"/>
        <v>412</v>
      </c>
      <c r="AA173" s="8">
        <f t="shared" si="7"/>
        <v>464</v>
      </c>
      <c r="AB173" s="8">
        <f t="shared" si="8"/>
        <v>513</v>
      </c>
    </row>
    <row r="174" hidden="1">
      <c r="A174" s="2" t="s">
        <v>134</v>
      </c>
      <c r="B174" s="8" t="str">
        <f>VLOOKUP(A174,'Food Encyclopedia'!$C$2:$K$999,3)&amp;","&amp;VLOOKUP(A174,'Food Encyclopedia'!$C$2:$K$999,4)&amp;","&amp;VLOOKUP(A174,'Food Encyclopedia'!$C$2:$K$999,5)&amp;","&amp;VLOOKUP(A174,'Food Encyclopedia'!$C$2:$K$999,6)</f>
        <v>Apple, golden del, whole without seed, fresh,Washington,,Fruits</v>
      </c>
      <c r="C174" s="8" t="str">
        <f>VLOOKUP(A174,'Food Encyclopedia'!$C$2:$K$999,6)</f>
        <v>Fruits</v>
      </c>
      <c r="D174" s="8" t="str">
        <f>VLOOKUP(A174,'Food Encyclopedia'!$C$2:$K$999,7)</f>
        <v>Fruit</v>
      </c>
      <c r="E174" s="8">
        <f>VLOOKUP(A174,'Absolute Total Monosaccharide C'!$E$2:$T$999,3)</f>
        <v>0.185029</v>
      </c>
      <c r="F174" s="8">
        <f>VLOOKUP(A174,'Absolute Total Monosaccharide C'!$E$2:$T$999,4)</f>
        <v>0.010274</v>
      </c>
      <c r="G174" s="8">
        <f>VLOOKUP(A174,'Absolute Total Monosaccharide C'!$E$2:$T$999,5)</f>
        <v>0.145972</v>
      </c>
      <c r="H174" s="8">
        <f>VLOOKUP(A174,'Absolute Total Monosaccharide C'!$E$2:$T$999,6)</f>
        <v>0.008105</v>
      </c>
      <c r="I174" s="110">
        <f>VLOOKUP(A174,'Absolute Total Monosaccharide C'!$E$2:$T$999,7)</f>
        <v>0.012318</v>
      </c>
      <c r="J174" s="8">
        <f>VLOOKUP(A174,'Absolute Total Monosaccharide C'!$E$2:$T$999,8)</f>
        <v>0.002121</v>
      </c>
      <c r="K174" s="8">
        <f>VLOOKUP(A174,'Absolute Total Monosaccharide C'!$E$2:$T$999,9)</f>
        <v>0.001165</v>
      </c>
      <c r="L174" s="8">
        <f>VLOOKUP(A174,'Absolute Total Monosaccharide C'!$E$2:$T$999,10)</f>
        <v>0</v>
      </c>
      <c r="M174" s="8">
        <f>VLOOKUP(A174,'Absolute Total Monosaccharide C'!$E$2:$T$999,11)</f>
        <v>0.017659</v>
      </c>
      <c r="N174" s="8">
        <f>VLOOKUP(A174,'Absolute Total Monosaccharide C'!$E$2:$T$999,12)</f>
        <v>0</v>
      </c>
      <c r="O174" s="8">
        <f>VLOOKUP(A174,'Absolute Total Monosaccharide C'!$E$2:$T$999,13)</f>
        <v>0</v>
      </c>
      <c r="P174" s="8">
        <f>VLOOKUP(A174,'Absolute Total Monosaccharide C'!$E$2:$T$999,14)</f>
        <v>0</v>
      </c>
      <c r="Q174" s="8">
        <f>VLOOKUP(A174,'Absolute Total Monosaccharide C'!$E$2:$T$999,15)</f>
        <v>0</v>
      </c>
      <c r="R174" s="8">
        <f>VLOOKUP(A174,'Absolute Total Monosaccharide C'!$E$2:$T$999,16)</f>
        <v>0</v>
      </c>
      <c r="S174" s="110">
        <f>VLOOKUP(A174,'Absolute Total Monosaccharide C'!$E$2:$T$999,2)</f>
        <v>10.07</v>
      </c>
      <c r="U174" s="8">
        <f t="shared" si="1"/>
        <v>0.020423</v>
      </c>
      <c r="V174" s="2">
        <f t="shared" si="2"/>
        <v>329</v>
      </c>
      <c r="W174" s="8">
        <f t="shared" si="3"/>
        <v>287</v>
      </c>
      <c r="X174" s="8">
        <f t="shared" si="4"/>
        <v>268</v>
      </c>
      <c r="Y174" s="8">
        <f t="shared" si="5"/>
        <v>179</v>
      </c>
      <c r="Z174" s="8">
        <f t="shared" si="6"/>
        <v>273</v>
      </c>
      <c r="AA174" s="8">
        <f t="shared" si="7"/>
        <v>555</v>
      </c>
      <c r="AB174" s="8">
        <f t="shared" si="8"/>
        <v>466</v>
      </c>
    </row>
    <row r="175" hidden="1">
      <c r="A175" s="2" t="s">
        <v>807</v>
      </c>
      <c r="B175" s="8" t="str">
        <f>VLOOKUP(A175,'Food Encyclopedia'!$C$2:$K$999,3)&amp;","&amp;VLOOKUP(A175,'Food Encyclopedia'!$C$2:$K$999,4)&amp;","&amp;VLOOKUP(A175,'Food Encyclopedia'!$C$2:$K$999,5)&amp;","&amp;VLOOKUP(A175,'Food Encyclopedia'!$C$2:$K$999,6)</f>
        <v>Ravioli, commercial product, pre-cooked,Organics Happy Tot,Organic Cheese &amp; Spinach Ravioli with marinara sauce, Tots &amp; Tykes (12+ months),Grain Products</v>
      </c>
      <c r="C175" s="8" t="str">
        <f>VLOOKUP(A175,'Food Encyclopedia'!$C$2:$K$999,6)</f>
        <v>Grain Products</v>
      </c>
      <c r="D175" s="8" t="str">
        <f>VLOOKUP(A175,'Food Encyclopedia'!$C$2:$K$999,7)</f>
        <v>Commercial weaning</v>
      </c>
      <c r="E175" s="8">
        <f>VLOOKUP(A175,'Absolute Total Monosaccharide C'!$E$2:$T$999,3)</f>
        <v>0.56543</v>
      </c>
      <c r="F175" s="8">
        <f>VLOOKUP(A175,'Absolute Total Monosaccharide C'!$E$2:$T$999,4)</f>
        <v>0.016522</v>
      </c>
      <c r="G175" s="8">
        <f>VLOOKUP(A175,'Absolute Total Monosaccharide C'!$E$2:$T$999,5)</f>
        <v>0.013047</v>
      </c>
      <c r="H175" s="8">
        <f>VLOOKUP(A175,'Absolute Total Monosaccharide C'!$E$2:$T$999,6)</f>
        <v>0.025262</v>
      </c>
      <c r="I175" s="110">
        <f>VLOOKUP(A175,'Absolute Total Monosaccharide C'!$E$2:$T$999,7)</f>
        <v>0.021247</v>
      </c>
      <c r="J175" s="8">
        <f>VLOOKUP(A175,'Absolute Total Monosaccharide C'!$E$2:$T$999,8)</f>
        <v>0</v>
      </c>
      <c r="K175" s="8">
        <f>VLOOKUP(A175,'Absolute Total Monosaccharide C'!$E$2:$T$999,9)</f>
        <v>0.000735</v>
      </c>
      <c r="L175" s="8">
        <f>VLOOKUP(A175,'Absolute Total Monosaccharide C'!$E$2:$T$999,10)</f>
        <v>0</v>
      </c>
      <c r="M175" s="8">
        <f>VLOOKUP(A175,'Absolute Total Monosaccharide C'!$E$2:$T$999,11)</f>
        <v>0.008948</v>
      </c>
      <c r="N175" s="8">
        <f>VLOOKUP(A175,'Absolute Total Monosaccharide C'!$E$2:$T$999,12)</f>
        <v>0</v>
      </c>
      <c r="O175" s="8">
        <f>VLOOKUP(A175,'Absolute Total Monosaccharide C'!$E$2:$T$999,13)</f>
        <v>0</v>
      </c>
      <c r="P175" s="8">
        <f>VLOOKUP(A175,'Absolute Total Monosaccharide C'!$E$2:$T$999,14)</f>
        <v>0.00202</v>
      </c>
      <c r="Q175" s="8">
        <f>VLOOKUP(A175,'Absolute Total Monosaccharide C'!$E$2:$T$999,15)</f>
        <v>0</v>
      </c>
      <c r="R175" s="8">
        <f>VLOOKUP(A175,'Absolute Total Monosaccharide C'!$E$2:$T$999,16)</f>
        <v>0</v>
      </c>
      <c r="S175" s="110">
        <f>VLOOKUP(A175,'Absolute Total Monosaccharide C'!$E$2:$T$999,2)</f>
        <v>10.29</v>
      </c>
      <c r="T175" s="2">
        <v>0.81748466</v>
      </c>
      <c r="U175" s="8">
        <f t="shared" si="1"/>
        <v>0.046509</v>
      </c>
      <c r="V175" s="2">
        <f t="shared" si="2"/>
        <v>83</v>
      </c>
      <c r="W175" s="8">
        <f t="shared" si="3"/>
        <v>138</v>
      </c>
      <c r="X175" s="63">
        <f t="shared" si="4"/>
        <v>45</v>
      </c>
      <c r="Y175" s="8">
        <f t="shared" si="5"/>
        <v>343</v>
      </c>
      <c r="Z175" s="8">
        <f t="shared" si="6"/>
        <v>374</v>
      </c>
      <c r="AA175" s="8">
        <f t="shared" si="7"/>
        <v>183</v>
      </c>
      <c r="AB175" s="8">
        <f t="shared" si="8"/>
        <v>481</v>
      </c>
    </row>
    <row r="176" hidden="1">
      <c r="A176" s="2" t="s">
        <v>944</v>
      </c>
      <c r="B176" s="8" t="str">
        <f>VLOOKUP(A176,'Food Encyclopedia'!$C$2:$K$999,3)&amp;","&amp;VLOOKUP(A176,'Food Encyclopedia'!$C$2:$K$999,4)&amp;","&amp;VLOOKUP(A176,'Food Encyclopedia'!$C$2:$K$999,5)&amp;","&amp;VLOOKUP(A176,'Food Encyclopedia'!$C$2:$K$999,6)</f>
        <v>Organic baby food, commercial product, pouch,Plum Organics,Carrots, sweet potatoes, corns, peas, chicken with quinoa, celerys, leek, Stage 3 (6+ months),Vegetables</v>
      </c>
      <c r="C176" s="8" t="str">
        <f>VLOOKUP(A176,'Food Encyclopedia'!$C$2:$K$999,6)</f>
        <v>Vegetables</v>
      </c>
      <c r="D176" s="8" t="str">
        <f>VLOOKUP(A176,'Food Encyclopedia'!$C$2:$K$999,7)</f>
        <v>Commercial weaning</v>
      </c>
      <c r="E176" s="8">
        <f>VLOOKUP(A176,'Absolute Total Monosaccharide C'!$E$2:$T$999,3)</f>
        <v>0.422214</v>
      </c>
      <c r="F176" s="8">
        <f>VLOOKUP(A176,'Absolute Total Monosaccharide C'!$E$2:$T$999,4)</f>
        <v>0.018528</v>
      </c>
      <c r="G176" s="8">
        <f>VLOOKUP(A176,'Absolute Total Monosaccharide C'!$E$2:$T$999,5)</f>
        <v>0.065077</v>
      </c>
      <c r="H176" s="8">
        <f>VLOOKUP(A176,'Absolute Total Monosaccharide C'!$E$2:$T$999,6)</f>
        <v>0.015292</v>
      </c>
      <c r="I176" s="110">
        <f>VLOOKUP(A176,'Absolute Total Monosaccharide C'!$E$2:$T$999,7)</f>
        <v>0.020852</v>
      </c>
      <c r="J176" s="8">
        <f>VLOOKUP(A176,'Absolute Total Monosaccharide C'!$E$2:$T$999,8)</f>
        <v>0.000856</v>
      </c>
      <c r="K176" s="8">
        <f>VLOOKUP(A176,'Absolute Total Monosaccharide C'!$E$2:$T$999,9)</f>
        <v>0.001947</v>
      </c>
      <c r="L176" s="8">
        <f>VLOOKUP(A176,'Absolute Total Monosaccharide C'!$E$2:$T$999,10)</f>
        <v>0</v>
      </c>
      <c r="M176" s="8">
        <f>VLOOKUP(A176,'Absolute Total Monosaccharide C'!$E$2:$T$999,11)</f>
        <v>0.009063</v>
      </c>
      <c r="N176" s="8">
        <f>VLOOKUP(A176,'Absolute Total Monosaccharide C'!$E$2:$T$999,12)</f>
        <v>0</v>
      </c>
      <c r="O176" s="8">
        <f>VLOOKUP(A176,'Absolute Total Monosaccharide C'!$E$2:$T$999,13)</f>
        <v>0</v>
      </c>
      <c r="P176" s="8">
        <f>VLOOKUP(A176,'Absolute Total Monosaccharide C'!$E$2:$T$999,14)</f>
        <v>0</v>
      </c>
      <c r="Q176" s="8">
        <f>VLOOKUP(A176,'Absolute Total Monosaccharide C'!$E$2:$T$999,15)</f>
        <v>0.00144</v>
      </c>
      <c r="R176" s="8">
        <f>VLOOKUP(A176,'Absolute Total Monosaccharide C'!$E$2:$T$999,16)</f>
        <v>0</v>
      </c>
      <c r="S176" s="110">
        <f>VLOOKUP(A176,'Absolute Total Monosaccharide C'!$E$2:$T$999,2)</f>
        <v>10.36</v>
      </c>
      <c r="T176" s="2">
        <v>0.723289979</v>
      </c>
      <c r="U176" s="8">
        <f t="shared" si="1"/>
        <v>0.036144</v>
      </c>
      <c r="V176" s="2">
        <f t="shared" si="2"/>
        <v>130</v>
      </c>
      <c r="W176" s="8">
        <f t="shared" si="3"/>
        <v>144</v>
      </c>
      <c r="X176" s="8">
        <f t="shared" si="4"/>
        <v>113</v>
      </c>
      <c r="Y176" s="8">
        <f t="shared" si="5"/>
        <v>338</v>
      </c>
      <c r="Z176" s="8">
        <f t="shared" si="6"/>
        <v>132</v>
      </c>
      <c r="AA176" s="8">
        <f t="shared" si="7"/>
        <v>257</v>
      </c>
      <c r="AB176" s="8">
        <f t="shared" si="8"/>
        <v>482</v>
      </c>
    </row>
    <row r="177" hidden="1">
      <c r="A177" s="2" t="s">
        <v>976</v>
      </c>
      <c r="B177" s="8" t="str">
        <f>VLOOKUP(A177,'Food Encyclopedia'!$C$2:$K$999,3)&amp;","&amp;VLOOKUP(A177,'Food Encyclopedia'!$C$2:$K$999,4)&amp;","&amp;VLOOKUP(A177,'Food Encyclopedia'!$C$2:$K$999,5)&amp;","&amp;VLOOKUP(A177,'Food Encyclopedia'!$C$2:$K$999,6)</f>
        <v>Organic Mixed Fruit Puree, commercial product, pouch,Paw Patrol,Mighty Mango: Apple, Mango &amp; Peach,Fruits</v>
      </c>
      <c r="C177" s="8" t="str">
        <f>VLOOKUP(A177,'Food Encyclopedia'!$C$2:$K$999,6)</f>
        <v>Fruits</v>
      </c>
      <c r="D177" s="8" t="str">
        <f>VLOOKUP(A177,'Food Encyclopedia'!$C$2:$K$999,7)</f>
        <v>Commercial weaning</v>
      </c>
      <c r="E177" s="8">
        <f>VLOOKUP(A177,'Absolute Total Monosaccharide C'!$E$2:$T$999,3)</f>
        <v>0.233205</v>
      </c>
      <c r="F177" s="8">
        <f>VLOOKUP(A177,'Absolute Total Monosaccharide C'!$E$2:$T$999,4)</f>
        <v>0.013067</v>
      </c>
      <c r="G177" s="8">
        <f>VLOOKUP(A177,'Absolute Total Monosaccharide C'!$E$2:$T$999,5)</f>
        <v>0.17709</v>
      </c>
      <c r="H177" s="8">
        <f>VLOOKUP(A177,'Absolute Total Monosaccharide C'!$E$2:$T$999,6)</f>
        <v>0.014121</v>
      </c>
      <c r="I177" s="110">
        <f>VLOOKUP(A177,'Absolute Total Monosaccharide C'!$E$2:$T$999,7)</f>
        <v>0.012513</v>
      </c>
      <c r="J177" s="8">
        <f>VLOOKUP(A177,'Absolute Total Monosaccharide C'!$E$2:$T$999,8)</f>
        <v>0</v>
      </c>
      <c r="K177" s="8">
        <f>VLOOKUP(A177,'Absolute Total Monosaccharide C'!$E$2:$T$999,9)</f>
        <v>0.000814</v>
      </c>
      <c r="L177" s="8">
        <f>VLOOKUP(A177,'Absolute Total Monosaccharide C'!$E$2:$T$999,10)</f>
        <v>0</v>
      </c>
      <c r="M177" s="8">
        <f>VLOOKUP(A177,'Absolute Total Monosaccharide C'!$E$2:$T$999,11)</f>
        <v>0.016862</v>
      </c>
      <c r="N177" s="8">
        <f>VLOOKUP(A177,'Absolute Total Monosaccharide C'!$E$2:$T$999,12)</f>
        <v>0</v>
      </c>
      <c r="O177" s="8">
        <f>VLOOKUP(A177,'Absolute Total Monosaccharide C'!$E$2:$T$999,13)</f>
        <v>0</v>
      </c>
      <c r="P177" s="8">
        <f>VLOOKUP(A177,'Absolute Total Monosaccharide C'!$E$2:$T$999,14)</f>
        <v>0.000982</v>
      </c>
      <c r="Q177" s="8">
        <f>VLOOKUP(A177,'Absolute Total Monosaccharide C'!$E$2:$T$999,15)</f>
        <v>0</v>
      </c>
      <c r="R177" s="8">
        <f>VLOOKUP(A177,'Absolute Total Monosaccharide C'!$E$2:$T$999,16)</f>
        <v>0</v>
      </c>
      <c r="S177" s="110">
        <f>VLOOKUP(A177,'Absolute Total Monosaccharide C'!$E$2:$T$999,2)</f>
        <v>10.18</v>
      </c>
      <c r="U177" s="8">
        <f t="shared" si="1"/>
        <v>0.026634</v>
      </c>
      <c r="V177" s="2">
        <f t="shared" si="2"/>
        <v>224</v>
      </c>
      <c r="W177" s="8">
        <f t="shared" si="3"/>
        <v>279</v>
      </c>
      <c r="X177" s="8">
        <f t="shared" si="4"/>
        <v>129</v>
      </c>
      <c r="Y177" s="8">
        <f t="shared" si="5"/>
        <v>189</v>
      </c>
      <c r="Z177" s="8">
        <f t="shared" si="6"/>
        <v>351</v>
      </c>
      <c r="AA177" s="8">
        <f t="shared" si="7"/>
        <v>408</v>
      </c>
      <c r="AB177" s="8">
        <f t="shared" si="8"/>
        <v>468</v>
      </c>
    </row>
    <row r="178" hidden="1">
      <c r="A178" s="2" t="s">
        <v>438</v>
      </c>
      <c r="B178" s="8" t="str">
        <f>VLOOKUP(A178,'Food Encyclopedia'!$C$2:$K$999,3)&amp;","&amp;VLOOKUP(A178,'Food Encyclopedia'!$C$2:$K$999,4)&amp;","&amp;VLOOKUP(A178,'Food Encyclopedia'!$C$2:$K$999,5)&amp;","&amp;VLOOKUP(A178,'Food Encyclopedia'!$C$2:$K$999,6)</f>
        <v>Squash, zucchini, green, whole, fresh,NA,,Vegetables</v>
      </c>
      <c r="C178" s="8" t="str">
        <f>VLOOKUP(A178,'Food Encyclopedia'!$C$2:$K$999,6)</f>
        <v>Vegetables</v>
      </c>
      <c r="D178" s="8" t="str">
        <f>VLOOKUP(A178,'Food Encyclopedia'!$C$2:$K$999,7)</f>
        <v>Vegetable</v>
      </c>
      <c r="E178" s="8">
        <f>VLOOKUP(A178,'Absolute Total Monosaccharide C'!$E$2:$T$999,3)</f>
        <v>0.135498</v>
      </c>
      <c r="F178" s="8">
        <f>VLOOKUP(A178,'Absolute Total Monosaccharide C'!$E$2:$T$999,4)</f>
        <v>0.020043</v>
      </c>
      <c r="G178" s="8">
        <f>VLOOKUP(A178,'Absolute Total Monosaccharide C'!$E$2:$T$999,5)</f>
        <v>0</v>
      </c>
      <c r="H178" s="8">
        <f>VLOOKUP(A178,'Absolute Total Monosaccharide C'!$E$2:$T$999,6)</f>
        <v>0.011417</v>
      </c>
      <c r="I178" s="110">
        <f>VLOOKUP(A178,'Absolute Total Monosaccharide C'!$E$2:$T$999,7)</f>
        <v>0.010028</v>
      </c>
      <c r="J178" s="8">
        <f>VLOOKUP(A178,'Absolute Total Monosaccharide C'!$E$2:$T$999,8)</f>
        <v>0.002494</v>
      </c>
      <c r="K178" s="8">
        <f>VLOOKUP(A178,'Absolute Total Monosaccharide C'!$E$2:$T$999,9)</f>
        <v>0.002363</v>
      </c>
      <c r="L178" s="8">
        <f>VLOOKUP(A178,'Absolute Total Monosaccharide C'!$E$2:$T$999,10)</f>
        <v>0</v>
      </c>
      <c r="M178" s="8">
        <f>VLOOKUP(A178,'Absolute Total Monosaccharide C'!$E$2:$T$999,11)</f>
        <v>0.021927</v>
      </c>
      <c r="N178" s="8">
        <f>VLOOKUP(A178,'Absolute Total Monosaccharide C'!$E$2:$T$999,12)</f>
        <v>0</v>
      </c>
      <c r="O178" s="8">
        <f>VLOOKUP(A178,'Absolute Total Monosaccharide C'!$E$2:$T$999,13)</f>
        <v>0</v>
      </c>
      <c r="P178" s="8">
        <f>VLOOKUP(A178,'Absolute Total Monosaccharide C'!$E$2:$T$999,14)</f>
        <v>0.002542</v>
      </c>
      <c r="Q178" s="8">
        <f>VLOOKUP(A178,'Absolute Total Monosaccharide C'!$E$2:$T$999,15)</f>
        <v>0</v>
      </c>
      <c r="R178" s="8">
        <f>VLOOKUP(A178,'Absolute Total Monosaccharide C'!$E$2:$T$999,16)</f>
        <v>0.002471</v>
      </c>
      <c r="S178" s="110">
        <f>VLOOKUP(A178,'Absolute Total Monosaccharide C'!$E$2:$T$999,2)</f>
        <v>10.09</v>
      </c>
      <c r="T178" s="2">
        <v>0.451972594</v>
      </c>
      <c r="U178" s="8">
        <f t="shared" si="1"/>
        <v>0.021445</v>
      </c>
      <c r="V178" s="2">
        <f t="shared" si="2"/>
        <v>305</v>
      </c>
      <c r="W178" s="8">
        <f t="shared" si="3"/>
        <v>355</v>
      </c>
      <c r="X178" s="8">
        <f t="shared" si="4"/>
        <v>185</v>
      </c>
      <c r="Y178" s="8">
        <f t="shared" si="5"/>
        <v>112</v>
      </c>
      <c r="Z178" s="8">
        <f t="shared" si="6"/>
        <v>99</v>
      </c>
      <c r="AA178" s="8">
        <f t="shared" si="7"/>
        <v>540</v>
      </c>
      <c r="AB178" s="8">
        <f t="shared" si="8"/>
        <v>467</v>
      </c>
    </row>
    <row r="179" hidden="1">
      <c r="A179" s="2" t="s">
        <v>850</v>
      </c>
      <c r="B179" s="8" t="str">
        <f>VLOOKUP(A179,'Food Encyclopedia'!$C$2:$K$999,3)&amp;","&amp;VLOOKUP(A179,'Food Encyclopedia'!$C$2:$K$999,4)&amp;","&amp;VLOOKUP(A179,'Food Encyclopedia'!$C$2:$K$999,5)&amp;","&amp;VLOOKUP(A179,'Food Encyclopedia'!$C$2:$K$999,6)</f>
        <v>Organic Baby Food, commercial product, precooked, pouch,Organics Happy Baby,Purple carrots (1/2), bananas (1/4), avocados (2 tsp), quinoa (2 tsp), water (2 tbsp) , Stage 2 (6+ months) meal,Vegetables</v>
      </c>
      <c r="C179" s="8" t="str">
        <f>VLOOKUP(A179,'Food Encyclopedia'!$C$2:$K$999,6)</f>
        <v>Vegetables</v>
      </c>
      <c r="D179" s="8" t="str">
        <f>VLOOKUP(A179,'Food Encyclopedia'!$C$2:$K$999,7)</f>
        <v>Commercial weaning</v>
      </c>
      <c r="E179" s="8">
        <f>VLOOKUP(A179,'Absolute Total Monosaccharide C'!$E$2:$T$999,3)</f>
        <v>0.359441</v>
      </c>
      <c r="F179" s="8">
        <f>VLOOKUP(A179,'Absolute Total Monosaccharide C'!$E$2:$T$999,4)</f>
        <v>0.018863</v>
      </c>
      <c r="G179" s="8">
        <f>VLOOKUP(A179,'Absolute Total Monosaccharide C'!$E$2:$T$999,5)</f>
        <v>0.062998</v>
      </c>
      <c r="H179" s="8">
        <f>VLOOKUP(A179,'Absolute Total Monosaccharide C'!$E$2:$T$999,6)</f>
        <v>0.008072</v>
      </c>
      <c r="I179" s="110">
        <f>VLOOKUP(A179,'Absolute Total Monosaccharide C'!$E$2:$T$999,7)</f>
        <v>0.012265</v>
      </c>
      <c r="J179" s="8">
        <f>VLOOKUP(A179,'Absolute Total Monosaccharide C'!$E$2:$T$999,8)</f>
        <v>0</v>
      </c>
      <c r="K179" s="8">
        <f>VLOOKUP(A179,'Absolute Total Monosaccharide C'!$E$2:$T$999,9)</f>
        <v>0.001144</v>
      </c>
      <c r="L179" s="8">
        <f>VLOOKUP(A179,'Absolute Total Monosaccharide C'!$E$2:$T$999,10)</f>
        <v>0</v>
      </c>
      <c r="M179" s="8">
        <f>VLOOKUP(A179,'Absolute Total Monosaccharide C'!$E$2:$T$999,11)</f>
        <v>0.018072</v>
      </c>
      <c r="N179" s="8">
        <f>VLOOKUP(A179,'Absolute Total Monosaccharide C'!$E$2:$T$999,12)</f>
        <v>0</v>
      </c>
      <c r="O179" s="8">
        <f>VLOOKUP(A179,'Absolute Total Monosaccharide C'!$E$2:$T$999,13)</f>
        <v>0</v>
      </c>
      <c r="P179" s="8">
        <f>VLOOKUP(A179,'Absolute Total Monosaccharide C'!$E$2:$T$999,14)</f>
        <v>0.004664</v>
      </c>
      <c r="Q179" s="8">
        <f>VLOOKUP(A179,'Absolute Total Monosaccharide C'!$E$2:$T$999,15)</f>
        <v>0</v>
      </c>
      <c r="R179" s="8">
        <f>VLOOKUP(A179,'Absolute Total Monosaccharide C'!$E$2:$T$999,16)</f>
        <v>0</v>
      </c>
      <c r="S179" s="110">
        <f>VLOOKUP(A179,'Absolute Total Monosaccharide C'!$E$2:$T$999,2)</f>
        <v>10.06</v>
      </c>
      <c r="T179" s="2">
        <v>0.623476592</v>
      </c>
      <c r="U179" s="8">
        <f t="shared" si="1"/>
        <v>0.020337</v>
      </c>
      <c r="V179" s="2">
        <f t="shared" si="2"/>
        <v>332</v>
      </c>
      <c r="W179" s="8">
        <f t="shared" si="3"/>
        <v>291</v>
      </c>
      <c r="X179" s="8">
        <f t="shared" si="4"/>
        <v>270</v>
      </c>
      <c r="Y179" s="8">
        <f t="shared" si="5"/>
        <v>176</v>
      </c>
      <c r="Z179" s="8">
        <f t="shared" si="6"/>
        <v>277</v>
      </c>
      <c r="AA179" s="8">
        <f t="shared" si="7"/>
        <v>561</v>
      </c>
      <c r="AB179" s="8">
        <f t="shared" si="8"/>
        <v>467</v>
      </c>
    </row>
    <row r="180" hidden="1">
      <c r="A180" s="2" t="s">
        <v>829</v>
      </c>
      <c r="B180" s="8" t="str">
        <f>VLOOKUP(A180,'Food Encyclopedia'!$C$2:$K$999,3)&amp;","&amp;VLOOKUP(A180,'Food Encyclopedia'!$C$2:$K$999,4)&amp;","&amp;VLOOKUP(A180,'Food Encyclopedia'!$C$2:$K$999,5)&amp;","&amp;VLOOKUP(A180,'Food Encyclopedia'!$C$2:$K$999,6)</f>
        <v>Organic Baby Food, commercial product, pouch,Organics Happy Baby,Apples  (1/2), gauvas (1/4), cubed beets (3 tsp), Stage 2 (6+ months),Fruits</v>
      </c>
      <c r="C180" s="8" t="str">
        <f>VLOOKUP(A180,'Food Encyclopedia'!$C$2:$K$999,6)</f>
        <v>Fruits</v>
      </c>
      <c r="D180" s="8" t="str">
        <f>VLOOKUP(A180,'Food Encyclopedia'!$C$2:$K$999,7)</f>
        <v>Commercial weaning</v>
      </c>
      <c r="E180" s="8">
        <f>VLOOKUP(A180,'Absolute Total Monosaccharide C'!$E$2:$T$999,3)</f>
        <v>0.21881</v>
      </c>
      <c r="F180" s="8">
        <f>VLOOKUP(A180,'Absolute Total Monosaccharide C'!$E$2:$T$999,4)</f>
        <v>0.01013</v>
      </c>
      <c r="G180" s="8">
        <f>VLOOKUP(A180,'Absolute Total Monosaccharide C'!$E$2:$T$999,5)</f>
        <v>0.136235</v>
      </c>
      <c r="H180" s="8">
        <f>VLOOKUP(A180,'Absolute Total Monosaccharide C'!$E$2:$T$999,6)</f>
        <v>0.018257</v>
      </c>
      <c r="I180" s="110">
        <f>VLOOKUP(A180,'Absolute Total Monosaccharide C'!$E$2:$T$999,7)</f>
        <v>0.011644</v>
      </c>
      <c r="J180" s="8">
        <f>VLOOKUP(A180,'Absolute Total Monosaccharide C'!$E$2:$T$999,8)</f>
        <v>0.003231</v>
      </c>
      <c r="K180" s="8">
        <f>VLOOKUP(A180,'Absolute Total Monosaccharide C'!$E$2:$T$999,9)</f>
        <v>0.001653</v>
      </c>
      <c r="L180" s="8">
        <f>VLOOKUP(A180,'Absolute Total Monosaccharide C'!$E$2:$T$999,10)</f>
        <v>0</v>
      </c>
      <c r="M180" s="8">
        <f>VLOOKUP(A180,'Absolute Total Monosaccharide C'!$E$2:$T$999,11)</f>
        <v>0.018556</v>
      </c>
      <c r="N180" s="8">
        <f>VLOOKUP(A180,'Absolute Total Monosaccharide C'!$E$2:$T$999,12)</f>
        <v>0.000931</v>
      </c>
      <c r="O180" s="8">
        <f>VLOOKUP(A180,'Absolute Total Monosaccharide C'!$E$2:$T$999,13)</f>
        <v>0.000375</v>
      </c>
      <c r="P180" s="8">
        <f>VLOOKUP(A180,'Absolute Total Monosaccharide C'!$E$2:$T$999,14)</f>
        <v>0.000804</v>
      </c>
      <c r="Q180" s="8">
        <f>VLOOKUP(A180,'Absolute Total Monosaccharide C'!$E$2:$T$999,15)</f>
        <v>0</v>
      </c>
      <c r="R180" s="8">
        <f>VLOOKUP(A180,'Absolute Total Monosaccharide C'!$E$2:$T$999,16)</f>
        <v>0.000318</v>
      </c>
      <c r="S180" s="110">
        <f>VLOOKUP(A180,'Absolute Total Monosaccharide C'!$E$2:$T$999,2)</f>
        <v>10.3</v>
      </c>
      <c r="U180" s="8">
        <f t="shared" si="1"/>
        <v>0.029901</v>
      </c>
      <c r="V180" s="2">
        <f t="shared" si="2"/>
        <v>187</v>
      </c>
      <c r="W180" s="8">
        <f t="shared" si="3"/>
        <v>304</v>
      </c>
      <c r="X180" s="8">
        <f t="shared" si="4"/>
        <v>83</v>
      </c>
      <c r="Y180" s="8">
        <f t="shared" si="5"/>
        <v>164</v>
      </c>
      <c r="Z180" s="8">
        <f t="shared" si="6"/>
        <v>168</v>
      </c>
      <c r="AA180" s="8">
        <f t="shared" si="7"/>
        <v>387</v>
      </c>
      <c r="AB180" s="8">
        <f t="shared" si="8"/>
        <v>468</v>
      </c>
    </row>
    <row r="181" hidden="1">
      <c r="A181" s="2" t="s">
        <v>296</v>
      </c>
      <c r="B181" s="8" t="str">
        <f>VLOOKUP(A181,'Food Encyclopedia'!$C$2:$K$999,3)&amp;","&amp;VLOOKUP(A181,'Food Encyclopedia'!$C$2:$K$999,4)&amp;","&amp;VLOOKUP(A181,'Food Encyclopedia'!$C$2:$K$999,5)&amp;","&amp;VLOOKUP(A181,'Food Encyclopedia'!$C$2:$K$999,6)</f>
        <v>Grapefruit, deep red, flesh, fresh,Paramount Citrus,,Fruits</v>
      </c>
      <c r="C181" s="8" t="str">
        <f>VLOOKUP(A181,'Food Encyclopedia'!$C$2:$K$999,6)</f>
        <v>Fruits</v>
      </c>
      <c r="D181" s="8" t="str">
        <f>VLOOKUP(A181,'Food Encyclopedia'!$C$2:$K$999,7)</f>
        <v>Fruit</v>
      </c>
      <c r="E181" s="8">
        <f>VLOOKUP(A181,'Absolute Total Monosaccharide C'!$E$2:$T$999,3)</f>
        <v>0.307069</v>
      </c>
      <c r="F181" s="8">
        <f>VLOOKUP(A181,'Absolute Total Monosaccharide C'!$E$2:$T$999,4)</f>
        <v>0.014587</v>
      </c>
      <c r="G181" s="8">
        <f>VLOOKUP(A181,'Absolute Total Monosaccharide C'!$E$2:$T$999,5)</f>
        <v>0.073743</v>
      </c>
      <c r="H181" s="8">
        <f>VLOOKUP(A181,'Absolute Total Monosaccharide C'!$E$2:$T$999,6)</f>
        <v>0.0064</v>
      </c>
      <c r="I181" s="110">
        <f>VLOOKUP(A181,'Absolute Total Monosaccharide C'!$E$2:$T$999,7)</f>
        <v>0.008151</v>
      </c>
      <c r="J181" s="8">
        <f>VLOOKUP(A181,'Absolute Total Monosaccharide C'!$E$2:$T$999,8)</f>
        <v>0.002057</v>
      </c>
      <c r="K181" s="8">
        <f>VLOOKUP(A181,'Absolute Total Monosaccharide C'!$E$2:$T$999,9)</f>
        <v>0.003702</v>
      </c>
      <c r="L181" s="8">
        <f>VLOOKUP(A181,'Absolute Total Monosaccharide C'!$E$2:$T$999,10)</f>
        <v>0</v>
      </c>
      <c r="M181" s="8">
        <f>VLOOKUP(A181,'Absolute Total Monosaccharide C'!$E$2:$T$999,11)</f>
        <v>0.030875</v>
      </c>
      <c r="N181" s="8">
        <f>VLOOKUP(A181,'Absolute Total Monosaccharide C'!$E$2:$T$999,12)</f>
        <v>0</v>
      </c>
      <c r="O181" s="8">
        <f>VLOOKUP(A181,'Absolute Total Monosaccharide C'!$E$2:$T$999,13)</f>
        <v>0</v>
      </c>
      <c r="P181" s="8">
        <f>VLOOKUP(A181,'Absolute Total Monosaccharide C'!$E$2:$T$999,14)</f>
        <v>0.001127</v>
      </c>
      <c r="Q181" s="8">
        <f>VLOOKUP(A181,'Absolute Total Monosaccharide C'!$E$2:$T$999,15)</f>
        <v>0</v>
      </c>
      <c r="R181" s="8">
        <f>VLOOKUP(A181,'Absolute Total Monosaccharide C'!$E$2:$T$999,16)</f>
        <v>0</v>
      </c>
      <c r="S181" s="110">
        <f>VLOOKUP(A181,'Absolute Total Monosaccharide C'!$E$2:$T$999,2)</f>
        <v>10.27</v>
      </c>
      <c r="T181" s="2">
        <v>0.82422092</v>
      </c>
      <c r="U181" s="8">
        <f t="shared" si="1"/>
        <v>0.014551</v>
      </c>
      <c r="V181" s="2">
        <f t="shared" si="2"/>
        <v>427</v>
      </c>
      <c r="W181" s="8">
        <f t="shared" si="3"/>
        <v>422</v>
      </c>
      <c r="X181" s="8">
        <f t="shared" si="4"/>
        <v>336</v>
      </c>
      <c r="Y181" s="63">
        <f t="shared" si="5"/>
        <v>56</v>
      </c>
      <c r="Z181" s="8">
        <f t="shared" si="6"/>
        <v>40</v>
      </c>
      <c r="AA181" s="8">
        <f t="shared" si="7"/>
        <v>758</v>
      </c>
      <c r="AB181" s="8">
        <f t="shared" si="8"/>
        <v>478</v>
      </c>
    </row>
    <row r="182" hidden="1">
      <c r="A182" s="2" t="s">
        <v>1188</v>
      </c>
      <c r="B182" s="8" t="str">
        <f>VLOOKUP(A182,'Food Encyclopedia'!$C$2:$K$999,3)&amp;","&amp;VLOOKUP(A182,'Food Encyclopedia'!$C$2:$K$999,4)&amp;","&amp;VLOOKUP(A182,'Food Encyclopedia'!$C$2:$K$999,5)&amp;","&amp;VLOOKUP(A182,'Food Encyclopedia'!$C$2:$K$999,6)</f>
        <v>Quinoa, inca red, NA, fresh,Ancient Harvest,Washed &amp; Rinsed Organic Quinoa: Inca Red Quinoa,Grain Products</v>
      </c>
      <c r="C182" s="8" t="str">
        <f>VLOOKUP(A182,'Food Encyclopedia'!$C$2:$K$999,6)</f>
        <v>Grain Products</v>
      </c>
      <c r="D182" s="8" t="str">
        <f>VLOOKUP(A182,'Food Encyclopedia'!$C$2:$K$999,7)</f>
        <v>Grains</v>
      </c>
      <c r="E182" s="8">
        <f>VLOOKUP(A182,'Absolute Total Monosaccharide C'!$E$2:$T$999,3)</f>
        <v>0.451964</v>
      </c>
      <c r="F182" s="8">
        <f>VLOOKUP(A182,'Absolute Total Monosaccharide C'!$E$2:$T$999,4)</f>
        <v>0.007422</v>
      </c>
      <c r="G182" s="8">
        <f>VLOOKUP(A182,'Absolute Total Monosaccharide C'!$E$2:$T$999,5)</f>
        <v>0.001123</v>
      </c>
      <c r="H182" s="8">
        <f>VLOOKUP(A182,'Absolute Total Monosaccharide C'!$E$2:$T$999,6)</f>
        <v>0.002076</v>
      </c>
      <c r="I182" s="110">
        <f>VLOOKUP(A182,'Absolute Total Monosaccharide C'!$E$2:$T$999,7)</f>
        <v>0.016496</v>
      </c>
      <c r="J182" s="8">
        <f>VLOOKUP(A182,'Absolute Total Monosaccharide C'!$E$2:$T$999,8)</f>
        <v>0</v>
      </c>
      <c r="K182" s="8">
        <f>VLOOKUP(A182,'Absolute Total Monosaccharide C'!$E$2:$T$999,9)</f>
        <v>0.001177</v>
      </c>
      <c r="L182" s="8">
        <f>VLOOKUP(A182,'Absolute Total Monosaccharide C'!$E$2:$T$999,10)</f>
        <v>0</v>
      </c>
      <c r="M182" s="8">
        <f>VLOOKUP(A182,'Absolute Total Monosaccharide C'!$E$2:$T$999,11)</f>
        <v>0.012824</v>
      </c>
      <c r="N182" s="8">
        <f>VLOOKUP(A182,'Absolute Total Monosaccharide C'!$E$2:$T$999,12)</f>
        <v>0</v>
      </c>
      <c r="O182" s="8">
        <f>VLOOKUP(A182,'Absolute Total Monosaccharide C'!$E$2:$T$999,13)</f>
        <v>0</v>
      </c>
      <c r="P182" s="8">
        <f>VLOOKUP(A182,'Absolute Total Monosaccharide C'!$E$2:$T$999,14)</f>
        <v>0</v>
      </c>
      <c r="Q182" s="8">
        <f>VLOOKUP(A182,'Absolute Total Monosaccharide C'!$E$2:$T$999,15)</f>
        <v>0</v>
      </c>
      <c r="R182" s="8">
        <f>VLOOKUP(A182,'Absolute Total Monosaccharide C'!$E$2:$T$999,16)</f>
        <v>0</v>
      </c>
      <c r="S182" s="110">
        <f>VLOOKUP(A182,'Absolute Total Monosaccharide C'!$E$2:$T$999,2)</f>
        <v>10.44</v>
      </c>
      <c r="U182" s="8">
        <f t="shared" si="1"/>
        <v>0.018572</v>
      </c>
      <c r="V182" s="2">
        <f t="shared" si="2"/>
        <v>362</v>
      </c>
      <c r="W182" s="8">
        <f t="shared" si="3"/>
        <v>199</v>
      </c>
      <c r="X182" s="8">
        <f t="shared" si="4"/>
        <v>523</v>
      </c>
      <c r="Y182" s="8">
        <f t="shared" si="5"/>
        <v>276</v>
      </c>
      <c r="Z182" s="8">
        <f t="shared" si="6"/>
        <v>270</v>
      </c>
      <c r="AA182" s="8">
        <f t="shared" si="7"/>
        <v>722</v>
      </c>
      <c r="AB182" s="8">
        <f t="shared" si="8"/>
        <v>475</v>
      </c>
    </row>
    <row r="183" hidden="1">
      <c r="A183" s="2" t="s">
        <v>1138</v>
      </c>
      <c r="B183" s="8" t="str">
        <f>VLOOKUP(A183,'Food Encyclopedia'!$C$2:$K$999,3)&amp;","&amp;VLOOKUP(A183,'Food Encyclopedia'!$C$2:$K$999,4)&amp;","&amp;VLOOKUP(A183,'Food Encyclopedia'!$C$2:$K$999,5)&amp;","&amp;VLOOKUP(A183,'Food Encyclopedia'!$C$2:$K$999,6)</f>
        <v>Cereal, whole wheat, commercial product, fresh,Gerber,Whole grain cereal: whole wheat, Siter (2nd Food),Grain Products</v>
      </c>
      <c r="C183" s="8" t="str">
        <f>VLOOKUP(A183,'Food Encyclopedia'!$C$2:$K$999,6)</f>
        <v>Grain Products</v>
      </c>
      <c r="D183" s="8" t="str">
        <f>VLOOKUP(A183,'Food Encyclopedia'!$C$2:$K$999,7)</f>
        <v>Cereal</v>
      </c>
      <c r="E183" s="8">
        <f>VLOOKUP(A183,'Absolute Total Monosaccharide C'!$E$2:$T$999,3)</f>
        <v>0.741857</v>
      </c>
      <c r="F183" s="8">
        <f>VLOOKUP(A183,'Absolute Total Monosaccharide C'!$E$2:$T$999,4)</f>
        <v>0.011481</v>
      </c>
      <c r="G183" s="8">
        <f>VLOOKUP(A183,'Absolute Total Monosaccharide C'!$E$2:$T$999,5)</f>
        <v>0</v>
      </c>
      <c r="H183" s="8">
        <f>VLOOKUP(A183,'Absolute Total Monosaccharide C'!$E$2:$T$999,6)</f>
        <v>0.056423</v>
      </c>
      <c r="I183" s="110">
        <f>VLOOKUP(A183,'Absolute Total Monosaccharide C'!$E$2:$T$999,7)</f>
        <v>0.040961</v>
      </c>
      <c r="J183" s="8">
        <f>VLOOKUP(A183,'Absolute Total Monosaccharide C'!$E$2:$T$999,8)</f>
        <v>0</v>
      </c>
      <c r="K183" s="8">
        <f>VLOOKUP(A183,'Absolute Total Monosaccharide C'!$E$2:$T$999,9)</f>
        <v>0.000184</v>
      </c>
      <c r="L183" s="8">
        <f>VLOOKUP(A183,'Absolute Total Monosaccharide C'!$E$2:$T$999,10)</f>
        <v>0</v>
      </c>
      <c r="M183" s="8">
        <f>VLOOKUP(A183,'Absolute Total Monosaccharide C'!$E$2:$T$999,11)</f>
        <v>0.000447</v>
      </c>
      <c r="N183" s="8">
        <f>VLOOKUP(A183,'Absolute Total Monosaccharide C'!$E$2:$T$999,12)</f>
        <v>0</v>
      </c>
      <c r="O183" s="8">
        <f>VLOOKUP(A183,'Absolute Total Monosaccharide C'!$E$2:$T$999,13)</f>
        <v>0</v>
      </c>
      <c r="P183" s="8">
        <f>VLOOKUP(A183,'Absolute Total Monosaccharide C'!$E$2:$T$999,14)</f>
        <v>0.004328</v>
      </c>
      <c r="Q183" s="8">
        <f>VLOOKUP(A183,'Absolute Total Monosaccharide C'!$E$2:$T$999,15)</f>
        <v>0</v>
      </c>
      <c r="R183" s="8">
        <f>VLOOKUP(A183,'Absolute Total Monosaccharide C'!$E$2:$T$999,16)</f>
        <v>0</v>
      </c>
      <c r="S183" s="110">
        <f>VLOOKUP(A183,'Absolute Total Monosaccharide C'!$E$2:$T$999,2)</f>
        <v>10.44</v>
      </c>
      <c r="U183" s="8">
        <f t="shared" si="1"/>
        <v>0.097384</v>
      </c>
      <c r="V183" s="24">
        <f t="shared" si="2"/>
        <v>9</v>
      </c>
      <c r="W183" s="63">
        <f t="shared" si="3"/>
        <v>26</v>
      </c>
      <c r="X183" s="63">
        <f t="shared" si="4"/>
        <v>10</v>
      </c>
      <c r="Y183" s="8">
        <f t="shared" si="5"/>
        <v>503</v>
      </c>
      <c r="Z183" s="8">
        <f t="shared" si="6"/>
        <v>509</v>
      </c>
      <c r="AA183" s="124">
        <f t="shared" si="7"/>
        <v>36</v>
      </c>
      <c r="AB183" s="8">
        <f t="shared" si="8"/>
        <v>529</v>
      </c>
    </row>
    <row r="184" hidden="1">
      <c r="A184" s="2" t="s">
        <v>140</v>
      </c>
      <c r="B184" s="8" t="str">
        <f>VLOOKUP(A184,'Food Encyclopedia'!$C$2:$K$999,3)&amp;","&amp;VLOOKUP(A184,'Food Encyclopedia'!$C$2:$K$999,4)&amp;","&amp;VLOOKUP(A184,'Food Encyclopedia'!$C$2:$K$999,5)&amp;","&amp;VLOOKUP(A184,'Food Encyclopedia'!$C$2:$K$999,6)</f>
        <v>Apple, red delicious, whole without seed, fresh,Washington,,Fruits</v>
      </c>
      <c r="C184" s="8" t="str">
        <f>VLOOKUP(A184,'Food Encyclopedia'!$C$2:$K$999,6)</f>
        <v>Fruits</v>
      </c>
      <c r="D184" s="8" t="str">
        <f>VLOOKUP(A184,'Food Encyclopedia'!$C$2:$K$999,7)</f>
        <v>Fruit</v>
      </c>
      <c r="E184" s="8">
        <f>VLOOKUP(A184,'Absolute Total Monosaccharide C'!$E$2:$T$999,3)</f>
        <v>0.179471</v>
      </c>
      <c r="F184" s="8">
        <f>VLOOKUP(A184,'Absolute Total Monosaccharide C'!$E$2:$T$999,4)</f>
        <v>0.015393</v>
      </c>
      <c r="G184" s="8">
        <f>VLOOKUP(A184,'Absolute Total Monosaccharide C'!$E$2:$T$999,5)</f>
        <v>0.110612</v>
      </c>
      <c r="H184" s="8">
        <f>VLOOKUP(A184,'Absolute Total Monosaccharide C'!$E$2:$T$999,6)</f>
        <v>0.009527</v>
      </c>
      <c r="I184" s="110">
        <f>VLOOKUP(A184,'Absolute Total Monosaccharide C'!$E$2:$T$999,7)</f>
        <v>0.015165</v>
      </c>
      <c r="J184" s="8">
        <f>VLOOKUP(A184,'Absolute Total Monosaccharide C'!$E$2:$T$999,8)</f>
        <v>0.001854</v>
      </c>
      <c r="K184" s="8">
        <f>VLOOKUP(A184,'Absolute Total Monosaccharide C'!$E$2:$T$999,9)</f>
        <v>0.00086</v>
      </c>
      <c r="L184" s="8">
        <f>VLOOKUP(A184,'Absolute Total Monosaccharide C'!$E$2:$T$999,10)</f>
        <v>0</v>
      </c>
      <c r="M184" s="8">
        <f>VLOOKUP(A184,'Absolute Total Monosaccharide C'!$E$2:$T$999,11)</f>
        <v>0.013841</v>
      </c>
      <c r="N184" s="8">
        <f>VLOOKUP(A184,'Absolute Total Monosaccharide C'!$E$2:$T$999,12)</f>
        <v>0</v>
      </c>
      <c r="O184" s="8">
        <f>VLOOKUP(A184,'Absolute Total Monosaccharide C'!$E$2:$T$999,13)</f>
        <v>0</v>
      </c>
      <c r="P184" s="8">
        <f>VLOOKUP(A184,'Absolute Total Monosaccharide C'!$E$2:$T$999,14)</f>
        <v>0.000741</v>
      </c>
      <c r="Q184" s="8">
        <f>VLOOKUP(A184,'Absolute Total Monosaccharide C'!$E$2:$T$999,15)</f>
        <v>0</v>
      </c>
      <c r="R184" s="8">
        <f>VLOOKUP(A184,'Absolute Total Monosaccharide C'!$E$2:$T$999,16)</f>
        <v>0</v>
      </c>
      <c r="S184" s="110">
        <f>VLOOKUP(A184,'Absolute Total Monosaccharide C'!$E$2:$T$999,2)</f>
        <v>9.99</v>
      </c>
      <c r="U184" s="8">
        <f t="shared" si="1"/>
        <v>0.024692</v>
      </c>
      <c r="V184" s="2">
        <f t="shared" si="2"/>
        <v>256</v>
      </c>
      <c r="W184" s="8">
        <f t="shared" si="3"/>
        <v>233</v>
      </c>
      <c r="X184" s="8">
        <f t="shared" si="4"/>
        <v>231</v>
      </c>
      <c r="Y184" s="8">
        <f t="shared" si="5"/>
        <v>249</v>
      </c>
      <c r="Z184" s="8">
        <f t="shared" si="6"/>
        <v>339</v>
      </c>
      <c r="AA184" s="8">
        <f t="shared" si="7"/>
        <v>464</v>
      </c>
      <c r="AB184" s="8">
        <f t="shared" si="8"/>
        <v>482</v>
      </c>
    </row>
    <row r="185" hidden="1">
      <c r="A185" s="2" t="s">
        <v>183</v>
      </c>
      <c r="B185" s="8" t="str">
        <f>VLOOKUP(A185,'Food Encyclopedia'!$C$2:$K$999,3)&amp;","&amp;VLOOKUP(A185,'Food Encyclopedia'!$C$2:$K$999,4)&amp;","&amp;VLOOKUP(A185,'Food Encyclopedia'!$C$2:$K$999,5)&amp;","&amp;VLOOKUP(A185,'Food Encyclopedia'!$C$2:$K$999,6)</f>
        <v>Pear, shingo, whole without seed, fresh,NA,,Fruits</v>
      </c>
      <c r="C185" s="8" t="str">
        <f>VLOOKUP(A185,'Food Encyclopedia'!$C$2:$K$999,6)</f>
        <v>Fruits</v>
      </c>
      <c r="D185" s="8" t="str">
        <f>VLOOKUP(A185,'Food Encyclopedia'!$C$2:$K$999,7)</f>
        <v>Fruit</v>
      </c>
      <c r="E185" s="8">
        <f>VLOOKUP(A185,'Absolute Total Monosaccharide C'!$E$2:$T$999,3)</f>
        <v>0.215154</v>
      </c>
      <c r="F185" s="8">
        <f>VLOOKUP(A185,'Absolute Total Monosaccharide C'!$E$2:$T$999,4)</f>
        <v>0.005454</v>
      </c>
      <c r="G185" s="8">
        <f>VLOOKUP(A185,'Absolute Total Monosaccharide C'!$E$2:$T$999,5)</f>
        <v>0.143961</v>
      </c>
      <c r="H185" s="8">
        <f>VLOOKUP(A185,'Absolute Total Monosaccharide C'!$E$2:$T$999,6)</f>
        <v>0.009233</v>
      </c>
      <c r="I185" s="110">
        <f>VLOOKUP(A185,'Absolute Total Monosaccharide C'!$E$2:$T$999,7)</f>
        <v>0.014486</v>
      </c>
      <c r="J185" s="8">
        <f>VLOOKUP(A185,'Absolute Total Monosaccharide C'!$E$2:$T$999,8)</f>
        <v>0.000971</v>
      </c>
      <c r="K185" s="8">
        <f>VLOOKUP(A185,'Absolute Total Monosaccharide C'!$E$2:$T$999,9)</f>
        <v>0.001125</v>
      </c>
      <c r="L185" s="8">
        <f>VLOOKUP(A185,'Absolute Total Monosaccharide C'!$E$2:$T$999,10)</f>
        <v>0</v>
      </c>
      <c r="M185" s="8">
        <f>VLOOKUP(A185,'Absolute Total Monosaccharide C'!$E$2:$T$999,11)</f>
        <v>0.01402</v>
      </c>
      <c r="N185" s="8">
        <f>VLOOKUP(A185,'Absolute Total Monosaccharide C'!$E$2:$T$999,12)</f>
        <v>0</v>
      </c>
      <c r="O185" s="8">
        <f>VLOOKUP(A185,'Absolute Total Monosaccharide C'!$E$2:$T$999,13)</f>
        <v>0</v>
      </c>
      <c r="P185" s="111">
        <f>VLOOKUP(A185,'Absolute Total Monosaccharide C'!$E$2:$T$999,14)</f>
        <v>0.0000375</v>
      </c>
      <c r="Q185" s="8">
        <f>VLOOKUP(A185,'Absolute Total Monosaccharide C'!$E$2:$T$999,15)</f>
        <v>0</v>
      </c>
      <c r="R185" s="8">
        <f>VLOOKUP(A185,'Absolute Total Monosaccharide C'!$E$2:$T$999,16)</f>
        <v>0</v>
      </c>
      <c r="S185" s="110">
        <f>VLOOKUP(A185,'Absolute Total Monosaccharide C'!$E$2:$T$999,2)</f>
        <v>10.05</v>
      </c>
      <c r="U185" s="8">
        <f t="shared" si="1"/>
        <v>0.023719</v>
      </c>
      <c r="V185" s="2">
        <f t="shared" si="2"/>
        <v>270</v>
      </c>
      <c r="W185" s="8">
        <f t="shared" si="3"/>
        <v>240</v>
      </c>
      <c r="X185" s="8">
        <f t="shared" si="4"/>
        <v>237</v>
      </c>
      <c r="Y185" s="8">
        <f t="shared" si="5"/>
        <v>243</v>
      </c>
      <c r="Z185" s="8">
        <f t="shared" si="6"/>
        <v>284</v>
      </c>
      <c r="AA185" s="8">
        <f t="shared" si="7"/>
        <v>477</v>
      </c>
      <c r="AB185" s="8">
        <f t="shared" si="8"/>
        <v>483</v>
      </c>
    </row>
    <row r="186" hidden="1">
      <c r="A186" s="2" t="s">
        <v>219</v>
      </c>
      <c r="B186" s="8" t="str">
        <f>VLOOKUP(A186,'Food Encyclopedia'!$C$2:$K$999,3)&amp;","&amp;VLOOKUP(A186,'Food Encyclopedia'!$C$2:$K$999,4)&amp;","&amp;VLOOKUP(A186,'Food Encyclopedia'!$C$2:$K$999,5)&amp;","&amp;VLOOKUP(A186,'Food Encyclopedia'!$C$2:$K$999,6)</f>
        <v>Pluot, plumogranate, whole, fresh,NA,,Fruits</v>
      </c>
      <c r="C186" s="8" t="str">
        <f>VLOOKUP(A186,'Food Encyclopedia'!$C$2:$K$999,6)</f>
        <v>Fruits</v>
      </c>
      <c r="D186" s="8" t="str">
        <f>VLOOKUP(A186,'Food Encyclopedia'!$C$2:$K$999,7)</f>
        <v>Fruit</v>
      </c>
      <c r="E186" s="8">
        <f>VLOOKUP(A186,'Absolute Total Monosaccharide C'!$E$2:$T$999,3)</f>
        <v>0.273633</v>
      </c>
      <c r="F186" s="8">
        <f>VLOOKUP(A186,'Absolute Total Monosaccharide C'!$E$2:$T$999,4)</f>
        <v>0.019625</v>
      </c>
      <c r="G186" s="8">
        <f>VLOOKUP(A186,'Absolute Total Monosaccharide C'!$E$2:$T$999,5)</f>
        <v>0.055624</v>
      </c>
      <c r="H186" s="8">
        <f>VLOOKUP(A186,'Absolute Total Monosaccharide C'!$E$2:$T$999,6)</f>
        <v>0.008307</v>
      </c>
      <c r="I186" s="110">
        <f>VLOOKUP(A186,'Absolute Total Monosaccharide C'!$E$2:$T$999,7)</f>
        <v>0.011808</v>
      </c>
      <c r="J186" s="8">
        <f>VLOOKUP(A186,'Absolute Total Monosaccharide C'!$E$2:$T$999,8)</f>
        <v>0.001644</v>
      </c>
      <c r="K186" s="8">
        <f>VLOOKUP(A186,'Absolute Total Monosaccharide C'!$E$2:$T$999,9)</f>
        <v>0.001586</v>
      </c>
      <c r="L186" s="8">
        <f>VLOOKUP(A186,'Absolute Total Monosaccharide C'!$E$2:$T$999,10)</f>
        <v>0</v>
      </c>
      <c r="M186" s="8">
        <f>VLOOKUP(A186,'Absolute Total Monosaccharide C'!$E$2:$T$999,11)</f>
        <v>0.017111</v>
      </c>
      <c r="N186" s="8">
        <f>VLOOKUP(A186,'Absolute Total Monosaccharide C'!$E$2:$T$999,12)</f>
        <v>0</v>
      </c>
      <c r="O186" s="8">
        <f>VLOOKUP(A186,'Absolute Total Monosaccharide C'!$E$2:$T$999,13)</f>
        <v>0</v>
      </c>
      <c r="P186" s="8">
        <f>VLOOKUP(A186,'Absolute Total Monosaccharide C'!$E$2:$T$999,14)</f>
        <v>0.000655</v>
      </c>
      <c r="Q186" s="8">
        <f>VLOOKUP(A186,'Absolute Total Monosaccharide C'!$E$2:$T$999,15)</f>
        <v>0</v>
      </c>
      <c r="R186" s="8">
        <f>VLOOKUP(A186,'Absolute Total Monosaccharide C'!$E$2:$T$999,16)</f>
        <v>0</v>
      </c>
      <c r="S186" s="110">
        <f>VLOOKUP(A186,'Absolute Total Monosaccharide C'!$E$2:$T$999,2)</f>
        <v>10.43</v>
      </c>
      <c r="U186" s="8">
        <f t="shared" si="1"/>
        <v>0.020115</v>
      </c>
      <c r="V186" s="2">
        <f t="shared" si="2"/>
        <v>338</v>
      </c>
      <c r="W186" s="8">
        <f t="shared" si="3"/>
        <v>299</v>
      </c>
      <c r="X186" s="8">
        <f t="shared" si="4"/>
        <v>262</v>
      </c>
      <c r="Y186" s="8">
        <f t="shared" si="5"/>
        <v>186</v>
      </c>
      <c r="Z186" s="8">
        <f t="shared" si="6"/>
        <v>179</v>
      </c>
      <c r="AA186" s="8">
        <f t="shared" si="7"/>
        <v>561</v>
      </c>
      <c r="AB186" s="8">
        <f t="shared" si="8"/>
        <v>485</v>
      </c>
    </row>
    <row r="187" hidden="1">
      <c r="A187" s="2" t="s">
        <v>846</v>
      </c>
      <c r="B187" s="8" t="str">
        <f>VLOOKUP(A187,'Food Encyclopedia'!$C$2:$K$999,3)&amp;","&amp;VLOOKUP(A187,'Food Encyclopedia'!$C$2:$K$999,4)&amp;","&amp;VLOOKUP(A187,'Food Encyclopedia'!$C$2:$K$999,5)&amp;","&amp;VLOOKUP(A187,'Food Encyclopedia'!$C$2:$K$999,6)</f>
        <v>Organic Baby Food, commercial product, precooked, pouch,Organics Happy Baby,Zucchini (1/7), Apples (1/7), peas (53), quinoa (2 tbsp), basil (2 pinches), water (2 tbsp) , Stage 2 (6+ months) meal,Vegetables</v>
      </c>
      <c r="C187" s="8" t="str">
        <f>VLOOKUP(A187,'Food Encyclopedia'!$C$2:$K$999,6)</f>
        <v>Vegetables</v>
      </c>
      <c r="D187" s="8" t="str">
        <f>VLOOKUP(A187,'Food Encyclopedia'!$C$2:$K$999,7)</f>
        <v>Commercial weaning</v>
      </c>
      <c r="E187" s="8">
        <f>VLOOKUP(A187,'Absolute Total Monosaccharide C'!$E$2:$T$999,3)</f>
        <v>0.474053</v>
      </c>
      <c r="F187" s="8">
        <f>VLOOKUP(A187,'Absolute Total Monosaccharide C'!$E$2:$T$999,4)</f>
        <v>0.020312</v>
      </c>
      <c r="G187" s="8">
        <f>VLOOKUP(A187,'Absolute Total Monosaccharide C'!$E$2:$T$999,5)</f>
        <v>0.212752</v>
      </c>
      <c r="H187" s="8">
        <f>VLOOKUP(A187,'Absolute Total Monosaccharide C'!$E$2:$T$999,6)</f>
        <v>0.017518</v>
      </c>
      <c r="I187" s="110">
        <f>VLOOKUP(A187,'Absolute Total Monosaccharide C'!$E$2:$T$999,7)</f>
        <v>0.015236</v>
      </c>
      <c r="J187" s="8">
        <f>VLOOKUP(A187,'Absolute Total Monosaccharide C'!$E$2:$T$999,8)</f>
        <v>0.001523</v>
      </c>
      <c r="K187" s="8">
        <f>VLOOKUP(A187,'Absolute Total Monosaccharide C'!$E$2:$T$999,9)</f>
        <v>0.001731</v>
      </c>
      <c r="L187" s="8">
        <f>VLOOKUP(A187,'Absolute Total Monosaccharide C'!$E$2:$T$999,10)</f>
        <v>0</v>
      </c>
      <c r="M187" s="8">
        <f>VLOOKUP(A187,'Absolute Total Monosaccharide C'!$E$2:$T$999,11)</f>
        <v>0.013435</v>
      </c>
      <c r="N187" s="8">
        <f>VLOOKUP(A187,'Absolute Total Monosaccharide C'!$E$2:$T$999,12)</f>
        <v>0</v>
      </c>
      <c r="O187" s="8">
        <f>VLOOKUP(A187,'Absolute Total Monosaccharide C'!$E$2:$T$999,13)</f>
        <v>0</v>
      </c>
      <c r="P187" s="8">
        <f>VLOOKUP(A187,'Absolute Total Monosaccharide C'!$E$2:$T$999,14)</f>
        <v>0</v>
      </c>
      <c r="Q187" s="8">
        <f>VLOOKUP(A187,'Absolute Total Monosaccharide C'!$E$2:$T$999,15)</f>
        <v>0.000722</v>
      </c>
      <c r="R187" s="8">
        <f>VLOOKUP(A187,'Absolute Total Monosaccharide C'!$E$2:$T$999,16)</f>
        <v>0</v>
      </c>
      <c r="S187" s="110">
        <f>VLOOKUP(A187,'Absolute Total Monosaccharide C'!$E$2:$T$999,2)</f>
        <v>10.05</v>
      </c>
      <c r="T187" s="2">
        <v>0.822515445</v>
      </c>
      <c r="U187" s="8">
        <f t="shared" si="1"/>
        <v>0.032754</v>
      </c>
      <c r="V187" s="2">
        <f t="shared" si="2"/>
        <v>160</v>
      </c>
      <c r="W187" s="8">
        <f t="shared" si="3"/>
        <v>230</v>
      </c>
      <c r="X187" s="8">
        <f t="shared" si="4"/>
        <v>87</v>
      </c>
      <c r="Y187" s="8">
        <f t="shared" si="5"/>
        <v>256</v>
      </c>
      <c r="Z187" s="8">
        <f t="shared" si="6"/>
        <v>156</v>
      </c>
      <c r="AA187" s="8">
        <f t="shared" si="7"/>
        <v>317</v>
      </c>
      <c r="AB187" s="8">
        <f t="shared" si="8"/>
        <v>486</v>
      </c>
    </row>
    <row r="188" hidden="1">
      <c r="A188" s="2" t="s">
        <v>622</v>
      </c>
      <c r="B188" s="8" t="str">
        <f>VLOOKUP(A188,'Food Encyclopedia'!$C$2:$K$999,3)&amp;","&amp;VLOOKUP(A188,'Food Encyclopedia'!$C$2:$K$999,4)&amp;","&amp;VLOOKUP(A188,'Food Encyclopedia'!$C$2:$K$999,5)&amp;","&amp;VLOOKUP(A188,'Food Encyclopedia'!$C$2:$K$999,6)</f>
        <v>Spread, hazelnut &amp; almond, NA, sachet,Justin's,Chocolate Hazelnut &amp; Almond Butter,Beans, Peas, Legumes, Nuts, Seeds</v>
      </c>
      <c r="C188" s="8" t="str">
        <f>VLOOKUP(A188,'Food Encyclopedia'!$C$2:$K$999,6)</f>
        <v>Beans, Peas, Legumes, Nuts, Seeds</v>
      </c>
      <c r="D188" s="8" t="str">
        <f>VLOOKUP(A188,'Food Encyclopedia'!$C$2:$K$999,7)</f>
        <v>Fats</v>
      </c>
      <c r="E188" s="8">
        <f>VLOOKUP(A188,'Absolute Total Monosaccharide C'!$E$2:$T$999,3)</f>
        <v>0.083567</v>
      </c>
      <c r="F188" s="8">
        <f>VLOOKUP(A188,'Absolute Total Monosaccharide C'!$E$2:$T$999,4)</f>
        <v>0.010104</v>
      </c>
      <c r="G188" s="8">
        <f>VLOOKUP(A188,'Absolute Total Monosaccharide C'!$E$2:$T$999,5)</f>
        <v>0</v>
      </c>
      <c r="H188" s="8">
        <f>VLOOKUP(A188,'Absolute Total Monosaccharide C'!$E$2:$T$999,6)</f>
        <v>0.007634</v>
      </c>
      <c r="I188" s="110">
        <f>VLOOKUP(A188,'Absolute Total Monosaccharide C'!$E$2:$T$999,7)</f>
        <v>0.021906</v>
      </c>
      <c r="J188" s="8">
        <f>VLOOKUP(A188,'Absolute Total Monosaccharide C'!$E$2:$T$999,8)</f>
        <v>0.001419</v>
      </c>
      <c r="K188" s="8">
        <f>VLOOKUP(A188,'Absolute Total Monosaccharide C'!$E$2:$T$999,9)</f>
        <v>0.001526</v>
      </c>
      <c r="L188" s="8">
        <f>VLOOKUP(A188,'Absolute Total Monosaccharide C'!$E$2:$T$999,10)</f>
        <v>0</v>
      </c>
      <c r="M188" s="8">
        <f>VLOOKUP(A188,'Absolute Total Monosaccharide C'!$E$2:$T$999,11)</f>
        <v>0.005653</v>
      </c>
      <c r="N188" s="8">
        <f>VLOOKUP(A188,'Absolute Total Monosaccharide C'!$E$2:$T$999,12)</f>
        <v>0</v>
      </c>
      <c r="O188" s="8">
        <f>VLOOKUP(A188,'Absolute Total Monosaccharide C'!$E$2:$T$999,13)</f>
        <v>0</v>
      </c>
      <c r="P188" s="8">
        <f>VLOOKUP(A188,'Absolute Total Monosaccharide C'!$E$2:$T$999,14)</f>
        <v>0</v>
      </c>
      <c r="Q188" s="8">
        <f>VLOOKUP(A188,'Absolute Total Monosaccharide C'!$E$2:$T$999,15)</f>
        <v>0.000137</v>
      </c>
      <c r="R188" s="8">
        <f>VLOOKUP(A188,'Absolute Total Monosaccharide C'!$E$2:$T$999,16)</f>
        <v>0</v>
      </c>
      <c r="S188" s="110">
        <f>VLOOKUP(A188,'Absolute Total Monosaccharide C'!$E$2:$T$999,2)</f>
        <v>10.94</v>
      </c>
      <c r="T188" s="2">
        <v>0.219965998</v>
      </c>
      <c r="U188" s="8">
        <f t="shared" si="1"/>
        <v>0.02954</v>
      </c>
      <c r="V188" s="2">
        <f t="shared" si="2"/>
        <v>192</v>
      </c>
      <c r="W188" s="8">
        <f t="shared" si="3"/>
        <v>128</v>
      </c>
      <c r="X188" s="8">
        <f t="shared" si="4"/>
        <v>287</v>
      </c>
      <c r="Y188" s="8">
        <f t="shared" si="5"/>
        <v>391</v>
      </c>
      <c r="Z188" s="8">
        <f t="shared" si="6"/>
        <v>189</v>
      </c>
      <c r="AA188" s="8">
        <f t="shared" si="7"/>
        <v>415</v>
      </c>
      <c r="AB188" s="8">
        <f t="shared" si="8"/>
        <v>519</v>
      </c>
    </row>
    <row r="189" hidden="1">
      <c r="A189" s="2" t="s">
        <v>1094</v>
      </c>
      <c r="B189" s="8" t="str">
        <f>VLOOKUP(A189,'Food Encyclopedia'!$C$2:$K$999,3)&amp;","&amp;VLOOKUP(A189,'Food Encyclopedia'!$C$2:$K$999,4)&amp;","&amp;VLOOKUP(A189,'Food Encyclopedia'!$C$2:$K$999,5)&amp;","&amp;VLOOKUP(A189,'Food Encyclopedia'!$C$2:$K$999,6)</f>
        <v>baby food blend, commercial product, pouch,Gerber,Apple (1/2),  peach (1 tbsp),  spinach leaves (2/3), Toddler (12+ months),Fruits</v>
      </c>
      <c r="C189" s="8" t="str">
        <f>VLOOKUP(A189,'Food Encyclopedia'!$C$2:$K$999,6)</f>
        <v>Fruits</v>
      </c>
      <c r="D189" s="8" t="str">
        <f>VLOOKUP(A189,'Food Encyclopedia'!$C$2:$K$999,7)</f>
        <v>Commercial weaning</v>
      </c>
      <c r="E189" s="8">
        <f>VLOOKUP(A189,'Absolute Total Monosaccharide C'!$E$2:$T$999,3)</f>
        <v>0.181379</v>
      </c>
      <c r="F189" s="8">
        <f>VLOOKUP(A189,'Absolute Total Monosaccharide C'!$E$2:$T$999,4)</f>
        <v>0.012177</v>
      </c>
      <c r="G189" s="8">
        <f>VLOOKUP(A189,'Absolute Total Monosaccharide C'!$E$2:$T$999,5)</f>
        <v>0.107503</v>
      </c>
      <c r="H189" s="8">
        <f>VLOOKUP(A189,'Absolute Total Monosaccharide C'!$E$2:$T$999,6)</f>
        <v>0.017242</v>
      </c>
      <c r="I189" s="110">
        <f>VLOOKUP(A189,'Absolute Total Monosaccharide C'!$E$2:$T$999,7)</f>
        <v>0.010111</v>
      </c>
      <c r="J189" s="8">
        <f>VLOOKUP(A189,'Absolute Total Monosaccharide C'!$E$2:$T$999,8)</f>
        <v>0</v>
      </c>
      <c r="K189" s="8">
        <f>VLOOKUP(A189,'Absolute Total Monosaccharide C'!$E$2:$T$999,9)</f>
        <v>0.001961</v>
      </c>
      <c r="L189" s="8">
        <f>VLOOKUP(A189,'Absolute Total Monosaccharide C'!$E$2:$T$999,10)</f>
        <v>0</v>
      </c>
      <c r="M189" s="8">
        <f>VLOOKUP(A189,'Absolute Total Monosaccharide C'!$E$2:$T$999,11)</f>
        <v>0.020283</v>
      </c>
      <c r="N189" s="8">
        <f>VLOOKUP(A189,'Absolute Total Monosaccharide C'!$E$2:$T$999,12)</f>
        <v>0</v>
      </c>
      <c r="O189" s="8">
        <f>VLOOKUP(A189,'Absolute Total Monosaccharide C'!$E$2:$T$999,13)</f>
        <v>0</v>
      </c>
      <c r="P189" s="111">
        <f>VLOOKUP(A189,'Absolute Total Monosaccharide C'!$E$2:$T$999,14)</f>
        <v>0.0000778</v>
      </c>
      <c r="Q189" s="8">
        <f>VLOOKUP(A189,'Absolute Total Monosaccharide C'!$E$2:$T$999,15)</f>
        <v>0</v>
      </c>
      <c r="R189" s="8">
        <f>VLOOKUP(A189,'Absolute Total Monosaccharide C'!$E$2:$T$999,16)</f>
        <v>0.000454</v>
      </c>
      <c r="S189" s="110">
        <f>VLOOKUP(A189,'Absolute Total Monosaccharide C'!$E$2:$T$999,2)</f>
        <v>10.26</v>
      </c>
      <c r="U189" s="8">
        <f t="shared" si="1"/>
        <v>0.027353</v>
      </c>
      <c r="V189" s="2">
        <f t="shared" si="2"/>
        <v>217</v>
      </c>
      <c r="W189" s="8">
        <f t="shared" si="3"/>
        <v>352</v>
      </c>
      <c r="X189" s="8">
        <f t="shared" si="4"/>
        <v>94</v>
      </c>
      <c r="Y189" s="8">
        <f t="shared" si="5"/>
        <v>134</v>
      </c>
      <c r="Z189" s="8">
        <f t="shared" si="6"/>
        <v>130</v>
      </c>
      <c r="AA189" s="8">
        <f t="shared" si="7"/>
        <v>446</v>
      </c>
      <c r="AB189" s="8">
        <f t="shared" si="8"/>
        <v>486</v>
      </c>
    </row>
    <row r="190" hidden="1">
      <c r="A190" s="2" t="s">
        <v>1335</v>
      </c>
      <c r="B190" s="8" t="str">
        <f>VLOOKUP(A190,'Food Encyclopedia'!$C$2:$K$999,3)&amp;","&amp;VLOOKUP(A190,'Food Encyclopedia'!$C$2:$K$999,4)&amp;","&amp;VLOOKUP(A190,'Food Encyclopedia'!$C$2:$K$999,5)&amp;","&amp;VLOOKUP(A190,'Food Encyclopedia'!$C$2:$K$999,6)</f>
        <v>Spread, almond butter, NA, NA, fresh,Barney,Barney Butter: almond butter, smooth,Beans, Peas, Legumes, Nuts, Seeds</v>
      </c>
      <c r="C190" s="8" t="str">
        <f>VLOOKUP(A190,'Food Encyclopedia'!$C$2:$K$999,6)</f>
        <v>Beans, Peas, Legumes, Nuts, Seeds</v>
      </c>
      <c r="D190" s="8" t="str">
        <f>VLOOKUP(A190,'Food Encyclopedia'!$C$2:$K$999,7)</f>
        <v>Fats</v>
      </c>
      <c r="E190" s="8">
        <f>VLOOKUP(A190,'Absolute Total Monosaccharide C'!$E$2:$T$999,3)</f>
        <v>0.031012</v>
      </c>
      <c r="F190" s="8">
        <f>VLOOKUP(A190,'Absolute Total Monosaccharide C'!$E$2:$T$999,4)</f>
        <v>0.004454</v>
      </c>
      <c r="G190" s="8">
        <f>VLOOKUP(A190,'Absolute Total Monosaccharide C'!$E$2:$T$999,5)</f>
        <v>0.008159</v>
      </c>
      <c r="H190" s="8">
        <f>VLOOKUP(A190,'Absolute Total Monosaccharide C'!$E$2:$T$999,6)</f>
        <v>0.003033</v>
      </c>
      <c r="I190" s="110">
        <f>VLOOKUP(A190,'Absolute Total Monosaccharide C'!$E$2:$T$999,7)</f>
        <v>0.028223</v>
      </c>
      <c r="J190" s="8">
        <f>VLOOKUP(A190,'Absolute Total Monosaccharide C'!$E$2:$T$999,8)</f>
        <v>0.001037</v>
      </c>
      <c r="K190" s="8">
        <f>VLOOKUP(A190,'Absolute Total Monosaccharide C'!$E$2:$T$999,9)</f>
        <v>0.00054</v>
      </c>
      <c r="L190" s="111">
        <f>VLOOKUP(A190,'Absolute Total Monosaccharide C'!$E$2:$T$999,10)</f>
        <v>0.0000356</v>
      </c>
      <c r="M190" s="8">
        <f>VLOOKUP(A190,'Absolute Total Monosaccharide C'!$E$2:$T$999,11)</f>
        <v>0.001015</v>
      </c>
      <c r="N190" s="8">
        <f>VLOOKUP(A190,'Absolute Total Monosaccharide C'!$E$2:$T$999,12)</f>
        <v>0</v>
      </c>
      <c r="O190" s="8">
        <f>VLOOKUP(A190,'Absolute Total Monosaccharide C'!$E$2:$T$999,13)</f>
        <v>0</v>
      </c>
      <c r="P190" s="8">
        <f>VLOOKUP(A190,'Absolute Total Monosaccharide C'!$E$2:$T$999,14)</f>
        <v>0.000553</v>
      </c>
      <c r="Q190" s="8">
        <f>VLOOKUP(A190,'Absolute Total Monosaccharide C'!$E$2:$T$999,15)</f>
        <v>0</v>
      </c>
      <c r="R190" s="8">
        <f>VLOOKUP(A190,'Absolute Total Monosaccharide C'!$E$2:$T$999,16)</f>
        <v>0.00034</v>
      </c>
      <c r="S190" s="110">
        <f>VLOOKUP(A190,'Absolute Total Monosaccharide C'!$E$2:$T$999,2)</f>
        <v>10.476</v>
      </c>
      <c r="U190" s="8">
        <f t="shared" si="1"/>
        <v>0.031256</v>
      </c>
      <c r="V190" s="2">
        <f t="shared" si="2"/>
        <v>169</v>
      </c>
      <c r="W190" s="8">
        <f t="shared" si="3"/>
        <v>70</v>
      </c>
      <c r="X190" s="8">
        <f t="shared" si="4"/>
        <v>469</v>
      </c>
      <c r="Y190" s="8">
        <f t="shared" si="5"/>
        <v>472</v>
      </c>
      <c r="Z190" s="8">
        <f t="shared" si="6"/>
        <v>425</v>
      </c>
      <c r="AA190" s="8">
        <f t="shared" si="7"/>
        <v>539</v>
      </c>
      <c r="AB190" s="8">
        <f t="shared" si="8"/>
        <v>542</v>
      </c>
    </row>
    <row r="191" hidden="1">
      <c r="A191" s="2" t="s">
        <v>951</v>
      </c>
      <c r="B191" s="8" t="str">
        <f>VLOOKUP(A191,'Food Encyclopedia'!$C$2:$K$999,3)&amp;","&amp;VLOOKUP(A191,'Food Encyclopedia'!$C$2:$K$999,4)&amp;","&amp;VLOOKUP(A191,'Food Encyclopedia'!$C$2:$K$999,5)&amp;","&amp;VLOOKUP(A191,'Food Encyclopedia'!$C$2:$K$999,6)</f>
        <v>4 Food group blend, commercial product, pouch,Plum Organics,mighty 4 food group blend: Apples (1/4), blackberries (1/3), purple carrots (1/3), greek yogurt (1 tbsp), oats (1 tsp), chia seeds (1 pinch), water (1 tsp), tots,Fruits</v>
      </c>
      <c r="C191" s="8" t="str">
        <f>VLOOKUP(A191,'Food Encyclopedia'!$C$2:$K$999,6)</f>
        <v>Fruits</v>
      </c>
      <c r="D191" s="8" t="str">
        <f>VLOOKUP(A191,'Food Encyclopedia'!$C$2:$K$999,7)</f>
        <v>Commercial weaning</v>
      </c>
      <c r="E191" s="8">
        <f>VLOOKUP(A191,'Absolute Total Monosaccharide C'!$E$2:$T$999,3)</f>
        <v>0.267319</v>
      </c>
      <c r="F191" s="8">
        <f>VLOOKUP(A191,'Absolute Total Monosaccharide C'!$E$2:$T$999,4)</f>
        <v>0.033692</v>
      </c>
      <c r="G191" s="8">
        <f>VLOOKUP(A191,'Absolute Total Monosaccharide C'!$E$2:$T$999,5)</f>
        <v>0.145726</v>
      </c>
      <c r="H191" s="8">
        <f>VLOOKUP(A191,'Absolute Total Monosaccharide C'!$E$2:$T$999,6)</f>
        <v>0.020605</v>
      </c>
      <c r="I191" s="110">
        <f>VLOOKUP(A191,'Absolute Total Monosaccharide C'!$E$2:$T$999,7)</f>
        <v>0.016122</v>
      </c>
      <c r="J191" s="8">
        <f>VLOOKUP(A191,'Absolute Total Monosaccharide C'!$E$2:$T$999,8)</f>
        <v>0.001422</v>
      </c>
      <c r="K191" s="8">
        <f>VLOOKUP(A191,'Absolute Total Monosaccharide C'!$E$2:$T$999,9)</f>
        <v>0.001359</v>
      </c>
      <c r="L191" s="8">
        <f>VLOOKUP(A191,'Absolute Total Monosaccharide C'!$E$2:$T$999,10)</f>
        <v>0</v>
      </c>
      <c r="M191" s="8">
        <f>VLOOKUP(A191,'Absolute Total Monosaccharide C'!$E$2:$T$999,11)</f>
        <v>0.012474</v>
      </c>
      <c r="N191" s="8">
        <f>VLOOKUP(A191,'Absolute Total Monosaccharide C'!$E$2:$T$999,12)</f>
        <v>0</v>
      </c>
      <c r="O191" s="8">
        <f>VLOOKUP(A191,'Absolute Total Monosaccharide C'!$E$2:$T$999,13)</f>
        <v>0</v>
      </c>
      <c r="P191" s="8">
        <f>VLOOKUP(A191,'Absolute Total Monosaccharide C'!$E$2:$T$999,14)</f>
        <v>0.001108</v>
      </c>
      <c r="Q191" s="8">
        <f>VLOOKUP(A191,'Absolute Total Monosaccharide C'!$E$2:$T$999,15)</f>
        <v>0.000642</v>
      </c>
      <c r="R191" s="8">
        <f>VLOOKUP(A191,'Absolute Total Monosaccharide C'!$E$2:$T$999,16)</f>
        <v>0</v>
      </c>
      <c r="S191" s="110">
        <f>VLOOKUP(A191,'Absolute Total Monosaccharide C'!$E$2:$T$999,2)</f>
        <v>10.07</v>
      </c>
      <c r="T191" s="2">
        <v>0.917669056</v>
      </c>
      <c r="U191" s="8">
        <f t="shared" si="1"/>
        <v>0.036727</v>
      </c>
      <c r="V191" s="2">
        <f t="shared" si="2"/>
        <v>126</v>
      </c>
      <c r="W191" s="8">
        <f t="shared" si="3"/>
        <v>209</v>
      </c>
      <c r="X191" s="8">
        <f t="shared" si="4"/>
        <v>65</v>
      </c>
      <c r="Y191" s="8">
        <f t="shared" si="5"/>
        <v>281</v>
      </c>
      <c r="Z191" s="8">
        <f t="shared" si="6"/>
        <v>226</v>
      </c>
      <c r="AA191" s="8">
        <f t="shared" si="7"/>
        <v>274</v>
      </c>
      <c r="AB191" s="8">
        <f t="shared" si="8"/>
        <v>490</v>
      </c>
    </row>
    <row r="192" hidden="1">
      <c r="A192" s="2" t="s">
        <v>486</v>
      </c>
      <c r="B192" s="8" t="str">
        <f>VLOOKUP(A192,'Food Encyclopedia'!$C$2:$K$999,3)&amp;","&amp;VLOOKUP(A192,'Food Encyclopedia'!$C$2:$K$999,4)&amp;","&amp;VLOOKUP(A192,'Food Encyclopedia'!$C$2:$K$999,5)&amp;","&amp;VLOOKUP(A192,'Food Encyclopedia'!$C$2:$K$999,6)</f>
        <v>Yam, sweet red, flesh, fresh,NA,,Vegetables</v>
      </c>
      <c r="C192" s="8" t="str">
        <f>VLOOKUP(A192,'Food Encyclopedia'!$C$2:$K$999,6)</f>
        <v>Vegetables</v>
      </c>
      <c r="D192" s="8" t="str">
        <f>VLOOKUP(A192,'Food Encyclopedia'!$C$2:$K$999,7)</f>
        <v>Vegetable</v>
      </c>
      <c r="E192" s="8">
        <f>VLOOKUP(A192,'Absolute Total Monosaccharide C'!$E$2:$T$999,3)</f>
        <v>0.412248</v>
      </c>
      <c r="F192" s="8">
        <f>VLOOKUP(A192,'Absolute Total Monosaccharide C'!$E$2:$T$999,4)</f>
        <v>0.018301</v>
      </c>
      <c r="G192" s="8">
        <f>VLOOKUP(A192,'Absolute Total Monosaccharide C'!$E$2:$T$999,5)</f>
        <v>0</v>
      </c>
      <c r="H192" s="8">
        <f>VLOOKUP(A192,'Absolute Total Monosaccharide C'!$E$2:$T$999,6)</f>
        <v>0.007924</v>
      </c>
      <c r="I192" s="110">
        <f>VLOOKUP(A192,'Absolute Total Monosaccharide C'!$E$2:$T$999,7)</f>
        <v>0.009728</v>
      </c>
      <c r="J192" s="8">
        <f>VLOOKUP(A192,'Absolute Total Monosaccharide C'!$E$2:$T$999,8)</f>
        <v>0.001429</v>
      </c>
      <c r="K192" s="8">
        <f>VLOOKUP(A192,'Absolute Total Monosaccharide C'!$E$2:$T$999,9)</f>
        <v>0.002426</v>
      </c>
      <c r="L192" s="8">
        <f>VLOOKUP(A192,'Absolute Total Monosaccharide C'!$E$2:$T$999,10)</f>
        <v>0</v>
      </c>
      <c r="M192" s="8">
        <f>VLOOKUP(A192,'Absolute Total Monosaccharide C'!$E$2:$T$999,11)</f>
        <v>0.021249</v>
      </c>
      <c r="N192" s="8">
        <f>VLOOKUP(A192,'Absolute Total Monosaccharide C'!$E$2:$T$999,12)</f>
        <v>0</v>
      </c>
      <c r="O192" s="8">
        <f>VLOOKUP(A192,'Absolute Total Monosaccharide C'!$E$2:$T$999,13)</f>
        <v>0</v>
      </c>
      <c r="P192" s="8">
        <f>VLOOKUP(A192,'Absolute Total Monosaccharide C'!$E$2:$T$999,14)</f>
        <v>0.000588</v>
      </c>
      <c r="Q192" s="8">
        <f>VLOOKUP(A192,'Absolute Total Monosaccharide C'!$E$2:$T$999,15)</f>
        <v>0</v>
      </c>
      <c r="R192" s="8">
        <f>VLOOKUP(A192,'Absolute Total Monosaccharide C'!$E$2:$T$999,16)</f>
        <v>0.000394</v>
      </c>
      <c r="S192" s="110">
        <f>VLOOKUP(A192,'Absolute Total Monosaccharide C'!$E$2:$T$999,2)</f>
        <v>10.31</v>
      </c>
      <c r="T192" s="2">
        <v>0.987106813</v>
      </c>
      <c r="U192" s="8">
        <f t="shared" si="1"/>
        <v>0.017652</v>
      </c>
      <c r="V192" s="2">
        <f t="shared" si="2"/>
        <v>382</v>
      </c>
      <c r="W192" s="8">
        <f t="shared" si="3"/>
        <v>366</v>
      </c>
      <c r="X192" s="8">
        <f t="shared" si="4"/>
        <v>277</v>
      </c>
      <c r="Y192" s="8">
        <f t="shared" si="5"/>
        <v>123</v>
      </c>
      <c r="Z192" s="8">
        <f t="shared" si="6"/>
        <v>95</v>
      </c>
      <c r="AA192" s="8">
        <f t="shared" si="7"/>
        <v>643</v>
      </c>
      <c r="AB192" s="8">
        <f t="shared" si="8"/>
        <v>489</v>
      </c>
    </row>
    <row r="193" hidden="1">
      <c r="A193" s="2" t="s">
        <v>932</v>
      </c>
      <c r="B193" s="8" t="str">
        <f>VLOOKUP(A193,'Food Encyclopedia'!$C$2:$K$999,3)&amp;","&amp;VLOOKUP(A193,'Food Encyclopedia'!$C$2:$K$999,4)&amp;","&amp;VLOOKUP(A193,'Food Encyclopedia'!$C$2:$K$999,5)&amp;","&amp;VLOOKUP(A193,'Food Encyclopedia'!$C$2:$K$999,6)</f>
        <v>Organic baby food, commercial product, pouch,Plum Organics,Apples (1/3), plums (1/4), strawberries (1), blueberries (6), barley (3/4 tsp), Stage 2 (6+ months),Fruits</v>
      </c>
      <c r="C193" s="8" t="str">
        <f>VLOOKUP(A193,'Food Encyclopedia'!$C$2:$K$999,6)</f>
        <v>Fruits</v>
      </c>
      <c r="D193" s="8" t="str">
        <f>VLOOKUP(A193,'Food Encyclopedia'!$C$2:$K$999,7)</f>
        <v>Commercial weaning</v>
      </c>
      <c r="E193" s="8">
        <f>VLOOKUP(A193,'Absolute Total Monosaccharide C'!$E$2:$T$999,3)</f>
        <v>0.349042</v>
      </c>
      <c r="F193" s="8">
        <f>VLOOKUP(A193,'Absolute Total Monosaccharide C'!$E$2:$T$999,4)</f>
        <v>0.015876</v>
      </c>
      <c r="G193" s="8">
        <f>VLOOKUP(A193,'Absolute Total Monosaccharide C'!$E$2:$T$999,5)</f>
        <v>0.153769</v>
      </c>
      <c r="H193" s="8">
        <f>VLOOKUP(A193,'Absolute Total Monosaccharide C'!$E$2:$T$999,6)</f>
        <v>0.026575</v>
      </c>
      <c r="I193" s="110">
        <f>VLOOKUP(A193,'Absolute Total Monosaccharide C'!$E$2:$T$999,7)</f>
        <v>0.015364</v>
      </c>
      <c r="J193" s="8">
        <f>VLOOKUP(A193,'Absolute Total Monosaccharide C'!$E$2:$T$999,8)</f>
        <v>0.001663</v>
      </c>
      <c r="K193" s="8">
        <f>VLOOKUP(A193,'Absolute Total Monosaccharide C'!$E$2:$T$999,9)</f>
        <v>0.001119</v>
      </c>
      <c r="L193" s="8">
        <f>VLOOKUP(A193,'Absolute Total Monosaccharide C'!$E$2:$T$999,10)</f>
        <v>0</v>
      </c>
      <c r="M193" s="8">
        <f>VLOOKUP(A193,'Absolute Total Monosaccharide C'!$E$2:$T$999,11)</f>
        <v>0.013237</v>
      </c>
      <c r="N193" s="8">
        <f>VLOOKUP(A193,'Absolute Total Monosaccharide C'!$E$2:$T$999,12)</f>
        <v>0</v>
      </c>
      <c r="O193" s="8">
        <f>VLOOKUP(A193,'Absolute Total Monosaccharide C'!$E$2:$T$999,13)</f>
        <v>0</v>
      </c>
      <c r="P193" s="8">
        <f>VLOOKUP(A193,'Absolute Total Monosaccharide C'!$E$2:$T$999,14)</f>
        <v>0</v>
      </c>
      <c r="Q193" s="8">
        <f>VLOOKUP(A193,'Absolute Total Monosaccharide C'!$E$2:$T$999,15)</f>
        <v>0.000456</v>
      </c>
      <c r="R193" s="8">
        <f>VLOOKUP(A193,'Absolute Total Monosaccharide C'!$E$2:$T$999,16)</f>
        <v>0</v>
      </c>
      <c r="S193" s="110">
        <f>VLOOKUP(A193,'Absolute Total Monosaccharide C'!$E$2:$T$999,2)</f>
        <v>10.02</v>
      </c>
      <c r="T193" s="2">
        <v>0.944609203</v>
      </c>
      <c r="U193" s="8">
        <f t="shared" si="1"/>
        <v>0.041939</v>
      </c>
      <c r="V193" s="2">
        <f t="shared" si="2"/>
        <v>98</v>
      </c>
      <c r="W193" s="8">
        <f t="shared" si="3"/>
        <v>226</v>
      </c>
      <c r="X193" s="63">
        <f t="shared" si="4"/>
        <v>42</v>
      </c>
      <c r="Y193" s="8">
        <f t="shared" si="5"/>
        <v>264</v>
      </c>
      <c r="Z193" s="8">
        <f t="shared" si="6"/>
        <v>288</v>
      </c>
      <c r="AA193" s="8">
        <f t="shared" si="7"/>
        <v>268</v>
      </c>
      <c r="AB193" s="8">
        <f t="shared" si="8"/>
        <v>490</v>
      </c>
    </row>
    <row r="194" hidden="1">
      <c r="A194" s="2" t="s">
        <v>916</v>
      </c>
      <c r="B194" s="8" t="str">
        <f>VLOOKUP(A194,'Food Encyclopedia'!$C$2:$K$999,3)&amp;","&amp;VLOOKUP(A194,'Food Encyclopedia'!$C$2:$K$999,4)&amp;","&amp;VLOOKUP(A194,'Food Encyclopedia'!$C$2:$K$999,5)&amp;","&amp;VLOOKUP(A194,'Food Encyclopedia'!$C$2:$K$999,6)</f>
        <v>Baby Organic, commercial product, pouch,Nature's Heart,Apple, kale, fig, Stage 2 (6+ months),Fruits</v>
      </c>
      <c r="C194" s="8" t="str">
        <f>VLOOKUP(A194,'Food Encyclopedia'!$C$2:$K$999,6)</f>
        <v>Fruits</v>
      </c>
      <c r="D194" s="8" t="str">
        <f>VLOOKUP(A194,'Food Encyclopedia'!$C$2:$K$999,7)</f>
        <v>Commercial weaning</v>
      </c>
      <c r="E194" s="8">
        <f>VLOOKUP(A194,'Absolute Total Monosaccharide C'!$E$2:$T$999,3)</f>
        <v>0.222398</v>
      </c>
      <c r="F194" s="8">
        <f>VLOOKUP(A194,'Absolute Total Monosaccharide C'!$E$2:$T$999,4)</f>
        <v>0.013966</v>
      </c>
      <c r="G194" s="8">
        <f>VLOOKUP(A194,'Absolute Total Monosaccharide C'!$E$2:$T$999,5)</f>
        <v>0.1041</v>
      </c>
      <c r="H194" s="8">
        <f>VLOOKUP(A194,'Absolute Total Monosaccharide C'!$E$2:$T$999,6)</f>
        <v>0.022796</v>
      </c>
      <c r="I194" s="110">
        <f>VLOOKUP(A194,'Absolute Total Monosaccharide C'!$E$2:$T$999,7)</f>
        <v>0.010946</v>
      </c>
      <c r="J194" s="8">
        <f>VLOOKUP(A194,'Absolute Total Monosaccharide C'!$E$2:$T$999,8)</f>
        <v>0</v>
      </c>
      <c r="K194" s="8">
        <f>VLOOKUP(A194,'Absolute Total Monosaccharide C'!$E$2:$T$999,9)</f>
        <v>0.001128</v>
      </c>
      <c r="L194" s="8">
        <f>VLOOKUP(A194,'Absolute Total Monosaccharide C'!$E$2:$T$999,10)</f>
        <v>0</v>
      </c>
      <c r="M194" s="8">
        <f>VLOOKUP(A194,'Absolute Total Monosaccharide C'!$E$2:$T$999,11)</f>
        <v>0.018679</v>
      </c>
      <c r="N194" s="8">
        <f>VLOOKUP(A194,'Absolute Total Monosaccharide C'!$E$2:$T$999,12)</f>
        <v>0</v>
      </c>
      <c r="O194" s="8">
        <f>VLOOKUP(A194,'Absolute Total Monosaccharide C'!$E$2:$T$999,13)</f>
        <v>0</v>
      </c>
      <c r="P194" s="8">
        <f>VLOOKUP(A194,'Absolute Total Monosaccharide C'!$E$2:$T$999,14)</f>
        <v>0.001233</v>
      </c>
      <c r="Q194" s="8">
        <f>VLOOKUP(A194,'Absolute Total Monosaccharide C'!$E$2:$T$999,15)</f>
        <v>0</v>
      </c>
      <c r="R194" s="8">
        <f>VLOOKUP(A194,'Absolute Total Monosaccharide C'!$E$2:$T$999,16)</f>
        <v>0</v>
      </c>
      <c r="S194" s="110">
        <f>VLOOKUP(A194,'Absolute Total Monosaccharide C'!$E$2:$T$999,2)</f>
        <v>10.31</v>
      </c>
      <c r="T194" s="2">
        <v>0.816623251</v>
      </c>
      <c r="U194" s="8">
        <f t="shared" si="1"/>
        <v>0.033742</v>
      </c>
      <c r="V194" s="2">
        <f t="shared" si="2"/>
        <v>153</v>
      </c>
      <c r="W194" s="8">
        <f t="shared" si="3"/>
        <v>329</v>
      </c>
      <c r="X194" s="8">
        <f t="shared" si="4"/>
        <v>53</v>
      </c>
      <c r="Y194" s="8">
        <f t="shared" si="5"/>
        <v>161</v>
      </c>
      <c r="Z194" s="8">
        <f t="shared" si="6"/>
        <v>283</v>
      </c>
      <c r="AA194" s="8">
        <f t="shared" si="7"/>
        <v>382</v>
      </c>
      <c r="AB194" s="8">
        <f t="shared" si="8"/>
        <v>490</v>
      </c>
    </row>
    <row r="195" hidden="1">
      <c r="A195" s="2" t="s">
        <v>970</v>
      </c>
      <c r="B195" s="8" t="str">
        <f>VLOOKUP(A195,'Food Encyclopedia'!$C$2:$K$999,3)&amp;","&amp;VLOOKUP(A195,'Food Encyclopedia'!$C$2:$K$999,4)&amp;","&amp;VLOOKUP(A195,'Food Encyclopedia'!$C$2:$K$999,5)&amp;","&amp;VLOOKUP(A195,'Food Encyclopedia'!$C$2:$K$999,6)</f>
        <v>GoGo Squeez, commercial product, pouch,Materne,Apple Banana- fruit on the go,Fruits</v>
      </c>
      <c r="C195" s="8" t="str">
        <f>VLOOKUP(A195,'Food Encyclopedia'!$C$2:$K$999,6)</f>
        <v>Fruits</v>
      </c>
      <c r="D195" s="8" t="str">
        <f>VLOOKUP(A195,'Food Encyclopedia'!$C$2:$K$999,7)</f>
        <v>Commercial weaning</v>
      </c>
      <c r="E195" s="8">
        <f>VLOOKUP(A195,'Absolute Total Monosaccharide C'!$E$2:$T$999,3)</f>
        <v>0.267148</v>
      </c>
      <c r="F195" s="8">
        <f>VLOOKUP(A195,'Absolute Total Monosaccharide C'!$E$2:$T$999,4)</f>
        <v>0.011332</v>
      </c>
      <c r="G195" s="8">
        <f>VLOOKUP(A195,'Absolute Total Monosaccharide C'!$E$2:$T$999,5)</f>
        <v>0.090857</v>
      </c>
      <c r="H195" s="8">
        <f>VLOOKUP(A195,'Absolute Total Monosaccharide C'!$E$2:$T$999,6)</f>
        <v>0.012434</v>
      </c>
      <c r="I195" s="110">
        <f>VLOOKUP(A195,'Absolute Total Monosaccharide C'!$E$2:$T$999,7)</f>
        <v>0.010535</v>
      </c>
      <c r="J195" s="8">
        <f>VLOOKUP(A195,'Absolute Total Monosaccharide C'!$E$2:$T$999,8)</f>
        <v>0</v>
      </c>
      <c r="K195" s="8">
        <f>VLOOKUP(A195,'Absolute Total Monosaccharide C'!$E$2:$T$999,9)</f>
        <v>0.001448</v>
      </c>
      <c r="L195" s="8">
        <f>VLOOKUP(A195,'Absolute Total Monosaccharide C'!$E$2:$T$999,10)</f>
        <v>0</v>
      </c>
      <c r="M195" s="8">
        <f>VLOOKUP(A195,'Absolute Total Monosaccharide C'!$E$2:$T$999,11)</f>
        <v>0.019213</v>
      </c>
      <c r="N195" s="8">
        <f>VLOOKUP(A195,'Absolute Total Monosaccharide C'!$E$2:$T$999,12)</f>
        <v>0</v>
      </c>
      <c r="O195" s="8">
        <f>VLOOKUP(A195,'Absolute Total Monosaccharide C'!$E$2:$T$999,13)</f>
        <v>0</v>
      </c>
      <c r="P195" s="8">
        <f>VLOOKUP(A195,'Absolute Total Monosaccharide C'!$E$2:$T$999,14)</f>
        <v>0.001789</v>
      </c>
      <c r="Q195" s="8">
        <f>VLOOKUP(A195,'Absolute Total Monosaccharide C'!$E$2:$T$999,15)</f>
        <v>0</v>
      </c>
      <c r="R195" s="8">
        <f>VLOOKUP(A195,'Absolute Total Monosaccharide C'!$E$2:$T$999,16)</f>
        <v>0.000318</v>
      </c>
      <c r="S195" s="110">
        <f>VLOOKUP(A195,'Absolute Total Monosaccharide C'!$E$2:$T$999,2)</f>
        <v>10.54</v>
      </c>
      <c r="U195" s="8">
        <f t="shared" si="1"/>
        <v>0.022969</v>
      </c>
      <c r="V195" s="2">
        <f t="shared" si="2"/>
        <v>288</v>
      </c>
      <c r="W195" s="8">
        <f t="shared" si="3"/>
        <v>340</v>
      </c>
      <c r="X195" s="8">
        <f t="shared" si="4"/>
        <v>157</v>
      </c>
      <c r="Y195" s="8">
        <f t="shared" si="5"/>
        <v>150</v>
      </c>
      <c r="Z195" s="8">
        <f t="shared" si="6"/>
        <v>206</v>
      </c>
      <c r="AA195" s="8">
        <f t="shared" si="7"/>
        <v>497</v>
      </c>
      <c r="AB195" s="8">
        <f t="shared" si="8"/>
        <v>490</v>
      </c>
    </row>
    <row r="196" hidden="1">
      <c r="A196" s="2" t="s">
        <v>1081</v>
      </c>
      <c r="B196" s="8" t="str">
        <f>VLOOKUP(A196,'Food Encyclopedia'!$C$2:$K$999,3)&amp;","&amp;VLOOKUP(A196,'Food Encyclopedia'!$C$2:$K$999,4)&amp;","&amp;VLOOKUP(A196,'Food Encyclopedia'!$C$2:$K$999,5)&amp;","&amp;VLOOKUP(A196,'Food Encyclopedia'!$C$2:$K$999,6)</f>
        <v>baby food blend, commercial product, pouch,Gerber Organic,Apple (1/2), peach (1 1/2 tbsp), sitter (2nd foods),Fruits</v>
      </c>
      <c r="C196" s="8" t="str">
        <f>VLOOKUP(A196,'Food Encyclopedia'!$C$2:$K$999,6)</f>
        <v>Fruits</v>
      </c>
      <c r="D196" s="8" t="str">
        <f>VLOOKUP(A196,'Food Encyclopedia'!$C$2:$K$999,7)</f>
        <v>Commercial weaning</v>
      </c>
      <c r="E196" s="8">
        <f>VLOOKUP(A196,'Absolute Total Monosaccharide C'!$E$2:$T$999,3)</f>
        <v>0.202854</v>
      </c>
      <c r="F196" s="8">
        <f>VLOOKUP(A196,'Absolute Total Monosaccharide C'!$E$2:$T$999,4)</f>
        <v>0.014046</v>
      </c>
      <c r="G196" s="8">
        <f>VLOOKUP(A196,'Absolute Total Monosaccharide C'!$E$2:$T$999,5)</f>
        <v>0.046862</v>
      </c>
      <c r="H196" s="8">
        <f>VLOOKUP(A196,'Absolute Total Monosaccharide C'!$E$2:$T$999,6)</f>
        <v>0.015257</v>
      </c>
      <c r="I196" s="110">
        <f>VLOOKUP(A196,'Absolute Total Monosaccharide C'!$E$2:$T$999,7)</f>
        <v>0.013374</v>
      </c>
      <c r="J196" s="8">
        <f>VLOOKUP(A196,'Absolute Total Monosaccharide C'!$E$2:$T$999,8)</f>
        <v>0</v>
      </c>
      <c r="K196" s="8">
        <f>VLOOKUP(A196,'Absolute Total Monosaccharide C'!$E$2:$T$999,9)</f>
        <v>0.001098</v>
      </c>
      <c r="L196" s="8">
        <f>VLOOKUP(A196,'Absolute Total Monosaccharide C'!$E$2:$T$999,10)</f>
        <v>0</v>
      </c>
      <c r="M196" s="8">
        <f>VLOOKUP(A196,'Absolute Total Monosaccharide C'!$E$2:$T$999,11)</f>
        <v>0.014706</v>
      </c>
      <c r="N196" s="8">
        <f>VLOOKUP(A196,'Absolute Total Monosaccharide C'!$E$2:$T$999,12)</f>
        <v>0</v>
      </c>
      <c r="O196" s="8">
        <f>VLOOKUP(A196,'Absolute Total Monosaccharide C'!$E$2:$T$999,13)</f>
        <v>0</v>
      </c>
      <c r="P196" s="8">
        <f>VLOOKUP(A196,'Absolute Total Monosaccharide C'!$E$2:$T$999,14)</f>
        <v>0.003402</v>
      </c>
      <c r="Q196" s="8">
        <f>VLOOKUP(A196,'Absolute Total Monosaccharide C'!$E$2:$T$999,15)</f>
        <v>0</v>
      </c>
      <c r="R196" s="8">
        <f>VLOOKUP(A196,'Absolute Total Monosaccharide C'!$E$2:$T$999,16)</f>
        <v>0</v>
      </c>
      <c r="S196" s="110">
        <f>VLOOKUP(A196,'Absolute Total Monosaccharide C'!$E$2:$T$999,2)</f>
        <v>10.08</v>
      </c>
      <c r="U196" s="8">
        <f t="shared" si="1"/>
        <v>0.028631</v>
      </c>
      <c r="V196" s="2">
        <f t="shared" si="2"/>
        <v>205</v>
      </c>
      <c r="W196" s="8">
        <f t="shared" si="3"/>
        <v>263</v>
      </c>
      <c r="X196" s="8">
        <f t="shared" si="4"/>
        <v>115</v>
      </c>
      <c r="Y196" s="8">
        <f t="shared" si="5"/>
        <v>230</v>
      </c>
      <c r="Z196" s="8">
        <f t="shared" si="6"/>
        <v>289</v>
      </c>
      <c r="AA196" s="8">
        <f t="shared" si="7"/>
        <v>378</v>
      </c>
      <c r="AB196" s="8">
        <f t="shared" si="8"/>
        <v>493</v>
      </c>
    </row>
    <row r="197" hidden="1">
      <c r="A197" s="2" t="s">
        <v>780</v>
      </c>
      <c r="B197" s="8" t="str">
        <f>VLOOKUP(A197,'Food Encyclopedia'!$C$2:$K$999,3)&amp;","&amp;VLOOKUP(A197,'Food Encyclopedia'!$C$2:$K$999,4)&amp;","&amp;VLOOKUP(A197,'Food Encyclopedia'!$C$2:$K$999,5)&amp;","&amp;VLOOKUP(A197,'Food Encyclopedia'!$C$2:$K$999,6)</f>
        <v>Corn, NA, polenta, pre-cooked,Organics,,Grain Products</v>
      </c>
      <c r="C197" s="8" t="str">
        <f>VLOOKUP(A197,'Food Encyclopedia'!$C$2:$K$999,6)</f>
        <v>Grain Products</v>
      </c>
      <c r="D197" s="8" t="str">
        <f>VLOOKUP(A197,'Food Encyclopedia'!$C$2:$K$999,7)</f>
        <v>Grains</v>
      </c>
      <c r="E197" s="8">
        <f>VLOOKUP(A197,'Absolute Total Monosaccharide C'!$E$2:$T$999,3)</f>
        <v>0.341399</v>
      </c>
      <c r="F197" s="8">
        <f>VLOOKUP(A197,'Absolute Total Monosaccharide C'!$E$2:$T$999,4)</f>
        <v>0.013084</v>
      </c>
      <c r="G197" s="8">
        <f>VLOOKUP(A197,'Absolute Total Monosaccharide C'!$E$2:$T$999,5)</f>
        <v>0.131142</v>
      </c>
      <c r="H197" s="8">
        <f>VLOOKUP(A197,'Absolute Total Monosaccharide C'!$E$2:$T$999,6)</f>
        <v>0.00805</v>
      </c>
      <c r="I197" s="110">
        <f>VLOOKUP(A197,'Absolute Total Monosaccharide C'!$E$2:$T$999,7)</f>
        <v>0.016706</v>
      </c>
      <c r="J197" s="8">
        <f>VLOOKUP(A197,'Absolute Total Monosaccharide C'!$E$2:$T$999,8)</f>
        <v>0.001561</v>
      </c>
      <c r="K197" s="8">
        <f>VLOOKUP(A197,'Absolute Total Monosaccharide C'!$E$2:$T$999,9)</f>
        <v>0.001472</v>
      </c>
      <c r="L197" s="8">
        <f>VLOOKUP(A197,'Absolute Total Monosaccharide C'!$E$2:$T$999,10)</f>
        <v>0</v>
      </c>
      <c r="M197" s="8">
        <f>VLOOKUP(A197,'Absolute Total Monosaccharide C'!$E$2:$T$999,11)</f>
        <v>0.011063</v>
      </c>
      <c r="N197" s="8">
        <f>VLOOKUP(A197,'Absolute Total Monosaccharide C'!$E$2:$T$999,12)</f>
        <v>0</v>
      </c>
      <c r="O197" s="8">
        <f>VLOOKUP(A197,'Absolute Total Monosaccharide C'!$E$2:$T$999,13)</f>
        <v>0</v>
      </c>
      <c r="P197" s="8">
        <f>VLOOKUP(A197,'Absolute Total Monosaccharide C'!$E$2:$T$999,14)</f>
        <v>0</v>
      </c>
      <c r="Q197" s="8">
        <f>VLOOKUP(A197,'Absolute Total Monosaccharide C'!$E$2:$T$999,15)</f>
        <v>0.002319</v>
      </c>
      <c r="R197" s="8">
        <f>VLOOKUP(A197,'Absolute Total Monosaccharide C'!$E$2:$T$999,16)</f>
        <v>0</v>
      </c>
      <c r="S197" s="110">
        <f>VLOOKUP(A197,'Absolute Total Monosaccharide C'!$E$2:$T$999,2)</f>
        <v>10.48</v>
      </c>
      <c r="T197" s="2">
        <v>0.838783721</v>
      </c>
      <c r="U197" s="8">
        <f t="shared" si="1"/>
        <v>0.024756</v>
      </c>
      <c r="V197" s="2">
        <f t="shared" si="2"/>
        <v>255</v>
      </c>
      <c r="W197" s="8">
        <f t="shared" si="3"/>
        <v>198</v>
      </c>
      <c r="X197" s="8">
        <f t="shared" si="4"/>
        <v>272</v>
      </c>
      <c r="Y197" s="8">
        <f t="shared" si="5"/>
        <v>303</v>
      </c>
      <c r="Z197" s="8">
        <f t="shared" si="6"/>
        <v>202</v>
      </c>
      <c r="AA197" s="8">
        <f t="shared" si="7"/>
        <v>470</v>
      </c>
      <c r="AB197" s="8">
        <f t="shared" si="8"/>
        <v>501</v>
      </c>
    </row>
    <row r="198" hidden="1">
      <c r="A198" s="2" t="s">
        <v>1200</v>
      </c>
      <c r="B198" s="8" t="str">
        <f>VLOOKUP(A198,'Food Encyclopedia'!$C$2:$K$999,3)&amp;","&amp;VLOOKUP(A198,'Food Encyclopedia'!$C$2:$K$999,4)&amp;","&amp;VLOOKUP(A198,'Food Encyclopedia'!$C$2:$K$999,5)&amp;","&amp;VLOOKUP(A198,'Food Encyclopedia'!$C$2:$K$999,6)</f>
        <v>Amaranth, NA, whole grain, dried,Bob's Red Mill,Organic Whole Grain: Amaranth,Grain Products</v>
      </c>
      <c r="C198" s="8" t="str">
        <f>VLOOKUP(A198,'Food Encyclopedia'!$C$2:$K$999,6)</f>
        <v>Grain Products</v>
      </c>
      <c r="D198" s="8" t="str">
        <f>VLOOKUP(A198,'Food Encyclopedia'!$C$2:$K$999,7)</f>
        <v>Grains</v>
      </c>
      <c r="E198" s="8">
        <f>VLOOKUP(A198,'Absolute Total Monosaccharide C'!$E$2:$T$999,3)</f>
        <v>0.694935</v>
      </c>
      <c r="F198" s="8">
        <f>VLOOKUP(A198,'Absolute Total Monosaccharide C'!$E$2:$T$999,4)</f>
        <v>0.009689</v>
      </c>
      <c r="G198" s="8">
        <f>VLOOKUP(A198,'Absolute Total Monosaccharide C'!$E$2:$T$999,5)</f>
        <v>0</v>
      </c>
      <c r="H198" s="8">
        <f>VLOOKUP(A198,'Absolute Total Monosaccharide C'!$E$2:$T$999,6)</f>
        <v>0.005486</v>
      </c>
      <c r="I198" s="110">
        <f>VLOOKUP(A198,'Absolute Total Monosaccharide C'!$E$2:$T$999,7)</f>
        <v>0.017441</v>
      </c>
      <c r="J198" s="8">
        <f>VLOOKUP(A198,'Absolute Total Monosaccharide C'!$E$2:$T$999,8)</f>
        <v>0</v>
      </c>
      <c r="K198" s="8">
        <f>VLOOKUP(A198,'Absolute Total Monosaccharide C'!$E$2:$T$999,9)</f>
        <v>0.002557</v>
      </c>
      <c r="L198" s="8">
        <f>VLOOKUP(A198,'Absolute Total Monosaccharide C'!$E$2:$T$999,10)</f>
        <v>0</v>
      </c>
      <c r="M198" s="8">
        <f>VLOOKUP(A198,'Absolute Total Monosaccharide C'!$E$2:$T$999,11)</f>
        <v>0.010123</v>
      </c>
      <c r="N198" s="8">
        <f>VLOOKUP(A198,'Absolute Total Monosaccharide C'!$E$2:$T$999,12)</f>
        <v>0</v>
      </c>
      <c r="O198" s="8">
        <f>VLOOKUP(A198,'Absolute Total Monosaccharide C'!$E$2:$T$999,13)</f>
        <v>0</v>
      </c>
      <c r="P198" s="8">
        <f>VLOOKUP(A198,'Absolute Total Monosaccharide C'!$E$2:$T$999,14)</f>
        <v>0.001246</v>
      </c>
      <c r="Q198" s="8">
        <f>VLOOKUP(A198,'Absolute Total Monosaccharide C'!$E$2:$T$999,15)</f>
        <v>0</v>
      </c>
      <c r="R198" s="8">
        <f>VLOOKUP(A198,'Absolute Total Monosaccharide C'!$E$2:$T$999,16)</f>
        <v>0.001094</v>
      </c>
      <c r="S198" s="110">
        <f>VLOOKUP(A198,'Absolute Total Monosaccharide C'!$E$2:$T$999,2)</f>
        <v>10.36</v>
      </c>
      <c r="U198" s="8">
        <f t="shared" si="1"/>
        <v>0.022927</v>
      </c>
      <c r="V198" s="2">
        <f t="shared" si="2"/>
        <v>289</v>
      </c>
      <c r="W198" s="8">
        <f t="shared" si="3"/>
        <v>188</v>
      </c>
      <c r="X198" s="8">
        <f t="shared" si="4"/>
        <v>370</v>
      </c>
      <c r="Y198" s="8">
        <f t="shared" si="5"/>
        <v>321</v>
      </c>
      <c r="Z198" s="8">
        <f t="shared" si="6"/>
        <v>86</v>
      </c>
      <c r="AA198" s="8">
        <f t="shared" si="7"/>
        <v>558</v>
      </c>
      <c r="AB198" s="8">
        <f t="shared" si="8"/>
        <v>509</v>
      </c>
    </row>
    <row r="199" hidden="1">
      <c r="A199" s="2" t="s">
        <v>883</v>
      </c>
      <c r="B199" s="8" t="str">
        <f>VLOOKUP(A199,'Food Encyclopedia'!$C$2:$K$999,3)&amp;","&amp;VLOOKUP(A199,'Food Encyclopedia'!$C$2:$K$999,4)&amp;","&amp;VLOOKUP(A199,'Food Encyclopedia'!$C$2:$K$999,5)&amp;","&amp;VLOOKUP(A199,'Food Encyclopedia'!$C$2:$K$999,6)</f>
        <v>Real Food For Babies, commercial product, jar,Beech-Nut Naturals,Mangoes, Apples, avocados, Stage 2 (6+ months),Fruits</v>
      </c>
      <c r="C199" s="8" t="str">
        <f>VLOOKUP(A199,'Food Encyclopedia'!$C$2:$K$999,6)</f>
        <v>Fruits</v>
      </c>
      <c r="D199" s="8" t="str">
        <f>VLOOKUP(A199,'Food Encyclopedia'!$C$2:$K$999,7)</f>
        <v>Commercial weaning</v>
      </c>
      <c r="E199" s="8">
        <f>VLOOKUP(A199,'Absolute Total Monosaccharide C'!$E$2:$T$999,3)</f>
        <v>0.267728</v>
      </c>
      <c r="F199" s="8">
        <f>VLOOKUP(A199,'Absolute Total Monosaccharide C'!$E$2:$T$999,4)</f>
        <v>0.013812</v>
      </c>
      <c r="G199" s="8">
        <f>VLOOKUP(A199,'Absolute Total Monosaccharide C'!$E$2:$T$999,5)</f>
        <v>0.078471</v>
      </c>
      <c r="H199" s="8">
        <f>VLOOKUP(A199,'Absolute Total Monosaccharide C'!$E$2:$T$999,6)</f>
        <v>0.01045</v>
      </c>
      <c r="I199" s="110">
        <f>VLOOKUP(A199,'Absolute Total Monosaccharide C'!$E$2:$T$999,7)</f>
        <v>0.012616</v>
      </c>
      <c r="J199" s="8">
        <f>VLOOKUP(A199,'Absolute Total Monosaccharide C'!$E$2:$T$999,8)</f>
        <v>0</v>
      </c>
      <c r="K199" s="8">
        <f>VLOOKUP(A199,'Absolute Total Monosaccharide C'!$E$2:$T$999,9)</f>
        <v>0.000847</v>
      </c>
      <c r="L199" s="8">
        <f>VLOOKUP(A199,'Absolute Total Monosaccharide C'!$E$2:$T$999,10)</f>
        <v>0</v>
      </c>
      <c r="M199" s="8">
        <f>VLOOKUP(A199,'Absolute Total Monosaccharide C'!$E$2:$T$999,11)</f>
        <v>0.015148</v>
      </c>
      <c r="N199" s="8">
        <f>VLOOKUP(A199,'Absolute Total Monosaccharide C'!$E$2:$T$999,12)</f>
        <v>0</v>
      </c>
      <c r="O199" s="8">
        <f>VLOOKUP(A199,'Absolute Total Monosaccharide C'!$E$2:$T$999,13)</f>
        <v>0</v>
      </c>
      <c r="P199" s="8">
        <f>VLOOKUP(A199,'Absolute Total Monosaccharide C'!$E$2:$T$999,14)</f>
        <v>0.002474</v>
      </c>
      <c r="Q199" s="8">
        <f>VLOOKUP(A199,'Absolute Total Monosaccharide C'!$E$2:$T$999,15)</f>
        <v>0</v>
      </c>
      <c r="R199" s="8">
        <f>VLOOKUP(A199,'Absolute Total Monosaccharide C'!$E$2:$T$999,16)</f>
        <v>0</v>
      </c>
      <c r="S199" s="110">
        <f>VLOOKUP(A199,'Absolute Total Monosaccharide C'!$E$2:$T$999,2)</f>
        <v>10.12</v>
      </c>
      <c r="T199" s="2">
        <v>0.770332104</v>
      </c>
      <c r="U199" s="8">
        <f t="shared" si="1"/>
        <v>0.023066</v>
      </c>
      <c r="V199" s="2">
        <f t="shared" si="2"/>
        <v>286</v>
      </c>
      <c r="W199" s="8">
        <f t="shared" si="3"/>
        <v>278</v>
      </c>
      <c r="X199" s="8">
        <f t="shared" si="4"/>
        <v>210</v>
      </c>
      <c r="Y199" s="8">
        <f t="shared" si="5"/>
        <v>222</v>
      </c>
      <c r="Z199" s="8">
        <f t="shared" si="6"/>
        <v>341</v>
      </c>
      <c r="AA199" s="8">
        <f t="shared" si="7"/>
        <v>488</v>
      </c>
      <c r="AB199" s="8">
        <f t="shared" si="8"/>
        <v>500</v>
      </c>
    </row>
    <row r="200" hidden="1">
      <c r="A200" s="2" t="s">
        <v>144</v>
      </c>
      <c r="B200" s="8" t="str">
        <f>VLOOKUP(A200,'Food Encyclopedia'!$C$2:$K$999,3)&amp;","&amp;VLOOKUP(A200,'Food Encyclopedia'!$C$2:$K$999,4)&amp;","&amp;VLOOKUP(A200,'Food Encyclopedia'!$C$2:$K$999,5)&amp;","&amp;VLOOKUP(A200,'Food Encyclopedia'!$C$2:$K$999,6)</f>
        <v>Apple, red delicious, flesh only, fresh,Washington,,Fruits</v>
      </c>
      <c r="C200" s="8" t="str">
        <f>VLOOKUP(A200,'Food Encyclopedia'!$C$2:$K$999,6)</f>
        <v>Fruits</v>
      </c>
      <c r="D200" s="8" t="str">
        <f>VLOOKUP(A200,'Food Encyclopedia'!$C$2:$K$999,7)</f>
        <v>Fruit</v>
      </c>
      <c r="E200" s="8">
        <f>VLOOKUP(A200,'Absolute Total Monosaccharide C'!$E$2:$T$999,3)</f>
        <v>0.239477</v>
      </c>
      <c r="F200" s="8">
        <f>VLOOKUP(A200,'Absolute Total Monosaccharide C'!$E$2:$T$999,4)</f>
        <v>0.014585</v>
      </c>
      <c r="G200" s="8">
        <f>VLOOKUP(A200,'Absolute Total Monosaccharide C'!$E$2:$T$999,5)</f>
        <v>0.156563</v>
      </c>
      <c r="H200" s="8">
        <f>VLOOKUP(A200,'Absolute Total Monosaccharide C'!$E$2:$T$999,6)</f>
        <v>0.010469</v>
      </c>
      <c r="I200" s="110">
        <f>VLOOKUP(A200,'Absolute Total Monosaccharide C'!$E$2:$T$999,7)</f>
        <v>0.014794</v>
      </c>
      <c r="J200" s="8">
        <f>VLOOKUP(A200,'Absolute Total Monosaccharide C'!$E$2:$T$999,8)</f>
        <v>0.002247</v>
      </c>
      <c r="K200" s="8">
        <f>VLOOKUP(A200,'Absolute Total Monosaccharide C'!$E$2:$T$999,9)</f>
        <v>0.000944</v>
      </c>
      <c r="L200" s="8">
        <f>VLOOKUP(A200,'Absolute Total Monosaccharide C'!$E$2:$T$999,10)</f>
        <v>0</v>
      </c>
      <c r="M200" s="8">
        <f>VLOOKUP(A200,'Absolute Total Monosaccharide C'!$E$2:$T$999,11)</f>
        <v>0.013331</v>
      </c>
      <c r="N200" s="8">
        <f>VLOOKUP(A200,'Absolute Total Monosaccharide C'!$E$2:$T$999,12)</f>
        <v>0</v>
      </c>
      <c r="O200" s="8">
        <f>VLOOKUP(A200,'Absolute Total Monosaccharide C'!$E$2:$T$999,13)</f>
        <v>0</v>
      </c>
      <c r="P200" s="8">
        <f>VLOOKUP(A200,'Absolute Total Monosaccharide C'!$E$2:$T$999,14)</f>
        <v>0.000844</v>
      </c>
      <c r="Q200" s="8">
        <f>VLOOKUP(A200,'Absolute Total Monosaccharide C'!$E$2:$T$999,15)</f>
        <v>0</v>
      </c>
      <c r="R200" s="8">
        <f>VLOOKUP(A200,'Absolute Total Monosaccharide C'!$E$2:$T$999,16)</f>
        <v>0</v>
      </c>
      <c r="S200" s="110">
        <f>VLOOKUP(A200,'Absolute Total Monosaccharide C'!$E$2:$T$999,2)</f>
        <v>10.4</v>
      </c>
      <c r="U200" s="8">
        <f t="shared" si="1"/>
        <v>0.025263</v>
      </c>
      <c r="V200" s="2">
        <f t="shared" si="2"/>
        <v>246</v>
      </c>
      <c r="W200" s="8">
        <f t="shared" si="3"/>
        <v>239</v>
      </c>
      <c r="X200" s="8">
        <f t="shared" si="4"/>
        <v>209</v>
      </c>
      <c r="Y200" s="8">
        <f t="shared" si="5"/>
        <v>260</v>
      </c>
      <c r="Z200" s="8">
        <f t="shared" si="6"/>
        <v>320</v>
      </c>
      <c r="AA200" s="8">
        <f t="shared" si="7"/>
        <v>448</v>
      </c>
      <c r="AB200" s="8">
        <f t="shared" si="8"/>
        <v>499</v>
      </c>
    </row>
    <row r="201" hidden="1">
      <c r="A201" s="2" t="s">
        <v>697</v>
      </c>
      <c r="B201" s="8" t="str">
        <f>VLOOKUP(A201,'Food Encyclopedia'!$C$2:$K$999,3)&amp;","&amp;VLOOKUP(A201,'Food Encyclopedia'!$C$2:$K$999,4)&amp;","&amp;VLOOKUP(A201,'Food Encyclopedia'!$C$2:$K$999,5)&amp;","&amp;VLOOKUP(A201,'Food Encyclopedia'!$C$2:$K$999,6)</f>
        <v>Hummus, classic, NA, pre-cooked,Sabra,Classic hummus,Beans, Peas, Legumes, Nuts, Seeds</v>
      </c>
      <c r="C201" s="8" t="str">
        <f>VLOOKUP(A201,'Food Encyclopedia'!$C$2:$K$999,6)</f>
        <v>Beans, Peas, Legumes, Nuts, Seeds</v>
      </c>
      <c r="D201" s="8" t="str">
        <f>VLOOKUP(A201,'Food Encyclopedia'!$C$2:$K$999,7)</f>
        <v>Snack</v>
      </c>
      <c r="E201" s="8">
        <f>VLOOKUP(A201,'Absolute Total Monosaccharide C'!$E$2:$T$999,3)</f>
        <v>0.461905</v>
      </c>
      <c r="F201" s="8">
        <f>VLOOKUP(A201,'Absolute Total Monosaccharide C'!$E$2:$T$999,4)</f>
        <v>0.029805</v>
      </c>
      <c r="G201" s="8">
        <f>VLOOKUP(A201,'Absolute Total Monosaccharide C'!$E$2:$T$999,5)</f>
        <v>0</v>
      </c>
      <c r="H201" s="8">
        <f>VLOOKUP(A201,'Absolute Total Monosaccharide C'!$E$2:$T$999,6)</f>
        <v>0.005382</v>
      </c>
      <c r="I201" s="110">
        <f>VLOOKUP(A201,'Absolute Total Monosaccharide C'!$E$2:$T$999,7)</f>
        <v>0.021145</v>
      </c>
      <c r="J201" s="8">
        <f>VLOOKUP(A201,'Absolute Total Monosaccharide C'!$E$2:$T$999,8)</f>
        <v>0.000831</v>
      </c>
      <c r="K201" s="8">
        <f>VLOOKUP(A201,'Absolute Total Monosaccharide C'!$E$2:$T$999,9)</f>
        <v>0.001523</v>
      </c>
      <c r="L201" s="8">
        <f>VLOOKUP(A201,'Absolute Total Monosaccharide C'!$E$2:$T$999,10)</f>
        <v>0</v>
      </c>
      <c r="M201" s="8">
        <f>VLOOKUP(A201,'Absolute Total Monosaccharide C'!$E$2:$T$999,11)</f>
        <v>0.005419</v>
      </c>
      <c r="N201" s="8">
        <f>VLOOKUP(A201,'Absolute Total Monosaccharide C'!$E$2:$T$999,12)</f>
        <v>0</v>
      </c>
      <c r="O201" s="8">
        <f>VLOOKUP(A201,'Absolute Total Monosaccharide C'!$E$2:$T$999,13)</f>
        <v>0</v>
      </c>
      <c r="P201" s="8">
        <f>VLOOKUP(A201,'Absolute Total Monosaccharide C'!$E$2:$T$999,14)</f>
        <v>0.024843</v>
      </c>
      <c r="Q201" s="8">
        <f>VLOOKUP(A201,'Absolute Total Monosaccharide C'!$E$2:$T$999,15)</f>
        <v>0.000739</v>
      </c>
      <c r="R201" s="8">
        <f>VLOOKUP(A201,'Absolute Total Monosaccharide C'!$E$2:$T$999,16)</f>
        <v>0</v>
      </c>
      <c r="S201" s="110">
        <f>VLOOKUP(A201,'Absolute Total Monosaccharide C'!$E$2:$T$999,2)</f>
        <v>10.14</v>
      </c>
      <c r="T201" s="2">
        <v>0.194277384</v>
      </c>
      <c r="U201" s="8">
        <f t="shared" si="1"/>
        <v>0.026527</v>
      </c>
      <c r="V201" s="2">
        <f t="shared" si="2"/>
        <v>228</v>
      </c>
      <c r="W201" s="8">
        <f t="shared" si="3"/>
        <v>139</v>
      </c>
      <c r="X201" s="8">
        <f t="shared" si="4"/>
        <v>374</v>
      </c>
      <c r="Y201" s="8">
        <f t="shared" si="5"/>
        <v>397</v>
      </c>
      <c r="Z201" s="8">
        <f t="shared" si="6"/>
        <v>190</v>
      </c>
      <c r="AA201" s="8">
        <f t="shared" si="7"/>
        <v>513</v>
      </c>
      <c r="AB201" s="8">
        <f t="shared" si="8"/>
        <v>536</v>
      </c>
    </row>
    <row r="202" hidden="1">
      <c r="A202" s="2" t="s">
        <v>791</v>
      </c>
      <c r="B202" s="8" t="str">
        <f>VLOOKUP(A202,'Food Encyclopedia'!$C$2:$K$999,3)&amp;","&amp;VLOOKUP(A202,'Food Encyclopedia'!$C$2:$K$999,4)&amp;","&amp;VLOOKUP(A202,'Food Encyclopedia'!$C$2:$K$999,5)&amp;","&amp;VLOOKUP(A202,'Food Encyclopedia'!$C$2:$K$999,6)</f>
        <v>Apple sauce, commercial product,Motts,No Sugar Added Applesauce, Mixed Berry ,Fruits</v>
      </c>
      <c r="C202" s="8" t="str">
        <f>VLOOKUP(A202,'Food Encyclopedia'!$C$2:$K$999,6)</f>
        <v>Fruits</v>
      </c>
      <c r="D202" s="8" t="str">
        <f>VLOOKUP(A202,'Food Encyclopedia'!$C$2:$K$999,7)</f>
        <v>Commercial weaning</v>
      </c>
      <c r="E202" s="8">
        <f>VLOOKUP(A202,'Absolute Total Monosaccharide C'!$E$2:$T$999,3)</f>
        <v>0.197147</v>
      </c>
      <c r="F202" s="8">
        <f>VLOOKUP(A202,'Absolute Total Monosaccharide C'!$E$2:$T$999,4)</f>
        <v>0.009012</v>
      </c>
      <c r="G202" s="8">
        <f>VLOOKUP(A202,'Absolute Total Monosaccharide C'!$E$2:$T$999,5)</f>
        <v>0.129278</v>
      </c>
      <c r="H202" s="8">
        <f>VLOOKUP(A202,'Absolute Total Monosaccharide C'!$E$2:$T$999,6)</f>
        <v>0.007398</v>
      </c>
      <c r="I202" s="110">
        <f>VLOOKUP(A202,'Absolute Total Monosaccharide C'!$E$2:$T$999,7)</f>
        <v>0.013294</v>
      </c>
      <c r="J202" s="8">
        <f>VLOOKUP(A202,'Absolute Total Monosaccharide C'!$E$2:$T$999,8)</f>
        <v>0</v>
      </c>
      <c r="K202" s="8">
        <f>VLOOKUP(A202,'Absolute Total Monosaccharide C'!$E$2:$T$999,9)</f>
        <v>0.000818</v>
      </c>
      <c r="L202" s="8">
        <f>VLOOKUP(A202,'Absolute Total Monosaccharide C'!$E$2:$T$999,10)</f>
        <v>0</v>
      </c>
      <c r="M202" s="8">
        <f>VLOOKUP(A202,'Absolute Total Monosaccharide C'!$E$2:$T$999,11)</f>
        <v>0.01442</v>
      </c>
      <c r="N202" s="8">
        <f>VLOOKUP(A202,'Absolute Total Monosaccharide C'!$E$2:$T$999,12)</f>
        <v>0</v>
      </c>
      <c r="O202" s="8">
        <f>VLOOKUP(A202,'Absolute Total Monosaccharide C'!$E$2:$T$999,13)</f>
        <v>0</v>
      </c>
      <c r="P202" s="8">
        <f>VLOOKUP(A202,'Absolute Total Monosaccharide C'!$E$2:$T$999,14)</f>
        <v>0.001618</v>
      </c>
      <c r="Q202" s="8">
        <f>VLOOKUP(A202,'Absolute Total Monosaccharide C'!$E$2:$T$999,15)</f>
        <v>0</v>
      </c>
      <c r="R202" s="8">
        <f>VLOOKUP(A202,'Absolute Total Monosaccharide C'!$E$2:$T$999,16)</f>
        <v>0</v>
      </c>
      <c r="S202" s="110">
        <f>VLOOKUP(A202,'Absolute Total Monosaccharide C'!$E$2:$T$999,2)</f>
        <v>10.14</v>
      </c>
      <c r="T202" s="2">
        <v>0.856318691</v>
      </c>
      <c r="U202" s="8">
        <f t="shared" si="1"/>
        <v>0.020692</v>
      </c>
      <c r="V202" s="2">
        <f t="shared" si="2"/>
        <v>323</v>
      </c>
      <c r="W202" s="8">
        <f t="shared" si="3"/>
        <v>265</v>
      </c>
      <c r="X202" s="8">
        <f t="shared" si="4"/>
        <v>297</v>
      </c>
      <c r="Y202" s="8">
        <f t="shared" si="5"/>
        <v>234</v>
      </c>
      <c r="Z202" s="8">
        <f t="shared" si="6"/>
        <v>348</v>
      </c>
      <c r="AA202" s="8">
        <f t="shared" si="7"/>
        <v>562</v>
      </c>
      <c r="AB202" s="8">
        <f t="shared" si="8"/>
        <v>499</v>
      </c>
    </row>
    <row r="203" hidden="1">
      <c r="A203" s="2" t="s">
        <v>900</v>
      </c>
      <c r="B203" s="8" t="str">
        <f>VLOOKUP(A203,'Food Encyclopedia'!$C$2:$K$999,3)&amp;","&amp;VLOOKUP(A203,'Food Encyclopedia'!$C$2:$K$999,4)&amp;","&amp;VLOOKUP(A203,'Food Encyclopedia'!$C$2:$K$999,5)&amp;","&amp;VLOOKUP(A203,'Food Encyclopedia'!$C$2:$K$999,6)</f>
        <v>Fruits blend, commercial product, pouch,Beech-Nut Naturals,Fruities: Pears (1/4), bananas (1/3), raspberries (7), Stage 2 (6+ months),Fruits</v>
      </c>
      <c r="C203" s="8" t="str">
        <f>VLOOKUP(A203,'Food Encyclopedia'!$C$2:$K$999,6)</f>
        <v>Fruits</v>
      </c>
      <c r="D203" s="8" t="str">
        <f>VLOOKUP(A203,'Food Encyclopedia'!$C$2:$K$999,7)</f>
        <v>Commercial weaning</v>
      </c>
      <c r="E203" s="8">
        <f>VLOOKUP(A203,'Absolute Total Monosaccharide C'!$E$2:$T$999,3)</f>
        <v>0.258156</v>
      </c>
      <c r="F203" s="8">
        <f>VLOOKUP(A203,'Absolute Total Monosaccharide C'!$E$2:$T$999,4)</f>
        <v>0.013356</v>
      </c>
      <c r="G203" s="8">
        <f>VLOOKUP(A203,'Absolute Total Monosaccharide C'!$E$2:$T$999,5)</f>
        <v>0.283705</v>
      </c>
      <c r="H203" s="8">
        <f>VLOOKUP(A203,'Absolute Total Monosaccharide C'!$E$2:$T$999,6)</f>
        <v>0.033436</v>
      </c>
      <c r="I203" s="110">
        <f>VLOOKUP(A203,'Absolute Total Monosaccharide C'!$E$2:$T$999,7)</f>
        <v>0.01448</v>
      </c>
      <c r="J203" s="8">
        <f>VLOOKUP(A203,'Absolute Total Monosaccharide C'!$E$2:$T$999,8)</f>
        <v>0.001451</v>
      </c>
      <c r="K203" s="8">
        <f>VLOOKUP(A203,'Absolute Total Monosaccharide C'!$E$2:$T$999,9)</f>
        <v>0.001303</v>
      </c>
      <c r="L203" s="8">
        <f>VLOOKUP(A203,'Absolute Total Monosaccharide C'!$E$2:$T$999,10)</f>
        <v>0</v>
      </c>
      <c r="M203" s="8">
        <f>VLOOKUP(A203,'Absolute Total Monosaccharide C'!$E$2:$T$999,11)</f>
        <v>0.013345</v>
      </c>
      <c r="N203" s="8">
        <f>VLOOKUP(A203,'Absolute Total Monosaccharide C'!$E$2:$T$999,12)</f>
        <v>0</v>
      </c>
      <c r="O203" s="8">
        <f>VLOOKUP(A203,'Absolute Total Monosaccharide C'!$E$2:$T$999,13)</f>
        <v>0</v>
      </c>
      <c r="P203" s="8">
        <f>VLOOKUP(A203,'Absolute Total Monosaccharide C'!$E$2:$T$999,14)</f>
        <v>0.002351</v>
      </c>
      <c r="Q203" s="8">
        <f>VLOOKUP(A203,'Absolute Total Monosaccharide C'!$E$2:$T$999,15)</f>
        <v>0.000402</v>
      </c>
      <c r="R203" s="8">
        <f>VLOOKUP(A203,'Absolute Total Monosaccharide C'!$E$2:$T$999,16)</f>
        <v>0</v>
      </c>
      <c r="S203" s="110">
        <f>VLOOKUP(A203,'Absolute Total Monosaccharide C'!$E$2:$T$999,2)</f>
        <v>10.34</v>
      </c>
      <c r="T203" s="2">
        <v>0.870954326</v>
      </c>
      <c r="U203" s="8">
        <f t="shared" si="1"/>
        <v>0.047916</v>
      </c>
      <c r="V203" s="2">
        <f t="shared" si="2"/>
        <v>79</v>
      </c>
      <c r="W203" s="8">
        <f t="shared" si="3"/>
        <v>241</v>
      </c>
      <c r="X203" s="63">
        <f t="shared" si="4"/>
        <v>27</v>
      </c>
      <c r="Y203" s="8">
        <f t="shared" si="5"/>
        <v>259</v>
      </c>
      <c r="Z203" s="8">
        <f t="shared" si="6"/>
        <v>242</v>
      </c>
      <c r="AA203" s="8">
        <f t="shared" si="7"/>
        <v>268</v>
      </c>
      <c r="AB203" s="8">
        <f t="shared" si="8"/>
        <v>500</v>
      </c>
    </row>
    <row r="204" hidden="1">
      <c r="A204" s="2" t="s">
        <v>1092</v>
      </c>
      <c r="B204" s="8" t="str">
        <f>VLOOKUP(A204,'Food Encyclopedia'!$C$2:$K$999,3)&amp;","&amp;VLOOKUP(A204,'Food Encyclopedia'!$C$2:$K$999,4)&amp;","&amp;VLOOKUP(A204,'Food Encyclopedia'!$C$2:$K$999,5)&amp;","&amp;VLOOKUP(A204,'Food Encyclopedia'!$C$2:$K$999,6)</f>
        <v>baby food blend, commercial product, pouch,Gerber,Apple (1 2/3), sweet potato (2 1/4 tsp) with cinnamon, Toddler (12+ months),Fruits</v>
      </c>
      <c r="C204" s="8" t="str">
        <f>VLOOKUP(A204,'Food Encyclopedia'!$C$2:$K$999,6)</f>
        <v>Fruits</v>
      </c>
      <c r="D204" s="8" t="str">
        <f>VLOOKUP(A204,'Food Encyclopedia'!$C$2:$K$999,7)</f>
        <v>Commercial weaning</v>
      </c>
      <c r="E204" s="8">
        <f>VLOOKUP(A204,'Absolute Total Monosaccharide C'!$E$2:$T$999,3)</f>
        <v>0.296892</v>
      </c>
      <c r="F204" s="8">
        <f>VLOOKUP(A204,'Absolute Total Monosaccharide C'!$E$2:$T$999,4)</f>
        <v>0.012429</v>
      </c>
      <c r="G204" s="8">
        <f>VLOOKUP(A204,'Absolute Total Monosaccharide C'!$E$2:$T$999,5)</f>
        <v>0.16896</v>
      </c>
      <c r="H204" s="8">
        <f>VLOOKUP(A204,'Absolute Total Monosaccharide C'!$E$2:$T$999,6)</f>
        <v>0.01258</v>
      </c>
      <c r="I204" s="110">
        <f>VLOOKUP(A204,'Absolute Total Monosaccharide C'!$E$2:$T$999,7)</f>
        <v>0.010261</v>
      </c>
      <c r="J204" s="8">
        <f>VLOOKUP(A204,'Absolute Total Monosaccharide C'!$E$2:$T$999,8)</f>
        <v>0</v>
      </c>
      <c r="K204" s="8">
        <f>VLOOKUP(A204,'Absolute Total Monosaccharide C'!$E$2:$T$999,9)</f>
        <v>0.002043</v>
      </c>
      <c r="L204" s="8">
        <f>VLOOKUP(A204,'Absolute Total Monosaccharide C'!$E$2:$T$999,10)</f>
        <v>0</v>
      </c>
      <c r="M204" s="8">
        <f>VLOOKUP(A204,'Absolute Total Monosaccharide C'!$E$2:$T$999,11)</f>
        <v>0.018993</v>
      </c>
      <c r="N204" s="8">
        <f>VLOOKUP(A204,'Absolute Total Monosaccharide C'!$E$2:$T$999,12)</f>
        <v>0.00081</v>
      </c>
      <c r="O204" s="8">
        <f>VLOOKUP(A204,'Absolute Total Monosaccharide C'!$E$2:$T$999,13)</f>
        <v>0.000326</v>
      </c>
      <c r="P204" s="8">
        <f>VLOOKUP(A204,'Absolute Total Monosaccharide C'!$E$2:$T$999,14)</f>
        <v>0.001742</v>
      </c>
      <c r="Q204" s="8">
        <f>VLOOKUP(A204,'Absolute Total Monosaccharide C'!$E$2:$T$999,15)</f>
        <v>0</v>
      </c>
      <c r="R204" s="8">
        <f>VLOOKUP(A204,'Absolute Total Monosaccharide C'!$E$2:$T$999,16)</f>
        <v>0.000269</v>
      </c>
      <c r="S204" s="110">
        <f>VLOOKUP(A204,'Absolute Total Monosaccharide C'!$E$2:$T$999,2)</f>
        <v>10.4</v>
      </c>
      <c r="U204" s="8">
        <f t="shared" si="1"/>
        <v>0.022841</v>
      </c>
      <c r="V204" s="2">
        <f t="shared" si="2"/>
        <v>291</v>
      </c>
      <c r="W204" s="8">
        <f t="shared" si="3"/>
        <v>349</v>
      </c>
      <c r="X204" s="8">
        <f t="shared" si="4"/>
        <v>154</v>
      </c>
      <c r="Y204" s="8">
        <f t="shared" si="5"/>
        <v>153</v>
      </c>
      <c r="Z204" s="8">
        <f t="shared" si="6"/>
        <v>124</v>
      </c>
      <c r="AA204" s="8">
        <f t="shared" si="7"/>
        <v>503</v>
      </c>
      <c r="AB204" s="8">
        <f t="shared" si="8"/>
        <v>502</v>
      </c>
    </row>
    <row r="205" hidden="1">
      <c r="A205" s="2" t="s">
        <v>1018</v>
      </c>
      <c r="B205" s="8" t="str">
        <f>VLOOKUP(A205,'Food Encyclopedia'!$C$2:$K$999,3)&amp;","&amp;VLOOKUP(A205,'Food Encyclopedia'!$C$2:$K$999,4)&amp;","&amp;VLOOKUP(A205,'Food Encyclopedia'!$C$2:$K$999,5)&amp;","&amp;VLOOKUP(A205,'Food Encyclopedia'!$C$2:$K$999,6)</f>
        <v>baby food blend, commercial product, jar,Gerber Natural,Apple, prune with Vitamin C, sitter (2nd foods),Fruits</v>
      </c>
      <c r="C205" s="8" t="str">
        <f>VLOOKUP(A205,'Food Encyclopedia'!$C$2:$K$999,6)</f>
        <v>Fruits</v>
      </c>
      <c r="D205" s="8" t="str">
        <f>VLOOKUP(A205,'Food Encyclopedia'!$C$2:$K$999,7)</f>
        <v>Commercial weaning</v>
      </c>
      <c r="E205" s="8">
        <f>VLOOKUP(A205,'Absolute Total Monosaccharide C'!$E$2:$T$999,3)</f>
        <v>0.272354</v>
      </c>
      <c r="F205" s="8">
        <f>VLOOKUP(A205,'Absolute Total Monosaccharide C'!$E$2:$T$999,4)</f>
        <v>0.011714</v>
      </c>
      <c r="G205" s="8">
        <f>VLOOKUP(A205,'Absolute Total Monosaccharide C'!$E$2:$T$999,5)</f>
        <v>0.143644</v>
      </c>
      <c r="H205" s="8">
        <f>VLOOKUP(A205,'Absolute Total Monosaccharide C'!$E$2:$T$999,6)</f>
        <v>0.009603</v>
      </c>
      <c r="I205" s="110">
        <f>VLOOKUP(A205,'Absolute Total Monosaccharide C'!$E$2:$T$999,7)</f>
        <v>0.009498</v>
      </c>
      <c r="J205" s="8">
        <f>VLOOKUP(A205,'Absolute Total Monosaccharide C'!$E$2:$T$999,8)</f>
        <v>0</v>
      </c>
      <c r="K205" s="8">
        <f>VLOOKUP(A205,'Absolute Total Monosaccharide C'!$E$2:$T$999,9)</f>
        <v>0.001589</v>
      </c>
      <c r="L205" s="8">
        <f>VLOOKUP(A205,'Absolute Total Monosaccharide C'!$E$2:$T$999,10)</f>
        <v>0</v>
      </c>
      <c r="M205" s="8">
        <f>VLOOKUP(A205,'Absolute Total Monosaccharide C'!$E$2:$T$999,11)</f>
        <v>0.020398</v>
      </c>
      <c r="N205" s="8">
        <f>VLOOKUP(A205,'Absolute Total Monosaccharide C'!$E$2:$T$999,12)</f>
        <v>0</v>
      </c>
      <c r="O205" s="8">
        <f>VLOOKUP(A205,'Absolute Total Monosaccharide C'!$E$2:$T$999,13)</f>
        <v>0</v>
      </c>
      <c r="P205" s="8">
        <f>VLOOKUP(A205,'Absolute Total Monosaccharide C'!$E$2:$T$999,14)</f>
        <v>0.000735</v>
      </c>
      <c r="Q205" s="8">
        <f>VLOOKUP(A205,'Absolute Total Monosaccharide C'!$E$2:$T$999,15)</f>
        <v>0</v>
      </c>
      <c r="R205" s="8">
        <f>VLOOKUP(A205,'Absolute Total Monosaccharide C'!$E$2:$T$999,16)</f>
        <v>0.000306</v>
      </c>
      <c r="S205" s="110">
        <f>VLOOKUP(A205,'Absolute Total Monosaccharide C'!$E$2:$T$999,2)</f>
        <v>10.47</v>
      </c>
      <c r="U205" s="8">
        <f t="shared" si="1"/>
        <v>0.019101</v>
      </c>
      <c r="V205" s="2">
        <f t="shared" si="2"/>
        <v>350</v>
      </c>
      <c r="W205" s="8">
        <f t="shared" si="3"/>
        <v>374</v>
      </c>
      <c r="X205" s="8">
        <f t="shared" si="4"/>
        <v>227</v>
      </c>
      <c r="Y205" s="8">
        <f t="shared" si="5"/>
        <v>130</v>
      </c>
      <c r="Z205" s="8">
        <f t="shared" si="6"/>
        <v>178</v>
      </c>
      <c r="AA205" s="8">
        <f t="shared" si="7"/>
        <v>601</v>
      </c>
      <c r="AB205" s="8">
        <f t="shared" si="8"/>
        <v>504</v>
      </c>
    </row>
    <row r="206" hidden="1">
      <c r="A206" s="2" t="s">
        <v>171</v>
      </c>
      <c r="B206" s="8" t="str">
        <f>VLOOKUP(A206,'Food Encyclopedia'!$C$2:$K$999,3)&amp;","&amp;VLOOKUP(A206,'Food Encyclopedia'!$C$2:$K$999,4)&amp;","&amp;VLOOKUP(A206,'Food Encyclopedia'!$C$2:$K$999,5)&amp;","&amp;VLOOKUP(A206,'Food Encyclopedia'!$C$2:$K$999,6)</f>
        <v>Pear, d'anjou, whole without seed, fresh,NA,,Fruits</v>
      </c>
      <c r="C206" s="8" t="str">
        <f>VLOOKUP(A206,'Food Encyclopedia'!$C$2:$K$999,6)</f>
        <v>Fruits</v>
      </c>
      <c r="D206" s="8" t="str">
        <f>VLOOKUP(A206,'Food Encyclopedia'!$C$2:$K$999,7)</f>
        <v>Fruit</v>
      </c>
      <c r="E206" s="8">
        <f>VLOOKUP(A206,'Absolute Total Monosaccharide C'!$E$2:$T$999,3)</f>
        <v>0.134204</v>
      </c>
      <c r="F206" s="8">
        <f>VLOOKUP(A206,'Absolute Total Monosaccharide C'!$E$2:$T$999,4)</f>
        <v>0.006689</v>
      </c>
      <c r="G206" s="8">
        <f>VLOOKUP(A206,'Absolute Total Monosaccharide C'!$E$2:$T$999,5)</f>
        <v>0.115098</v>
      </c>
      <c r="H206" s="8">
        <f>VLOOKUP(A206,'Absolute Total Monosaccharide C'!$E$2:$T$999,6)</f>
        <v>0.016234</v>
      </c>
      <c r="I206" s="110">
        <f>VLOOKUP(A206,'Absolute Total Monosaccharide C'!$E$2:$T$999,7)</f>
        <v>0.011632</v>
      </c>
      <c r="J206" s="8">
        <f>VLOOKUP(A206,'Absolute Total Monosaccharide C'!$E$2:$T$999,8)</f>
        <v>0.001059</v>
      </c>
      <c r="K206" s="8">
        <f>VLOOKUP(A206,'Absolute Total Monosaccharide C'!$E$2:$T$999,9)</f>
        <v>0.001035</v>
      </c>
      <c r="L206" s="8">
        <f>VLOOKUP(A206,'Absolute Total Monosaccharide C'!$E$2:$T$999,10)</f>
        <v>0</v>
      </c>
      <c r="M206" s="8">
        <f>VLOOKUP(A206,'Absolute Total Monosaccharide C'!$E$2:$T$999,11)</f>
        <v>0.016454</v>
      </c>
      <c r="N206" s="8">
        <f>VLOOKUP(A206,'Absolute Total Monosaccharide C'!$E$2:$T$999,12)</f>
        <v>0</v>
      </c>
      <c r="O206" s="8">
        <f>VLOOKUP(A206,'Absolute Total Monosaccharide C'!$E$2:$T$999,13)</f>
        <v>0</v>
      </c>
      <c r="P206" s="8">
        <f>VLOOKUP(A206,'Absolute Total Monosaccharide C'!$E$2:$T$999,14)</f>
        <v>0.00028</v>
      </c>
      <c r="Q206" s="8">
        <f>VLOOKUP(A206,'Absolute Total Monosaccharide C'!$E$2:$T$999,15)</f>
        <v>0</v>
      </c>
      <c r="R206" s="8">
        <f>VLOOKUP(A206,'Absolute Total Monosaccharide C'!$E$2:$T$999,16)</f>
        <v>0</v>
      </c>
      <c r="S206" s="110">
        <f>VLOOKUP(A206,'Absolute Total Monosaccharide C'!$E$2:$T$999,2)</f>
        <v>10.44</v>
      </c>
      <c r="U206" s="8">
        <f t="shared" si="1"/>
        <v>0.027866</v>
      </c>
      <c r="V206" s="2">
        <f t="shared" si="2"/>
        <v>214</v>
      </c>
      <c r="W206" s="8">
        <f t="shared" si="3"/>
        <v>306</v>
      </c>
      <c r="X206" s="8">
        <f t="shared" si="4"/>
        <v>102</v>
      </c>
      <c r="Y206" s="8">
        <f t="shared" si="5"/>
        <v>197</v>
      </c>
      <c r="Z206" s="8">
        <f t="shared" si="6"/>
        <v>302</v>
      </c>
      <c r="AA206" s="8">
        <f t="shared" si="7"/>
        <v>408</v>
      </c>
      <c r="AB206" s="8">
        <f t="shared" si="8"/>
        <v>503</v>
      </c>
    </row>
    <row r="207" hidden="1">
      <c r="A207" s="2" t="s">
        <v>128</v>
      </c>
      <c r="B207" s="8" t="str">
        <f>VLOOKUP(A207,'Food Encyclopedia'!$C$2:$K$999,3)&amp;","&amp;VLOOKUP(A207,'Food Encyclopedia'!$C$2:$K$999,4)&amp;","&amp;VLOOKUP(A207,'Food Encyclopedia'!$C$2:$K$999,5)&amp;","&amp;VLOOKUP(A207,'Food Encyclopedia'!$C$2:$K$999,6)</f>
        <v>Apple, gala, whole without seed, fresh,NA,,Fruits</v>
      </c>
      <c r="C207" s="8" t="str">
        <f>VLOOKUP(A207,'Food Encyclopedia'!$C$2:$K$999,6)</f>
        <v>Fruits</v>
      </c>
      <c r="D207" s="8" t="str">
        <f>VLOOKUP(A207,'Food Encyclopedia'!$C$2:$K$999,7)</f>
        <v>Fruit</v>
      </c>
      <c r="E207" s="8">
        <f>VLOOKUP(A207,'Absolute Total Monosaccharide C'!$E$2:$T$999,3)</f>
        <v>0.176259</v>
      </c>
      <c r="F207" s="8">
        <f>VLOOKUP(A207,'Absolute Total Monosaccharide C'!$E$2:$T$999,4)</f>
        <v>0.011672</v>
      </c>
      <c r="G207" s="8">
        <f>VLOOKUP(A207,'Absolute Total Monosaccharide C'!$E$2:$T$999,5)</f>
        <v>0.161425</v>
      </c>
      <c r="H207" s="8">
        <f>VLOOKUP(A207,'Absolute Total Monosaccharide C'!$E$2:$T$999,6)</f>
        <v>0.01954</v>
      </c>
      <c r="I207" s="110">
        <f>VLOOKUP(A207,'Absolute Total Monosaccharide C'!$E$2:$T$999,7)</f>
        <v>0.011461</v>
      </c>
      <c r="J207" s="8">
        <f>VLOOKUP(A207,'Absolute Total Monosaccharide C'!$E$2:$T$999,8)</f>
        <v>0.004468</v>
      </c>
      <c r="K207" s="8">
        <f>VLOOKUP(A207,'Absolute Total Monosaccharide C'!$E$2:$T$999,9)</f>
        <v>0.001486</v>
      </c>
      <c r="L207" s="8">
        <f>VLOOKUP(A207,'Absolute Total Monosaccharide C'!$E$2:$T$999,10)</f>
        <v>0</v>
      </c>
      <c r="M207" s="8">
        <f>VLOOKUP(A207,'Absolute Total Monosaccharide C'!$E$2:$T$999,11)</f>
        <v>0.016855</v>
      </c>
      <c r="N207" s="8">
        <f>VLOOKUP(A207,'Absolute Total Monosaccharide C'!$E$2:$T$999,12)</f>
        <v>0</v>
      </c>
      <c r="O207" s="8">
        <f>VLOOKUP(A207,'Absolute Total Monosaccharide C'!$E$2:$T$999,13)</f>
        <v>0</v>
      </c>
      <c r="P207" s="8">
        <f>VLOOKUP(A207,'Absolute Total Monosaccharide C'!$E$2:$T$999,14)</f>
        <v>0</v>
      </c>
      <c r="Q207" s="8">
        <f>VLOOKUP(A207,'Absolute Total Monosaccharide C'!$E$2:$T$999,15)</f>
        <v>0</v>
      </c>
      <c r="R207" s="8">
        <f>VLOOKUP(A207,'Absolute Total Monosaccharide C'!$E$2:$T$999,16)</f>
        <v>0</v>
      </c>
      <c r="S207" s="110">
        <f>VLOOKUP(A207,'Absolute Total Monosaccharide C'!$E$2:$T$999,2)</f>
        <v>10.08</v>
      </c>
      <c r="U207" s="8">
        <f t="shared" si="1"/>
        <v>0.031001</v>
      </c>
      <c r="V207" s="2">
        <f t="shared" si="2"/>
        <v>171</v>
      </c>
      <c r="W207" s="8">
        <f t="shared" si="3"/>
        <v>314</v>
      </c>
      <c r="X207" s="8">
        <f t="shared" si="4"/>
        <v>76</v>
      </c>
      <c r="Y207" s="8">
        <f t="shared" si="5"/>
        <v>190</v>
      </c>
      <c r="Z207" s="8">
        <f t="shared" si="6"/>
        <v>199</v>
      </c>
      <c r="AA207" s="8">
        <f t="shared" si="7"/>
        <v>390</v>
      </c>
      <c r="AB207" s="8">
        <f t="shared" si="8"/>
        <v>504</v>
      </c>
    </row>
    <row r="208" hidden="1">
      <c r="A208" s="2" t="s">
        <v>926</v>
      </c>
      <c r="B208" s="8" t="str">
        <f>VLOOKUP(A208,'Food Encyclopedia'!$C$2:$K$999,3)&amp;","&amp;VLOOKUP(A208,'Food Encyclopedia'!$C$2:$K$999,4)&amp;","&amp;VLOOKUP(A208,'Food Encyclopedia'!$C$2:$K$999,5)&amp;","&amp;VLOOKUP(A208,'Food Encyclopedia'!$C$2:$K$999,6)</f>
        <v>Organic baby food, commercial product, pouch,Plum Organics,Sweet potatoes (1/2), Stage 1 (4+ months),Vegetables</v>
      </c>
      <c r="C208" s="8" t="str">
        <f>VLOOKUP(A208,'Food Encyclopedia'!$C$2:$K$999,6)</f>
        <v>Vegetables</v>
      </c>
      <c r="D208" s="8" t="str">
        <f>VLOOKUP(A208,'Food Encyclopedia'!$C$2:$K$999,7)</f>
        <v>Commercial weaning</v>
      </c>
      <c r="E208" s="8">
        <f>VLOOKUP(A208,'Absolute Total Monosaccharide C'!$E$2:$T$999,3)</f>
        <v>0.563667</v>
      </c>
      <c r="F208" s="8">
        <f>VLOOKUP(A208,'Absolute Total Monosaccharide C'!$E$2:$T$999,4)</f>
        <v>0.023879</v>
      </c>
      <c r="G208" s="8">
        <f>VLOOKUP(A208,'Absolute Total Monosaccharide C'!$E$2:$T$999,5)</f>
        <v>0</v>
      </c>
      <c r="H208" s="8">
        <f>VLOOKUP(A208,'Absolute Total Monosaccharide C'!$E$2:$T$999,6)</f>
        <v>0.008517</v>
      </c>
      <c r="I208" s="110">
        <f>VLOOKUP(A208,'Absolute Total Monosaccharide C'!$E$2:$T$999,7)</f>
        <v>0.011722</v>
      </c>
      <c r="J208" s="8">
        <f>VLOOKUP(A208,'Absolute Total Monosaccharide C'!$E$2:$T$999,8)</f>
        <v>0</v>
      </c>
      <c r="K208" s="8">
        <f>VLOOKUP(A208,'Absolute Total Monosaccharide C'!$E$2:$T$999,9)</f>
        <v>0.002747</v>
      </c>
      <c r="L208" s="8">
        <f>VLOOKUP(A208,'Absolute Total Monosaccharide C'!$E$2:$T$999,10)</f>
        <v>0</v>
      </c>
      <c r="M208" s="8">
        <f>VLOOKUP(A208,'Absolute Total Monosaccharide C'!$E$2:$T$999,11)</f>
        <v>0.016083</v>
      </c>
      <c r="N208" s="8">
        <f>VLOOKUP(A208,'Absolute Total Monosaccharide C'!$E$2:$T$999,12)</f>
        <v>0</v>
      </c>
      <c r="O208" s="8">
        <f>VLOOKUP(A208,'Absolute Total Monosaccharide C'!$E$2:$T$999,13)</f>
        <v>0</v>
      </c>
      <c r="P208" s="8">
        <f>VLOOKUP(A208,'Absolute Total Monosaccharide C'!$E$2:$T$999,14)</f>
        <v>0</v>
      </c>
      <c r="Q208" s="8">
        <f>VLOOKUP(A208,'Absolute Total Monosaccharide C'!$E$2:$T$999,15)</f>
        <v>0.000459</v>
      </c>
      <c r="R208" s="8">
        <f>VLOOKUP(A208,'Absolute Total Monosaccharide C'!$E$2:$T$999,16)</f>
        <v>0</v>
      </c>
      <c r="S208" s="110">
        <f>VLOOKUP(A208,'Absolute Total Monosaccharide C'!$E$2:$T$999,2)</f>
        <v>10.11</v>
      </c>
      <c r="T208" s="2">
        <v>0.947281169</v>
      </c>
      <c r="U208" s="8">
        <f t="shared" si="1"/>
        <v>0.020239</v>
      </c>
      <c r="V208" s="2">
        <f t="shared" si="2"/>
        <v>336</v>
      </c>
      <c r="W208" s="8">
        <f t="shared" si="3"/>
        <v>302</v>
      </c>
      <c r="X208" s="8">
        <f t="shared" si="4"/>
        <v>257</v>
      </c>
      <c r="Y208" s="8">
        <f t="shared" si="5"/>
        <v>203</v>
      </c>
      <c r="Z208" s="8">
        <f t="shared" si="6"/>
        <v>72</v>
      </c>
      <c r="AA208" s="8">
        <f t="shared" si="7"/>
        <v>559</v>
      </c>
      <c r="AB208" s="8">
        <f t="shared" si="8"/>
        <v>505</v>
      </c>
    </row>
    <row r="209" hidden="1">
      <c r="A209" s="2" t="s">
        <v>177</v>
      </c>
      <c r="B209" s="8" t="str">
        <f>VLOOKUP(A209,'Food Encyclopedia'!$C$2:$K$999,3)&amp;","&amp;VLOOKUP(A209,'Food Encyclopedia'!$C$2:$K$999,4)&amp;","&amp;VLOOKUP(A209,'Food Encyclopedia'!$C$2:$K$999,5)&amp;","&amp;VLOOKUP(A209,'Food Encyclopedia'!$C$2:$K$999,6)</f>
        <v>Pear, beurre bosc, whole without seed, fresh,NA,,Fruits</v>
      </c>
      <c r="C209" s="8" t="str">
        <f>VLOOKUP(A209,'Food Encyclopedia'!$C$2:$K$999,6)</f>
        <v>Fruits</v>
      </c>
      <c r="D209" s="8" t="str">
        <f>VLOOKUP(A209,'Food Encyclopedia'!$C$2:$K$999,7)</f>
        <v>Fruit</v>
      </c>
      <c r="E209" s="8">
        <f>VLOOKUP(A209,'Absolute Total Monosaccharide C'!$E$2:$T$999,3)</f>
        <v>0.124836</v>
      </c>
      <c r="F209" s="8">
        <f>VLOOKUP(A209,'Absolute Total Monosaccharide C'!$E$2:$T$999,4)</f>
        <v>0.010158</v>
      </c>
      <c r="G209" s="8">
        <f>VLOOKUP(A209,'Absolute Total Monosaccharide C'!$E$2:$T$999,5)</f>
        <v>0.326746</v>
      </c>
      <c r="H209" s="8">
        <f>VLOOKUP(A209,'Absolute Total Monosaccharide C'!$E$2:$T$999,6)</f>
        <v>0.097767</v>
      </c>
      <c r="I209" s="110">
        <f>VLOOKUP(A209,'Absolute Total Monosaccharide C'!$E$2:$T$999,7)</f>
        <v>0.010671</v>
      </c>
      <c r="J209" s="8">
        <f>VLOOKUP(A209,'Absolute Total Monosaccharide C'!$E$2:$T$999,8)</f>
        <v>0.001781</v>
      </c>
      <c r="K209" s="8">
        <f>VLOOKUP(A209,'Absolute Total Monosaccharide C'!$E$2:$T$999,9)</f>
        <v>0.002159</v>
      </c>
      <c r="L209" s="8">
        <f>VLOOKUP(A209,'Absolute Total Monosaccharide C'!$E$2:$T$999,10)</f>
        <v>0</v>
      </c>
      <c r="M209" s="8">
        <f>VLOOKUP(A209,'Absolute Total Monosaccharide C'!$E$2:$T$999,11)</f>
        <v>0.018381</v>
      </c>
      <c r="N209" s="8">
        <f>VLOOKUP(A209,'Absolute Total Monosaccharide C'!$E$2:$T$999,12)</f>
        <v>0</v>
      </c>
      <c r="O209" s="8">
        <f>VLOOKUP(A209,'Absolute Total Monosaccharide C'!$E$2:$T$999,13)</f>
        <v>0</v>
      </c>
      <c r="P209" s="8">
        <f>VLOOKUP(A209,'Absolute Total Monosaccharide C'!$E$2:$T$999,14)</f>
        <v>0</v>
      </c>
      <c r="Q209" s="8">
        <f>VLOOKUP(A209,'Absolute Total Monosaccharide C'!$E$2:$T$999,15)</f>
        <v>0.000358</v>
      </c>
      <c r="R209" s="8">
        <f>VLOOKUP(A209,'Absolute Total Monosaccharide C'!$E$2:$T$999,16)</f>
        <v>0</v>
      </c>
      <c r="S209" s="110">
        <f>VLOOKUP(A209,'Absolute Total Monosaccharide C'!$E$2:$T$999,2)</f>
        <v>10.4</v>
      </c>
      <c r="U209" s="8">
        <f t="shared" si="1"/>
        <v>0.108438</v>
      </c>
      <c r="V209" s="24">
        <f t="shared" si="2"/>
        <v>7</v>
      </c>
      <c r="W209" s="8">
        <f t="shared" si="3"/>
        <v>337</v>
      </c>
      <c r="X209" s="63">
        <f t="shared" si="4"/>
        <v>5</v>
      </c>
      <c r="Y209" s="8">
        <f t="shared" si="5"/>
        <v>169</v>
      </c>
      <c r="Z209" s="8">
        <f t="shared" si="6"/>
        <v>109</v>
      </c>
      <c r="AA209" s="8">
        <f t="shared" si="7"/>
        <v>342</v>
      </c>
      <c r="AB209" s="8">
        <f t="shared" si="8"/>
        <v>506</v>
      </c>
    </row>
    <row r="210" hidden="1">
      <c r="A210" s="2" t="s">
        <v>1513</v>
      </c>
      <c r="B210" s="8" t="str">
        <f>VLOOKUP(A210,'Food Encyclopedia'!$C$2:$K$999,3)&amp;","&amp;VLOOKUP(A210,'Food Encyclopedia'!$C$2:$K$999,4)&amp;","&amp;VLOOKUP(A210,'Food Encyclopedia'!$C$2:$K$999,5)&amp;","&amp;VLOOKUP(A210,'Food Encyclopedia'!$C$2:$K$999,6)</f>
        <v>crackers, flaxseed, NA, fresh,The Organic Pantry Co,Flaxseed crackers, sunflower, fennel and nigella seed,Beans, Peas, Legumes, Nuts, Seeds</v>
      </c>
      <c r="C210" s="8" t="str">
        <f>VLOOKUP(A210,'Food Encyclopedia'!$C$2:$K$999,6)</f>
        <v>Beans, Peas, Legumes, Nuts, Seeds</v>
      </c>
      <c r="D210" s="8" t="str">
        <f>VLOOKUP(A210,'Food Encyclopedia'!$C$2:$K$999,7)</f>
        <v>Snack</v>
      </c>
      <c r="E210" s="8">
        <f>VLOOKUP(A210,'Absolute Total Monosaccharide C'!$E$2:$T$999,3)</f>
        <v>0.204836</v>
      </c>
      <c r="F210" s="8">
        <f>VLOOKUP(A210,'Absolute Total Monosaccharide C'!$E$2:$T$999,4)</f>
        <v>0.010772</v>
      </c>
      <c r="G210" s="8">
        <f>VLOOKUP(A210,'Absolute Total Monosaccharide C'!$E$2:$T$999,5)</f>
        <v>0.004668</v>
      </c>
      <c r="H210" s="8">
        <f>VLOOKUP(A210,'Absolute Total Monosaccharide C'!$E$2:$T$999,6)</f>
        <v>0.007113</v>
      </c>
      <c r="I210" s="110">
        <f>VLOOKUP(A210,'Absolute Total Monosaccharide C'!$E$2:$T$999,7)</f>
        <v>0.022173</v>
      </c>
      <c r="J210" s="8">
        <f>VLOOKUP(A210,'Absolute Total Monosaccharide C'!$E$2:$T$999,8)</f>
        <v>0.001814</v>
      </c>
      <c r="K210" s="8">
        <f>VLOOKUP(A210,'Absolute Total Monosaccharide C'!$E$2:$T$999,9)</f>
        <v>0.001489</v>
      </c>
      <c r="L210" s="8">
        <f>VLOOKUP(A210,'Absolute Total Monosaccharide C'!$E$2:$T$999,10)</f>
        <v>0.000115</v>
      </c>
      <c r="M210" s="8">
        <f>VLOOKUP(A210,'Absolute Total Monosaccharide C'!$E$2:$T$999,11)</f>
        <v>0.00231</v>
      </c>
      <c r="N210" s="8">
        <f>VLOOKUP(A210,'Absolute Total Monosaccharide C'!$E$2:$T$999,12)</f>
        <v>0</v>
      </c>
      <c r="O210" s="8">
        <f>VLOOKUP(A210,'Absolute Total Monosaccharide C'!$E$2:$T$999,13)</f>
        <v>0</v>
      </c>
      <c r="P210" s="8">
        <f>VLOOKUP(A210,'Absolute Total Monosaccharide C'!$E$2:$T$999,14)</f>
        <v>0.004108</v>
      </c>
      <c r="Q210" s="8">
        <f>VLOOKUP(A210,'Absolute Total Monosaccharide C'!$E$2:$T$999,15)</f>
        <v>0</v>
      </c>
      <c r="R210" s="8">
        <f>VLOOKUP(A210,'Absolute Total Monosaccharide C'!$E$2:$T$999,16)</f>
        <v>0.000646</v>
      </c>
      <c r="S210" s="110">
        <f>VLOOKUP(A210,'Absolute Total Monosaccharide C'!$E$2:$T$999,2)</f>
        <v>9.845</v>
      </c>
      <c r="U210" s="8">
        <f t="shared" si="1"/>
        <v>0.029286</v>
      </c>
      <c r="V210" s="2">
        <f t="shared" si="2"/>
        <v>195</v>
      </c>
      <c r="W210" s="8">
        <f t="shared" si="3"/>
        <v>126</v>
      </c>
      <c r="X210" s="8">
        <f t="shared" si="4"/>
        <v>305</v>
      </c>
      <c r="Y210" s="8">
        <f t="shared" si="5"/>
        <v>433</v>
      </c>
      <c r="Z210" s="8">
        <f t="shared" si="6"/>
        <v>198</v>
      </c>
      <c r="AA210" s="8">
        <f t="shared" si="7"/>
        <v>431</v>
      </c>
      <c r="AB210" s="8">
        <f t="shared" si="8"/>
        <v>559</v>
      </c>
    </row>
    <row r="211" hidden="1">
      <c r="A211" s="2" t="s">
        <v>442</v>
      </c>
      <c r="B211" s="8" t="str">
        <f>VLOOKUP(A211,'Food Encyclopedia'!$C$2:$K$999,3)&amp;","&amp;VLOOKUP(A211,'Food Encyclopedia'!$C$2:$K$999,4)&amp;","&amp;VLOOKUP(A211,'Food Encyclopedia'!$C$2:$K$999,5)&amp;","&amp;VLOOKUP(A211,'Food Encyclopedia'!$C$2:$K$999,6)</f>
        <v>Corn, sweet white, kernels, fresh,NA,,Vegetables</v>
      </c>
      <c r="C211" s="8" t="str">
        <f>VLOOKUP(A211,'Food Encyclopedia'!$C$2:$K$999,6)</f>
        <v>Vegetables</v>
      </c>
      <c r="D211" s="8" t="str">
        <f>VLOOKUP(A211,'Food Encyclopedia'!$C$2:$K$999,7)</f>
        <v>Vegetable</v>
      </c>
      <c r="E211" s="8">
        <f>VLOOKUP(A211,'Absolute Total Monosaccharide C'!$E$2:$T$999,3)</f>
        <v>0.399284</v>
      </c>
      <c r="F211" s="8">
        <f>VLOOKUP(A211,'Absolute Total Monosaccharide C'!$E$2:$T$999,4)</f>
        <v>0.012696</v>
      </c>
      <c r="G211" s="8">
        <f>VLOOKUP(A211,'Absolute Total Monosaccharide C'!$E$2:$T$999,5)</f>
        <v>0.00597</v>
      </c>
      <c r="H211" s="8">
        <f>VLOOKUP(A211,'Absolute Total Monosaccharide C'!$E$2:$T$999,6)</f>
        <v>0.031439</v>
      </c>
      <c r="I211" s="110">
        <f>VLOOKUP(A211,'Absolute Total Monosaccharide C'!$E$2:$T$999,7)</f>
        <v>0.024936</v>
      </c>
      <c r="J211" s="8">
        <f>VLOOKUP(A211,'Absolute Total Monosaccharide C'!$E$2:$T$999,8)</f>
        <v>0.001009</v>
      </c>
      <c r="K211" s="8">
        <f>VLOOKUP(A211,'Absolute Total Monosaccharide C'!$E$2:$T$999,9)</f>
        <v>0.000389</v>
      </c>
      <c r="L211" s="8">
        <f>VLOOKUP(A211,'Absolute Total Monosaccharide C'!$E$2:$T$999,10)</f>
        <v>0</v>
      </c>
      <c r="M211" s="8">
        <f>VLOOKUP(A211,'Absolute Total Monosaccharide C'!$E$2:$T$999,11)</f>
        <v>0.001129</v>
      </c>
      <c r="N211" s="8">
        <f>VLOOKUP(A211,'Absolute Total Monosaccharide C'!$E$2:$T$999,12)</f>
        <v>0</v>
      </c>
      <c r="O211" s="8">
        <f>VLOOKUP(A211,'Absolute Total Monosaccharide C'!$E$2:$T$999,13)</f>
        <v>0</v>
      </c>
      <c r="P211" s="8">
        <f>VLOOKUP(A211,'Absolute Total Monosaccharide C'!$E$2:$T$999,14)</f>
        <v>0.00165</v>
      </c>
      <c r="Q211" s="8">
        <f>VLOOKUP(A211,'Absolute Total Monosaccharide C'!$E$2:$T$999,15)</f>
        <v>0</v>
      </c>
      <c r="R211" s="8">
        <f>VLOOKUP(A211,'Absolute Total Monosaccharide C'!$E$2:$T$999,16)</f>
        <v>0</v>
      </c>
      <c r="S211" s="110">
        <f>VLOOKUP(A211,'Absolute Total Monosaccharide C'!$E$2:$T$999,2)</f>
        <v>10.22</v>
      </c>
      <c r="T211" s="2">
        <v>0.695303661</v>
      </c>
      <c r="U211" s="8">
        <f t="shared" si="1"/>
        <v>0.056375</v>
      </c>
      <c r="V211" s="24">
        <f t="shared" si="2"/>
        <v>49</v>
      </c>
      <c r="W211" s="8">
        <f t="shared" si="3"/>
        <v>97</v>
      </c>
      <c r="X211" s="63">
        <f t="shared" si="4"/>
        <v>34</v>
      </c>
      <c r="Y211" s="8">
        <f t="shared" si="5"/>
        <v>468</v>
      </c>
      <c r="Z211" s="8">
        <f t="shared" si="6"/>
        <v>469</v>
      </c>
      <c r="AA211" s="124">
        <f t="shared" si="7"/>
        <v>131</v>
      </c>
      <c r="AB211" s="8">
        <f t="shared" si="8"/>
        <v>565</v>
      </c>
    </row>
    <row r="212" hidden="1">
      <c r="A212" s="2" t="s">
        <v>539</v>
      </c>
      <c r="B212" s="8" t="str">
        <f>VLOOKUP(A212,'Food Encyclopedia'!$C$2:$K$999,3)&amp;","&amp;VLOOKUP(A212,'Food Encyclopedia'!$C$2:$K$999,4)&amp;","&amp;VLOOKUP(A212,'Food Encyclopedia'!$C$2:$K$999,5)&amp;","&amp;VLOOKUP(A212,'Food Encyclopedia'!$C$2:$K$999,6)</f>
        <v>Bread, whole grain, crust only, fresh,Oroweat,Whole Grains 12 Grain,Grain Products</v>
      </c>
      <c r="C212" s="8" t="str">
        <f>VLOOKUP(A212,'Food Encyclopedia'!$C$2:$K$999,6)</f>
        <v>Grain Products</v>
      </c>
      <c r="D212" s="8" t="str">
        <f>VLOOKUP(A212,'Food Encyclopedia'!$C$2:$K$999,7)</f>
        <v>Bread</v>
      </c>
      <c r="E212" s="8">
        <f>VLOOKUP(A212,'Absolute Total Monosaccharide C'!$E$2:$T$999,3)</f>
        <v>0.431909</v>
      </c>
      <c r="F212" s="8">
        <f>VLOOKUP(A212,'Absolute Total Monosaccharide C'!$E$2:$T$999,4)</f>
        <v>0.002785</v>
      </c>
      <c r="G212" s="8">
        <f>VLOOKUP(A212,'Absolute Total Monosaccharide C'!$E$2:$T$999,5)</f>
        <v>0.003799</v>
      </c>
      <c r="H212" s="8">
        <f>VLOOKUP(A212,'Absolute Total Monosaccharide C'!$E$2:$T$999,6)</f>
        <v>0.017313</v>
      </c>
      <c r="I212" s="110">
        <f>VLOOKUP(A212,'Absolute Total Monosaccharide C'!$E$2:$T$999,7)</f>
        <v>0.033237</v>
      </c>
      <c r="J212" s="8">
        <f>VLOOKUP(A212,'Absolute Total Monosaccharide C'!$E$2:$T$999,8)</f>
        <v>0.000747</v>
      </c>
      <c r="K212" s="8">
        <f>VLOOKUP(A212,'Absolute Total Monosaccharide C'!$E$2:$T$999,9)</f>
        <v>0.000182</v>
      </c>
      <c r="L212" s="8">
        <f>VLOOKUP(A212,'Absolute Total Monosaccharide C'!$E$2:$T$999,10)</f>
        <v>0.000188</v>
      </c>
      <c r="M212" s="8">
        <f>VLOOKUP(A212,'Absolute Total Monosaccharide C'!$E$2:$T$999,11)</f>
        <v>0.000354</v>
      </c>
      <c r="N212" s="8">
        <f>VLOOKUP(A212,'Absolute Total Monosaccharide C'!$E$2:$T$999,12)</f>
        <v>0</v>
      </c>
      <c r="O212" s="8">
        <f>VLOOKUP(A212,'Absolute Total Monosaccharide C'!$E$2:$T$999,13)</f>
        <v>0</v>
      </c>
      <c r="P212" s="8">
        <f>VLOOKUP(A212,'Absolute Total Monosaccharide C'!$E$2:$T$999,14)</f>
        <v>0.002634</v>
      </c>
      <c r="Q212" s="8">
        <f>VLOOKUP(A212,'Absolute Total Monosaccharide C'!$E$2:$T$999,15)</f>
        <v>0</v>
      </c>
      <c r="R212" s="8">
        <f>VLOOKUP(A212,'Absolute Total Monosaccharide C'!$E$2:$T$999,16)</f>
        <v>0.00054</v>
      </c>
      <c r="S212" s="110">
        <f>VLOOKUP(A212,'Absolute Total Monosaccharide C'!$E$2:$T$999,2)</f>
        <v>10.07</v>
      </c>
      <c r="U212" s="8">
        <f t="shared" si="1"/>
        <v>0.05055</v>
      </c>
      <c r="V212" s="2">
        <f t="shared" si="2"/>
        <v>65</v>
      </c>
      <c r="W212" s="63">
        <f t="shared" si="3"/>
        <v>44</v>
      </c>
      <c r="X212" s="8">
        <f t="shared" si="4"/>
        <v>90</v>
      </c>
      <c r="Y212" s="8">
        <f t="shared" si="5"/>
        <v>517</v>
      </c>
      <c r="Z212" s="8">
        <f t="shared" si="6"/>
        <v>510</v>
      </c>
      <c r="AA212" s="124">
        <f t="shared" si="7"/>
        <v>134</v>
      </c>
      <c r="AB212" s="8">
        <f t="shared" si="8"/>
        <v>561</v>
      </c>
    </row>
    <row r="213" hidden="1">
      <c r="A213" s="2" t="s">
        <v>1293</v>
      </c>
      <c r="B213" s="8" t="str">
        <f>VLOOKUP(A213,'Food Encyclopedia'!$C$2:$K$999,3)&amp;","&amp;VLOOKUP(A213,'Food Encyclopedia'!$C$2:$K$999,4)&amp;","&amp;VLOOKUP(A213,'Food Encyclopedia'!$C$2:$K$999,5)&amp;","&amp;VLOOKUP(A213,'Food Encyclopedia'!$C$2:$K$999,6)</f>
        <v>Spread. Peanut butter, NA, creamy, fresh,MaraNatha,Organic Peanut Butter, creamy,Beans, Peas, Legumes, Nuts, Seeds</v>
      </c>
      <c r="C213" s="8" t="str">
        <f>VLOOKUP(A213,'Food Encyclopedia'!$C$2:$K$999,6)</f>
        <v>Beans, Peas, Legumes, Nuts, Seeds</v>
      </c>
      <c r="D213" s="8" t="str">
        <f>VLOOKUP(A213,'Food Encyclopedia'!$C$2:$K$999,7)</f>
        <v>Fats</v>
      </c>
      <c r="E213" s="8">
        <f>VLOOKUP(A213,'Absolute Total Monosaccharide C'!$E$2:$T$999,3)</f>
        <v>0.068991</v>
      </c>
      <c r="F213" s="8">
        <f>VLOOKUP(A213,'Absolute Total Monosaccharide C'!$E$2:$T$999,4)</f>
        <v>0.00689</v>
      </c>
      <c r="G213" s="8">
        <f>VLOOKUP(A213,'Absolute Total Monosaccharide C'!$E$2:$T$999,5)</f>
        <v>0.011895</v>
      </c>
      <c r="H213" s="8">
        <f>VLOOKUP(A213,'Absolute Total Monosaccharide C'!$E$2:$T$999,6)</f>
        <v>0.003133</v>
      </c>
      <c r="I213" s="110">
        <f>VLOOKUP(A213,'Absolute Total Monosaccharide C'!$E$2:$T$999,7)</f>
        <v>0.026149</v>
      </c>
      <c r="J213" s="8">
        <f>VLOOKUP(A213,'Absolute Total Monosaccharide C'!$E$2:$T$999,8)</f>
        <v>0.000965</v>
      </c>
      <c r="K213" s="8">
        <f>VLOOKUP(A213,'Absolute Total Monosaccharide C'!$E$2:$T$999,9)</f>
        <v>0.000464</v>
      </c>
      <c r="L213" s="111">
        <f>VLOOKUP(A213,'Absolute Total Monosaccharide C'!$E$2:$T$999,10)</f>
        <v>0.0000677</v>
      </c>
      <c r="M213" s="8">
        <f>VLOOKUP(A213,'Absolute Total Monosaccharide C'!$E$2:$T$999,11)</f>
        <v>0.000935</v>
      </c>
      <c r="N213" s="8">
        <f>VLOOKUP(A213,'Absolute Total Monosaccharide C'!$E$2:$T$999,12)</f>
        <v>0</v>
      </c>
      <c r="O213" s="8">
        <f>VLOOKUP(A213,'Absolute Total Monosaccharide C'!$E$2:$T$999,13)</f>
        <v>0</v>
      </c>
      <c r="P213" s="8">
        <f>VLOOKUP(A213,'Absolute Total Monosaccharide C'!$E$2:$T$999,14)</f>
        <v>0.000745</v>
      </c>
      <c r="Q213" s="8">
        <f>VLOOKUP(A213,'Absolute Total Monosaccharide C'!$E$2:$T$999,15)</f>
        <v>0</v>
      </c>
      <c r="R213" s="8">
        <f>VLOOKUP(A213,'Absolute Total Monosaccharide C'!$E$2:$T$999,16)</f>
        <v>0.000391</v>
      </c>
      <c r="S213" s="110">
        <f>VLOOKUP(A213,'Absolute Total Monosaccharide C'!$E$2:$T$999,2)</f>
        <v>10.079</v>
      </c>
      <c r="U213" s="8">
        <f t="shared" si="1"/>
        <v>0.029282</v>
      </c>
      <c r="V213" s="2">
        <f t="shared" si="2"/>
        <v>196</v>
      </c>
      <c r="W213" s="8">
        <f t="shared" si="3"/>
        <v>90</v>
      </c>
      <c r="X213" s="8">
        <f t="shared" si="4"/>
        <v>464</v>
      </c>
      <c r="Y213" s="8">
        <f t="shared" si="5"/>
        <v>476</v>
      </c>
      <c r="Z213" s="8">
        <f t="shared" si="6"/>
        <v>447</v>
      </c>
      <c r="AA213" s="8">
        <f t="shared" si="7"/>
        <v>554</v>
      </c>
      <c r="AB213" s="8">
        <f t="shared" si="8"/>
        <v>566</v>
      </c>
    </row>
    <row r="214" hidden="1">
      <c r="A214" s="2" t="s">
        <v>1285</v>
      </c>
      <c r="B214" s="8" t="str">
        <f>VLOOKUP(A214,'Food Encyclopedia'!$C$2:$K$999,3)&amp;","&amp;VLOOKUP(A214,'Food Encyclopedia'!$C$2:$K$999,4)&amp;","&amp;VLOOKUP(A214,'Food Encyclopedia'!$C$2:$K$999,5)&amp;","&amp;VLOOKUP(A214,'Food Encyclopedia'!$C$2:$K$999,6)</f>
        <v>Spread, Hummus, original, NA, fresh,Hope,Organic Hummus: Original Recipe,Beans, Peas, Legumes, Nuts, Seeds</v>
      </c>
      <c r="C214" s="8" t="str">
        <f>VLOOKUP(A214,'Food Encyclopedia'!$C$2:$K$999,6)</f>
        <v>Beans, Peas, Legumes, Nuts, Seeds</v>
      </c>
      <c r="D214" s="8" t="str">
        <f>VLOOKUP(A214,'Food Encyclopedia'!$C$2:$K$999,7)</f>
        <v>Snack</v>
      </c>
      <c r="E214" s="8">
        <f>VLOOKUP(A214,'Absolute Total Monosaccharide C'!$E$2:$T$999,3)</f>
        <v>0.141683</v>
      </c>
      <c r="F214" s="8">
        <f>VLOOKUP(A214,'Absolute Total Monosaccharide C'!$E$2:$T$999,4)</f>
        <v>0.005479</v>
      </c>
      <c r="G214" s="8">
        <f>VLOOKUP(A214,'Absolute Total Monosaccharide C'!$E$2:$T$999,5)</f>
        <v>0.005043</v>
      </c>
      <c r="H214" s="8">
        <f>VLOOKUP(A214,'Absolute Total Monosaccharide C'!$E$2:$T$999,6)</f>
        <v>0.001597</v>
      </c>
      <c r="I214" s="110">
        <f>VLOOKUP(A214,'Absolute Total Monosaccharide C'!$E$2:$T$999,7)</f>
        <v>0.026871</v>
      </c>
      <c r="J214" s="8">
        <f>VLOOKUP(A214,'Absolute Total Monosaccharide C'!$E$2:$T$999,8)</f>
        <v>0.000664</v>
      </c>
      <c r="K214" s="8">
        <f>VLOOKUP(A214,'Absolute Total Monosaccharide C'!$E$2:$T$999,9)</f>
        <v>0.000413</v>
      </c>
      <c r="L214" s="111">
        <f>VLOOKUP(A214,'Absolute Total Monosaccharide C'!$E$2:$T$999,10)</f>
        <v>0.0000785</v>
      </c>
      <c r="M214" s="8">
        <f>VLOOKUP(A214,'Absolute Total Monosaccharide C'!$E$2:$T$999,11)</f>
        <v>0.000738</v>
      </c>
      <c r="N214" s="8">
        <f>VLOOKUP(A214,'Absolute Total Monosaccharide C'!$E$2:$T$999,12)</f>
        <v>0</v>
      </c>
      <c r="O214" s="8">
        <f>VLOOKUP(A214,'Absolute Total Monosaccharide C'!$E$2:$T$999,13)</f>
        <v>0</v>
      </c>
      <c r="P214" s="8">
        <f>VLOOKUP(A214,'Absolute Total Monosaccharide C'!$E$2:$T$999,14)</f>
        <v>0.002315</v>
      </c>
      <c r="Q214" s="8">
        <f>VLOOKUP(A214,'Absolute Total Monosaccharide C'!$E$2:$T$999,15)</f>
        <v>0</v>
      </c>
      <c r="R214" s="8">
        <f>VLOOKUP(A214,'Absolute Total Monosaccharide C'!$E$2:$T$999,16)</f>
        <v>0.000421</v>
      </c>
      <c r="S214" s="110">
        <f>VLOOKUP(A214,'Absolute Total Monosaccharide C'!$E$2:$T$999,2)</f>
        <v>9.788</v>
      </c>
      <c r="U214" s="8">
        <f t="shared" si="1"/>
        <v>0.028468</v>
      </c>
      <c r="V214" s="2">
        <f t="shared" si="2"/>
        <v>209</v>
      </c>
      <c r="W214" s="8">
        <f t="shared" si="3"/>
        <v>83</v>
      </c>
      <c r="X214" s="8">
        <f t="shared" si="4"/>
        <v>560</v>
      </c>
      <c r="Y214" s="8">
        <f t="shared" si="5"/>
        <v>483</v>
      </c>
      <c r="Z214" s="8">
        <f t="shared" si="6"/>
        <v>458</v>
      </c>
      <c r="AA214" s="8">
        <f t="shared" si="7"/>
        <v>643</v>
      </c>
      <c r="AB214" s="8">
        <f t="shared" si="8"/>
        <v>566</v>
      </c>
    </row>
    <row r="215" hidden="1">
      <c r="A215" s="2" t="s">
        <v>898</v>
      </c>
      <c r="B215" s="8" t="str">
        <f>VLOOKUP(A215,'Food Encyclopedia'!$C$2:$K$999,3)&amp;","&amp;VLOOKUP(A215,'Food Encyclopedia'!$C$2:$K$999,4)&amp;","&amp;VLOOKUP(A215,'Food Encyclopedia'!$C$2:$K$999,5)&amp;","&amp;VLOOKUP(A215,'Food Encyclopedia'!$C$2:$K$999,6)</f>
        <v>Baby food blend, commercial product, jar,Beech-Nut ,Apples, Stage 2 (6+ months),Fruits</v>
      </c>
      <c r="C215" s="8" t="str">
        <f>VLOOKUP(A215,'Food Encyclopedia'!$C$2:$K$999,6)</f>
        <v>Fruits</v>
      </c>
      <c r="D215" s="8" t="str">
        <f>VLOOKUP(A215,'Food Encyclopedia'!$C$2:$K$999,7)</f>
        <v>Commercial weaning</v>
      </c>
      <c r="E215" s="8">
        <f>VLOOKUP(A215,'Absolute Total Monosaccharide C'!$E$2:$T$999,3)</f>
        <v>0.263596</v>
      </c>
      <c r="F215" s="8">
        <f>VLOOKUP(A215,'Absolute Total Monosaccharide C'!$E$2:$T$999,4)</f>
        <v>0.013356</v>
      </c>
      <c r="G215" s="8">
        <f>VLOOKUP(A215,'Absolute Total Monosaccharide C'!$E$2:$T$999,5)</f>
        <v>0.394536</v>
      </c>
      <c r="H215" s="8">
        <f>VLOOKUP(A215,'Absolute Total Monosaccharide C'!$E$2:$T$999,6)</f>
        <v>0.013025</v>
      </c>
      <c r="I215" s="110">
        <f>VLOOKUP(A215,'Absolute Total Monosaccharide C'!$E$2:$T$999,7)</f>
        <v>0.012042</v>
      </c>
      <c r="J215" s="8">
        <f>VLOOKUP(A215,'Absolute Total Monosaccharide C'!$E$2:$T$999,8)</f>
        <v>0.002561</v>
      </c>
      <c r="K215" s="8">
        <f>VLOOKUP(A215,'Absolute Total Monosaccharide C'!$E$2:$T$999,9)</f>
        <v>0.001283</v>
      </c>
      <c r="L215" s="8">
        <f>VLOOKUP(A215,'Absolute Total Monosaccharide C'!$E$2:$T$999,10)</f>
        <v>0</v>
      </c>
      <c r="M215" s="8">
        <f>VLOOKUP(A215,'Absolute Total Monosaccharide C'!$E$2:$T$999,11)</f>
        <v>0.015409</v>
      </c>
      <c r="N215" s="8">
        <f>VLOOKUP(A215,'Absolute Total Monosaccharide C'!$E$2:$T$999,12)</f>
        <v>0</v>
      </c>
      <c r="O215" s="8">
        <f>VLOOKUP(A215,'Absolute Total Monosaccharide C'!$E$2:$T$999,13)</f>
        <v>0</v>
      </c>
      <c r="P215" s="111">
        <f>VLOOKUP(A215,'Absolute Total Monosaccharide C'!$E$2:$T$999,14)</f>
        <v>0.0000444</v>
      </c>
      <c r="Q215" s="8">
        <f>VLOOKUP(A215,'Absolute Total Monosaccharide C'!$E$2:$T$999,15)</f>
        <v>0.000147</v>
      </c>
      <c r="R215" s="8">
        <f>VLOOKUP(A215,'Absolute Total Monosaccharide C'!$E$2:$T$999,16)</f>
        <v>0</v>
      </c>
      <c r="S215" s="110">
        <f>VLOOKUP(A215,'Absolute Total Monosaccharide C'!$E$2:$T$999,2)</f>
        <v>10.2</v>
      </c>
      <c r="T215" s="2">
        <v>1.007018507</v>
      </c>
      <c r="U215" s="8">
        <f t="shared" si="1"/>
        <v>0.025067</v>
      </c>
      <c r="V215" s="2">
        <f t="shared" si="2"/>
        <v>250</v>
      </c>
      <c r="W215" s="8">
        <f t="shared" si="3"/>
        <v>293</v>
      </c>
      <c r="X215" s="8">
        <f t="shared" si="4"/>
        <v>148</v>
      </c>
      <c r="Y215" s="8">
        <f t="shared" si="5"/>
        <v>219</v>
      </c>
      <c r="Z215" s="8">
        <f t="shared" si="6"/>
        <v>248</v>
      </c>
      <c r="AA215" s="8">
        <f t="shared" si="7"/>
        <v>441</v>
      </c>
      <c r="AB215" s="8">
        <f t="shared" si="8"/>
        <v>512</v>
      </c>
    </row>
    <row r="216" hidden="1">
      <c r="A216" s="2" t="s">
        <v>1241</v>
      </c>
      <c r="B216" s="8" t="str">
        <f>VLOOKUP(A216,'Food Encyclopedia'!$C$2:$K$999,3)&amp;","&amp;VLOOKUP(A216,'Food Encyclopedia'!$C$2:$K$999,4)&amp;","&amp;VLOOKUP(A216,'Food Encyclopedia'!$C$2:$K$999,5)&amp;","&amp;VLOOKUP(A216,'Food Encyclopedia'!$C$2:$K$999,6)</f>
        <v>Lentils, red, whole grain, dried,Bob's Red Mill,Red Lentils: Quick cooking High Fiber,Beans, Peas, Legumes, Nuts, Seeds</v>
      </c>
      <c r="C216" s="8" t="str">
        <f>VLOOKUP(A216,'Food Encyclopedia'!$C$2:$K$999,6)</f>
        <v>Beans, Peas, Legumes, Nuts, Seeds</v>
      </c>
      <c r="D216" s="8" t="str">
        <f>VLOOKUP(A216,'Food Encyclopedia'!$C$2:$K$999,7)</f>
        <v>Grains</v>
      </c>
      <c r="E216" s="8">
        <f>VLOOKUP(A216,'Absolute Total Monosaccharide C'!$E$2:$T$999,3)</f>
        <v>0.548489</v>
      </c>
      <c r="F216" s="8">
        <f>VLOOKUP(A216,'Absolute Total Monosaccharide C'!$E$2:$T$999,4)</f>
        <v>0.031027</v>
      </c>
      <c r="G216" s="8">
        <f>VLOOKUP(A216,'Absolute Total Monosaccharide C'!$E$2:$T$999,5)</f>
        <v>0</v>
      </c>
      <c r="H216" s="8">
        <f>VLOOKUP(A216,'Absolute Total Monosaccharide C'!$E$2:$T$999,6)</f>
        <v>0.002255</v>
      </c>
      <c r="I216" s="110">
        <f>VLOOKUP(A216,'Absolute Total Monosaccharide C'!$E$2:$T$999,7)</f>
        <v>0.021295</v>
      </c>
      <c r="J216" s="8">
        <f>VLOOKUP(A216,'Absolute Total Monosaccharide C'!$E$2:$T$999,8)</f>
        <v>0</v>
      </c>
      <c r="K216" s="8">
        <f>VLOOKUP(A216,'Absolute Total Monosaccharide C'!$E$2:$T$999,9)</f>
        <v>0.001176</v>
      </c>
      <c r="L216" s="8">
        <f>VLOOKUP(A216,'Absolute Total Monosaccharide C'!$E$2:$T$999,10)</f>
        <v>0</v>
      </c>
      <c r="M216" s="8">
        <f>VLOOKUP(A216,'Absolute Total Monosaccharide C'!$E$2:$T$999,11)</f>
        <v>0.003461</v>
      </c>
      <c r="N216" s="8">
        <f>VLOOKUP(A216,'Absolute Total Monosaccharide C'!$E$2:$T$999,12)</f>
        <v>0</v>
      </c>
      <c r="O216" s="8">
        <f>VLOOKUP(A216,'Absolute Total Monosaccharide C'!$E$2:$T$999,13)</f>
        <v>0</v>
      </c>
      <c r="P216" s="8">
        <f>VLOOKUP(A216,'Absolute Total Monosaccharide C'!$E$2:$T$999,14)</f>
        <v>0.001251</v>
      </c>
      <c r="Q216" s="8">
        <f>VLOOKUP(A216,'Absolute Total Monosaccharide C'!$E$2:$T$999,15)</f>
        <v>0</v>
      </c>
      <c r="R216" s="8">
        <f>VLOOKUP(A216,'Absolute Total Monosaccharide C'!$E$2:$T$999,16)</f>
        <v>0.001106</v>
      </c>
      <c r="S216" s="110">
        <f>VLOOKUP(A216,'Absolute Total Monosaccharide C'!$E$2:$T$999,2)</f>
        <v>10.36</v>
      </c>
      <c r="U216" s="8">
        <f t="shared" si="1"/>
        <v>0.02355</v>
      </c>
      <c r="V216" s="2">
        <f t="shared" si="2"/>
        <v>276</v>
      </c>
      <c r="W216" s="8">
        <f t="shared" si="3"/>
        <v>137</v>
      </c>
      <c r="X216" s="8">
        <f t="shared" si="4"/>
        <v>510</v>
      </c>
      <c r="Y216" s="8">
        <f t="shared" si="5"/>
        <v>417</v>
      </c>
      <c r="Z216" s="8">
        <f t="shared" si="6"/>
        <v>271</v>
      </c>
      <c r="AA216" s="8">
        <f t="shared" si="7"/>
        <v>647</v>
      </c>
      <c r="AB216" s="8">
        <f t="shared" si="8"/>
        <v>554</v>
      </c>
    </row>
    <row r="217" hidden="1">
      <c r="A217" s="2" t="s">
        <v>1012</v>
      </c>
      <c r="B217" s="8" t="str">
        <f>VLOOKUP(A217,'Food Encyclopedia'!$C$2:$K$999,3)&amp;","&amp;VLOOKUP(A217,'Food Encyclopedia'!$C$2:$K$999,4)&amp;","&amp;VLOOKUP(A217,'Food Encyclopedia'!$C$2:$K$999,5)&amp;","&amp;VLOOKUP(A217,'Food Encyclopedia'!$C$2:$K$999,6)</f>
        <v>Organic fruit &amp; vegetable puree, commercial product, pouch,Pumpkin Tree,Peter Rabbit Organics: banana, mango, broccoli &amp; kale,Fruits</v>
      </c>
      <c r="C217" s="8" t="str">
        <f>VLOOKUP(A217,'Food Encyclopedia'!$C$2:$K$999,6)</f>
        <v>Fruits</v>
      </c>
      <c r="D217" s="8" t="str">
        <f>VLOOKUP(A217,'Food Encyclopedia'!$C$2:$K$999,7)</f>
        <v>Commercial weaning</v>
      </c>
      <c r="E217" s="8">
        <f>VLOOKUP(A217,'Absolute Total Monosaccharide C'!$E$2:$T$999,3)</f>
        <v>0.290416</v>
      </c>
      <c r="F217" s="8">
        <f>VLOOKUP(A217,'Absolute Total Monosaccharide C'!$E$2:$T$999,4)</f>
        <v>0.016189</v>
      </c>
      <c r="G217" s="8">
        <f>VLOOKUP(A217,'Absolute Total Monosaccharide C'!$E$2:$T$999,5)</f>
        <v>0.147601</v>
      </c>
      <c r="H217" s="8">
        <f>VLOOKUP(A217,'Absolute Total Monosaccharide C'!$E$2:$T$999,6)</f>
        <v>0.006401</v>
      </c>
      <c r="I217" s="110">
        <f>VLOOKUP(A217,'Absolute Total Monosaccharide C'!$E$2:$T$999,7)</f>
        <v>0.011464</v>
      </c>
      <c r="J217" s="8">
        <f>VLOOKUP(A217,'Absolute Total Monosaccharide C'!$E$2:$T$999,8)</f>
        <v>0.001465</v>
      </c>
      <c r="K217" s="8">
        <f>VLOOKUP(A217,'Absolute Total Monosaccharide C'!$E$2:$T$999,9)</f>
        <v>0.000935</v>
      </c>
      <c r="L217" s="8">
        <f>VLOOKUP(A217,'Absolute Total Monosaccharide C'!$E$2:$T$999,10)</f>
        <v>0</v>
      </c>
      <c r="M217" s="8">
        <f>VLOOKUP(A217,'Absolute Total Monosaccharide C'!$E$2:$T$999,11)</f>
        <v>0.016245</v>
      </c>
      <c r="N217" s="8">
        <f>VLOOKUP(A217,'Absolute Total Monosaccharide C'!$E$2:$T$999,12)</f>
        <v>0</v>
      </c>
      <c r="O217" s="8">
        <f>VLOOKUP(A217,'Absolute Total Monosaccharide C'!$E$2:$T$999,13)</f>
        <v>0</v>
      </c>
      <c r="P217" s="8">
        <f>VLOOKUP(A217,'Absolute Total Monosaccharide C'!$E$2:$T$999,14)</f>
        <v>0.001547</v>
      </c>
      <c r="Q217" s="8">
        <f>VLOOKUP(A217,'Absolute Total Monosaccharide C'!$E$2:$T$999,15)</f>
        <v>0.001182</v>
      </c>
      <c r="R217" s="8">
        <f>VLOOKUP(A217,'Absolute Total Monosaccharide C'!$E$2:$T$999,16)</f>
        <v>0</v>
      </c>
      <c r="S217" s="110">
        <f>VLOOKUP(A217,'Absolute Total Monosaccharide C'!$E$2:$T$999,2)</f>
        <v>10.22</v>
      </c>
      <c r="U217" s="8">
        <f t="shared" si="1"/>
        <v>0.017865</v>
      </c>
      <c r="V217" s="2">
        <f t="shared" si="2"/>
        <v>379</v>
      </c>
      <c r="W217" s="8">
        <f t="shared" si="3"/>
        <v>313</v>
      </c>
      <c r="X217" s="8">
        <f t="shared" si="4"/>
        <v>335</v>
      </c>
      <c r="Y217" s="8">
        <f t="shared" si="5"/>
        <v>199</v>
      </c>
      <c r="Z217" s="8">
        <f t="shared" si="6"/>
        <v>323</v>
      </c>
      <c r="AA217" s="8">
        <f t="shared" si="7"/>
        <v>648</v>
      </c>
      <c r="AB217" s="8">
        <f t="shared" si="8"/>
        <v>512</v>
      </c>
    </row>
    <row r="218" hidden="1">
      <c r="A218" s="2" t="s">
        <v>456</v>
      </c>
      <c r="B218" s="8" t="str">
        <f>VLOOKUP(A218,'Food Encyclopedia'!$C$2:$K$999,3)&amp;","&amp;VLOOKUP(A218,'Food Encyclopedia'!$C$2:$K$999,4)&amp;","&amp;VLOOKUP(A218,'Food Encyclopedia'!$C$2:$K$999,5)&amp;","&amp;VLOOKUP(A218,'Food Encyclopedia'!$C$2:$K$999,6)</f>
        <v>Potato, sweet, flesh, fresh,Valperdo Farms,,Vegetables</v>
      </c>
      <c r="C218" s="8" t="str">
        <f>VLOOKUP(A218,'Food Encyclopedia'!$C$2:$K$999,6)</f>
        <v>Vegetables</v>
      </c>
      <c r="D218" s="8" t="str">
        <f>VLOOKUP(A218,'Food Encyclopedia'!$C$2:$K$999,7)</f>
        <v>Vegetable</v>
      </c>
      <c r="E218" s="8">
        <f>VLOOKUP(A218,'Absolute Total Monosaccharide C'!$E$2:$T$999,3)</f>
        <v>0.31824</v>
      </c>
      <c r="F218" s="8">
        <f>VLOOKUP(A218,'Absolute Total Monosaccharide C'!$E$2:$T$999,4)</f>
        <v>0.02241</v>
      </c>
      <c r="G218" s="8">
        <f>VLOOKUP(A218,'Absolute Total Monosaccharide C'!$E$2:$T$999,5)</f>
        <v>0.003018</v>
      </c>
      <c r="H218" s="8">
        <f>VLOOKUP(A218,'Absolute Total Monosaccharide C'!$E$2:$T$999,6)</f>
        <v>0.001936</v>
      </c>
      <c r="I218" s="110">
        <f>VLOOKUP(A218,'Absolute Total Monosaccharide C'!$E$2:$T$999,7)</f>
        <v>0.008622</v>
      </c>
      <c r="J218" s="8">
        <f>VLOOKUP(A218,'Absolute Total Monosaccharide C'!$E$2:$T$999,8)</f>
        <v>0.001022</v>
      </c>
      <c r="K218" s="8">
        <f>VLOOKUP(A218,'Absolute Total Monosaccharide C'!$E$2:$T$999,9)</f>
        <v>0.00277</v>
      </c>
      <c r="L218" s="8">
        <f>VLOOKUP(A218,'Absolute Total Monosaccharide C'!$E$2:$T$999,10)</f>
        <v>0</v>
      </c>
      <c r="M218" s="8">
        <f>VLOOKUP(A218,'Absolute Total Monosaccharide C'!$E$2:$T$999,11)</f>
        <v>0.021712</v>
      </c>
      <c r="N218" s="8">
        <f>VLOOKUP(A218,'Absolute Total Monosaccharide C'!$E$2:$T$999,12)</f>
        <v>0</v>
      </c>
      <c r="O218" s="8">
        <f>VLOOKUP(A218,'Absolute Total Monosaccharide C'!$E$2:$T$999,13)</f>
        <v>0</v>
      </c>
      <c r="P218" s="8">
        <f>VLOOKUP(A218,'Absolute Total Monosaccharide C'!$E$2:$T$999,14)</f>
        <v>0</v>
      </c>
      <c r="Q218" s="8">
        <f>VLOOKUP(A218,'Absolute Total Monosaccharide C'!$E$2:$T$999,15)</f>
        <v>0</v>
      </c>
      <c r="R218" s="8">
        <f>VLOOKUP(A218,'Absolute Total Monosaccharide C'!$E$2:$T$999,16)</f>
        <v>0.000395</v>
      </c>
      <c r="S218" s="110">
        <f>VLOOKUP(A218,'Absolute Total Monosaccharide C'!$E$2:$T$999,2)</f>
        <v>10.16</v>
      </c>
      <c r="T218" s="2">
        <v>1.03615976</v>
      </c>
      <c r="U218" s="8">
        <f t="shared" si="1"/>
        <v>0.010558</v>
      </c>
      <c r="V218" s="2">
        <f t="shared" si="2"/>
        <v>503</v>
      </c>
      <c r="W218" s="8">
        <f t="shared" si="3"/>
        <v>406</v>
      </c>
      <c r="X218" s="8">
        <f t="shared" si="4"/>
        <v>538</v>
      </c>
      <c r="Y218" s="8">
        <f t="shared" si="5"/>
        <v>115</v>
      </c>
      <c r="Z218" s="8">
        <f t="shared" si="6"/>
        <v>71</v>
      </c>
      <c r="AA218" s="8">
        <f t="shared" si="7"/>
        <v>944</v>
      </c>
      <c r="AB218" s="8">
        <f t="shared" si="8"/>
        <v>521</v>
      </c>
    </row>
    <row r="219" hidden="1">
      <c r="A219" s="2" t="s">
        <v>865</v>
      </c>
      <c r="B219" s="8" t="str">
        <f>VLOOKUP(A219,'Food Encyclopedia'!$C$2:$K$999,3)&amp;","&amp;VLOOKUP(A219,'Food Encyclopedia'!$C$2:$K$999,4)&amp;","&amp;VLOOKUP(A219,'Food Encyclopedia'!$C$2:$K$999,5)&amp;","&amp;VLOOKUP(A219,'Food Encyclopedia'!$C$2:$K$999,6)</f>
        <v>Real Food For Babies, commercial product, jar,Beech-Nut Naturals,Apples, Stage 1 (4+ months),Fruits</v>
      </c>
      <c r="C219" s="8" t="str">
        <f>VLOOKUP(A219,'Food Encyclopedia'!$C$2:$K$999,6)</f>
        <v>Fruits</v>
      </c>
      <c r="D219" s="8" t="str">
        <f>VLOOKUP(A219,'Food Encyclopedia'!$C$2:$K$999,7)</f>
        <v>Commercial weaning</v>
      </c>
      <c r="E219" s="8">
        <f>VLOOKUP(A219,'Absolute Total Monosaccharide C'!$E$2:$T$999,3)</f>
        <v>0.230747</v>
      </c>
      <c r="F219" s="8">
        <f>VLOOKUP(A219,'Absolute Total Monosaccharide C'!$E$2:$T$999,4)</f>
        <v>0.008612</v>
      </c>
      <c r="G219" s="8">
        <f>VLOOKUP(A219,'Absolute Total Monosaccharide C'!$E$2:$T$999,5)</f>
        <v>0.116385</v>
      </c>
      <c r="H219" s="8">
        <f>VLOOKUP(A219,'Absolute Total Monosaccharide C'!$E$2:$T$999,6)</f>
        <v>0.01062</v>
      </c>
      <c r="I219" s="110">
        <f>VLOOKUP(A219,'Absolute Total Monosaccharide C'!$E$2:$T$999,7)</f>
        <v>0.010441</v>
      </c>
      <c r="J219" s="8">
        <f>VLOOKUP(A219,'Absolute Total Monosaccharide C'!$E$2:$T$999,8)</f>
        <v>0.003279</v>
      </c>
      <c r="K219" s="8">
        <f>VLOOKUP(A219,'Absolute Total Monosaccharide C'!$E$2:$T$999,9)</f>
        <v>0.001416</v>
      </c>
      <c r="L219" s="8">
        <f>VLOOKUP(A219,'Absolute Total Monosaccharide C'!$E$2:$T$999,10)</f>
        <v>0</v>
      </c>
      <c r="M219" s="8">
        <f>VLOOKUP(A219,'Absolute Total Monosaccharide C'!$E$2:$T$999,11)</f>
        <v>0.018111</v>
      </c>
      <c r="N219" s="8">
        <f>VLOOKUP(A219,'Absolute Total Monosaccharide C'!$E$2:$T$999,12)</f>
        <v>0</v>
      </c>
      <c r="O219" s="8">
        <f>VLOOKUP(A219,'Absolute Total Monosaccharide C'!$E$2:$T$999,13)</f>
        <v>0</v>
      </c>
      <c r="P219" s="8">
        <f>VLOOKUP(A219,'Absolute Total Monosaccharide C'!$E$2:$T$999,14)</f>
        <v>0</v>
      </c>
      <c r="Q219" s="8">
        <f>VLOOKUP(A219,'Absolute Total Monosaccharide C'!$E$2:$T$999,15)</f>
        <v>0</v>
      </c>
      <c r="R219" s="8">
        <f>VLOOKUP(A219,'Absolute Total Monosaccharide C'!$E$2:$T$999,16)</f>
        <v>0.000286</v>
      </c>
      <c r="S219" s="110">
        <f>VLOOKUP(A219,'Absolute Total Monosaccharide C'!$E$2:$T$999,2)</f>
        <v>10.05</v>
      </c>
      <c r="U219" s="8">
        <f t="shared" si="1"/>
        <v>0.021061</v>
      </c>
      <c r="V219" s="2">
        <f t="shared" si="2"/>
        <v>312</v>
      </c>
      <c r="W219" s="8">
        <f t="shared" si="3"/>
        <v>343</v>
      </c>
      <c r="X219" s="8">
        <f t="shared" si="4"/>
        <v>205</v>
      </c>
      <c r="Y219" s="8">
        <f t="shared" si="5"/>
        <v>173</v>
      </c>
      <c r="Z219" s="8">
        <f t="shared" si="6"/>
        <v>214</v>
      </c>
      <c r="AA219" s="8">
        <f t="shared" si="7"/>
        <v>548</v>
      </c>
      <c r="AB219" s="8">
        <f t="shared" si="8"/>
        <v>516</v>
      </c>
    </row>
    <row r="220" hidden="1">
      <c r="A220" s="2" t="s">
        <v>516</v>
      </c>
      <c r="B220" s="8" t="str">
        <f>VLOOKUP(A220,'Food Encyclopedia'!$C$2:$K$999,3)&amp;","&amp;VLOOKUP(A220,'Food Encyclopedia'!$C$2:$K$999,4)&amp;","&amp;VLOOKUP(A220,'Food Encyclopedia'!$C$2:$K$999,5)&amp;","&amp;VLOOKUP(A220,'Food Encyclopedia'!$C$2:$K$999,6)</f>
        <v>Cucumber, green, flesh, fresh,NA,,Vegetables</v>
      </c>
      <c r="C220" s="8" t="str">
        <f>VLOOKUP(A220,'Food Encyclopedia'!$C$2:$K$999,6)</f>
        <v>Vegetables</v>
      </c>
      <c r="D220" s="8" t="str">
        <f>VLOOKUP(A220,'Food Encyclopedia'!$C$2:$K$999,7)</f>
        <v>Vegetable</v>
      </c>
      <c r="E220" s="8">
        <f>VLOOKUP(A220,'Absolute Total Monosaccharide C'!$E$2:$T$999,3)</f>
        <v>0.268888</v>
      </c>
      <c r="F220" s="8">
        <f>VLOOKUP(A220,'Absolute Total Monosaccharide C'!$E$2:$T$999,4)</f>
        <v>0.034165</v>
      </c>
      <c r="G220" s="8">
        <f>VLOOKUP(A220,'Absolute Total Monosaccharide C'!$E$2:$T$999,5)</f>
        <v>0.023915</v>
      </c>
      <c r="H220" s="8">
        <f>VLOOKUP(A220,'Absolute Total Monosaccharide C'!$E$2:$T$999,6)</f>
        <v>0.019328</v>
      </c>
      <c r="I220" s="110">
        <f>VLOOKUP(A220,'Absolute Total Monosaccharide C'!$E$2:$T$999,7)</f>
        <v>0.009394</v>
      </c>
      <c r="J220" s="8">
        <f>VLOOKUP(A220,'Absolute Total Monosaccharide C'!$E$2:$T$999,8)</f>
        <v>0.005206</v>
      </c>
      <c r="K220" s="8">
        <f>VLOOKUP(A220,'Absolute Total Monosaccharide C'!$E$2:$T$999,9)</f>
        <v>0.001378</v>
      </c>
      <c r="L220" s="8">
        <f>VLOOKUP(A220,'Absolute Total Monosaccharide C'!$E$2:$T$999,10)</f>
        <v>0</v>
      </c>
      <c r="M220" s="8">
        <f>VLOOKUP(A220,'Absolute Total Monosaccharide C'!$E$2:$T$999,11)</f>
        <v>0.019501</v>
      </c>
      <c r="N220" s="8">
        <f>VLOOKUP(A220,'Absolute Total Monosaccharide C'!$E$2:$T$999,12)</f>
        <v>0</v>
      </c>
      <c r="O220" s="8">
        <f>VLOOKUP(A220,'Absolute Total Monosaccharide C'!$E$2:$T$999,13)</f>
        <v>0</v>
      </c>
      <c r="P220" s="8">
        <f>VLOOKUP(A220,'Absolute Total Monosaccharide C'!$E$2:$T$999,14)</f>
        <v>0.004961</v>
      </c>
      <c r="Q220" s="8">
        <f>VLOOKUP(A220,'Absolute Total Monosaccharide C'!$E$2:$T$999,15)</f>
        <v>0</v>
      </c>
      <c r="R220" s="8">
        <f>VLOOKUP(A220,'Absolute Total Monosaccharide C'!$E$2:$T$999,16)</f>
        <v>0.001427</v>
      </c>
      <c r="S220" s="110">
        <f>VLOOKUP(A220,'Absolute Total Monosaccharide C'!$E$2:$T$999,2)</f>
        <v>10.006</v>
      </c>
      <c r="T220" s="2">
        <v>0.796532696</v>
      </c>
      <c r="U220" s="8">
        <f t="shared" si="1"/>
        <v>0.028722</v>
      </c>
      <c r="V220" s="2">
        <f t="shared" si="2"/>
        <v>202</v>
      </c>
      <c r="W220" s="8">
        <f t="shared" si="3"/>
        <v>379</v>
      </c>
      <c r="X220" s="8">
        <f t="shared" si="4"/>
        <v>78</v>
      </c>
      <c r="Y220" s="8">
        <f t="shared" si="5"/>
        <v>145</v>
      </c>
      <c r="Z220" s="8">
        <f t="shared" si="6"/>
        <v>221</v>
      </c>
      <c r="AA220" s="8">
        <f t="shared" si="7"/>
        <v>457</v>
      </c>
      <c r="AB220" s="8">
        <f t="shared" si="8"/>
        <v>524</v>
      </c>
    </row>
    <row r="221" hidden="1">
      <c r="A221" s="2" t="s">
        <v>982</v>
      </c>
      <c r="B221" s="8" t="str">
        <f>VLOOKUP(A221,'Food Encyclopedia'!$C$2:$K$999,3)&amp;","&amp;VLOOKUP(A221,'Food Encyclopedia'!$C$2:$K$999,4)&amp;","&amp;VLOOKUP(A221,'Food Encyclopedia'!$C$2:$K$999,5)&amp;","&amp;VLOOKUP(A221,'Food Encyclopedia'!$C$2:$K$999,6)</f>
        <v>Organic Baby Food, commercial product, pouch,Organics,Apple, carrot &amp; kale with brown rice, Stage 2 (6+ months),Fruits</v>
      </c>
      <c r="C221" s="8" t="str">
        <f>VLOOKUP(A221,'Food Encyclopedia'!$C$2:$K$999,6)</f>
        <v>Fruits</v>
      </c>
      <c r="D221" s="8" t="str">
        <f>VLOOKUP(A221,'Food Encyclopedia'!$C$2:$K$999,7)</f>
        <v>Commercial weaning</v>
      </c>
      <c r="E221" s="8">
        <f>VLOOKUP(A221,'Absolute Total Monosaccharide C'!$E$2:$T$999,3)</f>
        <v>0.336853</v>
      </c>
      <c r="F221" s="8">
        <f>VLOOKUP(A221,'Absolute Total Monosaccharide C'!$E$2:$T$999,4)</f>
        <v>0.01392</v>
      </c>
      <c r="G221" s="8">
        <f>VLOOKUP(A221,'Absolute Total Monosaccharide C'!$E$2:$T$999,5)</f>
        <v>0.105837</v>
      </c>
      <c r="H221" s="8">
        <f>VLOOKUP(A221,'Absolute Total Monosaccharide C'!$E$2:$T$999,6)</f>
        <v>0.013099</v>
      </c>
      <c r="I221" s="110">
        <f>VLOOKUP(A221,'Absolute Total Monosaccharide C'!$E$2:$T$999,7)</f>
        <v>0.012341</v>
      </c>
      <c r="J221" s="8">
        <f>VLOOKUP(A221,'Absolute Total Monosaccharide C'!$E$2:$T$999,8)</f>
        <v>0</v>
      </c>
      <c r="K221" s="8">
        <f>VLOOKUP(A221,'Absolute Total Monosaccharide C'!$E$2:$T$999,9)</f>
        <v>0.001022</v>
      </c>
      <c r="L221" s="8">
        <f>VLOOKUP(A221,'Absolute Total Monosaccharide C'!$E$2:$T$999,10)</f>
        <v>0</v>
      </c>
      <c r="M221" s="8">
        <f>VLOOKUP(A221,'Absolute Total Monosaccharide C'!$E$2:$T$999,11)</f>
        <v>0.014112</v>
      </c>
      <c r="N221" s="8">
        <f>VLOOKUP(A221,'Absolute Total Monosaccharide C'!$E$2:$T$999,12)</f>
        <v>0</v>
      </c>
      <c r="O221" s="8">
        <f>VLOOKUP(A221,'Absolute Total Monosaccharide C'!$E$2:$T$999,13)</f>
        <v>0</v>
      </c>
      <c r="P221" s="8">
        <f>VLOOKUP(A221,'Absolute Total Monosaccharide C'!$E$2:$T$999,14)</f>
        <v>0.003227</v>
      </c>
      <c r="Q221" s="8">
        <f>VLOOKUP(A221,'Absolute Total Monosaccharide C'!$E$2:$T$999,15)</f>
        <v>0</v>
      </c>
      <c r="R221" s="8">
        <f>VLOOKUP(A221,'Absolute Total Monosaccharide C'!$E$2:$T$999,16)</f>
        <v>0</v>
      </c>
      <c r="S221" s="110">
        <f>VLOOKUP(A221,'Absolute Total Monosaccharide C'!$E$2:$T$999,2)</f>
        <v>10.13</v>
      </c>
      <c r="U221" s="8">
        <f t="shared" si="1"/>
        <v>0.02544</v>
      </c>
      <c r="V221" s="2">
        <f t="shared" si="2"/>
        <v>243</v>
      </c>
      <c r="W221" s="8">
        <f t="shared" si="3"/>
        <v>283</v>
      </c>
      <c r="X221" s="8">
        <f t="shared" si="4"/>
        <v>146</v>
      </c>
      <c r="Y221" s="8">
        <f t="shared" si="5"/>
        <v>241</v>
      </c>
      <c r="Z221" s="8">
        <f t="shared" si="6"/>
        <v>304</v>
      </c>
      <c r="AA221" s="8">
        <f t="shared" si="7"/>
        <v>429</v>
      </c>
      <c r="AB221" s="8">
        <f t="shared" si="8"/>
        <v>524</v>
      </c>
    </row>
    <row r="222" hidden="1">
      <c r="A222" s="2" t="s">
        <v>458</v>
      </c>
      <c r="B222" s="8" t="str">
        <f>VLOOKUP(A222,'Food Encyclopedia'!$C$2:$K$999,3)&amp;","&amp;VLOOKUP(A222,'Food Encyclopedia'!$C$2:$K$999,4)&amp;","&amp;VLOOKUP(A222,'Food Encyclopedia'!$C$2:$K$999,5)&amp;","&amp;VLOOKUP(A222,'Food Encyclopedia'!$C$2:$K$999,6)</f>
        <v>Potato, sweet, flesh, fresh,Valperdo Farms,,Vegetables</v>
      </c>
      <c r="C222" s="8" t="str">
        <f>VLOOKUP(A222,'Food Encyclopedia'!$C$2:$K$999,6)</f>
        <v>Vegetables</v>
      </c>
      <c r="D222" s="8" t="str">
        <f>VLOOKUP(A222,'Food Encyclopedia'!$C$2:$K$999,7)</f>
        <v>Vegetable</v>
      </c>
      <c r="E222" s="8">
        <f>VLOOKUP(A222,'Absolute Total Monosaccharide C'!$E$2:$T$999,3)</f>
        <v>0.338909</v>
      </c>
      <c r="F222" s="8">
        <f>VLOOKUP(A222,'Absolute Total Monosaccharide C'!$E$2:$T$999,4)</f>
        <v>0.017906</v>
      </c>
      <c r="G222" s="8">
        <f>VLOOKUP(A222,'Absolute Total Monosaccharide C'!$E$2:$T$999,5)</f>
        <v>0.006698</v>
      </c>
      <c r="H222" s="8">
        <f>VLOOKUP(A222,'Absolute Total Monosaccharide C'!$E$2:$T$999,6)</f>
        <v>0.002165</v>
      </c>
      <c r="I222" s="110">
        <f>VLOOKUP(A222,'Absolute Total Monosaccharide C'!$E$2:$T$999,7)</f>
        <v>0.008484</v>
      </c>
      <c r="J222" s="8">
        <f>VLOOKUP(A222,'Absolute Total Monosaccharide C'!$E$2:$T$999,8)</f>
        <v>0.001155</v>
      </c>
      <c r="K222" s="8">
        <f>VLOOKUP(A222,'Absolute Total Monosaccharide C'!$E$2:$T$999,9)</f>
        <v>0.002044</v>
      </c>
      <c r="L222" s="8">
        <f>VLOOKUP(A222,'Absolute Total Monosaccharide C'!$E$2:$T$999,10)</f>
        <v>0</v>
      </c>
      <c r="M222" s="8">
        <f>VLOOKUP(A222,'Absolute Total Monosaccharide C'!$E$2:$T$999,11)</f>
        <v>0.02151</v>
      </c>
      <c r="N222" s="8">
        <f>VLOOKUP(A222,'Absolute Total Monosaccharide C'!$E$2:$T$999,12)</f>
        <v>0</v>
      </c>
      <c r="O222" s="8">
        <f>VLOOKUP(A222,'Absolute Total Monosaccharide C'!$E$2:$T$999,13)</f>
        <v>0</v>
      </c>
      <c r="P222" s="111">
        <f>VLOOKUP(A222,'Absolute Total Monosaccharide C'!$E$2:$T$999,14)</f>
        <v>0.0000407</v>
      </c>
      <c r="Q222" s="8">
        <f>VLOOKUP(A222,'Absolute Total Monosaccharide C'!$E$2:$T$999,15)</f>
        <v>0</v>
      </c>
      <c r="R222" s="8">
        <f>VLOOKUP(A222,'Absolute Total Monosaccharide C'!$E$2:$T$999,16)</f>
        <v>0.000449</v>
      </c>
      <c r="S222" s="110">
        <f>VLOOKUP(A222,'Absolute Total Monosaccharide C'!$E$2:$T$999,2)</f>
        <v>10.33</v>
      </c>
      <c r="T222" s="2">
        <v>1.155886534</v>
      </c>
      <c r="U222" s="8">
        <f t="shared" si="1"/>
        <v>0.010649</v>
      </c>
      <c r="V222" s="2">
        <f t="shared" si="2"/>
        <v>500</v>
      </c>
      <c r="W222" s="8">
        <f t="shared" si="3"/>
        <v>409</v>
      </c>
      <c r="X222" s="8">
        <f t="shared" si="4"/>
        <v>520</v>
      </c>
      <c r="Y222" s="8">
        <f t="shared" si="5"/>
        <v>120</v>
      </c>
      <c r="Z222" s="8">
        <f t="shared" si="6"/>
        <v>123</v>
      </c>
      <c r="AA222" s="8">
        <f t="shared" si="7"/>
        <v>929</v>
      </c>
      <c r="AB222" s="8">
        <f t="shared" si="8"/>
        <v>529</v>
      </c>
    </row>
    <row r="223" hidden="1">
      <c r="A223" s="2" t="s">
        <v>257</v>
      </c>
      <c r="B223" s="8" t="str">
        <f>VLOOKUP(A223,'Food Encyclopedia'!$C$2:$K$999,3)&amp;","&amp;VLOOKUP(A223,'Food Encyclopedia'!$C$2:$K$999,4)&amp;","&amp;VLOOKUP(A223,'Food Encyclopedia'!$C$2:$K$999,5)&amp;","&amp;VLOOKUP(A223,'Food Encyclopedia'!$C$2:$K$999,6)</f>
        <v>Tomato, green house (large), whole, fresh,Good Life Organic,,Vegetables</v>
      </c>
      <c r="C223" s="8" t="str">
        <f>VLOOKUP(A223,'Food Encyclopedia'!$C$2:$K$999,6)</f>
        <v>Vegetables</v>
      </c>
      <c r="D223" s="8" t="str">
        <f>VLOOKUP(A223,'Food Encyclopedia'!$C$2:$K$999,7)</f>
        <v>Fruit</v>
      </c>
      <c r="E223" s="8">
        <f>VLOOKUP(A223,'Absolute Total Monosaccharide C'!$E$2:$T$999,3)</f>
        <v>0.264106</v>
      </c>
      <c r="F223" s="8">
        <f>VLOOKUP(A223,'Absolute Total Monosaccharide C'!$E$2:$T$999,4)</f>
        <v>0.010576</v>
      </c>
      <c r="G223" s="8">
        <f>VLOOKUP(A223,'Absolute Total Monosaccharide C'!$E$2:$T$999,5)</f>
        <v>0.14207</v>
      </c>
      <c r="H223" s="8">
        <f>VLOOKUP(A223,'Absolute Total Monosaccharide C'!$E$2:$T$999,6)</f>
        <v>0.003569</v>
      </c>
      <c r="I223" s="110">
        <f>VLOOKUP(A223,'Absolute Total Monosaccharide C'!$E$2:$T$999,7)</f>
        <v>0.005347</v>
      </c>
      <c r="J223" s="8">
        <f>VLOOKUP(A223,'Absolute Total Monosaccharide C'!$E$2:$T$999,8)</f>
        <v>0.000634</v>
      </c>
      <c r="K223" s="8">
        <f>VLOOKUP(A223,'Absolute Total Monosaccharide C'!$E$2:$T$999,9)</f>
        <v>0.001548</v>
      </c>
      <c r="L223" s="8">
        <f>VLOOKUP(A223,'Absolute Total Monosaccharide C'!$E$2:$T$999,10)</f>
        <v>0</v>
      </c>
      <c r="M223" s="8">
        <f>VLOOKUP(A223,'Absolute Total Monosaccharide C'!$E$2:$T$999,11)</f>
        <v>0.03648</v>
      </c>
      <c r="N223" s="8">
        <f>VLOOKUP(A223,'Absolute Total Monosaccharide C'!$E$2:$T$999,12)</f>
        <v>0</v>
      </c>
      <c r="O223" s="8">
        <f>VLOOKUP(A223,'Absolute Total Monosaccharide C'!$E$2:$T$999,13)</f>
        <v>0</v>
      </c>
      <c r="P223" s="8">
        <f>VLOOKUP(A223,'Absolute Total Monosaccharide C'!$E$2:$T$999,14)</f>
        <v>0.012034</v>
      </c>
      <c r="Q223" s="8">
        <f>VLOOKUP(A223,'Absolute Total Monosaccharide C'!$E$2:$T$999,15)</f>
        <v>0</v>
      </c>
      <c r="R223" s="8">
        <f>VLOOKUP(A223,'Absolute Total Monosaccharide C'!$E$2:$T$999,16)</f>
        <v>0</v>
      </c>
      <c r="S223" s="110">
        <f>VLOOKUP(A223,'Absolute Total Monosaccharide C'!$E$2:$T$999,2)</f>
        <v>10.43</v>
      </c>
      <c r="T223" s="2">
        <v>0.77</v>
      </c>
      <c r="U223" s="8">
        <f t="shared" si="1"/>
        <v>0.008916</v>
      </c>
      <c r="V223" s="2">
        <f t="shared" si="2"/>
        <v>545</v>
      </c>
      <c r="W223" s="8">
        <f t="shared" si="3"/>
        <v>502</v>
      </c>
      <c r="X223" s="8">
        <f t="shared" si="4"/>
        <v>435</v>
      </c>
      <c r="Y223" s="63">
        <f t="shared" si="5"/>
        <v>40</v>
      </c>
      <c r="Z223" s="8">
        <f t="shared" si="6"/>
        <v>186</v>
      </c>
      <c r="AA223" s="8">
        <f t="shared" si="7"/>
        <v>937</v>
      </c>
      <c r="AB223" s="8">
        <f t="shared" si="8"/>
        <v>542</v>
      </c>
    </row>
    <row r="224" hidden="1">
      <c r="A224" s="2" t="s">
        <v>1059</v>
      </c>
      <c r="B224" s="8" t="str">
        <f>VLOOKUP(A224,'Food Encyclopedia'!$C$2:$K$999,3)&amp;","&amp;VLOOKUP(A224,'Food Encyclopedia'!$C$2:$K$999,4)&amp;","&amp;VLOOKUP(A224,'Food Encyclopedia'!$C$2:$K$999,5)&amp;","&amp;VLOOKUP(A224,'Food Encyclopedia'!$C$2:$K$999,6)</f>
        <v>baby food blend, commercial product, pouch,Gerber Organic,Apple (1/2), blueberries (16),  spinach leaves (1/2), sitter (2nd foods),Fruits</v>
      </c>
      <c r="C224" s="8" t="str">
        <f>VLOOKUP(A224,'Food Encyclopedia'!$C$2:$K$999,6)</f>
        <v>Fruits</v>
      </c>
      <c r="D224" s="8" t="str">
        <f>VLOOKUP(A224,'Food Encyclopedia'!$C$2:$K$999,7)</f>
        <v>Commercial weaning</v>
      </c>
      <c r="E224" s="8">
        <f>VLOOKUP(A224,'Absolute Total Monosaccharide C'!$E$2:$T$999,3)</f>
        <v>0.166512</v>
      </c>
      <c r="F224" s="8">
        <f>VLOOKUP(A224,'Absolute Total Monosaccharide C'!$E$2:$T$999,4)</f>
        <v>0.013892</v>
      </c>
      <c r="G224" s="8">
        <f>VLOOKUP(A224,'Absolute Total Monosaccharide C'!$E$2:$T$999,5)</f>
        <v>0.156577</v>
      </c>
      <c r="H224" s="8">
        <f>VLOOKUP(A224,'Absolute Total Monosaccharide C'!$E$2:$T$999,6)</f>
        <v>0.021151</v>
      </c>
      <c r="I224" s="110">
        <f>VLOOKUP(A224,'Absolute Total Monosaccharide C'!$E$2:$T$999,7)</f>
        <v>0.010759</v>
      </c>
      <c r="J224" s="8">
        <f>VLOOKUP(A224,'Absolute Total Monosaccharide C'!$E$2:$T$999,8)</f>
        <v>0.002254</v>
      </c>
      <c r="K224" s="8">
        <f>VLOOKUP(A224,'Absolute Total Monosaccharide C'!$E$2:$T$999,9)</f>
        <v>0.001747</v>
      </c>
      <c r="L224" s="8">
        <f>VLOOKUP(A224,'Absolute Total Monosaccharide C'!$E$2:$T$999,10)</f>
        <v>0</v>
      </c>
      <c r="M224" s="8">
        <f>VLOOKUP(A224,'Absolute Total Monosaccharide C'!$E$2:$T$999,11)</f>
        <v>0.016695</v>
      </c>
      <c r="N224" s="8">
        <f>VLOOKUP(A224,'Absolute Total Monosaccharide C'!$E$2:$T$999,12)</f>
        <v>0</v>
      </c>
      <c r="O224" s="8">
        <f>VLOOKUP(A224,'Absolute Total Monosaccharide C'!$E$2:$T$999,13)</f>
        <v>0</v>
      </c>
      <c r="P224" s="8">
        <f>VLOOKUP(A224,'Absolute Total Monosaccharide C'!$E$2:$T$999,14)</f>
        <v>0</v>
      </c>
      <c r="Q224" s="8">
        <f>VLOOKUP(A224,'Absolute Total Monosaccharide C'!$E$2:$T$999,15)</f>
        <v>0.000337</v>
      </c>
      <c r="R224" s="8">
        <f>VLOOKUP(A224,'Absolute Total Monosaccharide C'!$E$2:$T$999,16)</f>
        <v>0</v>
      </c>
      <c r="S224" s="110">
        <f>VLOOKUP(A224,'Absolute Total Monosaccharide C'!$E$2:$T$999,2)</f>
        <v>10.34</v>
      </c>
      <c r="U224" s="8">
        <f t="shared" si="1"/>
        <v>0.03191</v>
      </c>
      <c r="V224" s="2">
        <f t="shared" si="2"/>
        <v>165</v>
      </c>
      <c r="W224" s="8">
        <f t="shared" si="3"/>
        <v>333</v>
      </c>
      <c r="X224" s="8">
        <f t="shared" si="4"/>
        <v>59</v>
      </c>
      <c r="Y224" s="8">
        <f t="shared" si="5"/>
        <v>193</v>
      </c>
      <c r="Z224" s="8">
        <f t="shared" si="6"/>
        <v>153</v>
      </c>
      <c r="AA224" s="8">
        <f t="shared" si="7"/>
        <v>392</v>
      </c>
      <c r="AB224" s="8">
        <f t="shared" si="8"/>
        <v>526</v>
      </c>
    </row>
    <row r="225" hidden="1">
      <c r="A225" s="2" t="s">
        <v>138</v>
      </c>
      <c r="B225" s="8" t="str">
        <f>VLOOKUP(A225,'Food Encyclopedia'!$C$2:$K$999,3)&amp;","&amp;VLOOKUP(A225,'Food Encyclopedia'!$C$2:$K$999,4)&amp;","&amp;VLOOKUP(A225,'Food Encyclopedia'!$C$2:$K$999,5)&amp;","&amp;VLOOKUP(A225,'Food Encyclopedia'!$C$2:$K$999,6)</f>
        <v>Apple, golden del, flesh only, fresh,Washington,,Fruits</v>
      </c>
      <c r="C225" s="8" t="str">
        <f>VLOOKUP(A225,'Food Encyclopedia'!$C$2:$K$999,6)</f>
        <v>Fruits</v>
      </c>
      <c r="D225" s="8" t="str">
        <f>VLOOKUP(A225,'Food Encyclopedia'!$C$2:$K$999,7)</f>
        <v>Fruit</v>
      </c>
      <c r="E225" s="8">
        <f>VLOOKUP(A225,'Absolute Total Monosaccharide C'!$E$2:$T$999,3)</f>
        <v>0.163626</v>
      </c>
      <c r="F225" s="8">
        <f>VLOOKUP(A225,'Absolute Total Monosaccharide C'!$E$2:$T$999,4)</f>
        <v>0.010641</v>
      </c>
      <c r="G225" s="8">
        <f>VLOOKUP(A225,'Absolute Total Monosaccharide C'!$E$2:$T$999,5)</f>
        <v>0.092489</v>
      </c>
      <c r="H225" s="8">
        <f>VLOOKUP(A225,'Absolute Total Monosaccharide C'!$E$2:$T$999,6)</f>
        <v>0.008012</v>
      </c>
      <c r="I225" s="110">
        <f>VLOOKUP(A225,'Absolute Total Monosaccharide C'!$E$2:$T$999,7)</f>
        <v>0.012477</v>
      </c>
      <c r="J225" s="8">
        <f>VLOOKUP(A225,'Absolute Total Monosaccharide C'!$E$2:$T$999,8)</f>
        <v>0.004991</v>
      </c>
      <c r="K225" s="8">
        <f>VLOOKUP(A225,'Absolute Total Monosaccharide C'!$E$2:$T$999,9)</f>
        <v>0.00102</v>
      </c>
      <c r="L225" s="8">
        <f>VLOOKUP(A225,'Absolute Total Monosaccharide C'!$E$2:$T$999,10)</f>
        <v>0</v>
      </c>
      <c r="M225" s="8">
        <f>VLOOKUP(A225,'Absolute Total Monosaccharide C'!$E$2:$T$999,11)</f>
        <v>0.01386</v>
      </c>
      <c r="N225" s="8">
        <f>VLOOKUP(A225,'Absolute Total Monosaccharide C'!$E$2:$T$999,12)</f>
        <v>0</v>
      </c>
      <c r="O225" s="8">
        <f>VLOOKUP(A225,'Absolute Total Monosaccharide C'!$E$2:$T$999,13)</f>
        <v>0</v>
      </c>
      <c r="P225" s="8">
        <f>VLOOKUP(A225,'Absolute Total Monosaccharide C'!$E$2:$T$999,14)</f>
        <v>0</v>
      </c>
      <c r="Q225" s="8">
        <f>VLOOKUP(A225,'Absolute Total Monosaccharide C'!$E$2:$T$999,15)</f>
        <v>0</v>
      </c>
      <c r="R225" s="8">
        <f>VLOOKUP(A225,'Absolute Total Monosaccharide C'!$E$2:$T$999,16)</f>
        <v>0</v>
      </c>
      <c r="S225" s="110">
        <f>VLOOKUP(A225,'Absolute Total Monosaccharide C'!$E$2:$T$999,2)</f>
        <v>10.34</v>
      </c>
      <c r="U225" s="8">
        <f t="shared" si="1"/>
        <v>0.020489</v>
      </c>
      <c r="V225" s="2">
        <f t="shared" si="2"/>
        <v>327</v>
      </c>
      <c r="W225" s="8">
        <f t="shared" si="3"/>
        <v>280</v>
      </c>
      <c r="X225" s="8">
        <f t="shared" si="4"/>
        <v>274</v>
      </c>
      <c r="Y225" s="8">
        <f t="shared" si="5"/>
        <v>248</v>
      </c>
      <c r="Z225" s="8">
        <f t="shared" si="6"/>
        <v>305</v>
      </c>
      <c r="AA225" s="8">
        <f t="shared" si="7"/>
        <v>554</v>
      </c>
      <c r="AB225" s="8">
        <f t="shared" si="8"/>
        <v>528</v>
      </c>
    </row>
    <row r="226" hidden="1">
      <c r="A226" s="2" t="s">
        <v>1339</v>
      </c>
      <c r="B226" s="8" t="str">
        <f>VLOOKUP(A226,'Food Encyclopedia'!$C$2:$K$999,3)&amp;","&amp;VLOOKUP(A226,'Food Encyclopedia'!$C$2:$K$999,4)&amp;","&amp;VLOOKUP(A226,'Food Encyclopedia'!$C$2:$K$999,5)&amp;","&amp;VLOOKUP(A226,'Food Encyclopedia'!$C$2:$K$999,6)</f>
        <v>Spread, almond butter, NA, NA, fresh,Artisana Organics,Artisana Organics: Raw Almond Butter,Beans, Peas, Legumes, Nuts, Seeds</v>
      </c>
      <c r="C226" s="8" t="str">
        <f>VLOOKUP(A226,'Food Encyclopedia'!$C$2:$K$999,6)</f>
        <v>Beans, Peas, Legumes, Nuts, Seeds</v>
      </c>
      <c r="D226" s="8" t="str">
        <f>VLOOKUP(A226,'Food Encyclopedia'!$C$2:$K$999,7)</f>
        <v>Fats</v>
      </c>
      <c r="E226" s="8">
        <f>VLOOKUP(A226,'Absolute Total Monosaccharide C'!$E$2:$T$999,3)</f>
        <v>0.016749</v>
      </c>
      <c r="F226" s="8">
        <f>VLOOKUP(A226,'Absolute Total Monosaccharide C'!$E$2:$T$999,4)</f>
        <v>0.004396</v>
      </c>
      <c r="G226" s="8">
        <f>VLOOKUP(A226,'Absolute Total Monosaccharide C'!$E$2:$T$999,5)</f>
        <v>0.003491</v>
      </c>
      <c r="H226" s="8">
        <f>VLOOKUP(A226,'Absolute Total Monosaccharide C'!$E$2:$T$999,6)</f>
        <v>0.003003</v>
      </c>
      <c r="I226" s="110">
        <f>VLOOKUP(A226,'Absolute Total Monosaccharide C'!$E$2:$T$999,7)</f>
        <v>0.023714</v>
      </c>
      <c r="J226" s="8">
        <f>VLOOKUP(A226,'Absolute Total Monosaccharide C'!$E$2:$T$999,8)</f>
        <v>0.001007</v>
      </c>
      <c r="K226" s="8">
        <f>VLOOKUP(A226,'Absolute Total Monosaccharide C'!$E$2:$T$999,9)</f>
        <v>0.00051</v>
      </c>
      <c r="L226" s="111">
        <f>VLOOKUP(A226,'Absolute Total Monosaccharide C'!$E$2:$T$999,10)</f>
        <v>0.0000479</v>
      </c>
      <c r="M226" s="8">
        <f>VLOOKUP(A226,'Absolute Total Monosaccharide C'!$E$2:$T$999,11)</f>
        <v>0.0009</v>
      </c>
      <c r="N226" s="8">
        <f>VLOOKUP(A226,'Absolute Total Monosaccharide C'!$E$2:$T$999,12)</f>
        <v>0</v>
      </c>
      <c r="O226" s="8">
        <f>VLOOKUP(A226,'Absolute Total Monosaccharide C'!$E$2:$T$999,13)</f>
        <v>0</v>
      </c>
      <c r="P226" s="8">
        <f>VLOOKUP(A226,'Absolute Total Monosaccharide C'!$E$2:$T$999,14)</f>
        <v>0.000563</v>
      </c>
      <c r="Q226" s="8">
        <f>VLOOKUP(A226,'Absolute Total Monosaccharide C'!$E$2:$T$999,15)</f>
        <v>0</v>
      </c>
      <c r="R226" s="8">
        <f>VLOOKUP(A226,'Absolute Total Monosaccharide C'!$E$2:$T$999,16)</f>
        <v>0.000336</v>
      </c>
      <c r="S226" s="110">
        <f>VLOOKUP(A226,'Absolute Total Monosaccharide C'!$E$2:$T$999,2)</f>
        <v>9.693</v>
      </c>
      <c r="U226" s="8">
        <f t="shared" si="1"/>
        <v>0.026717</v>
      </c>
      <c r="V226" s="2">
        <f t="shared" si="2"/>
        <v>223</v>
      </c>
      <c r="W226" s="8">
        <f t="shared" si="3"/>
        <v>106</v>
      </c>
      <c r="X226" s="8">
        <f t="shared" si="4"/>
        <v>471</v>
      </c>
      <c r="Y226" s="8">
        <f t="shared" si="5"/>
        <v>477</v>
      </c>
      <c r="Z226" s="8">
        <f t="shared" si="6"/>
        <v>435</v>
      </c>
      <c r="AA226" s="8">
        <f t="shared" si="7"/>
        <v>577</v>
      </c>
      <c r="AB226" s="8">
        <f t="shared" si="8"/>
        <v>583</v>
      </c>
    </row>
    <row r="227" hidden="1">
      <c r="A227" s="2" t="s">
        <v>949</v>
      </c>
      <c r="B227" s="8" t="str">
        <f>VLOOKUP(A227,'Food Encyclopedia'!$C$2:$K$999,3)&amp;","&amp;VLOOKUP(A227,'Food Encyclopedia'!$C$2:$K$999,4)&amp;","&amp;VLOOKUP(A227,'Food Encyclopedia'!$C$2:$K$999,5)&amp;","&amp;VLOOKUP(A227,'Food Encyclopedia'!$C$2:$K$999,6)</f>
        <v>4 Food group blend, commercial product, pouch,Plum Organics,mighty 4 food group blend: bananas (1/3), kiwis (1/4), spinach (1/2 cup), greek yogurt (1 tbsp), barley (1 tsp), chia seed (1 pinch), vanilla, water ( 4 tsp), tots,Fruits</v>
      </c>
      <c r="C227" s="8" t="str">
        <f>VLOOKUP(A227,'Food Encyclopedia'!$C$2:$K$999,6)</f>
        <v>Fruits</v>
      </c>
      <c r="D227" s="8" t="str">
        <f>VLOOKUP(A227,'Food Encyclopedia'!$C$2:$K$999,7)</f>
        <v>Commercial weaning</v>
      </c>
      <c r="E227" s="8">
        <f>VLOOKUP(A227,'Absolute Total Monosaccharide C'!$E$2:$T$999,3)</f>
        <v>0.397575</v>
      </c>
      <c r="F227" s="8">
        <f>VLOOKUP(A227,'Absolute Total Monosaccharide C'!$E$2:$T$999,4)</f>
        <v>0.026436</v>
      </c>
      <c r="G227" s="8">
        <f>VLOOKUP(A227,'Absolute Total Monosaccharide C'!$E$2:$T$999,5)</f>
        <v>0.171808</v>
      </c>
      <c r="H227" s="8">
        <f>VLOOKUP(A227,'Absolute Total Monosaccharide C'!$E$2:$T$999,6)</f>
        <v>0.023874</v>
      </c>
      <c r="I227" s="110">
        <f>VLOOKUP(A227,'Absolute Total Monosaccharide C'!$E$2:$T$999,7)</f>
        <v>0.01632</v>
      </c>
      <c r="J227" s="8">
        <f>VLOOKUP(A227,'Absolute Total Monosaccharide C'!$E$2:$T$999,8)</f>
        <v>0.000669</v>
      </c>
      <c r="K227" s="8">
        <f>VLOOKUP(A227,'Absolute Total Monosaccharide C'!$E$2:$T$999,9)</f>
        <v>0.000833</v>
      </c>
      <c r="L227" s="8">
        <f>VLOOKUP(A227,'Absolute Total Monosaccharide C'!$E$2:$T$999,10)</f>
        <v>0</v>
      </c>
      <c r="M227" s="8">
        <f>VLOOKUP(A227,'Absolute Total Monosaccharide C'!$E$2:$T$999,11)</f>
        <v>0.008987</v>
      </c>
      <c r="N227" s="8">
        <f>VLOOKUP(A227,'Absolute Total Monosaccharide C'!$E$2:$T$999,12)</f>
        <v>0</v>
      </c>
      <c r="O227" s="8">
        <f>VLOOKUP(A227,'Absolute Total Monosaccharide C'!$E$2:$T$999,13)</f>
        <v>0</v>
      </c>
      <c r="P227" s="8">
        <f>VLOOKUP(A227,'Absolute Total Monosaccharide C'!$E$2:$T$999,14)</f>
        <v>0.003868</v>
      </c>
      <c r="Q227" s="8">
        <f>VLOOKUP(A227,'Absolute Total Monosaccharide C'!$E$2:$T$999,15)</f>
        <v>0.000736</v>
      </c>
      <c r="R227" s="8">
        <f>VLOOKUP(A227,'Absolute Total Monosaccharide C'!$E$2:$T$999,16)</f>
        <v>0</v>
      </c>
      <c r="S227" s="110">
        <f>VLOOKUP(A227,'Absolute Total Monosaccharide C'!$E$2:$T$999,2)</f>
        <v>10.1</v>
      </c>
      <c r="T227" s="2">
        <v>0.765202361</v>
      </c>
      <c r="U227" s="8">
        <f t="shared" si="1"/>
        <v>0.040194</v>
      </c>
      <c r="V227" s="2">
        <f t="shared" si="2"/>
        <v>107</v>
      </c>
      <c r="W227" s="8">
        <f t="shared" si="3"/>
        <v>203</v>
      </c>
      <c r="X227" s="63">
        <f t="shared" si="4"/>
        <v>49</v>
      </c>
      <c r="Y227" s="8">
        <f t="shared" si="5"/>
        <v>341</v>
      </c>
      <c r="Z227" s="8">
        <f t="shared" si="6"/>
        <v>347</v>
      </c>
      <c r="AA227" s="8">
        <f t="shared" si="7"/>
        <v>252</v>
      </c>
      <c r="AB227" s="8">
        <f t="shared" si="8"/>
        <v>544</v>
      </c>
    </row>
    <row r="228" hidden="1">
      <c r="A228" s="2" t="s">
        <v>793</v>
      </c>
      <c r="B228" s="8" t="str">
        <f>VLOOKUP(A228,'Food Encyclopedia'!$C$2:$K$999,3)&amp;","&amp;VLOOKUP(A228,'Food Encyclopedia'!$C$2:$K$999,4)&amp;","&amp;VLOOKUP(A228,'Food Encyclopedia'!$C$2:$K$999,5)&amp;","&amp;VLOOKUP(A228,'Food Encyclopedia'!$C$2:$K$999,6)</f>
        <v>Apple sauce, commercial product,Motts,No Sugar Added Applesauce, Strawberry,Fruits</v>
      </c>
      <c r="C228" s="8" t="str">
        <f>VLOOKUP(A228,'Food Encyclopedia'!$C$2:$K$999,6)</f>
        <v>Fruits</v>
      </c>
      <c r="D228" s="8" t="str">
        <f>VLOOKUP(A228,'Food Encyclopedia'!$C$2:$K$999,7)</f>
        <v>Commercial weaning</v>
      </c>
      <c r="E228" s="8">
        <f>VLOOKUP(A228,'Absolute Total Monosaccharide C'!$E$2:$T$999,3)</f>
        <v>0.249208</v>
      </c>
      <c r="F228" s="8">
        <f>VLOOKUP(A228,'Absolute Total Monosaccharide C'!$E$2:$T$999,4)</f>
        <v>0.012181</v>
      </c>
      <c r="G228" s="8">
        <f>VLOOKUP(A228,'Absolute Total Monosaccharide C'!$E$2:$T$999,5)</f>
        <v>0.194805</v>
      </c>
      <c r="H228" s="8">
        <f>VLOOKUP(A228,'Absolute Total Monosaccharide C'!$E$2:$T$999,6)</f>
        <v>0.012991</v>
      </c>
      <c r="I228" s="110">
        <f>VLOOKUP(A228,'Absolute Total Monosaccharide C'!$E$2:$T$999,7)</f>
        <v>0.010738</v>
      </c>
      <c r="J228" s="8">
        <f>VLOOKUP(A228,'Absolute Total Monosaccharide C'!$E$2:$T$999,8)</f>
        <v>0.002963</v>
      </c>
      <c r="K228" s="8">
        <f>VLOOKUP(A228,'Absolute Total Monosaccharide C'!$E$2:$T$999,9)</f>
        <v>0.001286</v>
      </c>
      <c r="L228" s="8">
        <f>VLOOKUP(A228,'Absolute Total Monosaccharide C'!$E$2:$T$999,10)</f>
        <v>0</v>
      </c>
      <c r="M228" s="8">
        <f>VLOOKUP(A228,'Absolute Total Monosaccharide C'!$E$2:$T$999,11)</f>
        <v>0.016687</v>
      </c>
      <c r="N228" s="8">
        <f>VLOOKUP(A228,'Absolute Total Monosaccharide C'!$E$2:$T$999,12)</f>
        <v>0.000757</v>
      </c>
      <c r="O228" s="8">
        <f>VLOOKUP(A228,'Absolute Total Monosaccharide C'!$E$2:$T$999,13)</f>
        <v>0.000305</v>
      </c>
      <c r="P228" s="8">
        <f>VLOOKUP(A228,'Absolute Total Monosaccharide C'!$E$2:$T$999,14)</f>
        <v>0.001203</v>
      </c>
      <c r="Q228" s="8">
        <f>VLOOKUP(A228,'Absolute Total Monosaccharide C'!$E$2:$T$999,15)</f>
        <v>0</v>
      </c>
      <c r="R228" s="8">
        <f>VLOOKUP(A228,'Absolute Total Monosaccharide C'!$E$2:$T$999,16)</f>
        <v>0.000333</v>
      </c>
      <c r="S228" s="110">
        <f>VLOOKUP(A228,'Absolute Total Monosaccharide C'!$E$2:$T$999,2)</f>
        <v>9.91</v>
      </c>
      <c r="U228" s="8">
        <f t="shared" si="1"/>
        <v>0.023729</v>
      </c>
      <c r="V228" s="2">
        <f t="shared" si="2"/>
        <v>269</v>
      </c>
      <c r="W228" s="8">
        <f t="shared" si="3"/>
        <v>334</v>
      </c>
      <c r="X228" s="8">
        <f t="shared" si="4"/>
        <v>150</v>
      </c>
      <c r="Y228" s="8">
        <f t="shared" si="5"/>
        <v>194</v>
      </c>
      <c r="Z228" s="8">
        <f t="shared" si="6"/>
        <v>245</v>
      </c>
      <c r="AA228" s="8">
        <f t="shared" si="7"/>
        <v>484</v>
      </c>
      <c r="AB228" s="8">
        <f t="shared" si="8"/>
        <v>528</v>
      </c>
    </row>
    <row r="229" hidden="1">
      <c r="A229" s="2" t="s">
        <v>1090</v>
      </c>
      <c r="B229" s="8" t="str">
        <f>VLOOKUP(A229,'Food Encyclopedia'!$C$2:$K$999,3)&amp;","&amp;VLOOKUP(A229,'Food Encyclopedia'!$C$2:$K$999,4)&amp;","&amp;VLOOKUP(A229,'Food Encyclopedia'!$C$2:$K$999,5)&amp;","&amp;VLOOKUP(A229,'Food Encyclopedia'!$C$2:$K$999,6)</f>
        <v>Strong, commercial product, pouch,Gerber,Veggies: Sweet potatoes (1/3 cup), mango (3 tbsp), pear (1 1/3 tbsp), kale (1/4 cup), Toddler (12+ months),Vegetables</v>
      </c>
      <c r="C229" s="8" t="str">
        <f>VLOOKUP(A229,'Food Encyclopedia'!$C$2:$K$999,6)</f>
        <v>Vegetables</v>
      </c>
      <c r="D229" s="8" t="str">
        <f>VLOOKUP(A229,'Food Encyclopedia'!$C$2:$K$999,7)</f>
        <v>Commercial weaning</v>
      </c>
      <c r="E229" s="8">
        <f>VLOOKUP(A229,'Absolute Total Monosaccharide C'!$E$2:$T$999,3)</f>
        <v>0.326272</v>
      </c>
      <c r="F229" s="8">
        <f>VLOOKUP(A229,'Absolute Total Monosaccharide C'!$E$2:$T$999,4)</f>
        <v>0.016898</v>
      </c>
      <c r="G229" s="8">
        <f>VLOOKUP(A229,'Absolute Total Monosaccharide C'!$E$2:$T$999,5)</f>
        <v>0</v>
      </c>
      <c r="H229" s="8">
        <f>VLOOKUP(A229,'Absolute Total Monosaccharide C'!$E$2:$T$999,6)</f>
        <v>0.012317</v>
      </c>
      <c r="I229" s="110">
        <f>VLOOKUP(A229,'Absolute Total Monosaccharide C'!$E$2:$T$999,7)</f>
        <v>0.01264</v>
      </c>
      <c r="J229" s="8">
        <f>VLOOKUP(A229,'Absolute Total Monosaccharide C'!$E$2:$T$999,8)</f>
        <v>0</v>
      </c>
      <c r="K229" s="8">
        <f>VLOOKUP(A229,'Absolute Total Monosaccharide C'!$E$2:$T$999,9)</f>
        <v>0.001287</v>
      </c>
      <c r="L229" s="8">
        <f>VLOOKUP(A229,'Absolute Total Monosaccharide C'!$E$2:$T$999,10)</f>
        <v>0</v>
      </c>
      <c r="M229" s="8">
        <f>VLOOKUP(A229,'Absolute Total Monosaccharide C'!$E$2:$T$999,11)</f>
        <v>0.013574</v>
      </c>
      <c r="N229" s="8">
        <f>VLOOKUP(A229,'Absolute Total Monosaccharide C'!$E$2:$T$999,12)</f>
        <v>0</v>
      </c>
      <c r="O229" s="8">
        <f>VLOOKUP(A229,'Absolute Total Monosaccharide C'!$E$2:$T$999,13)</f>
        <v>0</v>
      </c>
      <c r="P229" s="8">
        <f>VLOOKUP(A229,'Absolute Total Monosaccharide C'!$E$2:$T$999,14)</f>
        <v>0.003206</v>
      </c>
      <c r="Q229" s="8">
        <f>VLOOKUP(A229,'Absolute Total Monosaccharide C'!$E$2:$T$999,15)</f>
        <v>0</v>
      </c>
      <c r="R229" s="8">
        <f>VLOOKUP(A229,'Absolute Total Monosaccharide C'!$E$2:$T$999,16)</f>
        <v>0</v>
      </c>
      <c r="S229" s="110">
        <f>VLOOKUP(A229,'Absolute Total Monosaccharide C'!$E$2:$T$999,2)</f>
        <v>10</v>
      </c>
      <c r="U229" s="8">
        <f t="shared" si="1"/>
        <v>0.024957</v>
      </c>
      <c r="V229" s="2">
        <f t="shared" si="2"/>
        <v>251</v>
      </c>
      <c r="W229" s="8">
        <f t="shared" si="3"/>
        <v>276</v>
      </c>
      <c r="X229" s="8">
        <f t="shared" si="4"/>
        <v>162</v>
      </c>
      <c r="Y229" s="8">
        <f t="shared" si="5"/>
        <v>255</v>
      </c>
      <c r="Z229" s="8">
        <f t="shared" si="6"/>
        <v>244</v>
      </c>
      <c r="AA229" s="8">
        <f t="shared" si="7"/>
        <v>438</v>
      </c>
      <c r="AB229" s="8">
        <f t="shared" si="8"/>
        <v>531</v>
      </c>
    </row>
    <row r="230" hidden="1">
      <c r="A230" s="2" t="s">
        <v>1531</v>
      </c>
      <c r="B230" s="8" t="str">
        <f>VLOOKUP(A230,'Food Encyclopedia'!$C$2:$K$999,3)&amp;","&amp;VLOOKUP(A230,'Food Encyclopedia'!$C$2:$K$999,4)&amp;","&amp;VLOOKUP(A230,'Food Encyclopedia'!$C$2:$K$999,5)&amp;","&amp;VLOOKUP(A230,'Food Encyclopedia'!$C$2:$K$999,6)</f>
        <v>peanut, NA, NA, fresh,Trader Joe's,Roasted and Unsalted Peanuts,Beans, Peas, Legumes, Nuts, Seeds</v>
      </c>
      <c r="C230" s="8" t="str">
        <f>VLOOKUP(A230,'Food Encyclopedia'!$C$2:$K$999,6)</f>
        <v>Beans, Peas, Legumes, Nuts, Seeds</v>
      </c>
      <c r="D230" s="8" t="str">
        <f>VLOOKUP(A230,'Food Encyclopedia'!$C$2:$K$999,7)</f>
        <v>Nuts/Seeds</v>
      </c>
      <c r="E230" s="8">
        <f>VLOOKUP(A230,'Absolute Total Monosaccharide C'!$E$2:$T$999,3)</f>
        <v>0.049787</v>
      </c>
      <c r="F230" s="8">
        <f>VLOOKUP(A230,'Absolute Total Monosaccharide C'!$E$2:$T$999,4)</f>
        <v>0.0048</v>
      </c>
      <c r="G230" s="8">
        <f>VLOOKUP(A230,'Absolute Total Monosaccharide C'!$E$2:$T$999,5)</f>
        <v>0.005415</v>
      </c>
      <c r="H230" s="8">
        <f>VLOOKUP(A230,'Absolute Total Monosaccharide C'!$E$2:$T$999,6)</f>
        <v>0.003072</v>
      </c>
      <c r="I230" s="110">
        <f>VLOOKUP(A230,'Absolute Total Monosaccharide C'!$E$2:$T$999,7)</f>
        <v>0.023391</v>
      </c>
      <c r="J230" s="8">
        <f>VLOOKUP(A230,'Absolute Total Monosaccharide C'!$E$2:$T$999,8)</f>
        <v>0.00106</v>
      </c>
      <c r="K230" s="8">
        <f>VLOOKUP(A230,'Absolute Total Monosaccharide C'!$E$2:$T$999,9)</f>
        <v>0.000526</v>
      </c>
      <c r="L230" s="8">
        <f>VLOOKUP(A230,'Absolute Total Monosaccharide C'!$E$2:$T$999,10)</f>
        <v>0</v>
      </c>
      <c r="M230" s="8">
        <f>VLOOKUP(A230,'Absolute Total Monosaccharide C'!$E$2:$T$999,11)</f>
        <v>0.000983</v>
      </c>
      <c r="N230" s="8">
        <f>VLOOKUP(A230,'Absolute Total Monosaccharide C'!$E$2:$T$999,12)</f>
        <v>0</v>
      </c>
      <c r="O230" s="8">
        <f>VLOOKUP(A230,'Absolute Total Monosaccharide C'!$E$2:$T$999,13)</f>
        <v>0</v>
      </c>
      <c r="P230" s="8">
        <f>VLOOKUP(A230,'Absolute Total Monosaccharide C'!$E$2:$T$999,14)</f>
        <v>0.000718</v>
      </c>
      <c r="Q230" s="8">
        <f>VLOOKUP(A230,'Absolute Total Monosaccharide C'!$E$2:$T$999,15)</f>
        <v>0</v>
      </c>
      <c r="R230" s="8">
        <f>VLOOKUP(A230,'Absolute Total Monosaccharide C'!$E$2:$T$999,16)</f>
        <v>0.000443</v>
      </c>
      <c r="S230" s="110">
        <f>VLOOKUP(A230,'Absolute Total Monosaccharide C'!$E$2:$T$999,2)</f>
        <v>10.912</v>
      </c>
      <c r="U230" s="8">
        <f t="shared" si="1"/>
        <v>0.026463</v>
      </c>
      <c r="V230" s="2">
        <f t="shared" si="2"/>
        <v>229</v>
      </c>
      <c r="W230" s="8">
        <f t="shared" si="3"/>
        <v>112</v>
      </c>
      <c r="X230" s="8">
        <f t="shared" si="4"/>
        <v>467</v>
      </c>
      <c r="Y230" s="8">
        <f t="shared" si="5"/>
        <v>475</v>
      </c>
      <c r="Z230" s="8">
        <f t="shared" si="6"/>
        <v>429</v>
      </c>
      <c r="AA230" s="8">
        <f t="shared" si="7"/>
        <v>579</v>
      </c>
      <c r="AB230" s="8">
        <f t="shared" si="8"/>
        <v>587</v>
      </c>
    </row>
    <row r="231" hidden="1">
      <c r="A231" s="24" t="s">
        <v>480</v>
      </c>
      <c r="B231" s="8" t="str">
        <f>VLOOKUP(A231,'Food Encyclopedia'!$C$2:$K$999,3)&amp;","&amp;VLOOKUP(A231,'Food Encyclopedia'!$C$2:$K$999,4)&amp;","&amp;VLOOKUP(A231,'Food Encyclopedia'!$C$2:$K$999,5)&amp;","&amp;VLOOKUP(A231,'Food Encyclopedia'!$C$2:$K$999,6)</f>
        <v>Yam, garnet, flesh, fresh,A.V. Thomas,,Vegetables</v>
      </c>
      <c r="C231" s="8" t="str">
        <f>VLOOKUP(A231,'Food Encyclopedia'!$C$2:$K$999,6)</f>
        <v>Vegetables</v>
      </c>
      <c r="D231" s="8" t="str">
        <f>VLOOKUP(A231,'Food Encyclopedia'!$C$2:$K$999,7)</f>
        <v>Vegetable</v>
      </c>
      <c r="E231" s="8">
        <f>VLOOKUP(A231,'Absolute Total Monosaccharide C'!$E$2:$T$999,3)</f>
        <v>0.441614</v>
      </c>
      <c r="F231" s="8">
        <f>VLOOKUP(A231,'Absolute Total Monosaccharide C'!$E$2:$T$999,4)</f>
        <v>0.025351</v>
      </c>
      <c r="G231" s="8">
        <f>VLOOKUP(A231,'Absolute Total Monosaccharide C'!$E$2:$T$999,5)</f>
        <v>0.081184</v>
      </c>
      <c r="H231" s="8">
        <f>VLOOKUP(A231,'Absolute Total Monosaccharide C'!$E$2:$T$999,6)</f>
        <v>0.006931</v>
      </c>
      <c r="I231" s="110">
        <f>VLOOKUP(A231,'Absolute Total Monosaccharide C'!$E$2:$T$999,7)</f>
        <v>0.011065</v>
      </c>
      <c r="J231" s="8">
        <f>VLOOKUP(A231,'Absolute Total Monosaccharide C'!$E$2:$T$999,8)</f>
        <v>0.000345</v>
      </c>
      <c r="K231" s="8">
        <f>VLOOKUP(A231,'Absolute Total Monosaccharide C'!$E$2:$T$999,9)</f>
        <v>0.00171</v>
      </c>
      <c r="L231" s="8">
        <f>VLOOKUP(A231,'Absolute Total Monosaccharide C'!$E$2:$T$999,10)</f>
        <v>0</v>
      </c>
      <c r="M231" s="8">
        <f>VLOOKUP(A231,'Absolute Total Monosaccharide C'!$E$2:$T$999,11)</f>
        <v>0.015764</v>
      </c>
      <c r="N231" s="8">
        <f>VLOOKUP(A231,'Absolute Total Monosaccharide C'!$E$2:$T$999,12)</f>
        <v>0</v>
      </c>
      <c r="O231" s="8">
        <f>VLOOKUP(A231,'Absolute Total Monosaccharide C'!$E$2:$T$999,13)</f>
        <v>0</v>
      </c>
      <c r="P231" s="8">
        <f>VLOOKUP(A231,'Absolute Total Monosaccharide C'!$E$2:$T$999,14)</f>
        <v>0</v>
      </c>
      <c r="Q231" s="8">
        <f>VLOOKUP(A231,'Absolute Total Monosaccharide C'!$E$2:$T$999,15)</f>
        <v>0</v>
      </c>
      <c r="R231" s="8">
        <f>VLOOKUP(A231,'Absolute Total Monosaccharide C'!$E$2:$T$999,16)</f>
        <v>0.000494</v>
      </c>
      <c r="S231" s="110">
        <f>VLOOKUP(A231,'Absolute Total Monosaccharide C'!$E$2:$T$999,2)</f>
        <v>10.42</v>
      </c>
      <c r="T231" s="2">
        <v>1.099956649</v>
      </c>
      <c r="U231" s="8">
        <f t="shared" si="1"/>
        <v>0.017996</v>
      </c>
      <c r="V231" s="2">
        <f t="shared" si="2"/>
        <v>376</v>
      </c>
      <c r="W231" s="8">
        <f t="shared" si="3"/>
        <v>326</v>
      </c>
      <c r="X231" s="8">
        <f t="shared" si="4"/>
        <v>313</v>
      </c>
      <c r="Y231" s="8">
        <f t="shared" si="5"/>
        <v>209</v>
      </c>
      <c r="Z231" s="8">
        <f t="shared" si="6"/>
        <v>157</v>
      </c>
      <c r="AA231" s="8">
        <f t="shared" si="7"/>
        <v>639</v>
      </c>
      <c r="AB231" s="8">
        <f t="shared" si="8"/>
        <v>535</v>
      </c>
    </row>
    <row r="232">
      <c r="A232" s="2" t="s">
        <v>1610</v>
      </c>
      <c r="B232" s="8" t="str">
        <f>VLOOKUP(A232,'Food Encyclopedia'!$C$2:$K$999,3)&amp;","&amp;VLOOKUP(A232,'Food Encyclopedia'!$C$2:$K$999,4)&amp;","&amp;VLOOKUP(A232,'Food Encyclopedia'!$C$2:$K$999,5)&amp;","&amp;VLOOKUP(A232,'Food Encyclopedia'!$C$2:$K$999,6)</f>
        <v>bread, sesame, NA, fresh,Food for Life,Flourless Sprouted Grain Bread, Ezekiel 4:9 Sesame,Grain Products</v>
      </c>
      <c r="C232" s="8" t="str">
        <f>VLOOKUP(A232,'Food Encyclopedia'!$C$2:$K$999,6)</f>
        <v>Grain Products</v>
      </c>
      <c r="D232" s="8" t="str">
        <f>VLOOKUP(A232,'Food Encyclopedia'!$C$2:$K$999,7)</f>
        <v>Bread</v>
      </c>
      <c r="E232" s="8">
        <f>VLOOKUP(A232,'Absolute Total Monosaccharide C'!$E$2:$T$999,3)</f>
        <v>0.452861</v>
      </c>
      <c r="F232" s="8">
        <f>VLOOKUP(A232,'Absolute Total Monosaccharide C'!$E$2:$T$999,4)</f>
        <v>0.00916</v>
      </c>
      <c r="G232" s="8">
        <f>VLOOKUP(A232,'Absolute Total Monosaccharide C'!$E$2:$T$999,5)</f>
        <v>0.003461</v>
      </c>
      <c r="H232" s="8">
        <f>VLOOKUP(A232,'Absolute Total Monosaccharide C'!$E$2:$T$999,6)</f>
        <v>0.013968</v>
      </c>
      <c r="I232" s="110">
        <f>VLOOKUP(A232,'Absolute Total Monosaccharide C'!$E$2:$T$999,7)</f>
        <v>0.031503</v>
      </c>
      <c r="J232" s="8">
        <f>VLOOKUP(A232,'Absolute Total Monosaccharide C'!$E$2:$T$999,8)</f>
        <v>0.000299</v>
      </c>
      <c r="K232" s="8">
        <f>VLOOKUP(A232,'Absolute Total Monosaccharide C'!$E$2:$T$999,9)</f>
        <v>0.0001</v>
      </c>
      <c r="L232" s="8">
        <f>VLOOKUP(A232,'Absolute Total Monosaccharide C'!$E$2:$T$999,10)</f>
        <v>0.000113</v>
      </c>
      <c r="M232" s="8">
        <f>VLOOKUP(A232,'Absolute Total Monosaccharide C'!$E$2:$T$999,11)</f>
        <v>0.000163</v>
      </c>
      <c r="N232" s="8">
        <f>VLOOKUP(A232,'Absolute Total Monosaccharide C'!$E$2:$T$999,12)</f>
        <v>0</v>
      </c>
      <c r="O232" s="8">
        <f>VLOOKUP(A232,'Absolute Total Monosaccharide C'!$E$2:$T$999,13)</f>
        <v>0</v>
      </c>
      <c r="P232" s="8">
        <f>VLOOKUP(A232,'Absolute Total Monosaccharide C'!$E$2:$T$999,14)</f>
        <v>0.001762</v>
      </c>
      <c r="Q232" s="8">
        <f>VLOOKUP(A232,'Absolute Total Monosaccharide C'!$E$2:$T$999,15)</f>
        <v>0</v>
      </c>
      <c r="R232" s="8">
        <f>VLOOKUP(A232,'Absolute Total Monosaccharide C'!$E$2:$T$999,16)</f>
        <v>0.000556</v>
      </c>
      <c r="S232" s="110">
        <f>VLOOKUP(A232,'Absolute Total Monosaccharide C'!$E$2:$T$999,2)</f>
        <v>9.953</v>
      </c>
      <c r="U232" s="8">
        <f t="shared" si="1"/>
        <v>0.045471</v>
      </c>
      <c r="V232" s="2">
        <f t="shared" si="2"/>
        <v>86</v>
      </c>
      <c r="W232" s="63">
        <f t="shared" si="3"/>
        <v>52</v>
      </c>
      <c r="X232" s="8">
        <f t="shared" si="4"/>
        <v>134</v>
      </c>
      <c r="Y232" s="8">
        <f t="shared" si="5"/>
        <v>536</v>
      </c>
      <c r="Z232" s="8">
        <f t="shared" si="6"/>
        <v>541</v>
      </c>
      <c r="AA232" s="8">
        <f t="shared" si="7"/>
        <v>186</v>
      </c>
      <c r="AB232" s="8">
        <f t="shared" si="8"/>
        <v>588</v>
      </c>
    </row>
    <row r="233" hidden="1">
      <c r="A233" s="2" t="s">
        <v>210</v>
      </c>
      <c r="B233" s="8" t="str">
        <f>VLOOKUP(A233,'Food Encyclopedia'!$C$2:$K$999,3)&amp;","&amp;VLOOKUP(A233,'Food Encyclopedia'!$C$2:$K$999,4)&amp;","&amp;VLOOKUP(A233,'Food Encyclopedia'!$C$2:$K$999,5)&amp;","&amp;VLOOKUP(A233,'Food Encyclopedia'!$C$2:$K$999,6)</f>
        <v>Plum, red, whole, fresh,NA,,Fruits</v>
      </c>
      <c r="C233" s="8" t="str">
        <f>VLOOKUP(A233,'Food Encyclopedia'!$C$2:$K$999,6)</f>
        <v>Fruits</v>
      </c>
      <c r="D233" s="8" t="str">
        <f>VLOOKUP(A233,'Food Encyclopedia'!$C$2:$K$999,7)</f>
        <v>Fruit</v>
      </c>
      <c r="E233" s="8">
        <f>VLOOKUP(A233,'Absolute Total Monosaccharide C'!$E$2:$T$999,3)</f>
        <v>0.279454</v>
      </c>
      <c r="F233" s="8">
        <f>VLOOKUP(A233,'Absolute Total Monosaccharide C'!$E$2:$T$999,4)</f>
        <v>0.027807</v>
      </c>
      <c r="G233" s="8">
        <f>VLOOKUP(A233,'Absolute Total Monosaccharide C'!$E$2:$T$999,5)</f>
        <v>0.082288</v>
      </c>
      <c r="H233" s="8">
        <f>VLOOKUP(A233,'Absolute Total Monosaccharide C'!$E$2:$T$999,6)</f>
        <v>0.007266</v>
      </c>
      <c r="I233" s="110">
        <f>VLOOKUP(A233,'Absolute Total Monosaccharide C'!$E$2:$T$999,7)</f>
        <v>0.011046</v>
      </c>
      <c r="J233" s="8">
        <f>VLOOKUP(A233,'Absolute Total Monosaccharide C'!$E$2:$T$999,8)</f>
        <v>0.002012</v>
      </c>
      <c r="K233" s="8">
        <f>VLOOKUP(A233,'Absolute Total Monosaccharide C'!$E$2:$T$999,9)</f>
        <v>0.001497</v>
      </c>
      <c r="L233" s="8">
        <f>VLOOKUP(A233,'Absolute Total Monosaccharide C'!$E$2:$T$999,10)</f>
        <v>0</v>
      </c>
      <c r="M233" s="8">
        <f>VLOOKUP(A233,'Absolute Total Monosaccharide C'!$E$2:$T$999,11)</f>
        <v>0.01571</v>
      </c>
      <c r="N233" s="8">
        <f>VLOOKUP(A233,'Absolute Total Monosaccharide C'!$E$2:$T$999,12)</f>
        <v>0</v>
      </c>
      <c r="O233" s="8">
        <f>VLOOKUP(A233,'Absolute Total Monosaccharide C'!$E$2:$T$999,13)</f>
        <v>0</v>
      </c>
      <c r="P233" s="8">
        <f>VLOOKUP(A233,'Absolute Total Monosaccharide C'!$E$2:$T$999,14)</f>
        <v>0.001624</v>
      </c>
      <c r="Q233" s="8">
        <f>VLOOKUP(A233,'Absolute Total Monosaccharide C'!$E$2:$T$999,15)</f>
        <v>0</v>
      </c>
      <c r="R233" s="8">
        <f>VLOOKUP(A233,'Absolute Total Monosaccharide C'!$E$2:$T$999,16)</f>
        <v>0</v>
      </c>
      <c r="S233" s="110">
        <f>VLOOKUP(A233,'Absolute Total Monosaccharide C'!$E$2:$T$999,2)</f>
        <v>10.01</v>
      </c>
      <c r="U233" s="8">
        <f t="shared" si="1"/>
        <v>0.018312</v>
      </c>
      <c r="V233" s="2">
        <f t="shared" si="2"/>
        <v>366</v>
      </c>
      <c r="W233" s="8">
        <f t="shared" si="3"/>
        <v>327</v>
      </c>
      <c r="X233" s="8">
        <f t="shared" si="4"/>
        <v>301</v>
      </c>
      <c r="Y233" s="8">
        <f t="shared" si="5"/>
        <v>210</v>
      </c>
      <c r="Z233" s="8">
        <f t="shared" si="6"/>
        <v>194</v>
      </c>
      <c r="AA233" s="8">
        <f t="shared" si="7"/>
        <v>628</v>
      </c>
      <c r="AB233" s="8">
        <f t="shared" si="8"/>
        <v>537</v>
      </c>
    </row>
    <row r="234" hidden="1">
      <c r="A234" s="2" t="s">
        <v>1098</v>
      </c>
      <c r="B234" s="8" t="str">
        <f>VLOOKUP(A234,'Food Encyclopedia'!$C$2:$K$999,3)&amp;","&amp;VLOOKUP(A234,'Food Encyclopedia'!$C$2:$K$999,4)&amp;","&amp;VLOOKUP(A234,'Food Encyclopedia'!$C$2:$K$999,5)&amp;","&amp;VLOOKUP(A234,'Food Encyclopedia'!$C$2:$K$999,6)</f>
        <v>Strong, commercial product, pouch,Gerber,2 g Protein: Banana, blueberry, purple carrot, greek yogurt (1 tbsp), mixed grains (1 1/2), Toddler (12+ months),Fruits</v>
      </c>
      <c r="C234" s="8" t="str">
        <f>VLOOKUP(A234,'Food Encyclopedia'!$C$2:$K$999,6)</f>
        <v>Fruits</v>
      </c>
      <c r="D234" s="8" t="str">
        <f>VLOOKUP(A234,'Food Encyclopedia'!$C$2:$K$999,7)</f>
        <v>Commercial weaning</v>
      </c>
      <c r="E234" s="8">
        <f>VLOOKUP(A234,'Absolute Total Monosaccharide C'!$E$2:$T$999,3)</f>
        <v>0.479986</v>
      </c>
      <c r="F234" s="8">
        <f>VLOOKUP(A234,'Absolute Total Monosaccharide C'!$E$2:$T$999,4)</f>
        <v>0.014364</v>
      </c>
      <c r="G234" s="8">
        <f>VLOOKUP(A234,'Absolute Total Monosaccharide C'!$E$2:$T$999,5)</f>
        <v>0.062477</v>
      </c>
      <c r="H234" s="8">
        <f>VLOOKUP(A234,'Absolute Total Monosaccharide C'!$E$2:$T$999,6)</f>
        <v>0.021814</v>
      </c>
      <c r="I234" s="110">
        <f>VLOOKUP(A234,'Absolute Total Monosaccharide C'!$E$2:$T$999,7)</f>
        <v>0.016246</v>
      </c>
      <c r="J234" s="8">
        <f>VLOOKUP(A234,'Absolute Total Monosaccharide C'!$E$2:$T$999,8)</f>
        <v>0</v>
      </c>
      <c r="K234" s="8">
        <f>VLOOKUP(A234,'Absolute Total Monosaccharide C'!$E$2:$T$999,9)</f>
        <v>0.000675</v>
      </c>
      <c r="L234" s="8">
        <f>VLOOKUP(A234,'Absolute Total Monosaccharide C'!$E$2:$T$999,10)</f>
        <v>0</v>
      </c>
      <c r="M234" s="8">
        <f>VLOOKUP(A234,'Absolute Total Monosaccharide C'!$E$2:$T$999,11)</f>
        <v>0.00819</v>
      </c>
      <c r="N234" s="8">
        <f>VLOOKUP(A234,'Absolute Total Monosaccharide C'!$E$2:$T$999,12)</f>
        <v>0</v>
      </c>
      <c r="O234" s="8">
        <f>VLOOKUP(A234,'Absolute Total Monosaccharide C'!$E$2:$T$999,13)</f>
        <v>0</v>
      </c>
      <c r="P234" s="8">
        <f>VLOOKUP(A234,'Absolute Total Monosaccharide C'!$E$2:$T$999,14)</f>
        <v>0.006044</v>
      </c>
      <c r="Q234" s="8">
        <f>VLOOKUP(A234,'Absolute Total Monosaccharide C'!$E$2:$T$999,15)</f>
        <v>0</v>
      </c>
      <c r="R234" s="8">
        <f>VLOOKUP(A234,'Absolute Total Monosaccharide C'!$E$2:$T$999,16)</f>
        <v>0.000607</v>
      </c>
      <c r="S234" s="110">
        <f>VLOOKUP(A234,'Absolute Total Monosaccharide C'!$E$2:$T$999,2)</f>
        <v>9.67</v>
      </c>
      <c r="U234" s="8">
        <f t="shared" si="1"/>
        <v>0.03806</v>
      </c>
      <c r="V234" s="2">
        <f t="shared" si="2"/>
        <v>120</v>
      </c>
      <c r="W234" s="8">
        <f t="shared" si="3"/>
        <v>205</v>
      </c>
      <c r="X234" s="8">
        <f t="shared" si="4"/>
        <v>58</v>
      </c>
      <c r="Y234" s="8">
        <f t="shared" si="5"/>
        <v>351</v>
      </c>
      <c r="Z234" s="8">
        <f t="shared" si="6"/>
        <v>384</v>
      </c>
      <c r="AA234" s="8">
        <f t="shared" si="7"/>
        <v>263</v>
      </c>
      <c r="AB234" s="8">
        <f t="shared" si="8"/>
        <v>556</v>
      </c>
    </row>
    <row r="235" hidden="1">
      <c r="A235" s="2" t="s">
        <v>433</v>
      </c>
      <c r="B235" s="8" t="str">
        <f>VLOOKUP(A235,'Food Encyclopedia'!$C$2:$K$999,3)&amp;","&amp;VLOOKUP(A235,'Food Encyclopedia'!$C$2:$K$999,4)&amp;","&amp;VLOOKUP(A235,'Food Encyclopedia'!$C$2:$K$999,5)&amp;","&amp;VLOOKUP(A235,'Food Encyclopedia'!$C$2:$K$999,6)</f>
        <v>Squash, spaghetti, flesh, fresh,Riverbend Fresh,,Vegetables</v>
      </c>
      <c r="C235" s="8" t="str">
        <f>VLOOKUP(A235,'Food Encyclopedia'!$C$2:$K$999,6)</f>
        <v>Vegetables</v>
      </c>
      <c r="D235" s="8" t="str">
        <f>VLOOKUP(A235,'Food Encyclopedia'!$C$2:$K$999,7)</f>
        <v>Vegetable</v>
      </c>
      <c r="E235" s="8">
        <f>VLOOKUP(A235,'Absolute Total Monosaccharide C'!$E$2:$T$999,3)</f>
        <v>0.245119</v>
      </c>
      <c r="F235" s="8">
        <f>VLOOKUP(A235,'Absolute Total Monosaccharide C'!$E$2:$T$999,4)</f>
        <v>0.021162</v>
      </c>
      <c r="G235" s="8">
        <f>VLOOKUP(A235,'Absolute Total Monosaccharide C'!$E$2:$T$999,5)</f>
        <v>0.015875</v>
      </c>
      <c r="H235" s="8">
        <f>VLOOKUP(A235,'Absolute Total Monosaccharide C'!$E$2:$T$999,6)</f>
        <v>0.009017</v>
      </c>
      <c r="I235" s="110">
        <f>VLOOKUP(A235,'Absolute Total Monosaccharide C'!$E$2:$T$999,7)</f>
        <v>0.004942</v>
      </c>
      <c r="J235" s="8">
        <f>VLOOKUP(A235,'Absolute Total Monosaccharide C'!$E$2:$T$999,8)</f>
        <v>0.002841</v>
      </c>
      <c r="K235" s="8">
        <f>VLOOKUP(A235,'Absolute Total Monosaccharide C'!$E$2:$T$999,9)</f>
        <v>0.003232</v>
      </c>
      <c r="L235" s="8">
        <f>VLOOKUP(A235,'Absolute Total Monosaccharide C'!$E$2:$T$999,10)</f>
        <v>0</v>
      </c>
      <c r="M235" s="8">
        <f>VLOOKUP(A235,'Absolute Total Monosaccharide C'!$E$2:$T$999,11)</f>
        <v>0.035936</v>
      </c>
      <c r="N235" s="8">
        <f>VLOOKUP(A235,'Absolute Total Monosaccharide C'!$E$2:$T$999,12)</f>
        <v>0</v>
      </c>
      <c r="O235" s="8">
        <f>VLOOKUP(A235,'Absolute Total Monosaccharide C'!$E$2:$T$999,13)</f>
        <v>0</v>
      </c>
      <c r="P235" s="8">
        <f>VLOOKUP(A235,'Absolute Total Monosaccharide C'!$E$2:$T$999,14)</f>
        <v>0.005118</v>
      </c>
      <c r="Q235" s="8">
        <f>VLOOKUP(A235,'Absolute Total Monosaccharide C'!$E$2:$T$999,15)</f>
        <v>0</v>
      </c>
      <c r="R235" s="8">
        <f>VLOOKUP(A235,'Absolute Total Monosaccharide C'!$E$2:$T$999,16)</f>
        <v>0.000908</v>
      </c>
      <c r="S235" s="110">
        <f>VLOOKUP(A235,'Absolute Total Monosaccharide C'!$E$2:$T$999,2)</f>
        <v>10.31</v>
      </c>
      <c r="T235" s="2">
        <v>0.920283653</v>
      </c>
      <c r="U235" s="8">
        <f t="shared" si="1"/>
        <v>0.013959</v>
      </c>
      <c r="V235" s="2">
        <f t="shared" si="2"/>
        <v>437</v>
      </c>
      <c r="W235" s="8">
        <f t="shared" si="3"/>
        <v>519</v>
      </c>
      <c r="X235" s="8">
        <f t="shared" si="4"/>
        <v>244</v>
      </c>
      <c r="Y235" s="63">
        <f t="shared" si="5"/>
        <v>42</v>
      </c>
      <c r="Z235" s="8">
        <f t="shared" si="6"/>
        <v>55</v>
      </c>
      <c r="AA235" s="8">
        <f t="shared" si="7"/>
        <v>763</v>
      </c>
      <c r="AB235" s="8">
        <f t="shared" si="8"/>
        <v>561</v>
      </c>
    </row>
    <row r="236" hidden="1">
      <c r="A236" s="2" t="s">
        <v>328</v>
      </c>
      <c r="B236" s="8" t="str">
        <f>VLOOKUP(A236,'Food Encyclopedia'!$C$2:$K$999,3)&amp;","&amp;VLOOKUP(A236,'Food Encyclopedia'!$C$2:$K$999,4)&amp;","&amp;VLOOKUP(A236,'Food Encyclopedia'!$C$2:$K$999,5)&amp;","&amp;VLOOKUP(A236,'Food Encyclopedia'!$C$2:$K$999,6)</f>
        <v>Jicama, NA, flesh, fresh,Melissa's,,Vegetables</v>
      </c>
      <c r="C236" s="8" t="str">
        <f>VLOOKUP(A236,'Food Encyclopedia'!$C$2:$K$999,6)</f>
        <v>Vegetables</v>
      </c>
      <c r="D236" s="8" t="str">
        <f>VLOOKUP(A236,'Food Encyclopedia'!$C$2:$K$999,7)</f>
        <v>Vegetable</v>
      </c>
      <c r="E236" s="8">
        <f>VLOOKUP(A236,'Absolute Total Monosaccharide C'!$E$2:$T$999,3)</f>
        <v>0.525358</v>
      </c>
      <c r="F236" s="8">
        <f>VLOOKUP(A236,'Absolute Total Monosaccharide C'!$E$2:$T$999,4)</f>
        <v>0.009984</v>
      </c>
      <c r="G236" s="8">
        <f>VLOOKUP(A236,'Absolute Total Monosaccharide C'!$E$2:$T$999,5)</f>
        <v>0.064023</v>
      </c>
      <c r="H236" s="8">
        <f>VLOOKUP(A236,'Absolute Total Monosaccharide C'!$E$2:$T$999,6)</f>
        <v>0.002739</v>
      </c>
      <c r="I236" s="110">
        <f>VLOOKUP(A236,'Absolute Total Monosaccharide C'!$E$2:$T$999,7)</f>
        <v>0.008172</v>
      </c>
      <c r="J236" s="8">
        <f>VLOOKUP(A236,'Absolute Total Monosaccharide C'!$E$2:$T$999,8)</f>
        <v>0.000686</v>
      </c>
      <c r="K236" s="8">
        <f>VLOOKUP(A236,'Absolute Total Monosaccharide C'!$E$2:$T$999,9)</f>
        <v>0.00138</v>
      </c>
      <c r="L236" s="8">
        <f>VLOOKUP(A236,'Absolute Total Monosaccharide C'!$E$2:$T$999,10)</f>
        <v>0</v>
      </c>
      <c r="M236" s="8">
        <f>VLOOKUP(A236,'Absolute Total Monosaccharide C'!$E$2:$T$999,11)</f>
        <v>0.021158</v>
      </c>
      <c r="N236" s="8">
        <f>VLOOKUP(A236,'Absolute Total Monosaccharide C'!$E$2:$T$999,12)</f>
        <v>0</v>
      </c>
      <c r="O236" s="8">
        <f>VLOOKUP(A236,'Absolute Total Monosaccharide C'!$E$2:$T$999,13)</f>
        <v>0</v>
      </c>
      <c r="P236" s="8">
        <f>VLOOKUP(A236,'Absolute Total Monosaccharide C'!$E$2:$T$999,14)</f>
        <v>0</v>
      </c>
      <c r="Q236" s="8">
        <f>VLOOKUP(A236,'Absolute Total Monosaccharide C'!$E$2:$T$999,15)</f>
        <v>0</v>
      </c>
      <c r="R236" s="8">
        <f>VLOOKUP(A236,'Absolute Total Monosaccharide C'!$E$2:$T$999,16)</f>
        <v>0</v>
      </c>
      <c r="S236" s="110">
        <f>VLOOKUP(A236,'Absolute Total Monosaccharide C'!$E$2:$T$999,2)</f>
        <v>10.18</v>
      </c>
      <c r="T236" s="2">
        <v>1.076761767</v>
      </c>
      <c r="U236" s="8">
        <f t="shared" si="1"/>
        <v>0.010911</v>
      </c>
      <c r="V236" s="2">
        <f t="shared" si="2"/>
        <v>494</v>
      </c>
      <c r="W236" s="8">
        <f t="shared" si="3"/>
        <v>421</v>
      </c>
      <c r="X236" s="8">
        <f t="shared" si="4"/>
        <v>482</v>
      </c>
      <c r="Y236" s="8">
        <f t="shared" si="5"/>
        <v>124</v>
      </c>
      <c r="Z236" s="8">
        <f t="shared" si="6"/>
        <v>220</v>
      </c>
      <c r="AA236" s="8">
        <f t="shared" si="7"/>
        <v>903</v>
      </c>
      <c r="AB236" s="8">
        <f t="shared" si="8"/>
        <v>545</v>
      </c>
    </row>
    <row r="237" hidden="1">
      <c r="A237" s="2" t="s">
        <v>1215</v>
      </c>
      <c r="B237" s="8" t="str">
        <f>VLOOKUP(A237,'Food Encyclopedia'!$C$2:$K$999,3)&amp;","&amp;VLOOKUP(A237,'Food Encyclopedia'!$C$2:$K$999,4)&amp;","&amp;VLOOKUP(A237,'Food Encyclopedia'!$C$2:$K$999,5)&amp;","&amp;VLOOKUP(A237,'Food Encyclopedia'!$C$2:$K$999,6)</f>
        <v>Quinoa, tri-color, whole grain, dried,Bob's Red Mill,Organic Whole Grain: Tri-color Quinoa,Grain Products</v>
      </c>
      <c r="C237" s="8" t="str">
        <f>VLOOKUP(A237,'Food Encyclopedia'!$C$2:$K$999,6)</f>
        <v>Grain Products</v>
      </c>
      <c r="D237" s="8" t="str">
        <f>VLOOKUP(A237,'Food Encyclopedia'!$C$2:$K$999,7)</f>
        <v>Grains</v>
      </c>
      <c r="E237" s="8">
        <f>VLOOKUP(A237,'Absolute Total Monosaccharide C'!$E$2:$T$999,3)</f>
        <v>0.509129</v>
      </c>
      <c r="F237" s="8">
        <f>VLOOKUP(A237,'Absolute Total Monosaccharide C'!$E$2:$T$999,4)</f>
        <v>0.003697</v>
      </c>
      <c r="G237" s="8">
        <f>VLOOKUP(A237,'Absolute Total Monosaccharide C'!$E$2:$T$999,5)</f>
        <v>0.003205</v>
      </c>
      <c r="H237" s="8">
        <f>VLOOKUP(A237,'Absolute Total Monosaccharide C'!$E$2:$T$999,6)</f>
        <v>0.001057</v>
      </c>
      <c r="I237" s="110">
        <f>VLOOKUP(A237,'Absolute Total Monosaccharide C'!$E$2:$T$999,7)</f>
        <v>0.019942</v>
      </c>
      <c r="J237" s="8">
        <f>VLOOKUP(A237,'Absolute Total Monosaccharide C'!$E$2:$T$999,8)</f>
        <v>0.001025</v>
      </c>
      <c r="K237" s="8">
        <f>VLOOKUP(A237,'Absolute Total Monosaccharide C'!$E$2:$T$999,9)</f>
        <v>0.000639</v>
      </c>
      <c r="L237" s="8">
        <f>VLOOKUP(A237,'Absolute Total Monosaccharide C'!$E$2:$T$999,10)</f>
        <v>0.000166</v>
      </c>
      <c r="M237" s="8">
        <f>VLOOKUP(A237,'Absolute Total Monosaccharide C'!$E$2:$T$999,11)</f>
        <v>0.001777</v>
      </c>
      <c r="N237" s="8">
        <f>VLOOKUP(A237,'Absolute Total Monosaccharide C'!$E$2:$T$999,12)</f>
        <v>0</v>
      </c>
      <c r="O237" s="8">
        <f>VLOOKUP(A237,'Absolute Total Monosaccharide C'!$E$2:$T$999,13)</f>
        <v>0</v>
      </c>
      <c r="P237" s="8">
        <f>VLOOKUP(A237,'Absolute Total Monosaccharide C'!$E$2:$T$999,14)</f>
        <v>0.000541</v>
      </c>
      <c r="Q237" s="8">
        <f>VLOOKUP(A237,'Absolute Total Monosaccharide C'!$E$2:$T$999,15)</f>
        <v>0</v>
      </c>
      <c r="R237" s="8">
        <f>VLOOKUP(A237,'Absolute Total Monosaccharide C'!$E$2:$T$999,16)</f>
        <v>0.001115</v>
      </c>
      <c r="S237" s="110">
        <f>VLOOKUP(A237,'Absolute Total Monosaccharide C'!$E$2:$T$999,2)</f>
        <v>9.527</v>
      </c>
      <c r="U237" s="8">
        <f t="shared" si="1"/>
        <v>0.020999</v>
      </c>
      <c r="V237" s="2">
        <f t="shared" si="2"/>
        <v>316</v>
      </c>
      <c r="W237" s="8">
        <f t="shared" si="3"/>
        <v>151</v>
      </c>
      <c r="X237" s="8">
        <f t="shared" si="4"/>
        <v>585</v>
      </c>
      <c r="Y237" s="8">
        <f t="shared" si="5"/>
        <v>443</v>
      </c>
      <c r="Z237" s="8">
        <f t="shared" si="6"/>
        <v>400</v>
      </c>
      <c r="AA237" s="8">
        <f t="shared" si="7"/>
        <v>736</v>
      </c>
      <c r="AB237" s="8">
        <f t="shared" si="8"/>
        <v>594</v>
      </c>
    </row>
    <row r="238" hidden="1">
      <c r="A238" s="2" t="s">
        <v>871</v>
      </c>
      <c r="B238" s="8" t="str">
        <f>VLOOKUP(A238,'Food Encyclopedia'!$C$2:$K$999,3)&amp;","&amp;VLOOKUP(A238,'Food Encyclopedia'!$C$2:$K$999,4)&amp;","&amp;VLOOKUP(A238,'Food Encyclopedia'!$C$2:$K$999,5)&amp;","&amp;VLOOKUP(A238,'Food Encyclopedia'!$C$2:$K$999,6)</f>
        <v>Real Food For Babies, commercial product, jar,Beech-Nut Naturals,Apples, kales, Stage 2 (6+ months),Fruits</v>
      </c>
      <c r="C238" s="8" t="str">
        <f>VLOOKUP(A238,'Food Encyclopedia'!$C$2:$K$999,6)</f>
        <v>Fruits</v>
      </c>
      <c r="D238" s="8" t="str">
        <f>VLOOKUP(A238,'Food Encyclopedia'!$C$2:$K$999,7)</f>
        <v>Commercial weaning</v>
      </c>
      <c r="E238" s="8">
        <f>VLOOKUP(A238,'Absolute Total Monosaccharide C'!$E$2:$T$999,3)</f>
        <v>0.209921</v>
      </c>
      <c r="F238" s="8">
        <f>VLOOKUP(A238,'Absolute Total Monosaccharide C'!$E$2:$T$999,4)</f>
        <v>0.013304</v>
      </c>
      <c r="G238" s="8">
        <f>VLOOKUP(A238,'Absolute Total Monosaccharide C'!$E$2:$T$999,5)</f>
        <v>0.326359</v>
      </c>
      <c r="H238" s="8">
        <f>VLOOKUP(A238,'Absolute Total Monosaccharide C'!$E$2:$T$999,6)</f>
        <v>0.011609</v>
      </c>
      <c r="I238" s="110">
        <f>VLOOKUP(A238,'Absolute Total Monosaccharide C'!$E$2:$T$999,7)</f>
        <v>0.011644</v>
      </c>
      <c r="J238" s="8">
        <f>VLOOKUP(A238,'Absolute Total Monosaccharide C'!$E$2:$T$999,8)</f>
        <v>0.00244</v>
      </c>
      <c r="K238" s="8">
        <f>VLOOKUP(A238,'Absolute Total Monosaccharide C'!$E$2:$T$999,9)</f>
        <v>0.001198</v>
      </c>
      <c r="L238" s="8">
        <f>VLOOKUP(A238,'Absolute Total Monosaccharide C'!$E$2:$T$999,10)</f>
        <v>0</v>
      </c>
      <c r="M238" s="8">
        <f>VLOOKUP(A238,'Absolute Total Monosaccharide C'!$E$2:$T$999,11)</f>
        <v>0.014256</v>
      </c>
      <c r="N238" s="8">
        <f>VLOOKUP(A238,'Absolute Total Monosaccharide C'!$E$2:$T$999,12)</f>
        <v>0</v>
      </c>
      <c r="O238" s="8">
        <f>VLOOKUP(A238,'Absolute Total Monosaccharide C'!$E$2:$T$999,13)</f>
        <v>0</v>
      </c>
      <c r="P238" s="8">
        <f>VLOOKUP(A238,'Absolute Total Monosaccharide C'!$E$2:$T$999,14)</f>
        <v>0.002132</v>
      </c>
      <c r="Q238" s="8">
        <f>VLOOKUP(A238,'Absolute Total Monosaccharide C'!$E$2:$T$999,15)</f>
        <v>0.000304</v>
      </c>
      <c r="R238" s="8">
        <f>VLOOKUP(A238,'Absolute Total Monosaccharide C'!$E$2:$T$999,16)</f>
        <v>0</v>
      </c>
      <c r="S238" s="110">
        <f>VLOOKUP(A238,'Absolute Total Monosaccharide C'!$E$2:$T$999,2)</f>
        <v>10.07</v>
      </c>
      <c r="T238" s="2">
        <v>0.816431862</v>
      </c>
      <c r="U238" s="8">
        <f t="shared" si="1"/>
        <v>0.023253</v>
      </c>
      <c r="V238" s="2">
        <f t="shared" si="2"/>
        <v>282</v>
      </c>
      <c r="W238" s="8">
        <f t="shared" si="3"/>
        <v>304</v>
      </c>
      <c r="X238" s="8">
        <f t="shared" si="4"/>
        <v>178</v>
      </c>
      <c r="Y238" s="8">
        <f t="shared" si="5"/>
        <v>236</v>
      </c>
      <c r="Z238" s="8">
        <f t="shared" si="6"/>
        <v>264</v>
      </c>
      <c r="AA238" s="8">
        <f t="shared" si="7"/>
        <v>482</v>
      </c>
      <c r="AB238" s="8">
        <f t="shared" si="8"/>
        <v>540</v>
      </c>
    </row>
    <row r="239" hidden="1">
      <c r="A239" s="2" t="s">
        <v>1184</v>
      </c>
      <c r="B239" s="8" t="str">
        <f>VLOOKUP(A239,'Food Encyclopedia'!$C$2:$K$999,3)&amp;","&amp;VLOOKUP(A239,'Food Encyclopedia'!$C$2:$K$999,4)&amp;","&amp;VLOOKUP(A239,'Food Encyclopedia'!$C$2:$K$999,5)&amp;","&amp;VLOOKUP(A239,'Food Encyclopedia'!$C$2:$K$999,6)</f>
        <v>Pasta, fusilli (green lentil), NA, dried,Organics,,Beans, Peas, Legumes, Nuts, Seeds</v>
      </c>
      <c r="C239" s="8" t="str">
        <f>VLOOKUP(A239,'Food Encyclopedia'!$C$2:$K$999,6)</f>
        <v>Beans, Peas, Legumes, Nuts, Seeds</v>
      </c>
      <c r="D239" s="8" t="str">
        <f>VLOOKUP(A239,'Food Encyclopedia'!$C$2:$K$999,7)</f>
        <v>Pasta</v>
      </c>
      <c r="E239" s="8">
        <f>VLOOKUP(A239,'Absolute Total Monosaccharide C'!$E$2:$T$999,3)</f>
        <v>0.601687</v>
      </c>
      <c r="F239" s="8">
        <f>VLOOKUP(A239,'Absolute Total Monosaccharide C'!$E$2:$T$999,4)</f>
        <v>0.024593</v>
      </c>
      <c r="G239" s="8">
        <f>VLOOKUP(A239,'Absolute Total Monosaccharide C'!$E$2:$T$999,5)</f>
        <v>0</v>
      </c>
      <c r="H239" s="8">
        <f>VLOOKUP(A239,'Absolute Total Monosaccharide C'!$E$2:$T$999,6)</f>
        <v>0.002349</v>
      </c>
      <c r="I239" s="110">
        <f>VLOOKUP(A239,'Absolute Total Monosaccharide C'!$E$2:$T$999,7)</f>
        <v>0.018348</v>
      </c>
      <c r="J239" s="8">
        <f>VLOOKUP(A239,'Absolute Total Monosaccharide C'!$E$2:$T$999,8)</f>
        <v>0</v>
      </c>
      <c r="K239" s="8">
        <f>VLOOKUP(A239,'Absolute Total Monosaccharide C'!$E$2:$T$999,9)</f>
        <v>0.000904</v>
      </c>
      <c r="L239" s="8">
        <f>VLOOKUP(A239,'Absolute Total Monosaccharide C'!$E$2:$T$999,10)</f>
        <v>0</v>
      </c>
      <c r="M239" s="8">
        <f>VLOOKUP(A239,'Absolute Total Monosaccharide C'!$E$2:$T$999,11)</f>
        <v>0.003632</v>
      </c>
      <c r="N239" s="8">
        <f>VLOOKUP(A239,'Absolute Total Monosaccharide C'!$E$2:$T$999,12)</f>
        <v>0</v>
      </c>
      <c r="O239" s="8">
        <f>VLOOKUP(A239,'Absolute Total Monosaccharide C'!$E$2:$T$999,13)</f>
        <v>0</v>
      </c>
      <c r="P239" s="8">
        <f>VLOOKUP(A239,'Absolute Total Monosaccharide C'!$E$2:$T$999,14)</f>
        <v>0.000335</v>
      </c>
      <c r="Q239" s="8">
        <f>VLOOKUP(A239,'Absolute Total Monosaccharide C'!$E$2:$T$999,15)</f>
        <v>0</v>
      </c>
      <c r="R239" s="8">
        <f>VLOOKUP(A239,'Absolute Total Monosaccharide C'!$E$2:$T$999,16)</f>
        <v>0.000875</v>
      </c>
      <c r="S239" s="110">
        <f>VLOOKUP(A239,'Absolute Total Monosaccharide C'!$E$2:$T$999,2)</f>
        <v>10.39</v>
      </c>
      <c r="U239" s="8">
        <f t="shared" si="1"/>
        <v>0.020697</v>
      </c>
      <c r="V239" s="2">
        <f t="shared" si="2"/>
        <v>322</v>
      </c>
      <c r="W239" s="8">
        <f t="shared" si="3"/>
        <v>171</v>
      </c>
      <c r="X239" s="8">
        <f t="shared" si="4"/>
        <v>501</v>
      </c>
      <c r="Y239" s="8">
        <f t="shared" si="5"/>
        <v>415</v>
      </c>
      <c r="Z239" s="8">
        <f t="shared" si="6"/>
        <v>329</v>
      </c>
      <c r="AA239" s="8">
        <f t="shared" si="7"/>
        <v>672</v>
      </c>
      <c r="AB239" s="8">
        <f t="shared" si="8"/>
        <v>586</v>
      </c>
    </row>
    <row r="240" hidden="1">
      <c r="A240" s="2" t="s">
        <v>1561</v>
      </c>
      <c r="B240" s="8" t="str">
        <f>VLOOKUP(A240,'Food Encyclopedia'!$C$2:$K$999,3)&amp;","&amp;VLOOKUP(A240,'Food Encyclopedia'!$C$2:$K$999,4)&amp;","&amp;VLOOKUP(A240,'Food Encyclopedia'!$C$2:$K$999,5)&amp;","&amp;VLOOKUP(A240,'Food Encyclopedia'!$C$2:$K$999,6)</f>
        <v>sunflower , NA, seed, hulled,Nuggets foods,,Beans, Peas, Legumes, Nuts, Seeds</v>
      </c>
      <c r="C240" s="8" t="str">
        <f>VLOOKUP(A240,'Food Encyclopedia'!$C$2:$K$999,6)</f>
        <v>Beans, Peas, Legumes, Nuts, Seeds</v>
      </c>
      <c r="D240" s="8" t="str">
        <f>VLOOKUP(A240,'Food Encyclopedia'!$C$2:$K$999,7)</f>
        <v>Nuts/Seeds</v>
      </c>
      <c r="E240" s="8">
        <f>VLOOKUP(A240,'Absolute Total Monosaccharide C'!$E$2:$T$999,3)</f>
        <v>0.014951</v>
      </c>
      <c r="F240" s="8">
        <f>VLOOKUP(A240,'Absolute Total Monosaccharide C'!$E$2:$T$999,4)</f>
        <v>0.006676</v>
      </c>
      <c r="G240" s="8">
        <f>VLOOKUP(A240,'Absolute Total Monosaccharide C'!$E$2:$T$999,5)</f>
        <v>0.003564</v>
      </c>
      <c r="H240" s="8">
        <f>VLOOKUP(A240,'Absolute Total Monosaccharide C'!$E$2:$T$999,6)</f>
        <v>0.002713</v>
      </c>
      <c r="I240" s="110">
        <f>VLOOKUP(A240,'Absolute Total Monosaccharide C'!$E$2:$T$999,7)</f>
        <v>0.022718</v>
      </c>
      <c r="J240" s="8">
        <f>VLOOKUP(A240,'Absolute Total Monosaccharide C'!$E$2:$T$999,8)</f>
        <v>0.000852</v>
      </c>
      <c r="K240" s="8">
        <f>VLOOKUP(A240,'Absolute Total Monosaccharide C'!$E$2:$T$999,9)</f>
        <v>0.000468</v>
      </c>
      <c r="L240" s="111">
        <f>VLOOKUP(A240,'Absolute Total Monosaccharide C'!$E$2:$T$999,10)</f>
        <v>0.0000561</v>
      </c>
      <c r="M240" s="8">
        <f>VLOOKUP(A240,'Absolute Total Monosaccharide C'!$E$2:$T$999,11)</f>
        <v>0.00081</v>
      </c>
      <c r="N240" s="8">
        <f>VLOOKUP(A240,'Absolute Total Monosaccharide C'!$E$2:$T$999,12)</f>
        <v>0</v>
      </c>
      <c r="O240" s="8">
        <f>VLOOKUP(A240,'Absolute Total Monosaccharide C'!$E$2:$T$999,13)</f>
        <v>0</v>
      </c>
      <c r="P240" s="8">
        <f>VLOOKUP(A240,'Absolute Total Monosaccharide C'!$E$2:$T$999,14)</f>
        <v>0.001828</v>
      </c>
      <c r="Q240" s="8">
        <f>VLOOKUP(A240,'Absolute Total Monosaccharide C'!$E$2:$T$999,15)</f>
        <v>0</v>
      </c>
      <c r="R240" s="8">
        <f>VLOOKUP(A240,'Absolute Total Monosaccharide C'!$E$2:$T$999,16)</f>
        <v>0.000569</v>
      </c>
      <c r="S240" s="110">
        <f>VLOOKUP(A240,'Absolute Total Monosaccharide C'!$E$2:$T$999,2)</f>
        <v>9.753</v>
      </c>
      <c r="U240" s="8">
        <f t="shared" si="1"/>
        <v>0.025431</v>
      </c>
      <c r="V240" s="2">
        <f t="shared" si="2"/>
        <v>244</v>
      </c>
      <c r="W240" s="8">
        <f t="shared" si="3"/>
        <v>119</v>
      </c>
      <c r="X240" s="8">
        <f t="shared" si="4"/>
        <v>486</v>
      </c>
      <c r="Y240" s="8">
        <f t="shared" si="5"/>
        <v>480</v>
      </c>
      <c r="Z240" s="8">
        <f t="shared" si="6"/>
        <v>446</v>
      </c>
      <c r="AA240" s="8">
        <f t="shared" si="7"/>
        <v>605</v>
      </c>
      <c r="AB240" s="8">
        <f t="shared" si="8"/>
        <v>599</v>
      </c>
    </row>
    <row r="241" hidden="1">
      <c r="A241" s="2" t="s">
        <v>1553</v>
      </c>
      <c r="B241" s="8" t="str">
        <f>VLOOKUP(A241,'Food Encyclopedia'!$C$2:$K$999,3)&amp;","&amp;VLOOKUP(A241,'Food Encyclopedia'!$C$2:$K$999,4)&amp;","&amp;VLOOKUP(A241,'Food Encyclopedia'!$C$2:$K$999,5)&amp;","&amp;VLOOKUP(A241,'Food Encyclopedia'!$C$2:$K$999,6)</f>
        <v>pistachio, NA, NA, fresh,Fiddyment Farms,California Pistachios, lightly salted,Beans, Peas, Legumes, Nuts, Seeds</v>
      </c>
      <c r="C241" s="8" t="str">
        <f>VLOOKUP(A241,'Food Encyclopedia'!$C$2:$K$999,6)</f>
        <v>Beans, Peas, Legumes, Nuts, Seeds</v>
      </c>
      <c r="D241" s="8" t="str">
        <f>VLOOKUP(A241,'Food Encyclopedia'!$C$2:$K$999,7)</f>
        <v>Nuts/Seeds</v>
      </c>
      <c r="E241" s="8">
        <f>VLOOKUP(A241,'Absolute Total Monosaccharide C'!$E$2:$T$999,3)</f>
        <v>0.038599</v>
      </c>
      <c r="F241" s="8">
        <f>VLOOKUP(A241,'Absolute Total Monosaccharide C'!$E$2:$T$999,4)</f>
        <v>0.012871</v>
      </c>
      <c r="G241" s="8">
        <f>VLOOKUP(A241,'Absolute Total Monosaccharide C'!$E$2:$T$999,5)</f>
        <v>0.006842</v>
      </c>
      <c r="H241" s="8">
        <f>VLOOKUP(A241,'Absolute Total Monosaccharide C'!$E$2:$T$999,6)</f>
        <v>0.001811</v>
      </c>
      <c r="I241" s="110">
        <f>VLOOKUP(A241,'Absolute Total Monosaccharide C'!$E$2:$T$999,7)</f>
        <v>0.021753</v>
      </c>
      <c r="J241" s="8">
        <f>VLOOKUP(A241,'Absolute Total Monosaccharide C'!$E$2:$T$999,8)</f>
        <v>0.001052</v>
      </c>
      <c r="K241" s="8">
        <f>VLOOKUP(A241,'Absolute Total Monosaccharide C'!$E$2:$T$999,9)</f>
        <v>0.000601</v>
      </c>
      <c r="L241" s="111">
        <f>VLOOKUP(A241,'Absolute Total Monosaccharide C'!$E$2:$T$999,10)</f>
        <v>0.0000473</v>
      </c>
      <c r="M241" s="8">
        <f>VLOOKUP(A241,'Absolute Total Monosaccharide C'!$E$2:$T$999,11)</f>
        <v>0.001066</v>
      </c>
      <c r="N241" s="8">
        <f>VLOOKUP(A241,'Absolute Total Monosaccharide C'!$E$2:$T$999,12)</f>
        <v>0</v>
      </c>
      <c r="O241" s="8">
        <f>VLOOKUP(A241,'Absolute Total Monosaccharide C'!$E$2:$T$999,13)</f>
        <v>0</v>
      </c>
      <c r="P241" s="8">
        <f>VLOOKUP(A241,'Absolute Total Monosaccharide C'!$E$2:$T$999,14)</f>
        <v>0.000539</v>
      </c>
      <c r="Q241" s="8">
        <f>VLOOKUP(A241,'Absolute Total Monosaccharide C'!$E$2:$T$999,15)</f>
        <v>0</v>
      </c>
      <c r="R241" s="8">
        <f>VLOOKUP(A241,'Absolute Total Monosaccharide C'!$E$2:$T$999,16)</f>
        <v>0.000548</v>
      </c>
      <c r="S241" s="110">
        <f>VLOOKUP(A241,'Absolute Total Monosaccharide C'!$E$2:$T$999,2)</f>
        <v>10.524</v>
      </c>
      <c r="U241" s="8">
        <f t="shared" si="1"/>
        <v>0.023564</v>
      </c>
      <c r="V241" s="2">
        <f t="shared" si="2"/>
        <v>274</v>
      </c>
      <c r="W241" s="8">
        <f t="shared" si="3"/>
        <v>131</v>
      </c>
      <c r="X241" s="8">
        <f t="shared" si="4"/>
        <v>543</v>
      </c>
      <c r="Y241" s="8">
        <f t="shared" si="5"/>
        <v>470</v>
      </c>
      <c r="Z241" s="8">
        <f t="shared" si="6"/>
        <v>410</v>
      </c>
      <c r="AA241" s="8">
        <f t="shared" si="7"/>
        <v>674</v>
      </c>
      <c r="AB241" s="8">
        <f t="shared" si="8"/>
        <v>601</v>
      </c>
    </row>
    <row r="242" hidden="1">
      <c r="A242" s="2" t="s">
        <v>169</v>
      </c>
      <c r="B242" s="8" t="str">
        <f>VLOOKUP(A242,'Food Encyclopedia'!$C$2:$K$999,3)&amp;","&amp;VLOOKUP(A242,'Food Encyclopedia'!$C$2:$K$999,4)&amp;","&amp;VLOOKUP(A242,'Food Encyclopedia'!$C$2:$K$999,5)&amp;","&amp;VLOOKUP(A242,'Food Encyclopedia'!$C$2:$K$999,6)</f>
        <v>Pear, bartlett, flesh only, fresh,NA,,Fruits</v>
      </c>
      <c r="C242" s="8" t="str">
        <f>VLOOKUP(A242,'Food Encyclopedia'!$C$2:$K$999,6)</f>
        <v>Fruits</v>
      </c>
      <c r="D242" s="8" t="str">
        <f>VLOOKUP(A242,'Food Encyclopedia'!$C$2:$K$999,7)</f>
        <v>Fruit</v>
      </c>
      <c r="E242" s="8">
        <f>VLOOKUP(A242,'Absolute Total Monosaccharide C'!$E$2:$T$999,3)</f>
        <v>0.153847</v>
      </c>
      <c r="F242" s="8">
        <f>VLOOKUP(A242,'Absolute Total Monosaccharide C'!$E$2:$T$999,4)</f>
        <v>0.005059</v>
      </c>
      <c r="G242" s="8">
        <f>VLOOKUP(A242,'Absolute Total Monosaccharide C'!$E$2:$T$999,5)</f>
        <v>0.208548</v>
      </c>
      <c r="H242" s="8">
        <f>VLOOKUP(A242,'Absolute Total Monosaccharide C'!$E$2:$T$999,6)</f>
        <v>0.008025</v>
      </c>
      <c r="I242" s="110">
        <f>VLOOKUP(A242,'Absolute Total Monosaccharide C'!$E$2:$T$999,7)</f>
        <v>0.014159</v>
      </c>
      <c r="J242" s="8">
        <f>VLOOKUP(A242,'Absolute Total Monosaccharide C'!$E$2:$T$999,8)</f>
        <v>0.001161</v>
      </c>
      <c r="K242" s="8">
        <f>VLOOKUP(A242,'Absolute Total Monosaccharide C'!$E$2:$T$999,9)</f>
        <v>0.000763</v>
      </c>
      <c r="L242" s="8">
        <f>VLOOKUP(A242,'Absolute Total Monosaccharide C'!$E$2:$T$999,10)</f>
        <v>0</v>
      </c>
      <c r="M242" s="8">
        <f>VLOOKUP(A242,'Absolute Total Monosaccharide C'!$E$2:$T$999,11)</f>
        <v>0.01087</v>
      </c>
      <c r="N242" s="8">
        <f>VLOOKUP(A242,'Absolute Total Monosaccharide C'!$E$2:$T$999,12)</f>
        <v>0</v>
      </c>
      <c r="O242" s="8">
        <f>VLOOKUP(A242,'Absolute Total Monosaccharide C'!$E$2:$T$999,13)</f>
        <v>0</v>
      </c>
      <c r="P242" s="8">
        <f>VLOOKUP(A242,'Absolute Total Monosaccharide C'!$E$2:$T$999,14)</f>
        <v>0</v>
      </c>
      <c r="Q242" s="8">
        <f>VLOOKUP(A242,'Absolute Total Monosaccharide C'!$E$2:$T$999,15)</f>
        <v>0</v>
      </c>
      <c r="R242" s="8">
        <f>VLOOKUP(A242,'Absolute Total Monosaccharide C'!$E$2:$T$999,16)</f>
        <v>0</v>
      </c>
      <c r="S242" s="110">
        <f>VLOOKUP(A242,'Absolute Total Monosaccharide C'!$E$2:$T$999,2)</f>
        <v>10.47</v>
      </c>
      <c r="U242" s="8">
        <f t="shared" si="1"/>
        <v>0.022184</v>
      </c>
      <c r="V242" s="2">
        <f t="shared" si="2"/>
        <v>298</v>
      </c>
      <c r="W242" s="8">
        <f t="shared" si="3"/>
        <v>247</v>
      </c>
      <c r="X242" s="8">
        <f t="shared" si="4"/>
        <v>273</v>
      </c>
      <c r="Y242" s="8">
        <f t="shared" si="5"/>
        <v>307</v>
      </c>
      <c r="Z242" s="8">
        <f t="shared" si="6"/>
        <v>367</v>
      </c>
      <c r="AA242" s="8">
        <f t="shared" si="7"/>
        <v>520</v>
      </c>
      <c r="AB242" s="8">
        <f t="shared" si="8"/>
        <v>554</v>
      </c>
    </row>
    <row r="243" hidden="1">
      <c r="A243" s="2" t="s">
        <v>1135</v>
      </c>
      <c r="B243" s="8" t="str">
        <f>VLOOKUP(A243,'Food Encyclopedia'!$C$2:$K$999,3)&amp;","&amp;VLOOKUP(A243,'Food Encyclopedia'!$C$2:$K$999,4)&amp;","&amp;VLOOKUP(A243,'Food Encyclopedia'!$C$2:$K$999,5)&amp;","&amp;VLOOKUP(A243,'Food Encyclopedia'!$C$2:$K$999,6)</f>
        <v>Cereal, multigrain, commercial product, fresh,Gerber,Cereal: multigrain, Sitter (2nd Food),Grain Products</v>
      </c>
      <c r="C243" s="8" t="str">
        <f>VLOOKUP(A243,'Food Encyclopedia'!$C$2:$K$999,6)</f>
        <v>Grain Products</v>
      </c>
      <c r="D243" s="8" t="str">
        <f>VLOOKUP(A243,'Food Encyclopedia'!$C$2:$K$999,7)</f>
        <v>Cereal</v>
      </c>
      <c r="E243" s="8">
        <f>VLOOKUP(A243,'Absolute Total Monosaccharide C'!$E$2:$T$999,3)</f>
        <v>0.740314</v>
      </c>
      <c r="F243" s="8">
        <f>VLOOKUP(A243,'Absolute Total Monosaccharide C'!$E$2:$T$999,4)</f>
        <v>0.010886</v>
      </c>
      <c r="G243" s="8">
        <f>VLOOKUP(A243,'Absolute Total Monosaccharide C'!$E$2:$T$999,5)</f>
        <v>0</v>
      </c>
      <c r="H243" s="8">
        <f>VLOOKUP(A243,'Absolute Total Monosaccharide C'!$E$2:$T$999,6)</f>
        <v>0.031803</v>
      </c>
      <c r="I243" s="110">
        <f>VLOOKUP(A243,'Absolute Total Monosaccharide C'!$E$2:$T$999,7)</f>
        <v>0.02669</v>
      </c>
      <c r="J243" s="8">
        <f>VLOOKUP(A243,'Absolute Total Monosaccharide C'!$E$2:$T$999,8)</f>
        <v>0</v>
      </c>
      <c r="K243" s="8">
        <f>VLOOKUP(A243,'Absolute Total Monosaccharide C'!$E$2:$T$999,9)</f>
        <v>0.000138</v>
      </c>
      <c r="L243" s="8">
        <f>VLOOKUP(A243,'Absolute Total Monosaccharide C'!$E$2:$T$999,10)</f>
        <v>0</v>
      </c>
      <c r="M243" s="8">
        <f>VLOOKUP(A243,'Absolute Total Monosaccharide C'!$E$2:$T$999,11)</f>
        <v>0.000368</v>
      </c>
      <c r="N243" s="8">
        <f>VLOOKUP(A243,'Absolute Total Monosaccharide C'!$E$2:$T$999,12)</f>
        <v>0</v>
      </c>
      <c r="O243" s="8">
        <f>VLOOKUP(A243,'Absolute Total Monosaccharide C'!$E$2:$T$999,13)</f>
        <v>0</v>
      </c>
      <c r="P243" s="8">
        <f>VLOOKUP(A243,'Absolute Total Monosaccharide C'!$E$2:$T$999,14)</f>
        <v>0.003724</v>
      </c>
      <c r="Q243" s="8">
        <f>VLOOKUP(A243,'Absolute Total Monosaccharide C'!$E$2:$T$999,15)</f>
        <v>0</v>
      </c>
      <c r="R243" s="8">
        <f>VLOOKUP(A243,'Absolute Total Monosaccharide C'!$E$2:$T$999,16)</f>
        <v>0</v>
      </c>
      <c r="S243" s="110">
        <f>VLOOKUP(A243,'Absolute Total Monosaccharide C'!$E$2:$T$999,2)</f>
        <v>10.02</v>
      </c>
      <c r="U243" s="8">
        <f t="shared" si="1"/>
        <v>0.058493</v>
      </c>
      <c r="V243" s="24">
        <f t="shared" si="2"/>
        <v>42</v>
      </c>
      <c r="W243" s="8">
        <f t="shared" si="3"/>
        <v>86</v>
      </c>
      <c r="X243" s="63">
        <f t="shared" si="4"/>
        <v>32</v>
      </c>
      <c r="Y243" s="8">
        <f t="shared" si="5"/>
        <v>515</v>
      </c>
      <c r="Z243" s="8">
        <f t="shared" si="6"/>
        <v>527</v>
      </c>
      <c r="AA243" s="124">
        <f t="shared" si="7"/>
        <v>118</v>
      </c>
      <c r="AB243" s="8">
        <f t="shared" si="8"/>
        <v>601</v>
      </c>
    </row>
    <row r="244" hidden="1">
      <c r="A244" s="2" t="s">
        <v>854</v>
      </c>
      <c r="B244" s="8" t="str">
        <f>VLOOKUP(A244,'Food Encyclopedia'!$C$2:$K$999,3)&amp;","&amp;VLOOKUP(A244,'Food Encyclopedia'!$C$2:$K$999,4)&amp;","&amp;VLOOKUP(A244,'Food Encyclopedia'!$C$2:$K$999,5)&amp;","&amp;VLOOKUP(A244,'Food Encyclopedia'!$C$2:$K$999,6)</f>
        <v>Real Food For Babies, commercial product, jar,Beech-Nut Naturals,Carrots, Stage 1 (4+ months) (4+ months),Vegetables</v>
      </c>
      <c r="C244" s="8" t="str">
        <f>VLOOKUP(A244,'Food Encyclopedia'!$C$2:$K$999,6)</f>
        <v>Vegetables</v>
      </c>
      <c r="D244" s="8" t="str">
        <f>VLOOKUP(A244,'Food Encyclopedia'!$C$2:$K$999,7)</f>
        <v>Commercial weaning</v>
      </c>
      <c r="E244" s="8">
        <f>VLOOKUP(A244,'Absolute Total Monosaccharide C'!$E$2:$T$999,3)</f>
        <v>0.21022</v>
      </c>
      <c r="F244" s="8">
        <f>VLOOKUP(A244,'Absolute Total Monosaccharide C'!$E$2:$T$999,4)</f>
        <v>0.019768</v>
      </c>
      <c r="G244" s="8">
        <f>VLOOKUP(A244,'Absolute Total Monosaccharide C'!$E$2:$T$999,5)</f>
        <v>0.174689</v>
      </c>
      <c r="H244" s="8">
        <f>VLOOKUP(A244,'Absolute Total Monosaccharide C'!$E$2:$T$999,6)</f>
        <v>0.007871</v>
      </c>
      <c r="I244" s="110">
        <f>VLOOKUP(A244,'Absolute Total Monosaccharide C'!$E$2:$T$999,7)</f>
        <v>0.005186</v>
      </c>
      <c r="J244" s="8">
        <f>VLOOKUP(A244,'Absolute Total Monosaccharide C'!$E$2:$T$999,8)</f>
        <v>0.001285</v>
      </c>
      <c r="K244" s="8">
        <f>VLOOKUP(A244,'Absolute Total Monosaccharide C'!$E$2:$T$999,9)</f>
        <v>0.00256</v>
      </c>
      <c r="L244" s="8">
        <f>VLOOKUP(A244,'Absolute Total Monosaccharide C'!$E$2:$T$999,10)</f>
        <v>0</v>
      </c>
      <c r="M244" s="8">
        <f>VLOOKUP(A244,'Absolute Total Monosaccharide C'!$E$2:$T$999,11)</f>
        <v>0.030436</v>
      </c>
      <c r="N244" s="8">
        <f>VLOOKUP(A244,'Absolute Total Monosaccharide C'!$E$2:$T$999,12)</f>
        <v>0</v>
      </c>
      <c r="O244" s="8">
        <f>VLOOKUP(A244,'Absolute Total Monosaccharide C'!$E$2:$T$999,13)</f>
        <v>0</v>
      </c>
      <c r="P244" s="8">
        <f>VLOOKUP(A244,'Absolute Total Monosaccharide C'!$E$2:$T$999,14)</f>
        <v>0.003212</v>
      </c>
      <c r="Q244" s="8">
        <f>VLOOKUP(A244,'Absolute Total Monosaccharide C'!$E$2:$T$999,15)</f>
        <v>0.000686</v>
      </c>
      <c r="R244" s="8">
        <f>VLOOKUP(A244,'Absolute Total Monosaccharide C'!$E$2:$T$999,16)</f>
        <v>0</v>
      </c>
      <c r="S244" s="110">
        <f>VLOOKUP(A244,'Absolute Total Monosaccharide C'!$E$2:$T$999,2)</f>
        <v>10.16</v>
      </c>
      <c r="T244" s="2">
        <v>0.728706836</v>
      </c>
      <c r="U244" s="8">
        <f t="shared" si="1"/>
        <v>0.013057</v>
      </c>
      <c r="V244" s="2">
        <f t="shared" si="2"/>
        <v>456</v>
      </c>
      <c r="W244" s="8">
        <f t="shared" si="3"/>
        <v>508</v>
      </c>
      <c r="X244" s="8">
        <f t="shared" si="4"/>
        <v>280</v>
      </c>
      <c r="Y244" s="63">
        <f t="shared" si="5"/>
        <v>58</v>
      </c>
      <c r="Z244" s="8">
        <f t="shared" si="6"/>
        <v>85</v>
      </c>
      <c r="AA244" s="8">
        <f t="shared" si="7"/>
        <v>788</v>
      </c>
      <c r="AB244" s="8">
        <f t="shared" si="8"/>
        <v>566</v>
      </c>
    </row>
    <row r="245" hidden="1">
      <c r="A245" s="2" t="s">
        <v>537</v>
      </c>
      <c r="B245" s="8" t="str">
        <f>VLOOKUP(A245,'Food Encyclopedia'!$C$2:$K$999,3)&amp;","&amp;VLOOKUP(A245,'Food Encyclopedia'!$C$2:$K$999,4)&amp;","&amp;VLOOKUP(A245,'Food Encyclopedia'!$C$2:$K$999,5)&amp;","&amp;VLOOKUP(A245,'Food Encyclopedia'!$C$2:$K$999,6)</f>
        <v>Bread, whole grain, inside only, fresh,Oroweat,Whole Grains 12 Grain,Grain Products</v>
      </c>
      <c r="C245" s="8" t="str">
        <f>VLOOKUP(A245,'Food Encyclopedia'!$C$2:$K$999,6)</f>
        <v>Grain Products</v>
      </c>
      <c r="D245" s="8" t="str">
        <f>VLOOKUP(A245,'Food Encyclopedia'!$C$2:$K$999,7)</f>
        <v>Bread</v>
      </c>
      <c r="E245" s="8">
        <f>VLOOKUP(A245,'Absolute Total Monosaccharide C'!$E$2:$T$999,3)</f>
        <v>0.443123</v>
      </c>
      <c r="F245" s="8">
        <f>VLOOKUP(A245,'Absolute Total Monosaccharide C'!$E$2:$T$999,4)</f>
        <v>0.005851</v>
      </c>
      <c r="G245" s="8">
        <f>VLOOKUP(A245,'Absolute Total Monosaccharide C'!$E$2:$T$999,5)</f>
        <v>0.004092</v>
      </c>
      <c r="H245" s="8">
        <f>VLOOKUP(A245,'Absolute Total Monosaccharide C'!$E$2:$T$999,6)</f>
        <v>0.014475</v>
      </c>
      <c r="I245" s="110">
        <f>VLOOKUP(A245,'Absolute Total Monosaccharide C'!$E$2:$T$999,7)</f>
        <v>0.027211</v>
      </c>
      <c r="J245" s="8">
        <f>VLOOKUP(A245,'Absolute Total Monosaccharide C'!$E$2:$T$999,8)</f>
        <v>0.001056</v>
      </c>
      <c r="K245" s="8">
        <f>VLOOKUP(A245,'Absolute Total Monosaccharide C'!$E$2:$T$999,9)</f>
        <v>0.00016</v>
      </c>
      <c r="L245" s="8">
        <f>VLOOKUP(A245,'Absolute Total Monosaccharide C'!$E$2:$T$999,10)</f>
        <v>0.000113</v>
      </c>
      <c r="M245" s="8">
        <f>VLOOKUP(A245,'Absolute Total Monosaccharide C'!$E$2:$T$999,11)</f>
        <v>0.000289</v>
      </c>
      <c r="N245" s="8">
        <f>VLOOKUP(A245,'Absolute Total Monosaccharide C'!$E$2:$T$999,12)</f>
        <v>0</v>
      </c>
      <c r="O245" s="8">
        <f>VLOOKUP(A245,'Absolute Total Monosaccharide C'!$E$2:$T$999,13)</f>
        <v>0</v>
      </c>
      <c r="P245" s="8">
        <f>VLOOKUP(A245,'Absolute Total Monosaccharide C'!$E$2:$T$999,14)</f>
        <v>0.002006</v>
      </c>
      <c r="Q245" s="8">
        <f>VLOOKUP(A245,'Absolute Total Monosaccharide C'!$E$2:$T$999,15)</f>
        <v>0</v>
      </c>
      <c r="R245" s="8">
        <f>VLOOKUP(A245,'Absolute Total Monosaccharide C'!$E$2:$T$999,16)</f>
        <v>0.000554</v>
      </c>
      <c r="S245" s="110">
        <f>VLOOKUP(A245,'Absolute Total Monosaccharide C'!$E$2:$T$999,2)</f>
        <v>10.2</v>
      </c>
      <c r="U245" s="8">
        <f t="shared" si="1"/>
        <v>0.041686</v>
      </c>
      <c r="V245" s="2">
        <f t="shared" si="2"/>
        <v>100</v>
      </c>
      <c r="W245" s="8">
        <f t="shared" si="3"/>
        <v>79</v>
      </c>
      <c r="X245" s="8">
        <f t="shared" si="4"/>
        <v>121</v>
      </c>
      <c r="Y245" s="8">
        <f t="shared" si="5"/>
        <v>527</v>
      </c>
      <c r="Z245" s="8">
        <f t="shared" si="6"/>
        <v>522</v>
      </c>
      <c r="AA245" s="8">
        <f t="shared" si="7"/>
        <v>200</v>
      </c>
      <c r="AB245" s="8">
        <f t="shared" si="8"/>
        <v>606</v>
      </c>
    </row>
    <row r="246" hidden="1">
      <c r="A246" s="2" t="s">
        <v>534</v>
      </c>
      <c r="B246" s="8" t="str">
        <f>VLOOKUP(A246,'Food Encyclopedia'!$C$2:$K$999,3)&amp;","&amp;VLOOKUP(A246,'Food Encyclopedia'!$C$2:$K$999,4)&amp;","&amp;VLOOKUP(A246,'Food Encyclopedia'!$C$2:$K$999,5)&amp;","&amp;VLOOKUP(A246,'Food Encyclopedia'!$C$2:$K$999,6)</f>
        <v>Bread, whole grain, whole, fresh,Oroweat,Whole Grains 12 Grain,Grain Products</v>
      </c>
      <c r="C246" s="8" t="str">
        <f>VLOOKUP(A246,'Food Encyclopedia'!$C$2:$K$999,6)</f>
        <v>Grain Products</v>
      </c>
      <c r="D246" s="8" t="str">
        <f>VLOOKUP(A246,'Food Encyclopedia'!$C$2:$K$999,7)</f>
        <v>Bread</v>
      </c>
      <c r="E246" s="8">
        <f>VLOOKUP(A246,'Absolute Total Monosaccharide C'!$E$2:$T$999,3)</f>
        <v>0.415367</v>
      </c>
      <c r="F246" s="8">
        <f>VLOOKUP(A246,'Absolute Total Monosaccharide C'!$E$2:$T$999,4)</f>
        <v>0.006656</v>
      </c>
      <c r="G246" s="8">
        <f>VLOOKUP(A246,'Absolute Total Monosaccharide C'!$E$2:$T$999,5)</f>
        <v>0.003307</v>
      </c>
      <c r="H246" s="8">
        <f>VLOOKUP(A246,'Absolute Total Monosaccharide C'!$E$2:$T$999,6)</f>
        <v>0.014151</v>
      </c>
      <c r="I246" s="110">
        <f>VLOOKUP(A246,'Absolute Total Monosaccharide C'!$E$2:$T$999,7)</f>
        <v>0.026703</v>
      </c>
      <c r="J246" s="8">
        <f>VLOOKUP(A246,'Absolute Total Monosaccharide C'!$E$2:$T$999,8)</f>
        <v>0.001566</v>
      </c>
      <c r="K246" s="8">
        <f>VLOOKUP(A246,'Absolute Total Monosaccharide C'!$E$2:$T$999,9)</f>
        <v>0.000179</v>
      </c>
      <c r="L246" s="8">
        <f>VLOOKUP(A246,'Absolute Total Monosaccharide C'!$E$2:$T$999,10)</f>
        <v>0.000174</v>
      </c>
      <c r="M246" s="8">
        <f>VLOOKUP(A246,'Absolute Total Monosaccharide C'!$E$2:$T$999,11)</f>
        <v>0.000328</v>
      </c>
      <c r="N246" s="8">
        <f>VLOOKUP(A246,'Absolute Total Monosaccharide C'!$E$2:$T$999,12)</f>
        <v>0</v>
      </c>
      <c r="O246" s="8">
        <f>VLOOKUP(A246,'Absolute Total Monosaccharide C'!$E$2:$T$999,13)</f>
        <v>0</v>
      </c>
      <c r="P246" s="8">
        <f>VLOOKUP(A246,'Absolute Total Monosaccharide C'!$E$2:$T$999,14)</f>
        <v>0.002106</v>
      </c>
      <c r="Q246" s="8">
        <f>VLOOKUP(A246,'Absolute Total Monosaccharide C'!$E$2:$T$999,15)</f>
        <v>0</v>
      </c>
      <c r="R246" s="8">
        <f>VLOOKUP(A246,'Absolute Total Monosaccharide C'!$E$2:$T$999,16)</f>
        <v>0.00049</v>
      </c>
      <c r="S246" s="110">
        <f>VLOOKUP(A246,'Absolute Total Monosaccharide C'!$E$2:$T$999,2)</f>
        <v>10.3</v>
      </c>
      <c r="U246" s="8">
        <f t="shared" si="1"/>
        <v>0.040854</v>
      </c>
      <c r="V246" s="2">
        <f t="shared" si="2"/>
        <v>104</v>
      </c>
      <c r="W246" s="8">
        <f t="shared" si="3"/>
        <v>85</v>
      </c>
      <c r="X246" s="8">
        <f t="shared" si="4"/>
        <v>127</v>
      </c>
      <c r="Y246" s="8">
        <f t="shared" si="5"/>
        <v>522</v>
      </c>
      <c r="Z246" s="8">
        <f t="shared" si="6"/>
        <v>512</v>
      </c>
      <c r="AA246" s="8">
        <f t="shared" si="7"/>
        <v>212</v>
      </c>
      <c r="AB246" s="8">
        <f t="shared" si="8"/>
        <v>607</v>
      </c>
    </row>
    <row r="247" hidden="1">
      <c r="A247" s="2" t="s">
        <v>1038</v>
      </c>
      <c r="B247" s="8" t="str">
        <f>VLOOKUP(A247,'Food Encyclopedia'!$C$2:$K$999,3)&amp;","&amp;VLOOKUP(A247,'Food Encyclopedia'!$C$2:$K$999,4)&amp;","&amp;VLOOKUP(A247,'Food Encyclopedia'!$C$2:$K$999,5)&amp;","&amp;VLOOKUP(A247,'Food Encyclopedia'!$C$2:$K$999,6)</f>
        <v>baby food blend, commercial product, pouch,Gerber Organic,Apple (2/5), zucchini (1 tbsp), spinach leaves (1/2), strawberry (1/2), sitter (2nd foods),Fruits</v>
      </c>
      <c r="C247" s="8" t="str">
        <f>VLOOKUP(A247,'Food Encyclopedia'!$C$2:$K$999,6)</f>
        <v>Fruits</v>
      </c>
      <c r="D247" s="8" t="str">
        <f>VLOOKUP(A247,'Food Encyclopedia'!$C$2:$K$999,7)</f>
        <v>Commercial weaning</v>
      </c>
      <c r="E247" s="8">
        <f>VLOOKUP(A247,'Absolute Total Monosaccharide C'!$E$2:$T$999,3)</f>
        <v>0.231665</v>
      </c>
      <c r="F247" s="8">
        <f>VLOOKUP(A247,'Absolute Total Monosaccharide C'!$E$2:$T$999,4)</f>
        <v>0.015182</v>
      </c>
      <c r="G247" s="8">
        <f>VLOOKUP(A247,'Absolute Total Monosaccharide C'!$E$2:$T$999,5)</f>
        <v>0.193824</v>
      </c>
      <c r="H247" s="8">
        <f>VLOOKUP(A247,'Absolute Total Monosaccharide C'!$E$2:$T$999,6)</f>
        <v>0.011068</v>
      </c>
      <c r="I247" s="110">
        <f>VLOOKUP(A247,'Absolute Total Monosaccharide C'!$E$2:$T$999,7)</f>
        <v>0.011284</v>
      </c>
      <c r="J247" s="8">
        <f>VLOOKUP(A247,'Absolute Total Monosaccharide C'!$E$2:$T$999,8)</f>
        <v>0.002243</v>
      </c>
      <c r="K247" s="8">
        <f>VLOOKUP(A247,'Absolute Total Monosaccharide C'!$E$2:$T$999,9)</f>
        <v>0.001243</v>
      </c>
      <c r="L247" s="8">
        <f>VLOOKUP(A247,'Absolute Total Monosaccharide C'!$E$2:$T$999,10)</f>
        <v>0</v>
      </c>
      <c r="M247" s="8">
        <f>VLOOKUP(A247,'Absolute Total Monosaccharide C'!$E$2:$T$999,11)</f>
        <v>0.014636</v>
      </c>
      <c r="N247" s="8">
        <f>VLOOKUP(A247,'Absolute Total Monosaccharide C'!$E$2:$T$999,12)</f>
        <v>0</v>
      </c>
      <c r="O247" s="8">
        <f>VLOOKUP(A247,'Absolute Total Monosaccharide C'!$E$2:$T$999,13)</f>
        <v>0</v>
      </c>
      <c r="P247" s="8">
        <f>VLOOKUP(A247,'Absolute Total Monosaccharide C'!$E$2:$T$999,14)</f>
        <v>0.000709</v>
      </c>
      <c r="Q247" s="8">
        <f>VLOOKUP(A247,'Absolute Total Monosaccharide C'!$E$2:$T$999,15)</f>
        <v>0.000457</v>
      </c>
      <c r="R247" s="8">
        <f>VLOOKUP(A247,'Absolute Total Monosaccharide C'!$E$2:$T$999,16)</f>
        <v>0</v>
      </c>
      <c r="S247" s="110">
        <f>VLOOKUP(A247,'Absolute Total Monosaccharide C'!$E$2:$T$999,2)</f>
        <v>10.2</v>
      </c>
      <c r="U247" s="8">
        <f t="shared" si="1"/>
        <v>0.022352</v>
      </c>
      <c r="V247" s="2">
        <f t="shared" si="2"/>
        <v>295</v>
      </c>
      <c r="W247" s="8">
        <f t="shared" si="3"/>
        <v>320</v>
      </c>
      <c r="X247" s="8">
        <f t="shared" si="4"/>
        <v>194</v>
      </c>
      <c r="Y247" s="8">
        <f t="shared" si="5"/>
        <v>232</v>
      </c>
      <c r="Z247" s="8">
        <f t="shared" si="6"/>
        <v>255</v>
      </c>
      <c r="AA247" s="8">
        <f t="shared" si="7"/>
        <v>514</v>
      </c>
      <c r="AB247" s="8">
        <f t="shared" si="8"/>
        <v>552</v>
      </c>
    </row>
    <row r="248" hidden="1">
      <c r="A248" s="2" t="s">
        <v>869</v>
      </c>
      <c r="B248" s="8" t="str">
        <f>VLOOKUP(A248,'Food Encyclopedia'!$C$2:$K$999,3)&amp;","&amp;VLOOKUP(A248,'Food Encyclopedia'!$C$2:$K$999,4)&amp;","&amp;VLOOKUP(A248,'Food Encyclopedia'!$C$2:$K$999,5)&amp;","&amp;VLOOKUP(A248,'Food Encyclopedia'!$C$2:$K$999,6)</f>
        <v>Real Food For Babies, commercial product, jar,Beech-Nut Naturals,Apples, cinnamon, granola, Stage 2 (6+ months),Fruits</v>
      </c>
      <c r="C248" s="8" t="str">
        <f>VLOOKUP(A248,'Food Encyclopedia'!$C$2:$K$999,6)</f>
        <v>Fruits</v>
      </c>
      <c r="D248" s="8" t="str">
        <f>VLOOKUP(A248,'Food Encyclopedia'!$C$2:$K$999,7)</f>
        <v>Commercial weaning</v>
      </c>
      <c r="E248" s="8">
        <f>VLOOKUP(A248,'Absolute Total Monosaccharide C'!$E$2:$T$999,3)</f>
        <v>0.415155</v>
      </c>
      <c r="F248" s="8">
        <f>VLOOKUP(A248,'Absolute Total Monosaccharide C'!$E$2:$T$999,4)</f>
        <v>0.011238</v>
      </c>
      <c r="G248" s="8">
        <f>VLOOKUP(A248,'Absolute Total Monosaccharide C'!$E$2:$T$999,5)</f>
        <v>0.295822</v>
      </c>
      <c r="H248" s="8">
        <f>VLOOKUP(A248,'Absolute Total Monosaccharide C'!$E$2:$T$999,6)</f>
        <v>0.035951</v>
      </c>
      <c r="I248" s="110">
        <f>VLOOKUP(A248,'Absolute Total Monosaccharide C'!$E$2:$T$999,7)</f>
        <v>0.01524</v>
      </c>
      <c r="J248" s="8">
        <f>VLOOKUP(A248,'Absolute Total Monosaccharide C'!$E$2:$T$999,8)</f>
        <v>0.001565</v>
      </c>
      <c r="K248" s="8">
        <f>VLOOKUP(A248,'Absolute Total Monosaccharide C'!$E$2:$T$999,9)</f>
        <v>0.000876</v>
      </c>
      <c r="L248" s="8">
        <f>VLOOKUP(A248,'Absolute Total Monosaccharide C'!$E$2:$T$999,10)</f>
        <v>0</v>
      </c>
      <c r="M248" s="8">
        <f>VLOOKUP(A248,'Absolute Total Monosaccharide C'!$E$2:$T$999,11)</f>
        <v>0.008819</v>
      </c>
      <c r="N248" s="8">
        <f>VLOOKUP(A248,'Absolute Total Monosaccharide C'!$E$2:$T$999,12)</f>
        <v>0</v>
      </c>
      <c r="O248" s="8">
        <f>VLOOKUP(A248,'Absolute Total Monosaccharide C'!$E$2:$T$999,13)</f>
        <v>0</v>
      </c>
      <c r="P248" s="8">
        <f>VLOOKUP(A248,'Absolute Total Monosaccharide C'!$E$2:$T$999,14)</f>
        <v>0</v>
      </c>
      <c r="Q248" s="8">
        <f>VLOOKUP(A248,'Absolute Total Monosaccharide C'!$E$2:$T$999,15)</f>
        <v>0.000515</v>
      </c>
      <c r="R248" s="8">
        <f>VLOOKUP(A248,'Absolute Total Monosaccharide C'!$E$2:$T$999,16)</f>
        <v>0</v>
      </c>
      <c r="S248" s="110">
        <f>VLOOKUP(A248,'Absolute Total Monosaccharide C'!$E$2:$T$999,2)</f>
        <v>10</v>
      </c>
      <c r="T248" s="2">
        <v>0.97898666</v>
      </c>
      <c r="U248" s="8">
        <f t="shared" si="1"/>
        <v>0.051191</v>
      </c>
      <c r="V248" s="2">
        <f t="shared" si="2"/>
        <v>63</v>
      </c>
      <c r="W248" s="8">
        <f t="shared" si="3"/>
        <v>229</v>
      </c>
      <c r="X248" s="63">
        <f t="shared" si="4"/>
        <v>24</v>
      </c>
      <c r="Y248" s="8">
        <f t="shared" si="5"/>
        <v>345</v>
      </c>
      <c r="Z248" s="8">
        <f t="shared" si="6"/>
        <v>334</v>
      </c>
      <c r="AA248" s="8">
        <f t="shared" si="7"/>
        <v>253</v>
      </c>
      <c r="AB248" s="8">
        <f t="shared" si="8"/>
        <v>574</v>
      </c>
    </row>
    <row r="249" hidden="1">
      <c r="A249" s="2" t="s">
        <v>889</v>
      </c>
      <c r="B249" s="8" t="str">
        <f>VLOOKUP(A249,'Food Encyclopedia'!$C$2:$K$999,3)&amp;","&amp;VLOOKUP(A249,'Food Encyclopedia'!$C$2:$K$999,4)&amp;","&amp;VLOOKUP(A249,'Food Encyclopedia'!$C$2:$K$999,5)&amp;","&amp;VLOOKUP(A249,'Food Encyclopedia'!$C$2:$K$999,6)</f>
        <v>Real Food For Babies, commercial product, jar,Beech-Nut Organics,Apples, raspberries, avocados, Stage 2 (6+ months),Fruits</v>
      </c>
      <c r="C249" s="8" t="str">
        <f>VLOOKUP(A249,'Food Encyclopedia'!$C$2:$K$999,6)</f>
        <v>Fruits</v>
      </c>
      <c r="D249" s="8" t="str">
        <f>VLOOKUP(A249,'Food Encyclopedia'!$C$2:$K$999,7)</f>
        <v>Commercial weaning</v>
      </c>
      <c r="E249" s="8">
        <f>VLOOKUP(A249,'Absolute Total Monosaccharide C'!$E$2:$T$999,3)</f>
        <v>0.175486</v>
      </c>
      <c r="F249" s="8">
        <f>VLOOKUP(A249,'Absolute Total Monosaccharide C'!$E$2:$T$999,4)</f>
        <v>0.013262</v>
      </c>
      <c r="G249" s="8">
        <f>VLOOKUP(A249,'Absolute Total Monosaccharide C'!$E$2:$T$999,5)</f>
        <v>0.274167</v>
      </c>
      <c r="H249" s="8">
        <f>VLOOKUP(A249,'Absolute Total Monosaccharide C'!$E$2:$T$999,6)</f>
        <v>0.011915</v>
      </c>
      <c r="I249" s="110">
        <f>VLOOKUP(A249,'Absolute Total Monosaccharide C'!$E$2:$T$999,7)</f>
        <v>0.011096</v>
      </c>
      <c r="J249" s="8">
        <f>VLOOKUP(A249,'Absolute Total Monosaccharide C'!$E$2:$T$999,8)</f>
        <v>0.002446</v>
      </c>
      <c r="K249" s="8">
        <f>VLOOKUP(A249,'Absolute Total Monosaccharide C'!$E$2:$T$999,9)</f>
        <v>0.001356</v>
      </c>
      <c r="L249" s="8">
        <f>VLOOKUP(A249,'Absolute Total Monosaccharide C'!$E$2:$T$999,10)</f>
        <v>0</v>
      </c>
      <c r="M249" s="8">
        <f>VLOOKUP(A249,'Absolute Total Monosaccharide C'!$E$2:$T$999,11)</f>
        <v>0.01465</v>
      </c>
      <c r="N249" s="8">
        <f>VLOOKUP(A249,'Absolute Total Monosaccharide C'!$E$2:$T$999,12)</f>
        <v>0</v>
      </c>
      <c r="O249" s="8">
        <f>VLOOKUP(A249,'Absolute Total Monosaccharide C'!$E$2:$T$999,13)</f>
        <v>0</v>
      </c>
      <c r="P249" s="8">
        <f>VLOOKUP(A249,'Absolute Total Monosaccharide C'!$E$2:$T$999,14)</f>
        <v>0.000533</v>
      </c>
      <c r="Q249" s="8">
        <f>VLOOKUP(A249,'Absolute Total Monosaccharide C'!$E$2:$T$999,15)</f>
        <v>0.000353</v>
      </c>
      <c r="R249" s="8">
        <f>VLOOKUP(A249,'Absolute Total Monosaccharide C'!$E$2:$T$999,16)</f>
        <v>0</v>
      </c>
      <c r="S249" s="110">
        <f>VLOOKUP(A249,'Absolute Total Monosaccharide C'!$E$2:$T$999,2)</f>
        <v>10.09</v>
      </c>
      <c r="T249" s="2">
        <v>0.898085425</v>
      </c>
      <c r="U249" s="8">
        <f t="shared" si="1"/>
        <v>0.023011</v>
      </c>
      <c r="V249" s="2">
        <f t="shared" si="2"/>
        <v>287</v>
      </c>
      <c r="W249" s="8">
        <f t="shared" si="3"/>
        <v>324</v>
      </c>
      <c r="X249" s="8">
        <f t="shared" si="4"/>
        <v>167</v>
      </c>
      <c r="Y249" s="8">
        <f t="shared" si="5"/>
        <v>231</v>
      </c>
      <c r="Z249" s="8">
        <f t="shared" si="6"/>
        <v>228</v>
      </c>
      <c r="AA249" s="8">
        <f t="shared" si="7"/>
        <v>491</v>
      </c>
      <c r="AB249" s="8">
        <f t="shared" si="8"/>
        <v>555</v>
      </c>
    </row>
    <row r="250" hidden="1">
      <c r="A250" s="2" t="s">
        <v>651</v>
      </c>
      <c r="B250" s="8" t="str">
        <f>VLOOKUP(A250,'Food Encyclopedia'!$C$2:$K$999,3)&amp;","&amp;VLOOKUP(A250,'Food Encyclopedia'!$C$2:$K$999,4)&amp;","&amp;VLOOKUP(A250,'Food Encyclopedia'!$C$2:$K$999,5)&amp;","&amp;VLOOKUP(A250,'Food Encyclopedia'!$C$2:$K$999,6)</f>
        <v>Juice, vegetable, NA, can,V8,Low-sodium Original,Vegetables</v>
      </c>
      <c r="C250" s="8" t="str">
        <f>VLOOKUP(A250,'Food Encyclopedia'!$C$2:$K$999,6)</f>
        <v>Vegetables</v>
      </c>
      <c r="D250" s="8" t="str">
        <f>VLOOKUP(A250,'Food Encyclopedia'!$C$2:$K$999,7)</f>
        <v>Beverage</v>
      </c>
      <c r="E250" s="8">
        <f>VLOOKUP(A250,'Absolute Total Monosaccharide C'!$E$2:$T$999,3)</f>
        <v>0.159048</v>
      </c>
      <c r="F250" s="8">
        <f>VLOOKUP(A250,'Absolute Total Monosaccharide C'!$E$2:$T$999,4)</f>
        <v>0.01913</v>
      </c>
      <c r="G250" s="8">
        <f>VLOOKUP(A250,'Absolute Total Monosaccharide C'!$E$2:$T$999,5)</f>
        <v>0.008392</v>
      </c>
      <c r="H250" s="8">
        <f>VLOOKUP(A250,'Absolute Total Monosaccharide C'!$E$2:$T$999,6)</f>
        <v>0.014512</v>
      </c>
      <c r="I250" s="110">
        <f>VLOOKUP(A250,'Absolute Total Monosaccharide C'!$E$2:$T$999,7)</f>
        <v>0.00654</v>
      </c>
      <c r="J250" s="8">
        <f>VLOOKUP(A250,'Absolute Total Monosaccharide C'!$E$2:$T$999,8)</f>
        <v>0</v>
      </c>
      <c r="K250" s="8">
        <f>VLOOKUP(A250,'Absolute Total Monosaccharide C'!$E$2:$T$999,9)</f>
        <v>0.001423</v>
      </c>
      <c r="L250" s="8">
        <f>VLOOKUP(A250,'Absolute Total Monosaccharide C'!$E$2:$T$999,10)</f>
        <v>0</v>
      </c>
      <c r="M250" s="8">
        <f>VLOOKUP(A250,'Absolute Total Monosaccharide C'!$E$2:$T$999,11)</f>
        <v>0.022497</v>
      </c>
      <c r="N250" s="8">
        <f>VLOOKUP(A250,'Absolute Total Monosaccharide C'!$E$2:$T$999,12)</f>
        <v>0</v>
      </c>
      <c r="O250" s="8">
        <f>VLOOKUP(A250,'Absolute Total Monosaccharide C'!$E$2:$T$999,13)</f>
        <v>0</v>
      </c>
      <c r="P250" s="8">
        <f>VLOOKUP(A250,'Absolute Total Monosaccharide C'!$E$2:$T$999,14)</f>
        <v>0.006555</v>
      </c>
      <c r="Q250" s="8">
        <f>VLOOKUP(A250,'Absolute Total Monosaccharide C'!$E$2:$T$999,15)</f>
        <v>0</v>
      </c>
      <c r="R250" s="8">
        <f>VLOOKUP(A250,'Absolute Total Monosaccharide C'!$E$2:$T$999,16)</f>
        <v>0</v>
      </c>
      <c r="S250" s="110">
        <f>VLOOKUP(A250,'Absolute Total Monosaccharide C'!$E$2:$T$999,2)</f>
        <v>10.26</v>
      </c>
      <c r="T250" s="2">
        <v>0.616782526</v>
      </c>
      <c r="U250" s="8">
        <f t="shared" si="1"/>
        <v>0.021052</v>
      </c>
      <c r="V250" s="2">
        <f t="shared" si="2"/>
        <v>313</v>
      </c>
      <c r="W250" s="8">
        <f t="shared" si="3"/>
        <v>470</v>
      </c>
      <c r="X250" s="8">
        <f t="shared" si="4"/>
        <v>120</v>
      </c>
      <c r="Y250" s="8">
        <f t="shared" si="5"/>
        <v>100</v>
      </c>
      <c r="Z250" s="8">
        <f t="shared" si="6"/>
        <v>212</v>
      </c>
      <c r="AA250" s="8">
        <f t="shared" si="7"/>
        <v>590</v>
      </c>
      <c r="AB250" s="8">
        <f t="shared" si="8"/>
        <v>570</v>
      </c>
    </row>
    <row r="251" hidden="1">
      <c r="A251" s="2" t="s">
        <v>1588</v>
      </c>
      <c r="B251" s="8" t="str">
        <f>VLOOKUP(A251,'Food Encyclopedia'!$C$2:$K$999,3)&amp;","&amp;VLOOKUP(A251,'Food Encyclopedia'!$C$2:$K$999,4)&amp;","&amp;VLOOKUP(A251,'Food Encyclopedia'!$C$2:$K$999,5)&amp;","&amp;VLOOKUP(A251,'Food Encyclopedia'!$C$2:$K$999,6)</f>
        <v>bread, buckwheat molasses, NA, fresh,Happy Campers,,Grain Products</v>
      </c>
      <c r="C251" s="8" t="str">
        <f>VLOOKUP(A251,'Food Encyclopedia'!$C$2:$K$999,6)</f>
        <v>Grain Products</v>
      </c>
      <c r="D251" s="8" t="str">
        <f>VLOOKUP(A251,'Food Encyclopedia'!$C$2:$K$999,7)</f>
        <v>Bread</v>
      </c>
      <c r="E251" s="8">
        <f>VLOOKUP(A251,'Absolute Total Monosaccharide C'!$E$2:$T$999,3)</f>
        <v>0.493665</v>
      </c>
      <c r="F251" s="8">
        <f>VLOOKUP(A251,'Absolute Total Monosaccharide C'!$E$2:$T$999,4)</f>
        <v>0</v>
      </c>
      <c r="G251" s="8">
        <f>VLOOKUP(A251,'Absolute Total Monosaccharide C'!$E$2:$T$999,5)</f>
        <v>0.008053</v>
      </c>
      <c r="H251" s="8">
        <f>VLOOKUP(A251,'Absolute Total Monosaccharide C'!$E$2:$T$999,6)</f>
        <v>0.006808</v>
      </c>
      <c r="I251" s="110">
        <f>VLOOKUP(A251,'Absolute Total Monosaccharide C'!$E$2:$T$999,7)</f>
        <v>0.022938</v>
      </c>
      <c r="J251" s="8">
        <f>VLOOKUP(A251,'Absolute Total Monosaccharide C'!$E$2:$T$999,8)</f>
        <v>0.000763</v>
      </c>
      <c r="K251" s="8">
        <f>VLOOKUP(A251,'Absolute Total Monosaccharide C'!$E$2:$T$999,9)</f>
        <v>0.000584</v>
      </c>
      <c r="L251" s="8">
        <f>VLOOKUP(A251,'Absolute Total Monosaccharide C'!$E$2:$T$999,10)</f>
        <v>0.000453</v>
      </c>
      <c r="M251" s="8">
        <f>VLOOKUP(A251,'Absolute Total Monosaccharide C'!$E$2:$T$999,11)</f>
        <v>0.000451</v>
      </c>
      <c r="N251" s="8">
        <f>VLOOKUP(A251,'Absolute Total Monosaccharide C'!$E$2:$T$999,12)</f>
        <v>0</v>
      </c>
      <c r="O251" s="8">
        <f>VLOOKUP(A251,'Absolute Total Monosaccharide C'!$E$2:$T$999,13)</f>
        <v>0</v>
      </c>
      <c r="P251" s="8">
        <f>VLOOKUP(A251,'Absolute Total Monosaccharide C'!$E$2:$T$999,14)</f>
        <v>0.005597</v>
      </c>
      <c r="Q251" s="8">
        <f>VLOOKUP(A251,'Absolute Total Monosaccharide C'!$E$2:$T$999,15)</f>
        <v>0</v>
      </c>
      <c r="R251" s="8">
        <f>VLOOKUP(A251,'Absolute Total Monosaccharide C'!$E$2:$T$999,16)</f>
        <v>0.000491</v>
      </c>
      <c r="S251" s="110">
        <f>VLOOKUP(A251,'Absolute Total Monosaccharide C'!$E$2:$T$999,2)</f>
        <v>9.886</v>
      </c>
      <c r="U251" s="8">
        <f t="shared" si="1"/>
        <v>0.029746</v>
      </c>
      <c r="V251" s="2">
        <f t="shared" si="2"/>
        <v>188</v>
      </c>
      <c r="W251" s="8">
        <f t="shared" si="3"/>
        <v>116</v>
      </c>
      <c r="X251" s="8">
        <f t="shared" si="4"/>
        <v>318</v>
      </c>
      <c r="Y251" s="8">
        <f t="shared" si="5"/>
        <v>502</v>
      </c>
      <c r="Z251" s="8">
        <f t="shared" si="6"/>
        <v>414</v>
      </c>
      <c r="AA251" s="8">
        <f t="shared" si="7"/>
        <v>434</v>
      </c>
      <c r="AB251" s="8">
        <f t="shared" si="8"/>
        <v>618</v>
      </c>
    </row>
    <row r="252" hidden="1">
      <c r="A252" s="2" t="s">
        <v>1029</v>
      </c>
      <c r="B252" s="8" t="str">
        <f>VLOOKUP(A252,'Food Encyclopedia'!$C$2:$K$999,3)&amp;","&amp;VLOOKUP(A252,'Food Encyclopedia'!$C$2:$K$999,4)&amp;","&amp;VLOOKUP(A252,'Food Encyclopedia'!$C$2:$K$999,5)&amp;","&amp;VLOOKUP(A252,'Food Encyclopedia'!$C$2:$K$999,6)</f>
        <v>baby food blend, commercial product, jar,Gerber Organic,Apple, wild blueberry, sitter (2nd foods),Fruits</v>
      </c>
      <c r="C252" s="8" t="str">
        <f>VLOOKUP(A252,'Food Encyclopedia'!$C$2:$K$999,6)</f>
        <v>Fruits</v>
      </c>
      <c r="D252" s="8" t="str">
        <f>VLOOKUP(A252,'Food Encyclopedia'!$C$2:$K$999,7)</f>
        <v>Commercial weaning</v>
      </c>
      <c r="E252" s="8">
        <f>VLOOKUP(A252,'Absolute Total Monosaccharide C'!$E$2:$T$999,3)</f>
        <v>0.205646</v>
      </c>
      <c r="F252" s="8">
        <f>VLOOKUP(A252,'Absolute Total Monosaccharide C'!$E$2:$T$999,4)</f>
        <v>0.010581</v>
      </c>
      <c r="G252" s="8">
        <f>VLOOKUP(A252,'Absolute Total Monosaccharide C'!$E$2:$T$999,5)</f>
        <v>0.342684</v>
      </c>
      <c r="H252" s="8">
        <f>VLOOKUP(A252,'Absolute Total Monosaccharide C'!$E$2:$T$999,6)</f>
        <v>0.018029</v>
      </c>
      <c r="I252" s="110">
        <f>VLOOKUP(A252,'Absolute Total Monosaccharide C'!$E$2:$T$999,7)</f>
        <v>0.010014</v>
      </c>
      <c r="J252" s="8">
        <f>VLOOKUP(A252,'Absolute Total Monosaccharide C'!$E$2:$T$999,8)</f>
        <v>0.001965</v>
      </c>
      <c r="K252" s="8">
        <f>VLOOKUP(A252,'Absolute Total Monosaccharide C'!$E$2:$T$999,9)</f>
        <v>0.001656</v>
      </c>
      <c r="L252" s="8">
        <f>VLOOKUP(A252,'Absolute Total Monosaccharide C'!$E$2:$T$999,10)</f>
        <v>0</v>
      </c>
      <c r="M252" s="8">
        <f>VLOOKUP(A252,'Absolute Total Monosaccharide C'!$E$2:$T$999,11)</f>
        <v>0.015864</v>
      </c>
      <c r="N252" s="8">
        <f>VLOOKUP(A252,'Absolute Total Monosaccharide C'!$E$2:$T$999,12)</f>
        <v>0</v>
      </c>
      <c r="O252" s="8">
        <f>VLOOKUP(A252,'Absolute Total Monosaccharide C'!$E$2:$T$999,13)</f>
        <v>0</v>
      </c>
      <c r="P252" s="8">
        <f>VLOOKUP(A252,'Absolute Total Monosaccharide C'!$E$2:$T$999,14)</f>
        <v>0</v>
      </c>
      <c r="Q252" s="8">
        <f>VLOOKUP(A252,'Absolute Total Monosaccharide C'!$E$2:$T$999,15)</f>
        <v>0.000263</v>
      </c>
      <c r="R252" s="8">
        <f>VLOOKUP(A252,'Absolute Total Monosaccharide C'!$E$2:$T$999,16)</f>
        <v>0</v>
      </c>
      <c r="S252" s="110">
        <f>VLOOKUP(A252,'Absolute Total Monosaccharide C'!$E$2:$T$999,2)</f>
        <v>10.47</v>
      </c>
      <c r="U252" s="8">
        <f t="shared" si="1"/>
        <v>0.028043</v>
      </c>
      <c r="V252" s="2">
        <f t="shared" si="2"/>
        <v>213</v>
      </c>
      <c r="W252" s="8">
        <f t="shared" si="3"/>
        <v>359</v>
      </c>
      <c r="X252" s="8">
        <f t="shared" si="4"/>
        <v>85</v>
      </c>
      <c r="Y252" s="8">
        <f t="shared" si="5"/>
        <v>207</v>
      </c>
      <c r="Z252" s="8">
        <f t="shared" si="6"/>
        <v>166</v>
      </c>
      <c r="AA252" s="8">
        <f t="shared" si="7"/>
        <v>444</v>
      </c>
      <c r="AB252" s="8">
        <f t="shared" si="8"/>
        <v>566</v>
      </c>
    </row>
    <row r="253" hidden="1">
      <c r="A253" s="2" t="s">
        <v>831</v>
      </c>
      <c r="B253" s="8" t="str">
        <f>VLOOKUP(A253,'Food Encyclopedia'!$C$2:$K$999,3)&amp;","&amp;VLOOKUP(A253,'Food Encyclopedia'!$C$2:$K$999,4)&amp;","&amp;VLOOKUP(A253,'Food Encyclopedia'!$C$2:$K$999,5)&amp;","&amp;VLOOKUP(A253,'Food Encyclopedia'!$C$2:$K$999,6)</f>
        <v>Organic Baby Food, commercial product, pouch,Organics Happy Baby,Apples (1/3), cubed pumpkin (1/3 cup), cubed carrots (2 tbsp), Stage 2 (6+ months),Fruits</v>
      </c>
      <c r="C253" s="8" t="str">
        <f>VLOOKUP(A253,'Food Encyclopedia'!$C$2:$K$999,6)</f>
        <v>Fruits</v>
      </c>
      <c r="D253" s="8" t="str">
        <f>VLOOKUP(A253,'Food Encyclopedia'!$C$2:$K$999,7)</f>
        <v>Commercial weaning</v>
      </c>
      <c r="E253" s="8">
        <f>VLOOKUP(A253,'Absolute Total Monosaccharide C'!$E$2:$T$999,3)</f>
        <v>0.293785</v>
      </c>
      <c r="F253" s="8">
        <f>VLOOKUP(A253,'Absolute Total Monosaccharide C'!$E$2:$T$999,4)</f>
        <v>0.022489</v>
      </c>
      <c r="G253" s="8">
        <f>VLOOKUP(A253,'Absolute Total Monosaccharide C'!$E$2:$T$999,5)</f>
        <v>0.126106</v>
      </c>
      <c r="H253" s="8">
        <f>VLOOKUP(A253,'Absolute Total Monosaccharide C'!$E$2:$T$999,6)</f>
        <v>0.005783</v>
      </c>
      <c r="I253" s="110">
        <f>VLOOKUP(A253,'Absolute Total Monosaccharide C'!$E$2:$T$999,7)</f>
        <v>0.009088</v>
      </c>
      <c r="J253" s="8">
        <f>VLOOKUP(A253,'Absolute Total Monosaccharide C'!$E$2:$T$999,8)</f>
        <v>0</v>
      </c>
      <c r="K253" s="8">
        <f>VLOOKUP(A253,'Absolute Total Monosaccharide C'!$E$2:$T$999,9)</f>
        <v>0.001233</v>
      </c>
      <c r="L253" s="8">
        <f>VLOOKUP(A253,'Absolute Total Monosaccharide C'!$E$2:$T$999,10)</f>
        <v>0</v>
      </c>
      <c r="M253" s="8">
        <f>VLOOKUP(A253,'Absolute Total Monosaccharide C'!$E$2:$T$999,11)</f>
        <v>0.017624</v>
      </c>
      <c r="N253" s="8">
        <f>VLOOKUP(A253,'Absolute Total Monosaccharide C'!$E$2:$T$999,12)</f>
        <v>0</v>
      </c>
      <c r="O253" s="8">
        <f>VLOOKUP(A253,'Absolute Total Monosaccharide C'!$E$2:$T$999,13)</f>
        <v>0</v>
      </c>
      <c r="P253" s="8">
        <f>VLOOKUP(A253,'Absolute Total Monosaccharide C'!$E$2:$T$999,14)</f>
        <v>0.001854</v>
      </c>
      <c r="Q253" s="8">
        <f>VLOOKUP(A253,'Absolute Total Monosaccharide C'!$E$2:$T$999,15)</f>
        <v>0</v>
      </c>
      <c r="R253" s="8">
        <f>VLOOKUP(A253,'Absolute Total Monosaccharide C'!$E$2:$T$999,16)</f>
        <v>0</v>
      </c>
      <c r="S253" s="110">
        <f>VLOOKUP(A253,'Absolute Total Monosaccharide C'!$E$2:$T$999,2)</f>
        <v>10.15</v>
      </c>
      <c r="T253" s="2">
        <v>0.828760311</v>
      </c>
      <c r="U253" s="8">
        <f t="shared" si="1"/>
        <v>0.014871</v>
      </c>
      <c r="V253" s="2">
        <f t="shared" si="2"/>
        <v>420</v>
      </c>
      <c r="W253" s="8">
        <f t="shared" si="3"/>
        <v>391</v>
      </c>
      <c r="X253" s="8">
        <f t="shared" si="4"/>
        <v>360</v>
      </c>
      <c r="Y253" s="8">
        <f t="shared" si="5"/>
        <v>180</v>
      </c>
      <c r="Z253" s="8">
        <f t="shared" si="6"/>
        <v>259</v>
      </c>
      <c r="AA253" s="8">
        <f t="shared" si="7"/>
        <v>751</v>
      </c>
      <c r="AB253" s="8">
        <f t="shared" si="8"/>
        <v>571</v>
      </c>
    </row>
    <row r="254" hidden="1">
      <c r="A254" s="2" t="s">
        <v>1739</v>
      </c>
      <c r="B254" s="8" t="str">
        <f>VLOOKUP(A254,'Food Encyclopedia'!$C$2:$K$999,3)&amp;","&amp;VLOOKUP(A254,'Food Encyclopedia'!$C$2:$K$999,4)&amp;","&amp;VLOOKUP(A254,'Food Encyclopedia'!$C$2:$K$999,5)&amp;","&amp;VLOOKUP(A254,'Food Encyclopedia'!$C$2:$K$999,6)</f>
        <v>bread, sprouted wheat, NA, fresh,Trader Joe's,Sprouted Wheat, California style bread: made with organic sprouted wheat , nillet &amp; sprouted corn,Grain Products</v>
      </c>
      <c r="C254" s="8" t="str">
        <f>VLOOKUP(A254,'Food Encyclopedia'!$C$2:$K$999,6)</f>
        <v>Grain Products</v>
      </c>
      <c r="D254" s="8" t="str">
        <f>VLOOKUP(A254,'Food Encyclopedia'!$C$2:$K$999,7)</f>
        <v>Bread</v>
      </c>
      <c r="E254" s="8">
        <f>VLOOKUP(A254,'Absolute Total Monosaccharide C'!$E$2:$T$999,3)</f>
        <v>0.502907</v>
      </c>
      <c r="F254" s="8">
        <f>VLOOKUP(A254,'Absolute Total Monosaccharide C'!$E$2:$T$999,4)</f>
        <v>0.003004</v>
      </c>
      <c r="G254" s="8">
        <f>VLOOKUP(A254,'Absolute Total Monosaccharide C'!$E$2:$T$999,5)</f>
        <v>0.004738</v>
      </c>
      <c r="H254" s="8">
        <f>VLOOKUP(A254,'Absolute Total Monosaccharide C'!$E$2:$T$999,6)</f>
        <v>0.013536</v>
      </c>
      <c r="I254" s="110">
        <f>VLOOKUP(A254,'Absolute Total Monosaccharide C'!$E$2:$T$999,7)</f>
        <v>0.033286</v>
      </c>
      <c r="J254" s="8">
        <f>VLOOKUP(A254,'Absolute Total Monosaccharide C'!$E$2:$T$999,8)</f>
        <v>0.000344</v>
      </c>
      <c r="K254" s="111">
        <f>VLOOKUP(A254,'Absolute Total Monosaccharide C'!$E$2:$T$999,9)</f>
        <v>0.0000598</v>
      </c>
      <c r="L254" s="111">
        <f>VLOOKUP(A254,'Absolute Total Monosaccharide C'!$E$2:$T$999,10)</f>
        <v>0.0000825</v>
      </c>
      <c r="M254" s="111">
        <f>VLOOKUP(A254,'Absolute Total Monosaccharide C'!$E$2:$T$999,11)</f>
        <v>0.0000735</v>
      </c>
      <c r="N254" s="8">
        <f>VLOOKUP(A254,'Absolute Total Monosaccharide C'!$E$2:$T$999,12)</f>
        <v>0</v>
      </c>
      <c r="O254" s="8">
        <f>VLOOKUP(A254,'Absolute Total Monosaccharide C'!$E$2:$T$999,13)</f>
        <v>0</v>
      </c>
      <c r="P254" s="8">
        <f>VLOOKUP(A254,'Absolute Total Monosaccharide C'!$E$2:$T$999,14)</f>
        <v>0.001969</v>
      </c>
      <c r="Q254" s="8">
        <f>VLOOKUP(A254,'Absolute Total Monosaccharide C'!$E$2:$T$999,15)</f>
        <v>0</v>
      </c>
      <c r="R254" s="8">
        <f>VLOOKUP(A254,'Absolute Total Monosaccharide C'!$E$2:$T$999,16)</f>
        <v>0.000549</v>
      </c>
      <c r="S254" s="110">
        <f>VLOOKUP(A254,'Absolute Total Monosaccharide C'!$E$2:$T$999,2)</f>
        <v>10.576</v>
      </c>
      <c r="U254" s="8">
        <f t="shared" si="1"/>
        <v>0.046822</v>
      </c>
      <c r="V254" s="2">
        <f t="shared" si="2"/>
        <v>82</v>
      </c>
      <c r="W254" s="63">
        <f t="shared" si="3"/>
        <v>43</v>
      </c>
      <c r="X254" s="8">
        <f t="shared" si="4"/>
        <v>140</v>
      </c>
      <c r="Y254" s="8">
        <f t="shared" si="5"/>
        <v>569</v>
      </c>
      <c r="Z254" s="8">
        <f t="shared" si="6"/>
        <v>572</v>
      </c>
      <c r="AA254" s="8">
        <f t="shared" si="7"/>
        <v>183</v>
      </c>
      <c r="AB254" s="8">
        <f t="shared" si="8"/>
        <v>612</v>
      </c>
    </row>
    <row r="255" hidden="1">
      <c r="A255" s="2" t="s">
        <v>1100</v>
      </c>
      <c r="B255" s="8" t="str">
        <f>VLOOKUP(A255,'Food Encyclopedia'!$C$2:$K$999,3)&amp;","&amp;VLOOKUP(A255,'Food Encyclopedia'!$C$2:$K$999,4)&amp;","&amp;VLOOKUP(A255,'Food Encyclopedia'!$C$2:$K$999,5)&amp;","&amp;VLOOKUP(A255,'Food Encyclopedia'!$C$2:$K$999,6)</f>
        <v>baby food blend, commercial product, pouch,Gerber,Banana (1/2), pear (2 tbsp), zucchini (1 1/2 tbsp), Toddler (12+ months),Fruits</v>
      </c>
      <c r="C255" s="8" t="str">
        <f>VLOOKUP(A255,'Food Encyclopedia'!$C$2:$K$999,6)</f>
        <v>Fruits</v>
      </c>
      <c r="D255" s="8" t="str">
        <f>VLOOKUP(A255,'Food Encyclopedia'!$C$2:$K$999,7)</f>
        <v>Commercial weaning</v>
      </c>
      <c r="E255" s="8">
        <f>VLOOKUP(A255,'Absolute Total Monosaccharide C'!$E$2:$T$999,3)</f>
        <v>0.364702</v>
      </c>
      <c r="F255" s="8">
        <f>VLOOKUP(A255,'Absolute Total Monosaccharide C'!$E$2:$T$999,4)</f>
        <v>0.01189</v>
      </c>
      <c r="G255" s="8">
        <f>VLOOKUP(A255,'Absolute Total Monosaccharide C'!$E$2:$T$999,5)</f>
        <v>0.089518</v>
      </c>
      <c r="H255" s="8">
        <f>VLOOKUP(A255,'Absolute Total Monosaccharide C'!$E$2:$T$999,6)</f>
        <v>0.016189</v>
      </c>
      <c r="I255" s="110">
        <f>VLOOKUP(A255,'Absolute Total Monosaccharide C'!$E$2:$T$999,7)</f>
        <v>0.010408</v>
      </c>
      <c r="J255" s="8">
        <f>VLOOKUP(A255,'Absolute Total Monosaccharide C'!$E$2:$T$999,8)</f>
        <v>0</v>
      </c>
      <c r="K255" s="8">
        <f>VLOOKUP(A255,'Absolute Total Monosaccharide C'!$E$2:$T$999,9)</f>
        <v>0.000962</v>
      </c>
      <c r="L255" s="8">
        <f>VLOOKUP(A255,'Absolute Total Monosaccharide C'!$E$2:$T$999,10)</f>
        <v>0</v>
      </c>
      <c r="M255" s="8">
        <f>VLOOKUP(A255,'Absolute Total Monosaccharide C'!$E$2:$T$999,11)</f>
        <v>0.015034</v>
      </c>
      <c r="N255" s="8">
        <f>VLOOKUP(A255,'Absolute Total Monosaccharide C'!$E$2:$T$999,12)</f>
        <v>0</v>
      </c>
      <c r="O255" s="8">
        <f>VLOOKUP(A255,'Absolute Total Monosaccharide C'!$E$2:$T$999,13)</f>
        <v>0</v>
      </c>
      <c r="P255" s="8">
        <f>VLOOKUP(A255,'Absolute Total Monosaccharide C'!$E$2:$T$999,14)</f>
        <v>0.002992</v>
      </c>
      <c r="Q255" s="8">
        <f>VLOOKUP(A255,'Absolute Total Monosaccharide C'!$E$2:$T$999,15)</f>
        <v>0</v>
      </c>
      <c r="R255" s="8">
        <f>VLOOKUP(A255,'Absolute Total Monosaccharide C'!$E$2:$T$999,16)</f>
        <v>0.000751</v>
      </c>
      <c r="S255" s="110">
        <f>VLOOKUP(A255,'Absolute Total Monosaccharide C'!$E$2:$T$999,2)</f>
        <v>11.1</v>
      </c>
      <c r="U255" s="8">
        <f t="shared" si="1"/>
        <v>0.026597</v>
      </c>
      <c r="V255" s="2">
        <f t="shared" si="2"/>
        <v>226</v>
      </c>
      <c r="W255" s="8">
        <f t="shared" si="3"/>
        <v>346</v>
      </c>
      <c r="X255" s="8">
        <f t="shared" si="4"/>
        <v>103</v>
      </c>
      <c r="Y255" s="8">
        <f t="shared" si="5"/>
        <v>223</v>
      </c>
      <c r="Z255" s="8">
        <f t="shared" si="6"/>
        <v>318</v>
      </c>
      <c r="AA255" s="8">
        <f t="shared" si="7"/>
        <v>449</v>
      </c>
      <c r="AB255" s="8">
        <f t="shared" si="8"/>
        <v>569</v>
      </c>
    </row>
    <row r="256" hidden="1">
      <c r="A256" s="2" t="s">
        <v>1537</v>
      </c>
      <c r="B256" s="8" t="str">
        <f>VLOOKUP(A256,'Food Encyclopedia'!$C$2:$K$999,3)&amp;","&amp;VLOOKUP(A256,'Food Encyclopedia'!$C$2:$K$999,4)&amp;","&amp;VLOOKUP(A256,'Food Encyclopedia'!$C$2:$K$999,5)&amp;","&amp;VLOOKUP(A256,'Food Encyclopedia'!$C$2:$K$999,6)</f>
        <v>pistachio, NA, NA, fresh,Trader Joe's,Raw Pistachio Nutmeats. halves &amp; pieces,Beans, Peas, Legumes, Nuts, Seeds</v>
      </c>
      <c r="C256" s="8" t="str">
        <f>VLOOKUP(A256,'Food Encyclopedia'!$C$2:$K$999,6)</f>
        <v>Beans, Peas, Legumes, Nuts, Seeds</v>
      </c>
      <c r="D256" s="8" t="str">
        <f>VLOOKUP(A256,'Food Encyclopedia'!$C$2:$K$999,7)</f>
        <v>Nuts/Seeds</v>
      </c>
      <c r="E256" s="8">
        <f>VLOOKUP(A256,'Absolute Total Monosaccharide C'!$E$2:$T$999,3)</f>
        <v>0.043676</v>
      </c>
      <c r="F256" s="8">
        <f>VLOOKUP(A256,'Absolute Total Monosaccharide C'!$E$2:$T$999,4)</f>
        <v>0.013237</v>
      </c>
      <c r="G256" s="8">
        <f>VLOOKUP(A256,'Absolute Total Monosaccharide C'!$E$2:$T$999,5)</f>
        <v>0.009517</v>
      </c>
      <c r="H256" s="8">
        <f>VLOOKUP(A256,'Absolute Total Monosaccharide C'!$E$2:$T$999,6)</f>
        <v>0.001752</v>
      </c>
      <c r="I256" s="110">
        <f>VLOOKUP(A256,'Absolute Total Monosaccharide C'!$E$2:$T$999,7)</f>
        <v>0.020158</v>
      </c>
      <c r="J256" s="8">
        <f>VLOOKUP(A256,'Absolute Total Monosaccharide C'!$E$2:$T$999,8)</f>
        <v>0.001037</v>
      </c>
      <c r="K256" s="8">
        <f>VLOOKUP(A256,'Absolute Total Monosaccharide C'!$E$2:$T$999,9)</f>
        <v>0.000523</v>
      </c>
      <c r="L256" s="111">
        <f>VLOOKUP(A256,'Absolute Total Monosaccharide C'!$E$2:$T$999,10)</f>
        <v>0.0000646</v>
      </c>
      <c r="M256" s="8">
        <f>VLOOKUP(A256,'Absolute Total Monosaccharide C'!$E$2:$T$999,11)</f>
        <v>0.000873</v>
      </c>
      <c r="N256" s="8">
        <f>VLOOKUP(A256,'Absolute Total Monosaccharide C'!$E$2:$T$999,12)</f>
        <v>0</v>
      </c>
      <c r="O256" s="8">
        <f>VLOOKUP(A256,'Absolute Total Monosaccharide C'!$E$2:$T$999,13)</f>
        <v>0</v>
      </c>
      <c r="P256" s="8">
        <f>VLOOKUP(A256,'Absolute Total Monosaccharide C'!$E$2:$T$999,14)</f>
        <v>0.000653</v>
      </c>
      <c r="Q256" s="8">
        <f>VLOOKUP(A256,'Absolute Total Monosaccharide C'!$E$2:$T$999,15)</f>
        <v>0</v>
      </c>
      <c r="R256" s="8">
        <f>VLOOKUP(A256,'Absolute Total Monosaccharide C'!$E$2:$T$999,16)</f>
        <v>0.000526</v>
      </c>
      <c r="S256" s="110">
        <f>VLOOKUP(A256,'Absolute Total Monosaccharide C'!$E$2:$T$999,2)</f>
        <v>10.267</v>
      </c>
      <c r="U256" s="8">
        <f t="shared" si="1"/>
        <v>0.02191</v>
      </c>
      <c r="V256" s="2">
        <f t="shared" si="2"/>
        <v>302</v>
      </c>
      <c r="W256" s="8">
        <f t="shared" si="3"/>
        <v>148</v>
      </c>
      <c r="X256" s="8">
        <f t="shared" si="4"/>
        <v>549</v>
      </c>
      <c r="Y256" s="8">
        <f t="shared" si="5"/>
        <v>478</v>
      </c>
      <c r="Z256" s="8">
        <f t="shared" si="6"/>
        <v>431</v>
      </c>
      <c r="AA256" s="8">
        <f t="shared" si="7"/>
        <v>697</v>
      </c>
      <c r="AB256" s="8">
        <f t="shared" si="8"/>
        <v>626</v>
      </c>
    </row>
    <row r="257" hidden="1">
      <c r="A257" s="2" t="s">
        <v>1578</v>
      </c>
      <c r="B257" s="8" t="str">
        <f>VLOOKUP(A257,'Food Encyclopedia'!$C$2:$K$999,3)&amp;","&amp;VLOOKUP(A257,'Food Encyclopedia'!$C$2:$K$999,4)&amp;","&amp;VLOOKUP(A257,'Food Encyclopedia'!$C$2:$K$999,5)&amp;","&amp;VLOOKUP(A257,'Food Encyclopedia'!$C$2:$K$999,6)</f>
        <v>bread, multigrain, NA, fresh,Trader Joe's,Sprouted Wheat Multigrain Bread, made with organic sprouted wheat berried, rye flakes &amp; flaxseed,Grain Products</v>
      </c>
      <c r="C257" s="8" t="str">
        <f>VLOOKUP(A257,'Food Encyclopedia'!$C$2:$K$999,6)</f>
        <v>Grain Products</v>
      </c>
      <c r="D257" s="8" t="str">
        <f>VLOOKUP(A257,'Food Encyclopedia'!$C$2:$K$999,7)</f>
        <v>Bread</v>
      </c>
      <c r="E257" s="8">
        <f>VLOOKUP(A257,'Absolute Total Monosaccharide C'!$E$2:$T$999,3)</f>
        <v>0.522965</v>
      </c>
      <c r="F257" s="8">
        <f>VLOOKUP(A257,'Absolute Total Monosaccharide C'!$E$2:$T$999,4)</f>
        <v>0</v>
      </c>
      <c r="G257" s="8">
        <f>VLOOKUP(A257,'Absolute Total Monosaccharide C'!$E$2:$T$999,5)</f>
        <v>0.010821</v>
      </c>
      <c r="H257" s="8">
        <f>VLOOKUP(A257,'Absolute Total Monosaccharide C'!$E$2:$T$999,6)</f>
        <v>0.01066</v>
      </c>
      <c r="I257" s="110">
        <f>VLOOKUP(A257,'Absolute Total Monosaccharide C'!$E$2:$T$999,7)</f>
        <v>0.027598</v>
      </c>
      <c r="J257" s="8">
        <f>VLOOKUP(A257,'Absolute Total Monosaccharide C'!$E$2:$T$999,8)</f>
        <v>0.000439</v>
      </c>
      <c r="K257" s="111">
        <f>VLOOKUP(A257,'Absolute Total Monosaccharide C'!$E$2:$T$999,9)</f>
        <v>0.0000786</v>
      </c>
      <c r="L257" s="111">
        <f>VLOOKUP(A257,'Absolute Total Monosaccharide C'!$E$2:$T$999,10)</f>
        <v>0.0000561</v>
      </c>
      <c r="M257" s="8">
        <f>VLOOKUP(A257,'Absolute Total Monosaccharide C'!$E$2:$T$999,11)</f>
        <v>0.000122</v>
      </c>
      <c r="N257" s="8">
        <f>VLOOKUP(A257,'Absolute Total Monosaccharide C'!$E$2:$T$999,12)</f>
        <v>0</v>
      </c>
      <c r="O257" s="8">
        <f>VLOOKUP(A257,'Absolute Total Monosaccharide C'!$E$2:$T$999,13)</f>
        <v>0</v>
      </c>
      <c r="P257" s="8">
        <f>VLOOKUP(A257,'Absolute Total Monosaccharide C'!$E$2:$T$999,14)</f>
        <v>0.001909</v>
      </c>
      <c r="Q257" s="8">
        <f>VLOOKUP(A257,'Absolute Total Monosaccharide C'!$E$2:$T$999,15)</f>
        <v>0</v>
      </c>
      <c r="R257" s="8">
        <f>VLOOKUP(A257,'Absolute Total Monosaccharide C'!$E$2:$T$999,16)</f>
        <v>0.0005</v>
      </c>
      <c r="S257" s="110">
        <f>VLOOKUP(A257,'Absolute Total Monosaccharide C'!$E$2:$T$999,2)</f>
        <v>10.359</v>
      </c>
      <c r="U257" s="8">
        <f t="shared" si="1"/>
        <v>0.038258</v>
      </c>
      <c r="V257" s="2">
        <f t="shared" si="2"/>
        <v>117</v>
      </c>
      <c r="W257" s="8">
        <f t="shared" si="3"/>
        <v>74</v>
      </c>
      <c r="X257" s="8">
        <f t="shared" si="4"/>
        <v>204</v>
      </c>
      <c r="Y257" s="8">
        <f t="shared" si="5"/>
        <v>548</v>
      </c>
      <c r="Z257" s="8">
        <f t="shared" si="6"/>
        <v>558</v>
      </c>
      <c r="AA257" s="8">
        <f t="shared" si="7"/>
        <v>278</v>
      </c>
      <c r="AB257" s="8">
        <f t="shared" si="8"/>
        <v>622</v>
      </c>
    </row>
    <row r="258" hidden="1">
      <c r="A258" s="2" t="s">
        <v>1180</v>
      </c>
      <c r="B258" s="8" t="str">
        <f>VLOOKUP(A258,'Food Encyclopedia'!$C$2:$K$999,3)&amp;","&amp;VLOOKUP(A258,'Food Encyclopedia'!$C$2:$K$999,4)&amp;","&amp;VLOOKUP(A258,'Food Encyclopedia'!$C$2:$K$999,5)&amp;","&amp;VLOOKUP(A258,'Food Encyclopedia'!$C$2:$K$999,6)</f>
        <v>Pasta, penne rigate (whole wheat), NA, dried,Organics,,Grain Products</v>
      </c>
      <c r="C258" s="8" t="str">
        <f>VLOOKUP(A258,'Food Encyclopedia'!$C$2:$K$999,6)</f>
        <v>Grain Products</v>
      </c>
      <c r="D258" s="8" t="str">
        <f>VLOOKUP(A258,'Food Encyclopedia'!$C$2:$K$999,7)</f>
        <v>Pasta</v>
      </c>
      <c r="E258" s="8">
        <f>VLOOKUP(A258,'Absolute Total Monosaccharide C'!$E$2:$T$999,3)</f>
        <v>0.847334</v>
      </c>
      <c r="F258" s="8">
        <f>VLOOKUP(A258,'Absolute Total Monosaccharide C'!$E$2:$T$999,4)</f>
        <v>0.007576</v>
      </c>
      <c r="G258" s="8">
        <f>VLOOKUP(A258,'Absolute Total Monosaccharide C'!$E$2:$T$999,5)</f>
        <v>0.006558</v>
      </c>
      <c r="H258" s="8">
        <f>VLOOKUP(A258,'Absolute Total Monosaccharide C'!$E$2:$T$999,6)</f>
        <v>0.030877</v>
      </c>
      <c r="I258" s="110">
        <f>VLOOKUP(A258,'Absolute Total Monosaccharide C'!$E$2:$T$999,7)</f>
        <v>0.022205</v>
      </c>
      <c r="J258" s="8">
        <f>VLOOKUP(A258,'Absolute Total Monosaccharide C'!$E$2:$T$999,8)</f>
        <v>0</v>
      </c>
      <c r="K258" s="8">
        <f>VLOOKUP(A258,'Absolute Total Monosaccharide C'!$E$2:$T$999,9)</f>
        <v>0.00023</v>
      </c>
      <c r="L258" s="8">
        <f>VLOOKUP(A258,'Absolute Total Monosaccharide C'!$E$2:$T$999,10)</f>
        <v>0.000151</v>
      </c>
      <c r="M258" s="8">
        <f>VLOOKUP(A258,'Absolute Total Monosaccharide C'!$E$2:$T$999,11)</f>
        <v>0.000435</v>
      </c>
      <c r="N258" s="8">
        <f>VLOOKUP(A258,'Absolute Total Monosaccharide C'!$E$2:$T$999,12)</f>
        <v>0</v>
      </c>
      <c r="O258" s="8">
        <f>VLOOKUP(A258,'Absolute Total Monosaccharide C'!$E$2:$T$999,13)</f>
        <v>0</v>
      </c>
      <c r="P258" s="8">
        <f>VLOOKUP(A258,'Absolute Total Monosaccharide C'!$E$2:$T$999,14)</f>
        <v>0.002244</v>
      </c>
      <c r="Q258" s="8">
        <f>VLOOKUP(A258,'Absolute Total Monosaccharide C'!$E$2:$T$999,15)</f>
        <v>0</v>
      </c>
      <c r="R258" s="8">
        <f>VLOOKUP(A258,'Absolute Total Monosaccharide C'!$E$2:$T$999,16)</f>
        <v>0.000489</v>
      </c>
      <c r="S258" s="110">
        <f>VLOOKUP(A258,'Absolute Total Monosaccharide C'!$E$2:$T$999,2)</f>
        <v>10.43</v>
      </c>
      <c r="U258" s="8">
        <f t="shared" si="1"/>
        <v>0.053082</v>
      </c>
      <c r="V258" s="24">
        <f t="shared" si="2"/>
        <v>57</v>
      </c>
      <c r="W258" s="8">
        <f t="shared" si="3"/>
        <v>125</v>
      </c>
      <c r="X258" s="63">
        <f t="shared" si="4"/>
        <v>35</v>
      </c>
      <c r="Y258" s="8">
        <f t="shared" si="5"/>
        <v>504</v>
      </c>
      <c r="Z258" s="8">
        <f t="shared" si="6"/>
        <v>501</v>
      </c>
      <c r="AA258" s="124">
        <f t="shared" si="7"/>
        <v>160</v>
      </c>
      <c r="AB258" s="8">
        <f t="shared" si="8"/>
        <v>629</v>
      </c>
    </row>
    <row r="259" hidden="1">
      <c r="A259" s="2" t="s">
        <v>316</v>
      </c>
      <c r="B259" s="8" t="str">
        <f>VLOOKUP(A259,'Food Encyclopedia'!$C$2:$K$999,3)&amp;","&amp;VLOOKUP(A259,'Food Encyclopedia'!$C$2:$K$999,4)&amp;","&amp;VLOOKUP(A259,'Food Encyclopedia'!$C$2:$K$999,5)&amp;","&amp;VLOOKUP(A259,'Food Encyclopedia'!$C$2:$K$999,6)</f>
        <v>Papaya, tai nung, flesh, fresh,Melissa's,,Fruits</v>
      </c>
      <c r="C259" s="8" t="str">
        <f>VLOOKUP(A259,'Food Encyclopedia'!$C$2:$K$999,6)</f>
        <v>Fruits</v>
      </c>
      <c r="D259" s="8" t="str">
        <f>VLOOKUP(A259,'Food Encyclopedia'!$C$2:$K$999,7)</f>
        <v>Fruit</v>
      </c>
      <c r="E259" s="8">
        <f>VLOOKUP(A259,'Absolute Total Monosaccharide C'!$E$2:$T$999,3)</f>
        <v>0.358764</v>
      </c>
      <c r="F259" s="8">
        <f>VLOOKUP(A259,'Absolute Total Monosaccharide C'!$E$2:$T$999,4)</f>
        <v>0.011889</v>
      </c>
      <c r="G259" s="8">
        <f>VLOOKUP(A259,'Absolute Total Monosaccharide C'!$E$2:$T$999,5)</f>
        <v>0.096786</v>
      </c>
      <c r="H259" s="8">
        <f>VLOOKUP(A259,'Absolute Total Monosaccharide C'!$E$2:$T$999,6)</f>
        <v>0.01021</v>
      </c>
      <c r="I259" s="110">
        <f>VLOOKUP(A259,'Absolute Total Monosaccharide C'!$E$2:$T$999,7)</f>
        <v>0.002512</v>
      </c>
      <c r="J259" s="8">
        <f>VLOOKUP(A259,'Absolute Total Monosaccharide C'!$E$2:$T$999,8)</f>
        <v>0.002356</v>
      </c>
      <c r="K259" s="8">
        <f>VLOOKUP(A259,'Absolute Total Monosaccharide C'!$E$2:$T$999,9)</f>
        <v>0.00181</v>
      </c>
      <c r="L259" s="8">
        <f>VLOOKUP(A259,'Absolute Total Monosaccharide C'!$E$2:$T$999,10)</f>
        <v>0</v>
      </c>
      <c r="M259" s="8">
        <f>VLOOKUP(A259,'Absolute Total Monosaccharide C'!$E$2:$T$999,11)</f>
        <v>0.043175</v>
      </c>
      <c r="N259" s="8">
        <f>VLOOKUP(A259,'Absolute Total Monosaccharide C'!$E$2:$T$999,12)</f>
        <v>0</v>
      </c>
      <c r="O259" s="8">
        <f>VLOOKUP(A259,'Absolute Total Monosaccharide C'!$E$2:$T$999,13)</f>
        <v>0</v>
      </c>
      <c r="P259" s="8">
        <f>VLOOKUP(A259,'Absolute Total Monosaccharide C'!$E$2:$T$999,14)</f>
        <v>0.002601</v>
      </c>
      <c r="Q259" s="8">
        <f>VLOOKUP(A259,'Absolute Total Monosaccharide C'!$E$2:$T$999,15)</f>
        <v>0</v>
      </c>
      <c r="R259" s="8">
        <f>VLOOKUP(A259,'Absolute Total Monosaccharide C'!$E$2:$T$999,16)</f>
        <v>0</v>
      </c>
      <c r="S259" s="110">
        <f>VLOOKUP(A259,'Absolute Total Monosaccharide C'!$E$2:$T$999,2)</f>
        <v>10.3</v>
      </c>
      <c r="T259" s="2">
        <v>1.0273548</v>
      </c>
      <c r="U259" s="8">
        <f t="shared" si="1"/>
        <v>0.012722</v>
      </c>
      <c r="V259" s="2">
        <f t="shared" si="2"/>
        <v>465</v>
      </c>
      <c r="W259" s="8">
        <f t="shared" si="3"/>
        <v>587</v>
      </c>
      <c r="X259" s="8">
        <f t="shared" si="4"/>
        <v>215</v>
      </c>
      <c r="Y259" s="63">
        <f t="shared" si="5"/>
        <v>26</v>
      </c>
      <c r="Z259" s="8">
        <f t="shared" si="6"/>
        <v>145</v>
      </c>
      <c r="AA259" s="8">
        <f t="shared" si="7"/>
        <v>802</v>
      </c>
      <c r="AB259" s="8">
        <f t="shared" si="8"/>
        <v>613</v>
      </c>
    </row>
    <row r="260" hidden="1">
      <c r="A260" s="2" t="s">
        <v>152</v>
      </c>
      <c r="B260" s="8" t="str">
        <f>VLOOKUP(A260,'Food Encyclopedia'!$C$2:$K$999,3)&amp;","&amp;VLOOKUP(A260,'Food Encyclopedia'!$C$2:$K$999,4)&amp;","&amp;VLOOKUP(A260,'Food Encyclopedia'!$C$2:$K$999,5)&amp;","&amp;VLOOKUP(A260,'Food Encyclopedia'!$C$2:$K$999,6)</f>
        <v>Apple, pazazz, whole without seed, fresh,NA,,Fruits</v>
      </c>
      <c r="C260" s="8" t="str">
        <f>VLOOKUP(A260,'Food Encyclopedia'!$C$2:$K$999,6)</f>
        <v>Fruits</v>
      </c>
      <c r="D260" s="8" t="str">
        <f>VLOOKUP(A260,'Food Encyclopedia'!$C$2:$K$999,7)</f>
        <v>Fruit</v>
      </c>
      <c r="E260" s="8">
        <f>VLOOKUP(A260,'Absolute Total Monosaccharide C'!$E$2:$T$999,3)</f>
        <v>0.204446</v>
      </c>
      <c r="F260" s="8">
        <f>VLOOKUP(A260,'Absolute Total Monosaccharide C'!$E$2:$T$999,4)</f>
        <v>0.013643</v>
      </c>
      <c r="G260" s="8">
        <f>VLOOKUP(A260,'Absolute Total Monosaccharide C'!$E$2:$T$999,5)</f>
        <v>0.22588</v>
      </c>
      <c r="H260" s="8">
        <f>VLOOKUP(A260,'Absolute Total Monosaccharide C'!$E$2:$T$999,6)</f>
        <v>0.01241</v>
      </c>
      <c r="I260" s="110">
        <f>VLOOKUP(A260,'Absolute Total Monosaccharide C'!$E$2:$T$999,7)</f>
        <v>0.01107</v>
      </c>
      <c r="J260" s="8">
        <f>VLOOKUP(A260,'Absolute Total Monosaccharide C'!$E$2:$T$999,8)</f>
        <v>0.002735</v>
      </c>
      <c r="K260" s="8">
        <f>VLOOKUP(A260,'Absolute Total Monosaccharide C'!$E$2:$T$999,9)</f>
        <v>0.001145</v>
      </c>
      <c r="L260" s="8">
        <f>VLOOKUP(A260,'Absolute Total Monosaccharide C'!$E$2:$T$999,10)</f>
        <v>0</v>
      </c>
      <c r="M260" s="8">
        <f>VLOOKUP(A260,'Absolute Total Monosaccharide C'!$E$2:$T$999,11)</f>
        <v>0.013788</v>
      </c>
      <c r="N260" s="8">
        <f>VLOOKUP(A260,'Absolute Total Monosaccharide C'!$E$2:$T$999,12)</f>
        <v>0</v>
      </c>
      <c r="O260" s="8">
        <f>VLOOKUP(A260,'Absolute Total Monosaccharide C'!$E$2:$T$999,13)</f>
        <v>0</v>
      </c>
      <c r="P260" s="8">
        <f>VLOOKUP(A260,'Absolute Total Monosaccharide C'!$E$2:$T$999,14)</f>
        <v>0.001623</v>
      </c>
      <c r="Q260" s="8">
        <f>VLOOKUP(A260,'Absolute Total Monosaccharide C'!$E$2:$T$999,15)</f>
        <v>0</v>
      </c>
      <c r="R260" s="8">
        <f>VLOOKUP(A260,'Absolute Total Monosaccharide C'!$E$2:$T$999,16)</f>
        <v>0</v>
      </c>
      <c r="S260" s="110">
        <f>VLOOKUP(A260,'Absolute Total Monosaccharide C'!$E$2:$T$999,2)</f>
        <v>10.34</v>
      </c>
      <c r="U260" s="8">
        <f t="shared" si="1"/>
        <v>0.02348</v>
      </c>
      <c r="V260" s="2">
        <f t="shared" si="2"/>
        <v>279</v>
      </c>
      <c r="W260" s="8">
        <f t="shared" si="3"/>
        <v>325</v>
      </c>
      <c r="X260" s="8">
        <f t="shared" si="4"/>
        <v>159</v>
      </c>
      <c r="Y260" s="8">
        <f t="shared" si="5"/>
        <v>250</v>
      </c>
      <c r="Z260" s="8">
        <f t="shared" si="6"/>
        <v>276</v>
      </c>
      <c r="AA260" s="8">
        <f t="shared" si="7"/>
        <v>484</v>
      </c>
      <c r="AB260" s="8">
        <f t="shared" si="8"/>
        <v>575</v>
      </c>
    </row>
    <row r="261" hidden="1">
      <c r="A261" s="2" t="s">
        <v>964</v>
      </c>
      <c r="B261" s="8" t="str">
        <f>VLOOKUP(A261,'Food Encyclopedia'!$C$2:$K$999,3)&amp;","&amp;VLOOKUP(A261,'Food Encyclopedia'!$C$2:$K$999,4)&amp;","&amp;VLOOKUP(A261,'Food Encyclopedia'!$C$2:$K$999,5)&amp;","&amp;VLOOKUP(A261,'Food Encyclopedia'!$C$2:$K$999,6)</f>
        <v>GoGo Squeez, commercial product, pouch,Materne,Gimme Five- apple, mango, strawberry, peach, banana,Fruits</v>
      </c>
      <c r="C261" s="8" t="str">
        <f>VLOOKUP(A261,'Food Encyclopedia'!$C$2:$K$999,6)</f>
        <v>Fruits</v>
      </c>
      <c r="D261" s="8" t="str">
        <f>VLOOKUP(A261,'Food Encyclopedia'!$C$2:$K$999,7)</f>
        <v>Commercial weaning</v>
      </c>
      <c r="E261" s="8">
        <f>VLOOKUP(A261,'Absolute Total Monosaccharide C'!$E$2:$T$999,3)</f>
        <v>0.286826</v>
      </c>
      <c r="F261" s="8">
        <f>VLOOKUP(A261,'Absolute Total Monosaccharide C'!$E$2:$T$999,4)</f>
        <v>0.009179</v>
      </c>
      <c r="G261" s="8">
        <f>VLOOKUP(A261,'Absolute Total Monosaccharide C'!$E$2:$T$999,5)</f>
        <v>0.205473</v>
      </c>
      <c r="H261" s="8">
        <f>VLOOKUP(A261,'Absolute Total Monosaccharide C'!$E$2:$T$999,6)</f>
        <v>0.009025</v>
      </c>
      <c r="I261" s="110">
        <f>VLOOKUP(A261,'Absolute Total Monosaccharide C'!$E$2:$T$999,7)</f>
        <v>0.009186</v>
      </c>
      <c r="J261" s="8">
        <f>VLOOKUP(A261,'Absolute Total Monosaccharide C'!$E$2:$T$999,8)</f>
        <v>0</v>
      </c>
      <c r="K261" s="8">
        <f>VLOOKUP(A261,'Absolute Total Monosaccharide C'!$E$2:$T$999,9)</f>
        <v>0.001286</v>
      </c>
      <c r="L261" s="8">
        <f>VLOOKUP(A261,'Absolute Total Monosaccharide C'!$E$2:$T$999,10)</f>
        <v>0</v>
      </c>
      <c r="M261" s="8">
        <f>VLOOKUP(A261,'Absolute Total Monosaccharide C'!$E$2:$T$999,11)</f>
        <v>0.016458</v>
      </c>
      <c r="N261" s="8">
        <f>VLOOKUP(A261,'Absolute Total Monosaccharide C'!$E$2:$T$999,12)</f>
        <v>0.000715</v>
      </c>
      <c r="O261" s="8">
        <f>VLOOKUP(A261,'Absolute Total Monosaccharide C'!$E$2:$T$999,13)</f>
        <v>0.000288</v>
      </c>
      <c r="P261" s="8">
        <f>VLOOKUP(A261,'Absolute Total Monosaccharide C'!$E$2:$T$999,14)</f>
        <v>0</v>
      </c>
      <c r="Q261" s="8">
        <f>VLOOKUP(A261,'Absolute Total Monosaccharide C'!$E$2:$T$999,15)</f>
        <v>0</v>
      </c>
      <c r="R261" s="8">
        <f>VLOOKUP(A261,'Absolute Total Monosaccharide C'!$E$2:$T$999,16)</f>
        <v>0.000372</v>
      </c>
      <c r="S261" s="110">
        <f>VLOOKUP(A261,'Absolute Total Monosaccharide C'!$E$2:$T$999,2)</f>
        <v>9.53</v>
      </c>
      <c r="U261" s="8">
        <f t="shared" si="1"/>
        <v>0.018211</v>
      </c>
      <c r="V261" s="2">
        <f t="shared" si="2"/>
        <v>370</v>
      </c>
      <c r="W261" s="8">
        <f t="shared" si="3"/>
        <v>387</v>
      </c>
      <c r="X261" s="8">
        <f t="shared" si="4"/>
        <v>243</v>
      </c>
      <c r="Y261" s="8">
        <f t="shared" si="5"/>
        <v>196</v>
      </c>
      <c r="Z261" s="8">
        <f t="shared" si="6"/>
        <v>245</v>
      </c>
      <c r="AA261" s="8">
        <f t="shared" si="7"/>
        <v>630</v>
      </c>
      <c r="AB261" s="8">
        <f t="shared" si="8"/>
        <v>583</v>
      </c>
    </row>
    <row r="262" hidden="1">
      <c r="A262" s="2" t="s">
        <v>276</v>
      </c>
      <c r="B262" s="8" t="str">
        <f>VLOOKUP(A262,'Food Encyclopedia'!$C$2:$K$999,3)&amp;","&amp;VLOOKUP(A262,'Food Encyclopedia'!$C$2:$K$999,4)&amp;","&amp;VLOOKUP(A262,'Food Encyclopedia'!$C$2:$K$999,5)&amp;","&amp;VLOOKUP(A262,'Food Encyclopedia'!$C$2:$K$999,6)</f>
        <v>Berry, strawberry, whole, fresh,Driscoll's,,Fruits</v>
      </c>
      <c r="C262" s="8" t="str">
        <f>VLOOKUP(A262,'Food Encyclopedia'!$C$2:$K$999,6)</f>
        <v>Fruits</v>
      </c>
      <c r="D262" s="8" t="str">
        <f>VLOOKUP(A262,'Food Encyclopedia'!$C$2:$K$999,7)</f>
        <v>Fruit</v>
      </c>
      <c r="E262" s="8">
        <f>VLOOKUP(A262,'Absolute Total Monosaccharide C'!$E$2:$T$999,3)</f>
        <v>0.252313</v>
      </c>
      <c r="F262" s="8">
        <f>VLOOKUP(A262,'Absolute Total Monosaccharide C'!$E$2:$T$999,4)</f>
        <v>0.011319</v>
      </c>
      <c r="G262" s="8">
        <f>VLOOKUP(A262,'Absolute Total Monosaccharide C'!$E$2:$T$999,5)</f>
        <v>0.034451</v>
      </c>
      <c r="H262" s="8">
        <f>VLOOKUP(A262,'Absolute Total Monosaccharide C'!$E$2:$T$999,6)</f>
        <v>0.00788</v>
      </c>
      <c r="I262" s="110">
        <f>VLOOKUP(A262,'Absolute Total Monosaccharide C'!$E$2:$T$999,7)</f>
        <v>0.008041</v>
      </c>
      <c r="J262" s="8">
        <f>VLOOKUP(A262,'Absolute Total Monosaccharide C'!$E$2:$T$999,8)</f>
        <v>0.004693</v>
      </c>
      <c r="K262" s="8">
        <f>VLOOKUP(A262,'Absolute Total Monosaccharide C'!$E$2:$T$999,9)</f>
        <v>0.001316</v>
      </c>
      <c r="L262" s="8">
        <f>VLOOKUP(A262,'Absolute Total Monosaccharide C'!$E$2:$T$999,10)</f>
        <v>0</v>
      </c>
      <c r="M262" s="8">
        <f>VLOOKUP(A262,'Absolute Total Monosaccharide C'!$E$2:$T$999,11)</f>
        <v>0.018801</v>
      </c>
      <c r="N262" s="8">
        <f>VLOOKUP(A262,'Absolute Total Monosaccharide C'!$E$2:$T$999,12)</f>
        <v>0</v>
      </c>
      <c r="O262" s="8">
        <f>VLOOKUP(A262,'Absolute Total Monosaccharide C'!$E$2:$T$999,13)</f>
        <v>0</v>
      </c>
      <c r="P262" s="8">
        <f>VLOOKUP(A262,'Absolute Total Monosaccharide C'!$E$2:$T$999,14)</f>
        <v>0.000191</v>
      </c>
      <c r="Q262" s="8">
        <f>VLOOKUP(A262,'Absolute Total Monosaccharide C'!$E$2:$T$999,15)</f>
        <v>0</v>
      </c>
      <c r="R262" s="8">
        <f>VLOOKUP(A262,'Absolute Total Monosaccharide C'!$E$2:$T$999,16)</f>
        <v>0.00056</v>
      </c>
      <c r="S262" s="110">
        <f>VLOOKUP(A262,'Absolute Total Monosaccharide C'!$E$2:$T$999,2)</f>
        <v>10.13</v>
      </c>
      <c r="T262" s="2">
        <v>0.903758811</v>
      </c>
      <c r="U262" s="8">
        <f t="shared" si="1"/>
        <v>0.015921</v>
      </c>
      <c r="V262" s="2">
        <f t="shared" si="2"/>
        <v>403</v>
      </c>
      <c r="W262" s="8">
        <f t="shared" si="3"/>
        <v>426</v>
      </c>
      <c r="X262" s="8">
        <f t="shared" si="4"/>
        <v>279</v>
      </c>
      <c r="Y262" s="8">
        <f t="shared" si="5"/>
        <v>157</v>
      </c>
      <c r="Z262" s="8">
        <f t="shared" si="6"/>
        <v>239</v>
      </c>
      <c r="AA262" s="8">
        <f t="shared" si="7"/>
        <v>705</v>
      </c>
      <c r="AB262" s="8">
        <f t="shared" si="8"/>
        <v>583</v>
      </c>
    </row>
    <row r="263" hidden="1">
      <c r="A263" s="2" t="s">
        <v>1581</v>
      </c>
      <c r="B263" s="8" t="str">
        <f>VLOOKUP(A263,'Food Encyclopedia'!$C$2:$K$999,3)&amp;","&amp;VLOOKUP(A263,'Food Encyclopedia'!$C$2:$K$999,4)&amp;","&amp;VLOOKUP(A263,'Food Encyclopedia'!$C$2:$K$999,5)&amp;","&amp;VLOOKUP(A263,'Food Encyclopedia'!$C$2:$K$999,6)</f>
        <v>bread, sprouted wheat, NA, fresh,Silver Hills,Sprouted Power, The Big 16,Grain Products</v>
      </c>
      <c r="C263" s="8" t="str">
        <f>VLOOKUP(A263,'Food Encyclopedia'!$C$2:$K$999,6)</f>
        <v>Grain Products</v>
      </c>
      <c r="D263" s="8" t="str">
        <f>VLOOKUP(A263,'Food Encyclopedia'!$C$2:$K$999,7)</f>
        <v>Bread</v>
      </c>
      <c r="E263" s="8">
        <f>VLOOKUP(A263,'Absolute Total Monosaccharide C'!$E$2:$T$999,3)</f>
        <v>0.504104</v>
      </c>
      <c r="F263" s="8">
        <f>VLOOKUP(A263,'Absolute Total Monosaccharide C'!$E$2:$T$999,4)</f>
        <v>0</v>
      </c>
      <c r="G263" s="8">
        <f>VLOOKUP(A263,'Absolute Total Monosaccharide C'!$E$2:$T$999,5)</f>
        <v>0.011151</v>
      </c>
      <c r="H263" s="8">
        <f>VLOOKUP(A263,'Absolute Total Monosaccharide C'!$E$2:$T$999,6)</f>
        <v>0.013508</v>
      </c>
      <c r="I263" s="110">
        <f>VLOOKUP(A263,'Absolute Total Monosaccharide C'!$E$2:$T$999,7)</f>
        <v>0.026188</v>
      </c>
      <c r="J263" s="8">
        <f>VLOOKUP(A263,'Absolute Total Monosaccharide C'!$E$2:$T$999,8)</f>
        <v>0.000479</v>
      </c>
      <c r="K263" s="111">
        <f>VLOOKUP(A263,'Absolute Total Monosaccharide C'!$E$2:$T$999,9)</f>
        <v>0.0000646</v>
      </c>
      <c r="L263" s="111">
        <f>VLOOKUP(A263,'Absolute Total Monosaccharide C'!$E$2:$T$999,10)</f>
        <v>0.000058</v>
      </c>
      <c r="M263" s="8">
        <f>VLOOKUP(A263,'Absolute Total Monosaccharide C'!$E$2:$T$999,11)</f>
        <v>0.000147</v>
      </c>
      <c r="N263" s="8">
        <f>VLOOKUP(A263,'Absolute Total Monosaccharide C'!$E$2:$T$999,12)</f>
        <v>0</v>
      </c>
      <c r="O263" s="8">
        <f>VLOOKUP(A263,'Absolute Total Monosaccharide C'!$E$2:$T$999,13)</f>
        <v>0</v>
      </c>
      <c r="P263" s="8">
        <f>VLOOKUP(A263,'Absolute Total Monosaccharide C'!$E$2:$T$999,14)</f>
        <v>0.0019</v>
      </c>
      <c r="Q263" s="8">
        <f>VLOOKUP(A263,'Absolute Total Monosaccharide C'!$E$2:$T$999,15)</f>
        <v>0</v>
      </c>
      <c r="R263" s="8">
        <f>VLOOKUP(A263,'Absolute Total Monosaccharide C'!$E$2:$T$999,16)</f>
        <v>0.000448</v>
      </c>
      <c r="S263" s="110">
        <f>VLOOKUP(A263,'Absolute Total Monosaccharide C'!$E$2:$T$999,2)</f>
        <v>10.353</v>
      </c>
      <c r="U263" s="8">
        <f t="shared" si="1"/>
        <v>0.039696</v>
      </c>
      <c r="V263" s="2">
        <f t="shared" si="2"/>
        <v>110</v>
      </c>
      <c r="W263" s="8">
        <f t="shared" si="3"/>
        <v>89</v>
      </c>
      <c r="X263" s="8">
        <f t="shared" si="4"/>
        <v>141</v>
      </c>
      <c r="Y263" s="8">
        <f t="shared" si="5"/>
        <v>543</v>
      </c>
      <c r="Z263" s="8">
        <f t="shared" si="6"/>
        <v>570</v>
      </c>
      <c r="AA263" s="8">
        <f t="shared" si="7"/>
        <v>230</v>
      </c>
      <c r="AB263" s="8">
        <f t="shared" si="8"/>
        <v>632</v>
      </c>
    </row>
    <row r="264" hidden="1">
      <c r="A264" s="2" t="s">
        <v>596</v>
      </c>
      <c r="B264" s="8" t="str">
        <f>VLOOKUP(A264,'Food Encyclopedia'!$C$2:$K$999,3)&amp;","&amp;VLOOKUP(A264,'Food Encyclopedia'!$C$2:$K$999,4)&amp;","&amp;VLOOKUP(A264,'Food Encyclopedia'!$C$2:$K$999,5)&amp;","&amp;VLOOKUP(A264,'Food Encyclopedia'!$C$2:$K$999,6)</f>
        <v>Spread, peanut, NA, jar,Skippy,Creamy Peanut Butter,Beans, Peas, Legumes, Nuts, Seeds</v>
      </c>
      <c r="C264" s="8" t="str">
        <f>VLOOKUP(A264,'Food Encyclopedia'!$C$2:$K$999,6)</f>
        <v>Beans, Peas, Legumes, Nuts, Seeds</v>
      </c>
      <c r="D264" s="8" t="str">
        <f>VLOOKUP(A264,'Food Encyclopedia'!$C$2:$K$999,7)</f>
        <v>Fats</v>
      </c>
      <c r="E264" s="8">
        <f>VLOOKUP(A264,'Absolute Total Monosaccharide C'!$E$2:$T$999,3)</f>
        <v>0.058723</v>
      </c>
      <c r="F264" s="8">
        <f>VLOOKUP(A264,'Absolute Total Monosaccharide C'!$E$2:$T$999,4)</f>
        <v>0.002237</v>
      </c>
      <c r="G264" s="8">
        <f>VLOOKUP(A264,'Absolute Total Monosaccharide C'!$E$2:$T$999,5)</f>
        <v>0.002676</v>
      </c>
      <c r="H264" s="8">
        <f>VLOOKUP(A264,'Absolute Total Monosaccharide C'!$E$2:$T$999,6)</f>
        <v>0.00251</v>
      </c>
      <c r="I264" s="110">
        <f>VLOOKUP(A264,'Absolute Total Monosaccharide C'!$E$2:$T$999,7)</f>
        <v>0.018346</v>
      </c>
      <c r="J264" s="8">
        <f>VLOOKUP(A264,'Absolute Total Monosaccharide C'!$E$2:$T$999,8)</f>
        <v>0.000829</v>
      </c>
      <c r="K264" s="8">
        <f>VLOOKUP(A264,'Absolute Total Monosaccharide C'!$E$2:$T$999,9)</f>
        <v>0.000473</v>
      </c>
      <c r="L264" s="111">
        <f>VLOOKUP(A264,'Absolute Total Monosaccharide C'!$E$2:$T$999,10)</f>
        <v>0.0000763</v>
      </c>
      <c r="M264" s="8">
        <f>VLOOKUP(A264,'Absolute Total Monosaccharide C'!$E$2:$T$999,11)</f>
        <v>0.001274</v>
      </c>
      <c r="N264" s="8">
        <f>VLOOKUP(A264,'Absolute Total Monosaccharide C'!$E$2:$T$999,12)</f>
        <v>0</v>
      </c>
      <c r="O264" s="8">
        <f>VLOOKUP(A264,'Absolute Total Monosaccharide C'!$E$2:$T$999,13)</f>
        <v>0</v>
      </c>
      <c r="P264" s="8">
        <f>VLOOKUP(A264,'Absolute Total Monosaccharide C'!$E$2:$T$999,14)</f>
        <v>0.000586</v>
      </c>
      <c r="Q264" s="8">
        <f>VLOOKUP(A264,'Absolute Total Monosaccharide C'!$E$2:$T$999,15)</f>
        <v>0</v>
      </c>
      <c r="R264" s="8">
        <f>VLOOKUP(A264,'Absolute Total Monosaccharide C'!$E$2:$T$999,16)</f>
        <v>0.000386</v>
      </c>
      <c r="S264" s="110">
        <f>VLOOKUP(A264,'Absolute Total Monosaccharide C'!$E$2:$T$999,2)</f>
        <v>10</v>
      </c>
      <c r="U264" s="8">
        <f t="shared" si="1"/>
        <v>0.020856</v>
      </c>
      <c r="V264" s="2">
        <f t="shared" si="2"/>
        <v>318</v>
      </c>
      <c r="W264" s="8">
        <f t="shared" si="3"/>
        <v>172</v>
      </c>
      <c r="X264" s="8">
        <f t="shared" si="4"/>
        <v>493</v>
      </c>
      <c r="Y264" s="8">
        <f t="shared" si="5"/>
        <v>464</v>
      </c>
      <c r="Z264" s="8">
        <f t="shared" si="6"/>
        <v>444</v>
      </c>
      <c r="AA264" s="8">
        <f t="shared" si="7"/>
        <v>665</v>
      </c>
      <c r="AB264" s="8">
        <f t="shared" si="8"/>
        <v>636</v>
      </c>
    </row>
    <row r="265">
      <c r="A265" s="2" t="s">
        <v>738</v>
      </c>
      <c r="B265" s="8" t="str">
        <f>VLOOKUP(A265,'Food Encyclopedia'!$C$2:$K$999,3)&amp;","&amp;VLOOKUP(A265,'Food Encyclopedia'!$C$2:$K$999,4)&amp;","&amp;VLOOKUP(A265,'Food Encyclopedia'!$C$2:$K$999,5)&amp;","&amp;VLOOKUP(A265,'Food Encyclopedia'!$C$2:$K$999,6)</f>
        <v>Flour, commercial product, packed,Bob's Red Mill,Grain-free Paleo baking flour,Beans, Peas, Legumes, Nuts, Seeds</v>
      </c>
      <c r="C265" s="8" t="str">
        <f>VLOOKUP(A265,'Food Encyclopedia'!$C$2:$K$999,6)</f>
        <v>Beans, Peas, Legumes, Nuts, Seeds</v>
      </c>
      <c r="D265" s="8" t="str">
        <f>VLOOKUP(A265,'Food Encyclopedia'!$C$2:$K$999,7)</f>
        <v>Flour</v>
      </c>
      <c r="E265" s="8">
        <f>VLOOKUP(A265,'Absolute Total Monosaccharide C'!$E$2:$T$999,3)</f>
        <v>0.293425</v>
      </c>
      <c r="F265" s="8">
        <f>VLOOKUP(A265,'Absolute Total Monosaccharide C'!$E$2:$T$999,4)</f>
        <v>0.004349</v>
      </c>
      <c r="G265" s="8">
        <f>VLOOKUP(A265,'Absolute Total Monosaccharide C'!$E$2:$T$999,5)</f>
        <v>0.004216</v>
      </c>
      <c r="H265" s="8">
        <f>VLOOKUP(A265,'Absolute Total Monosaccharide C'!$E$2:$T$999,6)</f>
        <v>0.001628</v>
      </c>
      <c r="I265" s="110">
        <f>VLOOKUP(A265,'Absolute Total Monosaccharide C'!$E$2:$T$999,7)</f>
        <v>0.018491</v>
      </c>
      <c r="J265" s="8">
        <f>VLOOKUP(A265,'Absolute Total Monosaccharide C'!$E$2:$T$999,8)</f>
        <v>0.000956</v>
      </c>
      <c r="K265" s="8">
        <f>VLOOKUP(A265,'Absolute Total Monosaccharide C'!$E$2:$T$999,9)</f>
        <v>0.000491</v>
      </c>
      <c r="L265" s="8">
        <f>VLOOKUP(A265,'Absolute Total Monosaccharide C'!$E$2:$T$999,10)</f>
        <v>0.0001</v>
      </c>
      <c r="M265" s="8">
        <f>VLOOKUP(A265,'Absolute Total Monosaccharide C'!$E$2:$T$999,11)</f>
        <v>0.000995</v>
      </c>
      <c r="N265" s="8">
        <f>VLOOKUP(A265,'Absolute Total Monosaccharide C'!$E$2:$T$999,12)</f>
        <v>0</v>
      </c>
      <c r="O265" s="8">
        <f>VLOOKUP(A265,'Absolute Total Monosaccharide C'!$E$2:$T$999,13)</f>
        <v>0</v>
      </c>
      <c r="P265" s="8">
        <f>VLOOKUP(A265,'Absolute Total Monosaccharide C'!$E$2:$T$999,14)</f>
        <v>0.022029</v>
      </c>
      <c r="Q265" s="8">
        <f>VLOOKUP(A265,'Absolute Total Monosaccharide C'!$E$2:$T$999,15)</f>
        <v>0</v>
      </c>
      <c r="R265" s="8">
        <f>VLOOKUP(A265,'Absolute Total Monosaccharide C'!$E$2:$T$999,16)</f>
        <v>0.000328</v>
      </c>
      <c r="S265" s="110">
        <f>VLOOKUP(A265,'Absolute Total Monosaccharide C'!$E$2:$T$999,2)</f>
        <v>10.02</v>
      </c>
      <c r="U265" s="8">
        <f t="shared" si="1"/>
        <v>0.020119</v>
      </c>
      <c r="V265" s="2">
        <f t="shared" si="2"/>
        <v>337</v>
      </c>
      <c r="W265" s="8">
        <f t="shared" si="3"/>
        <v>168</v>
      </c>
      <c r="X265" s="8">
        <f t="shared" si="4"/>
        <v>558</v>
      </c>
      <c r="Y265" s="8">
        <f t="shared" si="5"/>
        <v>473</v>
      </c>
      <c r="Z265" s="8">
        <f t="shared" si="6"/>
        <v>441</v>
      </c>
      <c r="AA265" s="8">
        <f t="shared" si="7"/>
        <v>726</v>
      </c>
      <c r="AB265" s="8">
        <f t="shared" si="8"/>
        <v>641</v>
      </c>
    </row>
    <row r="266" hidden="1">
      <c r="A266" s="2" t="s">
        <v>318</v>
      </c>
      <c r="B266" s="8" t="str">
        <f>VLOOKUP(A266,'Food Encyclopedia'!$C$2:$K$999,3)&amp;","&amp;VLOOKUP(A266,'Food Encyclopedia'!$C$2:$K$999,4)&amp;","&amp;VLOOKUP(A266,'Food Encyclopedia'!$C$2:$K$999,5)&amp;","&amp;VLOOKUP(A266,'Food Encyclopedia'!$C$2:$K$999,6)</f>
        <v>Papaya, mexican maradol, flesh, fresh,Imperial Papaya,,Fruits</v>
      </c>
      <c r="C266" s="8" t="str">
        <f>VLOOKUP(A266,'Food Encyclopedia'!$C$2:$K$999,6)</f>
        <v>Fruits</v>
      </c>
      <c r="D266" s="8" t="str">
        <f>VLOOKUP(A266,'Food Encyclopedia'!$C$2:$K$999,7)</f>
        <v>Fruit</v>
      </c>
      <c r="E266" s="8">
        <f>VLOOKUP(A266,'Absolute Total Monosaccharide C'!$E$2:$T$999,3)</f>
        <v>0.312956</v>
      </c>
      <c r="F266" s="8">
        <f>VLOOKUP(A266,'Absolute Total Monosaccharide C'!$E$2:$T$999,4)</f>
        <v>0.008764</v>
      </c>
      <c r="G266" s="8">
        <f>VLOOKUP(A266,'Absolute Total Monosaccharide C'!$E$2:$T$999,5)</f>
        <v>0.100901</v>
      </c>
      <c r="H266" s="8">
        <f>VLOOKUP(A266,'Absolute Total Monosaccharide C'!$E$2:$T$999,6)</f>
        <v>0.007044</v>
      </c>
      <c r="I266" s="110">
        <f>VLOOKUP(A266,'Absolute Total Monosaccharide C'!$E$2:$T$999,7)</f>
        <v>0.002751</v>
      </c>
      <c r="J266" s="8">
        <f>VLOOKUP(A266,'Absolute Total Monosaccharide C'!$E$2:$T$999,8)</f>
        <v>0.001547</v>
      </c>
      <c r="K266" s="8">
        <f>VLOOKUP(A266,'Absolute Total Monosaccharide C'!$E$2:$T$999,9)</f>
        <v>0.001345</v>
      </c>
      <c r="L266" s="8">
        <f>VLOOKUP(A266,'Absolute Total Monosaccharide C'!$E$2:$T$999,10)</f>
        <v>0</v>
      </c>
      <c r="M266" s="8">
        <f>VLOOKUP(A266,'Absolute Total Monosaccharide C'!$E$2:$T$999,11)</f>
        <v>0.036597</v>
      </c>
      <c r="N266" s="8">
        <f>VLOOKUP(A266,'Absolute Total Monosaccharide C'!$E$2:$T$999,12)</f>
        <v>0</v>
      </c>
      <c r="O266" s="8">
        <f>VLOOKUP(A266,'Absolute Total Monosaccharide C'!$E$2:$T$999,13)</f>
        <v>0</v>
      </c>
      <c r="P266" s="8">
        <f>VLOOKUP(A266,'Absolute Total Monosaccharide C'!$E$2:$T$999,14)</f>
        <v>0</v>
      </c>
      <c r="Q266" s="8">
        <f>VLOOKUP(A266,'Absolute Total Monosaccharide C'!$E$2:$T$999,15)</f>
        <v>0</v>
      </c>
      <c r="R266" s="8">
        <f>VLOOKUP(A266,'Absolute Total Monosaccharide C'!$E$2:$T$999,16)</f>
        <v>0</v>
      </c>
      <c r="S266" s="110">
        <f>VLOOKUP(A266,'Absolute Total Monosaccharide C'!$E$2:$T$999,2)</f>
        <v>10.24</v>
      </c>
      <c r="T266" s="2">
        <v>0.98168975</v>
      </c>
      <c r="U266" s="8">
        <f t="shared" si="1"/>
        <v>0.009795</v>
      </c>
      <c r="V266" s="2">
        <f t="shared" si="2"/>
        <v>523</v>
      </c>
      <c r="W266" s="8">
        <f t="shared" si="3"/>
        <v>578</v>
      </c>
      <c r="X266" s="8">
        <f t="shared" si="4"/>
        <v>309</v>
      </c>
      <c r="Y266" s="63">
        <f t="shared" si="5"/>
        <v>39</v>
      </c>
      <c r="Z266" s="8">
        <f t="shared" si="6"/>
        <v>232</v>
      </c>
      <c r="AA266" s="8">
        <f t="shared" si="7"/>
        <v>887</v>
      </c>
      <c r="AB266" s="8">
        <f t="shared" si="8"/>
        <v>617</v>
      </c>
    </row>
    <row r="267" hidden="1">
      <c r="A267" s="2" t="s">
        <v>428</v>
      </c>
      <c r="B267" s="8" t="str">
        <f>VLOOKUP(A267,'Food Encyclopedia'!$C$2:$K$999,3)&amp;","&amp;VLOOKUP(A267,'Food Encyclopedia'!$C$2:$K$999,4)&amp;","&amp;VLOOKUP(A267,'Food Encyclopedia'!$C$2:$K$999,5)&amp;","&amp;VLOOKUP(A267,'Food Encyclopedia'!$C$2:$K$999,6)</f>
        <v>Squash, butternut, flesh, fresh,Nature's Partner,,Vegetables</v>
      </c>
      <c r="C267" s="8" t="str">
        <f>VLOOKUP(A267,'Food Encyclopedia'!$C$2:$K$999,6)</f>
        <v>Vegetables</v>
      </c>
      <c r="D267" s="8" t="str">
        <f>VLOOKUP(A267,'Food Encyclopedia'!$C$2:$K$999,7)</f>
        <v>Vegetable</v>
      </c>
      <c r="E267" s="8">
        <f>VLOOKUP(A267,'Absolute Total Monosaccharide C'!$E$2:$T$999,3)</f>
        <v>0.330637</v>
      </c>
      <c r="F267" s="8">
        <f>VLOOKUP(A267,'Absolute Total Monosaccharide C'!$E$2:$T$999,4)</f>
        <v>0.026911</v>
      </c>
      <c r="G267" s="8">
        <f>VLOOKUP(A267,'Absolute Total Monosaccharide C'!$E$2:$T$999,5)</f>
        <v>0.060655</v>
      </c>
      <c r="H267" s="8">
        <f>VLOOKUP(A267,'Absolute Total Monosaccharide C'!$E$2:$T$999,6)</f>
        <v>0.005029</v>
      </c>
      <c r="I267" s="110">
        <f>VLOOKUP(A267,'Absolute Total Monosaccharide C'!$E$2:$T$999,7)</f>
        <v>0.003656</v>
      </c>
      <c r="J267" s="8">
        <f>VLOOKUP(A267,'Absolute Total Monosaccharide C'!$E$2:$T$999,8)</f>
        <v>0.00132</v>
      </c>
      <c r="K267" s="8">
        <f>VLOOKUP(A267,'Absolute Total Monosaccharide C'!$E$2:$T$999,9)</f>
        <v>0.002014</v>
      </c>
      <c r="L267" s="8">
        <f>VLOOKUP(A267,'Absolute Total Monosaccharide C'!$E$2:$T$999,10)</f>
        <v>0</v>
      </c>
      <c r="M267" s="8">
        <f>VLOOKUP(A267,'Absolute Total Monosaccharide C'!$E$2:$T$999,11)</f>
        <v>0.028887</v>
      </c>
      <c r="N267" s="8">
        <f>VLOOKUP(A267,'Absolute Total Monosaccharide C'!$E$2:$T$999,12)</f>
        <v>0</v>
      </c>
      <c r="O267" s="8">
        <f>VLOOKUP(A267,'Absolute Total Monosaccharide C'!$E$2:$T$999,13)</f>
        <v>0</v>
      </c>
      <c r="P267" s="8">
        <f>VLOOKUP(A267,'Absolute Total Monosaccharide C'!$E$2:$T$999,14)</f>
        <v>0.003371</v>
      </c>
      <c r="Q267" s="8">
        <f>VLOOKUP(A267,'Absolute Total Monosaccharide C'!$E$2:$T$999,15)</f>
        <v>0</v>
      </c>
      <c r="R267" s="8">
        <f>VLOOKUP(A267,'Absolute Total Monosaccharide C'!$E$2:$T$999,16)</f>
        <v>0.000715</v>
      </c>
      <c r="S267" s="110">
        <f>VLOOKUP(A267,'Absolute Total Monosaccharide C'!$E$2:$T$999,2)</f>
        <v>10.41</v>
      </c>
      <c r="T267" s="2">
        <v>1.032588605</v>
      </c>
      <c r="U267" s="8">
        <f t="shared" si="1"/>
        <v>0.008685</v>
      </c>
      <c r="V267" s="2">
        <f t="shared" si="2"/>
        <v>547</v>
      </c>
      <c r="W267" s="8">
        <f t="shared" si="3"/>
        <v>553</v>
      </c>
      <c r="X267" s="8">
        <f t="shared" si="4"/>
        <v>381</v>
      </c>
      <c r="Y267" s="8">
        <f t="shared" si="5"/>
        <v>61</v>
      </c>
      <c r="Z267" s="8">
        <f t="shared" si="6"/>
        <v>126</v>
      </c>
      <c r="AA267" s="8">
        <f t="shared" si="7"/>
        <v>934</v>
      </c>
      <c r="AB267" s="8">
        <f t="shared" si="8"/>
        <v>614</v>
      </c>
    </row>
    <row r="268" hidden="1">
      <c r="A268" s="2" t="s">
        <v>914</v>
      </c>
      <c r="B268" s="8" t="str">
        <f>VLOOKUP(A268,'Food Encyclopedia'!$C$2:$K$999,3)&amp;","&amp;VLOOKUP(A268,'Food Encyclopedia'!$C$2:$K$999,4)&amp;","&amp;VLOOKUP(A268,'Food Encyclopedia'!$C$2:$K$999,5)&amp;","&amp;VLOOKUP(A268,'Food Encyclopedia'!$C$2:$K$999,6)</f>
        <v>Baby Organic, commercial product, pouch,Nature's Heart,Pear, banana, blueberry, raspberry, Stage 2 (6+ months),Fruits</v>
      </c>
      <c r="C268" s="8" t="str">
        <f>VLOOKUP(A268,'Food Encyclopedia'!$C$2:$K$999,6)</f>
        <v>Fruits</v>
      </c>
      <c r="D268" s="8" t="str">
        <f>VLOOKUP(A268,'Food Encyclopedia'!$C$2:$K$999,7)</f>
        <v>Commercial weaning</v>
      </c>
      <c r="E268" s="8">
        <f>VLOOKUP(A268,'Absolute Total Monosaccharide C'!$E$2:$T$999,3)</f>
        <v>0.303158</v>
      </c>
      <c r="F268" s="8">
        <f>VLOOKUP(A268,'Absolute Total Monosaccharide C'!$E$2:$T$999,4)</f>
        <v>0.005535</v>
      </c>
      <c r="G268" s="8">
        <f>VLOOKUP(A268,'Absolute Total Monosaccharide C'!$E$2:$T$999,5)</f>
        <v>0.152328</v>
      </c>
      <c r="H268" s="8">
        <f>VLOOKUP(A268,'Absolute Total Monosaccharide C'!$E$2:$T$999,6)</f>
        <v>0.017426</v>
      </c>
      <c r="I268" s="110">
        <f>VLOOKUP(A268,'Absolute Total Monosaccharide C'!$E$2:$T$999,7)</f>
        <v>0.009407</v>
      </c>
      <c r="J268" s="8">
        <f>VLOOKUP(A268,'Absolute Total Monosaccharide C'!$E$2:$T$999,8)</f>
        <v>0</v>
      </c>
      <c r="K268" s="8">
        <f>VLOOKUP(A268,'Absolute Total Monosaccharide C'!$E$2:$T$999,9)</f>
        <v>0.001245</v>
      </c>
      <c r="L268" s="8">
        <f>VLOOKUP(A268,'Absolute Total Monosaccharide C'!$E$2:$T$999,10)</f>
        <v>0</v>
      </c>
      <c r="M268" s="8">
        <f>VLOOKUP(A268,'Absolute Total Monosaccharide C'!$E$2:$T$999,11)</f>
        <v>0.015616</v>
      </c>
      <c r="N268" s="8">
        <f>VLOOKUP(A268,'Absolute Total Monosaccharide C'!$E$2:$T$999,12)</f>
        <v>0</v>
      </c>
      <c r="O268" s="8">
        <f>VLOOKUP(A268,'Absolute Total Monosaccharide C'!$E$2:$T$999,13)</f>
        <v>0</v>
      </c>
      <c r="P268" s="8">
        <f>VLOOKUP(A268,'Absolute Total Monosaccharide C'!$E$2:$T$999,14)</f>
        <v>0.000652</v>
      </c>
      <c r="Q268" s="8">
        <f>VLOOKUP(A268,'Absolute Total Monosaccharide C'!$E$2:$T$999,15)</f>
        <v>0</v>
      </c>
      <c r="R268" s="8">
        <f>VLOOKUP(A268,'Absolute Total Monosaccharide C'!$E$2:$T$999,16)</f>
        <v>0.000337</v>
      </c>
      <c r="S268" s="110">
        <f>VLOOKUP(A268,'Absolute Total Monosaccharide C'!$E$2:$T$999,2)</f>
        <v>10.67</v>
      </c>
      <c r="U268" s="8">
        <f t="shared" si="1"/>
        <v>0.026833</v>
      </c>
      <c r="V268" s="2">
        <f t="shared" si="2"/>
        <v>220</v>
      </c>
      <c r="W268" s="8">
        <f t="shared" si="3"/>
        <v>378</v>
      </c>
      <c r="X268" s="8">
        <f t="shared" si="4"/>
        <v>88</v>
      </c>
      <c r="Y268" s="8">
        <f t="shared" si="5"/>
        <v>211</v>
      </c>
      <c r="Z268" s="8">
        <f t="shared" si="6"/>
        <v>254</v>
      </c>
      <c r="AA268" s="8">
        <f t="shared" si="7"/>
        <v>466</v>
      </c>
      <c r="AB268" s="8">
        <f t="shared" si="8"/>
        <v>589</v>
      </c>
    </row>
    <row r="269" hidden="1">
      <c r="A269" s="2" t="s">
        <v>213</v>
      </c>
      <c r="B269" s="8" t="str">
        <f>VLOOKUP(A269,'Food Encyclopedia'!$C$2:$K$999,3)&amp;","&amp;VLOOKUP(A269,'Food Encyclopedia'!$C$2:$K$999,4)&amp;","&amp;VLOOKUP(A269,'Food Encyclopedia'!$C$2:$K$999,5)&amp;","&amp;VLOOKUP(A269,'Food Encyclopedia'!$C$2:$K$999,6)</f>
        <v>Pluot, flavor gator, whole, fresh,Summeripe,,Fruits</v>
      </c>
      <c r="C269" s="8" t="str">
        <f>VLOOKUP(A269,'Food Encyclopedia'!$C$2:$K$999,6)</f>
        <v>Fruits</v>
      </c>
      <c r="D269" s="8" t="str">
        <f>VLOOKUP(A269,'Food Encyclopedia'!$C$2:$K$999,7)</f>
        <v>Fruit</v>
      </c>
      <c r="E269" s="8">
        <f>VLOOKUP(A269,'Absolute Total Monosaccharide C'!$E$2:$T$999,3)</f>
        <v>0.279648</v>
      </c>
      <c r="F269" s="8">
        <f>VLOOKUP(A269,'Absolute Total Monosaccharide C'!$E$2:$T$999,4)</f>
        <v>0.024612</v>
      </c>
      <c r="G269" s="8">
        <f>VLOOKUP(A269,'Absolute Total Monosaccharide C'!$E$2:$T$999,5)</f>
        <v>0.080788</v>
      </c>
      <c r="H269" s="8">
        <f>VLOOKUP(A269,'Absolute Total Monosaccharide C'!$E$2:$T$999,6)</f>
        <v>0.006536</v>
      </c>
      <c r="I269" s="110">
        <f>VLOOKUP(A269,'Absolute Total Monosaccharide C'!$E$2:$T$999,7)</f>
        <v>0.011347</v>
      </c>
      <c r="J269" s="8">
        <f>VLOOKUP(A269,'Absolute Total Monosaccharide C'!$E$2:$T$999,8)</f>
        <v>0.001338</v>
      </c>
      <c r="K269" s="8">
        <f>VLOOKUP(A269,'Absolute Total Monosaccharide C'!$E$2:$T$999,9)</f>
        <v>0.001262</v>
      </c>
      <c r="L269" s="8">
        <f>VLOOKUP(A269,'Absolute Total Monosaccharide C'!$E$2:$T$999,10)</f>
        <v>0</v>
      </c>
      <c r="M269" s="8">
        <f>VLOOKUP(A269,'Absolute Total Monosaccharide C'!$E$2:$T$999,11)</f>
        <v>0.013218</v>
      </c>
      <c r="N269" s="8">
        <f>VLOOKUP(A269,'Absolute Total Monosaccharide C'!$E$2:$T$999,12)</f>
        <v>0</v>
      </c>
      <c r="O269" s="8">
        <f>VLOOKUP(A269,'Absolute Total Monosaccharide C'!$E$2:$T$999,13)</f>
        <v>0</v>
      </c>
      <c r="P269" s="8">
        <f>VLOOKUP(A269,'Absolute Total Monosaccharide C'!$E$2:$T$999,14)</f>
        <v>0.001055</v>
      </c>
      <c r="Q269" s="8">
        <f>VLOOKUP(A269,'Absolute Total Monosaccharide C'!$E$2:$T$999,15)</f>
        <v>0</v>
      </c>
      <c r="R269" s="8">
        <f>VLOOKUP(A269,'Absolute Total Monosaccharide C'!$E$2:$T$999,16)</f>
        <v>0</v>
      </c>
      <c r="S269" s="110">
        <f>VLOOKUP(A269,'Absolute Total Monosaccharide C'!$E$2:$T$999,2)</f>
        <v>10.08</v>
      </c>
      <c r="U269" s="8">
        <f t="shared" si="1"/>
        <v>0.017883</v>
      </c>
      <c r="V269" s="2">
        <f t="shared" si="2"/>
        <v>378</v>
      </c>
      <c r="W269" s="8">
        <f t="shared" si="3"/>
        <v>317</v>
      </c>
      <c r="X269" s="8">
        <f t="shared" si="4"/>
        <v>328</v>
      </c>
      <c r="Y269" s="8">
        <f t="shared" si="5"/>
        <v>265</v>
      </c>
      <c r="Z269" s="8">
        <f t="shared" si="6"/>
        <v>251</v>
      </c>
      <c r="AA269" s="8">
        <f t="shared" si="7"/>
        <v>645</v>
      </c>
      <c r="AB269" s="8">
        <f t="shared" si="8"/>
        <v>582</v>
      </c>
    </row>
    <row r="270" hidden="1">
      <c r="A270" s="2" t="s">
        <v>1045</v>
      </c>
      <c r="B270" s="8" t="str">
        <f>VLOOKUP(A270,'Food Encyclopedia'!$C$2:$K$999,3)&amp;","&amp;VLOOKUP(A270,'Food Encyclopedia'!$C$2:$K$999,4)&amp;","&amp;VLOOKUP(A270,'Food Encyclopedia'!$C$2:$K$999,5)&amp;","&amp;VLOOKUP(A270,'Food Encyclopedia'!$C$2:$K$999,6)</f>
        <v>baby food blend, commercial product, pouch,Gerber Organic,Apple (1/2), kale leaves (1/4), fig (1/4), sitter (2nd foods),Fruits</v>
      </c>
      <c r="C270" s="8" t="str">
        <f>VLOOKUP(A270,'Food Encyclopedia'!$C$2:$K$999,6)</f>
        <v>Fruits</v>
      </c>
      <c r="D270" s="8" t="str">
        <f>VLOOKUP(A270,'Food Encyclopedia'!$C$2:$K$999,7)</f>
        <v>Commercial weaning</v>
      </c>
      <c r="E270" s="8">
        <f>VLOOKUP(A270,'Absolute Total Monosaccharide C'!$E$2:$T$999,3)</f>
        <v>0.195229</v>
      </c>
      <c r="F270" s="8">
        <f>VLOOKUP(A270,'Absolute Total Monosaccharide C'!$E$2:$T$999,4)</f>
        <v>0.010654</v>
      </c>
      <c r="G270" s="8">
        <f>VLOOKUP(A270,'Absolute Total Monosaccharide C'!$E$2:$T$999,5)</f>
        <v>0.187288</v>
      </c>
      <c r="H270" s="8">
        <f>VLOOKUP(A270,'Absolute Total Monosaccharide C'!$E$2:$T$999,6)</f>
        <v>0.011603</v>
      </c>
      <c r="I270" s="110">
        <f>VLOOKUP(A270,'Absolute Total Monosaccharide C'!$E$2:$T$999,7)</f>
        <v>0.009171</v>
      </c>
      <c r="J270" s="8">
        <f>VLOOKUP(A270,'Absolute Total Monosaccharide C'!$E$2:$T$999,8)</f>
        <v>0.002161</v>
      </c>
      <c r="K270" s="8">
        <f>VLOOKUP(A270,'Absolute Total Monosaccharide C'!$E$2:$T$999,9)</f>
        <v>0.001387</v>
      </c>
      <c r="L270" s="8">
        <f>VLOOKUP(A270,'Absolute Total Monosaccharide C'!$E$2:$T$999,10)</f>
        <v>0</v>
      </c>
      <c r="M270" s="8">
        <f>VLOOKUP(A270,'Absolute Total Monosaccharide C'!$E$2:$T$999,11)</f>
        <v>0.016141</v>
      </c>
      <c r="N270" s="8">
        <f>VLOOKUP(A270,'Absolute Total Monosaccharide C'!$E$2:$T$999,12)</f>
        <v>0</v>
      </c>
      <c r="O270" s="8">
        <f>VLOOKUP(A270,'Absolute Total Monosaccharide C'!$E$2:$T$999,13)</f>
        <v>0</v>
      </c>
      <c r="P270" s="8">
        <f>VLOOKUP(A270,'Absolute Total Monosaccharide C'!$E$2:$T$999,14)</f>
        <v>0.000131</v>
      </c>
      <c r="Q270" s="8">
        <f>VLOOKUP(A270,'Absolute Total Monosaccharide C'!$E$2:$T$999,15)</f>
        <v>0.000285</v>
      </c>
      <c r="R270" s="8">
        <f>VLOOKUP(A270,'Absolute Total Monosaccharide C'!$E$2:$T$999,16)</f>
        <v>0</v>
      </c>
      <c r="S270" s="110">
        <f>VLOOKUP(A270,'Absolute Total Monosaccharide C'!$E$2:$T$999,2)</f>
        <v>10.19</v>
      </c>
      <c r="U270" s="8">
        <f t="shared" si="1"/>
        <v>0.020774</v>
      </c>
      <c r="V270" s="2">
        <f t="shared" si="2"/>
        <v>319</v>
      </c>
      <c r="W270" s="8">
        <f t="shared" si="3"/>
        <v>389</v>
      </c>
      <c r="X270" s="8">
        <f t="shared" si="4"/>
        <v>179</v>
      </c>
      <c r="Y270" s="8">
        <f t="shared" si="5"/>
        <v>202</v>
      </c>
      <c r="Z270" s="8">
        <f t="shared" si="6"/>
        <v>218</v>
      </c>
      <c r="AA270" s="8">
        <f t="shared" si="7"/>
        <v>568</v>
      </c>
      <c r="AB270" s="8">
        <f t="shared" si="8"/>
        <v>591</v>
      </c>
    </row>
    <row r="271" hidden="1">
      <c r="A271" s="2" t="s">
        <v>419</v>
      </c>
      <c r="B271" s="8" t="str">
        <f>VLOOKUP(A271,'Food Encyclopedia'!$C$2:$K$999,3)&amp;","&amp;VLOOKUP(A271,'Food Encyclopedia'!$C$2:$K$999,4)&amp;","&amp;VLOOKUP(A271,'Food Encyclopedia'!$C$2:$K$999,5)&amp;","&amp;VLOOKUP(A271,'Food Encyclopedia'!$C$2:$K$999,6)</f>
        <v>Bell pepper, red, whole without seed, fresh,Windset Farms,,Vegetables</v>
      </c>
      <c r="C271" s="8" t="str">
        <f>VLOOKUP(A271,'Food Encyclopedia'!$C$2:$K$999,6)</f>
        <v>Vegetables</v>
      </c>
      <c r="D271" s="8" t="str">
        <f>VLOOKUP(A271,'Food Encyclopedia'!$C$2:$K$999,7)</f>
        <v>Vegetable</v>
      </c>
      <c r="E271" s="8">
        <f>VLOOKUP(A271,'Absolute Total Monosaccharide C'!$E$2:$T$999,3)</f>
        <v>0.217437</v>
      </c>
      <c r="F271" s="8">
        <f>VLOOKUP(A271,'Absolute Total Monosaccharide C'!$E$2:$T$999,4)</f>
        <v>0.005655</v>
      </c>
      <c r="G271" s="8">
        <f>VLOOKUP(A271,'Absolute Total Monosaccharide C'!$E$2:$T$999,5)</f>
        <v>0.007207</v>
      </c>
      <c r="H271" s="8">
        <f>VLOOKUP(A271,'Absolute Total Monosaccharide C'!$E$2:$T$999,6)</f>
        <v>0.001775</v>
      </c>
      <c r="I271" s="110">
        <f>VLOOKUP(A271,'Absolute Total Monosaccharide C'!$E$2:$T$999,7)</f>
        <v>0.003111</v>
      </c>
      <c r="J271" s="8">
        <f>VLOOKUP(A271,'Absolute Total Monosaccharide C'!$E$2:$T$999,8)</f>
        <v>0.004278</v>
      </c>
      <c r="K271" s="8">
        <f>VLOOKUP(A271,'Absolute Total Monosaccharide C'!$E$2:$T$999,9)</f>
        <v>0.002474</v>
      </c>
      <c r="L271" s="8">
        <f>VLOOKUP(A271,'Absolute Total Monosaccharide C'!$E$2:$T$999,10)</f>
        <v>0</v>
      </c>
      <c r="M271" s="8">
        <f>VLOOKUP(A271,'Absolute Total Monosaccharide C'!$E$2:$T$999,11)</f>
        <v>0.03155</v>
      </c>
      <c r="N271" s="8">
        <f>VLOOKUP(A271,'Absolute Total Monosaccharide C'!$E$2:$T$999,12)</f>
        <v>0</v>
      </c>
      <c r="O271" s="8">
        <f>VLOOKUP(A271,'Absolute Total Monosaccharide C'!$E$2:$T$999,13)</f>
        <v>0</v>
      </c>
      <c r="P271" s="8">
        <f>VLOOKUP(A271,'Absolute Total Monosaccharide C'!$E$2:$T$999,14)</f>
        <v>0</v>
      </c>
      <c r="Q271" s="8">
        <f>VLOOKUP(A271,'Absolute Total Monosaccharide C'!$E$2:$T$999,15)</f>
        <v>0</v>
      </c>
      <c r="R271" s="8">
        <f>VLOOKUP(A271,'Absolute Total Monosaccharide C'!$E$2:$T$999,16)</f>
        <v>0.000238</v>
      </c>
      <c r="S271" s="110">
        <f>VLOOKUP(A271,'Absolute Total Monosaccharide C'!$E$2:$T$999,2)</f>
        <v>10.24</v>
      </c>
      <c r="T271" s="2">
        <v>0.991573937</v>
      </c>
      <c r="U271" s="8">
        <f t="shared" si="1"/>
        <v>0.004886</v>
      </c>
      <c r="V271" s="2">
        <f t="shared" si="2"/>
        <v>617</v>
      </c>
      <c r="W271" s="8">
        <f t="shared" si="3"/>
        <v>567</v>
      </c>
      <c r="X271" s="8">
        <f t="shared" si="4"/>
        <v>547</v>
      </c>
      <c r="Y271" s="63">
        <f t="shared" si="5"/>
        <v>54</v>
      </c>
      <c r="Z271" s="8">
        <f t="shared" si="6"/>
        <v>92</v>
      </c>
      <c r="AA271" s="8">
        <f t="shared" si="7"/>
        <v>1114</v>
      </c>
      <c r="AB271" s="8">
        <f t="shared" si="8"/>
        <v>621</v>
      </c>
    </row>
    <row r="272" hidden="1">
      <c r="A272" s="2" t="s">
        <v>431</v>
      </c>
      <c r="B272" s="8" t="str">
        <f>VLOOKUP(A272,'Food Encyclopedia'!$C$2:$K$999,3)&amp;","&amp;VLOOKUP(A272,'Food Encyclopedia'!$C$2:$K$999,4)&amp;","&amp;VLOOKUP(A272,'Food Encyclopedia'!$C$2:$K$999,5)&amp;","&amp;VLOOKUP(A272,'Food Encyclopedia'!$C$2:$K$999,6)</f>
        <v>Squash, butternut, flesh, fresh,Nature's Partner,,Vegetables</v>
      </c>
      <c r="C272" s="8" t="str">
        <f>VLOOKUP(A272,'Food Encyclopedia'!$C$2:$K$999,6)</f>
        <v>Vegetables</v>
      </c>
      <c r="D272" s="8" t="str">
        <f>VLOOKUP(A272,'Food Encyclopedia'!$C$2:$K$999,7)</f>
        <v>Vegetable</v>
      </c>
      <c r="E272" s="8">
        <f>VLOOKUP(A272,'Absolute Total Monosaccharide C'!$E$2:$T$999,3)</f>
        <v>0.293787</v>
      </c>
      <c r="F272" s="8">
        <f>VLOOKUP(A272,'Absolute Total Monosaccharide C'!$E$2:$T$999,4)</f>
        <v>0.02821</v>
      </c>
      <c r="G272" s="8">
        <f>VLOOKUP(A272,'Absolute Total Monosaccharide C'!$E$2:$T$999,5)</f>
        <v>0.012462</v>
      </c>
      <c r="H272" s="8">
        <f>VLOOKUP(A272,'Absolute Total Monosaccharide C'!$E$2:$T$999,6)</f>
        <v>0.005911</v>
      </c>
      <c r="I272" s="110">
        <f>VLOOKUP(A272,'Absolute Total Monosaccharide C'!$E$2:$T$999,7)</f>
        <v>0.003605</v>
      </c>
      <c r="J272" s="8">
        <f>VLOOKUP(A272,'Absolute Total Monosaccharide C'!$E$2:$T$999,8)</f>
        <v>0.002474</v>
      </c>
      <c r="K272" s="8">
        <f>VLOOKUP(A272,'Absolute Total Monosaccharide C'!$E$2:$T$999,9)</f>
        <v>0.001823</v>
      </c>
      <c r="L272" s="8">
        <f>VLOOKUP(A272,'Absolute Total Monosaccharide C'!$E$2:$T$999,10)</f>
        <v>0</v>
      </c>
      <c r="M272" s="8">
        <f>VLOOKUP(A272,'Absolute Total Monosaccharide C'!$E$2:$T$999,11)</f>
        <v>0.028065</v>
      </c>
      <c r="N272" s="8">
        <f>VLOOKUP(A272,'Absolute Total Monosaccharide C'!$E$2:$T$999,12)</f>
        <v>0</v>
      </c>
      <c r="O272" s="8">
        <f>VLOOKUP(A272,'Absolute Total Monosaccharide C'!$E$2:$T$999,13)</f>
        <v>0</v>
      </c>
      <c r="P272" s="8">
        <f>VLOOKUP(A272,'Absolute Total Monosaccharide C'!$E$2:$T$999,14)</f>
        <v>0.005365</v>
      </c>
      <c r="Q272" s="8">
        <f>VLOOKUP(A272,'Absolute Total Monosaccharide C'!$E$2:$T$999,15)</f>
        <v>0</v>
      </c>
      <c r="R272" s="8">
        <f>VLOOKUP(A272,'Absolute Total Monosaccharide C'!$E$2:$T$999,16)</f>
        <v>0.000536</v>
      </c>
      <c r="S272" s="110">
        <f>VLOOKUP(A272,'Absolute Total Monosaccharide C'!$E$2:$T$999,2)</f>
        <v>10.28</v>
      </c>
      <c r="T272" s="2">
        <v>0.96613355</v>
      </c>
      <c r="U272" s="8">
        <f t="shared" si="1"/>
        <v>0.009516</v>
      </c>
      <c r="V272" s="2">
        <f t="shared" si="2"/>
        <v>528</v>
      </c>
      <c r="W272" s="8">
        <f t="shared" si="3"/>
        <v>555</v>
      </c>
      <c r="X272" s="8">
        <f t="shared" si="4"/>
        <v>353</v>
      </c>
      <c r="Y272" s="8">
        <f t="shared" si="5"/>
        <v>67</v>
      </c>
      <c r="Z272" s="8">
        <f t="shared" si="6"/>
        <v>144</v>
      </c>
      <c r="AA272" s="8">
        <f t="shared" si="7"/>
        <v>908</v>
      </c>
      <c r="AB272" s="8">
        <f t="shared" si="8"/>
        <v>622</v>
      </c>
    </row>
    <row r="273" hidden="1">
      <c r="A273" s="2" t="s">
        <v>640</v>
      </c>
      <c r="B273" s="8" t="str">
        <f>VLOOKUP(A273,'Food Encyclopedia'!$C$2:$K$999,3)&amp;","&amp;VLOOKUP(A273,'Food Encyclopedia'!$C$2:$K$999,4)&amp;","&amp;VLOOKUP(A273,'Food Encyclopedia'!$C$2:$K$999,5)&amp;","&amp;VLOOKUP(A273,'Food Encyclopedia'!$C$2:$K$999,6)</f>
        <v>Juice, mango, NA, bottled,Open Nature,Mango Nectar Juice,Fruits</v>
      </c>
      <c r="C273" s="8" t="str">
        <f>VLOOKUP(A273,'Food Encyclopedia'!$C$2:$K$999,6)</f>
        <v>Fruits</v>
      </c>
      <c r="D273" s="8" t="str">
        <f>VLOOKUP(A273,'Food Encyclopedia'!$C$2:$K$999,7)</f>
        <v>Beverage</v>
      </c>
      <c r="E273" s="8">
        <f>VLOOKUP(A273,'Absolute Total Monosaccharide C'!$E$2:$T$999,3)</f>
        <v>0.273674</v>
      </c>
      <c r="F273" s="8">
        <f>VLOOKUP(A273,'Absolute Total Monosaccharide C'!$E$2:$T$999,4)</f>
        <v>0.009726</v>
      </c>
      <c r="G273" s="8">
        <f>VLOOKUP(A273,'Absolute Total Monosaccharide C'!$E$2:$T$999,5)</f>
        <v>0.172586</v>
      </c>
      <c r="H273" s="8">
        <f>VLOOKUP(A273,'Absolute Total Monosaccharide C'!$E$2:$T$999,6)</f>
        <v>0.00464</v>
      </c>
      <c r="I273" s="110">
        <f>VLOOKUP(A273,'Absolute Total Monosaccharide C'!$E$2:$T$999,7)</f>
        <v>0.009635</v>
      </c>
      <c r="J273" s="8">
        <f>VLOOKUP(A273,'Absolute Total Monosaccharide C'!$E$2:$T$999,8)</f>
        <v>0.002213</v>
      </c>
      <c r="K273" s="8">
        <f>VLOOKUP(A273,'Absolute Total Monosaccharide C'!$E$2:$T$999,9)</f>
        <v>0.001142</v>
      </c>
      <c r="L273" s="8">
        <f>VLOOKUP(A273,'Absolute Total Monosaccharide C'!$E$2:$T$999,10)</f>
        <v>0</v>
      </c>
      <c r="M273" s="8">
        <f>VLOOKUP(A273,'Absolute Total Monosaccharide C'!$E$2:$T$999,11)</f>
        <v>0.014983</v>
      </c>
      <c r="N273" s="8">
        <f>VLOOKUP(A273,'Absolute Total Monosaccharide C'!$E$2:$T$999,12)</f>
        <v>0</v>
      </c>
      <c r="O273" s="8">
        <f>VLOOKUP(A273,'Absolute Total Monosaccharide C'!$E$2:$T$999,13)</f>
        <v>0</v>
      </c>
      <c r="P273" s="8">
        <f>VLOOKUP(A273,'Absolute Total Monosaccharide C'!$E$2:$T$999,14)</f>
        <v>0</v>
      </c>
      <c r="Q273" s="8">
        <f>VLOOKUP(A273,'Absolute Total Monosaccharide C'!$E$2:$T$999,15)</f>
        <v>0</v>
      </c>
      <c r="R273" s="8">
        <f>VLOOKUP(A273,'Absolute Total Monosaccharide C'!$E$2:$T$999,16)</f>
        <v>0.000339</v>
      </c>
      <c r="S273" s="110">
        <f>VLOOKUP(A273,'Absolute Total Monosaccharide C'!$E$2:$T$999,2)</f>
        <v>10.14</v>
      </c>
      <c r="U273" s="8">
        <f t="shared" si="1"/>
        <v>0.014275</v>
      </c>
      <c r="V273" s="2">
        <f t="shared" si="2"/>
        <v>433</v>
      </c>
      <c r="W273" s="8">
        <f t="shared" si="3"/>
        <v>372</v>
      </c>
      <c r="X273" s="8">
        <f t="shared" si="4"/>
        <v>396</v>
      </c>
      <c r="Y273" s="8">
        <f t="shared" si="5"/>
        <v>224</v>
      </c>
      <c r="Z273" s="8">
        <f t="shared" si="6"/>
        <v>279</v>
      </c>
      <c r="AA273" s="8">
        <f t="shared" si="7"/>
        <v>768</v>
      </c>
      <c r="AB273" s="8">
        <f t="shared" si="8"/>
        <v>596</v>
      </c>
    </row>
    <row r="274" hidden="1">
      <c r="A274" s="2" t="s">
        <v>488</v>
      </c>
      <c r="B274" s="8" t="str">
        <f>VLOOKUP(A274,'Food Encyclopedia'!$C$2:$K$999,3)&amp;","&amp;VLOOKUP(A274,'Food Encyclopedia'!$C$2:$K$999,4)&amp;","&amp;VLOOKUP(A274,'Food Encyclopedia'!$C$2:$K$999,5)&amp;","&amp;VLOOKUP(A274,'Food Encyclopedia'!$C$2:$K$999,6)</f>
        <v>Yam, sweet goldern, flesh, fresh,NA,,Vegetables</v>
      </c>
      <c r="C274" s="8" t="str">
        <f>VLOOKUP(A274,'Food Encyclopedia'!$C$2:$K$999,6)</f>
        <v>Vegetables</v>
      </c>
      <c r="D274" s="8" t="str">
        <f>VLOOKUP(A274,'Food Encyclopedia'!$C$2:$K$999,7)</f>
        <v>Vegetable</v>
      </c>
      <c r="E274" s="8">
        <f>VLOOKUP(A274,'Absolute Total Monosaccharide C'!$E$2:$T$999,3)</f>
        <v>0.499209</v>
      </c>
      <c r="F274" s="8">
        <f>VLOOKUP(A274,'Absolute Total Monosaccharide C'!$E$2:$T$999,4)</f>
        <v>0.016382</v>
      </c>
      <c r="G274" s="8">
        <f>VLOOKUP(A274,'Absolute Total Monosaccharide C'!$E$2:$T$999,5)</f>
        <v>0</v>
      </c>
      <c r="H274" s="8">
        <f>VLOOKUP(A274,'Absolute Total Monosaccharide C'!$E$2:$T$999,6)</f>
        <v>0.006276</v>
      </c>
      <c r="I274" s="110">
        <f>VLOOKUP(A274,'Absolute Total Monosaccharide C'!$E$2:$T$999,7)</f>
        <v>0.008737</v>
      </c>
      <c r="J274" s="8">
        <f>VLOOKUP(A274,'Absolute Total Monosaccharide C'!$E$2:$T$999,8)</f>
        <v>0.001067</v>
      </c>
      <c r="K274" s="8">
        <f>VLOOKUP(A274,'Absolute Total Monosaccharide C'!$E$2:$T$999,9)</f>
        <v>0.002009</v>
      </c>
      <c r="L274" s="8">
        <f>VLOOKUP(A274,'Absolute Total Monosaccharide C'!$E$2:$T$999,10)</f>
        <v>0</v>
      </c>
      <c r="M274" s="8">
        <f>VLOOKUP(A274,'Absolute Total Monosaccharide C'!$E$2:$T$999,11)</f>
        <v>0.016142</v>
      </c>
      <c r="N274" s="8">
        <f>VLOOKUP(A274,'Absolute Total Monosaccharide C'!$E$2:$T$999,12)</f>
        <v>0</v>
      </c>
      <c r="O274" s="8">
        <f>VLOOKUP(A274,'Absolute Total Monosaccharide C'!$E$2:$T$999,13)</f>
        <v>0</v>
      </c>
      <c r="P274" s="8">
        <f>VLOOKUP(A274,'Absolute Total Monosaccharide C'!$E$2:$T$999,14)</f>
        <v>0.000355</v>
      </c>
      <c r="Q274" s="8">
        <f>VLOOKUP(A274,'Absolute Total Monosaccharide C'!$E$2:$T$999,15)</f>
        <v>0</v>
      </c>
      <c r="R274" s="8">
        <f>VLOOKUP(A274,'Absolute Total Monosaccharide C'!$E$2:$T$999,16)</f>
        <v>0.000379</v>
      </c>
      <c r="S274" s="110">
        <f>VLOOKUP(A274,'Absolute Total Monosaccharide C'!$E$2:$T$999,2)</f>
        <v>10.33</v>
      </c>
      <c r="T274" s="2">
        <v>1.065454287</v>
      </c>
      <c r="U274" s="8">
        <f t="shared" si="1"/>
        <v>0.015013</v>
      </c>
      <c r="V274" s="2">
        <f t="shared" si="2"/>
        <v>418</v>
      </c>
      <c r="W274" s="8">
        <f t="shared" si="3"/>
        <v>402</v>
      </c>
      <c r="X274" s="8">
        <f t="shared" si="4"/>
        <v>342</v>
      </c>
      <c r="Y274" s="8">
        <f t="shared" si="5"/>
        <v>201</v>
      </c>
      <c r="Z274" s="8">
        <f t="shared" si="6"/>
        <v>127</v>
      </c>
      <c r="AA274" s="8">
        <f t="shared" si="7"/>
        <v>744</v>
      </c>
      <c r="AB274" s="8">
        <f t="shared" si="8"/>
        <v>603</v>
      </c>
    </row>
    <row r="275" hidden="1">
      <c r="A275" s="2" t="s">
        <v>482</v>
      </c>
      <c r="B275" s="8" t="str">
        <f>VLOOKUP(A275,'Food Encyclopedia'!$C$2:$K$999,3)&amp;","&amp;VLOOKUP(A275,'Food Encyclopedia'!$C$2:$K$999,4)&amp;","&amp;VLOOKUP(A275,'Food Encyclopedia'!$C$2:$K$999,5)&amp;","&amp;VLOOKUP(A275,'Food Encyclopedia'!$C$2:$K$999,6)</f>
        <v>Yam, sweet white, flesh, fresh,NA,,Vegetables</v>
      </c>
      <c r="C275" s="8" t="str">
        <f>VLOOKUP(A275,'Food Encyclopedia'!$C$2:$K$999,6)</f>
        <v>Vegetables</v>
      </c>
      <c r="D275" s="8" t="str">
        <f>VLOOKUP(A275,'Food Encyclopedia'!$C$2:$K$999,7)</f>
        <v>Vegetable</v>
      </c>
      <c r="E275" s="8">
        <f>VLOOKUP(A275,'Absolute Total Monosaccharide C'!$E$2:$T$999,3)</f>
        <v>0.844038</v>
      </c>
      <c r="F275" s="8">
        <f>VLOOKUP(A275,'Absolute Total Monosaccharide C'!$E$2:$T$999,4)</f>
        <v>0.019865</v>
      </c>
      <c r="G275" s="8">
        <f>VLOOKUP(A275,'Absolute Total Monosaccharide C'!$E$2:$T$999,5)</f>
        <v>0.014939</v>
      </c>
      <c r="H275" s="8">
        <f>VLOOKUP(A275,'Absolute Total Monosaccharide C'!$E$2:$T$999,6)</f>
        <v>0.005912</v>
      </c>
      <c r="I275" s="110">
        <f>VLOOKUP(A275,'Absolute Total Monosaccharide C'!$E$2:$T$999,7)</f>
        <v>0.009715</v>
      </c>
      <c r="J275" s="111">
        <f>VLOOKUP(A275,'Absolute Total Monosaccharide C'!$E$2:$T$999,8)</f>
        <v>0.0000315</v>
      </c>
      <c r="K275" s="8">
        <f>VLOOKUP(A275,'Absolute Total Monosaccharide C'!$E$2:$T$999,9)</f>
        <v>0.001584</v>
      </c>
      <c r="L275" s="8">
        <f>VLOOKUP(A275,'Absolute Total Monosaccharide C'!$E$2:$T$999,10)</f>
        <v>0</v>
      </c>
      <c r="M275" s="8">
        <f>VLOOKUP(A275,'Absolute Total Monosaccharide C'!$E$2:$T$999,11)</f>
        <v>0.014411</v>
      </c>
      <c r="N275" s="8">
        <f>VLOOKUP(A275,'Absolute Total Monosaccharide C'!$E$2:$T$999,12)</f>
        <v>0</v>
      </c>
      <c r="O275" s="8">
        <f>VLOOKUP(A275,'Absolute Total Monosaccharide C'!$E$2:$T$999,13)</f>
        <v>0</v>
      </c>
      <c r="P275" s="8">
        <f>VLOOKUP(A275,'Absolute Total Monosaccharide C'!$E$2:$T$999,14)</f>
        <v>0</v>
      </c>
      <c r="Q275" s="8">
        <f>VLOOKUP(A275,'Absolute Total Monosaccharide C'!$E$2:$T$999,15)</f>
        <v>0</v>
      </c>
      <c r="R275" s="8">
        <f>VLOOKUP(A275,'Absolute Total Monosaccharide C'!$E$2:$T$999,16)</f>
        <v>0.000281</v>
      </c>
      <c r="S275" s="110">
        <f>VLOOKUP(A275,'Absolute Total Monosaccharide C'!$E$2:$T$999,2)</f>
        <v>10.49</v>
      </c>
      <c r="T275" s="2">
        <v>1.23955393</v>
      </c>
      <c r="U275" s="8">
        <f t="shared" si="1"/>
        <v>0.015627</v>
      </c>
      <c r="V275" s="2">
        <f t="shared" si="2"/>
        <v>408</v>
      </c>
      <c r="W275" s="8">
        <f t="shared" si="3"/>
        <v>367</v>
      </c>
      <c r="X275" s="8">
        <f t="shared" si="4"/>
        <v>351</v>
      </c>
      <c r="Y275" s="8">
        <f t="shared" si="5"/>
        <v>235</v>
      </c>
      <c r="Z275" s="8">
        <f t="shared" si="6"/>
        <v>180</v>
      </c>
      <c r="AA275" s="8">
        <f t="shared" si="7"/>
        <v>718</v>
      </c>
      <c r="AB275" s="8">
        <f t="shared" si="8"/>
        <v>602</v>
      </c>
    </row>
    <row r="276" hidden="1">
      <c r="A276" s="2" t="s">
        <v>1107</v>
      </c>
      <c r="B276" s="8" t="str">
        <f>VLOOKUP(A276,'Food Encyclopedia'!$C$2:$K$999,3)&amp;","&amp;VLOOKUP(A276,'Food Encyclopedia'!$C$2:$K$999,4)&amp;","&amp;VLOOKUP(A276,'Food Encyclopedia'!$C$2:$K$999,5)&amp;","&amp;VLOOKUP(A276,'Food Encyclopedia'!$C$2:$K$999,6)</f>
        <v>Quinoa, NA, NA, fresh,Ancient Harvest,Washed &amp; Rinsed Organic Quinoa: Traditional Quinoa,Grain Products</v>
      </c>
      <c r="C276" s="8" t="str">
        <f>VLOOKUP(A276,'Food Encyclopedia'!$C$2:$K$999,6)</f>
        <v>Grain Products</v>
      </c>
      <c r="D276" s="8" t="str">
        <f>VLOOKUP(A276,'Food Encyclopedia'!$C$2:$K$999,7)</f>
        <v>Grains</v>
      </c>
      <c r="E276" s="8">
        <f>VLOOKUP(A276,'Absolute Total Monosaccharide C'!$E$2:$T$999,3)</f>
        <v>0.591524</v>
      </c>
      <c r="F276" s="8">
        <f>VLOOKUP(A276,'Absolute Total Monosaccharide C'!$E$2:$T$999,4)</f>
        <v>0.009798</v>
      </c>
      <c r="G276" s="8">
        <f>VLOOKUP(A276,'Absolute Total Monosaccharide C'!$E$2:$T$999,5)</f>
        <v>0</v>
      </c>
      <c r="H276" s="8">
        <f>VLOOKUP(A276,'Absolute Total Monosaccharide C'!$E$2:$T$999,6)</f>
        <v>0.002004</v>
      </c>
      <c r="I276" s="110">
        <f>VLOOKUP(A276,'Absolute Total Monosaccharide C'!$E$2:$T$999,7)</f>
        <v>0.013494</v>
      </c>
      <c r="J276" s="8">
        <f>VLOOKUP(A276,'Absolute Total Monosaccharide C'!$E$2:$T$999,8)</f>
        <v>0</v>
      </c>
      <c r="K276" s="8">
        <f>VLOOKUP(A276,'Absolute Total Monosaccharide C'!$E$2:$T$999,9)</f>
        <v>0.000984</v>
      </c>
      <c r="L276" s="8">
        <f>VLOOKUP(A276,'Absolute Total Monosaccharide C'!$E$2:$T$999,10)</f>
        <v>0</v>
      </c>
      <c r="M276" s="8">
        <f>VLOOKUP(A276,'Absolute Total Monosaccharide C'!$E$2:$T$999,11)</f>
        <v>0.00711</v>
      </c>
      <c r="N276" s="8">
        <f>VLOOKUP(A276,'Absolute Total Monosaccharide C'!$E$2:$T$999,12)</f>
        <v>0</v>
      </c>
      <c r="O276" s="8">
        <f>VLOOKUP(A276,'Absolute Total Monosaccharide C'!$E$2:$T$999,13)</f>
        <v>0</v>
      </c>
      <c r="P276" s="8">
        <f>VLOOKUP(A276,'Absolute Total Monosaccharide C'!$E$2:$T$999,14)</f>
        <v>0.002193</v>
      </c>
      <c r="Q276" s="8">
        <f>VLOOKUP(A276,'Absolute Total Monosaccharide C'!$E$2:$T$999,15)</f>
        <v>0</v>
      </c>
      <c r="R276" s="8">
        <f>VLOOKUP(A276,'Absolute Total Monosaccharide C'!$E$2:$T$999,16)</f>
        <v>0</v>
      </c>
      <c r="S276" s="110">
        <f>VLOOKUP(A276,'Absolute Total Monosaccharide C'!$E$2:$T$999,2)</f>
        <v>9.99</v>
      </c>
      <c r="U276" s="8">
        <f t="shared" si="1"/>
        <v>0.015498</v>
      </c>
      <c r="V276" s="2">
        <f t="shared" si="2"/>
        <v>413</v>
      </c>
      <c r="W276" s="8">
        <f t="shared" si="3"/>
        <v>260</v>
      </c>
      <c r="X276" s="8">
        <f t="shared" si="4"/>
        <v>531</v>
      </c>
      <c r="Y276" s="8">
        <f t="shared" si="5"/>
        <v>365</v>
      </c>
      <c r="Z276" s="8">
        <f t="shared" si="6"/>
        <v>312</v>
      </c>
      <c r="AA276" s="8">
        <f t="shared" si="7"/>
        <v>791</v>
      </c>
      <c r="AB276" s="8">
        <f t="shared" si="8"/>
        <v>625</v>
      </c>
    </row>
    <row r="277" hidden="1">
      <c r="A277" s="2" t="s">
        <v>1416</v>
      </c>
      <c r="B277" s="8" t="str">
        <f>VLOOKUP(A277,'Food Encyclopedia'!$C$2:$K$999,3)&amp;","&amp;VLOOKUP(A277,'Food Encyclopedia'!$C$2:$K$999,4)&amp;","&amp;VLOOKUP(A277,'Food Encyclopedia'!$C$2:$K$999,5)&amp;","&amp;VLOOKUP(A277,'Food Encyclopedia'!$C$2:$K$999,6)</f>
        <v>crackers, wheat, NA, fresh,Organic Triscuit,Original, made with sea salt,Grain Products</v>
      </c>
      <c r="C277" s="8" t="str">
        <f>VLOOKUP(A277,'Food Encyclopedia'!$C$2:$K$999,6)</f>
        <v>Grain Products</v>
      </c>
      <c r="D277" s="8" t="str">
        <f>VLOOKUP(A277,'Food Encyclopedia'!$C$2:$K$999,7)</f>
        <v>Snack</v>
      </c>
      <c r="E277" s="8">
        <f>VLOOKUP(A277,'Absolute Total Monosaccharide C'!$E$2:$T$999,3)</f>
        <v>0.630694</v>
      </c>
      <c r="F277" s="8">
        <f>VLOOKUP(A277,'Absolute Total Monosaccharide C'!$E$2:$T$999,4)</f>
        <v>0.006734</v>
      </c>
      <c r="G277" s="8">
        <f>VLOOKUP(A277,'Absolute Total Monosaccharide C'!$E$2:$T$999,5)</f>
        <v>0.00935</v>
      </c>
      <c r="H277" s="8">
        <f>VLOOKUP(A277,'Absolute Total Monosaccharide C'!$E$2:$T$999,6)</f>
        <v>0.013224</v>
      </c>
      <c r="I277" s="110">
        <f>VLOOKUP(A277,'Absolute Total Monosaccharide C'!$E$2:$T$999,7)</f>
        <v>0.027162</v>
      </c>
      <c r="J277" s="8">
        <f>VLOOKUP(A277,'Absolute Total Monosaccharide C'!$E$2:$T$999,8)</f>
        <v>0.000305</v>
      </c>
      <c r="K277" s="111">
        <f>VLOOKUP(A277,'Absolute Total Monosaccharide C'!$E$2:$T$999,9)</f>
        <v>0.0000417</v>
      </c>
      <c r="L277" s="111">
        <f>VLOOKUP(A277,'Absolute Total Monosaccharide C'!$E$2:$T$999,10)</f>
        <v>0.0000669</v>
      </c>
      <c r="M277" s="111">
        <f>VLOOKUP(A277,'Absolute Total Monosaccharide C'!$E$2:$T$999,11)</f>
        <v>0.0000678</v>
      </c>
      <c r="N277" s="8">
        <f>VLOOKUP(A277,'Absolute Total Monosaccharide C'!$E$2:$T$999,12)</f>
        <v>0</v>
      </c>
      <c r="O277" s="8">
        <f>VLOOKUP(A277,'Absolute Total Monosaccharide C'!$E$2:$T$999,13)</f>
        <v>0</v>
      </c>
      <c r="P277" s="8">
        <f>VLOOKUP(A277,'Absolute Total Monosaccharide C'!$E$2:$T$999,14)</f>
        <v>0.001155</v>
      </c>
      <c r="Q277" s="8">
        <f>VLOOKUP(A277,'Absolute Total Monosaccharide C'!$E$2:$T$999,15)</f>
        <v>0</v>
      </c>
      <c r="R277" s="8">
        <f>VLOOKUP(A277,'Absolute Total Monosaccharide C'!$E$2:$T$999,16)</f>
        <v>0.000314</v>
      </c>
      <c r="S277" s="110">
        <f>VLOOKUP(A277,'Absolute Total Monosaccharide C'!$E$2:$T$999,2)</f>
        <v>10.12</v>
      </c>
      <c r="U277" s="8">
        <f t="shared" si="1"/>
        <v>0.040386</v>
      </c>
      <c r="V277" s="2">
        <f t="shared" si="2"/>
        <v>106</v>
      </c>
      <c r="W277" s="8">
        <f t="shared" si="3"/>
        <v>81</v>
      </c>
      <c r="X277" s="8">
        <f t="shared" si="4"/>
        <v>144</v>
      </c>
      <c r="Y277" s="8">
        <f t="shared" si="5"/>
        <v>572</v>
      </c>
      <c r="Z277" s="8">
        <f t="shared" si="6"/>
        <v>595</v>
      </c>
      <c r="AA277" s="8">
        <f t="shared" si="7"/>
        <v>225</v>
      </c>
      <c r="AB277" s="8">
        <f t="shared" si="8"/>
        <v>653</v>
      </c>
    </row>
    <row r="278" hidden="1">
      <c r="A278" s="2" t="s">
        <v>1540</v>
      </c>
      <c r="B278" s="8" t="str">
        <f>VLOOKUP(A278,'Food Encyclopedia'!$C$2:$K$999,3)&amp;","&amp;VLOOKUP(A278,'Food Encyclopedia'!$C$2:$K$999,4)&amp;","&amp;VLOOKUP(A278,'Food Encyclopedia'!$C$2:$K$999,5)&amp;","&amp;VLOOKUP(A278,'Food Encyclopedia'!$C$2:$K$999,6)</f>
        <v>peanuts, NA, NA, fresh,Sunfood Superfoods,Raw Organic Jungle Peanuts,Beans, Peas, Legumes, Nuts, Seeds</v>
      </c>
      <c r="C278" s="8" t="str">
        <f>VLOOKUP(A278,'Food Encyclopedia'!$C$2:$K$999,6)</f>
        <v>Beans, Peas, Legumes, Nuts, Seeds</v>
      </c>
      <c r="D278" s="8" t="str">
        <f>VLOOKUP(A278,'Food Encyclopedia'!$C$2:$K$999,7)</f>
        <v>Nuts/Seeds</v>
      </c>
      <c r="E278" s="8">
        <f>VLOOKUP(A278,'Absolute Total Monosaccharide C'!$E$2:$T$999,3)</f>
        <v>0.051425</v>
      </c>
      <c r="F278" s="8">
        <f>VLOOKUP(A278,'Absolute Total Monosaccharide C'!$E$2:$T$999,4)</f>
        <v>0.004982</v>
      </c>
      <c r="G278" s="8">
        <f>VLOOKUP(A278,'Absolute Total Monosaccharide C'!$E$2:$T$999,5)</f>
        <v>0.006044</v>
      </c>
      <c r="H278" s="8">
        <f>VLOOKUP(A278,'Absolute Total Monosaccharide C'!$E$2:$T$999,6)</f>
        <v>0.00262</v>
      </c>
      <c r="I278" s="110">
        <f>VLOOKUP(A278,'Absolute Total Monosaccharide C'!$E$2:$T$999,7)</f>
        <v>0.018391</v>
      </c>
      <c r="J278" s="8">
        <f>VLOOKUP(A278,'Absolute Total Monosaccharide C'!$E$2:$T$999,8)</f>
        <v>0.001056</v>
      </c>
      <c r="K278" s="8">
        <f>VLOOKUP(A278,'Absolute Total Monosaccharide C'!$E$2:$T$999,9)</f>
        <v>0.000341</v>
      </c>
      <c r="L278" s="111">
        <f>VLOOKUP(A278,'Absolute Total Monosaccharide C'!$E$2:$T$999,10)</f>
        <v>0.0000393</v>
      </c>
      <c r="M278" s="8">
        <f>VLOOKUP(A278,'Absolute Total Monosaccharide C'!$E$2:$T$999,11)</f>
        <v>0.000661</v>
      </c>
      <c r="N278" s="8">
        <f>VLOOKUP(A278,'Absolute Total Monosaccharide C'!$E$2:$T$999,12)</f>
        <v>0</v>
      </c>
      <c r="O278" s="8">
        <f>VLOOKUP(A278,'Absolute Total Monosaccharide C'!$E$2:$T$999,13)</f>
        <v>0</v>
      </c>
      <c r="P278" s="8">
        <f>VLOOKUP(A278,'Absolute Total Monosaccharide C'!$E$2:$T$999,14)</f>
        <v>0.000647</v>
      </c>
      <c r="Q278" s="8">
        <f>VLOOKUP(A278,'Absolute Total Monosaccharide C'!$E$2:$T$999,15)</f>
        <v>0</v>
      </c>
      <c r="R278" s="8">
        <f>VLOOKUP(A278,'Absolute Total Monosaccharide C'!$E$2:$T$999,16)</f>
        <v>0.000349</v>
      </c>
      <c r="S278" s="110">
        <f>VLOOKUP(A278,'Absolute Total Monosaccharide C'!$E$2:$T$999,2)</f>
        <v>10.651</v>
      </c>
      <c r="U278" s="8">
        <f t="shared" si="1"/>
        <v>0.021011</v>
      </c>
      <c r="V278" s="2">
        <f t="shared" si="2"/>
        <v>315</v>
      </c>
      <c r="W278" s="8">
        <f t="shared" si="3"/>
        <v>170</v>
      </c>
      <c r="X278" s="8">
        <f t="shared" si="4"/>
        <v>491</v>
      </c>
      <c r="Y278" s="8">
        <f t="shared" si="5"/>
        <v>490</v>
      </c>
      <c r="Z278" s="8">
        <f t="shared" si="6"/>
        <v>478</v>
      </c>
      <c r="AA278" s="8">
        <f t="shared" si="7"/>
        <v>661</v>
      </c>
      <c r="AB278" s="8">
        <f t="shared" si="8"/>
        <v>660</v>
      </c>
    </row>
    <row r="279">
      <c r="A279" s="2" t="s">
        <v>740</v>
      </c>
      <c r="B279" s="8" t="str">
        <f>VLOOKUP(A279,'Food Encyclopedia'!$C$2:$K$999,3)&amp;","&amp;VLOOKUP(A279,'Food Encyclopedia'!$C$2:$K$999,4)&amp;","&amp;VLOOKUP(A279,'Food Encyclopedia'!$C$2:$K$999,5)&amp;","&amp;VLOOKUP(A279,'Food Encyclopedia'!$C$2:$K$999,6)</f>
        <v>Flour, hazelnut, NA, packed,Bob's Red Mill,Finely-ground Hazelnut flour,Beans, Peas, Legumes, Nuts, Seeds</v>
      </c>
      <c r="C279" s="8" t="str">
        <f>VLOOKUP(A279,'Food Encyclopedia'!$C$2:$K$999,6)</f>
        <v>Beans, Peas, Legumes, Nuts, Seeds</v>
      </c>
      <c r="D279" s="8" t="str">
        <f>VLOOKUP(A279,'Food Encyclopedia'!$C$2:$K$999,7)</f>
        <v>Flour</v>
      </c>
      <c r="E279" s="8">
        <f>VLOOKUP(A279,'Absolute Total Monosaccharide C'!$E$2:$T$999,3)</f>
        <v>0.029037</v>
      </c>
      <c r="F279" s="8">
        <f>VLOOKUP(A279,'Absolute Total Monosaccharide C'!$E$2:$T$999,4)</f>
        <v>0.005419</v>
      </c>
      <c r="G279" s="8">
        <f>VLOOKUP(A279,'Absolute Total Monosaccharide C'!$E$2:$T$999,5)</f>
        <v>0.002553</v>
      </c>
      <c r="H279" s="8">
        <f>VLOOKUP(A279,'Absolute Total Monosaccharide C'!$E$2:$T$999,6)</f>
        <v>0.001939</v>
      </c>
      <c r="I279" s="110">
        <f>VLOOKUP(A279,'Absolute Total Monosaccharide C'!$E$2:$T$999,7)</f>
        <v>0.016709</v>
      </c>
      <c r="J279" s="8">
        <f>VLOOKUP(A279,'Absolute Total Monosaccharide C'!$E$2:$T$999,8)</f>
        <v>0.000884</v>
      </c>
      <c r="K279" s="8">
        <f>VLOOKUP(A279,'Absolute Total Monosaccharide C'!$E$2:$T$999,9)</f>
        <v>0.000655</v>
      </c>
      <c r="L279" s="111">
        <f>VLOOKUP(A279,'Absolute Total Monosaccharide C'!$E$2:$T$999,10)</f>
        <v>0.0001</v>
      </c>
      <c r="M279" s="8">
        <f>VLOOKUP(A279,'Absolute Total Monosaccharide C'!$E$2:$T$999,11)</f>
        <v>0.001289</v>
      </c>
      <c r="N279" s="8">
        <f>VLOOKUP(A279,'Absolute Total Monosaccharide C'!$E$2:$T$999,12)</f>
        <v>0</v>
      </c>
      <c r="O279" s="8">
        <f>VLOOKUP(A279,'Absolute Total Monosaccharide C'!$E$2:$T$999,13)</f>
        <v>0</v>
      </c>
      <c r="P279" s="8">
        <f>VLOOKUP(A279,'Absolute Total Monosaccharide C'!$E$2:$T$999,14)</f>
        <v>0.000407</v>
      </c>
      <c r="Q279" s="8">
        <f>VLOOKUP(A279,'Absolute Total Monosaccharide C'!$E$2:$T$999,15)</f>
        <v>0</v>
      </c>
      <c r="R279" s="8">
        <f>VLOOKUP(A279,'Absolute Total Monosaccharide C'!$E$2:$T$999,16)</f>
        <v>0.000361</v>
      </c>
      <c r="S279" s="110">
        <f>VLOOKUP(A279,'Absolute Total Monosaccharide C'!$E$2:$T$999,2)</f>
        <v>10.24</v>
      </c>
      <c r="U279" s="8">
        <f t="shared" si="1"/>
        <v>0.018648</v>
      </c>
      <c r="V279" s="2">
        <f t="shared" si="2"/>
        <v>359</v>
      </c>
      <c r="W279" s="8">
        <f t="shared" si="3"/>
        <v>197</v>
      </c>
      <c r="X279" s="8">
        <f t="shared" si="4"/>
        <v>537</v>
      </c>
      <c r="Y279" s="8">
        <f t="shared" si="5"/>
        <v>462</v>
      </c>
      <c r="Z279" s="8">
        <f t="shared" si="6"/>
        <v>394</v>
      </c>
      <c r="AA279" s="8">
        <f t="shared" si="7"/>
        <v>734</v>
      </c>
      <c r="AB279" s="8">
        <f t="shared" si="8"/>
        <v>659</v>
      </c>
    </row>
    <row r="280">
      <c r="A280" s="2" t="s">
        <v>1603</v>
      </c>
      <c r="B280" s="8" t="str">
        <f>VLOOKUP(A280,'Food Encyclopedia'!$C$2:$K$999,3)&amp;","&amp;VLOOKUP(A280,'Food Encyclopedia'!$C$2:$K$999,4)&amp;","&amp;VLOOKUP(A280,'Food Encyclopedia'!$C$2:$K$999,5)&amp;","&amp;VLOOKUP(A280,'Food Encyclopedia'!$C$2:$K$999,6)</f>
        <v>bread, flax, NA, fresh,Food for Life,Flourless Sprouted Grain Bread, Ezekiel 4:9 Flax,Grain Products</v>
      </c>
      <c r="C280" s="8" t="str">
        <f>VLOOKUP(A280,'Food Encyclopedia'!$C$2:$K$999,6)</f>
        <v>Grain Products</v>
      </c>
      <c r="D280" s="8" t="str">
        <f>VLOOKUP(A280,'Food Encyclopedia'!$C$2:$K$999,7)</f>
        <v>Bread</v>
      </c>
      <c r="E280" s="8">
        <f>VLOOKUP(A280,'Absolute Total Monosaccharide C'!$E$2:$T$999,3)</f>
        <v>0.381246</v>
      </c>
      <c r="F280" s="8">
        <f>VLOOKUP(A280,'Absolute Total Monosaccharide C'!$E$2:$T$999,4)</f>
        <v>0</v>
      </c>
      <c r="G280" s="8">
        <f>VLOOKUP(A280,'Absolute Total Monosaccharide C'!$E$2:$T$999,5)</f>
        <v>0.005188</v>
      </c>
      <c r="H280" s="8">
        <f>VLOOKUP(A280,'Absolute Total Monosaccharide C'!$E$2:$T$999,6)</f>
        <v>0.008716</v>
      </c>
      <c r="I280" s="110">
        <f>VLOOKUP(A280,'Absolute Total Monosaccharide C'!$E$2:$T$999,7)</f>
        <v>0.019916</v>
      </c>
      <c r="J280" s="8">
        <f>VLOOKUP(A280,'Absolute Total Monosaccharide C'!$E$2:$T$999,8)</f>
        <v>0.000923</v>
      </c>
      <c r="K280" s="8">
        <f>VLOOKUP(A280,'Absolute Total Monosaccharide C'!$E$2:$T$999,9)</f>
        <v>0.000363</v>
      </c>
      <c r="L280" s="111">
        <f>VLOOKUP(A280,'Absolute Total Monosaccharide C'!$E$2:$T$999,10)</f>
        <v>0.000027</v>
      </c>
      <c r="M280" s="8">
        <f>VLOOKUP(A280,'Absolute Total Monosaccharide C'!$E$2:$T$999,11)</f>
        <v>0.000423</v>
      </c>
      <c r="N280" s="8">
        <f>VLOOKUP(A280,'Absolute Total Monosaccharide C'!$E$2:$T$999,12)</f>
        <v>0</v>
      </c>
      <c r="O280" s="8">
        <f>VLOOKUP(A280,'Absolute Total Monosaccharide C'!$E$2:$T$999,13)</f>
        <v>0</v>
      </c>
      <c r="P280" s="8">
        <f>VLOOKUP(A280,'Absolute Total Monosaccharide C'!$E$2:$T$999,14)</f>
        <v>0.001229</v>
      </c>
      <c r="Q280" s="8">
        <f>VLOOKUP(A280,'Absolute Total Monosaccharide C'!$E$2:$T$999,15)</f>
        <v>0</v>
      </c>
      <c r="R280" s="8">
        <f>VLOOKUP(A280,'Absolute Total Monosaccharide C'!$E$2:$T$999,16)</f>
        <v>0.000464</v>
      </c>
      <c r="S280" s="110">
        <f>VLOOKUP(A280,'Absolute Total Monosaccharide C'!$E$2:$T$999,2)</f>
        <v>10.162</v>
      </c>
      <c r="U280" s="8">
        <f t="shared" si="1"/>
        <v>0.028632</v>
      </c>
      <c r="V280" s="2">
        <f t="shared" si="2"/>
        <v>204</v>
      </c>
      <c r="W280" s="8">
        <f t="shared" si="3"/>
        <v>152</v>
      </c>
      <c r="X280" s="8">
        <f t="shared" si="4"/>
        <v>251</v>
      </c>
      <c r="Y280" s="8">
        <f t="shared" si="5"/>
        <v>509</v>
      </c>
      <c r="Z280" s="8">
        <f t="shared" si="6"/>
        <v>473</v>
      </c>
      <c r="AA280" s="8">
        <f t="shared" si="7"/>
        <v>403</v>
      </c>
      <c r="AB280" s="8">
        <f t="shared" si="8"/>
        <v>661</v>
      </c>
    </row>
    <row r="281" hidden="1">
      <c r="A281" s="2" t="s">
        <v>426</v>
      </c>
      <c r="B281" s="8" t="str">
        <f>VLOOKUP(A281,'Food Encyclopedia'!$C$2:$K$999,3)&amp;","&amp;VLOOKUP(A281,'Food Encyclopedia'!$C$2:$K$999,4)&amp;","&amp;VLOOKUP(A281,'Food Encyclopedia'!$C$2:$K$999,5)&amp;","&amp;VLOOKUP(A281,'Food Encyclopedia'!$C$2:$K$999,6)</f>
        <v>Bell pepper, orange, whole without seed, fresh,Fresh Republic,,Vegetables</v>
      </c>
      <c r="C281" s="8" t="str">
        <f>VLOOKUP(A281,'Food Encyclopedia'!$C$2:$K$999,6)</f>
        <v>Vegetables</v>
      </c>
      <c r="D281" s="8" t="str">
        <f>VLOOKUP(A281,'Food Encyclopedia'!$C$2:$K$999,7)</f>
        <v>Vegetable</v>
      </c>
      <c r="E281" s="8">
        <f>VLOOKUP(A281,'Absolute Total Monosaccharide C'!$E$2:$T$999,3)</f>
        <v>0.264483</v>
      </c>
      <c r="F281" s="8">
        <f>VLOOKUP(A281,'Absolute Total Monosaccharide C'!$E$2:$T$999,4)</f>
        <v>0.006991</v>
      </c>
      <c r="G281" s="8">
        <f>VLOOKUP(A281,'Absolute Total Monosaccharide C'!$E$2:$T$999,5)</f>
        <v>0.015671</v>
      </c>
      <c r="H281" s="8">
        <f>VLOOKUP(A281,'Absolute Total Monosaccharide C'!$E$2:$T$999,6)</f>
        <v>0.00221</v>
      </c>
      <c r="I281" s="110">
        <f>VLOOKUP(A281,'Absolute Total Monosaccharide C'!$E$2:$T$999,7)</f>
        <v>0.002934</v>
      </c>
      <c r="J281" s="8">
        <f>VLOOKUP(A281,'Absolute Total Monosaccharide C'!$E$2:$T$999,8)</f>
        <v>0.003841</v>
      </c>
      <c r="K281" s="8">
        <f>VLOOKUP(A281,'Absolute Total Monosaccharide C'!$E$2:$T$999,9)</f>
        <v>0.002118</v>
      </c>
      <c r="L281" s="8">
        <f>VLOOKUP(A281,'Absolute Total Monosaccharide C'!$E$2:$T$999,10)</f>
        <v>0</v>
      </c>
      <c r="M281" s="8">
        <f>VLOOKUP(A281,'Absolute Total Monosaccharide C'!$E$2:$T$999,11)</f>
        <v>0.027159</v>
      </c>
      <c r="N281" s="8">
        <f>VLOOKUP(A281,'Absolute Total Monosaccharide C'!$E$2:$T$999,12)</f>
        <v>0</v>
      </c>
      <c r="O281" s="8">
        <f>VLOOKUP(A281,'Absolute Total Monosaccharide C'!$E$2:$T$999,13)</f>
        <v>0</v>
      </c>
      <c r="P281" s="8">
        <f>VLOOKUP(A281,'Absolute Total Monosaccharide C'!$E$2:$T$999,14)</f>
        <v>0.000959</v>
      </c>
      <c r="Q281" s="8">
        <f>VLOOKUP(A281,'Absolute Total Monosaccharide C'!$E$2:$T$999,15)</f>
        <v>0</v>
      </c>
      <c r="R281" s="8">
        <f>VLOOKUP(A281,'Absolute Total Monosaccharide C'!$E$2:$T$999,16)</f>
        <v>0.000329</v>
      </c>
      <c r="S281" s="110">
        <f>VLOOKUP(A281,'Absolute Total Monosaccharide C'!$E$2:$T$999,2)</f>
        <v>10.14</v>
      </c>
      <c r="T281" s="2">
        <v>0.769884345</v>
      </c>
      <c r="U281" s="8">
        <f t="shared" si="1"/>
        <v>0.005144</v>
      </c>
      <c r="V281" s="2">
        <f t="shared" si="2"/>
        <v>613</v>
      </c>
      <c r="W281" s="8">
        <f t="shared" si="3"/>
        <v>573</v>
      </c>
      <c r="X281" s="8">
        <f t="shared" si="4"/>
        <v>515</v>
      </c>
      <c r="Y281" s="8">
        <f t="shared" si="5"/>
        <v>71</v>
      </c>
      <c r="Z281" s="8">
        <f t="shared" si="6"/>
        <v>112</v>
      </c>
      <c r="AA281" s="8">
        <f t="shared" si="7"/>
        <v>1088</v>
      </c>
      <c r="AB281" s="8">
        <f t="shared" si="8"/>
        <v>644</v>
      </c>
    </row>
    <row r="282" hidden="1">
      <c r="A282" s="2" t="s">
        <v>1000</v>
      </c>
      <c r="B282" s="8" t="str">
        <f>VLOOKUP(A282,'Food Encyclopedia'!$C$2:$K$999,3)&amp;","&amp;VLOOKUP(A282,'Food Encyclopedia'!$C$2:$K$999,4)&amp;","&amp;VLOOKUP(A282,'Food Encyclopedia'!$C$2:$K$999,5)&amp;","&amp;VLOOKUP(A282,'Food Encyclopedia'!$C$2:$K$999,6)</f>
        <v>Organic fruit &amp; vegetable puree, commercial product, pouch,Pumpkin Tree,Peter Rabbit Organics: Apple, carrot &amp; pumpkin,Fruits</v>
      </c>
      <c r="C282" s="8" t="str">
        <f>VLOOKUP(A282,'Food Encyclopedia'!$C$2:$K$999,6)</f>
        <v>Fruits</v>
      </c>
      <c r="D282" s="8" t="str">
        <f>VLOOKUP(A282,'Food Encyclopedia'!$C$2:$K$999,7)</f>
        <v>Commercial weaning</v>
      </c>
      <c r="E282" s="8">
        <f>VLOOKUP(A282,'Absolute Total Monosaccharide C'!$E$2:$T$999,3)</f>
        <v>0.16625</v>
      </c>
      <c r="F282" s="8">
        <f>VLOOKUP(A282,'Absolute Total Monosaccharide C'!$E$2:$T$999,4)</f>
        <v>0.013541</v>
      </c>
      <c r="G282" s="8">
        <f>VLOOKUP(A282,'Absolute Total Monosaccharide C'!$E$2:$T$999,5)</f>
        <v>0.215943</v>
      </c>
      <c r="H282" s="8">
        <f>VLOOKUP(A282,'Absolute Total Monosaccharide C'!$E$2:$T$999,6)</f>
        <v>0.009543</v>
      </c>
      <c r="I282" s="110">
        <f>VLOOKUP(A282,'Absolute Total Monosaccharide C'!$E$2:$T$999,7)</f>
        <v>0.008493</v>
      </c>
      <c r="J282" s="8">
        <f>VLOOKUP(A282,'Absolute Total Monosaccharide C'!$E$2:$T$999,8)</f>
        <v>0.001614</v>
      </c>
      <c r="K282" s="8">
        <f>VLOOKUP(A282,'Absolute Total Monosaccharide C'!$E$2:$T$999,9)</f>
        <v>0.001708</v>
      </c>
      <c r="L282" s="8">
        <f>VLOOKUP(A282,'Absolute Total Monosaccharide C'!$E$2:$T$999,10)</f>
        <v>0</v>
      </c>
      <c r="M282" s="8">
        <f>VLOOKUP(A282,'Absolute Total Monosaccharide C'!$E$2:$T$999,11)</f>
        <v>0.015524</v>
      </c>
      <c r="N282" s="8">
        <f>VLOOKUP(A282,'Absolute Total Monosaccharide C'!$E$2:$T$999,12)</f>
        <v>0</v>
      </c>
      <c r="O282" s="8">
        <f>VLOOKUP(A282,'Absolute Total Monosaccharide C'!$E$2:$T$999,13)</f>
        <v>0</v>
      </c>
      <c r="P282" s="8">
        <f>VLOOKUP(A282,'Absolute Total Monosaccharide C'!$E$2:$T$999,14)</f>
        <v>0.001067</v>
      </c>
      <c r="Q282" s="8">
        <f>VLOOKUP(A282,'Absolute Total Monosaccharide C'!$E$2:$T$999,15)</f>
        <v>0.000352</v>
      </c>
      <c r="R282" s="8">
        <f>VLOOKUP(A282,'Absolute Total Monosaccharide C'!$E$2:$T$999,16)</f>
        <v>0</v>
      </c>
      <c r="S282" s="110">
        <f>VLOOKUP(A282,'Absolute Total Monosaccharide C'!$E$2:$T$999,2)</f>
        <v>10.05</v>
      </c>
      <c r="U282" s="8">
        <f t="shared" si="1"/>
        <v>0.018036</v>
      </c>
      <c r="V282" s="2">
        <f t="shared" si="2"/>
        <v>375</v>
      </c>
      <c r="W282" s="8">
        <f t="shared" si="3"/>
        <v>408</v>
      </c>
      <c r="X282" s="8">
        <f t="shared" si="4"/>
        <v>229</v>
      </c>
      <c r="Y282" s="8">
        <f t="shared" si="5"/>
        <v>213</v>
      </c>
      <c r="Z282" s="8">
        <f t="shared" si="6"/>
        <v>158</v>
      </c>
      <c r="AA282" s="8">
        <f t="shared" si="7"/>
        <v>637</v>
      </c>
      <c r="AB282" s="8">
        <f t="shared" si="8"/>
        <v>621</v>
      </c>
    </row>
    <row r="283" hidden="1">
      <c r="A283" s="2" t="s">
        <v>423</v>
      </c>
      <c r="B283" s="8" t="str">
        <f>VLOOKUP(A283,'Food Encyclopedia'!$C$2:$K$999,3)&amp;","&amp;VLOOKUP(A283,'Food Encyclopedia'!$C$2:$K$999,4)&amp;","&amp;VLOOKUP(A283,'Food Encyclopedia'!$C$2:$K$999,5)&amp;","&amp;VLOOKUP(A283,'Food Encyclopedia'!$C$2:$K$999,6)</f>
        <v>Bell pepper, yellow, whole without seed, fresh,Fresh Republic,,Vegetables</v>
      </c>
      <c r="C283" s="8" t="str">
        <f>VLOOKUP(A283,'Food Encyclopedia'!$C$2:$K$999,6)</f>
        <v>Vegetables</v>
      </c>
      <c r="D283" s="8" t="str">
        <f>VLOOKUP(A283,'Food Encyclopedia'!$C$2:$K$999,7)</f>
        <v>Vegetable</v>
      </c>
      <c r="E283" s="8">
        <f>VLOOKUP(A283,'Absolute Total Monosaccharide C'!$E$2:$T$999,3)</f>
        <v>0.222249</v>
      </c>
      <c r="F283" s="8">
        <f>VLOOKUP(A283,'Absolute Total Monosaccharide C'!$E$2:$T$999,4)</f>
        <v>0.005943</v>
      </c>
      <c r="G283" s="8">
        <f>VLOOKUP(A283,'Absolute Total Monosaccharide C'!$E$2:$T$999,5)</f>
        <v>0.01745</v>
      </c>
      <c r="H283" s="8">
        <f>VLOOKUP(A283,'Absolute Total Monosaccharide C'!$E$2:$T$999,6)</f>
        <v>0.00202</v>
      </c>
      <c r="I283" s="110">
        <f>VLOOKUP(A283,'Absolute Total Monosaccharide C'!$E$2:$T$999,7)</f>
        <v>0.003009</v>
      </c>
      <c r="J283" s="8">
        <f>VLOOKUP(A283,'Absolute Total Monosaccharide C'!$E$2:$T$999,8)</f>
        <v>0.002874</v>
      </c>
      <c r="K283" s="8">
        <f>VLOOKUP(A283,'Absolute Total Monosaccharide C'!$E$2:$T$999,9)</f>
        <v>0.0018</v>
      </c>
      <c r="L283" s="8">
        <f>VLOOKUP(A283,'Absolute Total Monosaccharide C'!$E$2:$T$999,10)</f>
        <v>0</v>
      </c>
      <c r="M283" s="8">
        <f>VLOOKUP(A283,'Absolute Total Monosaccharide C'!$E$2:$T$999,11)</f>
        <v>0.025324</v>
      </c>
      <c r="N283" s="8">
        <f>VLOOKUP(A283,'Absolute Total Monosaccharide C'!$E$2:$T$999,12)</f>
        <v>0</v>
      </c>
      <c r="O283" s="8">
        <f>VLOOKUP(A283,'Absolute Total Monosaccharide C'!$E$2:$T$999,13)</f>
        <v>0</v>
      </c>
      <c r="P283" s="8">
        <f>VLOOKUP(A283,'Absolute Total Monosaccharide C'!$E$2:$T$999,14)</f>
        <v>0</v>
      </c>
      <c r="Q283" s="8">
        <f>VLOOKUP(A283,'Absolute Total Monosaccharide C'!$E$2:$T$999,15)</f>
        <v>0</v>
      </c>
      <c r="R283" s="8">
        <f>VLOOKUP(A283,'Absolute Total Monosaccharide C'!$E$2:$T$999,16)</f>
        <v>0.000352</v>
      </c>
      <c r="S283" s="110">
        <f>VLOOKUP(A283,'Absolute Total Monosaccharide C'!$E$2:$T$999,2)</f>
        <v>10.02</v>
      </c>
      <c r="T283" s="2">
        <v>0.744143247</v>
      </c>
      <c r="U283" s="8">
        <f t="shared" si="1"/>
        <v>0.005029</v>
      </c>
      <c r="V283" s="2">
        <f t="shared" si="2"/>
        <v>616</v>
      </c>
      <c r="W283" s="8">
        <f t="shared" si="3"/>
        <v>569</v>
      </c>
      <c r="X283" s="8">
        <f t="shared" si="4"/>
        <v>529</v>
      </c>
      <c r="Y283" s="8">
        <f t="shared" si="5"/>
        <v>80</v>
      </c>
      <c r="Z283" s="8">
        <f t="shared" si="6"/>
        <v>148</v>
      </c>
      <c r="AA283" s="8">
        <f t="shared" si="7"/>
        <v>1098</v>
      </c>
      <c r="AB283" s="8">
        <f t="shared" si="8"/>
        <v>649</v>
      </c>
    </row>
    <row r="284" hidden="1">
      <c r="A284" s="2" t="s">
        <v>1273</v>
      </c>
      <c r="B284" s="8" t="str">
        <f>VLOOKUP(A284,'Food Encyclopedia'!$C$2:$K$999,3)&amp;","&amp;VLOOKUP(A284,'Food Encyclopedia'!$C$2:$K$999,4)&amp;","&amp;VLOOKUP(A284,'Food Encyclopedia'!$C$2:$K$999,5)&amp;","&amp;VLOOKUP(A284,'Food Encyclopedia'!$C$2:$K$999,6)</f>
        <v>Barley, pearl, whole grain, dried,Bob's Red Mill,Premium Quality: Peral Barley Delicious Source of Fiber,Grain Products</v>
      </c>
      <c r="C284" s="8" t="str">
        <f>VLOOKUP(A284,'Food Encyclopedia'!$C$2:$K$999,6)</f>
        <v>Grain Products</v>
      </c>
      <c r="D284" s="8" t="str">
        <f>VLOOKUP(A284,'Food Encyclopedia'!$C$2:$K$999,7)</f>
        <v>Grains</v>
      </c>
      <c r="E284" s="8">
        <f>VLOOKUP(A284,'Absolute Total Monosaccharide C'!$E$2:$T$999,3)</f>
        <v>0.613637</v>
      </c>
      <c r="F284" s="8">
        <f>VLOOKUP(A284,'Absolute Total Monosaccharide C'!$E$2:$T$999,4)</f>
        <v>0.002273</v>
      </c>
      <c r="G284" s="8">
        <f>VLOOKUP(A284,'Absolute Total Monosaccharide C'!$E$2:$T$999,5)</f>
        <v>0.004034</v>
      </c>
      <c r="H284" s="8">
        <f>VLOOKUP(A284,'Absolute Total Monosaccharide C'!$E$2:$T$999,6)</f>
        <v>0.011644</v>
      </c>
      <c r="I284" s="110">
        <f>VLOOKUP(A284,'Absolute Total Monosaccharide C'!$E$2:$T$999,7)</f>
        <v>0.025574</v>
      </c>
      <c r="J284" s="8">
        <f>VLOOKUP(A284,'Absolute Total Monosaccharide C'!$E$2:$T$999,8)</f>
        <v>0.000832</v>
      </c>
      <c r="K284" s="111">
        <f>VLOOKUP(A284,'Absolute Total Monosaccharide C'!$E$2:$T$999,9)</f>
        <v>0.0000411</v>
      </c>
      <c r="L284" s="111">
        <f>VLOOKUP(A284,'Absolute Total Monosaccharide C'!$E$2:$T$999,10)</f>
        <v>0.0000422</v>
      </c>
      <c r="M284" s="111">
        <f>VLOOKUP(A284,'Absolute Total Monosaccharide C'!$E$2:$T$999,11)</f>
        <v>0.0000642</v>
      </c>
      <c r="N284" s="8">
        <f>VLOOKUP(A284,'Absolute Total Monosaccharide C'!$E$2:$T$999,12)</f>
        <v>0</v>
      </c>
      <c r="O284" s="8">
        <f>VLOOKUP(A284,'Absolute Total Monosaccharide C'!$E$2:$T$999,13)</f>
        <v>0</v>
      </c>
      <c r="P284" s="8">
        <f>VLOOKUP(A284,'Absolute Total Monosaccharide C'!$E$2:$T$999,14)</f>
        <v>0.001634</v>
      </c>
      <c r="Q284" s="8">
        <f>VLOOKUP(A284,'Absolute Total Monosaccharide C'!$E$2:$T$999,15)</f>
        <v>0</v>
      </c>
      <c r="R284" s="8">
        <f>VLOOKUP(A284,'Absolute Total Monosaccharide C'!$E$2:$T$999,16)</f>
        <v>0.000416</v>
      </c>
      <c r="S284" s="110">
        <f>VLOOKUP(A284,'Absolute Total Monosaccharide C'!$E$2:$T$999,2)</f>
        <v>10.47</v>
      </c>
      <c r="U284" s="8">
        <f t="shared" si="1"/>
        <v>0.037218</v>
      </c>
      <c r="V284" s="2">
        <f t="shared" si="2"/>
        <v>122</v>
      </c>
      <c r="W284" s="8">
        <f t="shared" si="3"/>
        <v>93</v>
      </c>
      <c r="X284" s="8">
        <f t="shared" si="4"/>
        <v>177</v>
      </c>
      <c r="Y284" s="8">
        <f t="shared" si="5"/>
        <v>573</v>
      </c>
      <c r="Z284" s="8">
        <f t="shared" si="6"/>
        <v>596</v>
      </c>
      <c r="AA284" s="8">
        <f t="shared" si="7"/>
        <v>270</v>
      </c>
      <c r="AB284" s="8">
        <f t="shared" si="8"/>
        <v>666</v>
      </c>
    </row>
    <row r="285" hidden="1">
      <c r="A285" s="2" t="s">
        <v>1265</v>
      </c>
      <c r="B285" s="8" t="str">
        <f>VLOOKUP(A285,'Food Encyclopedia'!$C$2:$K$999,3)&amp;","&amp;VLOOKUP(A285,'Food Encyclopedia'!$C$2:$K$999,4)&amp;","&amp;VLOOKUP(A285,'Food Encyclopedia'!$C$2:$K$999,5)&amp;","&amp;VLOOKUP(A285,'Food Encyclopedia'!$C$2:$K$999,6)</f>
        <v>Farro, NA, whole grain, dried,Bob's Red Mill,Organic Farro: The Traditional Grain of the Mediterranean,Grain Products</v>
      </c>
      <c r="C285" s="8" t="str">
        <f>VLOOKUP(A285,'Food Encyclopedia'!$C$2:$K$999,6)</f>
        <v>Grain Products</v>
      </c>
      <c r="D285" s="8" t="str">
        <f>VLOOKUP(A285,'Food Encyclopedia'!$C$2:$K$999,7)</f>
        <v>Grains</v>
      </c>
      <c r="E285" s="8">
        <f>VLOOKUP(A285,'Absolute Total Monosaccharide C'!$E$2:$T$999,3)</f>
        <v>0.589733</v>
      </c>
      <c r="F285" s="8">
        <f>VLOOKUP(A285,'Absolute Total Monosaccharide C'!$E$2:$T$999,4)</f>
        <v>0.007035</v>
      </c>
      <c r="G285" s="8">
        <f>VLOOKUP(A285,'Absolute Total Monosaccharide C'!$E$2:$T$999,5)</f>
        <v>0.004344</v>
      </c>
      <c r="H285" s="8">
        <f>VLOOKUP(A285,'Absolute Total Monosaccharide C'!$E$2:$T$999,6)</f>
        <v>0.014062</v>
      </c>
      <c r="I285" s="110">
        <f>VLOOKUP(A285,'Absolute Total Monosaccharide C'!$E$2:$T$999,7)</f>
        <v>0.024053</v>
      </c>
      <c r="J285" s="8">
        <f>VLOOKUP(A285,'Absolute Total Monosaccharide C'!$E$2:$T$999,8)</f>
        <v>0.000239</v>
      </c>
      <c r="K285" s="111">
        <f>VLOOKUP(A285,'Absolute Total Monosaccharide C'!$E$2:$T$999,9)</f>
        <v>0.0000468</v>
      </c>
      <c r="L285" s="111">
        <f>VLOOKUP(A285,'Absolute Total Monosaccharide C'!$E$2:$T$999,10)</f>
        <v>0.0000668</v>
      </c>
      <c r="M285" s="111">
        <f>VLOOKUP(A285,'Absolute Total Monosaccharide C'!$E$2:$T$999,11)</f>
        <v>0.000086</v>
      </c>
      <c r="N285" s="8">
        <f>VLOOKUP(A285,'Absolute Total Monosaccharide C'!$E$2:$T$999,12)</f>
        <v>0</v>
      </c>
      <c r="O285" s="8">
        <f>VLOOKUP(A285,'Absolute Total Monosaccharide C'!$E$2:$T$999,13)</f>
        <v>0</v>
      </c>
      <c r="P285" s="8">
        <f>VLOOKUP(A285,'Absolute Total Monosaccharide C'!$E$2:$T$999,14)</f>
        <v>0.001163</v>
      </c>
      <c r="Q285" s="8">
        <f>VLOOKUP(A285,'Absolute Total Monosaccharide C'!$E$2:$T$999,15)</f>
        <v>0</v>
      </c>
      <c r="R285" s="8">
        <f>VLOOKUP(A285,'Absolute Total Monosaccharide C'!$E$2:$T$999,16)</f>
        <v>0.000359</v>
      </c>
      <c r="S285" s="110">
        <f>VLOOKUP(A285,'Absolute Total Monosaccharide C'!$E$2:$T$999,2)</f>
        <v>10.33</v>
      </c>
      <c r="U285" s="8">
        <f t="shared" si="1"/>
        <v>0.038115</v>
      </c>
      <c r="V285" s="2">
        <f t="shared" si="2"/>
        <v>119</v>
      </c>
      <c r="W285" s="8">
        <f t="shared" si="3"/>
        <v>102</v>
      </c>
      <c r="X285" s="8">
        <f t="shared" si="4"/>
        <v>131</v>
      </c>
      <c r="Y285" s="8">
        <f t="shared" si="5"/>
        <v>566</v>
      </c>
      <c r="Z285" s="8">
        <f t="shared" si="6"/>
        <v>588</v>
      </c>
      <c r="AA285" s="8">
        <f t="shared" si="7"/>
        <v>233</v>
      </c>
      <c r="AB285" s="8">
        <f t="shared" si="8"/>
        <v>668</v>
      </c>
    </row>
    <row r="286" hidden="1">
      <c r="A286" s="2" t="s">
        <v>958</v>
      </c>
      <c r="B286" s="8" t="str">
        <f>VLOOKUP(A286,'Food Encyclopedia'!$C$2:$K$999,3)&amp;","&amp;VLOOKUP(A286,'Food Encyclopedia'!$C$2:$K$999,4)&amp;","&amp;VLOOKUP(A286,'Food Encyclopedia'!$C$2:$K$999,5)&amp;","&amp;VLOOKUP(A286,'Food Encyclopedia'!$C$2:$K$999,6)</f>
        <v>GoGo Squeez, commercial product, pouch,Materne,Apple Strawberry-fruit on the go,Fruits</v>
      </c>
      <c r="C286" s="8" t="str">
        <f>VLOOKUP(A286,'Food Encyclopedia'!$C$2:$K$999,6)</f>
        <v>Fruits</v>
      </c>
      <c r="D286" s="8" t="str">
        <f>VLOOKUP(A286,'Food Encyclopedia'!$C$2:$K$999,7)</f>
        <v>Commercial weaning</v>
      </c>
      <c r="E286" s="8">
        <f>VLOOKUP(A286,'Absolute Total Monosaccharide C'!$E$2:$T$999,3)</f>
        <v>0.221586</v>
      </c>
      <c r="F286" s="8">
        <f>VLOOKUP(A286,'Absolute Total Monosaccharide C'!$E$2:$T$999,4)</f>
        <v>0.013003</v>
      </c>
      <c r="G286" s="8">
        <f>VLOOKUP(A286,'Absolute Total Monosaccharide C'!$E$2:$T$999,5)</f>
        <v>0.160749</v>
      </c>
      <c r="H286" s="8">
        <f>VLOOKUP(A286,'Absolute Total Monosaccharide C'!$E$2:$T$999,6)</f>
        <v>0.011731</v>
      </c>
      <c r="I286" s="110">
        <f>VLOOKUP(A286,'Absolute Total Monosaccharide C'!$E$2:$T$999,7)</f>
        <v>0.009305</v>
      </c>
      <c r="J286" s="8">
        <f>VLOOKUP(A286,'Absolute Total Monosaccharide C'!$E$2:$T$999,8)</f>
        <v>0</v>
      </c>
      <c r="K286" s="8">
        <f>VLOOKUP(A286,'Absolute Total Monosaccharide C'!$E$2:$T$999,9)</f>
        <v>0.0009</v>
      </c>
      <c r="L286" s="8">
        <f>VLOOKUP(A286,'Absolute Total Monosaccharide C'!$E$2:$T$999,10)</f>
        <v>0</v>
      </c>
      <c r="M286" s="8">
        <f>VLOOKUP(A286,'Absolute Total Monosaccharide C'!$E$2:$T$999,11)</f>
        <v>0.014183</v>
      </c>
      <c r="N286" s="8">
        <f>VLOOKUP(A286,'Absolute Total Monosaccharide C'!$E$2:$T$999,12)</f>
        <v>0</v>
      </c>
      <c r="O286" s="8">
        <f>VLOOKUP(A286,'Absolute Total Monosaccharide C'!$E$2:$T$999,13)</f>
        <v>0</v>
      </c>
      <c r="P286" s="8">
        <f>VLOOKUP(A286,'Absolute Total Monosaccharide C'!$E$2:$T$999,14)</f>
        <v>0.00059</v>
      </c>
      <c r="Q286" s="8">
        <f>VLOOKUP(A286,'Absolute Total Monosaccharide C'!$E$2:$T$999,15)</f>
        <v>0</v>
      </c>
      <c r="R286" s="8">
        <f>VLOOKUP(A286,'Absolute Total Monosaccharide C'!$E$2:$T$999,16)</f>
        <v>0</v>
      </c>
      <c r="S286" s="110">
        <f>VLOOKUP(A286,'Absolute Total Monosaccharide C'!$E$2:$T$999,2)</f>
        <v>10.36</v>
      </c>
      <c r="U286" s="8">
        <f t="shared" si="1"/>
        <v>0.021036</v>
      </c>
      <c r="V286" s="2">
        <f t="shared" si="2"/>
        <v>314</v>
      </c>
      <c r="W286" s="8">
        <f t="shared" si="3"/>
        <v>382</v>
      </c>
      <c r="X286" s="8">
        <f t="shared" si="4"/>
        <v>173</v>
      </c>
      <c r="Y286" s="8">
        <f t="shared" si="5"/>
        <v>240</v>
      </c>
      <c r="Z286" s="8">
        <f t="shared" si="6"/>
        <v>330</v>
      </c>
      <c r="AA286" s="8">
        <f t="shared" si="7"/>
        <v>555</v>
      </c>
      <c r="AB286" s="8">
        <f t="shared" si="8"/>
        <v>622</v>
      </c>
    </row>
    <row r="287" hidden="1">
      <c r="A287" s="2" t="s">
        <v>1026</v>
      </c>
      <c r="B287" s="8" t="str">
        <f>VLOOKUP(A287,'Food Encyclopedia'!$C$2:$K$999,3)&amp;","&amp;VLOOKUP(A287,'Food Encyclopedia'!$C$2:$K$999,4)&amp;","&amp;VLOOKUP(A287,'Food Encyclopedia'!$C$2:$K$999,5)&amp;","&amp;VLOOKUP(A287,'Food Encyclopedia'!$C$2:$K$999,6)</f>
        <v>baby food blend, commercial product, jar,Gerber Organic,Mango, apple, banana, sitter (2nd foods),Fruits</v>
      </c>
      <c r="C287" s="8" t="str">
        <f>VLOOKUP(A287,'Food Encyclopedia'!$C$2:$K$999,6)</f>
        <v>Fruits</v>
      </c>
      <c r="D287" s="8" t="str">
        <f>VLOOKUP(A287,'Food Encyclopedia'!$C$2:$K$999,7)</f>
        <v>Commercial weaning</v>
      </c>
      <c r="E287" s="8">
        <f>VLOOKUP(A287,'Absolute Total Monosaccharide C'!$E$2:$T$999,3)</f>
        <v>0.305805</v>
      </c>
      <c r="F287" s="8">
        <f>VLOOKUP(A287,'Absolute Total Monosaccharide C'!$E$2:$T$999,4)</f>
        <v>0.013302</v>
      </c>
      <c r="G287" s="8">
        <f>VLOOKUP(A287,'Absolute Total Monosaccharide C'!$E$2:$T$999,5)</f>
        <v>0.319597</v>
      </c>
      <c r="H287" s="8">
        <f>VLOOKUP(A287,'Absolute Total Monosaccharide C'!$E$2:$T$999,6)</f>
        <v>0.007204</v>
      </c>
      <c r="I287" s="110">
        <f>VLOOKUP(A287,'Absolute Total Monosaccharide C'!$E$2:$T$999,7)</f>
        <v>0.009906</v>
      </c>
      <c r="J287" s="8">
        <f>VLOOKUP(A287,'Absolute Total Monosaccharide C'!$E$2:$T$999,8)</f>
        <v>0.002096</v>
      </c>
      <c r="K287" s="8">
        <f>VLOOKUP(A287,'Absolute Total Monosaccharide C'!$E$2:$T$999,9)</f>
        <v>0.00091</v>
      </c>
      <c r="L287" s="8">
        <f>VLOOKUP(A287,'Absolute Total Monosaccharide C'!$E$2:$T$999,10)</f>
        <v>0</v>
      </c>
      <c r="M287" s="8">
        <f>VLOOKUP(A287,'Absolute Total Monosaccharide C'!$E$2:$T$999,11)</f>
        <v>0.013407</v>
      </c>
      <c r="N287" s="8">
        <f>VLOOKUP(A287,'Absolute Total Monosaccharide C'!$E$2:$T$999,12)</f>
        <v>0</v>
      </c>
      <c r="O287" s="8">
        <f>VLOOKUP(A287,'Absolute Total Monosaccharide C'!$E$2:$T$999,13)</f>
        <v>0</v>
      </c>
      <c r="P287" s="8">
        <f>VLOOKUP(A287,'Absolute Total Monosaccharide C'!$E$2:$T$999,14)</f>
        <v>0.00156</v>
      </c>
      <c r="Q287" s="8">
        <f>VLOOKUP(A287,'Absolute Total Monosaccharide C'!$E$2:$T$999,15)</f>
        <v>0.000426</v>
      </c>
      <c r="R287" s="8">
        <f>VLOOKUP(A287,'Absolute Total Monosaccharide C'!$E$2:$T$999,16)</f>
        <v>0</v>
      </c>
      <c r="S287" s="110">
        <f>VLOOKUP(A287,'Absolute Total Monosaccharide C'!$E$2:$T$999,2)</f>
        <v>10.29</v>
      </c>
      <c r="U287" s="8">
        <f t="shared" si="1"/>
        <v>0.01711</v>
      </c>
      <c r="V287" s="2">
        <f t="shared" si="2"/>
        <v>388</v>
      </c>
      <c r="W287" s="8">
        <f t="shared" si="3"/>
        <v>362</v>
      </c>
      <c r="X287" s="8">
        <f t="shared" si="4"/>
        <v>303</v>
      </c>
      <c r="Y287" s="8">
        <f t="shared" si="5"/>
        <v>257</v>
      </c>
      <c r="Z287" s="8">
        <f t="shared" si="6"/>
        <v>327</v>
      </c>
      <c r="AA287" s="8">
        <f t="shared" si="7"/>
        <v>665</v>
      </c>
      <c r="AB287" s="8">
        <f t="shared" si="8"/>
        <v>619</v>
      </c>
    </row>
    <row r="288">
      <c r="A288" s="2" t="s">
        <v>745</v>
      </c>
      <c r="B288" s="8" t="str">
        <f>VLOOKUP(A288,'Food Encyclopedia'!$C$2:$K$999,3)&amp;","&amp;VLOOKUP(A288,'Food Encyclopedia'!$C$2:$K$999,4)&amp;","&amp;VLOOKUP(A288,'Food Encyclopedia'!$C$2:$K$999,5)&amp;","&amp;VLOOKUP(A288,'Food Encyclopedia'!$C$2:$K$999,6)</f>
        <v>Flour, coconut, NA, packed,Bob's Red Mill,Organic Coconut Flour,Beans, Peas, Legumes, Nuts, Seeds</v>
      </c>
      <c r="C288" s="8" t="str">
        <f>VLOOKUP(A288,'Food Encyclopedia'!$C$2:$K$999,6)</f>
        <v>Beans, Peas, Legumes, Nuts, Seeds</v>
      </c>
      <c r="D288" s="8" t="str">
        <f>VLOOKUP(A288,'Food Encyclopedia'!$C$2:$K$999,7)</f>
        <v>Flour</v>
      </c>
      <c r="E288" s="8">
        <f>VLOOKUP(A288,'Absolute Total Monosaccharide C'!$E$2:$T$999,3)</f>
        <v>0.055003</v>
      </c>
      <c r="F288" s="8">
        <f>VLOOKUP(A288,'Absolute Total Monosaccharide C'!$E$2:$T$999,4)</f>
        <v>0.053115</v>
      </c>
      <c r="G288" s="8">
        <f>VLOOKUP(A288,'Absolute Total Monosaccharide C'!$E$2:$T$999,5)</f>
        <v>0</v>
      </c>
      <c r="H288" s="8">
        <f>VLOOKUP(A288,'Absolute Total Monosaccharide C'!$E$2:$T$999,6)</f>
        <v>0.017178</v>
      </c>
      <c r="I288" s="110">
        <f>VLOOKUP(A288,'Absolute Total Monosaccharide C'!$E$2:$T$999,7)</f>
        <v>0.014348</v>
      </c>
      <c r="J288" s="8">
        <f>VLOOKUP(A288,'Absolute Total Monosaccharide C'!$E$2:$T$999,8)</f>
        <v>0</v>
      </c>
      <c r="K288" s="8">
        <f>VLOOKUP(A288,'Absolute Total Monosaccharide C'!$E$2:$T$999,9)</f>
        <v>0.001241</v>
      </c>
      <c r="L288" s="8">
        <f>VLOOKUP(A288,'Absolute Total Monosaccharide C'!$E$2:$T$999,10)</f>
        <v>0.000492</v>
      </c>
      <c r="M288" s="8">
        <f>VLOOKUP(A288,'Absolute Total Monosaccharide C'!$E$2:$T$999,11)</f>
        <v>0.003273</v>
      </c>
      <c r="N288" s="8">
        <f>VLOOKUP(A288,'Absolute Total Monosaccharide C'!$E$2:$T$999,12)</f>
        <v>0</v>
      </c>
      <c r="O288" s="8">
        <f>VLOOKUP(A288,'Absolute Total Monosaccharide C'!$E$2:$T$999,13)</f>
        <v>0</v>
      </c>
      <c r="P288" s="8">
        <f>VLOOKUP(A288,'Absolute Total Monosaccharide C'!$E$2:$T$999,14)</f>
        <v>0.441203</v>
      </c>
      <c r="Q288" s="8">
        <f>VLOOKUP(A288,'Absolute Total Monosaccharide C'!$E$2:$T$999,15)</f>
        <v>0.000194</v>
      </c>
      <c r="R288" s="8">
        <f>VLOOKUP(A288,'Absolute Total Monosaccharide C'!$E$2:$T$999,16)</f>
        <v>0</v>
      </c>
      <c r="S288" s="110">
        <f>VLOOKUP(A288,'Absolute Total Monosaccharide C'!$E$2:$T$999,2)</f>
        <v>10.47</v>
      </c>
      <c r="T288" s="2">
        <v>0.374749754</v>
      </c>
      <c r="U288" s="8">
        <f t="shared" si="1"/>
        <v>0.031526</v>
      </c>
      <c r="V288" s="2">
        <f t="shared" si="2"/>
        <v>167</v>
      </c>
      <c r="W288" s="8">
        <f t="shared" si="3"/>
        <v>244</v>
      </c>
      <c r="X288" s="8">
        <f t="shared" si="4"/>
        <v>95</v>
      </c>
      <c r="Y288" s="8">
        <f t="shared" si="5"/>
        <v>421</v>
      </c>
      <c r="Z288" s="8">
        <f t="shared" si="6"/>
        <v>256</v>
      </c>
      <c r="AA288" s="8">
        <f t="shared" si="7"/>
        <v>339</v>
      </c>
      <c r="AB288" s="8">
        <f t="shared" si="8"/>
        <v>665</v>
      </c>
    </row>
    <row r="289" hidden="1">
      <c r="A289" s="2" t="s">
        <v>132</v>
      </c>
      <c r="B289" s="8" t="str">
        <f>VLOOKUP(A289,'Food Encyclopedia'!$C$2:$K$999,3)&amp;","&amp;VLOOKUP(A289,'Food Encyclopedia'!$C$2:$K$999,4)&amp;","&amp;VLOOKUP(A289,'Food Encyclopedia'!$C$2:$K$999,5)&amp;","&amp;VLOOKUP(A289,'Food Encyclopedia'!$C$2:$K$999,6)</f>
        <v>Apple, gala, flesh only, fresh,NA,,Fruits</v>
      </c>
      <c r="C289" s="8" t="str">
        <f>VLOOKUP(A289,'Food Encyclopedia'!$C$2:$K$999,6)</f>
        <v>Fruits</v>
      </c>
      <c r="D289" s="8" t="str">
        <f>VLOOKUP(A289,'Food Encyclopedia'!$C$2:$K$999,7)</f>
        <v>Fruit</v>
      </c>
      <c r="E289" s="8">
        <f>VLOOKUP(A289,'Absolute Total Monosaccharide C'!$E$2:$T$999,3)</f>
        <v>0.217242</v>
      </c>
      <c r="F289" s="8">
        <f>VLOOKUP(A289,'Absolute Total Monosaccharide C'!$E$2:$T$999,4)</f>
        <v>0.011624</v>
      </c>
      <c r="G289" s="8">
        <f>VLOOKUP(A289,'Absolute Total Monosaccharide C'!$E$2:$T$999,5)</f>
        <v>0.153573</v>
      </c>
      <c r="H289" s="8">
        <f>VLOOKUP(A289,'Absolute Total Monosaccharide C'!$E$2:$T$999,6)</f>
        <v>0.01911</v>
      </c>
      <c r="I289" s="110">
        <f>VLOOKUP(A289,'Absolute Total Monosaccharide C'!$E$2:$T$999,7)</f>
        <v>0.009042</v>
      </c>
      <c r="J289" s="8">
        <f>VLOOKUP(A289,'Absolute Total Monosaccharide C'!$E$2:$T$999,8)</f>
        <v>0.004012</v>
      </c>
      <c r="K289" s="8">
        <f>VLOOKUP(A289,'Absolute Total Monosaccharide C'!$E$2:$T$999,9)</f>
        <v>0.001052</v>
      </c>
      <c r="L289" s="8">
        <f>VLOOKUP(A289,'Absolute Total Monosaccharide C'!$E$2:$T$999,10)</f>
        <v>0</v>
      </c>
      <c r="M289" s="8">
        <f>VLOOKUP(A289,'Absolute Total Monosaccharide C'!$E$2:$T$999,11)</f>
        <v>0.014566</v>
      </c>
      <c r="N289" s="8">
        <f>VLOOKUP(A289,'Absolute Total Monosaccharide C'!$E$2:$T$999,12)</f>
        <v>0</v>
      </c>
      <c r="O289" s="8">
        <f>VLOOKUP(A289,'Absolute Total Monosaccharide C'!$E$2:$T$999,13)</f>
        <v>0</v>
      </c>
      <c r="P289" s="8">
        <f>VLOOKUP(A289,'Absolute Total Monosaccharide C'!$E$2:$T$999,14)</f>
        <v>0</v>
      </c>
      <c r="Q289" s="8">
        <f>VLOOKUP(A289,'Absolute Total Monosaccharide C'!$E$2:$T$999,15)</f>
        <v>0</v>
      </c>
      <c r="R289" s="8">
        <f>VLOOKUP(A289,'Absolute Total Monosaccharide C'!$E$2:$T$999,16)</f>
        <v>0</v>
      </c>
      <c r="S289" s="110">
        <f>VLOOKUP(A289,'Absolute Total Monosaccharide C'!$E$2:$T$999,2)</f>
        <v>10.3</v>
      </c>
      <c r="U289" s="8">
        <f t="shared" si="1"/>
        <v>0.028152</v>
      </c>
      <c r="V289" s="2">
        <f t="shared" si="2"/>
        <v>212</v>
      </c>
      <c r="W289" s="8">
        <f t="shared" si="3"/>
        <v>394</v>
      </c>
      <c r="X289" s="8">
        <f t="shared" si="4"/>
        <v>80</v>
      </c>
      <c r="Y289" s="8">
        <f t="shared" si="5"/>
        <v>233</v>
      </c>
      <c r="Z289" s="8">
        <f t="shared" si="6"/>
        <v>296</v>
      </c>
      <c r="AA289" s="8">
        <f t="shared" si="7"/>
        <v>474</v>
      </c>
      <c r="AB289" s="8">
        <f t="shared" si="8"/>
        <v>627</v>
      </c>
    </row>
    <row r="290" hidden="1">
      <c r="A290" s="18" t="s">
        <v>86</v>
      </c>
      <c r="B290" s="8" t="str">
        <f>VLOOKUP(A290,'Food Encyclopedia'!$C$2:$K$999,3)&amp;","&amp;VLOOKUP(A290,'Food Encyclopedia'!$C$2:$K$999,4)&amp;","&amp;VLOOKUP(A290,'Food Encyclopedia'!$C$2:$K$999,5)&amp;","&amp;VLOOKUP(A290,'Food Encyclopedia'!$C$2:$K$999,6)</f>
        <v>Apple, envy, whole without seeds, fresh,Envy,,Fruits</v>
      </c>
      <c r="C290" s="8" t="str">
        <f>VLOOKUP(A290,'Food Encyclopedia'!$C$2:$K$999,6)</f>
        <v>Fruits</v>
      </c>
      <c r="D290" s="8" t="str">
        <f>VLOOKUP(A290,'Food Encyclopedia'!$C$2:$K$999,7)</f>
        <v>Fruit</v>
      </c>
      <c r="E290" s="8">
        <f>VLOOKUP(A290,'Absolute Total Monosaccharide C'!$E$2:$T$999,3)</f>
        <v>0.237019</v>
      </c>
      <c r="F290" s="8">
        <f>VLOOKUP(A290,'Absolute Total Monosaccharide C'!$E$2:$T$999,4)</f>
        <v>0.008729</v>
      </c>
      <c r="G290" s="8">
        <f>VLOOKUP(A290,'Absolute Total Monosaccharide C'!$E$2:$T$999,5)</f>
        <v>0.125785</v>
      </c>
      <c r="H290" s="8">
        <f>VLOOKUP(A290,'Absolute Total Monosaccharide C'!$E$2:$T$999,6)</f>
        <v>0.006371</v>
      </c>
      <c r="I290" s="110">
        <f>VLOOKUP(A290,'Absolute Total Monosaccharide C'!$E$2:$T$999,7)</f>
        <v>0.01037</v>
      </c>
      <c r="J290" s="8">
        <f>VLOOKUP(A290,'Absolute Total Monosaccharide C'!$E$2:$T$999,8)</f>
        <v>0.001887</v>
      </c>
      <c r="K290" s="8">
        <f>VLOOKUP(A290,'Absolute Total Monosaccharide C'!$E$2:$T$999,9)</f>
        <v>0.000709</v>
      </c>
      <c r="L290" s="8">
        <f>VLOOKUP(A290,'Absolute Total Monosaccharide C'!$E$2:$T$999,10)</f>
        <v>0</v>
      </c>
      <c r="M290" s="8">
        <f>VLOOKUP(A290,'Absolute Total Monosaccharide C'!$E$2:$T$999,11)</f>
        <v>0.012483</v>
      </c>
      <c r="N290" s="8">
        <f>VLOOKUP(A290,'Absolute Total Monosaccharide C'!$E$2:$T$999,12)</f>
        <v>0</v>
      </c>
      <c r="O290" s="8">
        <f>VLOOKUP(A290,'Absolute Total Monosaccharide C'!$E$2:$T$999,13)</f>
        <v>0</v>
      </c>
      <c r="P290" s="8">
        <f>VLOOKUP(A290,'Absolute Total Monosaccharide C'!$E$2:$T$999,14)</f>
        <v>0</v>
      </c>
      <c r="Q290" s="8">
        <f>VLOOKUP(A290,'Absolute Total Monosaccharide C'!$E$2:$T$999,15)</f>
        <v>0</v>
      </c>
      <c r="R290" s="8">
        <f>VLOOKUP(A290,'Absolute Total Monosaccharide C'!$E$2:$T$999,16)</f>
        <v>0.000305</v>
      </c>
      <c r="S290" s="110">
        <f>VLOOKUP(A290,'Absolute Total Monosaccharide C'!$E$2:$T$999,2)</f>
        <v>10.23</v>
      </c>
      <c r="U290" s="8">
        <f t="shared" si="1"/>
        <v>0.016741</v>
      </c>
      <c r="V290" s="2">
        <f t="shared" si="2"/>
        <v>391</v>
      </c>
      <c r="W290" s="8">
        <f t="shared" si="3"/>
        <v>347</v>
      </c>
      <c r="X290" s="8">
        <f t="shared" si="4"/>
        <v>339</v>
      </c>
      <c r="Y290" s="8">
        <f t="shared" si="5"/>
        <v>280</v>
      </c>
      <c r="Z290" s="8">
        <f t="shared" si="6"/>
        <v>378</v>
      </c>
      <c r="AA290" s="8">
        <f t="shared" si="7"/>
        <v>686</v>
      </c>
      <c r="AB290" s="8">
        <f t="shared" si="8"/>
        <v>627</v>
      </c>
    </row>
    <row r="291" hidden="1">
      <c r="A291" s="2" t="s">
        <v>1070</v>
      </c>
      <c r="B291" s="8" t="str">
        <f>VLOOKUP(A291,'Food Encyclopedia'!$C$2:$K$999,3)&amp;","&amp;VLOOKUP(A291,'Food Encyclopedia'!$C$2:$K$999,4)&amp;","&amp;VLOOKUP(A291,'Food Encyclopedia'!$C$2:$K$999,5)&amp;","&amp;VLOOKUP(A291,'Food Encyclopedia'!$C$2:$K$999,6)</f>
        <v>baby food blend, commercial product, pouch,Gerber,Apple (1/2), strawberry (3/4), banana (2 tsp), sitter (2nd foods),Fruits</v>
      </c>
      <c r="C291" s="8" t="str">
        <f>VLOOKUP(A291,'Food Encyclopedia'!$C$2:$K$999,6)</f>
        <v>Fruits</v>
      </c>
      <c r="D291" s="8" t="str">
        <f>VLOOKUP(A291,'Food Encyclopedia'!$C$2:$K$999,7)</f>
        <v>Commercial weaning</v>
      </c>
      <c r="E291" s="8">
        <f>VLOOKUP(A291,'Absolute Total Monosaccharide C'!$E$2:$T$999,3)</f>
        <v>0.296997</v>
      </c>
      <c r="F291" s="8">
        <f>VLOOKUP(A291,'Absolute Total Monosaccharide C'!$E$2:$T$999,4)</f>
        <v>0.006589</v>
      </c>
      <c r="G291" s="8">
        <f>VLOOKUP(A291,'Absolute Total Monosaccharide C'!$E$2:$T$999,5)</f>
        <v>0.204101</v>
      </c>
      <c r="H291" s="8">
        <f>VLOOKUP(A291,'Absolute Total Monosaccharide C'!$E$2:$T$999,6)</f>
        <v>0.006402</v>
      </c>
      <c r="I291" s="110">
        <f>VLOOKUP(A291,'Absolute Total Monosaccharide C'!$E$2:$T$999,7)</f>
        <v>0.008458</v>
      </c>
      <c r="J291" s="8">
        <f>VLOOKUP(A291,'Absolute Total Monosaccharide C'!$E$2:$T$999,8)</f>
        <v>0</v>
      </c>
      <c r="K291" s="8">
        <f>VLOOKUP(A291,'Absolute Total Monosaccharide C'!$E$2:$T$999,9)</f>
        <v>0.001093</v>
      </c>
      <c r="L291" s="8">
        <f>VLOOKUP(A291,'Absolute Total Monosaccharide C'!$E$2:$T$999,10)</f>
        <v>0</v>
      </c>
      <c r="M291" s="8">
        <f>VLOOKUP(A291,'Absolute Total Monosaccharide C'!$E$2:$T$999,11)</f>
        <v>0.015172</v>
      </c>
      <c r="N291" s="8">
        <f>VLOOKUP(A291,'Absolute Total Monosaccharide C'!$E$2:$T$999,12)</f>
        <v>0</v>
      </c>
      <c r="O291" s="8">
        <f>VLOOKUP(A291,'Absolute Total Monosaccharide C'!$E$2:$T$999,13)</f>
        <v>0</v>
      </c>
      <c r="P291" s="111">
        <f>VLOOKUP(A291,'Absolute Total Monosaccharide C'!$E$2:$T$999,14)</f>
        <v>0.0000642</v>
      </c>
      <c r="Q291" s="8">
        <f>VLOOKUP(A291,'Absolute Total Monosaccharide C'!$E$2:$T$999,15)</f>
        <v>0</v>
      </c>
      <c r="R291" s="8">
        <f>VLOOKUP(A291,'Absolute Total Monosaccharide C'!$E$2:$T$999,16)</f>
        <v>0.00027</v>
      </c>
      <c r="S291" s="110">
        <f>VLOOKUP(A291,'Absolute Total Monosaccharide C'!$E$2:$T$999,2)</f>
        <v>10.21</v>
      </c>
      <c r="U291" s="8">
        <f t="shared" si="1"/>
        <v>0.01486</v>
      </c>
      <c r="V291" s="2">
        <f t="shared" si="2"/>
        <v>422</v>
      </c>
      <c r="W291" s="8">
        <f t="shared" si="3"/>
        <v>410</v>
      </c>
      <c r="X291" s="8">
        <f t="shared" si="4"/>
        <v>334</v>
      </c>
      <c r="Y291" s="8">
        <f t="shared" si="5"/>
        <v>221</v>
      </c>
      <c r="Z291" s="8">
        <f t="shared" si="6"/>
        <v>290</v>
      </c>
      <c r="AA291" s="8">
        <f t="shared" si="7"/>
        <v>744</v>
      </c>
      <c r="AB291" s="8">
        <f t="shared" si="8"/>
        <v>631</v>
      </c>
    </row>
    <row r="292">
      <c r="A292" s="2" t="s">
        <v>731</v>
      </c>
      <c r="B292" s="8" t="str">
        <f>VLOOKUP(A292,'Food Encyclopedia'!$C$2:$K$999,3)&amp;","&amp;VLOOKUP(A292,'Food Encyclopedia'!$C$2:$K$999,4)&amp;","&amp;VLOOKUP(A292,'Food Encyclopedia'!$C$2:$K$999,5)&amp;","&amp;VLOOKUP(A292,'Food Encyclopedia'!$C$2:$K$999,6)</f>
        <v>Flour, commercial product, packed,Bob's Red Mill,Organic 7 Grain Pancake &amp; Waffle Mix,Grain Products</v>
      </c>
      <c r="C292" s="8" t="str">
        <f>VLOOKUP(A292,'Food Encyclopedia'!$C$2:$K$999,6)</f>
        <v>Grain Products</v>
      </c>
      <c r="D292" s="8" t="str">
        <f>VLOOKUP(A292,'Food Encyclopedia'!$C$2:$K$999,7)</f>
        <v>Flour</v>
      </c>
      <c r="E292" s="8">
        <f>VLOOKUP(A292,'Absolute Total Monosaccharide C'!$E$2:$T$999,3)</f>
        <v>0.517785</v>
      </c>
      <c r="F292" s="8">
        <f>VLOOKUP(A292,'Absolute Total Monosaccharide C'!$E$2:$T$999,4)</f>
        <v>0.003498</v>
      </c>
      <c r="G292" s="8">
        <f>VLOOKUP(A292,'Absolute Total Monosaccharide C'!$E$2:$T$999,5)</f>
        <v>0.004672</v>
      </c>
      <c r="H292" s="8">
        <f>VLOOKUP(A292,'Absolute Total Monosaccharide C'!$E$2:$T$999,6)</f>
        <v>0.014698</v>
      </c>
      <c r="I292" s="110">
        <f>VLOOKUP(A292,'Absolute Total Monosaccharide C'!$E$2:$T$999,7)</f>
        <v>0.021357</v>
      </c>
      <c r="J292" s="8">
        <f>VLOOKUP(A292,'Absolute Total Monosaccharide C'!$E$2:$T$999,8)</f>
        <v>0.000457</v>
      </c>
      <c r="K292" s="111">
        <f>VLOOKUP(A292,'Absolute Total Monosaccharide C'!$E$2:$T$999,9)</f>
        <v>0.0000571</v>
      </c>
      <c r="L292" s="8">
        <f>VLOOKUP(A292,'Absolute Total Monosaccharide C'!$E$2:$T$999,10)</f>
        <v>0.000177</v>
      </c>
      <c r="M292" s="8">
        <f>VLOOKUP(A292,'Absolute Total Monosaccharide C'!$E$2:$T$999,11)</f>
        <v>0.000133</v>
      </c>
      <c r="N292" s="8">
        <f>VLOOKUP(A292,'Absolute Total Monosaccharide C'!$E$2:$T$999,12)</f>
        <v>0</v>
      </c>
      <c r="O292" s="8">
        <f>VLOOKUP(A292,'Absolute Total Monosaccharide C'!$E$2:$T$999,13)</f>
        <v>0</v>
      </c>
      <c r="P292" s="8">
        <f>VLOOKUP(A292,'Absolute Total Monosaccharide C'!$E$2:$T$999,14)</f>
        <v>0.001413</v>
      </c>
      <c r="Q292" s="8">
        <f>VLOOKUP(A292,'Absolute Total Monosaccharide C'!$E$2:$T$999,15)</f>
        <v>0</v>
      </c>
      <c r="R292" s="8">
        <f>VLOOKUP(A292,'Absolute Total Monosaccharide C'!$E$2:$T$999,16)</f>
        <v>0.000449</v>
      </c>
      <c r="S292" s="110">
        <f>VLOOKUP(A292,'Absolute Total Monosaccharide C'!$E$2:$T$999,2)</f>
        <v>10.15</v>
      </c>
      <c r="U292" s="8">
        <f t="shared" si="1"/>
        <v>0.036055</v>
      </c>
      <c r="V292" s="2">
        <f t="shared" si="2"/>
        <v>132</v>
      </c>
      <c r="W292" s="8">
        <f t="shared" si="3"/>
        <v>135</v>
      </c>
      <c r="X292" s="8">
        <f t="shared" si="4"/>
        <v>119</v>
      </c>
      <c r="Y292" s="8">
        <f t="shared" si="5"/>
        <v>545</v>
      </c>
      <c r="Z292" s="8">
        <f t="shared" si="6"/>
        <v>575</v>
      </c>
      <c r="AA292" s="8">
        <f t="shared" si="7"/>
        <v>254</v>
      </c>
      <c r="AB292" s="8">
        <f t="shared" si="8"/>
        <v>680</v>
      </c>
    </row>
    <row r="293" hidden="1">
      <c r="A293" s="2" t="s">
        <v>1595</v>
      </c>
      <c r="B293" s="8" t="str">
        <f>VLOOKUP(A293,'Food Encyclopedia'!$C$2:$K$999,3)&amp;","&amp;VLOOKUP(A293,'Food Encyclopedia'!$C$2:$K$999,4)&amp;","&amp;VLOOKUP(A293,'Food Encyclopedia'!$C$2:$K$999,5)&amp;","&amp;VLOOKUP(A293,'Food Encyclopedia'!$C$2:$K$999,6)</f>
        <v>bread, sprouted grains, NA, fresh,Food for Life,7 Sprouted Grains, Sprouted Grain Bread,Grain Products</v>
      </c>
      <c r="C293" s="8" t="str">
        <f>VLOOKUP(A293,'Food Encyclopedia'!$C$2:$K$999,6)</f>
        <v>Grain Products</v>
      </c>
      <c r="D293" s="8" t="str">
        <f>VLOOKUP(A293,'Food Encyclopedia'!$C$2:$K$999,7)</f>
        <v>Bread</v>
      </c>
      <c r="E293" s="8">
        <f>VLOOKUP(A293,'Absolute Total Monosaccharide C'!$E$2:$T$999,3)</f>
        <v>0.522813</v>
      </c>
      <c r="F293" s="8">
        <f>VLOOKUP(A293,'Absolute Total Monosaccharide C'!$E$2:$T$999,4)</f>
        <v>0</v>
      </c>
      <c r="G293" s="8">
        <f>VLOOKUP(A293,'Absolute Total Monosaccharide C'!$E$2:$T$999,5)</f>
        <v>0.012976</v>
      </c>
      <c r="H293" s="8">
        <f>VLOOKUP(A293,'Absolute Total Monosaccharide C'!$E$2:$T$999,6)</f>
        <v>0.013228</v>
      </c>
      <c r="I293" s="110">
        <f>VLOOKUP(A293,'Absolute Total Monosaccharide C'!$E$2:$T$999,7)</f>
        <v>0.022742</v>
      </c>
      <c r="J293" s="8">
        <f>VLOOKUP(A293,'Absolute Total Monosaccharide C'!$E$2:$T$999,8)</f>
        <v>0.000485</v>
      </c>
      <c r="K293" s="111">
        <f>VLOOKUP(A293,'Absolute Total Monosaccharide C'!$E$2:$T$999,9)</f>
        <v>0.000079</v>
      </c>
      <c r="L293" s="111">
        <f>VLOOKUP(A293,'Absolute Total Monosaccharide C'!$E$2:$T$999,10)</f>
        <v>0.0000463</v>
      </c>
      <c r="M293" s="111">
        <f>VLOOKUP(A293,'Absolute Total Monosaccharide C'!$E$2:$T$999,11)</f>
        <v>0.0000917</v>
      </c>
      <c r="N293" s="8">
        <f>VLOOKUP(A293,'Absolute Total Monosaccharide C'!$E$2:$T$999,12)</f>
        <v>0</v>
      </c>
      <c r="O293" s="8">
        <f>VLOOKUP(A293,'Absolute Total Monosaccharide C'!$E$2:$T$999,13)</f>
        <v>0</v>
      </c>
      <c r="P293" s="8">
        <f>VLOOKUP(A293,'Absolute Total Monosaccharide C'!$E$2:$T$999,14)</f>
        <v>0.002429</v>
      </c>
      <c r="Q293" s="8">
        <f>VLOOKUP(A293,'Absolute Total Monosaccharide C'!$E$2:$T$999,15)</f>
        <v>0</v>
      </c>
      <c r="R293" s="8">
        <f>VLOOKUP(A293,'Absolute Total Monosaccharide C'!$E$2:$T$999,16)</f>
        <v>0.000497</v>
      </c>
      <c r="S293" s="110">
        <f>VLOOKUP(A293,'Absolute Total Monosaccharide C'!$E$2:$T$999,2)</f>
        <v>10.475</v>
      </c>
      <c r="U293" s="8">
        <f t="shared" si="1"/>
        <v>0.03597</v>
      </c>
      <c r="V293" s="2">
        <f t="shared" si="2"/>
        <v>133</v>
      </c>
      <c r="W293" s="8">
        <f t="shared" si="3"/>
        <v>118</v>
      </c>
      <c r="X293" s="8">
        <f t="shared" si="4"/>
        <v>143</v>
      </c>
      <c r="Y293" s="8">
        <f t="shared" si="5"/>
        <v>562</v>
      </c>
      <c r="Z293" s="8">
        <f t="shared" si="6"/>
        <v>557</v>
      </c>
      <c r="AA293" s="8">
        <f t="shared" si="7"/>
        <v>261</v>
      </c>
      <c r="AB293" s="8">
        <f t="shared" si="8"/>
        <v>680</v>
      </c>
    </row>
    <row r="294" hidden="1">
      <c r="A294" s="2" t="s">
        <v>324</v>
      </c>
      <c r="B294" s="8" t="str">
        <f>VLOOKUP(A294,'Food Encyclopedia'!$C$2:$K$999,3)&amp;","&amp;VLOOKUP(A294,'Food Encyclopedia'!$C$2:$K$999,4)&amp;","&amp;VLOOKUP(A294,'Food Encyclopedia'!$C$2:$K$999,5)&amp;","&amp;VLOOKUP(A294,'Food Encyclopedia'!$C$2:$K$999,6)</f>
        <v>Grape, red seedless, whole, fresh,Awe Sum Organics,,Fruits</v>
      </c>
      <c r="C294" s="8" t="str">
        <f>VLOOKUP(A294,'Food Encyclopedia'!$C$2:$K$999,6)</f>
        <v>Fruits</v>
      </c>
      <c r="D294" s="8" t="str">
        <f>VLOOKUP(A294,'Food Encyclopedia'!$C$2:$K$999,7)</f>
        <v>Fruit</v>
      </c>
      <c r="E294" s="8">
        <f>VLOOKUP(A294,'Absolute Total Monosaccharide C'!$E$2:$T$999,3)</f>
        <v>0.37365</v>
      </c>
      <c r="F294" s="8">
        <f>VLOOKUP(A294,'Absolute Total Monosaccharide C'!$E$2:$T$999,4)</f>
        <v>0.012572</v>
      </c>
      <c r="G294" s="8">
        <f>VLOOKUP(A294,'Absolute Total Monosaccharide C'!$E$2:$T$999,5)</f>
        <v>0.107891</v>
      </c>
      <c r="H294" s="8">
        <f>VLOOKUP(A294,'Absolute Total Monosaccharide C'!$E$2:$T$999,6)</f>
        <v>0.006687</v>
      </c>
      <c r="I294" s="110">
        <f>VLOOKUP(A294,'Absolute Total Monosaccharide C'!$E$2:$T$999,7)</f>
        <v>0.006598</v>
      </c>
      <c r="J294" s="8">
        <f>VLOOKUP(A294,'Absolute Total Monosaccharide C'!$E$2:$T$999,8)</f>
        <v>0.001432</v>
      </c>
      <c r="K294" s="8">
        <f>VLOOKUP(A294,'Absolute Total Monosaccharide C'!$E$2:$T$999,9)</f>
        <v>0.001188</v>
      </c>
      <c r="L294" s="8">
        <f>VLOOKUP(A294,'Absolute Total Monosaccharide C'!$E$2:$T$999,10)</f>
        <v>0</v>
      </c>
      <c r="M294" s="8">
        <f>VLOOKUP(A294,'Absolute Total Monosaccharide C'!$E$2:$T$999,11)</f>
        <v>0.018116</v>
      </c>
      <c r="N294" s="8">
        <f>VLOOKUP(A294,'Absolute Total Monosaccharide C'!$E$2:$T$999,12)</f>
        <v>0</v>
      </c>
      <c r="O294" s="8">
        <f>VLOOKUP(A294,'Absolute Total Monosaccharide C'!$E$2:$T$999,13)</f>
        <v>0</v>
      </c>
      <c r="P294" s="8">
        <f>VLOOKUP(A294,'Absolute Total Monosaccharide C'!$E$2:$T$999,14)</f>
        <v>0.001914</v>
      </c>
      <c r="Q294" s="8">
        <f>VLOOKUP(A294,'Absolute Total Monosaccharide C'!$E$2:$T$999,15)</f>
        <v>0</v>
      </c>
      <c r="R294" s="8">
        <f>VLOOKUP(A294,'Absolute Total Monosaccharide C'!$E$2:$T$999,16)</f>
        <v>0</v>
      </c>
      <c r="S294" s="110">
        <f>VLOOKUP(A294,'Absolute Total Monosaccharide C'!$E$2:$T$999,2)</f>
        <v>10.41</v>
      </c>
      <c r="T294" s="2">
        <v>0.883134324</v>
      </c>
      <c r="U294" s="8">
        <f t="shared" si="1"/>
        <v>0.013285</v>
      </c>
      <c r="V294" s="2">
        <f t="shared" si="2"/>
        <v>450</v>
      </c>
      <c r="W294" s="8">
        <f t="shared" si="3"/>
        <v>468</v>
      </c>
      <c r="X294" s="8">
        <f t="shared" si="4"/>
        <v>323</v>
      </c>
      <c r="Y294" s="8">
        <f t="shared" si="5"/>
        <v>172</v>
      </c>
      <c r="Z294" s="8">
        <f t="shared" si="6"/>
        <v>266</v>
      </c>
      <c r="AA294" s="8">
        <f t="shared" si="7"/>
        <v>791</v>
      </c>
      <c r="AB294" s="8">
        <f t="shared" si="8"/>
        <v>640</v>
      </c>
    </row>
    <row r="295" hidden="1">
      <c r="A295" s="2" t="s">
        <v>600</v>
      </c>
      <c r="B295" s="8" t="str">
        <f>VLOOKUP(A295,'Food Encyclopedia'!$C$2:$K$999,3)&amp;","&amp;VLOOKUP(A295,'Food Encyclopedia'!$C$2:$K$999,4)&amp;","&amp;VLOOKUP(A295,'Food Encyclopedia'!$C$2:$K$999,5)&amp;","&amp;VLOOKUP(A295,'Food Encyclopedia'!$C$2:$K$999,6)</f>
        <v>Spread, peanut, NA, jar,Laura Scudder's,Old-Fashioned Peanut Butter Smooth,Beans, Peas, Legumes, Nuts, Seeds</v>
      </c>
      <c r="C295" s="8" t="str">
        <f>VLOOKUP(A295,'Food Encyclopedia'!$C$2:$K$999,6)</f>
        <v>Beans, Peas, Legumes, Nuts, Seeds</v>
      </c>
      <c r="D295" s="8" t="str">
        <f>VLOOKUP(A295,'Food Encyclopedia'!$C$2:$K$999,7)</f>
        <v>Fats</v>
      </c>
      <c r="E295" s="8">
        <f>VLOOKUP(A295,'Absolute Total Monosaccharide C'!$E$2:$T$999,3)</f>
        <v>0.028699</v>
      </c>
      <c r="F295" s="8">
        <f>VLOOKUP(A295,'Absolute Total Monosaccharide C'!$E$2:$T$999,4)</f>
        <v>0.003227</v>
      </c>
      <c r="G295" s="8">
        <f>VLOOKUP(A295,'Absolute Total Monosaccharide C'!$E$2:$T$999,5)</f>
        <v>0.000639</v>
      </c>
      <c r="H295" s="8">
        <f>VLOOKUP(A295,'Absolute Total Monosaccharide C'!$E$2:$T$999,6)</f>
        <v>0.002031</v>
      </c>
      <c r="I295" s="110">
        <f>VLOOKUP(A295,'Absolute Total Monosaccharide C'!$E$2:$T$999,7)</f>
        <v>0.015192</v>
      </c>
      <c r="J295" s="8">
        <f>VLOOKUP(A295,'Absolute Total Monosaccharide C'!$E$2:$T$999,8)</f>
        <v>0.001077</v>
      </c>
      <c r="K295" s="8">
        <f>VLOOKUP(A295,'Absolute Total Monosaccharide C'!$E$2:$T$999,9)</f>
        <v>0.000412</v>
      </c>
      <c r="L295" s="111">
        <f>VLOOKUP(A295,'Absolute Total Monosaccharide C'!$E$2:$T$999,10)</f>
        <v>0.0000349</v>
      </c>
      <c r="M295" s="8">
        <f>VLOOKUP(A295,'Absolute Total Monosaccharide C'!$E$2:$T$999,11)</f>
        <v>0.001318</v>
      </c>
      <c r="N295" s="8">
        <f>VLOOKUP(A295,'Absolute Total Monosaccharide C'!$E$2:$T$999,12)</f>
        <v>0</v>
      </c>
      <c r="O295" s="8">
        <f>VLOOKUP(A295,'Absolute Total Monosaccharide C'!$E$2:$T$999,13)</f>
        <v>0</v>
      </c>
      <c r="P295" s="8">
        <f>VLOOKUP(A295,'Absolute Total Monosaccharide C'!$E$2:$T$999,14)</f>
        <v>0.000511</v>
      </c>
      <c r="Q295" s="8">
        <f>VLOOKUP(A295,'Absolute Total Monosaccharide C'!$E$2:$T$999,15)</f>
        <v>0</v>
      </c>
      <c r="R295" s="8">
        <f>VLOOKUP(A295,'Absolute Total Monosaccharide C'!$E$2:$T$999,16)</f>
        <v>0.000365</v>
      </c>
      <c r="S295" s="110">
        <f>VLOOKUP(A295,'Absolute Total Monosaccharide C'!$E$2:$T$999,2)</f>
        <v>10.6</v>
      </c>
      <c r="U295" s="8">
        <f t="shared" si="1"/>
        <v>0.017223</v>
      </c>
      <c r="V295" s="2">
        <f t="shared" si="2"/>
        <v>385</v>
      </c>
      <c r="W295" s="8">
        <f t="shared" si="3"/>
        <v>232</v>
      </c>
      <c r="X295" s="8">
        <f t="shared" si="4"/>
        <v>527</v>
      </c>
      <c r="Y295" s="8">
        <f t="shared" si="5"/>
        <v>458</v>
      </c>
      <c r="Z295" s="8">
        <f t="shared" si="6"/>
        <v>460</v>
      </c>
      <c r="AA295" s="8">
        <f t="shared" si="7"/>
        <v>759</v>
      </c>
      <c r="AB295" s="8">
        <f t="shared" si="8"/>
        <v>690</v>
      </c>
    </row>
    <row r="296" hidden="1">
      <c r="A296" s="2" t="s">
        <v>293</v>
      </c>
      <c r="B296" s="8" t="str">
        <f>VLOOKUP(A296,'Food Encyclopedia'!$C$2:$K$999,3)&amp;","&amp;VLOOKUP(A296,'Food Encyclopedia'!$C$2:$K$999,4)&amp;","&amp;VLOOKUP(A296,'Food Encyclopedia'!$C$2:$K$999,5)&amp;","&amp;VLOOKUP(A296,'Food Encyclopedia'!$C$2:$K$999,6)</f>
        <v>Tangerine, pixie, flesh, fresh,Melissa's,Ojai Pixie,Fruits</v>
      </c>
      <c r="C296" s="8" t="str">
        <f>VLOOKUP(A296,'Food Encyclopedia'!$C$2:$K$999,6)</f>
        <v>Fruits</v>
      </c>
      <c r="D296" s="8" t="str">
        <f>VLOOKUP(A296,'Food Encyclopedia'!$C$2:$K$999,7)</f>
        <v>Fruit</v>
      </c>
      <c r="E296" s="8">
        <f>VLOOKUP(A296,'Absolute Total Monosaccharide C'!$E$2:$T$999,3)</f>
        <v>0.343523</v>
      </c>
      <c r="F296" s="8">
        <f>VLOOKUP(A296,'Absolute Total Monosaccharide C'!$E$2:$T$999,4)</f>
        <v>0.011757</v>
      </c>
      <c r="G296" s="8">
        <f>VLOOKUP(A296,'Absolute Total Monosaccharide C'!$E$2:$T$999,5)</f>
        <v>0.102642</v>
      </c>
      <c r="H296" s="8">
        <f>VLOOKUP(A296,'Absolute Total Monosaccharide C'!$E$2:$T$999,6)</f>
        <v>0.002726</v>
      </c>
      <c r="I296" s="110">
        <f>VLOOKUP(A296,'Absolute Total Monosaccharide C'!$E$2:$T$999,7)</f>
        <v>0.008221</v>
      </c>
      <c r="J296" s="8">
        <f>VLOOKUP(A296,'Absolute Total Monosaccharide C'!$E$2:$T$999,8)</f>
        <v>0.000895</v>
      </c>
      <c r="K296" s="8">
        <f>VLOOKUP(A296,'Absolute Total Monosaccharide C'!$E$2:$T$999,9)</f>
        <v>0.004019</v>
      </c>
      <c r="L296" s="8">
        <f>VLOOKUP(A296,'Absolute Total Monosaccharide C'!$E$2:$T$999,10)</f>
        <v>0</v>
      </c>
      <c r="M296" s="8">
        <f>VLOOKUP(A296,'Absolute Total Monosaccharide C'!$E$2:$T$999,11)</f>
        <v>0.015363</v>
      </c>
      <c r="N296" s="8">
        <f>VLOOKUP(A296,'Absolute Total Monosaccharide C'!$E$2:$T$999,12)</f>
        <v>0</v>
      </c>
      <c r="O296" s="8">
        <f>VLOOKUP(A296,'Absolute Total Monosaccharide C'!$E$2:$T$999,13)</f>
        <v>0</v>
      </c>
      <c r="P296" s="8">
        <f>VLOOKUP(A296,'Absolute Total Monosaccharide C'!$E$2:$T$999,14)</f>
        <v>0.001195</v>
      </c>
      <c r="Q296" s="8">
        <f>VLOOKUP(A296,'Absolute Total Monosaccharide C'!$E$2:$T$999,15)</f>
        <v>0</v>
      </c>
      <c r="R296" s="8">
        <f>VLOOKUP(A296,'Absolute Total Monosaccharide C'!$E$2:$T$999,16)</f>
        <v>0</v>
      </c>
      <c r="S296" s="110">
        <f>VLOOKUP(A296,'Absolute Total Monosaccharide C'!$E$2:$T$999,2)</f>
        <v>10.42</v>
      </c>
      <c r="T296" s="2">
        <v>0.995648375</v>
      </c>
      <c r="U296" s="8">
        <f t="shared" si="1"/>
        <v>0.010947</v>
      </c>
      <c r="V296" s="2">
        <f t="shared" si="2"/>
        <v>493</v>
      </c>
      <c r="W296" s="8">
        <f t="shared" si="3"/>
        <v>420</v>
      </c>
      <c r="X296" s="8">
        <f t="shared" si="4"/>
        <v>483</v>
      </c>
      <c r="Y296" s="8">
        <f t="shared" si="5"/>
        <v>220</v>
      </c>
      <c r="Z296" s="8">
        <f t="shared" si="6"/>
        <v>31</v>
      </c>
      <c r="AA296" s="8">
        <f t="shared" si="7"/>
        <v>903</v>
      </c>
      <c r="AB296" s="8">
        <f t="shared" si="8"/>
        <v>640</v>
      </c>
    </row>
    <row r="297" hidden="1">
      <c r="A297" s="2" t="s">
        <v>1606</v>
      </c>
      <c r="B297" s="8" t="str">
        <f>VLOOKUP(A297,'Food Encyclopedia'!$C$2:$K$999,3)&amp;","&amp;VLOOKUP(A297,'Food Encyclopedia'!$C$2:$K$999,4)&amp;","&amp;VLOOKUP(A297,'Food Encyclopedia'!$C$2:$K$999,5)&amp;","&amp;VLOOKUP(A297,'Food Encyclopedia'!$C$2:$K$999,6)</f>
        <v>bread, multigrain, NA, fresh,Alvarado St. Bakery,Multigrain bread,Grain Products</v>
      </c>
      <c r="C297" s="8" t="str">
        <f>VLOOKUP(A297,'Food Encyclopedia'!$C$2:$K$999,6)</f>
        <v>Grain Products</v>
      </c>
      <c r="D297" s="8" t="str">
        <f>VLOOKUP(A297,'Food Encyclopedia'!$C$2:$K$999,7)</f>
        <v>Bread</v>
      </c>
      <c r="E297" s="8">
        <f>VLOOKUP(A297,'Absolute Total Monosaccharide C'!$E$2:$T$999,3)</f>
        <v>0.495396</v>
      </c>
      <c r="F297" s="8">
        <f>VLOOKUP(A297,'Absolute Total Monosaccharide C'!$E$2:$T$999,4)</f>
        <v>0</v>
      </c>
      <c r="G297" s="8">
        <f>VLOOKUP(A297,'Absolute Total Monosaccharide C'!$E$2:$T$999,5)</f>
        <v>0.008725</v>
      </c>
      <c r="H297" s="8">
        <f>VLOOKUP(A297,'Absolute Total Monosaccharide C'!$E$2:$T$999,6)</f>
        <v>0.010556</v>
      </c>
      <c r="I297" s="110">
        <f>VLOOKUP(A297,'Absolute Total Monosaccharide C'!$E$2:$T$999,7)</f>
        <v>0.023618</v>
      </c>
      <c r="J297" s="8">
        <f>VLOOKUP(A297,'Absolute Total Monosaccharide C'!$E$2:$T$999,8)</f>
        <v>0.000485</v>
      </c>
      <c r="K297" s="111">
        <f>VLOOKUP(A297,'Absolute Total Monosaccharide C'!$E$2:$T$999,9)</f>
        <v>0.0000765</v>
      </c>
      <c r="L297" s="111">
        <f>VLOOKUP(A297,'Absolute Total Monosaccharide C'!$E$2:$T$999,10)</f>
        <v>0.0000681</v>
      </c>
      <c r="M297" s="111">
        <f>VLOOKUP(A297,'Absolute Total Monosaccharide C'!$E$2:$T$999,11)</f>
        <v>0.0000614</v>
      </c>
      <c r="N297" s="8">
        <f>VLOOKUP(A297,'Absolute Total Monosaccharide C'!$E$2:$T$999,12)</f>
        <v>0</v>
      </c>
      <c r="O297" s="8">
        <f>VLOOKUP(A297,'Absolute Total Monosaccharide C'!$E$2:$T$999,13)</f>
        <v>0</v>
      </c>
      <c r="P297" s="8">
        <f>VLOOKUP(A297,'Absolute Total Monosaccharide C'!$E$2:$T$999,14)</f>
        <v>0.001869</v>
      </c>
      <c r="Q297" s="8">
        <f>VLOOKUP(A297,'Absolute Total Monosaccharide C'!$E$2:$T$999,15)</f>
        <v>0</v>
      </c>
      <c r="R297" s="8">
        <f>VLOOKUP(A297,'Absolute Total Monosaccharide C'!$E$2:$T$999,16)</f>
        <v>0.000464</v>
      </c>
      <c r="S297" s="110">
        <f>VLOOKUP(A297,'Absolute Total Monosaccharide C'!$E$2:$T$999,2)</f>
        <v>10.401</v>
      </c>
      <c r="U297" s="8">
        <f t="shared" si="1"/>
        <v>0.034174</v>
      </c>
      <c r="V297" s="2">
        <f t="shared" si="2"/>
        <v>147</v>
      </c>
      <c r="W297" s="8">
        <f t="shared" si="3"/>
        <v>109</v>
      </c>
      <c r="X297" s="8">
        <f t="shared" si="4"/>
        <v>206</v>
      </c>
      <c r="Y297" s="8">
        <f t="shared" si="5"/>
        <v>574</v>
      </c>
      <c r="Z297" s="8">
        <f t="shared" si="6"/>
        <v>560</v>
      </c>
      <c r="AA297" s="8">
        <f t="shared" si="7"/>
        <v>315</v>
      </c>
      <c r="AB297" s="8">
        <f t="shared" si="8"/>
        <v>683</v>
      </c>
    </row>
    <row r="298" hidden="1">
      <c r="A298" s="2" t="s">
        <v>788</v>
      </c>
      <c r="B298" s="8" t="str">
        <f>VLOOKUP(A298,'Food Encyclopedia'!$C$2:$K$999,3)&amp;","&amp;VLOOKUP(A298,'Food Encyclopedia'!$C$2:$K$999,4)&amp;","&amp;VLOOKUP(A298,'Food Encyclopedia'!$C$2:$K$999,5)&amp;","&amp;VLOOKUP(A298,'Food Encyclopedia'!$C$2:$K$999,6)</f>
        <v>Apple sauce, commercial product,Motts,No Sugar Added Applesauce, Apple,Fruits</v>
      </c>
      <c r="C298" s="8" t="str">
        <f>VLOOKUP(A298,'Food Encyclopedia'!$C$2:$K$999,6)</f>
        <v>Fruits</v>
      </c>
      <c r="D298" s="8" t="str">
        <f>VLOOKUP(A298,'Food Encyclopedia'!$C$2:$K$999,7)</f>
        <v>Commercial weaning</v>
      </c>
      <c r="E298" s="8">
        <f>VLOOKUP(A298,'Absolute Total Monosaccharide C'!$E$2:$T$999,3)</f>
        <v>0.191542</v>
      </c>
      <c r="F298" s="8">
        <f>VLOOKUP(A298,'Absolute Total Monosaccharide C'!$E$2:$T$999,4)</f>
        <v>0.010068</v>
      </c>
      <c r="G298" s="8">
        <f>VLOOKUP(A298,'Absolute Total Monosaccharide C'!$E$2:$T$999,5)</f>
        <v>0.157408</v>
      </c>
      <c r="H298" s="8">
        <f>VLOOKUP(A298,'Absolute Total Monosaccharide C'!$E$2:$T$999,6)</f>
        <v>0.010058</v>
      </c>
      <c r="I298" s="110">
        <f>VLOOKUP(A298,'Absolute Total Monosaccharide C'!$E$2:$T$999,7)</f>
        <v>0.009421</v>
      </c>
      <c r="J298" s="8">
        <f>VLOOKUP(A298,'Absolute Total Monosaccharide C'!$E$2:$T$999,8)</f>
        <v>0</v>
      </c>
      <c r="K298" s="8">
        <f>VLOOKUP(A298,'Absolute Total Monosaccharide C'!$E$2:$T$999,9)</f>
        <v>0.00067</v>
      </c>
      <c r="L298" s="8">
        <f>VLOOKUP(A298,'Absolute Total Monosaccharide C'!$E$2:$T$999,10)</f>
        <v>0</v>
      </c>
      <c r="M298" s="8">
        <f>VLOOKUP(A298,'Absolute Total Monosaccharide C'!$E$2:$T$999,11)</f>
        <v>0.013306</v>
      </c>
      <c r="N298" s="8">
        <f>VLOOKUP(A298,'Absolute Total Monosaccharide C'!$E$2:$T$999,12)</f>
        <v>0</v>
      </c>
      <c r="O298" s="8">
        <f>VLOOKUP(A298,'Absolute Total Monosaccharide C'!$E$2:$T$999,13)</f>
        <v>0</v>
      </c>
      <c r="P298" s="8">
        <f>VLOOKUP(A298,'Absolute Total Monosaccharide C'!$E$2:$T$999,14)</f>
        <v>0.000298</v>
      </c>
      <c r="Q298" s="8">
        <f>VLOOKUP(A298,'Absolute Total Monosaccharide C'!$E$2:$T$999,15)</f>
        <v>0</v>
      </c>
      <c r="R298" s="8">
        <f>VLOOKUP(A298,'Absolute Total Monosaccharide C'!$E$2:$T$999,16)</f>
        <v>0</v>
      </c>
      <c r="S298" s="110">
        <f>VLOOKUP(A298,'Absolute Total Monosaccharide C'!$E$2:$T$999,2)</f>
        <v>10.1</v>
      </c>
      <c r="T298" s="2">
        <v>0.661134188</v>
      </c>
      <c r="U298" s="8">
        <f t="shared" si="1"/>
        <v>0.019479</v>
      </c>
      <c r="V298" s="2">
        <f t="shared" si="2"/>
        <v>349</v>
      </c>
      <c r="W298" s="8">
        <f t="shared" si="3"/>
        <v>377</v>
      </c>
      <c r="X298" s="8">
        <f t="shared" si="4"/>
        <v>218</v>
      </c>
      <c r="Y298" s="8">
        <f t="shared" si="5"/>
        <v>261</v>
      </c>
      <c r="Z298" s="8">
        <f t="shared" si="6"/>
        <v>388</v>
      </c>
      <c r="AA298" s="8">
        <f t="shared" si="7"/>
        <v>595</v>
      </c>
      <c r="AB298" s="8">
        <f t="shared" si="8"/>
        <v>638</v>
      </c>
    </row>
    <row r="299" hidden="1">
      <c r="A299" s="2" t="s">
        <v>875</v>
      </c>
      <c r="B299" s="8" t="str">
        <f>VLOOKUP(A299,'Food Encyclopedia'!$C$2:$K$999,3)&amp;","&amp;VLOOKUP(A299,'Food Encyclopedia'!$C$2:$K$999,4)&amp;","&amp;VLOOKUP(A299,'Food Encyclopedia'!$C$2:$K$999,5)&amp;","&amp;VLOOKUP(A299,'Food Encyclopedia'!$C$2:$K$999,6)</f>
        <v>Real Food For Babies, commercial product, jar,Beech-Nut Naturals,Banana, oranges, pineapple, Stage 2 (6+ months),Fruits</v>
      </c>
      <c r="C299" s="8" t="str">
        <f>VLOOKUP(A299,'Food Encyclopedia'!$C$2:$K$999,6)</f>
        <v>Fruits</v>
      </c>
      <c r="D299" s="8" t="str">
        <f>VLOOKUP(A299,'Food Encyclopedia'!$C$2:$K$999,7)</f>
        <v>Commercial weaning</v>
      </c>
      <c r="E299" s="8">
        <f>VLOOKUP(A299,'Absolute Total Monosaccharide C'!$E$2:$T$999,3)</f>
        <v>0.369055</v>
      </c>
      <c r="F299" s="8">
        <f>VLOOKUP(A299,'Absolute Total Monosaccharide C'!$E$2:$T$999,4)</f>
        <v>0.010944</v>
      </c>
      <c r="G299" s="8">
        <f>VLOOKUP(A299,'Absolute Total Monosaccharide C'!$E$2:$T$999,5)</f>
        <v>0.176312</v>
      </c>
      <c r="H299" s="8">
        <f>VLOOKUP(A299,'Absolute Total Monosaccharide C'!$E$2:$T$999,6)</f>
        <v>0.008116</v>
      </c>
      <c r="I299" s="110">
        <f>VLOOKUP(A299,'Absolute Total Monosaccharide C'!$E$2:$T$999,7)</f>
        <v>0.010021</v>
      </c>
      <c r="J299" s="8">
        <f>VLOOKUP(A299,'Absolute Total Monosaccharide C'!$E$2:$T$999,8)</f>
        <v>0.000711</v>
      </c>
      <c r="K299" s="8">
        <f>VLOOKUP(A299,'Absolute Total Monosaccharide C'!$E$2:$T$999,9)</f>
        <v>0.000845</v>
      </c>
      <c r="L299" s="8">
        <f>VLOOKUP(A299,'Absolute Total Monosaccharide C'!$E$2:$T$999,10)</f>
        <v>0</v>
      </c>
      <c r="M299" s="8">
        <f>VLOOKUP(A299,'Absolute Total Monosaccharide C'!$E$2:$T$999,11)</f>
        <v>0.011992</v>
      </c>
      <c r="N299" s="8">
        <f>VLOOKUP(A299,'Absolute Total Monosaccharide C'!$E$2:$T$999,12)</f>
        <v>0</v>
      </c>
      <c r="O299" s="8">
        <f>VLOOKUP(A299,'Absolute Total Monosaccharide C'!$E$2:$T$999,13)</f>
        <v>0</v>
      </c>
      <c r="P299" s="8">
        <f>VLOOKUP(A299,'Absolute Total Monosaccharide C'!$E$2:$T$999,14)</f>
        <v>0.001537</v>
      </c>
      <c r="Q299" s="8">
        <f>VLOOKUP(A299,'Absolute Total Monosaccharide C'!$E$2:$T$999,15)</f>
        <v>0.000303</v>
      </c>
      <c r="R299" s="8">
        <f>VLOOKUP(A299,'Absolute Total Monosaccharide C'!$E$2:$T$999,16)</f>
        <v>0</v>
      </c>
      <c r="S299" s="110">
        <f>VLOOKUP(A299,'Absolute Total Monosaccharide C'!$E$2:$T$999,2)</f>
        <v>10.36</v>
      </c>
      <c r="T299" s="2">
        <v>1.039045731</v>
      </c>
      <c r="U299" s="8">
        <f t="shared" si="1"/>
        <v>0.018137</v>
      </c>
      <c r="V299" s="2">
        <f t="shared" si="2"/>
        <v>374</v>
      </c>
      <c r="W299" s="8">
        <f t="shared" si="3"/>
        <v>356</v>
      </c>
      <c r="X299" s="8">
        <f t="shared" si="4"/>
        <v>267</v>
      </c>
      <c r="Y299" s="8">
        <f t="shared" si="5"/>
        <v>287</v>
      </c>
      <c r="Z299" s="8">
        <f t="shared" si="6"/>
        <v>343</v>
      </c>
      <c r="AA299" s="8">
        <f t="shared" si="7"/>
        <v>623</v>
      </c>
      <c r="AB299" s="8">
        <f t="shared" si="8"/>
        <v>643</v>
      </c>
    </row>
    <row r="300" hidden="1">
      <c r="A300" s="2" t="s">
        <v>1211</v>
      </c>
      <c r="B300" s="8" t="str">
        <f>VLOOKUP(A300,'Food Encyclopedia'!$C$2:$K$999,3)&amp;","&amp;VLOOKUP(A300,'Food Encyclopedia'!$C$2:$K$999,4)&amp;","&amp;VLOOKUP(A300,'Food Encyclopedia'!$C$2:$K$999,5)&amp;","&amp;VLOOKUP(A300,'Food Encyclopedia'!$C$2:$K$999,6)</f>
        <v>Bulgur, Red, whole grain, dried,Bob's Red Mill,Organic Whole Grain Tri-color Quinoa: The Traditional Grain of the Andes,Grain Products</v>
      </c>
      <c r="C300" s="8" t="str">
        <f>VLOOKUP(A300,'Food Encyclopedia'!$C$2:$K$999,6)</f>
        <v>Grain Products</v>
      </c>
      <c r="D300" s="8" t="str">
        <f>VLOOKUP(A300,'Food Encyclopedia'!$C$2:$K$999,7)</f>
        <v>Grains</v>
      </c>
      <c r="E300" s="8">
        <f>VLOOKUP(A300,'Absolute Total Monosaccharide C'!$E$2:$T$999,3)</f>
        <v>0.897677</v>
      </c>
      <c r="F300" s="8">
        <f>VLOOKUP(A300,'Absolute Total Monosaccharide C'!$E$2:$T$999,4)</f>
        <v>0.008785</v>
      </c>
      <c r="G300" s="8">
        <f>VLOOKUP(A300,'Absolute Total Monosaccharide C'!$E$2:$T$999,5)</f>
        <v>0</v>
      </c>
      <c r="H300" s="8">
        <f>VLOOKUP(A300,'Absolute Total Monosaccharide C'!$E$2:$T$999,6)</f>
        <v>0.020582</v>
      </c>
      <c r="I300" s="110">
        <f>VLOOKUP(A300,'Absolute Total Monosaccharide C'!$E$2:$T$999,7)</f>
        <v>0.017685</v>
      </c>
      <c r="J300" s="8">
        <f>VLOOKUP(A300,'Absolute Total Monosaccharide C'!$E$2:$T$999,8)</f>
        <v>0</v>
      </c>
      <c r="K300" s="8">
        <f>VLOOKUP(A300,'Absolute Total Monosaccharide C'!$E$2:$T$999,9)</f>
        <v>0.000167</v>
      </c>
      <c r="L300" s="8">
        <f>VLOOKUP(A300,'Absolute Total Monosaccharide C'!$E$2:$T$999,10)</f>
        <v>0.000118</v>
      </c>
      <c r="M300" s="8">
        <f>VLOOKUP(A300,'Absolute Total Monosaccharide C'!$E$2:$T$999,11)</f>
        <v>0.000343</v>
      </c>
      <c r="N300" s="8">
        <f>VLOOKUP(A300,'Absolute Total Monosaccharide C'!$E$2:$T$999,12)</f>
        <v>0</v>
      </c>
      <c r="O300" s="8">
        <f>VLOOKUP(A300,'Absolute Total Monosaccharide C'!$E$2:$T$999,13)</f>
        <v>0</v>
      </c>
      <c r="P300" s="8">
        <f>VLOOKUP(A300,'Absolute Total Monosaccharide C'!$E$2:$T$999,14)</f>
        <v>0.001489</v>
      </c>
      <c r="Q300" s="8">
        <f>VLOOKUP(A300,'Absolute Total Monosaccharide C'!$E$2:$T$999,15)</f>
        <v>0</v>
      </c>
      <c r="R300" s="8">
        <f>VLOOKUP(A300,'Absolute Total Monosaccharide C'!$E$2:$T$999,16)</f>
        <v>0.000312</v>
      </c>
      <c r="S300" s="110">
        <f>VLOOKUP(A300,'Absolute Total Monosaccharide C'!$E$2:$T$999,2)</f>
        <v>10.41</v>
      </c>
      <c r="U300" s="8">
        <f t="shared" si="1"/>
        <v>0.038267</v>
      </c>
      <c r="V300" s="2">
        <f t="shared" si="2"/>
        <v>116</v>
      </c>
      <c r="W300" s="8">
        <f t="shared" si="3"/>
        <v>183</v>
      </c>
      <c r="X300" s="8">
        <f t="shared" si="4"/>
        <v>67</v>
      </c>
      <c r="Y300" s="8">
        <f t="shared" si="5"/>
        <v>519</v>
      </c>
      <c r="Z300" s="8">
        <f t="shared" si="6"/>
        <v>518</v>
      </c>
      <c r="AA300" s="8">
        <f t="shared" si="7"/>
        <v>250</v>
      </c>
      <c r="AB300" s="8">
        <f t="shared" si="8"/>
        <v>702</v>
      </c>
    </row>
    <row r="301" hidden="1">
      <c r="A301" s="2" t="s">
        <v>859</v>
      </c>
      <c r="B301" s="8" t="str">
        <f>VLOOKUP(A301,'Food Encyclopedia'!$C$2:$K$999,3)&amp;","&amp;VLOOKUP(A301,'Food Encyclopedia'!$C$2:$K$999,4)&amp;","&amp;VLOOKUP(A301,'Food Encyclopedia'!$C$2:$K$999,5)&amp;","&amp;VLOOKUP(A301,'Food Encyclopedia'!$C$2:$K$999,6)</f>
        <v>Real Food For Babies, commercial product, jar,Beech-Nut Naturals,Butternut squash , Stage 1 (4+ months),Vegetables</v>
      </c>
      <c r="C301" s="8" t="str">
        <f>VLOOKUP(A301,'Food Encyclopedia'!$C$2:$K$999,6)</f>
        <v>Vegetables</v>
      </c>
      <c r="D301" s="8" t="str">
        <f>VLOOKUP(A301,'Food Encyclopedia'!$C$2:$K$999,7)</f>
        <v>Commercial weaning</v>
      </c>
      <c r="E301" s="8">
        <f>VLOOKUP(A301,'Absolute Total Monosaccharide C'!$E$2:$T$999,3)</f>
        <v>0.543731</v>
      </c>
      <c r="F301" s="8">
        <f>VLOOKUP(A301,'Absolute Total Monosaccharide C'!$E$2:$T$999,4)</f>
        <v>0.020769</v>
      </c>
      <c r="G301" s="8">
        <f>VLOOKUP(A301,'Absolute Total Monosaccharide C'!$E$2:$T$999,5)</f>
        <v>0.117727</v>
      </c>
      <c r="H301" s="8">
        <f>VLOOKUP(A301,'Absolute Total Monosaccharide C'!$E$2:$T$999,6)</f>
        <v>0.006786</v>
      </c>
      <c r="I301" s="110">
        <f>VLOOKUP(A301,'Absolute Total Monosaccharide C'!$E$2:$T$999,7)</f>
        <v>0.009394</v>
      </c>
      <c r="J301" s="8">
        <f>VLOOKUP(A301,'Absolute Total Monosaccharide C'!$E$2:$T$999,8)</f>
        <v>0.000439</v>
      </c>
      <c r="K301" s="8">
        <f>VLOOKUP(A301,'Absolute Total Monosaccharide C'!$E$2:$T$999,9)</f>
        <v>0.002626</v>
      </c>
      <c r="L301" s="8">
        <f>VLOOKUP(A301,'Absolute Total Monosaccharide C'!$E$2:$T$999,10)</f>
        <v>0</v>
      </c>
      <c r="M301" s="8">
        <f>VLOOKUP(A301,'Absolute Total Monosaccharide C'!$E$2:$T$999,11)</f>
        <v>0.012848</v>
      </c>
      <c r="N301" s="8">
        <f>VLOOKUP(A301,'Absolute Total Monosaccharide C'!$E$2:$T$999,12)</f>
        <v>0</v>
      </c>
      <c r="O301" s="8">
        <f>VLOOKUP(A301,'Absolute Total Monosaccharide C'!$E$2:$T$999,13)</f>
        <v>0</v>
      </c>
      <c r="P301" s="8">
        <f>VLOOKUP(A301,'Absolute Total Monosaccharide C'!$E$2:$T$999,14)</f>
        <v>0</v>
      </c>
      <c r="Q301" s="8">
        <f>VLOOKUP(A301,'Absolute Total Monosaccharide C'!$E$2:$T$999,15)</f>
        <v>0.000533</v>
      </c>
      <c r="R301" s="8">
        <f>VLOOKUP(A301,'Absolute Total Monosaccharide C'!$E$2:$T$999,16)</f>
        <v>0</v>
      </c>
      <c r="S301" s="110">
        <f>VLOOKUP(A301,'Absolute Total Monosaccharide C'!$E$2:$T$999,2)</f>
        <v>10.02</v>
      </c>
      <c r="T301" s="2">
        <v>0.808580028</v>
      </c>
      <c r="U301" s="8">
        <f t="shared" si="1"/>
        <v>0.01618</v>
      </c>
      <c r="V301" s="2">
        <f t="shared" si="2"/>
        <v>400</v>
      </c>
      <c r="W301" s="8">
        <f t="shared" si="3"/>
        <v>379</v>
      </c>
      <c r="X301" s="8">
        <f t="shared" si="4"/>
        <v>320</v>
      </c>
      <c r="Y301" s="8">
        <f t="shared" si="5"/>
        <v>275</v>
      </c>
      <c r="Z301" s="8">
        <f t="shared" si="6"/>
        <v>78</v>
      </c>
      <c r="AA301" s="8">
        <f t="shared" si="7"/>
        <v>699</v>
      </c>
      <c r="AB301" s="8">
        <f t="shared" si="8"/>
        <v>654</v>
      </c>
    </row>
    <row r="302" hidden="1">
      <c r="A302" s="2" t="s">
        <v>1608</v>
      </c>
      <c r="B302" s="8" t="str">
        <f>VLOOKUP(A302,'Food Encyclopedia'!$C$2:$K$999,3)&amp;","&amp;VLOOKUP(A302,'Food Encyclopedia'!$C$2:$K$999,4)&amp;","&amp;VLOOKUP(A302,'Food Encyclopedia'!$C$2:$K$999,5)&amp;","&amp;VLOOKUP(A302,'Food Encyclopedia'!$C$2:$K$999,6)</f>
        <v>bread, whole grain, NA, fresh,Happy Campers,Hemp Hemp Hooray!,Grain Products</v>
      </c>
      <c r="C302" s="8" t="str">
        <f>VLOOKUP(A302,'Food Encyclopedia'!$C$2:$K$999,6)</f>
        <v>Grain Products</v>
      </c>
      <c r="D302" s="8" t="str">
        <f>VLOOKUP(A302,'Food Encyclopedia'!$C$2:$K$999,7)</f>
        <v>Bread</v>
      </c>
      <c r="E302" s="8">
        <f>VLOOKUP(A302,'Absolute Total Monosaccharide C'!$E$2:$T$999,3)</f>
        <v>0.5579</v>
      </c>
      <c r="F302" s="8">
        <f>VLOOKUP(A302,'Absolute Total Monosaccharide C'!$E$2:$T$999,4)</f>
        <v>0.004573</v>
      </c>
      <c r="G302" s="8">
        <f>VLOOKUP(A302,'Absolute Total Monosaccharide C'!$E$2:$T$999,5)</f>
        <v>0.003993</v>
      </c>
      <c r="H302" s="8">
        <f>VLOOKUP(A302,'Absolute Total Monosaccharide C'!$E$2:$T$999,6)</f>
        <v>0.005841</v>
      </c>
      <c r="I302" s="110">
        <f>VLOOKUP(A302,'Absolute Total Monosaccharide C'!$E$2:$T$999,7)</f>
        <v>0.017469</v>
      </c>
      <c r="J302" s="8">
        <f>VLOOKUP(A302,'Absolute Total Monosaccharide C'!$E$2:$T$999,8)</f>
        <v>0.000547</v>
      </c>
      <c r="K302" s="8">
        <f>VLOOKUP(A302,'Absolute Total Monosaccharide C'!$E$2:$T$999,9)</f>
        <v>0.000618</v>
      </c>
      <c r="L302" s="8">
        <f>VLOOKUP(A302,'Absolute Total Monosaccharide C'!$E$2:$T$999,10)</f>
        <v>0.000581</v>
      </c>
      <c r="M302" s="8">
        <f>VLOOKUP(A302,'Absolute Total Monosaccharide C'!$E$2:$T$999,11)</f>
        <v>0.00034</v>
      </c>
      <c r="N302" s="8">
        <f>VLOOKUP(A302,'Absolute Total Monosaccharide C'!$E$2:$T$999,12)</f>
        <v>0</v>
      </c>
      <c r="O302" s="8">
        <f>VLOOKUP(A302,'Absolute Total Monosaccharide C'!$E$2:$T$999,13)</f>
        <v>0</v>
      </c>
      <c r="P302" s="8">
        <f>VLOOKUP(A302,'Absolute Total Monosaccharide C'!$E$2:$T$999,14)</f>
        <v>0.005696</v>
      </c>
      <c r="Q302" s="8">
        <f>VLOOKUP(A302,'Absolute Total Monosaccharide C'!$E$2:$T$999,15)</f>
        <v>0</v>
      </c>
      <c r="R302" s="8">
        <f>VLOOKUP(A302,'Absolute Total Monosaccharide C'!$E$2:$T$999,16)</f>
        <v>0.000552</v>
      </c>
      <c r="S302" s="110">
        <f>VLOOKUP(A302,'Absolute Total Monosaccharide C'!$E$2:$T$999,2)</f>
        <v>10.28</v>
      </c>
      <c r="U302" s="8">
        <f t="shared" si="1"/>
        <v>0.02331</v>
      </c>
      <c r="V302" s="2">
        <f t="shared" si="2"/>
        <v>281</v>
      </c>
      <c r="W302" s="8">
        <f t="shared" si="3"/>
        <v>187</v>
      </c>
      <c r="X302" s="8">
        <f t="shared" si="4"/>
        <v>359</v>
      </c>
      <c r="Y302" s="8">
        <f t="shared" si="5"/>
        <v>520</v>
      </c>
      <c r="Z302" s="8">
        <f t="shared" si="6"/>
        <v>406</v>
      </c>
      <c r="AA302" s="8">
        <f t="shared" si="7"/>
        <v>546</v>
      </c>
      <c r="AB302" s="8">
        <f t="shared" si="8"/>
        <v>707</v>
      </c>
    </row>
    <row r="303" hidden="1">
      <c r="A303" s="2" t="s">
        <v>1130</v>
      </c>
      <c r="B303" s="8" t="str">
        <f>VLOOKUP(A303,'Food Encyclopedia'!$C$2:$K$999,3)&amp;","&amp;VLOOKUP(A303,'Food Encyclopedia'!$C$2:$K$999,4)&amp;","&amp;VLOOKUP(A303,'Food Encyclopedia'!$C$2:$K$999,5)&amp;","&amp;VLOOKUP(A303,'Food Encyclopedia'!$C$2:$K$999,6)</f>
        <v>Oats, rolled, NA, fresh,Quaker,100% Whole Grain Oats, Old Fashioned,Grain Products</v>
      </c>
      <c r="C303" s="8" t="str">
        <f>VLOOKUP(A303,'Food Encyclopedia'!$C$2:$K$999,6)</f>
        <v>Grain Products</v>
      </c>
      <c r="D303" s="8" t="str">
        <f>VLOOKUP(A303,'Food Encyclopedia'!$C$2:$K$999,7)</f>
        <v>Cereal</v>
      </c>
      <c r="E303" s="8">
        <f>VLOOKUP(A303,'Absolute Total Monosaccharide C'!$E$2:$T$999,3)</f>
        <v>0.801018</v>
      </c>
      <c r="F303" s="8">
        <f>VLOOKUP(A303,'Absolute Total Monosaccharide C'!$E$2:$T$999,4)</f>
        <v>0.011272</v>
      </c>
      <c r="G303" s="8">
        <f>VLOOKUP(A303,'Absolute Total Monosaccharide C'!$E$2:$T$999,5)</f>
        <v>0</v>
      </c>
      <c r="H303" s="8">
        <f>VLOOKUP(A303,'Absolute Total Monosaccharide C'!$E$2:$T$999,6)</f>
        <v>0.019629</v>
      </c>
      <c r="I303" s="110">
        <f>VLOOKUP(A303,'Absolute Total Monosaccharide C'!$E$2:$T$999,7)</f>
        <v>0.016855</v>
      </c>
      <c r="J303" s="8">
        <f>VLOOKUP(A303,'Absolute Total Monosaccharide C'!$E$2:$T$999,8)</f>
        <v>0</v>
      </c>
      <c r="K303" s="8">
        <f>VLOOKUP(A303,'Absolute Total Monosaccharide C'!$E$2:$T$999,9)</f>
        <v>0.000134</v>
      </c>
      <c r="L303" s="8">
        <f>VLOOKUP(A303,'Absolute Total Monosaccharide C'!$E$2:$T$999,10)</f>
        <v>0</v>
      </c>
      <c r="M303" s="8">
        <f>VLOOKUP(A303,'Absolute Total Monosaccharide C'!$E$2:$T$999,11)</f>
        <v>0.000389</v>
      </c>
      <c r="N303" s="8">
        <f>VLOOKUP(A303,'Absolute Total Monosaccharide C'!$E$2:$T$999,12)</f>
        <v>0</v>
      </c>
      <c r="O303" s="8">
        <f>VLOOKUP(A303,'Absolute Total Monosaccharide C'!$E$2:$T$999,13)</f>
        <v>0</v>
      </c>
      <c r="P303" s="8">
        <f>VLOOKUP(A303,'Absolute Total Monosaccharide C'!$E$2:$T$999,14)</f>
        <v>0.001517</v>
      </c>
      <c r="Q303" s="8">
        <f>VLOOKUP(A303,'Absolute Total Monosaccharide C'!$E$2:$T$999,15)</f>
        <v>0</v>
      </c>
      <c r="R303" s="8">
        <f>VLOOKUP(A303,'Absolute Total Monosaccharide C'!$E$2:$T$999,16)</f>
        <v>0</v>
      </c>
      <c r="S303" s="110">
        <f>VLOOKUP(A303,'Absolute Total Monosaccharide C'!$E$2:$T$999,2)</f>
        <v>10.35</v>
      </c>
      <c r="U303" s="8">
        <f t="shared" si="1"/>
        <v>0.036484</v>
      </c>
      <c r="V303" s="2">
        <f t="shared" si="2"/>
        <v>127</v>
      </c>
      <c r="W303" s="8">
        <f t="shared" si="3"/>
        <v>195</v>
      </c>
      <c r="X303" s="8">
        <f t="shared" si="4"/>
        <v>74</v>
      </c>
      <c r="Y303" s="8">
        <f t="shared" si="5"/>
        <v>512</v>
      </c>
      <c r="Z303" s="8">
        <f t="shared" si="6"/>
        <v>529</v>
      </c>
      <c r="AA303" s="8">
        <f t="shared" si="7"/>
        <v>269</v>
      </c>
      <c r="AB303" s="8">
        <f t="shared" si="8"/>
        <v>707</v>
      </c>
    </row>
    <row r="304" hidden="1">
      <c r="A304" s="2" t="s">
        <v>475</v>
      </c>
      <c r="B304" s="8" t="str">
        <f>VLOOKUP(A304,'Food Encyclopedia'!$C$2:$K$999,3)&amp;","&amp;VLOOKUP(A304,'Food Encyclopedia'!$C$2:$K$999,4)&amp;","&amp;VLOOKUP(A304,'Food Encyclopedia'!$C$2:$K$999,5)&amp;","&amp;VLOOKUP(A304,'Food Encyclopedia'!$C$2:$K$999,6)</f>
        <v>Yam, garnet, whole, fresh,A.V. Thomas,,Vegetables</v>
      </c>
      <c r="C304" s="8" t="str">
        <f>VLOOKUP(A304,'Food Encyclopedia'!$C$2:$K$999,6)</f>
        <v>Vegetables</v>
      </c>
      <c r="D304" s="8" t="str">
        <f>VLOOKUP(A304,'Food Encyclopedia'!$C$2:$K$999,7)</f>
        <v>Vegetable</v>
      </c>
      <c r="E304" s="8">
        <f>VLOOKUP(A304,'Absolute Total Monosaccharide C'!$E$2:$T$999,3)</f>
        <v>0.377035</v>
      </c>
      <c r="F304" s="8">
        <f>VLOOKUP(A304,'Absolute Total Monosaccharide C'!$E$2:$T$999,4)</f>
        <v>0.017296</v>
      </c>
      <c r="G304" s="8">
        <f>VLOOKUP(A304,'Absolute Total Monosaccharide C'!$E$2:$T$999,5)</f>
        <v>0</v>
      </c>
      <c r="H304" s="8">
        <f>VLOOKUP(A304,'Absolute Total Monosaccharide C'!$E$2:$T$999,6)</f>
        <v>0.005192</v>
      </c>
      <c r="I304" s="110">
        <f>VLOOKUP(A304,'Absolute Total Monosaccharide C'!$E$2:$T$999,7)</f>
        <v>0.008624</v>
      </c>
      <c r="J304" s="8">
        <f>VLOOKUP(A304,'Absolute Total Monosaccharide C'!$E$2:$T$999,8)</f>
        <v>0.001686</v>
      </c>
      <c r="K304" s="8">
        <f>VLOOKUP(A304,'Absolute Total Monosaccharide C'!$E$2:$T$999,9)</f>
        <v>0.00186</v>
      </c>
      <c r="L304" s="8">
        <f>VLOOKUP(A304,'Absolute Total Monosaccharide C'!$E$2:$T$999,10)</f>
        <v>0</v>
      </c>
      <c r="M304" s="8">
        <f>VLOOKUP(A304,'Absolute Total Monosaccharide C'!$E$2:$T$999,11)</f>
        <v>0.013581</v>
      </c>
      <c r="N304" s="8">
        <f>VLOOKUP(A304,'Absolute Total Monosaccharide C'!$E$2:$T$999,12)</f>
        <v>0</v>
      </c>
      <c r="O304" s="8">
        <f>VLOOKUP(A304,'Absolute Total Monosaccharide C'!$E$2:$T$999,13)</f>
        <v>0</v>
      </c>
      <c r="P304" s="111">
        <f>VLOOKUP(A304,'Absolute Total Monosaccharide C'!$E$2:$T$999,14)</f>
        <v>0.00002</v>
      </c>
      <c r="Q304" s="8">
        <f>VLOOKUP(A304,'Absolute Total Monosaccharide C'!$E$2:$T$999,15)</f>
        <v>0</v>
      </c>
      <c r="R304" s="8">
        <f>VLOOKUP(A304,'Absolute Total Monosaccharide C'!$E$2:$T$999,16)</f>
        <v>0.000476</v>
      </c>
      <c r="S304" s="110">
        <f>VLOOKUP(A304,'Absolute Total Monosaccharide C'!$E$2:$T$999,2)</f>
        <v>10.06</v>
      </c>
      <c r="T304" s="2">
        <v>1.218249367</v>
      </c>
      <c r="U304" s="8">
        <f t="shared" si="1"/>
        <v>0.013816</v>
      </c>
      <c r="V304" s="2">
        <f t="shared" si="2"/>
        <v>441</v>
      </c>
      <c r="W304" s="8">
        <f t="shared" si="3"/>
        <v>405</v>
      </c>
      <c r="X304" s="8">
        <f t="shared" si="4"/>
        <v>378</v>
      </c>
      <c r="Y304" s="8">
        <f t="shared" si="5"/>
        <v>254</v>
      </c>
      <c r="Z304" s="8">
        <f t="shared" si="6"/>
        <v>140</v>
      </c>
      <c r="AA304" s="8">
        <f t="shared" si="7"/>
        <v>783</v>
      </c>
      <c r="AB304" s="8">
        <f t="shared" si="8"/>
        <v>659</v>
      </c>
    </row>
    <row r="305" hidden="1">
      <c r="A305" s="2" t="s">
        <v>1186</v>
      </c>
      <c r="B305" s="8" t="str">
        <f>VLOOKUP(A305,'Food Encyclopedia'!$C$2:$K$999,3)&amp;","&amp;VLOOKUP(A305,'Food Encyclopedia'!$C$2:$K$999,4)&amp;","&amp;VLOOKUP(A305,'Food Encyclopedia'!$C$2:$K$999,5)&amp;","&amp;VLOOKUP(A305,'Food Encyclopedia'!$C$2:$K$999,6)</f>
        <v>Pasta, fusilli (red lentil), NA, dried,Organics,,Beans, Peas, Legumes, Nuts, Seeds</v>
      </c>
      <c r="C305" s="8" t="str">
        <f>VLOOKUP(A305,'Food Encyclopedia'!$C$2:$K$999,6)</f>
        <v>Beans, Peas, Legumes, Nuts, Seeds</v>
      </c>
      <c r="D305" s="8" t="str">
        <f>VLOOKUP(A305,'Food Encyclopedia'!$C$2:$K$999,7)</f>
        <v>Pasta</v>
      </c>
      <c r="E305" s="8">
        <f>VLOOKUP(A305,'Absolute Total Monosaccharide C'!$E$2:$T$999,3)</f>
        <v>0.341802</v>
      </c>
      <c r="F305" s="8">
        <f>VLOOKUP(A305,'Absolute Total Monosaccharide C'!$E$2:$T$999,4)</f>
        <v>0.014567</v>
      </c>
      <c r="G305" s="8">
        <f>VLOOKUP(A305,'Absolute Total Monosaccharide C'!$E$2:$T$999,5)</f>
        <v>0</v>
      </c>
      <c r="H305" s="8">
        <f>VLOOKUP(A305,'Absolute Total Monosaccharide C'!$E$2:$T$999,6)</f>
        <v>0.001551</v>
      </c>
      <c r="I305" s="110">
        <f>VLOOKUP(A305,'Absolute Total Monosaccharide C'!$E$2:$T$999,7)</f>
        <v>0.012873</v>
      </c>
      <c r="J305" s="8">
        <f>VLOOKUP(A305,'Absolute Total Monosaccharide C'!$E$2:$T$999,8)</f>
        <v>0</v>
      </c>
      <c r="K305" s="8">
        <f>VLOOKUP(A305,'Absolute Total Monosaccharide C'!$E$2:$T$999,9)</f>
        <v>0.000645</v>
      </c>
      <c r="L305" s="8">
        <f>VLOOKUP(A305,'Absolute Total Monosaccharide C'!$E$2:$T$999,10)</f>
        <v>0</v>
      </c>
      <c r="M305" s="8">
        <f>VLOOKUP(A305,'Absolute Total Monosaccharide C'!$E$2:$T$999,11)</f>
        <v>0.002252</v>
      </c>
      <c r="N305" s="8">
        <f>VLOOKUP(A305,'Absolute Total Monosaccharide C'!$E$2:$T$999,12)</f>
        <v>0.000503</v>
      </c>
      <c r="O305" s="8">
        <f>VLOOKUP(A305,'Absolute Total Monosaccharide C'!$E$2:$T$999,13)</f>
        <v>0.000202</v>
      </c>
      <c r="P305" s="8">
        <f>VLOOKUP(A305,'Absolute Total Monosaccharide C'!$E$2:$T$999,14)</f>
        <v>0</v>
      </c>
      <c r="Q305" s="8">
        <f>VLOOKUP(A305,'Absolute Total Monosaccharide C'!$E$2:$T$999,15)</f>
        <v>0</v>
      </c>
      <c r="R305" s="8">
        <f>VLOOKUP(A305,'Absolute Total Monosaccharide C'!$E$2:$T$999,16)</f>
        <v>0.000873</v>
      </c>
      <c r="S305" s="110">
        <f>VLOOKUP(A305,'Absolute Total Monosaccharide C'!$E$2:$T$999,2)</f>
        <v>10.31</v>
      </c>
      <c r="U305" s="8">
        <f t="shared" si="1"/>
        <v>0.014424</v>
      </c>
      <c r="V305" s="2">
        <f t="shared" si="2"/>
        <v>430</v>
      </c>
      <c r="W305" s="8">
        <f t="shared" si="3"/>
        <v>272</v>
      </c>
      <c r="X305" s="8">
        <f t="shared" si="4"/>
        <v>563</v>
      </c>
      <c r="Y305" s="8">
        <f t="shared" si="5"/>
        <v>434</v>
      </c>
      <c r="Z305" s="8">
        <f t="shared" si="6"/>
        <v>397</v>
      </c>
      <c r="AA305" s="8">
        <f t="shared" si="7"/>
        <v>835</v>
      </c>
      <c r="AB305" s="8">
        <f t="shared" si="8"/>
        <v>706</v>
      </c>
    </row>
    <row r="306" hidden="1">
      <c r="A306" s="2" t="s">
        <v>1218</v>
      </c>
      <c r="B306" s="8" t="str">
        <f>VLOOKUP(A306,'Food Encyclopedia'!$C$2:$K$999,3)&amp;","&amp;VLOOKUP(A306,'Food Encyclopedia'!$C$2:$K$999,4)&amp;","&amp;VLOOKUP(A306,'Food Encyclopedia'!$C$2:$K$999,5)&amp;","&amp;VLOOKUP(A306,'Food Encyclopedia'!$C$2:$K$999,6)</f>
        <v>Oat Bran, NA, hot cereal, dried,Bob's Red Mill,Organic High Fiber Oat Bran Hot Cereal,Grain Products</v>
      </c>
      <c r="C306" s="8" t="str">
        <f>VLOOKUP(A306,'Food Encyclopedia'!$C$2:$K$999,6)</f>
        <v>Grain Products</v>
      </c>
      <c r="D306" s="8" t="str">
        <f>VLOOKUP(A306,'Food Encyclopedia'!$C$2:$K$999,7)</f>
        <v>Cereal</v>
      </c>
      <c r="E306" s="8">
        <f>VLOOKUP(A306,'Absolute Total Monosaccharide C'!$E$2:$T$999,3)</f>
        <v>0.428936</v>
      </c>
      <c r="F306" s="8">
        <f>VLOOKUP(A306,'Absolute Total Monosaccharide C'!$E$2:$T$999,4)</f>
        <v>0.003942</v>
      </c>
      <c r="G306" s="8">
        <f>VLOOKUP(A306,'Absolute Total Monosaccharide C'!$E$2:$T$999,5)</f>
        <v>0.002666</v>
      </c>
      <c r="H306" s="8">
        <f>VLOOKUP(A306,'Absolute Total Monosaccharide C'!$E$2:$T$999,6)</f>
        <v>0.007284</v>
      </c>
      <c r="I306" s="110">
        <f>VLOOKUP(A306,'Absolute Total Monosaccharide C'!$E$2:$T$999,7)</f>
        <v>0.019317</v>
      </c>
      <c r="J306" s="8">
        <f>VLOOKUP(A306,'Absolute Total Monosaccharide C'!$E$2:$T$999,8)</f>
        <v>0.000594</v>
      </c>
      <c r="K306" s="111">
        <f>VLOOKUP(A306,'Absolute Total Monosaccharide C'!$E$2:$T$999,9)</f>
        <v>0.0000836</v>
      </c>
      <c r="L306" s="8">
        <f>VLOOKUP(A306,'Absolute Total Monosaccharide C'!$E$2:$T$999,10)</f>
        <v>0.000133</v>
      </c>
      <c r="M306" s="8">
        <f>VLOOKUP(A306,'Absolute Total Monosaccharide C'!$E$2:$T$999,11)</f>
        <v>0.000117</v>
      </c>
      <c r="N306" s="8">
        <f>VLOOKUP(A306,'Absolute Total Monosaccharide C'!$E$2:$T$999,12)</f>
        <v>0</v>
      </c>
      <c r="O306" s="8">
        <f>VLOOKUP(A306,'Absolute Total Monosaccharide C'!$E$2:$T$999,13)</f>
        <v>0</v>
      </c>
      <c r="P306" s="8">
        <f>VLOOKUP(A306,'Absolute Total Monosaccharide C'!$E$2:$T$999,14)</f>
        <v>0.000922</v>
      </c>
      <c r="Q306" s="8">
        <f>VLOOKUP(A306,'Absolute Total Monosaccharide C'!$E$2:$T$999,15)</f>
        <v>0</v>
      </c>
      <c r="R306" s="8">
        <f>VLOOKUP(A306,'Absolute Total Monosaccharide C'!$E$2:$T$999,16)</f>
        <v>0.000605</v>
      </c>
      <c r="S306" s="110">
        <f>VLOOKUP(A306,'Absolute Total Monosaccharide C'!$E$2:$T$999,2)</f>
        <v>10.274</v>
      </c>
      <c r="U306" s="8">
        <f t="shared" si="1"/>
        <v>0.026601</v>
      </c>
      <c r="V306" s="2">
        <f t="shared" si="2"/>
        <v>225</v>
      </c>
      <c r="W306" s="8">
        <f t="shared" si="3"/>
        <v>157</v>
      </c>
      <c r="X306" s="8">
        <f t="shared" si="4"/>
        <v>300</v>
      </c>
      <c r="Y306" s="8">
        <f t="shared" si="5"/>
        <v>550</v>
      </c>
      <c r="Z306" s="8">
        <f t="shared" si="6"/>
        <v>553</v>
      </c>
      <c r="AA306" s="8">
        <f t="shared" si="7"/>
        <v>457</v>
      </c>
      <c r="AB306" s="8">
        <f t="shared" si="8"/>
        <v>707</v>
      </c>
    </row>
    <row r="307" hidden="1">
      <c r="A307" s="2" t="s">
        <v>877</v>
      </c>
      <c r="B307" s="8" t="str">
        <f>VLOOKUP(A307,'Food Encyclopedia'!$C$2:$K$999,3)&amp;","&amp;VLOOKUP(A307,'Food Encyclopedia'!$C$2:$K$999,4)&amp;","&amp;VLOOKUP(A307,'Food Encyclopedia'!$C$2:$K$999,5)&amp;","&amp;VLOOKUP(A307,'Food Encyclopedia'!$C$2:$K$999,6)</f>
        <v>Real Food For Babies, commercial product, jar,Beech-Nut Naturals,Mangoes, Stage 2 (6+ months),Fruits</v>
      </c>
      <c r="C307" s="8" t="str">
        <f>VLOOKUP(A307,'Food Encyclopedia'!$C$2:$K$999,6)</f>
        <v>Fruits</v>
      </c>
      <c r="D307" s="8" t="str">
        <f>VLOOKUP(A307,'Food Encyclopedia'!$C$2:$K$999,7)</f>
        <v>Commercial weaning</v>
      </c>
      <c r="E307" s="8">
        <f>VLOOKUP(A307,'Absolute Total Monosaccharide C'!$E$2:$T$999,3)</f>
        <v>0.327205</v>
      </c>
      <c r="F307" s="8">
        <f>VLOOKUP(A307,'Absolute Total Monosaccharide C'!$E$2:$T$999,4)</f>
        <v>0.008804</v>
      </c>
      <c r="G307" s="8">
        <f>VLOOKUP(A307,'Absolute Total Monosaccharide C'!$E$2:$T$999,5)</f>
        <v>0.119264</v>
      </c>
      <c r="H307" s="8">
        <f>VLOOKUP(A307,'Absolute Total Monosaccharide C'!$E$2:$T$999,6)</f>
        <v>0.001632</v>
      </c>
      <c r="I307" s="110">
        <f>VLOOKUP(A307,'Absolute Total Monosaccharide C'!$E$2:$T$999,7)</f>
        <v>0.010149</v>
      </c>
      <c r="J307" s="8">
        <f>VLOOKUP(A307,'Absolute Total Monosaccharide C'!$E$2:$T$999,8)</f>
        <v>0</v>
      </c>
      <c r="K307" s="8">
        <f>VLOOKUP(A307,'Absolute Total Monosaccharide C'!$E$2:$T$999,9)</f>
        <v>0.000746</v>
      </c>
      <c r="L307" s="8">
        <f>VLOOKUP(A307,'Absolute Total Monosaccharide C'!$E$2:$T$999,10)</f>
        <v>0</v>
      </c>
      <c r="M307" s="8">
        <f>VLOOKUP(A307,'Absolute Total Monosaccharide C'!$E$2:$T$999,11)</f>
        <v>0.01037</v>
      </c>
      <c r="N307" s="8">
        <f>VLOOKUP(A307,'Absolute Total Monosaccharide C'!$E$2:$T$999,12)</f>
        <v>0</v>
      </c>
      <c r="O307" s="8">
        <f>VLOOKUP(A307,'Absolute Total Monosaccharide C'!$E$2:$T$999,13)</f>
        <v>0</v>
      </c>
      <c r="P307" s="8">
        <f>VLOOKUP(A307,'Absolute Total Monosaccharide C'!$E$2:$T$999,14)</f>
        <v>0.00068</v>
      </c>
      <c r="Q307" s="8">
        <f>VLOOKUP(A307,'Absolute Total Monosaccharide C'!$E$2:$T$999,15)</f>
        <v>0</v>
      </c>
      <c r="R307" s="8">
        <f>VLOOKUP(A307,'Absolute Total Monosaccharide C'!$E$2:$T$999,16)</f>
        <v>0</v>
      </c>
      <c r="S307" s="110">
        <f>VLOOKUP(A307,'Absolute Total Monosaccharide C'!$E$2:$T$999,2)</f>
        <v>10.32</v>
      </c>
      <c r="T307" s="2">
        <v>0.994223442</v>
      </c>
      <c r="U307" s="8">
        <f t="shared" si="1"/>
        <v>0.011781</v>
      </c>
      <c r="V307" s="2">
        <f t="shared" si="2"/>
        <v>476</v>
      </c>
      <c r="W307" s="8">
        <f t="shared" si="3"/>
        <v>351</v>
      </c>
      <c r="X307" s="8">
        <f t="shared" si="4"/>
        <v>556</v>
      </c>
      <c r="Y307" s="8">
        <f t="shared" si="5"/>
        <v>315</v>
      </c>
      <c r="Z307" s="8">
        <f t="shared" si="6"/>
        <v>372</v>
      </c>
      <c r="AA307" s="8">
        <f t="shared" si="7"/>
        <v>907</v>
      </c>
      <c r="AB307" s="8">
        <f t="shared" si="8"/>
        <v>666</v>
      </c>
    </row>
    <row r="308" hidden="1">
      <c r="A308" s="24" t="s">
        <v>478</v>
      </c>
      <c r="B308" s="8" t="str">
        <f>VLOOKUP(A308,'Food Encyclopedia'!$C$2:$K$999,3)&amp;","&amp;VLOOKUP(A308,'Food Encyclopedia'!$C$2:$K$999,4)&amp;","&amp;VLOOKUP(A308,'Food Encyclopedia'!$C$2:$K$999,5)&amp;","&amp;VLOOKUP(A308,'Food Encyclopedia'!$C$2:$K$999,6)</f>
        <v>Yam, garnet, flesh, fresh,A.V. Thomas,,Vegetables</v>
      </c>
      <c r="C308" s="8" t="str">
        <f>VLOOKUP(A308,'Food Encyclopedia'!$C$2:$K$999,6)</f>
        <v>Vegetables</v>
      </c>
      <c r="D308" s="8" t="str">
        <f>VLOOKUP(A308,'Food Encyclopedia'!$C$2:$K$999,7)</f>
        <v>Vegetable</v>
      </c>
      <c r="E308" s="8">
        <f>VLOOKUP(A308,'Absolute Total Monosaccharide C'!$E$2:$T$999,3)</f>
        <v>0.380637</v>
      </c>
      <c r="F308" s="8">
        <f>VLOOKUP(A308,'Absolute Total Monosaccharide C'!$E$2:$T$999,4)</f>
        <v>0.020609</v>
      </c>
      <c r="G308" s="8">
        <f>VLOOKUP(A308,'Absolute Total Monosaccharide C'!$E$2:$T$999,5)</f>
        <v>0</v>
      </c>
      <c r="H308" s="8">
        <f>VLOOKUP(A308,'Absolute Total Monosaccharide C'!$E$2:$T$999,6)</f>
        <v>0.002476</v>
      </c>
      <c r="I308" s="110">
        <f>VLOOKUP(A308,'Absolute Total Monosaccharide C'!$E$2:$T$999,7)</f>
        <v>0.008997</v>
      </c>
      <c r="J308" s="8">
        <f>VLOOKUP(A308,'Absolute Total Monosaccharide C'!$E$2:$T$999,8)</f>
        <v>0.002365</v>
      </c>
      <c r="K308" s="8">
        <f>VLOOKUP(A308,'Absolute Total Monosaccharide C'!$E$2:$T$999,9)</f>
        <v>0.001763</v>
      </c>
      <c r="L308" s="8">
        <f>VLOOKUP(A308,'Absolute Total Monosaccharide C'!$E$2:$T$999,10)</f>
        <v>0</v>
      </c>
      <c r="M308" s="8">
        <f>VLOOKUP(A308,'Absolute Total Monosaccharide C'!$E$2:$T$999,11)</f>
        <v>0.012919</v>
      </c>
      <c r="N308" s="8">
        <f>VLOOKUP(A308,'Absolute Total Monosaccharide C'!$E$2:$T$999,12)</f>
        <v>0</v>
      </c>
      <c r="O308" s="8">
        <f>VLOOKUP(A308,'Absolute Total Monosaccharide C'!$E$2:$T$999,13)</f>
        <v>0</v>
      </c>
      <c r="P308" s="8">
        <f>VLOOKUP(A308,'Absolute Total Monosaccharide C'!$E$2:$T$999,14)</f>
        <v>0</v>
      </c>
      <c r="Q308" s="8">
        <f>VLOOKUP(A308,'Absolute Total Monosaccharide C'!$E$2:$T$999,15)</f>
        <v>0</v>
      </c>
      <c r="R308" s="8">
        <f>VLOOKUP(A308,'Absolute Total Monosaccharide C'!$E$2:$T$999,16)</f>
        <v>0.00041</v>
      </c>
      <c r="S308" s="110">
        <f>VLOOKUP(A308,'Absolute Total Monosaccharide C'!$E$2:$T$999,2)</f>
        <v>10.4</v>
      </c>
      <c r="T308" s="2">
        <v>0.873021849</v>
      </c>
      <c r="U308" s="8">
        <f t="shared" si="1"/>
        <v>0.011473</v>
      </c>
      <c r="V308" s="2">
        <f t="shared" si="2"/>
        <v>484</v>
      </c>
      <c r="W308" s="8">
        <f t="shared" si="3"/>
        <v>395</v>
      </c>
      <c r="X308" s="8">
        <f t="shared" si="4"/>
        <v>496</v>
      </c>
      <c r="Y308" s="8">
        <f t="shared" si="5"/>
        <v>273</v>
      </c>
      <c r="Z308" s="8">
        <f t="shared" si="6"/>
        <v>151</v>
      </c>
      <c r="AA308" s="8">
        <f t="shared" si="7"/>
        <v>891</v>
      </c>
      <c r="AB308" s="8">
        <f t="shared" si="8"/>
        <v>668</v>
      </c>
    </row>
    <row r="309" hidden="1">
      <c r="A309" s="2" t="s">
        <v>1544</v>
      </c>
      <c r="B309" s="8" t="str">
        <f>VLOOKUP(A309,'Food Encyclopedia'!$C$2:$K$999,3)&amp;","&amp;VLOOKUP(A309,'Food Encyclopedia'!$C$2:$K$999,4)&amp;","&amp;VLOOKUP(A309,'Food Encyclopedia'!$C$2:$K$999,5)&amp;","&amp;VLOOKUP(A309,'Food Encyclopedia'!$C$2:$K$999,6)</f>
        <v>macadamia, NA, NA, fresh,Sunfood Superfoods,Raw Organic Macadamia Nuts,Beans, Peas, Legumes, Nuts, Seeds</v>
      </c>
      <c r="C309" s="8" t="str">
        <f>VLOOKUP(A309,'Food Encyclopedia'!$C$2:$K$999,6)</f>
        <v>Beans, Peas, Legumes, Nuts, Seeds</v>
      </c>
      <c r="D309" s="8" t="str">
        <f>VLOOKUP(A309,'Food Encyclopedia'!$C$2:$K$999,7)</f>
        <v>Nuts/Seeds</v>
      </c>
      <c r="E309" s="8">
        <f>VLOOKUP(A309,'Absolute Total Monosaccharide C'!$E$2:$T$999,3)</f>
        <v>0.042035</v>
      </c>
      <c r="F309" s="8">
        <f>VLOOKUP(A309,'Absolute Total Monosaccharide C'!$E$2:$T$999,4)</f>
        <v>0.002638</v>
      </c>
      <c r="G309" s="8">
        <f>VLOOKUP(A309,'Absolute Total Monosaccharide C'!$E$2:$T$999,5)</f>
        <v>0.009667</v>
      </c>
      <c r="H309" s="8">
        <f>VLOOKUP(A309,'Absolute Total Monosaccharide C'!$E$2:$T$999,6)</f>
        <v>0.002308</v>
      </c>
      <c r="I309" s="110">
        <f>VLOOKUP(A309,'Absolute Total Monosaccharide C'!$E$2:$T$999,7)</f>
        <v>0.015146</v>
      </c>
      <c r="J309" s="8">
        <f>VLOOKUP(A309,'Absolute Total Monosaccharide C'!$E$2:$T$999,8)</f>
        <v>0.001039</v>
      </c>
      <c r="K309" s="8">
        <f>VLOOKUP(A309,'Absolute Total Monosaccharide C'!$E$2:$T$999,9)</f>
        <v>0.000398</v>
      </c>
      <c r="L309" s="8">
        <f>VLOOKUP(A309,'Absolute Total Monosaccharide C'!$E$2:$T$999,10)</f>
        <v>0</v>
      </c>
      <c r="M309" s="8">
        <f>VLOOKUP(A309,'Absolute Total Monosaccharide C'!$E$2:$T$999,11)</f>
        <v>0.000732</v>
      </c>
      <c r="N309" s="8">
        <f>VLOOKUP(A309,'Absolute Total Monosaccharide C'!$E$2:$T$999,12)</f>
        <v>0</v>
      </c>
      <c r="O309" s="8">
        <f>VLOOKUP(A309,'Absolute Total Monosaccharide C'!$E$2:$T$999,13)</f>
        <v>0</v>
      </c>
      <c r="P309" s="8">
        <f>VLOOKUP(A309,'Absolute Total Monosaccharide C'!$E$2:$T$999,14)</f>
        <v>0.000557</v>
      </c>
      <c r="Q309" s="8">
        <f>VLOOKUP(A309,'Absolute Total Monosaccharide C'!$E$2:$T$999,15)</f>
        <v>0</v>
      </c>
      <c r="R309" s="8">
        <f>VLOOKUP(A309,'Absolute Total Monosaccharide C'!$E$2:$T$999,16)</f>
        <v>0.000352</v>
      </c>
      <c r="S309" s="110">
        <f>VLOOKUP(A309,'Absolute Total Monosaccharide C'!$E$2:$T$999,2)</f>
        <v>9.663</v>
      </c>
      <c r="U309" s="8">
        <f t="shared" si="1"/>
        <v>0.017454</v>
      </c>
      <c r="V309" s="2">
        <f t="shared" si="2"/>
        <v>383</v>
      </c>
      <c r="W309" s="8">
        <f t="shared" si="3"/>
        <v>234</v>
      </c>
      <c r="X309" s="8">
        <f t="shared" si="4"/>
        <v>507</v>
      </c>
      <c r="Y309" s="8">
        <f t="shared" si="5"/>
        <v>485</v>
      </c>
      <c r="Z309" s="8">
        <f t="shared" si="6"/>
        <v>464</v>
      </c>
      <c r="AA309" s="8">
        <f t="shared" si="7"/>
        <v>741</v>
      </c>
      <c r="AB309" s="8">
        <f t="shared" si="8"/>
        <v>719</v>
      </c>
    </row>
    <row r="310" hidden="1">
      <c r="A310" s="2" t="s">
        <v>804</v>
      </c>
      <c r="B310" s="8" t="str">
        <f>VLOOKUP(A310,'Food Encyclopedia'!$C$2:$K$999,3)&amp;","&amp;VLOOKUP(A310,'Food Encyclopedia'!$C$2:$K$999,4)&amp;","&amp;VLOOKUP(A310,'Food Encyclopedia'!$C$2:$K$999,5)&amp;","&amp;VLOOKUP(A310,'Food Encyclopedia'!$C$2:$K$999,6)</f>
        <v>Ravioli, commercial product, pre-cooked,Organics Happy Tot,Organic squash ravioli with squash, pumpkin &amp; sage sauce, Tots &amp; Tykes (12+ months),Grain Products</v>
      </c>
      <c r="C310" s="8" t="str">
        <f>VLOOKUP(A310,'Food Encyclopedia'!$C$2:$K$999,6)</f>
        <v>Grain Products</v>
      </c>
      <c r="D310" s="8" t="str">
        <f>VLOOKUP(A310,'Food Encyclopedia'!$C$2:$K$999,7)</f>
        <v>Commercial weaning</v>
      </c>
      <c r="E310" s="8">
        <f>VLOOKUP(A310,'Absolute Total Monosaccharide C'!$E$2:$T$999,3)</f>
        <v>0.628215</v>
      </c>
      <c r="F310" s="8">
        <f>VLOOKUP(A310,'Absolute Total Monosaccharide C'!$E$2:$T$999,4)</f>
        <v>0.018585</v>
      </c>
      <c r="G310" s="8">
        <f>VLOOKUP(A310,'Absolute Total Monosaccharide C'!$E$2:$T$999,5)</f>
        <v>0.005428</v>
      </c>
      <c r="H310" s="8">
        <f>VLOOKUP(A310,'Absolute Total Monosaccharide C'!$E$2:$T$999,6)</f>
        <v>0.013949</v>
      </c>
      <c r="I310" s="110">
        <f>VLOOKUP(A310,'Absolute Total Monosaccharide C'!$E$2:$T$999,7)</f>
        <v>0.011345</v>
      </c>
      <c r="J310" s="8">
        <f>VLOOKUP(A310,'Absolute Total Monosaccharide C'!$E$2:$T$999,8)</f>
        <v>0</v>
      </c>
      <c r="K310" s="8">
        <f>VLOOKUP(A310,'Absolute Total Monosaccharide C'!$E$2:$T$999,9)</f>
        <v>0.0005</v>
      </c>
      <c r="L310" s="8">
        <f>VLOOKUP(A310,'Absolute Total Monosaccharide C'!$E$2:$T$999,10)</f>
        <v>0</v>
      </c>
      <c r="M310" s="8">
        <f>VLOOKUP(A310,'Absolute Total Monosaccharide C'!$E$2:$T$999,11)</f>
        <v>0.006626</v>
      </c>
      <c r="N310" s="8">
        <f>VLOOKUP(A310,'Absolute Total Monosaccharide C'!$E$2:$T$999,12)</f>
        <v>0</v>
      </c>
      <c r="O310" s="8">
        <f>VLOOKUP(A310,'Absolute Total Monosaccharide C'!$E$2:$T$999,13)</f>
        <v>0</v>
      </c>
      <c r="P310" s="8">
        <f>VLOOKUP(A310,'Absolute Total Monosaccharide C'!$E$2:$T$999,14)</f>
        <v>0.003045</v>
      </c>
      <c r="Q310" s="8">
        <f>VLOOKUP(A310,'Absolute Total Monosaccharide C'!$E$2:$T$999,15)</f>
        <v>0</v>
      </c>
      <c r="R310" s="8">
        <f>VLOOKUP(A310,'Absolute Total Monosaccharide C'!$E$2:$T$999,16)</f>
        <v>0</v>
      </c>
      <c r="S310" s="110">
        <f>VLOOKUP(A310,'Absolute Total Monosaccharide C'!$E$2:$T$999,2)</f>
        <v>10.37</v>
      </c>
      <c r="T310" s="2">
        <v>0.788491561</v>
      </c>
      <c r="U310" s="8">
        <f t="shared" si="1"/>
        <v>0.025294</v>
      </c>
      <c r="V310" s="2">
        <f t="shared" si="2"/>
        <v>245</v>
      </c>
      <c r="W310" s="8">
        <f t="shared" si="3"/>
        <v>318</v>
      </c>
      <c r="X310" s="8">
        <f t="shared" si="4"/>
        <v>135</v>
      </c>
      <c r="Y310" s="8">
        <f t="shared" si="5"/>
        <v>372</v>
      </c>
      <c r="Z310" s="8">
        <f t="shared" si="6"/>
        <v>437</v>
      </c>
      <c r="AA310" s="8">
        <f t="shared" si="7"/>
        <v>453</v>
      </c>
      <c r="AB310" s="8">
        <f t="shared" si="8"/>
        <v>690</v>
      </c>
    </row>
    <row r="311" hidden="1">
      <c r="A311" s="2" t="s">
        <v>98</v>
      </c>
      <c r="B311" s="8" t="str">
        <f>VLOOKUP(A311,'Food Encyclopedia'!$C$2:$K$999,3)&amp;","&amp;VLOOKUP(A311,'Food Encyclopedia'!$C$2:$K$999,4)&amp;","&amp;VLOOKUP(A311,'Food Encyclopedia'!$C$2:$K$999,5)&amp;","&amp;VLOOKUP(A311,'Food Encyclopedia'!$C$2:$K$999,6)</f>
        <v>Apple, jazz, whole without seeds, fresh,Jazz,,Fruits</v>
      </c>
      <c r="C311" s="8" t="str">
        <f>VLOOKUP(A311,'Food Encyclopedia'!$C$2:$K$999,6)</f>
        <v>Fruits</v>
      </c>
      <c r="D311" s="8" t="str">
        <f>VLOOKUP(A311,'Food Encyclopedia'!$C$2:$K$999,7)</f>
        <v>Fruit</v>
      </c>
      <c r="E311" s="8">
        <f>VLOOKUP(A311,'Absolute Total Monosaccharide C'!$E$2:$T$999,3)</f>
        <v>0.17198</v>
      </c>
      <c r="F311" s="8">
        <f>VLOOKUP(A311,'Absolute Total Monosaccharide C'!$E$2:$T$999,4)</f>
        <v>0.009656</v>
      </c>
      <c r="G311" s="8">
        <f>VLOOKUP(A311,'Absolute Total Monosaccharide C'!$E$2:$T$999,5)</f>
        <v>0.122824</v>
      </c>
      <c r="H311" s="8">
        <f>VLOOKUP(A311,'Absolute Total Monosaccharide C'!$E$2:$T$999,6)</f>
        <v>0.011803</v>
      </c>
      <c r="I311" s="110">
        <f>VLOOKUP(A311,'Absolute Total Monosaccharide C'!$E$2:$T$999,7)</f>
        <v>0.006873</v>
      </c>
      <c r="J311" s="8">
        <f>VLOOKUP(A311,'Absolute Total Monosaccharide C'!$E$2:$T$999,8)</f>
        <v>0.003255</v>
      </c>
      <c r="K311" s="8">
        <f>VLOOKUP(A311,'Absolute Total Monosaccharide C'!$E$2:$T$999,9)</f>
        <v>0.001017</v>
      </c>
      <c r="L311" s="8">
        <f>VLOOKUP(A311,'Absolute Total Monosaccharide C'!$E$2:$T$999,10)</f>
        <v>0</v>
      </c>
      <c r="M311" s="8">
        <f>VLOOKUP(A311,'Absolute Total Monosaccharide C'!$E$2:$T$999,11)</f>
        <v>0.015438</v>
      </c>
      <c r="N311" s="8">
        <f>VLOOKUP(A311,'Absolute Total Monosaccharide C'!$E$2:$T$999,12)</f>
        <v>0</v>
      </c>
      <c r="O311" s="8">
        <f>VLOOKUP(A311,'Absolute Total Monosaccharide C'!$E$2:$T$999,13)</f>
        <v>0</v>
      </c>
      <c r="P311" s="8">
        <f>VLOOKUP(A311,'Absolute Total Monosaccharide C'!$E$2:$T$999,14)</f>
        <v>0</v>
      </c>
      <c r="Q311" s="8">
        <f>VLOOKUP(A311,'Absolute Total Monosaccharide C'!$E$2:$T$999,15)</f>
        <v>0</v>
      </c>
      <c r="R311" s="8">
        <f>VLOOKUP(A311,'Absolute Total Monosaccharide C'!$E$2:$T$999,16)</f>
        <v>0</v>
      </c>
      <c r="S311" s="110">
        <f>VLOOKUP(A311,'Absolute Total Monosaccharide C'!$E$2:$T$999,2)</f>
        <v>10.26</v>
      </c>
      <c r="U311" s="8">
        <f t="shared" si="1"/>
        <v>0.018676</v>
      </c>
      <c r="V311" s="2">
        <f t="shared" si="2"/>
        <v>357</v>
      </c>
      <c r="W311" s="8">
        <f t="shared" si="3"/>
        <v>458</v>
      </c>
      <c r="X311" s="8">
        <f t="shared" si="4"/>
        <v>170</v>
      </c>
      <c r="Y311" s="8">
        <f t="shared" si="5"/>
        <v>218</v>
      </c>
      <c r="Z311" s="8">
        <f t="shared" si="6"/>
        <v>307</v>
      </c>
      <c r="AA311" s="8">
        <f t="shared" si="7"/>
        <v>628</v>
      </c>
      <c r="AB311" s="8">
        <f t="shared" si="8"/>
        <v>676</v>
      </c>
    </row>
    <row r="312" hidden="1">
      <c r="A312" s="2" t="s">
        <v>1079</v>
      </c>
      <c r="B312" s="8" t="str">
        <f>VLOOKUP(A312,'Food Encyclopedia'!$C$2:$K$999,3)&amp;","&amp;VLOOKUP(A312,'Food Encyclopedia'!$C$2:$K$999,4)&amp;","&amp;VLOOKUP(A312,'Food Encyclopedia'!$C$2:$K$999,5)&amp;","&amp;VLOOKUP(A312,'Food Encyclopedia'!$C$2:$K$999,6)</f>
        <v>Fruit and yogurt, commercial product, pouch,Gerber,Peaches &amp; Cream: Apple (1/4), peach (1/8), yogurt (2 tbsp), Toddler (12+ months),Fruits</v>
      </c>
      <c r="C312" s="8" t="str">
        <f>VLOOKUP(A312,'Food Encyclopedia'!$C$2:$K$999,6)</f>
        <v>Fruits</v>
      </c>
      <c r="D312" s="8" t="str">
        <f>VLOOKUP(A312,'Food Encyclopedia'!$C$2:$K$999,7)</f>
        <v>Commercial weaning</v>
      </c>
      <c r="E312" s="8">
        <f>VLOOKUP(A312,'Absolute Total Monosaccharide C'!$E$2:$T$999,3)</f>
        <v>0.338722</v>
      </c>
      <c r="F312" s="8">
        <f>VLOOKUP(A312,'Absolute Total Monosaccharide C'!$E$2:$T$999,4)</f>
        <v>0.048398</v>
      </c>
      <c r="G312" s="8">
        <f>VLOOKUP(A312,'Absolute Total Monosaccharide C'!$E$2:$T$999,5)</f>
        <v>0.092867</v>
      </c>
      <c r="H312" s="8">
        <f>VLOOKUP(A312,'Absolute Total Monosaccharide C'!$E$2:$T$999,6)</f>
        <v>0.00778</v>
      </c>
      <c r="I312" s="110">
        <f>VLOOKUP(A312,'Absolute Total Monosaccharide C'!$E$2:$T$999,7)</f>
        <v>0.007787</v>
      </c>
      <c r="J312" s="8">
        <f>VLOOKUP(A312,'Absolute Total Monosaccharide C'!$E$2:$T$999,8)</f>
        <v>0</v>
      </c>
      <c r="K312" s="8">
        <f>VLOOKUP(A312,'Absolute Total Monosaccharide C'!$E$2:$T$999,9)</f>
        <v>0.000627</v>
      </c>
      <c r="L312" s="8">
        <f>VLOOKUP(A312,'Absolute Total Monosaccharide C'!$E$2:$T$999,10)</f>
        <v>0</v>
      </c>
      <c r="M312" s="8">
        <f>VLOOKUP(A312,'Absolute Total Monosaccharide C'!$E$2:$T$999,11)</f>
        <v>0.013877</v>
      </c>
      <c r="N312" s="8">
        <f>VLOOKUP(A312,'Absolute Total Monosaccharide C'!$E$2:$T$999,12)</f>
        <v>0</v>
      </c>
      <c r="O312" s="8">
        <f>VLOOKUP(A312,'Absolute Total Monosaccharide C'!$E$2:$T$999,13)</f>
        <v>0</v>
      </c>
      <c r="P312" s="8">
        <f>VLOOKUP(A312,'Absolute Total Monosaccharide C'!$E$2:$T$999,14)</f>
        <v>0.000288</v>
      </c>
      <c r="Q312" s="8">
        <f>VLOOKUP(A312,'Absolute Total Monosaccharide C'!$E$2:$T$999,15)</f>
        <v>0</v>
      </c>
      <c r="R312" s="8">
        <f>VLOOKUP(A312,'Absolute Total Monosaccharide C'!$E$2:$T$999,16)</f>
        <v>0</v>
      </c>
      <c r="S312" s="110">
        <f>VLOOKUP(A312,'Absolute Total Monosaccharide C'!$E$2:$T$999,2)</f>
        <v>10.26</v>
      </c>
      <c r="U312" s="8">
        <f t="shared" si="1"/>
        <v>0.015567</v>
      </c>
      <c r="V312" s="2">
        <f t="shared" si="2"/>
        <v>412</v>
      </c>
      <c r="W312" s="8">
        <f t="shared" si="3"/>
        <v>428</v>
      </c>
      <c r="X312" s="8">
        <f t="shared" si="4"/>
        <v>284</v>
      </c>
      <c r="Y312" s="8">
        <f t="shared" si="5"/>
        <v>247</v>
      </c>
      <c r="Z312" s="8">
        <f t="shared" si="6"/>
        <v>404</v>
      </c>
      <c r="AA312" s="8">
        <f t="shared" si="7"/>
        <v>712</v>
      </c>
      <c r="AB312" s="8">
        <f t="shared" si="8"/>
        <v>675</v>
      </c>
    </row>
    <row r="313" hidden="1">
      <c r="A313" s="2" t="s">
        <v>918</v>
      </c>
      <c r="B313" s="8" t="str">
        <f>VLOOKUP(A313,'Food Encyclopedia'!$C$2:$K$999,3)&amp;","&amp;VLOOKUP(A313,'Food Encyclopedia'!$C$2:$K$999,4)&amp;","&amp;VLOOKUP(A313,'Food Encyclopedia'!$C$2:$K$999,5)&amp;","&amp;VLOOKUP(A313,'Food Encyclopedia'!$C$2:$K$999,6)</f>
        <v>Baby Organic, commercial product, pouch,Nature's Heart,Pumpkin, banana, carrot, Stage 2 (6+ months),Vegetables</v>
      </c>
      <c r="C313" s="8" t="str">
        <f>VLOOKUP(A313,'Food Encyclopedia'!$C$2:$K$999,6)</f>
        <v>Vegetables</v>
      </c>
      <c r="D313" s="8" t="str">
        <f>VLOOKUP(A313,'Food Encyclopedia'!$C$2:$K$999,7)</f>
        <v>Commercial weaning</v>
      </c>
      <c r="E313" s="8">
        <f>VLOOKUP(A313,'Absolute Total Monosaccharide C'!$E$2:$T$999,3)</f>
        <v>0.334952</v>
      </c>
      <c r="F313" s="8">
        <f>VLOOKUP(A313,'Absolute Total Monosaccharide C'!$E$2:$T$999,4)</f>
        <v>0.010746</v>
      </c>
      <c r="G313" s="8">
        <f>VLOOKUP(A313,'Absolute Total Monosaccharide C'!$E$2:$T$999,5)</f>
        <v>0.208563</v>
      </c>
      <c r="H313" s="8">
        <f>VLOOKUP(A313,'Absolute Total Monosaccharide C'!$E$2:$T$999,6)</f>
        <v>0.004529</v>
      </c>
      <c r="I313" s="110">
        <f>VLOOKUP(A313,'Absolute Total Monosaccharide C'!$E$2:$T$999,7)</f>
        <v>0.006743</v>
      </c>
      <c r="J313" s="8">
        <f>VLOOKUP(A313,'Absolute Total Monosaccharide C'!$E$2:$T$999,8)</f>
        <v>0.00088</v>
      </c>
      <c r="K313" s="8">
        <f>VLOOKUP(A313,'Absolute Total Monosaccharide C'!$E$2:$T$999,9)</f>
        <v>0.001136</v>
      </c>
      <c r="L313" s="8">
        <f>VLOOKUP(A313,'Absolute Total Monosaccharide C'!$E$2:$T$999,10)</f>
        <v>0</v>
      </c>
      <c r="M313" s="8">
        <f>VLOOKUP(A313,'Absolute Total Monosaccharide C'!$E$2:$T$999,11)</f>
        <v>0.015448</v>
      </c>
      <c r="N313" s="8">
        <f>VLOOKUP(A313,'Absolute Total Monosaccharide C'!$E$2:$T$999,12)</f>
        <v>0</v>
      </c>
      <c r="O313" s="8">
        <f>VLOOKUP(A313,'Absolute Total Monosaccharide C'!$E$2:$T$999,13)</f>
        <v>0</v>
      </c>
      <c r="P313" s="8">
        <f>VLOOKUP(A313,'Absolute Total Monosaccharide C'!$E$2:$T$999,14)</f>
        <v>0.003861</v>
      </c>
      <c r="Q313" s="8">
        <f>VLOOKUP(A313,'Absolute Total Monosaccharide C'!$E$2:$T$999,15)</f>
        <v>0.00086</v>
      </c>
      <c r="R313" s="8">
        <f>VLOOKUP(A313,'Absolute Total Monosaccharide C'!$E$2:$T$999,16)</f>
        <v>0</v>
      </c>
      <c r="S313" s="110">
        <f>VLOOKUP(A313,'Absolute Total Monosaccharide C'!$E$2:$T$999,2)</f>
        <v>10</v>
      </c>
      <c r="T313" s="2">
        <v>0.733644441</v>
      </c>
      <c r="U313" s="8">
        <f t="shared" si="1"/>
        <v>0.011272</v>
      </c>
      <c r="V313" s="2">
        <f t="shared" si="2"/>
        <v>489</v>
      </c>
      <c r="W313" s="8">
        <f t="shared" si="3"/>
        <v>461</v>
      </c>
      <c r="X313" s="8">
        <f t="shared" si="4"/>
        <v>398</v>
      </c>
      <c r="Y313" s="8">
        <f t="shared" si="5"/>
        <v>217</v>
      </c>
      <c r="Z313" s="8">
        <f t="shared" si="6"/>
        <v>280</v>
      </c>
      <c r="AA313" s="8">
        <f t="shared" si="7"/>
        <v>859</v>
      </c>
      <c r="AB313" s="8">
        <f t="shared" si="8"/>
        <v>678</v>
      </c>
    </row>
    <row r="314" hidden="1">
      <c r="A314" s="2" t="s">
        <v>1374</v>
      </c>
      <c r="B314" s="8" t="str">
        <f>VLOOKUP(A314,'Food Encyclopedia'!$C$2:$K$999,3)&amp;","&amp;VLOOKUP(A314,'Food Encyclopedia'!$C$2:$K$999,4)&amp;","&amp;VLOOKUP(A314,'Food Encyclopedia'!$C$2:$K$999,5)&amp;","&amp;VLOOKUP(A314,'Food Encyclopedia'!$C$2:$K$999,6)</f>
        <v>almond, cashew and macadamia beverage, NA, NA, fresh,Trader Joe's,Unsweetened Almond, Cashew, and Macadamia Nut Beverage,Beans, Peas, Legumes, Nuts, Seeds</v>
      </c>
      <c r="C314" s="8" t="str">
        <f>VLOOKUP(A314,'Food Encyclopedia'!$C$2:$K$999,6)</f>
        <v>Beans, Peas, Legumes, Nuts, Seeds</v>
      </c>
      <c r="D314" s="8" t="str">
        <f>VLOOKUP(A314,'Food Encyclopedia'!$C$2:$K$999,7)</f>
        <v>Dairy</v>
      </c>
      <c r="E314" s="8">
        <f>VLOOKUP(A314,'Absolute Total Monosaccharide C'!$E$2:$T$999,3)</f>
        <v>0.04869</v>
      </c>
      <c r="F314" s="8">
        <f>VLOOKUP(A314,'Absolute Total Monosaccharide C'!$E$2:$T$999,4)</f>
        <v>0.008373</v>
      </c>
      <c r="G314" s="8">
        <f>VLOOKUP(A314,'Absolute Total Monosaccharide C'!$E$2:$T$999,5)</f>
        <v>0.004722</v>
      </c>
      <c r="H314" s="8">
        <f>VLOOKUP(A314,'Absolute Total Monosaccharide C'!$E$2:$T$999,6)</f>
        <v>0.001756</v>
      </c>
      <c r="I314" s="110">
        <f>VLOOKUP(A314,'Absolute Total Monosaccharide C'!$E$2:$T$999,7)</f>
        <v>0.015226</v>
      </c>
      <c r="J314" s="8">
        <f>VLOOKUP(A314,'Absolute Total Monosaccharide C'!$E$2:$T$999,8)</f>
        <v>0.000749</v>
      </c>
      <c r="K314" s="8">
        <f>VLOOKUP(A314,'Absolute Total Monosaccharide C'!$E$2:$T$999,9)</f>
        <v>0.000755</v>
      </c>
      <c r="L314" s="8">
        <f>VLOOKUP(A314,'Absolute Total Monosaccharide C'!$E$2:$T$999,10)</f>
        <v>0.000114</v>
      </c>
      <c r="M314" s="8">
        <f>VLOOKUP(A314,'Absolute Total Monosaccharide C'!$E$2:$T$999,11)</f>
        <v>0.000585</v>
      </c>
      <c r="N314" s="8">
        <f>VLOOKUP(A314,'Absolute Total Monosaccharide C'!$E$2:$T$999,12)</f>
        <v>0</v>
      </c>
      <c r="O314" s="8">
        <f>VLOOKUP(A314,'Absolute Total Monosaccharide C'!$E$2:$T$999,13)</f>
        <v>0</v>
      </c>
      <c r="P314" s="8">
        <f>VLOOKUP(A314,'Absolute Total Monosaccharide C'!$E$2:$T$999,14)</f>
        <v>0.012481</v>
      </c>
      <c r="Q314" s="8">
        <f>VLOOKUP(A314,'Absolute Total Monosaccharide C'!$E$2:$T$999,15)</f>
        <v>0</v>
      </c>
      <c r="R314" s="8">
        <f>VLOOKUP(A314,'Absolute Total Monosaccharide C'!$E$2:$T$999,16)</f>
        <v>0.000307</v>
      </c>
      <c r="S314" s="110">
        <f>VLOOKUP(A314,'Absolute Total Monosaccharide C'!$E$2:$T$999,2)</f>
        <v>10.683</v>
      </c>
      <c r="U314" s="8">
        <f t="shared" si="1"/>
        <v>0.016982</v>
      </c>
      <c r="V314" s="2">
        <f t="shared" si="2"/>
        <v>390</v>
      </c>
      <c r="W314" s="8">
        <f t="shared" si="3"/>
        <v>231</v>
      </c>
      <c r="X314" s="8">
        <f t="shared" si="4"/>
        <v>548</v>
      </c>
      <c r="Y314" s="8">
        <f t="shared" si="5"/>
        <v>494</v>
      </c>
      <c r="Z314" s="8">
        <f t="shared" si="6"/>
        <v>371</v>
      </c>
      <c r="AA314" s="8">
        <f t="shared" si="7"/>
        <v>779</v>
      </c>
      <c r="AB314" s="8">
        <f t="shared" si="8"/>
        <v>725</v>
      </c>
    </row>
    <row r="315" hidden="1">
      <c r="A315" s="2" t="s">
        <v>962</v>
      </c>
      <c r="B315" s="8" t="str">
        <f>VLOOKUP(A315,'Food Encyclopedia'!$C$2:$K$999,3)&amp;","&amp;VLOOKUP(A315,'Food Encyclopedia'!$C$2:$K$999,4)&amp;","&amp;VLOOKUP(A315,'Food Encyclopedia'!$C$2:$K$999,5)&amp;","&amp;VLOOKUP(A315,'Food Encyclopedia'!$C$2:$K$999,6)</f>
        <v>GoGo Squeez, commercial product, pouch,Materne,Boulder Berry- fruit and veggies on the go,Fruits</v>
      </c>
      <c r="C315" s="8" t="str">
        <f>VLOOKUP(A315,'Food Encyclopedia'!$C$2:$K$999,6)</f>
        <v>Fruits</v>
      </c>
      <c r="D315" s="8" t="str">
        <f>VLOOKUP(A315,'Food Encyclopedia'!$C$2:$K$999,7)</f>
        <v>Commercial weaning</v>
      </c>
      <c r="E315" s="8">
        <f>VLOOKUP(A315,'Absolute Total Monosaccharide C'!$E$2:$T$999,3)</f>
        <v>0.114445</v>
      </c>
      <c r="F315" s="8">
        <f>VLOOKUP(A315,'Absolute Total Monosaccharide C'!$E$2:$T$999,4)</f>
        <v>0.009575</v>
      </c>
      <c r="G315" s="8">
        <f>VLOOKUP(A315,'Absolute Total Monosaccharide C'!$E$2:$T$999,5)</f>
        <v>0.190122</v>
      </c>
      <c r="H315" s="8">
        <f>VLOOKUP(A315,'Absolute Total Monosaccharide C'!$E$2:$T$999,6)</f>
        <v>0.012352</v>
      </c>
      <c r="I315" s="110">
        <f>VLOOKUP(A315,'Absolute Total Monosaccharide C'!$E$2:$T$999,7)</f>
        <v>0.007629</v>
      </c>
      <c r="J315" s="8">
        <f>VLOOKUP(A315,'Absolute Total Monosaccharide C'!$E$2:$T$999,8)</f>
        <v>0.001679</v>
      </c>
      <c r="K315" s="8">
        <f>VLOOKUP(A315,'Absolute Total Monosaccharide C'!$E$2:$T$999,9)</f>
        <v>0.00118</v>
      </c>
      <c r="L315" s="8">
        <f>VLOOKUP(A315,'Absolute Total Monosaccharide C'!$E$2:$T$999,10)</f>
        <v>0</v>
      </c>
      <c r="M315" s="8">
        <f>VLOOKUP(A315,'Absolute Total Monosaccharide C'!$E$2:$T$999,11)</f>
        <v>0.013999</v>
      </c>
      <c r="N315" s="8">
        <f>VLOOKUP(A315,'Absolute Total Monosaccharide C'!$E$2:$T$999,12)</f>
        <v>0</v>
      </c>
      <c r="O315" s="8">
        <f>VLOOKUP(A315,'Absolute Total Monosaccharide C'!$E$2:$T$999,13)</f>
        <v>0</v>
      </c>
      <c r="P315" s="8">
        <f>VLOOKUP(A315,'Absolute Total Monosaccharide C'!$E$2:$T$999,14)</f>
        <v>0</v>
      </c>
      <c r="Q315" s="8">
        <f>VLOOKUP(A315,'Absolute Total Monosaccharide C'!$E$2:$T$999,15)</f>
        <v>0.000159</v>
      </c>
      <c r="R315" s="8">
        <f>VLOOKUP(A315,'Absolute Total Monosaccharide C'!$E$2:$T$999,16)</f>
        <v>0</v>
      </c>
      <c r="S315" s="110">
        <f>VLOOKUP(A315,'Absolute Total Monosaccharide C'!$E$2:$T$999,2)</f>
        <v>10.22</v>
      </c>
      <c r="U315" s="8">
        <f t="shared" si="1"/>
        <v>0.019981</v>
      </c>
      <c r="V315" s="2">
        <f t="shared" si="2"/>
        <v>341</v>
      </c>
      <c r="W315" s="8">
        <f t="shared" si="3"/>
        <v>432</v>
      </c>
      <c r="X315" s="8">
        <f t="shared" si="4"/>
        <v>160</v>
      </c>
      <c r="Y315" s="8">
        <f t="shared" si="5"/>
        <v>244</v>
      </c>
      <c r="Z315" s="8">
        <f t="shared" si="6"/>
        <v>269</v>
      </c>
      <c r="AA315" s="8">
        <f t="shared" si="7"/>
        <v>592</v>
      </c>
      <c r="AB315" s="8">
        <f t="shared" si="8"/>
        <v>676</v>
      </c>
    </row>
    <row r="316" hidden="1">
      <c r="A316" s="2" t="s">
        <v>643</v>
      </c>
      <c r="B316" s="8" t="str">
        <f>VLOOKUP(A316,'Food Encyclopedia'!$C$2:$K$999,3)&amp;","&amp;VLOOKUP(A316,'Food Encyclopedia'!$C$2:$K$999,4)&amp;","&amp;VLOOKUP(A316,'Food Encyclopedia'!$C$2:$K$999,5)&amp;","&amp;VLOOKUP(A316,'Food Encyclopedia'!$C$2:$K$999,6)</f>
        <v>Juice, carrot, NA, bottled,Lakewood,Organic Pure Carrot,Vegetables</v>
      </c>
      <c r="C316" s="8" t="str">
        <f>VLOOKUP(A316,'Food Encyclopedia'!$C$2:$K$999,6)</f>
        <v>Vegetables</v>
      </c>
      <c r="D316" s="8" t="str">
        <f>VLOOKUP(A316,'Food Encyclopedia'!$C$2:$K$999,7)</f>
        <v>Beverage</v>
      </c>
      <c r="E316" s="8">
        <f>VLOOKUP(A316,'Absolute Total Monosaccharide C'!$E$2:$T$999,3)</f>
        <v>0.351793</v>
      </c>
      <c r="F316" s="8">
        <f>VLOOKUP(A316,'Absolute Total Monosaccharide C'!$E$2:$T$999,4)</f>
        <v>0.014964</v>
      </c>
      <c r="G316" s="8">
        <f>VLOOKUP(A316,'Absolute Total Monosaccharide C'!$E$2:$T$999,5)</f>
        <v>0.113452</v>
      </c>
      <c r="H316" s="8">
        <f>VLOOKUP(A316,'Absolute Total Monosaccharide C'!$E$2:$T$999,6)</f>
        <v>0.000533</v>
      </c>
      <c r="I316" s="110">
        <f>VLOOKUP(A316,'Absolute Total Monosaccharide C'!$E$2:$T$999,7)</f>
        <v>0.006336</v>
      </c>
      <c r="J316" s="8">
        <f>VLOOKUP(A316,'Absolute Total Monosaccharide C'!$E$2:$T$999,8)</f>
        <v>0</v>
      </c>
      <c r="K316" s="8">
        <f>VLOOKUP(A316,'Absolute Total Monosaccharide C'!$E$2:$T$999,9)</f>
        <v>0.001176</v>
      </c>
      <c r="L316" s="8">
        <f>VLOOKUP(A316,'Absolute Total Monosaccharide C'!$E$2:$T$999,10)</f>
        <v>0</v>
      </c>
      <c r="M316" s="8">
        <f>VLOOKUP(A316,'Absolute Total Monosaccharide C'!$E$2:$T$999,11)</f>
        <v>0.016056</v>
      </c>
      <c r="N316" s="8">
        <f>VLOOKUP(A316,'Absolute Total Monosaccharide C'!$E$2:$T$999,12)</f>
        <v>0</v>
      </c>
      <c r="O316" s="8">
        <f>VLOOKUP(A316,'Absolute Total Monosaccharide C'!$E$2:$T$999,13)</f>
        <v>0</v>
      </c>
      <c r="P316" s="8">
        <f>VLOOKUP(A316,'Absolute Total Monosaccharide C'!$E$2:$T$999,14)</f>
        <v>0</v>
      </c>
      <c r="Q316" s="8">
        <f>VLOOKUP(A316,'Absolute Total Monosaccharide C'!$E$2:$T$999,15)</f>
        <v>0</v>
      </c>
      <c r="R316" s="8">
        <f>VLOOKUP(A316,'Absolute Total Monosaccharide C'!$E$2:$T$999,16)</f>
        <v>0.0006</v>
      </c>
      <c r="S316" s="110">
        <f>VLOOKUP(A316,'Absolute Total Monosaccharide C'!$E$2:$T$999,2)</f>
        <v>10.01</v>
      </c>
      <c r="U316" s="8">
        <f t="shared" si="1"/>
        <v>0.006869</v>
      </c>
      <c r="V316" s="2">
        <f t="shared" si="2"/>
        <v>586</v>
      </c>
      <c r="W316" s="8">
        <f t="shared" si="3"/>
        <v>478</v>
      </c>
      <c r="X316" s="8">
        <f t="shared" si="4"/>
        <v>606</v>
      </c>
      <c r="Y316" s="8">
        <f t="shared" si="5"/>
        <v>205</v>
      </c>
      <c r="Z316" s="8">
        <f t="shared" si="6"/>
        <v>271</v>
      </c>
      <c r="AA316" s="8">
        <f t="shared" si="7"/>
        <v>1084</v>
      </c>
      <c r="AB316" s="8">
        <f t="shared" si="8"/>
        <v>683</v>
      </c>
    </row>
    <row r="317" hidden="1">
      <c r="A317" s="2" t="s">
        <v>1191</v>
      </c>
      <c r="B317" s="8" t="str">
        <f>VLOOKUP(A317,'Food Encyclopedia'!$C$2:$K$999,3)&amp;","&amp;VLOOKUP(A317,'Food Encyclopedia'!$C$2:$K$999,4)&amp;","&amp;VLOOKUP(A317,'Food Encyclopedia'!$C$2:$K$999,5)&amp;","&amp;VLOOKUP(A317,'Food Encyclopedia'!$C$2:$K$999,6)</f>
        <v>Oatmeal, Scottish, stone ground, dried,Bob's Red Mill,Scottish Oatmeal, Stone ground-whole grain,Grain Products</v>
      </c>
      <c r="C317" s="8" t="str">
        <f>VLOOKUP(A317,'Food Encyclopedia'!$C$2:$K$999,6)</f>
        <v>Grain Products</v>
      </c>
      <c r="D317" s="8" t="str">
        <f>VLOOKUP(A317,'Food Encyclopedia'!$C$2:$K$999,7)</f>
        <v>Cereal</v>
      </c>
      <c r="E317" s="8">
        <f>VLOOKUP(A317,'Absolute Total Monosaccharide C'!$E$2:$T$999,3)</f>
        <v>0.56631</v>
      </c>
      <c r="F317" s="8">
        <f>VLOOKUP(A317,'Absolute Total Monosaccharide C'!$E$2:$T$999,4)</f>
        <v>0.003231</v>
      </c>
      <c r="G317" s="8">
        <f>VLOOKUP(A317,'Absolute Total Monosaccharide C'!$E$2:$T$999,5)</f>
        <v>0.002969</v>
      </c>
      <c r="H317" s="8">
        <f>VLOOKUP(A317,'Absolute Total Monosaccharide C'!$E$2:$T$999,6)</f>
        <v>0.008647</v>
      </c>
      <c r="I317" s="110">
        <f>VLOOKUP(A317,'Absolute Total Monosaccharide C'!$E$2:$T$999,7)</f>
        <v>0.017708</v>
      </c>
      <c r="J317" s="8">
        <f>VLOOKUP(A317,'Absolute Total Monosaccharide C'!$E$2:$T$999,8)</f>
        <v>0.000442</v>
      </c>
      <c r="K317" s="111">
        <f>VLOOKUP(A317,'Absolute Total Monosaccharide C'!$E$2:$T$999,9)</f>
        <v>0.0000879</v>
      </c>
      <c r="L317" s="8">
        <f>VLOOKUP(A317,'Absolute Total Monosaccharide C'!$E$2:$T$999,10)</f>
        <v>0.000162</v>
      </c>
      <c r="M317" s="8">
        <f>VLOOKUP(A317,'Absolute Total Monosaccharide C'!$E$2:$T$999,11)</f>
        <v>0.000135</v>
      </c>
      <c r="N317" s="8">
        <f>VLOOKUP(A317,'Absolute Total Monosaccharide C'!$E$2:$T$999,12)</f>
        <v>0</v>
      </c>
      <c r="O317" s="8">
        <f>VLOOKUP(A317,'Absolute Total Monosaccharide C'!$E$2:$T$999,13)</f>
        <v>0</v>
      </c>
      <c r="P317" s="8">
        <f>VLOOKUP(A317,'Absolute Total Monosaccharide C'!$E$2:$T$999,14)</f>
        <v>0.001739</v>
      </c>
      <c r="Q317" s="8">
        <f>VLOOKUP(A317,'Absolute Total Monosaccharide C'!$E$2:$T$999,15)</f>
        <v>0</v>
      </c>
      <c r="R317" s="8">
        <f>VLOOKUP(A317,'Absolute Total Monosaccharide C'!$E$2:$T$999,16)</f>
        <v>0.000538</v>
      </c>
      <c r="S317" s="110">
        <f>VLOOKUP(A317,'Absolute Total Monosaccharide C'!$E$2:$T$999,2)</f>
        <v>10.611</v>
      </c>
      <c r="U317" s="8">
        <f t="shared" si="1"/>
        <v>0.026355</v>
      </c>
      <c r="V317" s="2">
        <f t="shared" si="2"/>
        <v>234</v>
      </c>
      <c r="W317" s="8">
        <f t="shared" si="3"/>
        <v>182</v>
      </c>
      <c r="X317" s="8">
        <f t="shared" si="4"/>
        <v>254</v>
      </c>
      <c r="Y317" s="8">
        <f t="shared" si="5"/>
        <v>544</v>
      </c>
      <c r="Z317" s="8">
        <f t="shared" si="6"/>
        <v>549</v>
      </c>
      <c r="AA317" s="8">
        <f t="shared" si="7"/>
        <v>436</v>
      </c>
      <c r="AB317" s="8">
        <f t="shared" si="8"/>
        <v>726</v>
      </c>
    </row>
    <row r="318" hidden="1">
      <c r="A318" s="2" t="s">
        <v>1063</v>
      </c>
      <c r="B318" s="8" t="str">
        <f>VLOOKUP(A318,'Food Encyclopedia'!$C$2:$K$999,3)&amp;","&amp;VLOOKUP(A318,'Food Encyclopedia'!$C$2:$K$999,4)&amp;","&amp;VLOOKUP(A318,'Food Encyclopedia'!$C$2:$K$999,5)&amp;","&amp;VLOOKUP(A318,'Food Encyclopedia'!$C$2:$K$999,6)</f>
        <v>baby food blend, commercial product, pouch,Gerber Organic,Banana (2/5), blueberries (6),  blackberry (1), oats (1/2 tbsp), sitter (2nd foods),Fruits</v>
      </c>
      <c r="C318" s="8" t="str">
        <f>VLOOKUP(A318,'Food Encyclopedia'!$C$2:$K$999,6)</f>
        <v>Fruits</v>
      </c>
      <c r="D318" s="8" t="str">
        <f>VLOOKUP(A318,'Food Encyclopedia'!$C$2:$K$999,7)</f>
        <v>Commercial weaning</v>
      </c>
      <c r="E318" s="8">
        <f>VLOOKUP(A318,'Absolute Total Monosaccharide C'!$E$2:$T$999,3)</f>
        <v>0.367976</v>
      </c>
      <c r="F318" s="8">
        <f>VLOOKUP(A318,'Absolute Total Monosaccharide C'!$E$2:$T$999,4)</f>
        <v>0.005762</v>
      </c>
      <c r="G318" s="8">
        <f>VLOOKUP(A318,'Absolute Total Monosaccharide C'!$E$2:$T$999,5)</f>
        <v>0.091399</v>
      </c>
      <c r="H318" s="8">
        <f>VLOOKUP(A318,'Absolute Total Monosaccharide C'!$E$2:$T$999,6)</f>
        <v>0.013007</v>
      </c>
      <c r="I318" s="110">
        <f>VLOOKUP(A318,'Absolute Total Monosaccharide C'!$E$2:$T$999,7)</f>
        <v>0.010638</v>
      </c>
      <c r="J318" s="8">
        <f>VLOOKUP(A318,'Absolute Total Monosaccharide C'!$E$2:$T$999,8)</f>
        <v>0.00061</v>
      </c>
      <c r="K318" s="8">
        <f>VLOOKUP(A318,'Absolute Total Monosaccharide C'!$E$2:$T$999,9)</f>
        <v>0.0005</v>
      </c>
      <c r="L318" s="8">
        <f>VLOOKUP(A318,'Absolute Total Monosaccharide C'!$E$2:$T$999,10)</f>
        <v>0</v>
      </c>
      <c r="M318" s="8">
        <f>VLOOKUP(A318,'Absolute Total Monosaccharide C'!$E$2:$T$999,11)</f>
        <v>0.007554</v>
      </c>
      <c r="N318" s="8">
        <f>VLOOKUP(A318,'Absolute Total Monosaccharide C'!$E$2:$T$999,12)</f>
        <v>0</v>
      </c>
      <c r="O318" s="8">
        <f>VLOOKUP(A318,'Absolute Total Monosaccharide C'!$E$2:$T$999,13)</f>
        <v>0</v>
      </c>
      <c r="P318" s="8">
        <f>VLOOKUP(A318,'Absolute Total Monosaccharide C'!$E$2:$T$999,14)</f>
        <v>0</v>
      </c>
      <c r="Q318" s="8">
        <f>VLOOKUP(A318,'Absolute Total Monosaccharide C'!$E$2:$T$999,15)</f>
        <v>0.0007</v>
      </c>
      <c r="R318" s="8">
        <f>VLOOKUP(A318,'Absolute Total Monosaccharide C'!$E$2:$T$999,16)</f>
        <v>0</v>
      </c>
      <c r="S318" s="110">
        <f>VLOOKUP(A318,'Absolute Total Monosaccharide C'!$E$2:$T$999,2)</f>
        <v>10.21</v>
      </c>
      <c r="U318" s="8">
        <f t="shared" si="1"/>
        <v>0.023645</v>
      </c>
      <c r="V318" s="2">
        <f t="shared" si="2"/>
        <v>272</v>
      </c>
      <c r="W318" s="8">
        <f t="shared" si="3"/>
        <v>338</v>
      </c>
      <c r="X318" s="8">
        <f t="shared" si="4"/>
        <v>149</v>
      </c>
      <c r="Y318" s="8">
        <f t="shared" si="5"/>
        <v>359</v>
      </c>
      <c r="Z318" s="8">
        <f t="shared" si="6"/>
        <v>437</v>
      </c>
      <c r="AA318" s="8">
        <f t="shared" si="7"/>
        <v>487</v>
      </c>
      <c r="AB318" s="8">
        <f t="shared" si="8"/>
        <v>697</v>
      </c>
    </row>
    <row r="319" hidden="1">
      <c r="A319" s="2" t="s">
        <v>156</v>
      </c>
      <c r="B319" s="8" t="str">
        <f>VLOOKUP(A319,'Food Encyclopedia'!$C$2:$K$999,3)&amp;","&amp;VLOOKUP(A319,'Food Encyclopedia'!$C$2:$K$999,4)&amp;","&amp;VLOOKUP(A319,'Food Encyclopedia'!$C$2:$K$999,5)&amp;","&amp;VLOOKUP(A319,'Food Encyclopedia'!$C$2:$K$999,6)</f>
        <v>Apple, pazazz, flesh only, fresh,NA,,Fruits</v>
      </c>
      <c r="C319" s="8" t="str">
        <f>VLOOKUP(A319,'Food Encyclopedia'!$C$2:$K$999,6)</f>
        <v>Fruits</v>
      </c>
      <c r="D319" s="8" t="str">
        <f>VLOOKUP(A319,'Food Encyclopedia'!$C$2:$K$999,7)</f>
        <v>Fruit</v>
      </c>
      <c r="E319" s="8">
        <f>VLOOKUP(A319,'Absolute Total Monosaccharide C'!$E$2:$T$999,3)</f>
        <v>0.13717</v>
      </c>
      <c r="F319" s="8">
        <f>VLOOKUP(A319,'Absolute Total Monosaccharide C'!$E$2:$T$999,4)</f>
        <v>0.011532</v>
      </c>
      <c r="G319" s="8">
        <f>VLOOKUP(A319,'Absolute Total Monosaccharide C'!$E$2:$T$999,5)</f>
        <v>0.081428</v>
      </c>
      <c r="H319" s="8">
        <f>VLOOKUP(A319,'Absolute Total Monosaccharide C'!$E$2:$T$999,6)</f>
        <v>0.009032</v>
      </c>
      <c r="I319" s="110">
        <f>VLOOKUP(A319,'Absolute Total Monosaccharide C'!$E$2:$T$999,7)</f>
        <v>0.009183</v>
      </c>
      <c r="J319" s="8">
        <f>VLOOKUP(A319,'Absolute Total Monosaccharide C'!$E$2:$T$999,8)</f>
        <v>0.003272</v>
      </c>
      <c r="K319" s="8">
        <f>VLOOKUP(A319,'Absolute Total Monosaccharide C'!$E$2:$T$999,9)</f>
        <v>0.000977</v>
      </c>
      <c r="L319" s="8">
        <f>VLOOKUP(A319,'Absolute Total Monosaccharide C'!$E$2:$T$999,10)</f>
        <v>0</v>
      </c>
      <c r="M319" s="8">
        <f>VLOOKUP(A319,'Absolute Total Monosaccharide C'!$E$2:$T$999,11)</f>
        <v>0.010923</v>
      </c>
      <c r="N319" s="8">
        <f>VLOOKUP(A319,'Absolute Total Monosaccharide C'!$E$2:$T$999,12)</f>
        <v>0</v>
      </c>
      <c r="O319" s="8">
        <f>VLOOKUP(A319,'Absolute Total Monosaccharide C'!$E$2:$T$999,13)</f>
        <v>0</v>
      </c>
      <c r="P319" s="8">
        <f>VLOOKUP(A319,'Absolute Total Monosaccharide C'!$E$2:$T$999,14)</f>
        <v>0</v>
      </c>
      <c r="Q319" s="8">
        <f>VLOOKUP(A319,'Absolute Total Monosaccharide C'!$E$2:$T$999,15)</f>
        <v>0</v>
      </c>
      <c r="R319" s="8">
        <f>VLOOKUP(A319,'Absolute Total Monosaccharide C'!$E$2:$T$999,16)</f>
        <v>0</v>
      </c>
      <c r="S319" s="110">
        <f>VLOOKUP(A319,'Absolute Total Monosaccharide C'!$E$2:$T$999,2)</f>
        <v>10</v>
      </c>
      <c r="U319" s="8">
        <f t="shared" si="1"/>
        <v>0.018215</v>
      </c>
      <c r="V319" s="2">
        <f t="shared" si="2"/>
        <v>368</v>
      </c>
      <c r="W319" s="8">
        <f t="shared" si="3"/>
        <v>388</v>
      </c>
      <c r="X319" s="8">
        <f t="shared" si="4"/>
        <v>242</v>
      </c>
      <c r="Y319" s="8">
        <f t="shared" si="5"/>
        <v>306</v>
      </c>
      <c r="Z319" s="8">
        <f t="shared" si="6"/>
        <v>315</v>
      </c>
      <c r="AA319" s="8">
        <f t="shared" si="7"/>
        <v>630</v>
      </c>
      <c r="AB319" s="8">
        <f t="shared" si="8"/>
        <v>694</v>
      </c>
    </row>
    <row r="320" hidden="1">
      <c r="A320" s="2" t="s">
        <v>304</v>
      </c>
      <c r="B320" s="8" t="str">
        <f>VLOOKUP(A320,'Food Encyclopedia'!$C$2:$K$999,3)&amp;","&amp;VLOOKUP(A320,'Food Encyclopedia'!$C$2:$K$999,4)&amp;","&amp;VLOOKUP(A320,'Food Encyclopedia'!$C$2:$K$999,5)&amp;","&amp;VLOOKUP(A320,'Food Encyclopedia'!$C$2:$K$999,6)</f>
        <v>Melon, cantaloupe, flesh, fresh,NA,,Fruits</v>
      </c>
      <c r="C320" s="8" t="str">
        <f>VLOOKUP(A320,'Food Encyclopedia'!$C$2:$K$999,6)</f>
        <v>Fruits</v>
      </c>
      <c r="D320" s="8" t="str">
        <f>VLOOKUP(A320,'Food Encyclopedia'!$C$2:$K$999,7)</f>
        <v>Fruit</v>
      </c>
      <c r="E320" s="8">
        <f>VLOOKUP(A320,'Absolute Total Monosaccharide C'!$E$2:$T$999,3)</f>
        <v>0.148002</v>
      </c>
      <c r="F320" s="8">
        <f>VLOOKUP(A320,'Absolute Total Monosaccharide C'!$E$2:$T$999,4)</f>
        <v>0.010725</v>
      </c>
      <c r="G320" s="8">
        <f>VLOOKUP(A320,'Absolute Total Monosaccharide C'!$E$2:$T$999,5)</f>
        <v>0.061455</v>
      </c>
      <c r="H320" s="8">
        <f>VLOOKUP(A320,'Absolute Total Monosaccharide C'!$E$2:$T$999,6)</f>
        <v>0.002347</v>
      </c>
      <c r="I320" s="110">
        <f>VLOOKUP(A320,'Absolute Total Monosaccharide C'!$E$2:$T$999,7)</f>
        <v>0.005231</v>
      </c>
      <c r="J320" s="8">
        <f>VLOOKUP(A320,'Absolute Total Monosaccharide C'!$E$2:$T$999,8)</f>
        <v>0.000669</v>
      </c>
      <c r="K320" s="8">
        <f>VLOOKUP(A320,'Absolute Total Monosaccharide C'!$E$2:$T$999,9)</f>
        <v>0.000854</v>
      </c>
      <c r="L320" s="8">
        <f>VLOOKUP(A320,'Absolute Total Monosaccharide C'!$E$2:$T$999,10)</f>
        <v>0</v>
      </c>
      <c r="M320" s="8">
        <f>VLOOKUP(A320,'Absolute Total Monosaccharide C'!$E$2:$T$999,11)</f>
        <v>0.016784</v>
      </c>
      <c r="N320" s="8">
        <f>VLOOKUP(A320,'Absolute Total Monosaccharide C'!$E$2:$T$999,12)</f>
        <v>0</v>
      </c>
      <c r="O320" s="8">
        <f>VLOOKUP(A320,'Absolute Total Monosaccharide C'!$E$2:$T$999,13)</f>
        <v>0</v>
      </c>
      <c r="P320" s="8">
        <f>VLOOKUP(A320,'Absolute Total Monosaccharide C'!$E$2:$T$999,14)</f>
        <v>0.000647</v>
      </c>
      <c r="Q320" s="8">
        <f>VLOOKUP(A320,'Absolute Total Monosaccharide C'!$E$2:$T$999,15)</f>
        <v>0</v>
      </c>
      <c r="R320" s="8">
        <f>VLOOKUP(A320,'Absolute Total Monosaccharide C'!$E$2:$T$999,16)</f>
        <v>0</v>
      </c>
      <c r="S320" s="110">
        <f>VLOOKUP(A320,'Absolute Total Monosaccharide C'!$E$2:$T$999,2)</f>
        <v>10.29</v>
      </c>
      <c r="T320" s="2">
        <v>0.634774607</v>
      </c>
      <c r="U320" s="8">
        <f t="shared" si="1"/>
        <v>0.007578</v>
      </c>
      <c r="V320" s="2">
        <f t="shared" si="2"/>
        <v>573</v>
      </c>
      <c r="W320" s="8">
        <f t="shared" si="3"/>
        <v>506</v>
      </c>
      <c r="X320" s="8">
        <f t="shared" si="4"/>
        <v>502</v>
      </c>
      <c r="Y320" s="8">
        <f t="shared" si="5"/>
        <v>191</v>
      </c>
      <c r="Z320" s="8">
        <f t="shared" si="6"/>
        <v>340</v>
      </c>
      <c r="AA320" s="8">
        <f t="shared" si="7"/>
        <v>1008</v>
      </c>
      <c r="AB320" s="8">
        <f t="shared" si="8"/>
        <v>697</v>
      </c>
    </row>
    <row r="321" hidden="1">
      <c r="A321" s="2" t="s">
        <v>1356</v>
      </c>
      <c r="B321" s="8" t="str">
        <f>VLOOKUP(A321,'Food Encyclopedia'!$C$2:$K$999,3)&amp;","&amp;VLOOKUP(A321,'Food Encyclopedia'!$C$2:$K$999,4)&amp;","&amp;VLOOKUP(A321,'Food Encyclopedia'!$C$2:$K$999,5)&amp;","&amp;VLOOKUP(A321,'Food Encyclopedia'!$C$2:$K$999,6)</f>
        <v>Spread, peanut butter, NA, dark roasted, fresh,Santa Cruz Organics,Santa Cruz Organics: Creamy Dark Roasted Peanut Butter,Beans, Peas, Legumes, Nuts, Seeds</v>
      </c>
      <c r="C321" s="8" t="str">
        <f>VLOOKUP(A321,'Food Encyclopedia'!$C$2:$K$999,6)</f>
        <v>Beans, Peas, Legumes, Nuts, Seeds</v>
      </c>
      <c r="D321" s="8" t="str">
        <f>VLOOKUP(A321,'Food Encyclopedia'!$C$2:$K$999,7)</f>
        <v>Fats</v>
      </c>
      <c r="E321" s="8">
        <f>VLOOKUP(A321,'Absolute Total Monosaccharide C'!$E$2:$T$999,3)</f>
        <v>0.048467</v>
      </c>
      <c r="F321" s="8">
        <f>VLOOKUP(A321,'Absolute Total Monosaccharide C'!$E$2:$T$999,4)</f>
        <v>0.003824</v>
      </c>
      <c r="G321" s="8">
        <f>VLOOKUP(A321,'Absolute Total Monosaccharide C'!$E$2:$T$999,5)</f>
        <v>0.006065</v>
      </c>
      <c r="H321" s="8">
        <f>VLOOKUP(A321,'Absolute Total Monosaccharide C'!$E$2:$T$999,6)</f>
        <v>0.002168</v>
      </c>
      <c r="I321" s="110">
        <f>VLOOKUP(A321,'Absolute Total Monosaccharide C'!$E$2:$T$999,7)</f>
        <v>0.013913</v>
      </c>
      <c r="J321" s="8">
        <f>VLOOKUP(A321,'Absolute Total Monosaccharide C'!$E$2:$T$999,8)</f>
        <v>0.000705</v>
      </c>
      <c r="K321" s="8">
        <f>VLOOKUP(A321,'Absolute Total Monosaccharide C'!$E$2:$T$999,9)</f>
        <v>0.00033</v>
      </c>
      <c r="L321" s="111">
        <f>VLOOKUP(A321,'Absolute Total Monosaccharide C'!$E$2:$T$999,10)</f>
        <v>0.0000392</v>
      </c>
      <c r="M321" s="8">
        <f>VLOOKUP(A321,'Absolute Total Monosaccharide C'!$E$2:$T$999,11)</f>
        <v>0.000707</v>
      </c>
      <c r="N321" s="8">
        <f>VLOOKUP(A321,'Absolute Total Monosaccharide C'!$E$2:$T$999,12)</f>
        <v>0</v>
      </c>
      <c r="O321" s="8">
        <f>VLOOKUP(A321,'Absolute Total Monosaccharide C'!$E$2:$T$999,13)</f>
        <v>0</v>
      </c>
      <c r="P321" s="8">
        <f>VLOOKUP(A321,'Absolute Total Monosaccharide C'!$E$2:$T$999,14)</f>
        <v>0.000458</v>
      </c>
      <c r="Q321" s="8">
        <f>VLOOKUP(A321,'Absolute Total Monosaccharide C'!$E$2:$T$999,15)</f>
        <v>0</v>
      </c>
      <c r="R321" s="8">
        <f>VLOOKUP(A321,'Absolute Total Monosaccharide C'!$E$2:$T$999,16)</f>
        <v>0.000372</v>
      </c>
      <c r="S321" s="110">
        <f>VLOOKUP(A321,'Absolute Total Monosaccharide C'!$E$2:$T$999,2)</f>
        <v>10.883</v>
      </c>
      <c r="U321" s="8">
        <f t="shared" si="1"/>
        <v>0.016081</v>
      </c>
      <c r="V321" s="2">
        <f t="shared" si="2"/>
        <v>401</v>
      </c>
      <c r="W321" s="8">
        <f t="shared" si="3"/>
        <v>252</v>
      </c>
      <c r="X321" s="8">
        <f t="shared" si="4"/>
        <v>518</v>
      </c>
      <c r="Y321" s="8">
        <f t="shared" si="5"/>
        <v>487</v>
      </c>
      <c r="Z321" s="8">
        <f t="shared" si="6"/>
        <v>481</v>
      </c>
      <c r="AA321" s="8">
        <f t="shared" si="7"/>
        <v>770</v>
      </c>
      <c r="AB321" s="8">
        <f t="shared" si="8"/>
        <v>739</v>
      </c>
    </row>
    <row r="322" hidden="1">
      <c r="A322" s="2" t="s">
        <v>272</v>
      </c>
      <c r="B322" s="8" t="str">
        <f>VLOOKUP(A322,'Food Encyclopedia'!$C$2:$K$999,3)&amp;","&amp;VLOOKUP(A322,'Food Encyclopedia'!$C$2:$K$999,4)&amp;","&amp;VLOOKUP(A322,'Food Encyclopedia'!$C$2:$K$999,5)&amp;","&amp;VLOOKUP(A322,'Food Encyclopedia'!$C$2:$K$999,6)</f>
        <v>Berry, raspberry, whole, fresh,Driscoll's,,Fruits</v>
      </c>
      <c r="C322" s="8" t="str">
        <f>VLOOKUP(A322,'Food Encyclopedia'!$C$2:$K$999,6)</f>
        <v>Fruits</v>
      </c>
      <c r="D322" s="8" t="str">
        <f>VLOOKUP(A322,'Food Encyclopedia'!$C$2:$K$999,7)</f>
        <v>Fruit</v>
      </c>
      <c r="E322" s="8">
        <f>VLOOKUP(A322,'Absolute Total Monosaccharide C'!$E$2:$T$999,3)</f>
        <v>0.306217</v>
      </c>
      <c r="F322" s="8">
        <f>VLOOKUP(A322,'Absolute Total Monosaccharide C'!$E$2:$T$999,4)</f>
        <v>0.012879</v>
      </c>
      <c r="G322" s="8">
        <f>VLOOKUP(A322,'Absolute Total Monosaccharide C'!$E$2:$T$999,5)</f>
        <v>0.261566</v>
      </c>
      <c r="H322" s="8">
        <f>VLOOKUP(A322,'Absolute Total Monosaccharide C'!$E$2:$T$999,6)</f>
        <v>0.009877</v>
      </c>
      <c r="I322" s="110">
        <f>VLOOKUP(A322,'Absolute Total Monosaccharide C'!$E$2:$T$999,7)</f>
        <v>0.008278</v>
      </c>
      <c r="J322" s="8">
        <f>VLOOKUP(A322,'Absolute Total Monosaccharide C'!$E$2:$T$999,8)</f>
        <v>0.001205</v>
      </c>
      <c r="K322" s="8">
        <f>VLOOKUP(A322,'Absolute Total Monosaccharide C'!$E$2:$T$999,9)</f>
        <v>0.001372</v>
      </c>
      <c r="L322" s="8">
        <f>VLOOKUP(A322,'Absolute Total Monosaccharide C'!$E$2:$T$999,10)</f>
        <v>0</v>
      </c>
      <c r="M322" s="8">
        <f>VLOOKUP(A322,'Absolute Total Monosaccharide C'!$E$2:$T$999,11)</f>
        <v>0.012804</v>
      </c>
      <c r="N322" s="8">
        <f>VLOOKUP(A322,'Absolute Total Monosaccharide C'!$E$2:$T$999,12)</f>
        <v>0</v>
      </c>
      <c r="O322" s="8">
        <f>VLOOKUP(A322,'Absolute Total Monosaccharide C'!$E$2:$T$999,13)</f>
        <v>0</v>
      </c>
      <c r="P322" s="8">
        <f>VLOOKUP(A322,'Absolute Total Monosaccharide C'!$E$2:$T$999,14)</f>
        <v>0.001821</v>
      </c>
      <c r="Q322" s="8">
        <f>VLOOKUP(A322,'Absolute Total Monosaccharide C'!$E$2:$T$999,15)</f>
        <v>0.000836</v>
      </c>
      <c r="R322" s="8">
        <f>VLOOKUP(A322,'Absolute Total Monosaccharide C'!$E$2:$T$999,16)</f>
        <v>0</v>
      </c>
      <c r="S322" s="110">
        <f>VLOOKUP(A322,'Absolute Total Monosaccharide C'!$E$2:$T$999,2)</f>
        <v>10.09</v>
      </c>
      <c r="U322" s="8">
        <f t="shared" si="1"/>
        <v>0.018155</v>
      </c>
      <c r="V322" s="2">
        <f t="shared" si="2"/>
        <v>373</v>
      </c>
      <c r="W322" s="8">
        <f t="shared" si="3"/>
        <v>416</v>
      </c>
      <c r="X322" s="8">
        <f t="shared" si="4"/>
        <v>222</v>
      </c>
      <c r="Y322" s="8">
        <f t="shared" si="5"/>
        <v>277</v>
      </c>
      <c r="Z322" s="8">
        <f t="shared" si="6"/>
        <v>222</v>
      </c>
      <c r="AA322" s="8">
        <f t="shared" si="7"/>
        <v>638</v>
      </c>
      <c r="AB322" s="8">
        <f t="shared" si="8"/>
        <v>693</v>
      </c>
    </row>
    <row r="323" hidden="1">
      <c r="A323" s="2" t="s">
        <v>1410</v>
      </c>
      <c r="B323" s="8" t="str">
        <f>VLOOKUP(A323,'Food Encyclopedia'!$C$2:$K$999,3)&amp;","&amp;VLOOKUP(A323,'Food Encyclopedia'!$C$2:$K$999,4)&amp;","&amp;VLOOKUP(A323,'Food Encyclopedia'!$C$2:$K$999,5)&amp;","&amp;VLOOKUP(A323,'Food Encyclopedia'!$C$2:$K$999,6)</f>
        <v>cereal, oatmeal, NA, fresh,Trader Joe's,Toasted Oatmeal Flakes Cereal,Grain Products</v>
      </c>
      <c r="C323" s="8" t="str">
        <f>VLOOKUP(A323,'Food Encyclopedia'!$C$2:$K$999,6)</f>
        <v>Grain Products</v>
      </c>
      <c r="D323" s="8" t="str">
        <f>VLOOKUP(A323,'Food Encyclopedia'!$C$2:$K$999,7)</f>
        <v>Cereal</v>
      </c>
      <c r="E323" s="8">
        <f>VLOOKUP(A323,'Absolute Total Monosaccharide C'!$E$2:$T$999,3)</f>
        <v>0.597298</v>
      </c>
      <c r="F323" s="8">
        <f>VLOOKUP(A323,'Absolute Total Monosaccharide C'!$E$2:$T$999,4)</f>
        <v>0.005271</v>
      </c>
      <c r="G323" s="8">
        <f>VLOOKUP(A323,'Absolute Total Monosaccharide C'!$E$2:$T$999,5)</f>
        <v>0.024854</v>
      </c>
      <c r="H323" s="8">
        <f>VLOOKUP(A323,'Absolute Total Monosaccharide C'!$E$2:$T$999,6)</f>
        <v>0.011474</v>
      </c>
      <c r="I323" s="110">
        <f>VLOOKUP(A323,'Absolute Total Monosaccharide C'!$E$2:$T$999,7)</f>
        <v>0.020649</v>
      </c>
      <c r="J323" s="8">
        <f>VLOOKUP(A323,'Absolute Total Monosaccharide C'!$E$2:$T$999,8)</f>
        <v>0.000631</v>
      </c>
      <c r="K323" s="111">
        <f>VLOOKUP(A323,'Absolute Total Monosaccharide C'!$E$2:$T$999,9)</f>
        <v>0.0000541</v>
      </c>
      <c r="L323" s="111">
        <f>VLOOKUP(A323,'Absolute Total Monosaccharide C'!$E$2:$T$999,10)</f>
        <v>0.0000696</v>
      </c>
      <c r="M323" s="8">
        <f>VLOOKUP(A323,'Absolute Total Monosaccharide C'!$E$2:$T$999,11)</f>
        <v>0</v>
      </c>
      <c r="N323" s="8">
        <f>VLOOKUP(A323,'Absolute Total Monosaccharide C'!$E$2:$T$999,12)</f>
        <v>0</v>
      </c>
      <c r="O323" s="8">
        <f>VLOOKUP(A323,'Absolute Total Monosaccharide C'!$E$2:$T$999,13)</f>
        <v>0</v>
      </c>
      <c r="P323" s="8">
        <f>VLOOKUP(A323,'Absolute Total Monosaccharide C'!$E$2:$T$999,14)</f>
        <v>0.000752</v>
      </c>
      <c r="Q323" s="8">
        <f>VLOOKUP(A323,'Absolute Total Monosaccharide C'!$E$2:$T$999,15)</f>
        <v>0</v>
      </c>
      <c r="R323" s="8">
        <f>VLOOKUP(A323,'Absolute Total Monosaccharide C'!$E$2:$T$999,16)</f>
        <v>0.000431</v>
      </c>
      <c r="S323" s="110">
        <f>VLOOKUP(A323,'Absolute Total Monosaccharide C'!$E$2:$T$999,2)</f>
        <v>9.508</v>
      </c>
      <c r="U323" s="8">
        <f t="shared" si="1"/>
        <v>0.032123</v>
      </c>
      <c r="V323" s="2">
        <f t="shared" si="2"/>
        <v>162</v>
      </c>
      <c r="W323" s="8">
        <f t="shared" si="3"/>
        <v>145</v>
      </c>
      <c r="X323" s="8">
        <f t="shared" si="4"/>
        <v>183</v>
      </c>
      <c r="Y323" s="8">
        <f t="shared" si="5"/>
        <v>589</v>
      </c>
      <c r="Z323" s="8">
        <f t="shared" si="6"/>
        <v>578</v>
      </c>
      <c r="AA323" s="8">
        <f t="shared" si="7"/>
        <v>328</v>
      </c>
      <c r="AB323" s="8">
        <f t="shared" si="8"/>
        <v>734</v>
      </c>
    </row>
    <row r="324" hidden="1">
      <c r="A324" s="2" t="s">
        <v>1042</v>
      </c>
      <c r="B324" s="8" t="str">
        <f>VLOOKUP(A324,'Food Encyclopedia'!$C$2:$K$999,3)&amp;","&amp;VLOOKUP(A324,'Food Encyclopedia'!$C$2:$K$999,4)&amp;","&amp;VLOOKUP(A324,'Food Encyclopedia'!$C$2:$K$999,5)&amp;","&amp;VLOOKUP(A324,'Food Encyclopedia'!$C$2:$K$999,6)</f>
        <v>baby food blend, commercial product, pouch,Gerber Organic,Pumpkin (3 1/2 tbsp), banana (1/3), carrot (1/6), sitter (2nd foods),Vegetables</v>
      </c>
      <c r="C324" s="8" t="str">
        <f>VLOOKUP(A324,'Food Encyclopedia'!$C$2:$K$999,6)</f>
        <v>Vegetables</v>
      </c>
      <c r="D324" s="8" t="str">
        <f>VLOOKUP(A324,'Food Encyclopedia'!$C$2:$K$999,7)</f>
        <v>Commercial weaning</v>
      </c>
      <c r="E324" s="8">
        <f>VLOOKUP(A324,'Absolute Total Monosaccharide C'!$E$2:$T$999,3)</f>
        <v>0.407096</v>
      </c>
      <c r="F324" s="8">
        <f>VLOOKUP(A324,'Absolute Total Monosaccharide C'!$E$2:$T$999,4)</f>
        <v>0.008043</v>
      </c>
      <c r="G324" s="8">
        <f>VLOOKUP(A324,'Absolute Total Monosaccharide C'!$E$2:$T$999,5)</f>
        <v>0.132878</v>
      </c>
      <c r="H324" s="8">
        <f>VLOOKUP(A324,'Absolute Total Monosaccharide C'!$E$2:$T$999,6)</f>
        <v>0.002404</v>
      </c>
      <c r="I324" s="110">
        <f>VLOOKUP(A324,'Absolute Total Monosaccharide C'!$E$2:$T$999,7)</f>
        <v>0.004105</v>
      </c>
      <c r="J324" s="8">
        <f>VLOOKUP(A324,'Absolute Total Monosaccharide C'!$E$2:$T$999,8)</f>
        <v>0</v>
      </c>
      <c r="K324" s="8">
        <f>VLOOKUP(A324,'Absolute Total Monosaccharide C'!$E$2:$T$999,9)</f>
        <v>0.001265</v>
      </c>
      <c r="L324" s="8">
        <f>VLOOKUP(A324,'Absolute Total Monosaccharide C'!$E$2:$T$999,10)</f>
        <v>0</v>
      </c>
      <c r="M324" s="8">
        <f>VLOOKUP(A324,'Absolute Total Monosaccharide C'!$E$2:$T$999,11)</f>
        <v>0.018347</v>
      </c>
      <c r="N324" s="8">
        <f>VLOOKUP(A324,'Absolute Total Monosaccharide C'!$E$2:$T$999,12)</f>
        <v>0.000381</v>
      </c>
      <c r="O324" s="8">
        <f>VLOOKUP(A324,'Absolute Total Monosaccharide C'!$E$2:$T$999,13)</f>
        <v>0.000153</v>
      </c>
      <c r="P324" s="8">
        <f>VLOOKUP(A324,'Absolute Total Monosaccharide C'!$E$2:$T$999,14)</f>
        <v>0.003482</v>
      </c>
      <c r="Q324" s="8">
        <f>VLOOKUP(A324,'Absolute Total Monosaccharide C'!$E$2:$T$999,15)</f>
        <v>0</v>
      </c>
      <c r="R324" s="8">
        <f>VLOOKUP(A324,'Absolute Total Monosaccharide C'!$E$2:$T$999,16)</f>
        <v>0.00062</v>
      </c>
      <c r="S324" s="110">
        <f>VLOOKUP(A324,'Absolute Total Monosaccharide C'!$E$2:$T$999,2)</f>
        <v>10.36</v>
      </c>
      <c r="U324" s="8">
        <f t="shared" si="1"/>
        <v>0.006509</v>
      </c>
      <c r="V324" s="2">
        <f t="shared" si="2"/>
        <v>591</v>
      </c>
      <c r="W324" s="8">
        <f t="shared" si="3"/>
        <v>540</v>
      </c>
      <c r="X324" s="8">
        <f t="shared" si="4"/>
        <v>498</v>
      </c>
      <c r="Y324" s="8">
        <f t="shared" si="5"/>
        <v>170</v>
      </c>
      <c r="Z324" s="8">
        <f t="shared" si="6"/>
        <v>250</v>
      </c>
      <c r="AA324" s="8">
        <f t="shared" si="7"/>
        <v>1038</v>
      </c>
      <c r="AB324" s="8">
        <f t="shared" si="8"/>
        <v>710</v>
      </c>
    </row>
    <row r="325" hidden="1">
      <c r="A325" s="2" t="s">
        <v>1072</v>
      </c>
      <c r="B325" s="8" t="str">
        <f>VLOOKUP(A325,'Food Encyclopedia'!$C$2:$K$999,3)&amp;","&amp;VLOOKUP(A325,'Food Encyclopedia'!$C$2:$K$999,4)&amp;","&amp;VLOOKUP(A325,'Food Encyclopedia'!$C$2:$K$999,5)&amp;","&amp;VLOOKUP(A325,'Food Encyclopedia'!$C$2:$K$999,6)</f>
        <v>baby food blend, commercial product, pouch,Gerber,Apple (1/2), blueberries (17), sitter (2nd foods),Fruits</v>
      </c>
      <c r="C325" s="8" t="str">
        <f>VLOOKUP(A325,'Food Encyclopedia'!$C$2:$K$999,6)</f>
        <v>Fruits</v>
      </c>
      <c r="D325" s="8" t="str">
        <f>VLOOKUP(A325,'Food Encyclopedia'!$C$2:$K$999,7)</f>
        <v>Commercial weaning</v>
      </c>
      <c r="E325" s="8">
        <f>VLOOKUP(A325,'Absolute Total Monosaccharide C'!$E$2:$T$999,3)</f>
        <v>0.241113</v>
      </c>
      <c r="F325" s="8">
        <f>VLOOKUP(A325,'Absolute Total Monosaccharide C'!$E$2:$T$999,4)</f>
        <v>0.010344</v>
      </c>
      <c r="G325" s="8">
        <f>VLOOKUP(A325,'Absolute Total Monosaccharide C'!$E$2:$T$999,5)</f>
        <v>0.078034</v>
      </c>
      <c r="H325" s="8">
        <f>VLOOKUP(A325,'Absolute Total Monosaccharide C'!$E$2:$T$999,6)</f>
        <v>0.020711</v>
      </c>
      <c r="I325" s="110">
        <f>VLOOKUP(A325,'Absolute Total Monosaccharide C'!$E$2:$T$999,7)</f>
        <v>0.007704</v>
      </c>
      <c r="J325" s="8">
        <f>VLOOKUP(A325,'Absolute Total Monosaccharide C'!$E$2:$T$999,8)</f>
        <v>0</v>
      </c>
      <c r="K325" s="8">
        <f>VLOOKUP(A325,'Absolute Total Monosaccharide C'!$E$2:$T$999,9)</f>
        <v>0.000923</v>
      </c>
      <c r="L325" s="8">
        <f>VLOOKUP(A325,'Absolute Total Monosaccharide C'!$E$2:$T$999,10)</f>
        <v>0</v>
      </c>
      <c r="M325" s="8">
        <f>VLOOKUP(A325,'Absolute Total Monosaccharide C'!$E$2:$T$999,11)</f>
        <v>0.013283</v>
      </c>
      <c r="N325" s="8">
        <f>VLOOKUP(A325,'Absolute Total Monosaccharide C'!$E$2:$T$999,12)</f>
        <v>0</v>
      </c>
      <c r="O325" s="8">
        <f>VLOOKUP(A325,'Absolute Total Monosaccharide C'!$E$2:$T$999,13)</f>
        <v>0</v>
      </c>
      <c r="P325" s="8">
        <f>VLOOKUP(A325,'Absolute Total Monosaccharide C'!$E$2:$T$999,14)</f>
        <v>0.002781</v>
      </c>
      <c r="Q325" s="8">
        <f>VLOOKUP(A325,'Absolute Total Monosaccharide C'!$E$2:$T$999,15)</f>
        <v>0</v>
      </c>
      <c r="R325" s="8">
        <f>VLOOKUP(A325,'Absolute Total Monosaccharide C'!$E$2:$T$999,16)</f>
        <v>0</v>
      </c>
      <c r="S325" s="110">
        <f>VLOOKUP(A325,'Absolute Total Monosaccharide C'!$E$2:$T$999,2)</f>
        <v>10.32</v>
      </c>
      <c r="U325" s="8">
        <f t="shared" si="1"/>
        <v>0.028415</v>
      </c>
      <c r="V325" s="2">
        <f t="shared" si="2"/>
        <v>211</v>
      </c>
      <c r="W325" s="8">
        <f t="shared" si="3"/>
        <v>430</v>
      </c>
      <c r="X325" s="8">
        <f t="shared" si="4"/>
        <v>63</v>
      </c>
      <c r="Y325" s="8">
        <f t="shared" si="5"/>
        <v>262</v>
      </c>
      <c r="Z325" s="8">
        <f t="shared" si="6"/>
        <v>325</v>
      </c>
      <c r="AA325" s="8">
        <f t="shared" si="7"/>
        <v>493</v>
      </c>
      <c r="AB325" s="8">
        <f t="shared" si="8"/>
        <v>692</v>
      </c>
    </row>
    <row r="326" hidden="1">
      <c r="A326" s="2" t="s">
        <v>823</v>
      </c>
      <c r="B326" s="8" t="str">
        <f>VLOOKUP(A326,'Food Encyclopedia'!$C$2:$K$999,3)&amp;","&amp;VLOOKUP(A326,'Food Encyclopedia'!$C$2:$K$999,4)&amp;","&amp;VLOOKUP(A326,'Food Encyclopedia'!$C$2:$K$999,5)&amp;","&amp;VLOOKUP(A326,'Food Encyclopedia'!$C$2:$K$999,6)</f>
        <v>Organic Baby Food, commercial product, pouch,Organics Happy Baby,Bananas (1/2), sweet potatoes (1/4) &amp; cubed papaya (2 tsp),  Stage 2 (6+ months),Fruits</v>
      </c>
      <c r="C326" s="8" t="str">
        <f>VLOOKUP(A326,'Food Encyclopedia'!$C$2:$K$999,6)</f>
        <v>Fruits</v>
      </c>
      <c r="D326" s="8" t="str">
        <f>VLOOKUP(A326,'Food Encyclopedia'!$C$2:$K$999,7)</f>
        <v>Commercial weaning</v>
      </c>
      <c r="E326" s="8">
        <f>VLOOKUP(A326,'Absolute Total Monosaccharide C'!$E$2:$T$999,3)</f>
        <v>0.400195</v>
      </c>
      <c r="F326" s="8">
        <f>VLOOKUP(A326,'Absolute Total Monosaccharide C'!$E$2:$T$999,4)</f>
        <v>0.009488</v>
      </c>
      <c r="G326" s="8">
        <f>VLOOKUP(A326,'Absolute Total Monosaccharide C'!$E$2:$T$999,5)</f>
        <v>0.099535</v>
      </c>
      <c r="H326" s="8">
        <f>VLOOKUP(A326,'Absolute Total Monosaccharide C'!$E$2:$T$999,6)</f>
        <v>0.00396</v>
      </c>
      <c r="I326" s="110">
        <f>VLOOKUP(A326,'Absolute Total Monosaccharide C'!$E$2:$T$999,7)</f>
        <v>0.005261</v>
      </c>
      <c r="J326" s="8">
        <f>VLOOKUP(A326,'Absolute Total Monosaccharide C'!$E$2:$T$999,8)</f>
        <v>0</v>
      </c>
      <c r="K326" s="8">
        <f>VLOOKUP(A326,'Absolute Total Monosaccharide C'!$E$2:$T$999,9)</f>
        <v>0.000996</v>
      </c>
      <c r="L326" s="8">
        <f>VLOOKUP(A326,'Absolute Total Monosaccharide C'!$E$2:$T$999,10)</f>
        <v>0</v>
      </c>
      <c r="M326" s="8">
        <f>VLOOKUP(A326,'Absolute Total Monosaccharide C'!$E$2:$T$999,11)</f>
        <v>0.016453</v>
      </c>
      <c r="N326" s="8">
        <f>VLOOKUP(A326,'Absolute Total Monosaccharide C'!$E$2:$T$999,12)</f>
        <v>0</v>
      </c>
      <c r="O326" s="8">
        <f>VLOOKUP(A326,'Absolute Total Monosaccharide C'!$E$2:$T$999,13)</f>
        <v>0</v>
      </c>
      <c r="P326" s="8">
        <f>VLOOKUP(A326,'Absolute Total Monosaccharide C'!$E$2:$T$999,14)</f>
        <v>0.002061</v>
      </c>
      <c r="Q326" s="8">
        <f>VLOOKUP(A326,'Absolute Total Monosaccharide C'!$E$2:$T$999,15)</f>
        <v>0</v>
      </c>
      <c r="R326" s="8">
        <f>VLOOKUP(A326,'Absolute Total Monosaccharide C'!$E$2:$T$999,16)</f>
        <v>0.000457</v>
      </c>
      <c r="S326" s="110">
        <f>VLOOKUP(A326,'Absolute Total Monosaccharide C'!$E$2:$T$999,2)</f>
        <v>10</v>
      </c>
      <c r="U326" s="8">
        <f t="shared" si="1"/>
        <v>0.009221</v>
      </c>
      <c r="V326" s="2">
        <f t="shared" si="2"/>
        <v>536</v>
      </c>
      <c r="W326" s="8">
        <f t="shared" si="3"/>
        <v>505</v>
      </c>
      <c r="X326" s="8">
        <f t="shared" si="4"/>
        <v>424</v>
      </c>
      <c r="Y326" s="8">
        <f t="shared" si="5"/>
        <v>198</v>
      </c>
      <c r="Z326" s="8">
        <f t="shared" si="6"/>
        <v>310</v>
      </c>
      <c r="AA326" s="8">
        <f t="shared" si="7"/>
        <v>929</v>
      </c>
      <c r="AB326" s="8">
        <f t="shared" si="8"/>
        <v>703</v>
      </c>
    </row>
    <row r="327" hidden="1">
      <c r="A327" s="2" t="s">
        <v>1371</v>
      </c>
      <c r="B327" s="8" t="str">
        <f>VLOOKUP(A327,'Food Encyclopedia'!$C$2:$K$999,3)&amp;","&amp;VLOOKUP(A327,'Food Encyclopedia'!$C$2:$K$999,4)&amp;","&amp;VLOOKUP(A327,'Food Encyclopedia'!$C$2:$K$999,5)&amp;","&amp;VLOOKUP(A327,'Food Encyclopedia'!$C$2:$K$999,6)</f>
        <v>almond and cashew beverage with cocoa, NA, NA, fresh,Trader Joe's,Cocoa Almond Cashew Beverage,Beans, Peas, Legumes, Nuts, Seeds</v>
      </c>
      <c r="C327" s="8" t="str">
        <f>VLOOKUP(A327,'Food Encyclopedia'!$C$2:$K$999,6)</f>
        <v>Beans, Peas, Legumes, Nuts, Seeds</v>
      </c>
      <c r="D327" s="8" t="str">
        <f>VLOOKUP(A327,'Food Encyclopedia'!$C$2:$K$999,7)</f>
        <v>Dairy</v>
      </c>
      <c r="E327" s="8">
        <f>VLOOKUP(A327,'Absolute Total Monosaccharide C'!$E$2:$T$999,3)</f>
        <v>0.245708</v>
      </c>
      <c r="F327" s="8">
        <f>VLOOKUP(A327,'Absolute Total Monosaccharide C'!$E$2:$T$999,4)</f>
        <v>0.003246</v>
      </c>
      <c r="G327" s="8">
        <f>VLOOKUP(A327,'Absolute Total Monosaccharide C'!$E$2:$T$999,5)</f>
        <v>0.051069</v>
      </c>
      <c r="H327" s="8">
        <f>VLOOKUP(A327,'Absolute Total Monosaccharide C'!$E$2:$T$999,6)</f>
        <v>0.001424</v>
      </c>
      <c r="I327" s="110">
        <f>VLOOKUP(A327,'Absolute Total Monosaccharide C'!$E$2:$T$999,7)</f>
        <v>0.013745</v>
      </c>
      <c r="J327" s="8">
        <f>VLOOKUP(A327,'Absolute Total Monosaccharide C'!$E$2:$T$999,8)</f>
        <v>0.00123</v>
      </c>
      <c r="K327" s="8">
        <f>VLOOKUP(A327,'Absolute Total Monosaccharide C'!$E$2:$T$999,9)</f>
        <v>0.000538</v>
      </c>
      <c r="L327" s="111">
        <f>VLOOKUP(A327,'Absolute Total Monosaccharide C'!$E$2:$T$999,10)</f>
        <v>0.00006</v>
      </c>
      <c r="M327" s="8">
        <f>VLOOKUP(A327,'Absolute Total Monosaccharide C'!$E$2:$T$999,11)</f>
        <v>0.000682</v>
      </c>
      <c r="N327" s="8">
        <f>VLOOKUP(A327,'Absolute Total Monosaccharide C'!$E$2:$T$999,12)</f>
        <v>0</v>
      </c>
      <c r="O327" s="8">
        <f>VLOOKUP(A327,'Absolute Total Monosaccharide C'!$E$2:$T$999,13)</f>
        <v>0</v>
      </c>
      <c r="P327" s="8">
        <f>VLOOKUP(A327,'Absolute Total Monosaccharide C'!$E$2:$T$999,14)</f>
        <v>0.005956</v>
      </c>
      <c r="Q327" s="8">
        <f>VLOOKUP(A327,'Absolute Total Monosaccharide C'!$E$2:$T$999,15)</f>
        <v>0</v>
      </c>
      <c r="R327" s="8">
        <f>VLOOKUP(A327,'Absolute Total Monosaccharide C'!$E$2:$T$999,16)</f>
        <v>0.0003</v>
      </c>
      <c r="S327" s="110">
        <f>VLOOKUP(A327,'Absolute Total Monosaccharide C'!$E$2:$T$999,2)</f>
        <v>10.496</v>
      </c>
      <c r="U327" s="8">
        <f t="shared" si="1"/>
        <v>0.015169</v>
      </c>
      <c r="V327" s="2">
        <f t="shared" si="2"/>
        <v>417</v>
      </c>
      <c r="W327" s="8">
        <f t="shared" si="3"/>
        <v>255</v>
      </c>
      <c r="X327" s="8">
        <f t="shared" si="4"/>
        <v>567</v>
      </c>
      <c r="Y327" s="8">
        <f t="shared" si="5"/>
        <v>489</v>
      </c>
      <c r="Z327" s="8">
        <f t="shared" si="6"/>
        <v>426</v>
      </c>
      <c r="AA327" s="8">
        <f t="shared" si="7"/>
        <v>822</v>
      </c>
      <c r="AB327" s="8">
        <f t="shared" si="8"/>
        <v>744</v>
      </c>
    </row>
    <row r="328" hidden="1">
      <c r="A328" s="2" t="s">
        <v>1394</v>
      </c>
      <c r="B328" s="8" t="str">
        <f>VLOOKUP(A328,'Food Encyclopedia'!$C$2:$K$999,3)&amp;","&amp;VLOOKUP(A328,'Food Encyclopedia'!$C$2:$K$999,4)&amp;","&amp;VLOOKUP(A328,'Food Encyclopedia'!$C$2:$K$999,5)&amp;","&amp;VLOOKUP(A328,'Food Encyclopedia'!$C$2:$K$999,6)</f>
        <v>Cereal, whole grain, NA, fresh,Trader Joe's,Organic High Fiber O's Whole Grain Goodness,Grain Products</v>
      </c>
      <c r="C328" s="8" t="str">
        <f>VLOOKUP(A328,'Food Encyclopedia'!$C$2:$K$999,6)</f>
        <v>Grain Products</v>
      </c>
      <c r="D328" s="8" t="str">
        <f>VLOOKUP(A328,'Food Encyclopedia'!$C$2:$K$999,7)</f>
        <v>Cereal</v>
      </c>
      <c r="E328" s="8">
        <f>VLOOKUP(A328,'Absolute Total Monosaccharide C'!$E$2:$T$999,3)</f>
        <v>0.496067</v>
      </c>
      <c r="F328" s="8">
        <f>VLOOKUP(A328,'Absolute Total Monosaccharide C'!$E$2:$T$999,4)</f>
        <v>0.003376</v>
      </c>
      <c r="G328" s="8">
        <f>VLOOKUP(A328,'Absolute Total Monosaccharide C'!$E$2:$T$999,5)</f>
        <v>0.034637</v>
      </c>
      <c r="H328" s="8">
        <f>VLOOKUP(A328,'Absolute Total Monosaccharide C'!$E$2:$T$999,6)</f>
        <v>0.011406</v>
      </c>
      <c r="I328" s="110">
        <f>VLOOKUP(A328,'Absolute Total Monosaccharide C'!$E$2:$T$999,7)</f>
        <v>0.020095</v>
      </c>
      <c r="J328" s="8">
        <f>VLOOKUP(A328,'Absolute Total Monosaccharide C'!$E$2:$T$999,8)</f>
        <v>0.000763</v>
      </c>
      <c r="K328" s="111">
        <f>VLOOKUP(A328,'Absolute Total Monosaccharide C'!$E$2:$T$999,9)</f>
        <v>0.0000335</v>
      </c>
      <c r="L328" s="111">
        <f>VLOOKUP(A328,'Absolute Total Monosaccharide C'!$E$2:$T$999,10)</f>
        <v>0.0000535</v>
      </c>
      <c r="M328" s="8">
        <f>VLOOKUP(A328,'Absolute Total Monosaccharide C'!$E$2:$T$999,11)</f>
        <v>0</v>
      </c>
      <c r="N328" s="8">
        <f>VLOOKUP(A328,'Absolute Total Monosaccharide C'!$E$2:$T$999,12)</f>
        <v>0</v>
      </c>
      <c r="O328" s="8">
        <f>VLOOKUP(A328,'Absolute Total Monosaccharide C'!$E$2:$T$999,13)</f>
        <v>0</v>
      </c>
      <c r="P328" s="8">
        <f>VLOOKUP(A328,'Absolute Total Monosaccharide C'!$E$2:$T$999,14)</f>
        <v>0.000572</v>
      </c>
      <c r="Q328" s="8">
        <f>VLOOKUP(A328,'Absolute Total Monosaccharide C'!$E$2:$T$999,15)</f>
        <v>0</v>
      </c>
      <c r="R328" s="8">
        <f>VLOOKUP(A328,'Absolute Total Monosaccharide C'!$E$2:$T$999,16)</f>
        <v>0.000336</v>
      </c>
      <c r="S328" s="110">
        <f>VLOOKUP(A328,'Absolute Total Monosaccharide C'!$E$2:$T$999,2)</f>
        <v>9.524</v>
      </c>
      <c r="U328" s="8">
        <f t="shared" si="1"/>
        <v>0.031501</v>
      </c>
      <c r="V328" s="2">
        <f t="shared" si="2"/>
        <v>168</v>
      </c>
      <c r="W328" s="8">
        <f t="shared" si="3"/>
        <v>150</v>
      </c>
      <c r="X328" s="8">
        <f t="shared" si="4"/>
        <v>186</v>
      </c>
      <c r="Y328" s="8">
        <f t="shared" si="5"/>
        <v>589</v>
      </c>
      <c r="Z328" s="8">
        <f t="shared" si="6"/>
        <v>603</v>
      </c>
      <c r="AA328" s="8">
        <f t="shared" si="7"/>
        <v>336</v>
      </c>
      <c r="AB328" s="8">
        <f t="shared" si="8"/>
        <v>739</v>
      </c>
    </row>
    <row r="329" hidden="1">
      <c r="A329" s="2" t="s">
        <v>181</v>
      </c>
      <c r="B329" s="8" t="str">
        <f>VLOOKUP(A329,'Food Encyclopedia'!$C$2:$K$999,3)&amp;","&amp;VLOOKUP(A329,'Food Encyclopedia'!$C$2:$K$999,4)&amp;","&amp;VLOOKUP(A329,'Food Encyclopedia'!$C$2:$K$999,5)&amp;","&amp;VLOOKUP(A329,'Food Encyclopedia'!$C$2:$K$999,6)</f>
        <v>Pear, beurre bosc, flesh only, fresh,NA,,Fruits</v>
      </c>
      <c r="C329" s="8" t="str">
        <f>VLOOKUP(A329,'Food Encyclopedia'!$C$2:$K$999,6)</f>
        <v>Fruits</v>
      </c>
      <c r="D329" s="8" t="str">
        <f>VLOOKUP(A329,'Food Encyclopedia'!$C$2:$K$999,7)</f>
        <v>Fruit</v>
      </c>
      <c r="E329" s="8">
        <f>VLOOKUP(A329,'Absolute Total Monosaccharide C'!$E$2:$T$999,3)</f>
        <v>0.113269</v>
      </c>
      <c r="F329" s="8">
        <f>VLOOKUP(A329,'Absolute Total Monosaccharide C'!$E$2:$T$999,4)</f>
        <v>0.00663</v>
      </c>
      <c r="G329" s="8">
        <f>VLOOKUP(A329,'Absolute Total Monosaccharide C'!$E$2:$T$999,5)</f>
        <v>0.127712</v>
      </c>
      <c r="H329" s="8">
        <f>VLOOKUP(A329,'Absolute Total Monosaccharide C'!$E$2:$T$999,6)</f>
        <v>0.019398</v>
      </c>
      <c r="I329" s="110">
        <f>VLOOKUP(A329,'Absolute Total Monosaccharide C'!$E$2:$T$999,7)</f>
        <v>0.007196</v>
      </c>
      <c r="J329" s="8">
        <f>VLOOKUP(A329,'Absolute Total Monosaccharide C'!$E$2:$T$999,8)</f>
        <v>0.001864</v>
      </c>
      <c r="K329" s="8">
        <f>VLOOKUP(A329,'Absolute Total Monosaccharide C'!$E$2:$T$999,9)</f>
        <v>0.000847</v>
      </c>
      <c r="L329" s="8">
        <f>VLOOKUP(A329,'Absolute Total Monosaccharide C'!$E$2:$T$999,10)</f>
        <v>0</v>
      </c>
      <c r="M329" s="8">
        <f>VLOOKUP(A329,'Absolute Total Monosaccharide C'!$E$2:$T$999,11)</f>
        <v>0.013726</v>
      </c>
      <c r="N329" s="8">
        <f>VLOOKUP(A329,'Absolute Total Monosaccharide C'!$E$2:$T$999,12)</f>
        <v>0</v>
      </c>
      <c r="O329" s="8">
        <f>VLOOKUP(A329,'Absolute Total Monosaccharide C'!$E$2:$T$999,13)</f>
        <v>0</v>
      </c>
      <c r="P329" s="8">
        <f>VLOOKUP(A329,'Absolute Total Monosaccharide C'!$E$2:$T$999,14)</f>
        <v>0.000174</v>
      </c>
      <c r="Q329" s="8">
        <f>VLOOKUP(A329,'Absolute Total Monosaccharide C'!$E$2:$T$999,15)</f>
        <v>0</v>
      </c>
      <c r="R329" s="8">
        <f>VLOOKUP(A329,'Absolute Total Monosaccharide C'!$E$2:$T$999,16)</f>
        <v>0</v>
      </c>
      <c r="S329" s="110">
        <f>VLOOKUP(A329,'Absolute Total Monosaccharide C'!$E$2:$T$999,2)</f>
        <v>10.16</v>
      </c>
      <c r="U329" s="8">
        <f t="shared" si="1"/>
        <v>0.026594</v>
      </c>
      <c r="V329" s="2">
        <f t="shared" si="2"/>
        <v>227</v>
      </c>
      <c r="W329" s="8">
        <f t="shared" si="3"/>
        <v>448</v>
      </c>
      <c r="X329" s="8">
        <f t="shared" si="4"/>
        <v>77</v>
      </c>
      <c r="Y329" s="8">
        <f t="shared" si="5"/>
        <v>251</v>
      </c>
      <c r="Z329" s="8">
        <f t="shared" si="6"/>
        <v>341</v>
      </c>
      <c r="AA329" s="8">
        <f t="shared" si="7"/>
        <v>525</v>
      </c>
      <c r="AB329" s="8">
        <f t="shared" si="8"/>
        <v>699</v>
      </c>
    </row>
    <row r="330" hidden="1">
      <c r="A330" s="2" t="s">
        <v>802</v>
      </c>
      <c r="B330" s="8" t="str">
        <f>VLOOKUP(A330,'Food Encyclopedia'!$C$2:$K$999,3)&amp;","&amp;VLOOKUP(A330,'Food Encyclopedia'!$C$2:$K$999,4)&amp;","&amp;VLOOKUP(A330,'Food Encyclopedia'!$C$2:$K$999,5)&amp;","&amp;VLOOKUP(A330,'Food Encyclopedia'!$C$2:$K$999,6)</f>
        <v>Oatmeal &amp; Sprouted quinoa, commercial product, pre-mixed,Organics Happy Tot,Super Morning Bowl with oatmeal, sprouted quinoa, Apples &amp; blueberries, Tots &amp; Tykes (12+ months),Grain Products</v>
      </c>
      <c r="C330" s="8" t="str">
        <f>VLOOKUP(A330,'Food Encyclopedia'!$C$2:$K$999,6)</f>
        <v>Grain Products</v>
      </c>
      <c r="D330" s="8" t="str">
        <f>VLOOKUP(A330,'Food Encyclopedia'!$C$2:$K$999,7)</f>
        <v>Commercial weaning</v>
      </c>
      <c r="E330" s="8">
        <f>VLOOKUP(A330,'Absolute Total Monosaccharide C'!$E$2:$T$999,3)</f>
        <v>0.5132</v>
      </c>
      <c r="F330" s="8">
        <f>VLOOKUP(A330,'Absolute Total Monosaccharide C'!$E$2:$T$999,4)</f>
        <v>0.018539</v>
      </c>
      <c r="G330" s="8">
        <f>VLOOKUP(A330,'Absolute Total Monosaccharide C'!$E$2:$T$999,5)</f>
        <v>0.040793</v>
      </c>
      <c r="H330" s="8">
        <f>VLOOKUP(A330,'Absolute Total Monosaccharide C'!$E$2:$T$999,6)</f>
        <v>0.011047</v>
      </c>
      <c r="I330" s="110">
        <f>VLOOKUP(A330,'Absolute Total Monosaccharide C'!$E$2:$T$999,7)</f>
        <v>0.011038</v>
      </c>
      <c r="J330" s="8">
        <f>VLOOKUP(A330,'Absolute Total Monosaccharide C'!$E$2:$T$999,8)</f>
        <v>0</v>
      </c>
      <c r="K330" s="8">
        <f>VLOOKUP(A330,'Absolute Total Monosaccharide C'!$E$2:$T$999,9)</f>
        <v>0.000563</v>
      </c>
      <c r="L330" s="8">
        <f>VLOOKUP(A330,'Absolute Total Monosaccharide C'!$E$2:$T$999,10)</f>
        <v>0</v>
      </c>
      <c r="M330" s="8">
        <f>VLOOKUP(A330,'Absolute Total Monosaccharide C'!$E$2:$T$999,11)</f>
        <v>0.005364</v>
      </c>
      <c r="N330" s="8">
        <f>VLOOKUP(A330,'Absolute Total Monosaccharide C'!$E$2:$T$999,12)</f>
        <v>0</v>
      </c>
      <c r="O330" s="8">
        <f>VLOOKUP(A330,'Absolute Total Monosaccharide C'!$E$2:$T$999,13)</f>
        <v>0</v>
      </c>
      <c r="P330" s="8">
        <f>VLOOKUP(A330,'Absolute Total Monosaccharide C'!$E$2:$T$999,14)</f>
        <v>0.008943</v>
      </c>
      <c r="Q330" s="8">
        <f>VLOOKUP(A330,'Absolute Total Monosaccharide C'!$E$2:$T$999,15)</f>
        <v>0</v>
      </c>
      <c r="R330" s="8">
        <f>VLOOKUP(A330,'Absolute Total Monosaccharide C'!$E$2:$T$999,16)</f>
        <v>0</v>
      </c>
      <c r="S330" s="110">
        <f>VLOOKUP(A330,'Absolute Total Monosaccharide C'!$E$2:$T$999,2)</f>
        <v>10.36</v>
      </c>
      <c r="T330" s="2">
        <v>0.728696756</v>
      </c>
      <c r="U330" s="8">
        <f t="shared" si="1"/>
        <v>0.022085</v>
      </c>
      <c r="V330" s="2">
        <f t="shared" si="2"/>
        <v>300</v>
      </c>
      <c r="W330" s="8">
        <f t="shared" si="3"/>
        <v>328</v>
      </c>
      <c r="X330" s="8">
        <f t="shared" si="4"/>
        <v>196</v>
      </c>
      <c r="Y330" s="8">
        <f t="shared" si="5"/>
        <v>398</v>
      </c>
      <c r="Z330" s="8">
        <f t="shared" si="6"/>
        <v>417</v>
      </c>
      <c r="AA330" s="8">
        <f t="shared" si="7"/>
        <v>524</v>
      </c>
      <c r="AB330" s="8">
        <f t="shared" si="8"/>
        <v>726</v>
      </c>
    </row>
    <row r="331" hidden="1">
      <c r="A331" s="2" t="s">
        <v>524</v>
      </c>
      <c r="B331" s="8" t="str">
        <f>VLOOKUP(A331,'Food Encyclopedia'!$C$2:$K$999,3)&amp;","&amp;VLOOKUP(A331,'Food Encyclopedia'!$C$2:$K$999,4)&amp;","&amp;VLOOKUP(A331,'Food Encyclopedia'!$C$2:$K$999,5)&amp;","&amp;VLOOKUP(A331,'Food Encyclopedia'!$C$2:$K$999,6)</f>
        <v>Bread, double fiber, whole, fresh,Oroweat,Whole Grains Double Fiber,Grain Products</v>
      </c>
      <c r="C331" s="8" t="str">
        <f>VLOOKUP(A331,'Food Encyclopedia'!$C$2:$K$999,6)</f>
        <v>Grain Products</v>
      </c>
      <c r="D331" s="8" t="str">
        <f>VLOOKUP(A331,'Food Encyclopedia'!$C$2:$K$999,7)</f>
        <v>Bread</v>
      </c>
      <c r="E331" s="8">
        <f>VLOOKUP(A331,'Absolute Total Monosaccharide C'!$E$2:$T$999,3)</f>
        <v>0.480123</v>
      </c>
      <c r="F331" s="8">
        <f>VLOOKUP(A331,'Absolute Total Monosaccharide C'!$E$2:$T$999,4)</f>
        <v>0.002882</v>
      </c>
      <c r="G331" s="8">
        <f>VLOOKUP(A331,'Absolute Total Monosaccharide C'!$E$2:$T$999,5)</f>
        <v>0.004751</v>
      </c>
      <c r="H331" s="8">
        <f>VLOOKUP(A331,'Absolute Total Monosaccharide C'!$E$2:$T$999,6)</f>
        <v>0.019953</v>
      </c>
      <c r="I331" s="110">
        <f>VLOOKUP(A331,'Absolute Total Monosaccharide C'!$E$2:$T$999,7)</f>
        <v>0.016207</v>
      </c>
      <c r="J331" s="8">
        <f>VLOOKUP(A331,'Absolute Total Monosaccharide C'!$E$2:$T$999,8)</f>
        <v>0.001419</v>
      </c>
      <c r="K331" s="111">
        <f>VLOOKUP(A331,'Absolute Total Monosaccharide C'!$E$2:$T$999,9)</f>
        <v>0.0000707</v>
      </c>
      <c r="L331" s="8">
        <f>VLOOKUP(A331,'Absolute Total Monosaccharide C'!$E$2:$T$999,10)</f>
        <v>0.000201</v>
      </c>
      <c r="M331" s="8">
        <f>VLOOKUP(A331,'Absolute Total Monosaccharide C'!$E$2:$T$999,11)</f>
        <v>0.000154</v>
      </c>
      <c r="N331" s="8">
        <f>VLOOKUP(A331,'Absolute Total Monosaccharide C'!$E$2:$T$999,12)</f>
        <v>0</v>
      </c>
      <c r="O331" s="8">
        <f>VLOOKUP(A331,'Absolute Total Monosaccharide C'!$E$2:$T$999,13)</f>
        <v>0</v>
      </c>
      <c r="P331" s="8">
        <f>VLOOKUP(A331,'Absolute Total Monosaccharide C'!$E$2:$T$999,14)</f>
        <v>0.001972</v>
      </c>
      <c r="Q331" s="8">
        <f>VLOOKUP(A331,'Absolute Total Monosaccharide C'!$E$2:$T$999,15)</f>
        <v>0</v>
      </c>
      <c r="R331" s="8">
        <f>VLOOKUP(A331,'Absolute Total Monosaccharide C'!$E$2:$T$999,16)</f>
        <v>0.000527</v>
      </c>
      <c r="S331" s="110">
        <f>VLOOKUP(A331,'Absolute Total Monosaccharide C'!$E$2:$T$999,2)</f>
        <v>10.25</v>
      </c>
      <c r="U331" s="8">
        <f t="shared" si="1"/>
        <v>0.03616</v>
      </c>
      <c r="V331" s="2">
        <f t="shared" si="2"/>
        <v>129</v>
      </c>
      <c r="W331" s="8">
        <f t="shared" si="3"/>
        <v>206</v>
      </c>
      <c r="X331" s="8">
        <f t="shared" si="4"/>
        <v>73</v>
      </c>
      <c r="Y331" s="8">
        <f t="shared" si="5"/>
        <v>540</v>
      </c>
      <c r="Z331" s="8">
        <f t="shared" si="6"/>
        <v>564</v>
      </c>
      <c r="AA331" s="8">
        <f t="shared" si="7"/>
        <v>279</v>
      </c>
      <c r="AB331" s="8">
        <f t="shared" si="8"/>
        <v>746</v>
      </c>
    </row>
    <row r="332" hidden="1">
      <c r="A332" s="2" t="s">
        <v>1245</v>
      </c>
      <c r="B332" s="8" t="str">
        <f>VLOOKUP(A332,'Food Encyclopedia'!$C$2:$K$999,3)&amp;","&amp;VLOOKUP(A332,'Food Encyclopedia'!$C$2:$K$999,4)&amp;","&amp;VLOOKUP(A332,'Food Encyclopedia'!$C$2:$K$999,5)&amp;","&amp;VLOOKUP(A332,'Food Encyclopedia'!$C$2:$K$999,6)</f>
        <v>Kamut, khorasan wheat, whole grain, dried,Bob's Red Mill,Organic Whole Grain Kamut Whole Grain: The Traditional Grain of Egypt,Grain Products</v>
      </c>
      <c r="C332" s="8" t="str">
        <f>VLOOKUP(A332,'Food Encyclopedia'!$C$2:$K$999,6)</f>
        <v>Grain Products</v>
      </c>
      <c r="D332" s="8" t="str">
        <f>VLOOKUP(A332,'Food Encyclopedia'!$C$2:$K$999,7)</f>
        <v>Grains</v>
      </c>
      <c r="E332" s="8">
        <f>VLOOKUP(A332,'Absolute Total Monosaccharide C'!$E$2:$T$999,3)</f>
        <v>0.621952</v>
      </c>
      <c r="F332" s="8">
        <f>VLOOKUP(A332,'Absolute Total Monosaccharide C'!$E$2:$T$999,4)</f>
        <v>0.003406</v>
      </c>
      <c r="G332" s="8">
        <f>VLOOKUP(A332,'Absolute Total Monosaccharide C'!$E$2:$T$999,5)</f>
        <v>0.005125</v>
      </c>
      <c r="H332" s="8">
        <f>VLOOKUP(A332,'Absolute Total Monosaccharide C'!$E$2:$T$999,6)</f>
        <v>0.012657</v>
      </c>
      <c r="I332" s="110">
        <f>VLOOKUP(A332,'Absolute Total Monosaccharide C'!$E$2:$T$999,7)</f>
        <v>0.017343</v>
      </c>
      <c r="J332" s="8">
        <f>VLOOKUP(A332,'Absolute Total Monosaccharide C'!$E$2:$T$999,8)</f>
        <v>0.000474</v>
      </c>
      <c r="K332" s="111">
        <f>VLOOKUP(A332,'Absolute Total Monosaccharide C'!$E$2:$T$999,9)</f>
        <v>0.0000678</v>
      </c>
      <c r="L332" s="111">
        <f>VLOOKUP(A332,'Absolute Total Monosaccharide C'!$E$2:$T$999,10)</f>
        <v>0.0000763</v>
      </c>
      <c r="M332" s="111">
        <f>VLOOKUP(A332,'Absolute Total Monosaccharide C'!$E$2:$T$999,11)</f>
        <v>0.0000965</v>
      </c>
      <c r="N332" s="8">
        <f>VLOOKUP(A332,'Absolute Total Monosaccharide C'!$E$2:$T$999,12)</f>
        <v>0</v>
      </c>
      <c r="O332" s="8">
        <f>VLOOKUP(A332,'Absolute Total Monosaccharide C'!$E$2:$T$999,13)</f>
        <v>0</v>
      </c>
      <c r="P332" s="8">
        <f>VLOOKUP(A332,'Absolute Total Monosaccharide C'!$E$2:$T$999,14)</f>
        <v>0.000817</v>
      </c>
      <c r="Q332" s="8">
        <f>VLOOKUP(A332,'Absolute Total Monosaccharide C'!$E$2:$T$999,15)</f>
        <v>0</v>
      </c>
      <c r="R332" s="8">
        <f>VLOOKUP(A332,'Absolute Total Monosaccharide C'!$E$2:$T$999,16)</f>
        <v>0.00051</v>
      </c>
      <c r="S332" s="110">
        <f>VLOOKUP(A332,'Absolute Total Monosaccharide C'!$E$2:$T$999,2)</f>
        <v>9.92</v>
      </c>
      <c r="U332" s="8">
        <f t="shared" si="1"/>
        <v>0.03</v>
      </c>
      <c r="V332" s="2">
        <f t="shared" si="2"/>
        <v>185</v>
      </c>
      <c r="W332" s="8">
        <f t="shared" si="3"/>
        <v>191</v>
      </c>
      <c r="X332" s="8">
        <f t="shared" si="4"/>
        <v>153</v>
      </c>
      <c r="Y332" s="8">
        <f t="shared" si="5"/>
        <v>558</v>
      </c>
      <c r="Z332" s="8">
        <f t="shared" si="6"/>
        <v>567</v>
      </c>
      <c r="AA332" s="8">
        <f t="shared" si="7"/>
        <v>344</v>
      </c>
      <c r="AB332" s="8">
        <f t="shared" si="8"/>
        <v>749</v>
      </c>
    </row>
    <row r="333" hidden="1">
      <c r="A333" s="2" t="s">
        <v>1141</v>
      </c>
      <c r="B333" s="8" t="str">
        <f>VLOOKUP(A333,'Food Encyclopedia'!$C$2:$K$999,3)&amp;","&amp;VLOOKUP(A333,'Food Encyclopedia'!$C$2:$K$999,4)&amp;","&amp;VLOOKUP(A333,'Food Encyclopedia'!$C$2:$K$999,5)&amp;","&amp;VLOOKUP(A333,'Food Encyclopedia'!$C$2:$K$999,6)</f>
        <v>Cereal, oatmeal, commercial product, fresh,Gerber,Singel grain cereal oatmeal, Supported Sitter (1st Food),Grain Products</v>
      </c>
      <c r="C333" s="8" t="str">
        <f>VLOOKUP(A333,'Food Encyclopedia'!$C$2:$K$999,6)</f>
        <v>Grain Products</v>
      </c>
      <c r="D333" s="8" t="str">
        <f>VLOOKUP(A333,'Food Encyclopedia'!$C$2:$K$999,7)</f>
        <v>Cereal</v>
      </c>
      <c r="E333" s="8">
        <f>VLOOKUP(A333,'Absolute Total Monosaccharide C'!$E$2:$T$999,3)</f>
        <v>0.841544</v>
      </c>
      <c r="F333" s="8">
        <f>VLOOKUP(A333,'Absolute Total Monosaccharide C'!$E$2:$T$999,4)</f>
        <v>0.013205</v>
      </c>
      <c r="G333" s="8">
        <f>VLOOKUP(A333,'Absolute Total Monosaccharide C'!$E$2:$T$999,5)</f>
        <v>0</v>
      </c>
      <c r="H333" s="8">
        <f>VLOOKUP(A333,'Absolute Total Monosaccharide C'!$E$2:$T$999,6)</f>
        <v>0.017121</v>
      </c>
      <c r="I333" s="110">
        <f>VLOOKUP(A333,'Absolute Total Monosaccharide C'!$E$2:$T$999,7)</f>
        <v>0.013763</v>
      </c>
      <c r="J333" s="8">
        <f>VLOOKUP(A333,'Absolute Total Monosaccharide C'!$E$2:$T$999,8)</f>
        <v>0</v>
      </c>
      <c r="K333" s="8">
        <f>VLOOKUP(A333,'Absolute Total Monosaccharide C'!$E$2:$T$999,9)</f>
        <v>0.000135</v>
      </c>
      <c r="L333" s="8">
        <f>VLOOKUP(A333,'Absolute Total Monosaccharide C'!$E$2:$T$999,10)</f>
        <v>0</v>
      </c>
      <c r="M333" s="8">
        <f>VLOOKUP(A333,'Absolute Total Monosaccharide C'!$E$2:$T$999,11)</f>
        <v>0.000471</v>
      </c>
      <c r="N333" s="8">
        <f>VLOOKUP(A333,'Absolute Total Monosaccharide C'!$E$2:$T$999,12)</f>
        <v>0</v>
      </c>
      <c r="O333" s="8">
        <f>VLOOKUP(A333,'Absolute Total Monosaccharide C'!$E$2:$T$999,13)</f>
        <v>0</v>
      </c>
      <c r="P333" s="8">
        <f>VLOOKUP(A333,'Absolute Total Monosaccharide C'!$E$2:$T$999,14)</f>
        <v>0.004972</v>
      </c>
      <c r="Q333" s="8">
        <f>VLOOKUP(A333,'Absolute Total Monosaccharide C'!$E$2:$T$999,15)</f>
        <v>0</v>
      </c>
      <c r="R333" s="8">
        <f>VLOOKUP(A333,'Absolute Total Monosaccharide C'!$E$2:$T$999,16)</f>
        <v>0</v>
      </c>
      <c r="S333" s="110">
        <f>VLOOKUP(A333,'Absolute Total Monosaccharide C'!$E$2:$T$999,2)</f>
        <v>10.12</v>
      </c>
      <c r="U333" s="8">
        <f t="shared" si="1"/>
        <v>0.030884</v>
      </c>
      <c r="V333" s="2">
        <f t="shared" si="2"/>
        <v>173</v>
      </c>
      <c r="W333" s="8">
        <f t="shared" si="3"/>
        <v>253</v>
      </c>
      <c r="X333" s="8">
        <f t="shared" si="4"/>
        <v>96</v>
      </c>
      <c r="Y333" s="8">
        <f t="shared" si="5"/>
        <v>501</v>
      </c>
      <c r="Z333" s="8">
        <f t="shared" si="6"/>
        <v>528</v>
      </c>
      <c r="AA333" s="8">
        <f t="shared" si="7"/>
        <v>349</v>
      </c>
      <c r="AB333" s="8">
        <f t="shared" si="8"/>
        <v>754</v>
      </c>
    </row>
    <row r="334" hidden="1">
      <c r="A334" s="2" t="s">
        <v>282</v>
      </c>
      <c r="B334" s="8" t="str">
        <f>VLOOKUP(A334,'Food Encyclopedia'!$C$2:$K$999,3)&amp;","&amp;VLOOKUP(A334,'Food Encyclopedia'!$C$2:$K$999,4)&amp;","&amp;VLOOKUP(A334,'Food Encyclopedia'!$C$2:$K$999,5)&amp;","&amp;VLOOKUP(A334,'Food Encyclopedia'!$C$2:$K$999,6)</f>
        <v>Cherry, sweet, whole, fresh,Organics,,Fruits</v>
      </c>
      <c r="C334" s="8" t="str">
        <f>VLOOKUP(A334,'Food Encyclopedia'!$C$2:$K$999,6)</f>
        <v>Fruits</v>
      </c>
      <c r="D334" s="8" t="str">
        <f>VLOOKUP(A334,'Food Encyclopedia'!$C$2:$K$999,7)</f>
        <v>Fruit</v>
      </c>
      <c r="E334" s="8">
        <f>VLOOKUP(A334,'Absolute Total Monosaccharide C'!$E$2:$T$999,3)</f>
        <v>0.318054</v>
      </c>
      <c r="F334" s="8">
        <f>VLOOKUP(A334,'Absolute Total Monosaccharide C'!$E$2:$T$999,4)</f>
        <v>0.007394</v>
      </c>
      <c r="G334" s="8">
        <f>VLOOKUP(A334,'Absolute Total Monosaccharide C'!$E$2:$T$999,5)</f>
        <v>0.20078</v>
      </c>
      <c r="H334" s="8">
        <f>VLOOKUP(A334,'Absolute Total Monosaccharide C'!$E$2:$T$999,6)</f>
        <v>0.00316</v>
      </c>
      <c r="I334" s="110">
        <f>VLOOKUP(A334,'Absolute Total Monosaccharide C'!$E$2:$T$999,7)</f>
        <v>0.009372</v>
      </c>
      <c r="J334" s="8">
        <f>VLOOKUP(A334,'Absolute Total Monosaccharide C'!$E$2:$T$999,8)</f>
        <v>0.00065</v>
      </c>
      <c r="K334" s="8">
        <f>VLOOKUP(A334,'Absolute Total Monosaccharide C'!$E$2:$T$999,9)</f>
        <v>0.003582</v>
      </c>
      <c r="L334" s="8">
        <f>VLOOKUP(A334,'Absolute Total Monosaccharide C'!$E$2:$T$999,10)</f>
        <v>0</v>
      </c>
      <c r="M334" s="8">
        <f>VLOOKUP(A334,'Absolute Total Monosaccharide C'!$E$2:$T$999,11)</f>
        <v>0.00879</v>
      </c>
      <c r="N334" s="8">
        <f>VLOOKUP(A334,'Absolute Total Monosaccharide C'!$E$2:$T$999,12)</f>
        <v>0</v>
      </c>
      <c r="O334" s="8">
        <f>VLOOKUP(A334,'Absolute Total Monosaccharide C'!$E$2:$T$999,13)</f>
        <v>0</v>
      </c>
      <c r="P334" s="8">
        <f>VLOOKUP(A334,'Absolute Total Monosaccharide C'!$E$2:$T$999,14)</f>
        <v>0</v>
      </c>
      <c r="Q334" s="8">
        <f>VLOOKUP(A334,'Absolute Total Monosaccharide C'!$E$2:$T$999,15)</f>
        <v>0.000374</v>
      </c>
      <c r="R334" s="8">
        <f>VLOOKUP(A334,'Absolute Total Monosaccharide C'!$E$2:$T$999,16)</f>
        <v>0</v>
      </c>
      <c r="S334" s="110">
        <f>VLOOKUP(A334,'Absolute Total Monosaccharide C'!$E$2:$T$999,2)</f>
        <v>10.45</v>
      </c>
      <c r="U334" s="8">
        <f t="shared" si="1"/>
        <v>0.012532</v>
      </c>
      <c r="V334" s="2">
        <f t="shared" si="2"/>
        <v>468</v>
      </c>
      <c r="W334" s="8">
        <f t="shared" si="3"/>
        <v>381</v>
      </c>
      <c r="X334" s="8">
        <f t="shared" si="4"/>
        <v>461</v>
      </c>
      <c r="Y334" s="8">
        <f t="shared" si="5"/>
        <v>346</v>
      </c>
      <c r="Z334" s="8">
        <f t="shared" si="6"/>
        <v>43</v>
      </c>
      <c r="AA334" s="8">
        <f t="shared" si="7"/>
        <v>842</v>
      </c>
      <c r="AB334" s="8">
        <f t="shared" si="8"/>
        <v>727</v>
      </c>
    </row>
    <row r="335" hidden="1">
      <c r="A335" s="2" t="s">
        <v>1381</v>
      </c>
      <c r="B335" s="8" t="str">
        <f>VLOOKUP(A335,'Food Encyclopedia'!$C$2:$K$999,3)&amp;","&amp;VLOOKUP(A335,'Food Encyclopedia'!$C$2:$K$999,4)&amp;","&amp;VLOOKUP(A335,'Food Encyclopedia'!$C$2:$K$999,5)&amp;","&amp;VLOOKUP(A335,'Food Encyclopedia'!$C$2:$K$999,6)</f>
        <v>Cereal, raisin bran, NA, fresh,Trader Joe's,Organic Cereal, Raisin Bran,Grain Products</v>
      </c>
      <c r="C335" s="8" t="str">
        <f>VLOOKUP(A335,'Food Encyclopedia'!$C$2:$K$999,6)</f>
        <v>Grain Products</v>
      </c>
      <c r="D335" s="8" t="str">
        <f>VLOOKUP(A335,'Food Encyclopedia'!$C$2:$K$999,7)</f>
        <v>Cereal</v>
      </c>
      <c r="E335" s="8">
        <f>VLOOKUP(A335,'Absolute Total Monosaccharide C'!$E$2:$T$999,3)</f>
        <v>0.462469</v>
      </c>
      <c r="F335" s="8">
        <f>VLOOKUP(A335,'Absolute Total Monosaccharide C'!$E$2:$T$999,4)</f>
        <v>0.002416</v>
      </c>
      <c r="G335" s="8">
        <f>VLOOKUP(A335,'Absolute Total Monosaccharide C'!$E$2:$T$999,5)</f>
        <v>0.01648</v>
      </c>
      <c r="H335" s="8">
        <f>VLOOKUP(A335,'Absolute Total Monosaccharide C'!$E$2:$T$999,6)</f>
        <v>0.016174</v>
      </c>
      <c r="I335" s="110">
        <f>VLOOKUP(A335,'Absolute Total Monosaccharide C'!$E$2:$T$999,7)</f>
        <v>0.018417</v>
      </c>
      <c r="J335" s="8">
        <f>VLOOKUP(A335,'Absolute Total Monosaccharide C'!$E$2:$T$999,8)</f>
        <v>0.000514</v>
      </c>
      <c r="K335" s="111">
        <f>VLOOKUP(A335,'Absolute Total Monosaccharide C'!$E$2:$T$999,9)</f>
        <v>0.000056</v>
      </c>
      <c r="L335" s="111">
        <f>VLOOKUP(A335,'Absolute Total Monosaccharide C'!$E$2:$T$999,10)</f>
        <v>0.0000634</v>
      </c>
      <c r="M335" s="8">
        <f>VLOOKUP(A335,'Absolute Total Monosaccharide C'!$E$2:$T$999,11)</f>
        <v>0</v>
      </c>
      <c r="N335" s="8">
        <f>VLOOKUP(A335,'Absolute Total Monosaccharide C'!$E$2:$T$999,12)</f>
        <v>0</v>
      </c>
      <c r="O335" s="8">
        <f>VLOOKUP(A335,'Absolute Total Monosaccharide C'!$E$2:$T$999,13)</f>
        <v>0</v>
      </c>
      <c r="P335" s="8">
        <f>VLOOKUP(A335,'Absolute Total Monosaccharide C'!$E$2:$T$999,14)</f>
        <v>0.000838</v>
      </c>
      <c r="Q335" s="8">
        <f>VLOOKUP(A335,'Absolute Total Monosaccharide C'!$E$2:$T$999,15)</f>
        <v>0</v>
      </c>
      <c r="R335" s="8">
        <f>VLOOKUP(A335,'Absolute Total Monosaccharide C'!$E$2:$T$999,16)</f>
        <v>0.000373</v>
      </c>
      <c r="S335" s="110">
        <f>VLOOKUP(A335,'Absolute Total Monosaccharide C'!$E$2:$T$999,2)</f>
        <v>9.875</v>
      </c>
      <c r="U335" s="8">
        <f t="shared" si="1"/>
        <v>0.034591</v>
      </c>
      <c r="V335" s="2">
        <f t="shared" si="2"/>
        <v>143</v>
      </c>
      <c r="W335" s="8">
        <f t="shared" si="3"/>
        <v>169</v>
      </c>
      <c r="X335" s="8">
        <f t="shared" si="4"/>
        <v>104</v>
      </c>
      <c r="Y335" s="8">
        <f t="shared" si="5"/>
        <v>589</v>
      </c>
      <c r="Z335" s="8">
        <f t="shared" si="6"/>
        <v>576</v>
      </c>
      <c r="AA335" s="8">
        <f t="shared" si="7"/>
        <v>273</v>
      </c>
      <c r="AB335" s="8">
        <f t="shared" si="8"/>
        <v>758</v>
      </c>
    </row>
    <row r="336" hidden="1">
      <c r="A336" s="2" t="s">
        <v>928</v>
      </c>
      <c r="B336" s="8" t="str">
        <f>VLOOKUP(A336,'Food Encyclopedia'!$C$2:$K$999,3)&amp;","&amp;VLOOKUP(A336,'Food Encyclopedia'!$C$2:$K$999,4)&amp;","&amp;VLOOKUP(A336,'Food Encyclopedia'!$C$2:$K$999,5)&amp;","&amp;VLOOKUP(A336,'Food Encyclopedia'!$C$2:$K$999,6)</f>
        <v>Organic baby food, commercial product, pouch,Plum Organics,Apples (1/3), rasins (23), quinoa (1 1/4 tsp), Stage 2 (6+ months),Fruits</v>
      </c>
      <c r="C336" s="8" t="str">
        <f>VLOOKUP(A336,'Food Encyclopedia'!$C$2:$K$999,6)</f>
        <v>Fruits</v>
      </c>
      <c r="D336" s="8" t="str">
        <f>VLOOKUP(A336,'Food Encyclopedia'!$C$2:$K$999,7)</f>
        <v>Commercial weaning</v>
      </c>
      <c r="E336" s="8">
        <f>VLOOKUP(A336,'Absolute Total Monosaccharide C'!$E$2:$T$999,3)</f>
        <v>0.35969</v>
      </c>
      <c r="F336" s="8">
        <f>VLOOKUP(A336,'Absolute Total Monosaccharide C'!$E$2:$T$999,4)</f>
        <v>0.008927</v>
      </c>
      <c r="G336" s="8">
        <f>VLOOKUP(A336,'Absolute Total Monosaccharide C'!$E$2:$T$999,5)</f>
        <v>0.101527</v>
      </c>
      <c r="H336" s="8">
        <f>VLOOKUP(A336,'Absolute Total Monosaccharide C'!$E$2:$T$999,6)</f>
        <v>0.006339</v>
      </c>
      <c r="I336" s="110">
        <f>VLOOKUP(A336,'Absolute Total Monosaccharide C'!$E$2:$T$999,7)</f>
        <v>0.009064</v>
      </c>
      <c r="J336" s="8">
        <f>VLOOKUP(A336,'Absolute Total Monosaccharide C'!$E$2:$T$999,8)</f>
        <v>0</v>
      </c>
      <c r="K336" s="8">
        <f>VLOOKUP(A336,'Absolute Total Monosaccharide C'!$E$2:$T$999,9)</f>
        <v>0.000767</v>
      </c>
      <c r="L336" s="8">
        <f>VLOOKUP(A336,'Absolute Total Monosaccharide C'!$E$2:$T$999,10)</f>
        <v>0</v>
      </c>
      <c r="M336" s="8">
        <f>VLOOKUP(A336,'Absolute Total Monosaccharide C'!$E$2:$T$999,11)</f>
        <v>0.009163</v>
      </c>
      <c r="N336" s="8">
        <f>VLOOKUP(A336,'Absolute Total Monosaccharide C'!$E$2:$T$999,12)</f>
        <v>0</v>
      </c>
      <c r="O336" s="8">
        <f>VLOOKUP(A336,'Absolute Total Monosaccharide C'!$E$2:$T$999,13)</f>
        <v>0</v>
      </c>
      <c r="P336" s="8">
        <f>VLOOKUP(A336,'Absolute Total Monosaccharide C'!$E$2:$T$999,14)</f>
        <v>0.000493</v>
      </c>
      <c r="Q336" s="8">
        <f>VLOOKUP(A336,'Absolute Total Monosaccharide C'!$E$2:$T$999,15)</f>
        <v>0</v>
      </c>
      <c r="R336" s="8">
        <f>VLOOKUP(A336,'Absolute Total Monosaccharide C'!$E$2:$T$999,16)</f>
        <v>0</v>
      </c>
      <c r="S336" s="110">
        <f>VLOOKUP(A336,'Absolute Total Monosaccharide C'!$E$2:$T$999,2)</f>
        <v>10.36</v>
      </c>
      <c r="T336" s="2">
        <v>0.980652544</v>
      </c>
      <c r="U336" s="8">
        <f t="shared" si="1"/>
        <v>0.015403</v>
      </c>
      <c r="V336" s="2">
        <f t="shared" si="2"/>
        <v>415</v>
      </c>
      <c r="W336" s="8">
        <f t="shared" si="3"/>
        <v>393</v>
      </c>
      <c r="X336" s="8">
        <f t="shared" si="4"/>
        <v>340</v>
      </c>
      <c r="Y336" s="8">
        <f t="shared" si="5"/>
        <v>336</v>
      </c>
      <c r="Z336" s="8">
        <f t="shared" si="6"/>
        <v>365</v>
      </c>
      <c r="AA336" s="8">
        <f t="shared" si="7"/>
        <v>733</v>
      </c>
      <c r="AB336" s="8">
        <f t="shared" si="8"/>
        <v>729</v>
      </c>
    </row>
    <row r="337" hidden="1">
      <c r="A337" s="2" t="s">
        <v>569</v>
      </c>
      <c r="B337" s="8" t="str">
        <f>VLOOKUP(A337,'Food Encyclopedia'!$C$2:$K$999,3)&amp;","&amp;VLOOKUP(A337,'Food Encyclopedia'!$C$2:$K$999,4)&amp;","&amp;VLOOKUP(A337,'Food Encyclopedia'!$C$2:$K$999,5)&amp;","&amp;VLOOKUP(A337,'Food Encyclopedia'!$C$2:$K$999,6)</f>
        <v>Tortillas, whole wheat, whole, fresh,Guerrero,Tortillas de Harina Integral,Grain Products</v>
      </c>
      <c r="C337" s="8" t="str">
        <f>VLOOKUP(A337,'Food Encyclopedia'!$C$2:$K$999,6)</f>
        <v>Grain Products</v>
      </c>
      <c r="D337" s="8" t="str">
        <f>VLOOKUP(A337,'Food Encyclopedia'!$C$2:$K$999,7)</f>
        <v>Bread</v>
      </c>
      <c r="E337" s="8">
        <f>VLOOKUP(A337,'Absolute Total Monosaccharide C'!$E$2:$T$999,3)</f>
        <v>0.44264</v>
      </c>
      <c r="F337" s="8">
        <f>VLOOKUP(A337,'Absolute Total Monosaccharide C'!$E$2:$T$999,4)</f>
        <v>0</v>
      </c>
      <c r="G337" s="8">
        <f>VLOOKUP(A337,'Absolute Total Monosaccharide C'!$E$2:$T$999,5)</f>
        <v>0.002832</v>
      </c>
      <c r="H337" s="8">
        <f>VLOOKUP(A337,'Absolute Total Monosaccharide C'!$E$2:$T$999,6)</f>
        <v>0.014015</v>
      </c>
      <c r="I337" s="110">
        <f>VLOOKUP(A337,'Absolute Total Monosaccharide C'!$E$2:$T$999,7)</f>
        <v>0.016447</v>
      </c>
      <c r="J337" s="8">
        <f>VLOOKUP(A337,'Absolute Total Monosaccharide C'!$E$2:$T$999,8)</f>
        <v>0.000401</v>
      </c>
      <c r="K337" s="111">
        <f>VLOOKUP(A337,'Absolute Total Monosaccharide C'!$E$2:$T$999,9)</f>
        <v>0.0000579</v>
      </c>
      <c r="L337" s="8">
        <f>VLOOKUP(A337,'Absolute Total Monosaccharide C'!$E$2:$T$999,10)</f>
        <v>0</v>
      </c>
      <c r="M337" s="111">
        <f>VLOOKUP(A337,'Absolute Total Monosaccharide C'!$E$2:$T$999,11)</f>
        <v>0.0000921</v>
      </c>
      <c r="N337" s="8">
        <f>VLOOKUP(A337,'Absolute Total Monosaccharide C'!$E$2:$T$999,12)</f>
        <v>0</v>
      </c>
      <c r="O337" s="8">
        <f>VLOOKUP(A337,'Absolute Total Monosaccharide C'!$E$2:$T$999,13)</f>
        <v>0</v>
      </c>
      <c r="P337" s="8">
        <f>VLOOKUP(A337,'Absolute Total Monosaccharide C'!$E$2:$T$999,14)</f>
        <v>0.000842</v>
      </c>
      <c r="Q337" s="8">
        <f>VLOOKUP(A337,'Absolute Total Monosaccharide C'!$E$2:$T$999,15)</f>
        <v>0</v>
      </c>
      <c r="R337" s="8">
        <f>VLOOKUP(A337,'Absolute Total Monosaccharide C'!$E$2:$T$999,16)</f>
        <v>0.000443</v>
      </c>
      <c r="S337" s="110">
        <f>VLOOKUP(A337,'Absolute Total Monosaccharide C'!$E$2:$T$999,2)</f>
        <v>10.24</v>
      </c>
      <c r="U337" s="8">
        <f t="shared" si="1"/>
        <v>0.030462</v>
      </c>
      <c r="V337" s="2">
        <f t="shared" si="2"/>
        <v>180</v>
      </c>
      <c r="W337" s="8">
        <f t="shared" si="3"/>
        <v>201</v>
      </c>
      <c r="X337" s="8">
        <f t="shared" si="4"/>
        <v>132</v>
      </c>
      <c r="Y337" s="8">
        <f t="shared" si="5"/>
        <v>560</v>
      </c>
      <c r="Z337" s="8">
        <f t="shared" si="6"/>
        <v>574</v>
      </c>
      <c r="AA337" s="8">
        <f t="shared" si="7"/>
        <v>333</v>
      </c>
      <c r="AB337" s="8">
        <f t="shared" si="8"/>
        <v>761</v>
      </c>
    </row>
    <row r="338" hidden="1">
      <c r="A338" s="2" t="s">
        <v>968</v>
      </c>
      <c r="B338" s="8" t="str">
        <f>VLOOKUP(A338,'Food Encyclopedia'!$C$2:$K$999,3)&amp;","&amp;VLOOKUP(A338,'Food Encyclopedia'!$C$2:$K$999,4)&amp;","&amp;VLOOKUP(A338,'Food Encyclopedia'!$C$2:$K$999,5)&amp;","&amp;VLOOKUP(A338,'Food Encyclopedia'!$C$2:$K$999,6)</f>
        <v>GoGo Squeez, commercial product, pouch,Materne,Apple Apple-fruit on the go,Fruits</v>
      </c>
      <c r="C338" s="8" t="str">
        <f>VLOOKUP(A338,'Food Encyclopedia'!$C$2:$K$999,6)</f>
        <v>Fruits</v>
      </c>
      <c r="D338" s="8" t="str">
        <f>VLOOKUP(A338,'Food Encyclopedia'!$C$2:$K$999,7)</f>
        <v>Commercial weaning</v>
      </c>
      <c r="E338" s="8">
        <f>VLOOKUP(A338,'Absolute Total Monosaccharide C'!$E$2:$T$999,3)</f>
        <v>0.196984</v>
      </c>
      <c r="F338" s="8">
        <f>VLOOKUP(A338,'Absolute Total Monosaccharide C'!$E$2:$T$999,4)</f>
        <v>0.007892</v>
      </c>
      <c r="G338" s="8">
        <f>VLOOKUP(A338,'Absolute Total Monosaccharide C'!$E$2:$T$999,5)</f>
        <v>0.163374</v>
      </c>
      <c r="H338" s="8">
        <f>VLOOKUP(A338,'Absolute Total Monosaccharide C'!$E$2:$T$999,6)</f>
        <v>0.008164</v>
      </c>
      <c r="I338" s="110">
        <f>VLOOKUP(A338,'Absolute Total Monosaccharide C'!$E$2:$T$999,7)</f>
        <v>0.007628</v>
      </c>
      <c r="J338" s="8">
        <f>VLOOKUP(A338,'Absolute Total Monosaccharide C'!$E$2:$T$999,8)</f>
        <v>0</v>
      </c>
      <c r="K338" s="8">
        <f>VLOOKUP(A338,'Absolute Total Monosaccharide C'!$E$2:$T$999,9)</f>
        <v>0.000648</v>
      </c>
      <c r="L338" s="8">
        <f>VLOOKUP(A338,'Absolute Total Monosaccharide C'!$E$2:$T$999,10)</f>
        <v>0</v>
      </c>
      <c r="M338" s="8">
        <f>VLOOKUP(A338,'Absolute Total Monosaccharide C'!$E$2:$T$999,11)</f>
        <v>0.011839</v>
      </c>
      <c r="N338" s="8">
        <f>VLOOKUP(A338,'Absolute Total Monosaccharide C'!$E$2:$T$999,12)</f>
        <v>0</v>
      </c>
      <c r="O338" s="8">
        <f>VLOOKUP(A338,'Absolute Total Monosaccharide C'!$E$2:$T$999,13)</f>
        <v>0</v>
      </c>
      <c r="P338" s="8">
        <f>VLOOKUP(A338,'Absolute Total Monosaccharide C'!$E$2:$T$999,14)</f>
        <v>0</v>
      </c>
      <c r="Q338" s="8">
        <f>VLOOKUP(A338,'Absolute Total Monosaccharide C'!$E$2:$T$999,15)</f>
        <v>0</v>
      </c>
      <c r="R338" s="8">
        <f>VLOOKUP(A338,'Absolute Total Monosaccharide C'!$E$2:$T$999,16)</f>
        <v>0</v>
      </c>
      <c r="S338" s="110">
        <f>VLOOKUP(A338,'Absolute Total Monosaccharide C'!$E$2:$T$999,2)</f>
        <v>9.98</v>
      </c>
      <c r="U338" s="8">
        <f t="shared" si="1"/>
        <v>0.015792</v>
      </c>
      <c r="V338" s="2">
        <f t="shared" si="2"/>
        <v>405</v>
      </c>
      <c r="W338" s="8">
        <f t="shared" si="3"/>
        <v>433</v>
      </c>
      <c r="X338" s="8">
        <f t="shared" si="4"/>
        <v>265</v>
      </c>
      <c r="Y338" s="8">
        <f t="shared" si="5"/>
        <v>288</v>
      </c>
      <c r="Z338" s="8">
        <f t="shared" si="6"/>
        <v>396</v>
      </c>
      <c r="AA338" s="8">
        <f t="shared" si="7"/>
        <v>698</v>
      </c>
      <c r="AB338" s="8">
        <f t="shared" si="8"/>
        <v>721</v>
      </c>
    </row>
    <row r="339" hidden="1">
      <c r="A339" s="2" t="s">
        <v>1083</v>
      </c>
      <c r="B339" s="8" t="str">
        <f>VLOOKUP(A339,'Food Encyclopedia'!$C$2:$K$999,3)&amp;","&amp;VLOOKUP(A339,'Food Encyclopedia'!$C$2:$K$999,4)&amp;","&amp;VLOOKUP(A339,'Food Encyclopedia'!$C$2:$K$999,5)&amp;","&amp;VLOOKUP(A339,'Food Encyclopedia'!$C$2:$K$999,6)</f>
        <v>baby food blend, commercial product, pouch,Gerber Organic,Apple (3/5), raspberries (3 1/2), acai berry (1), sitter (2nd foods),Fruits</v>
      </c>
      <c r="C339" s="8" t="str">
        <f>VLOOKUP(A339,'Food Encyclopedia'!$C$2:$K$999,6)</f>
        <v>Fruits</v>
      </c>
      <c r="D339" s="8" t="str">
        <f>VLOOKUP(A339,'Food Encyclopedia'!$C$2:$K$999,7)</f>
        <v>Commercial weaning</v>
      </c>
      <c r="E339" s="8">
        <f>VLOOKUP(A339,'Absolute Total Monosaccharide C'!$E$2:$T$999,3)</f>
        <v>0.152121</v>
      </c>
      <c r="F339" s="8">
        <f>VLOOKUP(A339,'Absolute Total Monosaccharide C'!$E$2:$T$999,4)</f>
        <v>0.004788</v>
      </c>
      <c r="G339" s="8">
        <f>VLOOKUP(A339,'Absolute Total Monosaccharide C'!$E$2:$T$999,5)</f>
        <v>0.089279</v>
      </c>
      <c r="H339" s="8">
        <f>VLOOKUP(A339,'Absolute Total Monosaccharide C'!$E$2:$T$999,6)</f>
        <v>0.00795</v>
      </c>
      <c r="I339" s="110">
        <f>VLOOKUP(A339,'Absolute Total Monosaccharide C'!$E$2:$T$999,7)</f>
        <v>0.006288</v>
      </c>
      <c r="J339" s="8">
        <f>VLOOKUP(A339,'Absolute Total Monosaccharide C'!$E$2:$T$999,8)</f>
        <v>0</v>
      </c>
      <c r="K339" s="8">
        <f>VLOOKUP(A339,'Absolute Total Monosaccharide C'!$E$2:$T$999,9)</f>
        <v>0.001493</v>
      </c>
      <c r="L339" s="8">
        <f>VLOOKUP(A339,'Absolute Total Monosaccharide C'!$E$2:$T$999,10)</f>
        <v>0</v>
      </c>
      <c r="M339" s="8">
        <f>VLOOKUP(A339,'Absolute Total Monosaccharide C'!$E$2:$T$999,11)</f>
        <v>0.013883</v>
      </c>
      <c r="N339" s="8">
        <f>VLOOKUP(A339,'Absolute Total Monosaccharide C'!$E$2:$T$999,12)</f>
        <v>0</v>
      </c>
      <c r="O339" s="8">
        <f>VLOOKUP(A339,'Absolute Total Monosaccharide C'!$E$2:$T$999,13)</f>
        <v>0</v>
      </c>
      <c r="P339" s="8">
        <f>VLOOKUP(A339,'Absolute Total Monosaccharide C'!$E$2:$T$999,14)</f>
        <v>0</v>
      </c>
      <c r="Q339" s="8">
        <f>VLOOKUP(A339,'Absolute Total Monosaccharide C'!$E$2:$T$999,15)</f>
        <v>0</v>
      </c>
      <c r="R339" s="8">
        <f>VLOOKUP(A339,'Absolute Total Monosaccharide C'!$E$2:$T$999,16)</f>
        <v>0.000294</v>
      </c>
      <c r="S339" s="110">
        <f>VLOOKUP(A339,'Absolute Total Monosaccharide C'!$E$2:$T$999,2)</f>
        <v>10.05</v>
      </c>
      <c r="U339" s="8">
        <f t="shared" si="1"/>
        <v>0.014238</v>
      </c>
      <c r="V339" s="2">
        <f t="shared" si="2"/>
        <v>434</v>
      </c>
      <c r="W339" s="8">
        <f t="shared" si="3"/>
        <v>479</v>
      </c>
      <c r="X339" s="8">
        <f t="shared" si="4"/>
        <v>276</v>
      </c>
      <c r="Y339" s="8">
        <f t="shared" si="5"/>
        <v>246</v>
      </c>
      <c r="Z339" s="8">
        <f t="shared" si="6"/>
        <v>196</v>
      </c>
      <c r="AA339" s="8">
        <f t="shared" si="7"/>
        <v>755</v>
      </c>
      <c r="AB339" s="8">
        <f t="shared" si="8"/>
        <v>725</v>
      </c>
    </row>
    <row r="340" hidden="1">
      <c r="A340" s="2" t="s">
        <v>841</v>
      </c>
      <c r="B340" s="8" t="str">
        <f>VLOOKUP(A340,'Food Encyclopedia'!$C$2:$K$999,3)&amp;","&amp;VLOOKUP(A340,'Food Encyclopedia'!$C$2:$K$999,4)&amp;","&amp;VLOOKUP(A340,'Food Encyclopedia'!$C$2:$K$999,5)&amp;","&amp;VLOOKUP(A340,'Food Encyclopedia'!$C$2:$K$999,6)</f>
        <v>Organic Baby Food, commercial product, pouch,Organics Happy Baby,Pears (1/3), cubed pumpkin (2 tbsp), peaches (4 tsp), granola (2 tsp), water (1 tbsp), Stage 2 (6+ months) meal,Fruits</v>
      </c>
      <c r="C340" s="8" t="str">
        <f>VLOOKUP(A340,'Food Encyclopedia'!$C$2:$K$999,6)</f>
        <v>Fruits</v>
      </c>
      <c r="D340" s="8" t="str">
        <f>VLOOKUP(A340,'Food Encyclopedia'!$C$2:$K$999,7)</f>
        <v>Commercial weaning</v>
      </c>
      <c r="E340" s="8">
        <f>VLOOKUP(A340,'Absolute Total Monosaccharide C'!$E$2:$T$999,3)</f>
        <v>0.489789</v>
      </c>
      <c r="F340" s="8">
        <f>VLOOKUP(A340,'Absolute Total Monosaccharide C'!$E$2:$T$999,4)</f>
        <v>0.011751</v>
      </c>
      <c r="G340" s="8">
        <f>VLOOKUP(A340,'Absolute Total Monosaccharide C'!$E$2:$T$999,5)</f>
        <v>0.209899</v>
      </c>
      <c r="H340" s="8">
        <f>VLOOKUP(A340,'Absolute Total Monosaccharide C'!$E$2:$T$999,6)</f>
        <v>0.008872</v>
      </c>
      <c r="I340" s="110">
        <f>VLOOKUP(A340,'Absolute Total Monosaccharide C'!$E$2:$T$999,7)</f>
        <v>0.009286</v>
      </c>
      <c r="J340" s="8">
        <f>VLOOKUP(A340,'Absolute Total Monosaccharide C'!$E$2:$T$999,8)</f>
        <v>0</v>
      </c>
      <c r="K340" s="8">
        <f>VLOOKUP(A340,'Absolute Total Monosaccharide C'!$E$2:$T$999,9)</f>
        <v>0.000521</v>
      </c>
      <c r="L340" s="8">
        <f>VLOOKUP(A340,'Absolute Total Monosaccharide C'!$E$2:$T$999,10)</f>
        <v>0</v>
      </c>
      <c r="M340" s="8">
        <f>VLOOKUP(A340,'Absolute Total Monosaccharide C'!$E$2:$T$999,11)</f>
        <v>0.007903</v>
      </c>
      <c r="N340" s="8">
        <f>VLOOKUP(A340,'Absolute Total Monosaccharide C'!$E$2:$T$999,12)</f>
        <v>0</v>
      </c>
      <c r="O340" s="8">
        <f>VLOOKUP(A340,'Absolute Total Monosaccharide C'!$E$2:$T$999,13)</f>
        <v>0</v>
      </c>
      <c r="P340" s="8">
        <f>VLOOKUP(A340,'Absolute Total Monosaccharide C'!$E$2:$T$999,14)</f>
        <v>0.000748</v>
      </c>
      <c r="Q340" s="8">
        <f>VLOOKUP(A340,'Absolute Total Monosaccharide C'!$E$2:$T$999,15)</f>
        <v>0.000759</v>
      </c>
      <c r="R340" s="8">
        <f>VLOOKUP(A340,'Absolute Total Monosaccharide C'!$E$2:$T$999,16)</f>
        <v>0</v>
      </c>
      <c r="S340" s="110">
        <f>VLOOKUP(A340,'Absolute Total Monosaccharide C'!$E$2:$T$999,2)</f>
        <v>10.18</v>
      </c>
      <c r="T340" s="2">
        <v>0.815313236</v>
      </c>
      <c r="U340" s="8">
        <f t="shared" si="1"/>
        <v>0.018158</v>
      </c>
      <c r="V340" s="2">
        <f t="shared" si="2"/>
        <v>372</v>
      </c>
      <c r="W340" s="8">
        <f t="shared" si="3"/>
        <v>383</v>
      </c>
      <c r="X340" s="8">
        <f t="shared" si="4"/>
        <v>248</v>
      </c>
      <c r="Y340" s="8">
        <f t="shared" si="5"/>
        <v>355</v>
      </c>
      <c r="Z340" s="8">
        <f t="shared" si="6"/>
        <v>433</v>
      </c>
      <c r="AA340" s="8">
        <f t="shared" si="7"/>
        <v>631</v>
      </c>
      <c r="AB340" s="8">
        <f t="shared" si="8"/>
        <v>738</v>
      </c>
    </row>
    <row r="341" hidden="1">
      <c r="A341" s="2" t="s">
        <v>1237</v>
      </c>
      <c r="B341" s="8" t="str">
        <f>VLOOKUP(A341,'Food Encyclopedia'!$C$2:$K$999,3)&amp;","&amp;VLOOKUP(A341,'Food Encyclopedia'!$C$2:$K$999,4)&amp;","&amp;VLOOKUP(A341,'Food Encyclopedia'!$C$2:$K$999,5)&amp;","&amp;VLOOKUP(A341,'Food Encyclopedia'!$C$2:$K$999,6)</f>
        <v>Buckwheat, creamy, whole grain hot cereal, dried,Bob's Red Mill,Organic Creamy Buckwheat Hot Cereal: Whole Grain Gluten Free,Grain Products</v>
      </c>
      <c r="C341" s="8" t="str">
        <f>VLOOKUP(A341,'Food Encyclopedia'!$C$2:$K$999,6)</f>
        <v>Grain Products</v>
      </c>
      <c r="D341" s="8" t="str">
        <f>VLOOKUP(A341,'Food Encyclopedia'!$C$2:$K$999,7)</f>
        <v>Cereal</v>
      </c>
      <c r="E341" s="8">
        <f>VLOOKUP(A341,'Absolute Total Monosaccharide C'!$E$2:$T$999,3)</f>
        <v>0.596802</v>
      </c>
      <c r="F341" s="8">
        <f>VLOOKUP(A341,'Absolute Total Monosaccharide C'!$E$2:$T$999,4)</f>
        <v>0.008478</v>
      </c>
      <c r="G341" s="8">
        <f>VLOOKUP(A341,'Absolute Total Monosaccharide C'!$E$2:$T$999,5)</f>
        <v>0.003687</v>
      </c>
      <c r="H341" s="8">
        <f>VLOOKUP(A341,'Absolute Total Monosaccharide C'!$E$2:$T$999,6)</f>
        <v>0.001338</v>
      </c>
      <c r="I341" s="110">
        <f>VLOOKUP(A341,'Absolute Total Monosaccharide C'!$E$2:$T$999,7)</f>
        <v>0.012071</v>
      </c>
      <c r="J341" s="8">
        <f>VLOOKUP(A341,'Absolute Total Monosaccharide C'!$E$2:$T$999,8)</f>
        <v>0.000397</v>
      </c>
      <c r="K341" s="8">
        <f>VLOOKUP(A341,'Absolute Total Monosaccharide C'!$E$2:$T$999,9)</f>
        <v>0.000521</v>
      </c>
      <c r="L341" s="111">
        <f>VLOOKUP(A341,'Absolute Total Monosaccharide C'!$E$2:$T$999,10)</f>
        <v>0.0000507</v>
      </c>
      <c r="M341" s="8">
        <f>VLOOKUP(A341,'Absolute Total Monosaccharide C'!$E$2:$T$999,11)</f>
        <v>0.000793</v>
      </c>
      <c r="N341" s="8">
        <f>VLOOKUP(A341,'Absolute Total Monosaccharide C'!$E$2:$T$999,12)</f>
        <v>0</v>
      </c>
      <c r="O341" s="8">
        <f>VLOOKUP(A341,'Absolute Total Monosaccharide C'!$E$2:$T$999,13)</f>
        <v>0</v>
      </c>
      <c r="P341" s="8">
        <f>VLOOKUP(A341,'Absolute Total Monosaccharide C'!$E$2:$T$999,14)</f>
        <v>0.000462</v>
      </c>
      <c r="Q341" s="8">
        <f>VLOOKUP(A341,'Absolute Total Monosaccharide C'!$E$2:$T$999,15)</f>
        <v>0</v>
      </c>
      <c r="R341" s="8">
        <f>VLOOKUP(A341,'Absolute Total Monosaccharide C'!$E$2:$T$999,16)</f>
        <v>0.000539</v>
      </c>
      <c r="S341" s="110">
        <f>VLOOKUP(A341,'Absolute Total Monosaccharide C'!$E$2:$T$999,2)</f>
        <v>10.276</v>
      </c>
      <c r="U341" s="8">
        <f t="shared" si="1"/>
        <v>0.013409</v>
      </c>
      <c r="V341" s="2">
        <f t="shared" si="2"/>
        <v>445</v>
      </c>
      <c r="W341" s="8">
        <f t="shared" si="3"/>
        <v>292</v>
      </c>
      <c r="X341" s="8">
        <f t="shared" si="4"/>
        <v>575</v>
      </c>
      <c r="Y341" s="8">
        <f t="shared" si="5"/>
        <v>481</v>
      </c>
      <c r="Z341" s="8">
        <f t="shared" si="6"/>
        <v>433</v>
      </c>
      <c r="AA341" s="8">
        <f t="shared" si="7"/>
        <v>867</v>
      </c>
      <c r="AB341" s="8">
        <f t="shared" si="8"/>
        <v>773</v>
      </c>
    </row>
    <row r="342" hidden="1">
      <c r="A342" s="2" t="s">
        <v>1173</v>
      </c>
      <c r="B342" s="8" t="str">
        <f>VLOOKUP(A342,'Food Encyclopedia'!$C$2:$K$999,3)&amp;","&amp;VLOOKUP(A342,'Food Encyclopedia'!$C$2:$K$999,4)&amp;","&amp;VLOOKUP(A342,'Food Encyclopedia'!$C$2:$K$999,5)&amp;","&amp;VLOOKUP(A342,'Food Encyclopedia'!$C$2:$K$999,6)</f>
        <v>Pasta, spaghetti (no. 5), NA , dried,Barilla,,Grain Products</v>
      </c>
      <c r="C342" s="8" t="str">
        <f>VLOOKUP(A342,'Food Encyclopedia'!$C$2:$K$999,6)</f>
        <v>Grain Products</v>
      </c>
      <c r="D342" s="8" t="str">
        <f>VLOOKUP(A342,'Food Encyclopedia'!$C$2:$K$999,7)</f>
        <v>Pasta</v>
      </c>
      <c r="E342" s="8">
        <f>VLOOKUP(A342,'Absolute Total Monosaccharide C'!$E$2:$T$999,3)</f>
        <v>0.595545</v>
      </c>
      <c r="F342" s="8">
        <f>VLOOKUP(A342,'Absolute Total Monosaccharide C'!$E$2:$T$999,4)</f>
        <v>0.003368</v>
      </c>
      <c r="G342" s="8">
        <f>VLOOKUP(A342,'Absolute Total Monosaccharide C'!$E$2:$T$999,5)</f>
        <v>0.003595</v>
      </c>
      <c r="H342" s="8">
        <f>VLOOKUP(A342,'Absolute Total Monosaccharide C'!$E$2:$T$999,6)</f>
        <v>0.008587</v>
      </c>
      <c r="I342" s="110">
        <f>VLOOKUP(A342,'Absolute Total Monosaccharide C'!$E$2:$T$999,7)</f>
        <v>0.017538</v>
      </c>
      <c r="J342" s="8">
        <f>VLOOKUP(A342,'Absolute Total Monosaccharide C'!$E$2:$T$999,8)</f>
        <v>0.000277</v>
      </c>
      <c r="K342" s="111">
        <f>VLOOKUP(A342,'Absolute Total Monosaccharide C'!$E$2:$T$999,9)</f>
        <v>0.0000336</v>
      </c>
      <c r="L342" s="111">
        <f>VLOOKUP(A342,'Absolute Total Monosaccharide C'!$E$2:$T$999,10)</f>
        <v>0.0000399</v>
      </c>
      <c r="M342" s="111">
        <f>VLOOKUP(A342,'Absolute Total Monosaccharide C'!$E$2:$T$999,11)</f>
        <v>0.0000404</v>
      </c>
      <c r="N342" s="8">
        <f>VLOOKUP(A342,'Absolute Total Monosaccharide C'!$E$2:$T$999,12)</f>
        <v>0</v>
      </c>
      <c r="O342" s="8">
        <f>VLOOKUP(A342,'Absolute Total Monosaccharide C'!$E$2:$T$999,13)</f>
        <v>0</v>
      </c>
      <c r="P342" s="8">
        <f>VLOOKUP(A342,'Absolute Total Monosaccharide C'!$E$2:$T$999,14)</f>
        <v>0.000829</v>
      </c>
      <c r="Q342" s="8">
        <f>VLOOKUP(A342,'Absolute Total Monosaccharide C'!$E$2:$T$999,15)</f>
        <v>0</v>
      </c>
      <c r="R342" s="8">
        <f>VLOOKUP(A342,'Absolute Total Monosaccharide C'!$E$2:$T$999,16)</f>
        <v>0.000387</v>
      </c>
      <c r="S342" s="110">
        <f>VLOOKUP(A342,'Absolute Total Monosaccharide C'!$E$2:$T$999,2)</f>
        <v>10.14</v>
      </c>
      <c r="U342" s="8">
        <f t="shared" si="1"/>
        <v>0.026125</v>
      </c>
      <c r="V342" s="2">
        <f t="shared" si="2"/>
        <v>237</v>
      </c>
      <c r="W342" s="8">
        <f t="shared" si="3"/>
        <v>186</v>
      </c>
      <c r="X342" s="8">
        <f t="shared" si="4"/>
        <v>256</v>
      </c>
      <c r="Y342" s="8">
        <f t="shared" si="5"/>
        <v>583</v>
      </c>
      <c r="Z342" s="8">
        <f t="shared" si="6"/>
        <v>602</v>
      </c>
      <c r="AA342" s="8">
        <f t="shared" si="7"/>
        <v>442</v>
      </c>
      <c r="AB342" s="8">
        <f t="shared" si="8"/>
        <v>769</v>
      </c>
    </row>
    <row r="343" hidden="1">
      <c r="A343" s="2" t="s">
        <v>126</v>
      </c>
      <c r="B343" s="8" t="str">
        <f>VLOOKUP(A343,'Food Encyclopedia'!$C$2:$K$999,3)&amp;","&amp;VLOOKUP(A343,'Food Encyclopedia'!$C$2:$K$999,4)&amp;","&amp;VLOOKUP(A343,'Food Encyclopedia'!$C$2:$K$999,5)&amp;","&amp;VLOOKUP(A343,'Food Encyclopedia'!$C$2:$K$999,6)</f>
        <v>Apple, fuji, flesh only, fresh,NA,,Fruits</v>
      </c>
      <c r="C343" s="8" t="str">
        <f>VLOOKUP(A343,'Food Encyclopedia'!$C$2:$K$999,6)</f>
        <v>Fruits</v>
      </c>
      <c r="D343" s="8" t="str">
        <f>VLOOKUP(A343,'Food Encyclopedia'!$C$2:$K$999,7)</f>
        <v>Fruit</v>
      </c>
      <c r="E343" s="8">
        <f>VLOOKUP(A343,'Absolute Total Monosaccharide C'!$E$2:$T$999,3)</f>
        <v>0.179707</v>
      </c>
      <c r="F343" s="8">
        <f>VLOOKUP(A343,'Absolute Total Monosaccharide C'!$E$2:$T$999,4)</f>
        <v>0.008949</v>
      </c>
      <c r="G343" s="8">
        <f>VLOOKUP(A343,'Absolute Total Monosaccharide C'!$E$2:$T$999,5)</f>
        <v>0.183108</v>
      </c>
      <c r="H343" s="8">
        <f>VLOOKUP(A343,'Absolute Total Monosaccharide C'!$E$2:$T$999,6)</f>
        <v>0.011877</v>
      </c>
      <c r="I343" s="110">
        <f>VLOOKUP(A343,'Absolute Total Monosaccharide C'!$E$2:$T$999,7)</f>
        <v>0.008112</v>
      </c>
      <c r="J343" s="8">
        <f>VLOOKUP(A343,'Absolute Total Monosaccharide C'!$E$2:$T$999,8)</f>
        <v>0.002152</v>
      </c>
      <c r="K343" s="8">
        <f>VLOOKUP(A343,'Absolute Total Monosaccharide C'!$E$2:$T$999,9)</f>
        <v>0.000984</v>
      </c>
      <c r="L343" s="8">
        <f>VLOOKUP(A343,'Absolute Total Monosaccharide C'!$E$2:$T$999,10)</f>
        <v>0</v>
      </c>
      <c r="M343" s="8">
        <f>VLOOKUP(A343,'Absolute Total Monosaccharide C'!$E$2:$T$999,11)</f>
        <v>0.010444</v>
      </c>
      <c r="N343" s="8">
        <f>VLOOKUP(A343,'Absolute Total Monosaccharide C'!$E$2:$T$999,12)</f>
        <v>0</v>
      </c>
      <c r="O343" s="8">
        <f>VLOOKUP(A343,'Absolute Total Monosaccharide C'!$E$2:$T$999,13)</f>
        <v>0</v>
      </c>
      <c r="P343" s="8">
        <f>VLOOKUP(A343,'Absolute Total Monosaccharide C'!$E$2:$T$999,14)</f>
        <v>0</v>
      </c>
      <c r="Q343" s="8">
        <f>VLOOKUP(A343,'Absolute Total Monosaccharide C'!$E$2:$T$999,15)</f>
        <v>0</v>
      </c>
      <c r="R343" s="8">
        <f>VLOOKUP(A343,'Absolute Total Monosaccharide C'!$E$2:$T$999,16)</f>
        <v>0</v>
      </c>
      <c r="S343" s="110">
        <f>VLOOKUP(A343,'Absolute Total Monosaccharide C'!$E$2:$T$999,2)</f>
        <v>10.15</v>
      </c>
      <c r="U343" s="8">
        <f t="shared" si="1"/>
        <v>0.019989</v>
      </c>
      <c r="V343" s="2">
        <f t="shared" si="2"/>
        <v>340</v>
      </c>
      <c r="W343" s="8">
        <f t="shared" si="3"/>
        <v>423</v>
      </c>
      <c r="X343" s="8">
        <f t="shared" si="4"/>
        <v>169</v>
      </c>
      <c r="Y343" s="8">
        <f t="shared" si="5"/>
        <v>314</v>
      </c>
      <c r="Z343" s="8">
        <f t="shared" si="6"/>
        <v>312</v>
      </c>
      <c r="AA343" s="8">
        <f t="shared" si="7"/>
        <v>592</v>
      </c>
      <c r="AB343" s="8">
        <f t="shared" si="8"/>
        <v>737</v>
      </c>
    </row>
    <row r="344" hidden="1">
      <c r="A344" s="2" t="s">
        <v>106</v>
      </c>
      <c r="B344" s="8" t="str">
        <f>VLOOKUP(A344,'Food Encyclopedia'!$C$2:$K$999,3)&amp;","&amp;VLOOKUP(A344,'Food Encyclopedia'!$C$2:$K$999,4)&amp;","&amp;VLOOKUP(A344,'Food Encyclopedia'!$C$2:$K$999,5)&amp;","&amp;VLOOKUP(A344,'Food Encyclopedia'!$C$2:$K$999,6)</f>
        <v>Apple, honeyscrisp, whole without seeds, fresh,Chelan Fresh,,Fruits</v>
      </c>
      <c r="C344" s="8" t="str">
        <f>VLOOKUP(A344,'Food Encyclopedia'!$C$2:$K$999,6)</f>
        <v>Fruits</v>
      </c>
      <c r="D344" s="8" t="str">
        <f>VLOOKUP(A344,'Food Encyclopedia'!$C$2:$K$999,7)</f>
        <v>Fruit</v>
      </c>
      <c r="E344" s="8">
        <f>VLOOKUP(A344,'Absolute Total Monosaccharide C'!$E$2:$T$999,3)</f>
        <v>0.170306</v>
      </c>
      <c r="F344" s="8">
        <f>VLOOKUP(A344,'Absolute Total Monosaccharide C'!$E$2:$T$999,4)</f>
        <v>0.006955</v>
      </c>
      <c r="G344" s="8">
        <f>VLOOKUP(A344,'Absolute Total Monosaccharide C'!$E$2:$T$999,5)</f>
        <v>0.137532</v>
      </c>
      <c r="H344" s="8">
        <f>VLOOKUP(A344,'Absolute Total Monosaccharide C'!$E$2:$T$999,6)</f>
        <v>0.006377</v>
      </c>
      <c r="I344" s="110">
        <f>VLOOKUP(A344,'Absolute Total Monosaccharide C'!$E$2:$T$999,7)</f>
        <v>0.008057</v>
      </c>
      <c r="J344" s="8">
        <f>VLOOKUP(A344,'Absolute Total Monosaccharide C'!$E$2:$T$999,8)</f>
        <v>0.002388</v>
      </c>
      <c r="K344" s="8">
        <f>VLOOKUP(A344,'Absolute Total Monosaccharide C'!$E$2:$T$999,9)</f>
        <v>0.000804</v>
      </c>
      <c r="L344" s="8">
        <f>VLOOKUP(A344,'Absolute Total Monosaccharide C'!$E$2:$T$999,10)</f>
        <v>0</v>
      </c>
      <c r="M344" s="8">
        <f>VLOOKUP(A344,'Absolute Total Monosaccharide C'!$E$2:$T$999,11)</f>
        <v>0.010542</v>
      </c>
      <c r="N344" s="8">
        <f>VLOOKUP(A344,'Absolute Total Monosaccharide C'!$E$2:$T$999,12)</f>
        <v>0</v>
      </c>
      <c r="O344" s="8">
        <f>VLOOKUP(A344,'Absolute Total Monosaccharide C'!$E$2:$T$999,13)</f>
        <v>0</v>
      </c>
      <c r="P344" s="8">
        <f>VLOOKUP(A344,'Absolute Total Monosaccharide C'!$E$2:$T$999,14)</f>
        <v>0.000346</v>
      </c>
      <c r="Q344" s="8">
        <f>VLOOKUP(A344,'Absolute Total Monosaccharide C'!$E$2:$T$999,15)</f>
        <v>0</v>
      </c>
      <c r="R344" s="8">
        <f>VLOOKUP(A344,'Absolute Total Monosaccharide C'!$E$2:$T$999,16)</f>
        <v>0</v>
      </c>
      <c r="S344" s="110">
        <f>VLOOKUP(A344,'Absolute Total Monosaccharide C'!$E$2:$T$999,2)</f>
        <v>10.29</v>
      </c>
      <c r="U344" s="8">
        <f t="shared" si="1"/>
        <v>0.014434</v>
      </c>
      <c r="V344" s="2">
        <f t="shared" si="2"/>
        <v>429</v>
      </c>
      <c r="W344" s="8">
        <f t="shared" si="3"/>
        <v>425</v>
      </c>
      <c r="X344" s="8">
        <f t="shared" si="4"/>
        <v>338</v>
      </c>
      <c r="Y344" s="8">
        <f t="shared" si="5"/>
        <v>313</v>
      </c>
      <c r="Z344" s="8">
        <f t="shared" si="6"/>
        <v>356</v>
      </c>
      <c r="AA344" s="8">
        <f t="shared" si="7"/>
        <v>763</v>
      </c>
      <c r="AB344" s="8">
        <f t="shared" si="8"/>
        <v>738</v>
      </c>
    </row>
    <row r="345" hidden="1">
      <c r="A345" s="2" t="s">
        <v>1033</v>
      </c>
      <c r="B345" s="8" t="str">
        <f>VLOOKUP(A345,'Food Encyclopedia'!$C$2:$K$999,3)&amp;","&amp;VLOOKUP(A345,'Food Encyclopedia'!$C$2:$K$999,4)&amp;","&amp;VLOOKUP(A345,'Food Encyclopedia'!$C$2:$K$999,5)&amp;","&amp;VLOOKUP(A345,'Food Encyclopedia'!$C$2:$K$999,6)</f>
        <v>baby food blend, commercial product, pouch,Gerber Organic,Pumpkin (3 1/2 tbsp), banana (1/3), carrot (1/6), sitter (2nd foods),Vegetables</v>
      </c>
      <c r="C345" s="8" t="str">
        <f>VLOOKUP(A345,'Food Encyclopedia'!$C$2:$K$999,6)</f>
        <v>Vegetables</v>
      </c>
      <c r="D345" s="8" t="str">
        <f>VLOOKUP(A345,'Food Encyclopedia'!$C$2:$K$999,7)</f>
        <v>Commercial weaning</v>
      </c>
      <c r="E345" s="8">
        <f>VLOOKUP(A345,'Absolute Total Monosaccharide C'!$E$2:$T$999,3)</f>
        <v>0.299436</v>
      </c>
      <c r="F345" s="8">
        <f>VLOOKUP(A345,'Absolute Total Monosaccharide C'!$E$2:$T$999,4)</f>
        <v>0.011683</v>
      </c>
      <c r="G345" s="8">
        <f>VLOOKUP(A345,'Absolute Total Monosaccharide C'!$E$2:$T$999,5)</f>
        <v>0.187338</v>
      </c>
      <c r="H345" s="8">
        <f>VLOOKUP(A345,'Absolute Total Monosaccharide C'!$E$2:$T$999,6)</f>
        <v>0.00488</v>
      </c>
      <c r="I345" s="110">
        <f>VLOOKUP(A345,'Absolute Total Monosaccharide C'!$E$2:$T$999,7)</f>
        <v>0.005565</v>
      </c>
      <c r="J345" s="8">
        <f>VLOOKUP(A345,'Absolute Total Monosaccharide C'!$E$2:$T$999,8)</f>
        <v>0.000913</v>
      </c>
      <c r="K345" s="8">
        <f>VLOOKUP(A345,'Absolute Total Monosaccharide C'!$E$2:$T$999,9)</f>
        <v>0.000975</v>
      </c>
      <c r="L345" s="8">
        <f>VLOOKUP(A345,'Absolute Total Monosaccharide C'!$E$2:$T$999,10)</f>
        <v>0</v>
      </c>
      <c r="M345" s="8">
        <f>VLOOKUP(A345,'Absolute Total Monosaccharide C'!$E$2:$T$999,11)</f>
        <v>0.014193</v>
      </c>
      <c r="N345" s="8">
        <f>VLOOKUP(A345,'Absolute Total Monosaccharide C'!$E$2:$T$999,12)</f>
        <v>0</v>
      </c>
      <c r="O345" s="8">
        <f>VLOOKUP(A345,'Absolute Total Monosaccharide C'!$E$2:$T$999,13)</f>
        <v>0</v>
      </c>
      <c r="P345" s="8">
        <f>VLOOKUP(A345,'Absolute Total Monosaccharide C'!$E$2:$T$999,14)</f>
        <v>0.005037</v>
      </c>
      <c r="Q345" s="8">
        <f>VLOOKUP(A345,'Absolute Total Monosaccharide C'!$E$2:$T$999,15)</f>
        <v>0.000635</v>
      </c>
      <c r="R345" s="8">
        <f>VLOOKUP(A345,'Absolute Total Monosaccharide C'!$E$2:$T$999,16)</f>
        <v>0</v>
      </c>
      <c r="S345" s="110">
        <f>VLOOKUP(A345,'Absolute Total Monosaccharide C'!$E$2:$T$999,2)</f>
        <v>10.16</v>
      </c>
      <c r="U345" s="8">
        <f t="shared" si="1"/>
        <v>0.010445</v>
      </c>
      <c r="V345" s="2">
        <f t="shared" si="2"/>
        <v>506</v>
      </c>
      <c r="W345" s="8">
        <f t="shared" si="3"/>
        <v>497</v>
      </c>
      <c r="X345" s="8">
        <f t="shared" si="4"/>
        <v>389</v>
      </c>
      <c r="Y345" s="8">
        <f t="shared" si="5"/>
        <v>239</v>
      </c>
      <c r="Z345" s="8">
        <f t="shared" si="6"/>
        <v>316</v>
      </c>
      <c r="AA345" s="8">
        <f t="shared" si="7"/>
        <v>886</v>
      </c>
      <c r="AB345" s="8">
        <f t="shared" si="8"/>
        <v>736</v>
      </c>
    </row>
    <row r="346" hidden="1">
      <c r="A346" s="2" t="s">
        <v>1341</v>
      </c>
      <c r="B346" s="8" t="str">
        <f>VLOOKUP(A346,'Food Encyclopedia'!$C$2:$K$999,3)&amp;","&amp;VLOOKUP(A346,'Food Encyclopedia'!$C$2:$K$999,4)&amp;","&amp;VLOOKUP(A346,'Food Encyclopedia'!$C$2:$K$999,5)&amp;","&amp;VLOOKUP(A346,'Food Encyclopedia'!$C$2:$K$999,6)</f>
        <v>Spread, Tahini, NA, NA, fresh,Kevala,Kevala: Organic Sesame Tahini: 100%  Organic Seasame Seeds,Beans, Peas, Legumes, Nuts, Seeds</v>
      </c>
      <c r="C346" s="8" t="str">
        <f>VLOOKUP(A346,'Food Encyclopedia'!$C$2:$K$999,6)</f>
        <v>Beans, Peas, Legumes, Nuts, Seeds</v>
      </c>
      <c r="D346" s="8" t="str">
        <f>VLOOKUP(A346,'Food Encyclopedia'!$C$2:$K$999,7)</f>
        <v>Fats</v>
      </c>
      <c r="E346" s="8">
        <f>VLOOKUP(A346,'Absolute Total Monosaccharide C'!$E$2:$T$999,3)</f>
        <v>0.014739</v>
      </c>
      <c r="F346" s="8">
        <f>VLOOKUP(A346,'Absolute Total Monosaccharide C'!$E$2:$T$999,4)</f>
        <v>0.007298</v>
      </c>
      <c r="G346" s="8">
        <f>VLOOKUP(A346,'Absolute Total Monosaccharide C'!$E$2:$T$999,5)</f>
        <v>0.002187</v>
      </c>
      <c r="H346" s="8">
        <f>VLOOKUP(A346,'Absolute Total Monosaccharide C'!$E$2:$T$999,6)</f>
        <v>0.001953</v>
      </c>
      <c r="I346" s="110">
        <f>VLOOKUP(A346,'Absolute Total Monosaccharide C'!$E$2:$T$999,7)</f>
        <v>0.013022</v>
      </c>
      <c r="J346" s="8">
        <f>VLOOKUP(A346,'Absolute Total Monosaccharide C'!$E$2:$T$999,8)</f>
        <v>0.000341</v>
      </c>
      <c r="K346" s="8">
        <f>VLOOKUP(A346,'Absolute Total Monosaccharide C'!$E$2:$T$999,9)</f>
        <v>0.000362</v>
      </c>
      <c r="L346" s="111">
        <f>VLOOKUP(A346,'Absolute Total Monosaccharide C'!$E$2:$T$999,10)</f>
        <v>0.0000327</v>
      </c>
      <c r="M346" s="8">
        <f>VLOOKUP(A346,'Absolute Total Monosaccharide C'!$E$2:$T$999,11)</f>
        <v>0.000418</v>
      </c>
      <c r="N346" s="8">
        <f>VLOOKUP(A346,'Absolute Total Monosaccharide C'!$E$2:$T$999,12)</f>
        <v>0</v>
      </c>
      <c r="O346" s="8">
        <f>VLOOKUP(A346,'Absolute Total Monosaccharide C'!$E$2:$T$999,13)</f>
        <v>0</v>
      </c>
      <c r="P346" s="8">
        <f>VLOOKUP(A346,'Absolute Total Monosaccharide C'!$E$2:$T$999,14)</f>
        <v>0.009383</v>
      </c>
      <c r="Q346" s="8">
        <f>VLOOKUP(A346,'Absolute Total Monosaccharide C'!$E$2:$T$999,15)</f>
        <v>0</v>
      </c>
      <c r="R346" s="8">
        <f>VLOOKUP(A346,'Absolute Total Monosaccharide C'!$E$2:$T$999,16)</f>
        <v>0.000436</v>
      </c>
      <c r="S346" s="110">
        <f>VLOOKUP(A346,'Absolute Total Monosaccharide C'!$E$2:$T$999,2)</f>
        <v>9.988</v>
      </c>
      <c r="U346" s="8">
        <f t="shared" si="1"/>
        <v>0.014975</v>
      </c>
      <c r="V346" s="2">
        <f t="shared" si="2"/>
        <v>419</v>
      </c>
      <c r="W346" s="8">
        <f t="shared" si="3"/>
        <v>269</v>
      </c>
      <c r="X346" s="8">
        <f t="shared" si="4"/>
        <v>535</v>
      </c>
      <c r="Y346" s="8">
        <f t="shared" si="5"/>
        <v>510</v>
      </c>
      <c r="Z346" s="8">
        <f t="shared" si="6"/>
        <v>474</v>
      </c>
      <c r="AA346" s="8">
        <f t="shared" si="7"/>
        <v>804</v>
      </c>
      <c r="AB346" s="8">
        <f t="shared" si="8"/>
        <v>779</v>
      </c>
    </row>
    <row r="347" hidden="1">
      <c r="A347" s="2" t="s">
        <v>1599</v>
      </c>
      <c r="B347" s="8" t="str">
        <f>VLOOKUP(A347,'Food Encyclopedia'!$C$2:$K$999,3)&amp;","&amp;VLOOKUP(A347,'Food Encyclopedia'!$C$2:$K$999,4)&amp;","&amp;VLOOKUP(A347,'Food Encyclopedia'!$C$2:$K$999,5)&amp;","&amp;VLOOKUP(A347,'Food Encyclopedia'!$C$2:$K$999,6)</f>
        <v>bread, whole grain, NA, fresh,Artisan Bakers,Organic 23 Grains and Seeds,Grain Products</v>
      </c>
      <c r="C347" s="8" t="str">
        <f>VLOOKUP(A347,'Food Encyclopedia'!$C$2:$K$999,6)</f>
        <v>Grain Products</v>
      </c>
      <c r="D347" s="8" t="str">
        <f>VLOOKUP(A347,'Food Encyclopedia'!$C$2:$K$999,7)</f>
        <v>Bread</v>
      </c>
      <c r="E347" s="8">
        <f>VLOOKUP(A347,'Absolute Total Monosaccharide C'!$E$2:$T$999,3)</f>
        <v>0.4747</v>
      </c>
      <c r="F347" s="8">
        <f>VLOOKUP(A347,'Absolute Total Monosaccharide C'!$E$2:$T$999,4)</f>
        <v>0</v>
      </c>
      <c r="G347" s="8">
        <f>VLOOKUP(A347,'Absolute Total Monosaccharide C'!$E$2:$T$999,5)</f>
        <v>0.005436</v>
      </c>
      <c r="H347" s="8">
        <f>VLOOKUP(A347,'Absolute Total Monosaccharide C'!$E$2:$T$999,6)</f>
        <v>0.008054</v>
      </c>
      <c r="I347" s="110">
        <f>VLOOKUP(A347,'Absolute Total Monosaccharide C'!$E$2:$T$999,7)</f>
        <v>0.015473</v>
      </c>
      <c r="J347" s="8">
        <f>VLOOKUP(A347,'Absolute Total Monosaccharide C'!$E$2:$T$999,8)</f>
        <v>0.000662</v>
      </c>
      <c r="K347" s="111">
        <f>VLOOKUP(A347,'Absolute Total Monosaccharide C'!$E$2:$T$999,9)</f>
        <v>0.0000703</v>
      </c>
      <c r="L347" s="111">
        <f>VLOOKUP(A347,'Absolute Total Monosaccharide C'!$E$2:$T$999,10)</f>
        <v>0.0000614</v>
      </c>
      <c r="M347" s="111">
        <f>VLOOKUP(A347,'Absolute Total Monosaccharide C'!$E$2:$T$999,11)</f>
        <v>0.0000969</v>
      </c>
      <c r="N347" s="8">
        <f>VLOOKUP(A347,'Absolute Total Monosaccharide C'!$E$2:$T$999,12)</f>
        <v>0</v>
      </c>
      <c r="O347" s="8">
        <f>VLOOKUP(A347,'Absolute Total Monosaccharide C'!$E$2:$T$999,13)</f>
        <v>0</v>
      </c>
      <c r="P347" s="8">
        <f>VLOOKUP(A347,'Absolute Total Monosaccharide C'!$E$2:$T$999,14)</f>
        <v>0.002107</v>
      </c>
      <c r="Q347" s="8">
        <f>VLOOKUP(A347,'Absolute Total Monosaccharide C'!$E$2:$T$999,15)</f>
        <v>0</v>
      </c>
      <c r="R347" s="8">
        <f>VLOOKUP(A347,'Absolute Total Monosaccharide C'!$E$2:$T$999,16)</f>
        <v>0.000486</v>
      </c>
      <c r="S347" s="110">
        <f>VLOOKUP(A347,'Absolute Total Monosaccharide C'!$E$2:$T$999,2)</f>
        <v>10.056</v>
      </c>
      <c r="U347" s="8">
        <f t="shared" si="1"/>
        <v>0.023527</v>
      </c>
      <c r="V347" s="2">
        <f t="shared" si="2"/>
        <v>277</v>
      </c>
      <c r="W347" s="8">
        <f t="shared" si="3"/>
        <v>222</v>
      </c>
      <c r="X347" s="8">
        <f t="shared" si="4"/>
        <v>271</v>
      </c>
      <c r="Y347" s="8">
        <f t="shared" si="5"/>
        <v>557</v>
      </c>
      <c r="Z347" s="8">
        <f t="shared" si="6"/>
        <v>565</v>
      </c>
      <c r="AA347" s="8">
        <f t="shared" si="7"/>
        <v>493</v>
      </c>
      <c r="AB347" s="8">
        <f t="shared" si="8"/>
        <v>779</v>
      </c>
    </row>
    <row r="348" hidden="1">
      <c r="A348" s="2" t="s">
        <v>1147</v>
      </c>
      <c r="B348" s="8" t="str">
        <f>VLOOKUP(A348,'Food Encyclopedia'!$C$2:$K$999,3)&amp;","&amp;VLOOKUP(A348,'Food Encyclopedia'!$C$2:$K$999,4)&amp;","&amp;VLOOKUP(A348,'Food Encyclopedia'!$C$2:$K$999,5)&amp;","&amp;VLOOKUP(A348,'Food Encyclopedia'!$C$2:$K$999,6)</f>
        <v>Cereal, oatmeal, commercial product, fresh,Earth's Best,Whole grain: oatmeal cereal, easily digestible, iron fortified,Grain Products</v>
      </c>
      <c r="C348" s="8" t="str">
        <f>VLOOKUP(A348,'Food Encyclopedia'!$C$2:$K$999,6)</f>
        <v>Grain Products</v>
      </c>
      <c r="D348" s="8" t="str">
        <f>VLOOKUP(A348,'Food Encyclopedia'!$C$2:$K$999,7)</f>
        <v>Cereal</v>
      </c>
      <c r="E348" s="8">
        <f>VLOOKUP(A348,'Absolute Total Monosaccharide C'!$E$2:$T$999,3)</f>
        <v>0.550877</v>
      </c>
      <c r="F348" s="8">
        <f>VLOOKUP(A348,'Absolute Total Monosaccharide C'!$E$2:$T$999,4)</f>
        <v>0.004037</v>
      </c>
      <c r="G348" s="8">
        <f>VLOOKUP(A348,'Absolute Total Monosaccharide C'!$E$2:$T$999,5)</f>
        <v>0.004696</v>
      </c>
      <c r="H348" s="8">
        <f>VLOOKUP(A348,'Absolute Total Monosaccharide C'!$E$2:$T$999,6)</f>
        <v>0.007359</v>
      </c>
      <c r="I348" s="110">
        <f>VLOOKUP(A348,'Absolute Total Monosaccharide C'!$E$2:$T$999,7)</f>
        <v>0.014966</v>
      </c>
      <c r="J348" s="8">
        <f>VLOOKUP(A348,'Absolute Total Monosaccharide C'!$E$2:$T$999,8)</f>
        <v>0.000827</v>
      </c>
      <c r="K348" s="111">
        <f>VLOOKUP(A348,'Absolute Total Monosaccharide C'!$E$2:$T$999,9)</f>
        <v>0.0000981</v>
      </c>
      <c r="L348" s="8">
        <f>VLOOKUP(A348,'Absolute Total Monosaccharide C'!$E$2:$T$999,10)</f>
        <v>0.000129</v>
      </c>
      <c r="M348" s="8">
        <f>VLOOKUP(A348,'Absolute Total Monosaccharide C'!$E$2:$T$999,11)</f>
        <v>0.000133</v>
      </c>
      <c r="N348" s="8">
        <f>VLOOKUP(A348,'Absolute Total Monosaccharide C'!$E$2:$T$999,12)</f>
        <v>0</v>
      </c>
      <c r="O348" s="8">
        <f>VLOOKUP(A348,'Absolute Total Monosaccharide C'!$E$2:$T$999,13)</f>
        <v>0</v>
      </c>
      <c r="P348" s="8">
        <f>VLOOKUP(A348,'Absolute Total Monosaccharide C'!$E$2:$T$999,14)</f>
        <v>0.000979</v>
      </c>
      <c r="Q348" s="8">
        <f>VLOOKUP(A348,'Absolute Total Monosaccharide C'!$E$2:$T$999,15)</f>
        <v>0</v>
      </c>
      <c r="R348" s="8">
        <f>VLOOKUP(A348,'Absolute Total Monosaccharide C'!$E$2:$T$999,16)</f>
        <v>0.000574</v>
      </c>
      <c r="S348" s="110">
        <f>VLOOKUP(A348,'Absolute Total Monosaccharide C'!$E$2:$T$999,2)</f>
        <v>9.702</v>
      </c>
      <c r="U348" s="8">
        <f t="shared" si="1"/>
        <v>0.022325</v>
      </c>
      <c r="V348" s="2">
        <f t="shared" si="2"/>
        <v>297</v>
      </c>
      <c r="W348" s="8">
        <f t="shared" si="3"/>
        <v>236</v>
      </c>
      <c r="X348" s="8">
        <f t="shared" si="4"/>
        <v>298</v>
      </c>
      <c r="Y348" s="8">
        <f t="shared" si="5"/>
        <v>545</v>
      </c>
      <c r="Z348" s="8">
        <f t="shared" si="6"/>
        <v>543</v>
      </c>
      <c r="AA348" s="8">
        <f t="shared" si="7"/>
        <v>534</v>
      </c>
      <c r="AB348" s="8">
        <f t="shared" si="8"/>
        <v>781</v>
      </c>
    </row>
    <row r="349" hidden="1">
      <c r="A349" s="2" t="s">
        <v>269</v>
      </c>
      <c r="B349" s="8" t="str">
        <f>VLOOKUP(A349,'Food Encyclopedia'!$C$2:$K$999,3)&amp;","&amp;VLOOKUP(A349,'Food Encyclopedia'!$C$2:$K$999,4)&amp;","&amp;VLOOKUP(A349,'Food Encyclopedia'!$C$2:$K$999,5)&amp;","&amp;VLOOKUP(A349,'Food Encyclopedia'!$C$2:$K$999,6)</f>
        <v>Berry, blueberry, whole, fresh,Driscoll's,,Fruits</v>
      </c>
      <c r="C349" s="8" t="str">
        <f>VLOOKUP(A349,'Food Encyclopedia'!$C$2:$K$999,6)</f>
        <v>Fruits</v>
      </c>
      <c r="D349" s="8" t="str">
        <f>VLOOKUP(A349,'Food Encyclopedia'!$C$2:$K$999,7)</f>
        <v>Fruit</v>
      </c>
      <c r="E349" s="8">
        <f>VLOOKUP(A349,'Absolute Total Monosaccharide C'!$E$2:$T$999,3)</f>
        <v>0.314256</v>
      </c>
      <c r="F349" s="8">
        <f>VLOOKUP(A349,'Absolute Total Monosaccharide C'!$E$2:$T$999,4)</f>
        <v>0.013949</v>
      </c>
      <c r="G349" s="8">
        <f>VLOOKUP(A349,'Absolute Total Monosaccharide C'!$E$2:$T$999,5)</f>
        <v>0.047288</v>
      </c>
      <c r="H349" s="8">
        <f>VLOOKUP(A349,'Absolute Total Monosaccharide C'!$E$2:$T$999,6)</f>
        <v>0.016792</v>
      </c>
      <c r="I349" s="110">
        <f>VLOOKUP(A349,'Absolute Total Monosaccharide C'!$E$2:$T$999,7)</f>
        <v>0.006122</v>
      </c>
      <c r="J349" s="8">
        <f>VLOOKUP(A349,'Absolute Total Monosaccharide C'!$E$2:$T$999,8)</f>
        <v>0.00246</v>
      </c>
      <c r="K349" s="8">
        <f>VLOOKUP(A349,'Absolute Total Monosaccharide C'!$E$2:$T$999,9)</f>
        <v>0.000707</v>
      </c>
      <c r="L349" s="8">
        <f>VLOOKUP(A349,'Absolute Total Monosaccharide C'!$E$2:$T$999,10)</f>
        <v>0</v>
      </c>
      <c r="M349" s="8">
        <f>VLOOKUP(A349,'Absolute Total Monosaccharide C'!$E$2:$T$999,11)</f>
        <v>0.013406</v>
      </c>
      <c r="N349" s="8">
        <f>VLOOKUP(A349,'Absolute Total Monosaccharide C'!$E$2:$T$999,12)</f>
        <v>0</v>
      </c>
      <c r="O349" s="8">
        <f>VLOOKUP(A349,'Absolute Total Monosaccharide C'!$E$2:$T$999,13)</f>
        <v>0</v>
      </c>
      <c r="P349" s="8">
        <f>VLOOKUP(A349,'Absolute Total Monosaccharide C'!$E$2:$T$999,14)</f>
        <v>0</v>
      </c>
      <c r="Q349" s="8">
        <f>VLOOKUP(A349,'Absolute Total Monosaccharide C'!$E$2:$T$999,15)</f>
        <v>0</v>
      </c>
      <c r="R349" s="8">
        <f>VLOOKUP(A349,'Absolute Total Monosaccharide C'!$E$2:$T$999,16)</f>
        <v>0</v>
      </c>
      <c r="S349" s="110">
        <f>VLOOKUP(A349,'Absolute Total Monosaccharide C'!$E$2:$T$999,2)</f>
        <v>10.1</v>
      </c>
      <c r="T349" s="2">
        <v>0.979349161</v>
      </c>
      <c r="U349" s="8">
        <f t="shared" si="1"/>
        <v>0.022914</v>
      </c>
      <c r="V349" s="2">
        <f t="shared" si="2"/>
        <v>290</v>
      </c>
      <c r="W349" s="8">
        <f t="shared" si="3"/>
        <v>484</v>
      </c>
      <c r="X349" s="8">
        <f t="shared" si="4"/>
        <v>98</v>
      </c>
      <c r="Y349" s="8">
        <f t="shared" si="5"/>
        <v>258</v>
      </c>
      <c r="Z349" s="8">
        <f t="shared" si="6"/>
        <v>380</v>
      </c>
      <c r="AA349" s="8">
        <f t="shared" si="7"/>
        <v>582</v>
      </c>
      <c r="AB349" s="8">
        <f t="shared" si="8"/>
        <v>742</v>
      </c>
    </row>
    <row r="350" hidden="1">
      <c r="A350" s="2" t="s">
        <v>327</v>
      </c>
      <c r="B350" s="8" t="str">
        <f>VLOOKUP(A350,'Food Encyclopedia'!$C$2:$K$999,3)&amp;","&amp;VLOOKUP(A350,'Food Encyclopedia'!$C$2:$K$999,4)&amp;","&amp;VLOOKUP(A350,'Food Encyclopedia'!$C$2:$K$999,5)&amp;","&amp;VLOOKUP(A350,'Food Encyclopedia'!$C$2:$K$999,6)</f>
        <v>Grape, green seedless, whole, fresh,Awe Sum Organics,,Fruits</v>
      </c>
      <c r="C350" s="8" t="str">
        <f>VLOOKUP(A350,'Food Encyclopedia'!$C$2:$K$999,6)</f>
        <v>Fruits</v>
      </c>
      <c r="D350" s="8" t="str">
        <f>VLOOKUP(A350,'Food Encyclopedia'!$C$2:$K$999,7)</f>
        <v>Fruit</v>
      </c>
      <c r="E350" s="8">
        <f>VLOOKUP(A350,'Absolute Total Monosaccharide C'!$E$2:$T$999,3)</f>
        <v>0.375458</v>
      </c>
      <c r="F350" s="8">
        <f>VLOOKUP(A350,'Absolute Total Monosaccharide C'!$E$2:$T$999,4)</f>
        <v>0.008547</v>
      </c>
      <c r="G350" s="8">
        <f>VLOOKUP(A350,'Absolute Total Monosaccharide C'!$E$2:$T$999,5)</f>
        <v>0.13811</v>
      </c>
      <c r="H350" s="8">
        <f>VLOOKUP(A350,'Absolute Total Monosaccharide C'!$E$2:$T$999,6)</f>
        <v>0.005271</v>
      </c>
      <c r="I350" s="110">
        <f>VLOOKUP(A350,'Absolute Total Monosaccharide C'!$E$2:$T$999,7)</f>
        <v>0.006697</v>
      </c>
      <c r="J350" s="8">
        <f>VLOOKUP(A350,'Absolute Total Monosaccharide C'!$E$2:$T$999,8)</f>
        <v>0.001121</v>
      </c>
      <c r="K350" s="8">
        <f>VLOOKUP(A350,'Absolute Total Monosaccharide C'!$E$2:$T$999,9)</f>
        <v>0.001056</v>
      </c>
      <c r="L350" s="8">
        <f>VLOOKUP(A350,'Absolute Total Monosaccharide C'!$E$2:$T$999,10)</f>
        <v>0</v>
      </c>
      <c r="M350" s="8">
        <f>VLOOKUP(A350,'Absolute Total Monosaccharide C'!$E$2:$T$999,11)</f>
        <v>0.01257</v>
      </c>
      <c r="N350" s="8">
        <f>VLOOKUP(A350,'Absolute Total Monosaccharide C'!$E$2:$T$999,12)</f>
        <v>0</v>
      </c>
      <c r="O350" s="8">
        <f>VLOOKUP(A350,'Absolute Total Monosaccharide C'!$E$2:$T$999,13)</f>
        <v>0</v>
      </c>
      <c r="P350" s="8">
        <f>VLOOKUP(A350,'Absolute Total Monosaccharide C'!$E$2:$T$999,14)</f>
        <v>0.003118</v>
      </c>
      <c r="Q350" s="8">
        <f>VLOOKUP(A350,'Absolute Total Monosaccharide C'!$E$2:$T$999,15)</f>
        <v>0</v>
      </c>
      <c r="R350" s="8">
        <f>VLOOKUP(A350,'Absolute Total Monosaccharide C'!$E$2:$T$999,16)</f>
        <v>0</v>
      </c>
      <c r="S350" s="110">
        <f>VLOOKUP(A350,'Absolute Total Monosaccharide C'!$E$2:$T$999,2)</f>
        <v>10.1</v>
      </c>
      <c r="T350" s="2">
        <v>0.908721553</v>
      </c>
      <c r="U350" s="8">
        <f t="shared" si="1"/>
        <v>0.011968</v>
      </c>
      <c r="V350" s="2">
        <f t="shared" si="2"/>
        <v>473</v>
      </c>
      <c r="W350" s="8">
        <f t="shared" si="3"/>
        <v>464</v>
      </c>
      <c r="X350" s="8">
        <f t="shared" si="4"/>
        <v>376</v>
      </c>
      <c r="Y350" s="8">
        <f t="shared" si="5"/>
        <v>279</v>
      </c>
      <c r="Z350" s="8">
        <f t="shared" si="6"/>
        <v>295</v>
      </c>
      <c r="AA350" s="8">
        <f t="shared" si="7"/>
        <v>840</v>
      </c>
      <c r="AB350" s="8">
        <f t="shared" si="8"/>
        <v>743</v>
      </c>
    </row>
    <row r="351" hidden="1">
      <c r="A351" s="2" t="s">
        <v>1229</v>
      </c>
      <c r="B351" s="8" t="str">
        <f>VLOOKUP(A351,'Food Encyclopedia'!$C$2:$K$999,3)&amp;","&amp;VLOOKUP(A351,'Food Encyclopedia'!$C$2:$K$999,4)&amp;","&amp;VLOOKUP(A351,'Food Encyclopedia'!$C$2:$K$999,5)&amp;","&amp;VLOOKUP(A351,'Food Encyclopedia'!$C$2:$K$999,6)</f>
        <v>Kasha, NA, whole grain, dried,Bob's Red Mill,Organic Whole Grain Kasha: The Traditional Grain of Eastern Europe,Grain Products</v>
      </c>
      <c r="C351" s="8" t="str">
        <f>VLOOKUP(A351,'Food Encyclopedia'!$C$2:$K$999,6)</f>
        <v>Grain Products</v>
      </c>
      <c r="D351" s="8" t="str">
        <f>VLOOKUP(A351,'Food Encyclopedia'!$C$2:$K$999,7)</f>
        <v>Grains</v>
      </c>
      <c r="E351" s="8">
        <f>VLOOKUP(A351,'Absolute Total Monosaccharide C'!$E$2:$T$999,3)</f>
        <v>0.621477</v>
      </c>
      <c r="F351" s="8">
        <f>VLOOKUP(A351,'Absolute Total Monosaccharide C'!$E$2:$T$999,4)</f>
        <v>0.003706</v>
      </c>
      <c r="G351" s="8">
        <f>VLOOKUP(A351,'Absolute Total Monosaccharide C'!$E$2:$T$999,5)</f>
        <v>0.002841</v>
      </c>
      <c r="H351" s="8">
        <f>VLOOKUP(A351,'Absolute Total Monosaccharide C'!$E$2:$T$999,6)</f>
        <v>0.001206</v>
      </c>
      <c r="I351" s="110">
        <f>VLOOKUP(A351,'Absolute Total Monosaccharide C'!$E$2:$T$999,7)</f>
        <v>0.011588</v>
      </c>
      <c r="J351" s="8">
        <f>VLOOKUP(A351,'Absolute Total Monosaccharide C'!$E$2:$T$999,8)</f>
        <v>0.000668</v>
      </c>
      <c r="K351" s="8">
        <f>VLOOKUP(A351,'Absolute Total Monosaccharide C'!$E$2:$T$999,9)</f>
        <v>0.000485</v>
      </c>
      <c r="L351" s="8">
        <f>VLOOKUP(A351,'Absolute Total Monosaccharide C'!$E$2:$T$999,10)</f>
        <v>0.000115</v>
      </c>
      <c r="M351" s="8">
        <f>VLOOKUP(A351,'Absolute Total Monosaccharide C'!$E$2:$T$999,11)</f>
        <v>0.000825</v>
      </c>
      <c r="N351" s="8">
        <f>VLOOKUP(A351,'Absolute Total Monosaccharide C'!$E$2:$T$999,12)</f>
        <v>0</v>
      </c>
      <c r="O351" s="8">
        <f>VLOOKUP(A351,'Absolute Total Monosaccharide C'!$E$2:$T$999,13)</f>
        <v>0</v>
      </c>
      <c r="P351" s="8">
        <f>VLOOKUP(A351,'Absolute Total Monosaccharide C'!$E$2:$T$999,14)</f>
        <v>0.000424</v>
      </c>
      <c r="Q351" s="8">
        <f>VLOOKUP(A351,'Absolute Total Monosaccharide C'!$E$2:$T$999,15)</f>
        <v>0</v>
      </c>
      <c r="R351" s="8">
        <f>VLOOKUP(A351,'Absolute Total Monosaccharide C'!$E$2:$T$999,16)</f>
        <v>0.000466</v>
      </c>
      <c r="S351" s="110">
        <f>VLOOKUP(A351,'Absolute Total Monosaccharide C'!$E$2:$T$999,2)</f>
        <v>10.218</v>
      </c>
      <c r="U351" s="8">
        <f t="shared" si="1"/>
        <v>0.012794</v>
      </c>
      <c r="V351" s="2">
        <f t="shared" si="2"/>
        <v>462</v>
      </c>
      <c r="W351" s="8">
        <f t="shared" si="3"/>
        <v>307</v>
      </c>
      <c r="X351" s="8">
        <f t="shared" si="4"/>
        <v>580</v>
      </c>
      <c r="Y351" s="8">
        <f t="shared" si="5"/>
        <v>479</v>
      </c>
      <c r="Z351" s="8">
        <f t="shared" si="6"/>
        <v>442</v>
      </c>
      <c r="AA351" s="8">
        <f t="shared" si="7"/>
        <v>887</v>
      </c>
      <c r="AB351" s="8">
        <f t="shared" si="8"/>
        <v>786</v>
      </c>
    </row>
    <row r="352" hidden="1">
      <c r="A352" s="2" t="s">
        <v>887</v>
      </c>
      <c r="B352" s="8" t="str">
        <f>VLOOKUP(A352,'Food Encyclopedia'!$C$2:$K$999,3)&amp;","&amp;VLOOKUP(A352,'Food Encyclopedia'!$C$2:$K$999,4)&amp;","&amp;VLOOKUP(A352,'Food Encyclopedia'!$C$2:$K$999,5)&amp;","&amp;VLOOKUP(A352,'Food Encyclopedia'!$C$2:$K$999,6)</f>
        <v>Real Food For Babies, commercial product, jar,Beech-Nut Naturals,Bananas, blueberries, green bean, Stage 2 (6+ months),Fruits</v>
      </c>
      <c r="C352" s="8" t="str">
        <f>VLOOKUP(A352,'Food Encyclopedia'!$C$2:$K$999,6)</f>
        <v>Fruits</v>
      </c>
      <c r="D352" s="8" t="str">
        <f>VLOOKUP(A352,'Food Encyclopedia'!$C$2:$K$999,7)</f>
        <v>Commercial weaning</v>
      </c>
      <c r="E352" s="8">
        <f>VLOOKUP(A352,'Absolute Total Monosaccharide C'!$E$2:$T$999,3)</f>
        <v>0.344165</v>
      </c>
      <c r="F352" s="8">
        <f>VLOOKUP(A352,'Absolute Total Monosaccharide C'!$E$2:$T$999,4)</f>
        <v>0.010576</v>
      </c>
      <c r="G352" s="8">
        <f>VLOOKUP(A352,'Absolute Total Monosaccharide C'!$E$2:$T$999,5)</f>
        <v>0.153799</v>
      </c>
      <c r="H352" s="8">
        <f>VLOOKUP(A352,'Absolute Total Monosaccharide C'!$E$2:$T$999,6)</f>
        <v>0.020098</v>
      </c>
      <c r="I352" s="110">
        <f>VLOOKUP(A352,'Absolute Total Monosaccharide C'!$E$2:$T$999,7)</f>
        <v>0.006982</v>
      </c>
      <c r="J352" s="8">
        <f>VLOOKUP(A352,'Absolute Total Monosaccharide C'!$E$2:$T$999,8)</f>
        <v>0.000603</v>
      </c>
      <c r="K352" s="8">
        <f>VLOOKUP(A352,'Absolute Total Monosaccharide C'!$E$2:$T$999,9)</f>
        <v>0.00051</v>
      </c>
      <c r="L352" s="8">
        <f>VLOOKUP(A352,'Absolute Total Monosaccharide C'!$E$2:$T$999,10)</f>
        <v>0</v>
      </c>
      <c r="M352" s="8">
        <f>VLOOKUP(A352,'Absolute Total Monosaccharide C'!$E$2:$T$999,11)</f>
        <v>0.011464</v>
      </c>
      <c r="N352" s="8">
        <f>VLOOKUP(A352,'Absolute Total Monosaccharide C'!$E$2:$T$999,12)</f>
        <v>0</v>
      </c>
      <c r="O352" s="8">
        <f>VLOOKUP(A352,'Absolute Total Monosaccharide C'!$E$2:$T$999,13)</f>
        <v>0</v>
      </c>
      <c r="P352" s="8">
        <f>VLOOKUP(A352,'Absolute Total Monosaccharide C'!$E$2:$T$999,14)</f>
        <v>0.003114</v>
      </c>
      <c r="Q352" s="8">
        <f>VLOOKUP(A352,'Absolute Total Monosaccharide C'!$E$2:$T$999,15)</f>
        <v>0.000632</v>
      </c>
      <c r="R352" s="8">
        <f>VLOOKUP(A352,'Absolute Total Monosaccharide C'!$E$2:$T$999,16)</f>
        <v>0</v>
      </c>
      <c r="S352" s="110">
        <f>VLOOKUP(A352,'Absolute Total Monosaccharide C'!$E$2:$T$999,2)</f>
        <v>10.29</v>
      </c>
      <c r="T352" s="2">
        <v>1.034138243</v>
      </c>
      <c r="U352" s="8">
        <f t="shared" si="1"/>
        <v>0.02708</v>
      </c>
      <c r="V352" s="2">
        <f t="shared" si="2"/>
        <v>218</v>
      </c>
      <c r="W352" s="8">
        <f t="shared" si="3"/>
        <v>455</v>
      </c>
      <c r="X352" s="8">
        <f t="shared" si="4"/>
        <v>71</v>
      </c>
      <c r="Y352" s="8">
        <f t="shared" si="5"/>
        <v>295</v>
      </c>
      <c r="Z352" s="8">
        <f t="shared" si="6"/>
        <v>435</v>
      </c>
      <c r="AA352" s="8">
        <f t="shared" si="7"/>
        <v>526</v>
      </c>
      <c r="AB352" s="8">
        <f t="shared" si="8"/>
        <v>750</v>
      </c>
    </row>
    <row r="353" hidden="1">
      <c r="A353" s="2" t="s">
        <v>1403</v>
      </c>
      <c r="B353" s="8" t="str">
        <f>VLOOKUP(A353,'Food Encyclopedia'!$C$2:$K$999,3)&amp;","&amp;VLOOKUP(A353,'Food Encyclopedia'!$C$2:$K$999,4)&amp;","&amp;VLOOKUP(A353,'Food Encyclopedia'!$C$2:$K$999,5)&amp;","&amp;VLOOKUP(A353,'Food Encyclopedia'!$C$2:$K$999,6)</f>
        <v>crackers, wheat, NA, fresh,Nabisco,100% whole grain Wheat Thins, original,Grain Products</v>
      </c>
      <c r="C353" s="8" t="str">
        <f>VLOOKUP(A353,'Food Encyclopedia'!$C$2:$K$999,6)</f>
        <v>Grain Products</v>
      </c>
      <c r="D353" s="8" t="str">
        <f>VLOOKUP(A353,'Food Encyclopedia'!$C$2:$K$999,7)</f>
        <v>Snack</v>
      </c>
      <c r="E353" s="8">
        <f>VLOOKUP(A353,'Absolute Total Monosaccharide C'!$E$2:$T$999,3)</f>
        <v>0.386498</v>
      </c>
      <c r="F353" s="8">
        <f>VLOOKUP(A353,'Absolute Total Monosaccharide C'!$E$2:$T$999,4)</f>
        <v>0.006181</v>
      </c>
      <c r="G353" s="8">
        <f>VLOOKUP(A353,'Absolute Total Monosaccharide C'!$E$2:$T$999,5)</f>
        <v>0.019133</v>
      </c>
      <c r="H353" s="8">
        <f>VLOOKUP(A353,'Absolute Total Monosaccharide C'!$E$2:$T$999,6)</f>
        <v>0.009358</v>
      </c>
      <c r="I353" s="110">
        <f>VLOOKUP(A353,'Absolute Total Monosaccharide C'!$E$2:$T$999,7)</f>
        <v>0.016947</v>
      </c>
      <c r="J353" s="8">
        <f>VLOOKUP(A353,'Absolute Total Monosaccharide C'!$E$2:$T$999,8)</f>
        <v>0.000587</v>
      </c>
      <c r="K353" s="111">
        <f>VLOOKUP(A353,'Absolute Total Monosaccharide C'!$E$2:$T$999,9)</f>
        <v>0.000034</v>
      </c>
      <c r="L353" s="111">
        <f>VLOOKUP(A353,'Absolute Total Monosaccharide C'!$E$2:$T$999,10)</f>
        <v>0.0000434</v>
      </c>
      <c r="M353" s="8">
        <f>VLOOKUP(A353,'Absolute Total Monosaccharide C'!$E$2:$T$999,11)</f>
        <v>0</v>
      </c>
      <c r="N353" s="8">
        <f>VLOOKUP(A353,'Absolute Total Monosaccharide C'!$E$2:$T$999,12)</f>
        <v>0</v>
      </c>
      <c r="O353" s="8">
        <f>VLOOKUP(A353,'Absolute Total Monosaccharide C'!$E$2:$T$999,13)</f>
        <v>0</v>
      </c>
      <c r="P353" s="8">
        <f>VLOOKUP(A353,'Absolute Total Monosaccharide C'!$E$2:$T$999,14)</f>
        <v>0.000689</v>
      </c>
      <c r="Q353" s="8">
        <f>VLOOKUP(A353,'Absolute Total Monosaccharide C'!$E$2:$T$999,15)</f>
        <v>0</v>
      </c>
      <c r="R353" s="8">
        <f>VLOOKUP(A353,'Absolute Total Monosaccharide C'!$E$2:$T$999,16)</f>
        <v>0.000288</v>
      </c>
      <c r="S353" s="110">
        <f>VLOOKUP(A353,'Absolute Total Monosaccharide C'!$E$2:$T$999,2)</f>
        <v>10.239</v>
      </c>
      <c r="U353" s="8">
        <f t="shared" si="1"/>
        <v>0.026305</v>
      </c>
      <c r="V353" s="2">
        <f t="shared" si="2"/>
        <v>235</v>
      </c>
      <c r="W353" s="8">
        <f t="shared" si="3"/>
        <v>194</v>
      </c>
      <c r="X353" s="8">
        <f t="shared" si="4"/>
        <v>234</v>
      </c>
      <c r="Y353" s="8">
        <f t="shared" si="5"/>
        <v>589</v>
      </c>
      <c r="Z353" s="8">
        <f t="shared" si="6"/>
        <v>601</v>
      </c>
      <c r="AA353" s="8">
        <f t="shared" si="7"/>
        <v>428</v>
      </c>
      <c r="AB353" s="8">
        <f t="shared" si="8"/>
        <v>783</v>
      </c>
    </row>
    <row r="354" hidden="1">
      <c r="A354" s="2" t="s">
        <v>978</v>
      </c>
      <c r="B354" s="8" t="str">
        <f>VLOOKUP(A354,'Food Encyclopedia'!$C$2:$K$999,3)&amp;","&amp;VLOOKUP(A354,'Food Encyclopedia'!$C$2:$K$999,4)&amp;","&amp;VLOOKUP(A354,'Food Encyclopedia'!$C$2:$K$999,5)&amp;","&amp;VLOOKUP(A354,'Food Encyclopedia'!$C$2:$K$999,6)</f>
        <v>Organic Mixed Fruit Puree, commercial product, pouch,Paw Patrol,Super Strawberry: Apple, Pear &amp; Strawberry,Fruits</v>
      </c>
      <c r="C354" s="8" t="str">
        <f>VLOOKUP(A354,'Food Encyclopedia'!$C$2:$K$999,6)</f>
        <v>Fruits</v>
      </c>
      <c r="D354" s="8" t="str">
        <f>VLOOKUP(A354,'Food Encyclopedia'!$C$2:$K$999,7)</f>
        <v>Commercial weaning</v>
      </c>
      <c r="E354" s="8">
        <f>VLOOKUP(A354,'Absolute Total Monosaccharide C'!$E$2:$T$999,3)</f>
        <v>0.284517</v>
      </c>
      <c r="F354" s="8">
        <f>VLOOKUP(A354,'Absolute Total Monosaccharide C'!$E$2:$T$999,4)</f>
        <v>0.005894</v>
      </c>
      <c r="G354" s="8">
        <f>VLOOKUP(A354,'Absolute Total Monosaccharide C'!$E$2:$T$999,5)</f>
        <v>0.083275</v>
      </c>
      <c r="H354" s="8">
        <f>VLOOKUP(A354,'Absolute Total Monosaccharide C'!$E$2:$T$999,6)</f>
        <v>0.011708</v>
      </c>
      <c r="I354" s="110">
        <f>VLOOKUP(A354,'Absolute Total Monosaccharide C'!$E$2:$T$999,7)</f>
        <v>0.006769</v>
      </c>
      <c r="J354" s="8">
        <f>VLOOKUP(A354,'Absolute Total Monosaccharide C'!$E$2:$T$999,8)</f>
        <v>0</v>
      </c>
      <c r="K354" s="8">
        <f>VLOOKUP(A354,'Absolute Total Monosaccharide C'!$E$2:$T$999,9)</f>
        <v>0.001124</v>
      </c>
      <c r="L354" s="8">
        <f>VLOOKUP(A354,'Absolute Total Monosaccharide C'!$E$2:$T$999,10)</f>
        <v>0</v>
      </c>
      <c r="M354" s="8">
        <f>VLOOKUP(A354,'Absolute Total Monosaccharide C'!$E$2:$T$999,11)</f>
        <v>0.011779</v>
      </c>
      <c r="N354" s="8">
        <f>VLOOKUP(A354,'Absolute Total Monosaccharide C'!$E$2:$T$999,12)</f>
        <v>0</v>
      </c>
      <c r="O354" s="8">
        <f>VLOOKUP(A354,'Absolute Total Monosaccharide C'!$E$2:$T$999,13)</f>
        <v>0</v>
      </c>
      <c r="P354" s="8">
        <f>VLOOKUP(A354,'Absolute Total Monosaccharide C'!$E$2:$T$999,14)</f>
        <v>0.000172</v>
      </c>
      <c r="Q354" s="8">
        <f>VLOOKUP(A354,'Absolute Total Monosaccharide C'!$E$2:$T$999,15)</f>
        <v>0</v>
      </c>
      <c r="R354" s="8">
        <f>VLOOKUP(A354,'Absolute Total Monosaccharide C'!$E$2:$T$999,16)</f>
        <v>0.000227</v>
      </c>
      <c r="S354" s="110">
        <f>VLOOKUP(A354,'Absolute Total Monosaccharide C'!$E$2:$T$999,2)</f>
        <v>10.14</v>
      </c>
      <c r="U354" s="8">
        <f t="shared" si="1"/>
        <v>0.018477</v>
      </c>
      <c r="V354" s="2">
        <f t="shared" si="2"/>
        <v>363</v>
      </c>
      <c r="W354" s="8">
        <f t="shared" si="3"/>
        <v>460</v>
      </c>
      <c r="X354" s="8">
        <f t="shared" si="4"/>
        <v>174</v>
      </c>
      <c r="Y354" s="8">
        <f t="shared" si="5"/>
        <v>289</v>
      </c>
      <c r="Z354" s="8">
        <f t="shared" si="6"/>
        <v>286</v>
      </c>
      <c r="AA354" s="8">
        <f t="shared" si="7"/>
        <v>634</v>
      </c>
      <c r="AB354" s="8">
        <f t="shared" si="8"/>
        <v>749</v>
      </c>
    </row>
    <row r="355" hidden="1">
      <c r="A355" s="2" t="s">
        <v>613</v>
      </c>
      <c r="B355" s="8" t="str">
        <f>VLOOKUP(A355,'Food Encyclopedia'!$C$2:$K$999,3)&amp;","&amp;VLOOKUP(A355,'Food Encyclopedia'!$C$2:$K$999,4)&amp;","&amp;VLOOKUP(A355,'Food Encyclopedia'!$C$2:$K$999,5)&amp;","&amp;VLOOKUP(A355,'Food Encyclopedia'!$C$2:$K$999,6)</f>
        <v>Spread, peanut, NA, jar,Jif,Creamy Peanut Butter,Beans, Peas, Legumes, Nuts, Seeds</v>
      </c>
      <c r="C355" s="8" t="str">
        <f>VLOOKUP(A355,'Food Encyclopedia'!$C$2:$K$999,6)</f>
        <v>Beans, Peas, Legumes, Nuts, Seeds</v>
      </c>
      <c r="D355" s="8" t="str">
        <f>VLOOKUP(A355,'Food Encyclopedia'!$C$2:$K$999,7)</f>
        <v>Fats</v>
      </c>
      <c r="E355" s="8">
        <f>VLOOKUP(A355,'Absolute Total Monosaccharide C'!$E$2:$T$999,3)</f>
        <v>0.042104</v>
      </c>
      <c r="F355" s="8">
        <f>VLOOKUP(A355,'Absolute Total Monosaccharide C'!$E$2:$T$999,4)</f>
        <v>0.002688</v>
      </c>
      <c r="G355" s="8">
        <f>VLOOKUP(A355,'Absolute Total Monosaccharide C'!$E$2:$T$999,5)</f>
        <v>0</v>
      </c>
      <c r="H355" s="8">
        <f>VLOOKUP(A355,'Absolute Total Monosaccharide C'!$E$2:$T$999,6)</f>
        <v>0.004239</v>
      </c>
      <c r="I355" s="110">
        <f>VLOOKUP(A355,'Absolute Total Monosaccharide C'!$E$2:$T$999,7)</f>
        <v>0.009813</v>
      </c>
      <c r="J355" s="8">
        <f>VLOOKUP(A355,'Absolute Total Monosaccharide C'!$E$2:$T$999,8)</f>
        <v>0.000481</v>
      </c>
      <c r="K355" s="8">
        <f>VLOOKUP(A355,'Absolute Total Monosaccharide C'!$E$2:$T$999,9)</f>
        <v>0.000553</v>
      </c>
      <c r="L355" s="8">
        <f>VLOOKUP(A355,'Absolute Total Monosaccharide C'!$E$2:$T$999,10)</f>
        <v>0</v>
      </c>
      <c r="M355" s="8">
        <f>VLOOKUP(A355,'Absolute Total Monosaccharide C'!$E$2:$T$999,11)</f>
        <v>0.003356</v>
      </c>
      <c r="N355" s="8">
        <f>VLOOKUP(A355,'Absolute Total Monosaccharide C'!$E$2:$T$999,12)</f>
        <v>0</v>
      </c>
      <c r="O355" s="8">
        <f>VLOOKUP(A355,'Absolute Total Monosaccharide C'!$E$2:$T$999,13)</f>
        <v>0</v>
      </c>
      <c r="P355" s="8">
        <f>VLOOKUP(A355,'Absolute Total Monosaccharide C'!$E$2:$T$999,14)</f>
        <v>0</v>
      </c>
      <c r="Q355" s="8">
        <f>VLOOKUP(A355,'Absolute Total Monosaccharide C'!$E$2:$T$999,15)</f>
        <v>0.000176</v>
      </c>
      <c r="R355" s="8">
        <f>VLOOKUP(A355,'Absolute Total Monosaccharide C'!$E$2:$T$999,16)</f>
        <v>0</v>
      </c>
      <c r="S355" s="110">
        <f>VLOOKUP(A355,'Absolute Total Monosaccharide C'!$E$2:$T$999,2)</f>
        <v>10.48</v>
      </c>
      <c r="T355" s="2">
        <v>0.076917152</v>
      </c>
      <c r="U355" s="8">
        <f t="shared" si="1"/>
        <v>0.014052</v>
      </c>
      <c r="V355" s="2">
        <f t="shared" si="2"/>
        <v>436</v>
      </c>
      <c r="W355" s="8">
        <f t="shared" si="3"/>
        <v>363</v>
      </c>
      <c r="X355" s="8">
        <f t="shared" si="4"/>
        <v>407</v>
      </c>
      <c r="Y355" s="8">
        <f t="shared" si="5"/>
        <v>420</v>
      </c>
      <c r="Z355" s="8">
        <f t="shared" si="6"/>
        <v>421</v>
      </c>
      <c r="AA355" s="8">
        <f t="shared" si="7"/>
        <v>770</v>
      </c>
      <c r="AB355" s="8">
        <f t="shared" si="8"/>
        <v>783</v>
      </c>
    </row>
    <row r="356" hidden="1">
      <c r="A356" s="2" t="s">
        <v>1556</v>
      </c>
      <c r="B356" s="8" t="str">
        <f>VLOOKUP(A356,'Food Encyclopedia'!$C$2:$K$999,3)&amp;","&amp;VLOOKUP(A356,'Food Encyclopedia'!$C$2:$K$999,4)&amp;","&amp;VLOOKUP(A356,'Food Encyclopedia'!$C$2:$K$999,5)&amp;","&amp;VLOOKUP(A356,'Food Encyclopedia'!$C$2:$K$999,6)</f>
        <v>pine nut, NA, NA, fresh,Nuggets foods,,Beans, Peas, Legumes, Nuts, Seeds</v>
      </c>
      <c r="C356" s="8" t="str">
        <f>VLOOKUP(A356,'Food Encyclopedia'!$C$2:$K$999,6)</f>
        <v>Beans, Peas, Legumes, Nuts, Seeds</v>
      </c>
      <c r="D356" s="8" t="str">
        <f>VLOOKUP(A356,'Food Encyclopedia'!$C$2:$K$999,7)</f>
        <v>Nuts/Seeds</v>
      </c>
      <c r="E356" s="8">
        <f>VLOOKUP(A356,'Absolute Total Monosaccharide C'!$E$2:$T$999,3)</f>
        <v>0.05455</v>
      </c>
      <c r="F356" s="8">
        <f>VLOOKUP(A356,'Absolute Total Monosaccharide C'!$E$2:$T$999,4)</f>
        <v>0.0049</v>
      </c>
      <c r="G356" s="8">
        <f>VLOOKUP(A356,'Absolute Total Monosaccharide C'!$E$2:$T$999,5)</f>
        <v>0.00621</v>
      </c>
      <c r="H356" s="8">
        <f>VLOOKUP(A356,'Absolute Total Monosaccharide C'!$E$2:$T$999,6)</f>
        <v>0.001595</v>
      </c>
      <c r="I356" s="110">
        <f>VLOOKUP(A356,'Absolute Total Monosaccharide C'!$E$2:$T$999,7)</f>
        <v>0.012329</v>
      </c>
      <c r="J356" s="8">
        <f>VLOOKUP(A356,'Absolute Total Monosaccharide C'!$E$2:$T$999,8)</f>
        <v>0.000874</v>
      </c>
      <c r="K356" s="8">
        <f>VLOOKUP(A356,'Absolute Total Monosaccharide C'!$E$2:$T$999,9)</f>
        <v>0.000297</v>
      </c>
      <c r="L356" s="111">
        <f>VLOOKUP(A356,'Absolute Total Monosaccharide C'!$E$2:$T$999,10)</f>
        <v>0.0000514</v>
      </c>
      <c r="M356" s="8">
        <f>VLOOKUP(A356,'Absolute Total Monosaccharide C'!$E$2:$T$999,11)</f>
        <v>0.000429</v>
      </c>
      <c r="N356" s="8">
        <f>VLOOKUP(A356,'Absolute Total Monosaccharide C'!$E$2:$T$999,12)</f>
        <v>0</v>
      </c>
      <c r="O356" s="8">
        <f>VLOOKUP(A356,'Absolute Total Monosaccharide C'!$E$2:$T$999,13)</f>
        <v>0</v>
      </c>
      <c r="P356" s="8">
        <f>VLOOKUP(A356,'Absolute Total Monosaccharide C'!$E$2:$T$999,14)</f>
        <v>0.00037</v>
      </c>
      <c r="Q356" s="8">
        <f>VLOOKUP(A356,'Absolute Total Monosaccharide C'!$E$2:$T$999,15)</f>
        <v>0</v>
      </c>
      <c r="R356" s="8">
        <f>VLOOKUP(A356,'Absolute Total Monosaccharide C'!$E$2:$T$999,16)</f>
        <v>0.000411</v>
      </c>
      <c r="S356" s="110">
        <f>VLOOKUP(A356,'Absolute Total Monosaccharide C'!$E$2:$T$999,2)</f>
        <v>9.592</v>
      </c>
      <c r="U356" s="8">
        <f t="shared" si="1"/>
        <v>0.013924</v>
      </c>
      <c r="V356" s="2">
        <f t="shared" si="2"/>
        <v>439</v>
      </c>
      <c r="W356" s="8">
        <f t="shared" si="3"/>
        <v>286</v>
      </c>
      <c r="X356" s="8">
        <f t="shared" si="4"/>
        <v>561</v>
      </c>
      <c r="Y356" s="8">
        <f t="shared" si="5"/>
        <v>507</v>
      </c>
      <c r="Z356" s="8">
        <f t="shared" si="6"/>
        <v>489</v>
      </c>
      <c r="AA356" s="8">
        <f t="shared" si="7"/>
        <v>847</v>
      </c>
      <c r="AB356" s="8">
        <f t="shared" si="8"/>
        <v>793</v>
      </c>
    </row>
    <row r="357" hidden="1">
      <c r="A357" s="2" t="s">
        <v>972</v>
      </c>
      <c r="B357" s="8" t="str">
        <f>VLOOKUP(A357,'Food Encyclopedia'!$C$2:$K$999,3)&amp;","&amp;VLOOKUP(A357,'Food Encyclopedia'!$C$2:$K$999,4)&amp;","&amp;VLOOKUP(A357,'Food Encyclopedia'!$C$2:$K$999,5)&amp;","&amp;VLOOKUP(A357,'Food Encyclopedia'!$C$2:$K$999,6)</f>
        <v>Organic Mixed Fruit Puree, commercial product, pouch,Paw Patrol,Really Raspeberry: Apple, Banana, Strawberry &amp; Raspberry,Fruits</v>
      </c>
      <c r="C357" s="8" t="str">
        <f>VLOOKUP(A357,'Food Encyclopedia'!$C$2:$K$999,6)</f>
        <v>Fruits</v>
      </c>
      <c r="D357" s="8" t="str">
        <f>VLOOKUP(A357,'Food Encyclopedia'!$C$2:$K$999,7)</f>
        <v>Commercial weaning</v>
      </c>
      <c r="E357" s="8">
        <f>VLOOKUP(A357,'Absolute Total Monosaccharide C'!$E$2:$T$999,3)</f>
        <v>0.2835</v>
      </c>
      <c r="F357" s="8">
        <f>VLOOKUP(A357,'Absolute Total Monosaccharide C'!$E$2:$T$999,4)</f>
        <v>0.007143</v>
      </c>
      <c r="G357" s="8">
        <f>VLOOKUP(A357,'Absolute Total Monosaccharide C'!$E$2:$T$999,5)</f>
        <v>0.06621</v>
      </c>
      <c r="H357" s="8">
        <f>VLOOKUP(A357,'Absolute Total Monosaccharide C'!$E$2:$T$999,6)</f>
        <v>0.00534</v>
      </c>
      <c r="I357" s="110">
        <f>VLOOKUP(A357,'Absolute Total Monosaccharide C'!$E$2:$T$999,7)</f>
        <v>0.005712</v>
      </c>
      <c r="J357" s="8">
        <f>VLOOKUP(A357,'Absolute Total Monosaccharide C'!$E$2:$T$999,8)</f>
        <v>0</v>
      </c>
      <c r="K357" s="8">
        <f>VLOOKUP(A357,'Absolute Total Monosaccharide C'!$E$2:$T$999,9)</f>
        <v>0.000875</v>
      </c>
      <c r="L357" s="8">
        <f>VLOOKUP(A357,'Absolute Total Monosaccharide C'!$E$2:$T$999,10)</f>
        <v>0</v>
      </c>
      <c r="M357" s="8">
        <f>VLOOKUP(A357,'Absolute Total Monosaccharide C'!$E$2:$T$999,11)</f>
        <v>0.013617</v>
      </c>
      <c r="N357" s="8">
        <f>VLOOKUP(A357,'Absolute Total Monosaccharide C'!$E$2:$T$999,12)</f>
        <v>0</v>
      </c>
      <c r="O357" s="8">
        <f>VLOOKUP(A357,'Absolute Total Monosaccharide C'!$E$2:$T$999,13)</f>
        <v>0</v>
      </c>
      <c r="P357" s="8">
        <f>VLOOKUP(A357,'Absolute Total Monosaccharide C'!$E$2:$T$999,14)</f>
        <v>0.002616</v>
      </c>
      <c r="Q357" s="8">
        <f>VLOOKUP(A357,'Absolute Total Monosaccharide C'!$E$2:$T$999,15)</f>
        <v>0</v>
      </c>
      <c r="R357" s="8">
        <f>VLOOKUP(A357,'Absolute Total Monosaccharide C'!$E$2:$T$999,16)</f>
        <v>0.000408</v>
      </c>
      <c r="S357" s="110">
        <f>VLOOKUP(A357,'Absolute Total Monosaccharide C'!$E$2:$T$999,2)</f>
        <v>9.51</v>
      </c>
      <c r="U357" s="8">
        <f t="shared" si="1"/>
        <v>0.011052</v>
      </c>
      <c r="V357" s="2">
        <f t="shared" si="2"/>
        <v>492</v>
      </c>
      <c r="W357" s="8">
        <f t="shared" si="3"/>
        <v>496</v>
      </c>
      <c r="X357" s="8">
        <f t="shared" si="4"/>
        <v>375</v>
      </c>
      <c r="Y357" s="8">
        <f t="shared" si="5"/>
        <v>253</v>
      </c>
      <c r="Z357" s="8">
        <f t="shared" si="6"/>
        <v>335</v>
      </c>
      <c r="AA357" s="8">
        <f t="shared" si="7"/>
        <v>871</v>
      </c>
      <c r="AB357" s="8">
        <f t="shared" si="8"/>
        <v>749</v>
      </c>
    </row>
    <row r="358" hidden="1">
      <c r="A358" s="2" t="s">
        <v>1177</v>
      </c>
      <c r="B358" s="8" t="str">
        <f>VLOOKUP(A358,'Food Encyclopedia'!$C$2:$K$999,3)&amp;","&amp;VLOOKUP(A358,'Food Encyclopedia'!$C$2:$K$999,4)&amp;","&amp;VLOOKUP(A358,'Food Encyclopedia'!$C$2:$K$999,5)&amp;","&amp;VLOOKUP(A358,'Food Encyclopedia'!$C$2:$K$999,6)</f>
        <v>Pasta, spaghetti (chickpea), NA, dried,Organics,,Beans, Peas, Legumes, Nuts, Seeds</v>
      </c>
      <c r="C358" s="8" t="str">
        <f>VLOOKUP(A358,'Food Encyclopedia'!$C$2:$K$999,6)</f>
        <v>Beans, Peas, Legumes, Nuts, Seeds</v>
      </c>
      <c r="D358" s="8" t="str">
        <f>VLOOKUP(A358,'Food Encyclopedia'!$C$2:$K$999,7)</f>
        <v>Pasta</v>
      </c>
      <c r="E358" s="8">
        <f>VLOOKUP(A358,'Absolute Total Monosaccharide C'!$E$2:$T$999,3)</f>
        <v>0.456181</v>
      </c>
      <c r="F358" s="8">
        <f>VLOOKUP(A358,'Absolute Total Monosaccharide C'!$E$2:$T$999,4)</f>
        <v>0.005599</v>
      </c>
      <c r="G358" s="8">
        <f>VLOOKUP(A358,'Absolute Total Monosaccharide C'!$E$2:$T$999,5)</f>
        <v>0</v>
      </c>
      <c r="H358" s="8">
        <f>VLOOKUP(A358,'Absolute Total Monosaccharide C'!$E$2:$T$999,6)</f>
        <v>0.016496</v>
      </c>
      <c r="I358" s="110">
        <f>VLOOKUP(A358,'Absolute Total Monosaccharide C'!$E$2:$T$999,7)</f>
        <v>0.012314</v>
      </c>
      <c r="J358" s="8">
        <f>VLOOKUP(A358,'Absolute Total Monosaccharide C'!$E$2:$T$999,8)</f>
        <v>0</v>
      </c>
      <c r="K358" s="8">
        <f>VLOOKUP(A358,'Absolute Total Monosaccharide C'!$E$2:$T$999,9)</f>
        <v>0.000139</v>
      </c>
      <c r="L358" s="8">
        <f>VLOOKUP(A358,'Absolute Total Monosaccharide C'!$E$2:$T$999,10)</f>
        <v>0</v>
      </c>
      <c r="M358" s="8">
        <f>VLOOKUP(A358,'Absolute Total Monosaccharide C'!$E$2:$T$999,11)</f>
        <v>0.000432</v>
      </c>
      <c r="N358" s="8">
        <f>VLOOKUP(A358,'Absolute Total Monosaccharide C'!$E$2:$T$999,12)</f>
        <v>0</v>
      </c>
      <c r="O358" s="8">
        <f>VLOOKUP(A358,'Absolute Total Monosaccharide C'!$E$2:$T$999,13)</f>
        <v>0</v>
      </c>
      <c r="P358" s="8">
        <f>VLOOKUP(A358,'Absolute Total Monosaccharide C'!$E$2:$T$999,14)</f>
        <v>0</v>
      </c>
      <c r="Q358" s="8">
        <f>VLOOKUP(A358,'Absolute Total Monosaccharide C'!$E$2:$T$999,15)</f>
        <v>0</v>
      </c>
      <c r="R358" s="8">
        <f>VLOOKUP(A358,'Absolute Total Monosaccharide C'!$E$2:$T$999,16)</f>
        <v>0</v>
      </c>
      <c r="S358" s="110">
        <f>VLOOKUP(A358,'Absolute Total Monosaccharide C'!$E$2:$T$999,2)</f>
        <v>10.09</v>
      </c>
      <c r="U358" s="8">
        <f t="shared" si="1"/>
        <v>0.02881</v>
      </c>
      <c r="V358" s="2">
        <f t="shared" si="2"/>
        <v>201</v>
      </c>
      <c r="W358" s="8">
        <f t="shared" si="3"/>
        <v>288</v>
      </c>
      <c r="X358" s="8">
        <f t="shared" si="4"/>
        <v>99</v>
      </c>
      <c r="Y358" s="8">
        <f t="shared" si="5"/>
        <v>506</v>
      </c>
      <c r="Z358" s="8">
        <f t="shared" si="6"/>
        <v>526</v>
      </c>
      <c r="AA358" s="8">
        <f t="shared" si="7"/>
        <v>387</v>
      </c>
      <c r="AB358" s="8">
        <f t="shared" si="8"/>
        <v>794</v>
      </c>
    </row>
    <row r="359" hidden="1">
      <c r="A359" s="2" t="s">
        <v>920</v>
      </c>
      <c r="B359" s="8" t="str">
        <f>VLOOKUP(A359,'Food Encyclopedia'!$C$2:$K$999,3)&amp;","&amp;VLOOKUP(A359,'Food Encyclopedia'!$C$2:$K$999,4)&amp;","&amp;VLOOKUP(A359,'Food Encyclopedia'!$C$2:$K$999,5)&amp;","&amp;VLOOKUP(A359,'Food Encyclopedia'!$C$2:$K$999,6)</f>
        <v>Baby Organic, commercial product, pouch,Nature's Heart,Banana, Apple, raspberry, Stage 2 (6+ months),Fruits</v>
      </c>
      <c r="C359" s="8" t="str">
        <f>VLOOKUP(A359,'Food Encyclopedia'!$C$2:$K$999,6)</f>
        <v>Fruits</v>
      </c>
      <c r="D359" s="8" t="str">
        <f>VLOOKUP(A359,'Food Encyclopedia'!$C$2:$K$999,7)</f>
        <v>Commercial weaning</v>
      </c>
      <c r="E359" s="8">
        <f>VLOOKUP(A359,'Absolute Total Monosaccharide C'!$E$2:$T$999,3)</f>
        <v>0.321215</v>
      </c>
      <c r="F359" s="8">
        <f>VLOOKUP(A359,'Absolute Total Monosaccharide C'!$E$2:$T$999,4)</f>
        <v>0.009648</v>
      </c>
      <c r="G359" s="8">
        <f>VLOOKUP(A359,'Absolute Total Monosaccharide C'!$E$2:$T$999,5)</f>
        <v>0.19283</v>
      </c>
      <c r="H359" s="8">
        <f>VLOOKUP(A359,'Absolute Total Monosaccharide C'!$E$2:$T$999,6)</f>
        <v>0.006504</v>
      </c>
      <c r="I359" s="110">
        <f>VLOOKUP(A359,'Absolute Total Monosaccharide C'!$E$2:$T$999,7)</f>
        <v>0.006967</v>
      </c>
      <c r="J359" s="8">
        <f>VLOOKUP(A359,'Absolute Total Monosaccharide C'!$E$2:$T$999,8)</f>
        <v>0.001054</v>
      </c>
      <c r="K359" s="8">
        <f>VLOOKUP(A359,'Absolute Total Monosaccharide C'!$E$2:$T$999,9)</f>
        <v>0.000605</v>
      </c>
      <c r="L359" s="8">
        <f>VLOOKUP(A359,'Absolute Total Monosaccharide C'!$E$2:$T$999,10)</f>
        <v>0</v>
      </c>
      <c r="M359" s="8">
        <f>VLOOKUP(A359,'Absolute Total Monosaccharide C'!$E$2:$T$999,11)</f>
        <v>0.011264</v>
      </c>
      <c r="N359" s="8">
        <f>VLOOKUP(A359,'Absolute Total Monosaccharide C'!$E$2:$T$999,12)</f>
        <v>0</v>
      </c>
      <c r="O359" s="8">
        <f>VLOOKUP(A359,'Absolute Total Monosaccharide C'!$E$2:$T$999,13)</f>
        <v>0</v>
      </c>
      <c r="P359" s="8">
        <f>VLOOKUP(A359,'Absolute Total Monosaccharide C'!$E$2:$T$999,14)</f>
        <v>0.003109</v>
      </c>
      <c r="Q359" s="8">
        <f>VLOOKUP(A359,'Absolute Total Monosaccharide C'!$E$2:$T$999,15)</f>
        <v>0.000296</v>
      </c>
      <c r="R359" s="8">
        <f>VLOOKUP(A359,'Absolute Total Monosaccharide C'!$E$2:$T$999,16)</f>
        <v>0</v>
      </c>
      <c r="S359" s="110">
        <f>VLOOKUP(A359,'Absolute Total Monosaccharide C'!$E$2:$T$999,2)</f>
        <v>10.17</v>
      </c>
      <c r="T359" s="2">
        <v>0.878903705</v>
      </c>
      <c r="U359" s="8">
        <f t="shared" si="1"/>
        <v>0.013471</v>
      </c>
      <c r="V359" s="2">
        <f t="shared" si="2"/>
        <v>444</v>
      </c>
      <c r="W359" s="8">
        <f t="shared" si="3"/>
        <v>456</v>
      </c>
      <c r="X359" s="8">
        <f t="shared" si="4"/>
        <v>330</v>
      </c>
      <c r="Y359" s="8">
        <f t="shared" si="5"/>
        <v>299</v>
      </c>
      <c r="Z359" s="8">
        <f t="shared" si="6"/>
        <v>408</v>
      </c>
      <c r="AA359" s="8">
        <f t="shared" si="7"/>
        <v>786</v>
      </c>
      <c r="AB359" s="8">
        <f t="shared" si="8"/>
        <v>755</v>
      </c>
    </row>
    <row r="360" hidden="1">
      <c r="A360" s="2" t="s">
        <v>1076</v>
      </c>
      <c r="B360" s="8" t="str">
        <f>VLOOKUP(A360,'Food Encyclopedia'!$C$2:$K$999,3)&amp;","&amp;VLOOKUP(A360,'Food Encyclopedia'!$C$2:$K$999,4)&amp;","&amp;VLOOKUP(A360,'Food Encyclopedia'!$C$2:$K$999,5)&amp;","&amp;VLOOKUP(A360,'Food Encyclopedia'!$C$2:$K$999,6)</f>
        <v>Fruit and yogurt, commercial product, pouch,Gerber,Very Berry: Apple (1/4), strawberry (3/4), blueberries (11), yogurt (2 tbsp),Toddler (12+ months) (12+ months),Fruits</v>
      </c>
      <c r="C360" s="8" t="str">
        <f>VLOOKUP(A360,'Food Encyclopedia'!$C$2:$K$999,6)</f>
        <v>Fruits</v>
      </c>
      <c r="D360" s="8" t="str">
        <f>VLOOKUP(A360,'Food Encyclopedia'!$C$2:$K$999,7)</f>
        <v>Commercial weaning</v>
      </c>
      <c r="E360" s="8">
        <f>VLOOKUP(A360,'Absolute Total Monosaccharide C'!$E$2:$T$999,3)</f>
        <v>0.329991</v>
      </c>
      <c r="F360" s="8">
        <f>VLOOKUP(A360,'Absolute Total Monosaccharide C'!$E$2:$T$999,4)</f>
        <v>0.053406</v>
      </c>
      <c r="G360" s="8">
        <f>VLOOKUP(A360,'Absolute Total Monosaccharide C'!$E$2:$T$999,5)</f>
        <v>0.09999</v>
      </c>
      <c r="H360" s="8">
        <f>VLOOKUP(A360,'Absolute Total Monosaccharide C'!$E$2:$T$999,6)</f>
        <v>0.010941</v>
      </c>
      <c r="I360" s="110">
        <f>VLOOKUP(A360,'Absolute Total Monosaccharide C'!$E$2:$T$999,7)</f>
        <v>0.006128</v>
      </c>
      <c r="J360" s="8">
        <f>VLOOKUP(A360,'Absolute Total Monosaccharide C'!$E$2:$T$999,8)</f>
        <v>0</v>
      </c>
      <c r="K360" s="8">
        <f>VLOOKUP(A360,'Absolute Total Monosaccharide C'!$E$2:$T$999,9)</f>
        <v>0.000631</v>
      </c>
      <c r="L360" s="8">
        <f>VLOOKUP(A360,'Absolute Total Monosaccharide C'!$E$2:$T$999,10)</f>
        <v>0</v>
      </c>
      <c r="M360" s="8">
        <f>VLOOKUP(A360,'Absolute Total Monosaccharide C'!$E$2:$T$999,11)</f>
        <v>0.013039</v>
      </c>
      <c r="N360" s="8">
        <f>VLOOKUP(A360,'Absolute Total Monosaccharide C'!$E$2:$T$999,12)</f>
        <v>0</v>
      </c>
      <c r="O360" s="8">
        <f>VLOOKUP(A360,'Absolute Total Monosaccharide C'!$E$2:$T$999,13)</f>
        <v>0</v>
      </c>
      <c r="P360" s="8">
        <f>VLOOKUP(A360,'Absolute Total Monosaccharide C'!$E$2:$T$999,14)</f>
        <v>0.001428</v>
      </c>
      <c r="Q360" s="8">
        <f>VLOOKUP(A360,'Absolute Total Monosaccharide C'!$E$2:$T$999,15)</f>
        <v>0</v>
      </c>
      <c r="R360" s="8">
        <f>VLOOKUP(A360,'Absolute Total Monosaccharide C'!$E$2:$T$999,16)</f>
        <v>0</v>
      </c>
      <c r="S360" s="110">
        <f>VLOOKUP(A360,'Absolute Total Monosaccharide C'!$E$2:$T$999,2)</f>
        <v>10.02</v>
      </c>
      <c r="U360" s="8">
        <f t="shared" si="1"/>
        <v>0.017069</v>
      </c>
      <c r="V360" s="2">
        <f t="shared" si="2"/>
        <v>389</v>
      </c>
      <c r="W360" s="8">
        <f t="shared" si="3"/>
        <v>482</v>
      </c>
      <c r="X360" s="8">
        <f t="shared" si="4"/>
        <v>199</v>
      </c>
      <c r="Y360" s="8">
        <f t="shared" si="5"/>
        <v>270</v>
      </c>
      <c r="Z360" s="8">
        <f t="shared" si="6"/>
        <v>402</v>
      </c>
      <c r="AA360" s="8">
        <f t="shared" si="7"/>
        <v>681</v>
      </c>
      <c r="AB360" s="8">
        <f t="shared" si="8"/>
        <v>752</v>
      </c>
    </row>
    <row r="361" hidden="1">
      <c r="A361" s="2" t="s">
        <v>795</v>
      </c>
      <c r="B361" s="8" t="str">
        <f>VLOOKUP(A361,'Food Encyclopedia'!$C$2:$K$999,3)&amp;","&amp;VLOOKUP(A361,'Food Encyclopedia'!$C$2:$K$999,4)&amp;","&amp;VLOOKUP(A361,'Food Encyclopedia'!$C$2:$K$999,5)&amp;","&amp;VLOOKUP(A361,'Food Encyclopedia'!$C$2:$K$999,6)</f>
        <v>Mac &amp; Cheese, commercial product, pre-cooked,Organics Happy Tot,Organic Mac &amp; Cheese with Lentil Pasta &amp; Veggie Sauce (pumpkin, cauliflower, carrot), gluten free, Tots &amp; Tykes (12+ months) (12+ months),Vegetables</v>
      </c>
      <c r="C361" s="8" t="str">
        <f>VLOOKUP(A361,'Food Encyclopedia'!$C$2:$K$999,6)</f>
        <v>Vegetables</v>
      </c>
      <c r="D361" s="8" t="str">
        <f>VLOOKUP(A361,'Food Encyclopedia'!$C$2:$K$999,7)</f>
        <v>Commercial weaning</v>
      </c>
      <c r="E361" s="8">
        <f>VLOOKUP(A361,'Absolute Total Monosaccharide C'!$E$2:$T$999,3)</f>
        <v>0.506123</v>
      </c>
      <c r="F361" s="8">
        <f>VLOOKUP(A361,'Absolute Total Monosaccharide C'!$E$2:$T$999,4)</f>
        <v>0.019841</v>
      </c>
      <c r="G361" s="8">
        <f>VLOOKUP(A361,'Absolute Total Monosaccharide C'!$E$2:$T$999,5)</f>
        <v>0.020223</v>
      </c>
      <c r="H361" s="8">
        <f>VLOOKUP(A361,'Absolute Total Monosaccharide C'!$E$2:$T$999,6)</f>
        <v>0.000828</v>
      </c>
      <c r="I361" s="110">
        <f>VLOOKUP(A361,'Absolute Total Monosaccharide C'!$E$2:$T$999,7)</f>
        <v>0.008861</v>
      </c>
      <c r="J361" s="8">
        <f>VLOOKUP(A361,'Absolute Total Monosaccharide C'!$E$2:$T$999,8)</f>
        <v>0</v>
      </c>
      <c r="K361" s="8">
        <f>VLOOKUP(A361,'Absolute Total Monosaccharide C'!$E$2:$T$999,9)</f>
        <v>0.000673</v>
      </c>
      <c r="L361" s="8">
        <f>VLOOKUP(A361,'Absolute Total Monosaccharide C'!$E$2:$T$999,10)</f>
        <v>0</v>
      </c>
      <c r="M361" s="8">
        <f>VLOOKUP(A361,'Absolute Total Monosaccharide C'!$E$2:$T$999,11)</f>
        <v>0.006335</v>
      </c>
      <c r="N361" s="8">
        <f>VLOOKUP(A361,'Absolute Total Monosaccharide C'!$E$2:$T$999,12)</f>
        <v>0</v>
      </c>
      <c r="O361" s="8">
        <f>VLOOKUP(A361,'Absolute Total Monosaccharide C'!$E$2:$T$999,13)</f>
        <v>0</v>
      </c>
      <c r="P361" s="8">
        <f>VLOOKUP(A361,'Absolute Total Monosaccharide C'!$E$2:$T$999,14)</f>
        <v>0.002295</v>
      </c>
      <c r="Q361" s="8">
        <f>VLOOKUP(A361,'Absolute Total Monosaccharide C'!$E$2:$T$999,15)</f>
        <v>0</v>
      </c>
      <c r="R361" s="8">
        <f>VLOOKUP(A361,'Absolute Total Monosaccharide C'!$E$2:$T$999,16)</f>
        <v>0</v>
      </c>
      <c r="S361" s="110">
        <f>VLOOKUP(A361,'Absolute Total Monosaccharide C'!$E$2:$T$999,2)</f>
        <v>10.24</v>
      </c>
      <c r="T361" s="2">
        <v>0.738355252</v>
      </c>
      <c r="U361" s="8">
        <f t="shared" si="1"/>
        <v>0.009689</v>
      </c>
      <c r="V361" s="2">
        <f t="shared" si="2"/>
        <v>525</v>
      </c>
      <c r="W361" s="8">
        <f t="shared" si="3"/>
        <v>398</v>
      </c>
      <c r="X361" s="8">
        <f t="shared" si="4"/>
        <v>594</v>
      </c>
      <c r="Y361" s="8">
        <f t="shared" si="5"/>
        <v>380</v>
      </c>
      <c r="Z361" s="8">
        <f t="shared" si="6"/>
        <v>386</v>
      </c>
      <c r="AA361" s="8">
        <f t="shared" si="7"/>
        <v>992</v>
      </c>
      <c r="AB361" s="8">
        <f t="shared" si="8"/>
        <v>778</v>
      </c>
    </row>
    <row r="362">
      <c r="A362" s="2" t="s">
        <v>743</v>
      </c>
      <c r="B362" s="8" t="str">
        <f>VLOOKUP(A362,'Food Encyclopedia'!$C$2:$K$999,3)&amp;","&amp;VLOOKUP(A362,'Food Encyclopedia'!$C$2:$K$999,4)&amp;","&amp;VLOOKUP(A362,'Food Encyclopedia'!$C$2:$K$999,5)&amp;","&amp;VLOOKUP(A362,'Food Encyclopedia'!$C$2:$K$999,6)</f>
        <v>Flour, commercial product, packed,Bob's Red Mill,Buttermilk Pancake and Waffle Mix,Grain Products</v>
      </c>
      <c r="C362" s="8" t="str">
        <f>VLOOKUP(A362,'Food Encyclopedia'!$C$2:$K$999,6)</f>
        <v>Grain Products</v>
      </c>
      <c r="D362" s="8" t="str">
        <f>VLOOKUP(A362,'Food Encyclopedia'!$C$2:$K$999,7)</f>
        <v>Flour</v>
      </c>
      <c r="E362" s="8">
        <f>VLOOKUP(A362,'Absolute Total Monosaccharide C'!$E$2:$T$999,3)</f>
        <v>0.760575</v>
      </c>
      <c r="F362" s="8">
        <f>VLOOKUP(A362,'Absolute Total Monosaccharide C'!$E$2:$T$999,4)</f>
        <v>0.036331</v>
      </c>
      <c r="G362" s="8">
        <f>VLOOKUP(A362,'Absolute Total Monosaccharide C'!$E$2:$T$999,5)</f>
        <v>0</v>
      </c>
      <c r="H362" s="8">
        <f>VLOOKUP(A362,'Absolute Total Monosaccharide C'!$E$2:$T$999,6)</f>
        <v>0.018474</v>
      </c>
      <c r="I362" s="110">
        <f>VLOOKUP(A362,'Absolute Total Monosaccharide C'!$E$2:$T$999,7)</f>
        <v>0.015399</v>
      </c>
      <c r="J362" s="8">
        <f>VLOOKUP(A362,'Absolute Total Monosaccharide C'!$E$2:$T$999,8)</f>
        <v>0</v>
      </c>
      <c r="K362" s="8">
        <f>VLOOKUP(A362,'Absolute Total Monosaccharide C'!$E$2:$T$999,9)</f>
        <v>0</v>
      </c>
      <c r="L362" s="8">
        <f>VLOOKUP(A362,'Absolute Total Monosaccharide C'!$E$2:$T$999,10)</f>
        <v>0</v>
      </c>
      <c r="M362" s="111">
        <f>VLOOKUP(A362,'Absolute Total Monosaccharide C'!$E$2:$T$999,11)</f>
        <v>0.000069</v>
      </c>
      <c r="N362" s="8">
        <f>VLOOKUP(A362,'Absolute Total Monosaccharide C'!$E$2:$T$999,12)</f>
        <v>0</v>
      </c>
      <c r="O362" s="8">
        <f>VLOOKUP(A362,'Absolute Total Monosaccharide C'!$E$2:$T$999,13)</f>
        <v>0</v>
      </c>
      <c r="P362" s="8">
        <f>VLOOKUP(A362,'Absolute Total Monosaccharide C'!$E$2:$T$999,14)</f>
        <v>0.001775</v>
      </c>
      <c r="Q362" s="8">
        <f>VLOOKUP(A362,'Absolute Total Monosaccharide C'!$E$2:$T$999,15)</f>
        <v>0.000305</v>
      </c>
      <c r="R362" s="8">
        <f>VLOOKUP(A362,'Absolute Total Monosaccharide C'!$E$2:$T$999,16)</f>
        <v>0</v>
      </c>
      <c r="S362" s="110">
        <f>VLOOKUP(A362,'Absolute Total Monosaccharide C'!$E$2:$T$999,2)</f>
        <v>10.06</v>
      </c>
      <c r="T362" s="2">
        <v>0.87552416</v>
      </c>
      <c r="U362" s="8">
        <f t="shared" si="1"/>
        <v>0.033873</v>
      </c>
      <c r="V362" s="2">
        <f t="shared" si="2"/>
        <v>151</v>
      </c>
      <c r="W362" s="8">
        <f t="shared" si="3"/>
        <v>224</v>
      </c>
      <c r="X362" s="8">
        <f t="shared" si="4"/>
        <v>82</v>
      </c>
      <c r="Y362" s="8">
        <f t="shared" si="5"/>
        <v>571</v>
      </c>
      <c r="Z362" s="8">
        <f t="shared" si="6"/>
        <v>624</v>
      </c>
      <c r="AA362" s="8">
        <f t="shared" si="7"/>
        <v>306</v>
      </c>
      <c r="AB362" s="8">
        <f t="shared" si="8"/>
        <v>795</v>
      </c>
    </row>
    <row r="363" hidden="1">
      <c r="A363" s="2" t="s">
        <v>1413</v>
      </c>
      <c r="B363" s="8" t="str">
        <f>VLOOKUP(A363,'Food Encyclopedia'!$C$2:$K$999,3)&amp;","&amp;VLOOKUP(A363,'Food Encyclopedia'!$C$2:$K$999,4)&amp;","&amp;VLOOKUP(A363,'Food Encyclopedia'!$C$2:$K$999,5)&amp;","&amp;VLOOKUP(A363,'Food Encyclopedia'!$C$2:$K$999,6)</f>
        <v>cereal, coconut almond chia, NA, fresh,Trader Joe's,Organic Coconut Almond Chia Cereal,Grain Products</v>
      </c>
      <c r="C363" s="8" t="str">
        <f>VLOOKUP(A363,'Food Encyclopedia'!$C$2:$K$999,6)</f>
        <v>Grain Products</v>
      </c>
      <c r="D363" s="8" t="str">
        <f>VLOOKUP(A363,'Food Encyclopedia'!$C$2:$K$999,7)</f>
        <v>Cereal</v>
      </c>
      <c r="E363" s="8">
        <f>VLOOKUP(A363,'Absolute Total Monosaccharide C'!$E$2:$T$999,3)</f>
        <v>0.587812</v>
      </c>
      <c r="F363" s="8">
        <f>VLOOKUP(A363,'Absolute Total Monosaccharide C'!$E$2:$T$999,4)</f>
        <v>0.002186</v>
      </c>
      <c r="G363" s="8">
        <f>VLOOKUP(A363,'Absolute Total Monosaccharide C'!$E$2:$T$999,5)</f>
        <v>0.014956</v>
      </c>
      <c r="H363" s="8">
        <f>VLOOKUP(A363,'Absolute Total Monosaccharide C'!$E$2:$T$999,6)</f>
        <v>0.007091</v>
      </c>
      <c r="I363" s="110">
        <f>VLOOKUP(A363,'Absolute Total Monosaccharide C'!$E$2:$T$999,7)</f>
        <v>0.015578</v>
      </c>
      <c r="J363" s="8">
        <f>VLOOKUP(A363,'Absolute Total Monosaccharide C'!$E$2:$T$999,8)</f>
        <v>0.000536</v>
      </c>
      <c r="K363" s="111">
        <f>VLOOKUP(A363,'Absolute Total Monosaccharide C'!$E$2:$T$999,9)</f>
        <v>0.0000404</v>
      </c>
      <c r="L363" s="111">
        <f>VLOOKUP(A363,'Absolute Total Monosaccharide C'!$E$2:$T$999,10)</f>
        <v>0.0000612</v>
      </c>
      <c r="M363" s="111">
        <f>VLOOKUP(A363,'Absolute Total Monosaccharide C'!$E$2:$T$999,11)</f>
        <v>0.0000542</v>
      </c>
      <c r="N363" s="8">
        <f>VLOOKUP(A363,'Absolute Total Monosaccharide C'!$E$2:$T$999,12)</f>
        <v>0</v>
      </c>
      <c r="O363" s="8">
        <f>VLOOKUP(A363,'Absolute Total Monosaccharide C'!$E$2:$T$999,13)</f>
        <v>0</v>
      </c>
      <c r="P363" s="8">
        <f>VLOOKUP(A363,'Absolute Total Monosaccharide C'!$E$2:$T$999,14)</f>
        <v>0.000845</v>
      </c>
      <c r="Q363" s="8">
        <f>VLOOKUP(A363,'Absolute Total Monosaccharide C'!$E$2:$T$999,15)</f>
        <v>0</v>
      </c>
      <c r="R363" s="8">
        <f>VLOOKUP(A363,'Absolute Total Monosaccharide C'!$E$2:$T$999,16)</f>
        <v>0.000371</v>
      </c>
      <c r="S363" s="110">
        <f>VLOOKUP(A363,'Absolute Total Monosaccharide C'!$E$2:$T$999,2)</f>
        <v>10.325</v>
      </c>
      <c r="U363" s="8">
        <f t="shared" si="1"/>
        <v>0.022669</v>
      </c>
      <c r="V363" s="2">
        <f t="shared" si="2"/>
        <v>292</v>
      </c>
      <c r="W363" s="8">
        <f t="shared" si="3"/>
        <v>219</v>
      </c>
      <c r="X363" s="8">
        <f t="shared" si="4"/>
        <v>307</v>
      </c>
      <c r="Y363" s="8">
        <f t="shared" si="5"/>
        <v>576</v>
      </c>
      <c r="Z363" s="8">
        <f t="shared" si="6"/>
        <v>598</v>
      </c>
      <c r="AA363" s="8">
        <f t="shared" si="7"/>
        <v>526</v>
      </c>
      <c r="AB363" s="8">
        <f t="shared" si="8"/>
        <v>795</v>
      </c>
    </row>
    <row r="364" hidden="1">
      <c r="A364" s="2" t="s">
        <v>942</v>
      </c>
      <c r="B364" s="8" t="str">
        <f>VLOOKUP(A364,'Food Encyclopedia'!$C$2:$K$999,3)&amp;","&amp;VLOOKUP(A364,'Food Encyclopedia'!$C$2:$K$999,4)&amp;","&amp;VLOOKUP(A364,'Food Encyclopedia'!$C$2:$K$999,5)&amp;","&amp;VLOOKUP(A364,'Food Encyclopedia'!$C$2:$K$999,6)</f>
        <v>Organic baby food, commercial product, pouch,Plum Organics,Bananas (1/2), zucchinis (1/4), amaranth (3/4 tsp), Stage 2 (6+ months),Fruits</v>
      </c>
      <c r="C364" s="8" t="str">
        <f>VLOOKUP(A364,'Food Encyclopedia'!$C$2:$K$999,6)</f>
        <v>Fruits</v>
      </c>
      <c r="D364" s="8" t="str">
        <f>VLOOKUP(A364,'Food Encyclopedia'!$C$2:$K$999,7)</f>
        <v>Commercial weaning</v>
      </c>
      <c r="E364" s="8">
        <f>VLOOKUP(A364,'Absolute Total Monosaccharide C'!$E$2:$T$999,3)</f>
        <v>0.372736</v>
      </c>
      <c r="F364" s="8">
        <f>VLOOKUP(A364,'Absolute Total Monosaccharide C'!$E$2:$T$999,4)</f>
        <v>0.012355</v>
      </c>
      <c r="G364" s="8">
        <f>VLOOKUP(A364,'Absolute Total Monosaccharide C'!$E$2:$T$999,5)</f>
        <v>0.13742</v>
      </c>
      <c r="H364" s="8">
        <f>VLOOKUP(A364,'Absolute Total Monosaccharide C'!$E$2:$T$999,6)</f>
        <v>0.004491</v>
      </c>
      <c r="I364" s="110">
        <f>VLOOKUP(A364,'Absolute Total Monosaccharide C'!$E$2:$T$999,7)</f>
        <v>0.007522</v>
      </c>
      <c r="J364" s="8">
        <f>VLOOKUP(A364,'Absolute Total Monosaccharide C'!$E$2:$T$999,8)</f>
        <v>0.000597</v>
      </c>
      <c r="K364" s="8">
        <f>VLOOKUP(A364,'Absolute Total Monosaccharide C'!$E$2:$T$999,9)</f>
        <v>0.000553</v>
      </c>
      <c r="L364" s="8">
        <f>VLOOKUP(A364,'Absolute Total Monosaccharide C'!$E$2:$T$999,10)</f>
        <v>0</v>
      </c>
      <c r="M364" s="8">
        <f>VLOOKUP(A364,'Absolute Total Monosaccharide C'!$E$2:$T$999,11)</f>
        <v>0.009553</v>
      </c>
      <c r="N364" s="8">
        <f>VLOOKUP(A364,'Absolute Total Monosaccharide C'!$E$2:$T$999,12)</f>
        <v>0</v>
      </c>
      <c r="O364" s="8">
        <f>VLOOKUP(A364,'Absolute Total Monosaccharide C'!$E$2:$T$999,13)</f>
        <v>0</v>
      </c>
      <c r="P364" s="8">
        <f>VLOOKUP(A364,'Absolute Total Monosaccharide C'!$E$2:$T$999,14)</f>
        <v>0.005</v>
      </c>
      <c r="Q364" s="8">
        <f>VLOOKUP(A364,'Absolute Total Monosaccharide C'!$E$2:$T$999,15)</f>
        <v>0.000935</v>
      </c>
      <c r="R364" s="8">
        <f>VLOOKUP(A364,'Absolute Total Monosaccharide C'!$E$2:$T$999,16)</f>
        <v>0</v>
      </c>
      <c r="S364" s="110">
        <f>VLOOKUP(A364,'Absolute Total Monosaccharide C'!$E$2:$T$999,2)</f>
        <v>10</v>
      </c>
      <c r="T364" s="2">
        <v>0.978613232</v>
      </c>
      <c r="U364" s="8">
        <f t="shared" si="1"/>
        <v>0.012013</v>
      </c>
      <c r="V364" s="2">
        <f t="shared" si="2"/>
        <v>472</v>
      </c>
      <c r="W364" s="8">
        <f t="shared" si="3"/>
        <v>437</v>
      </c>
      <c r="X364" s="8">
        <f t="shared" si="4"/>
        <v>399</v>
      </c>
      <c r="Y364" s="8">
        <f t="shared" si="5"/>
        <v>329</v>
      </c>
      <c r="Z364" s="8">
        <f t="shared" si="6"/>
        <v>421</v>
      </c>
      <c r="AA364" s="8">
        <f t="shared" si="7"/>
        <v>836</v>
      </c>
      <c r="AB364" s="8">
        <f t="shared" si="8"/>
        <v>766</v>
      </c>
    </row>
    <row r="365" hidden="1">
      <c r="A365" s="2" t="s">
        <v>1277</v>
      </c>
      <c r="B365" s="8" t="str">
        <f>VLOOKUP(A365,'Food Encyclopedia'!$C$2:$K$999,3)&amp;","&amp;VLOOKUP(A365,'Food Encyclopedia'!$C$2:$K$999,4)&amp;","&amp;VLOOKUP(A365,'Food Encyclopedia'!$C$2:$K$999,5)&amp;","&amp;VLOOKUP(A365,'Food Encyclopedia'!$C$2:$K$999,6)</f>
        <v>Oats, irish, steel cut whole grain, dried,Bob's Red Mill,Steel Cut Oats: The Golden Spurtle,Grain Products</v>
      </c>
      <c r="C365" s="8" t="str">
        <f>VLOOKUP(A365,'Food Encyclopedia'!$C$2:$K$999,6)</f>
        <v>Grain Products</v>
      </c>
      <c r="D365" s="8" t="str">
        <f>VLOOKUP(A365,'Food Encyclopedia'!$C$2:$K$999,7)</f>
        <v>Cereal</v>
      </c>
      <c r="E365" s="8">
        <f>VLOOKUP(A365,'Absolute Total Monosaccharide C'!$E$2:$T$999,3)</f>
        <v>0.710413</v>
      </c>
      <c r="F365" s="8">
        <f>VLOOKUP(A365,'Absolute Total Monosaccharide C'!$E$2:$T$999,4)</f>
        <v>0.008521</v>
      </c>
      <c r="G365" s="8">
        <f>VLOOKUP(A365,'Absolute Total Monosaccharide C'!$E$2:$T$999,5)</f>
        <v>0</v>
      </c>
      <c r="H365" s="8">
        <f>VLOOKUP(A365,'Absolute Total Monosaccharide C'!$E$2:$T$999,6)</f>
        <v>0.01105</v>
      </c>
      <c r="I365" s="110">
        <f>VLOOKUP(A365,'Absolute Total Monosaccharide C'!$E$2:$T$999,7)</f>
        <v>0.010082</v>
      </c>
      <c r="J365" s="8">
        <f>VLOOKUP(A365,'Absolute Total Monosaccharide C'!$E$2:$T$999,8)</f>
        <v>0</v>
      </c>
      <c r="K365" s="8">
        <f>VLOOKUP(A365,'Absolute Total Monosaccharide C'!$E$2:$T$999,9)</f>
        <v>0.000384</v>
      </c>
      <c r="L365" s="8">
        <f>VLOOKUP(A365,'Absolute Total Monosaccharide C'!$E$2:$T$999,10)</f>
        <v>0.00016</v>
      </c>
      <c r="M365" s="8">
        <f>VLOOKUP(A365,'Absolute Total Monosaccharide C'!$E$2:$T$999,11)</f>
        <v>0.001577</v>
      </c>
      <c r="N365" s="8">
        <f>VLOOKUP(A365,'Absolute Total Monosaccharide C'!$E$2:$T$999,12)</f>
        <v>0.000528</v>
      </c>
      <c r="O365" s="8">
        <f>VLOOKUP(A365,'Absolute Total Monosaccharide C'!$E$2:$T$999,13)</f>
        <v>0.000213</v>
      </c>
      <c r="P365" s="8">
        <f>VLOOKUP(A365,'Absolute Total Monosaccharide C'!$E$2:$T$999,14)</f>
        <v>0.002696</v>
      </c>
      <c r="Q365" s="8">
        <f>VLOOKUP(A365,'Absolute Total Monosaccharide C'!$E$2:$T$999,15)</f>
        <v>0</v>
      </c>
      <c r="R365" s="8">
        <f>VLOOKUP(A365,'Absolute Total Monosaccharide C'!$E$2:$T$999,16)</f>
        <v>0.000805</v>
      </c>
      <c r="S365" s="110">
        <f>VLOOKUP(A365,'Absolute Total Monosaccharide C'!$E$2:$T$999,2)</f>
        <v>10</v>
      </c>
      <c r="U365" s="8">
        <f t="shared" si="1"/>
        <v>0.021132</v>
      </c>
      <c r="V365" s="2">
        <f t="shared" si="2"/>
        <v>311</v>
      </c>
      <c r="W365" s="8">
        <f t="shared" si="3"/>
        <v>353</v>
      </c>
      <c r="X365" s="8">
        <f t="shared" si="4"/>
        <v>195</v>
      </c>
      <c r="Y365" s="8">
        <f t="shared" si="5"/>
        <v>450</v>
      </c>
      <c r="Z365" s="8">
        <f t="shared" si="6"/>
        <v>471</v>
      </c>
      <c r="AA365" s="8">
        <f t="shared" si="7"/>
        <v>548</v>
      </c>
      <c r="AB365" s="8">
        <f t="shared" si="8"/>
        <v>803</v>
      </c>
    </row>
    <row r="366" hidden="1">
      <c r="A366" s="2" t="s">
        <v>306</v>
      </c>
      <c r="B366" s="8" t="str">
        <f>VLOOKUP(A366,'Food Encyclopedia'!$C$2:$K$999,3)&amp;","&amp;VLOOKUP(A366,'Food Encyclopedia'!$C$2:$K$999,4)&amp;","&amp;VLOOKUP(A366,'Food Encyclopedia'!$C$2:$K$999,5)&amp;","&amp;VLOOKUP(A366,'Food Encyclopedia'!$C$2:$K$999,6)</f>
        <v>Melon, Honeydew, flesh, fresh,Goldie Organics,,Fruits</v>
      </c>
      <c r="C366" s="8" t="str">
        <f>VLOOKUP(A366,'Food Encyclopedia'!$C$2:$K$999,6)</f>
        <v>Fruits</v>
      </c>
      <c r="D366" s="8" t="str">
        <f>VLOOKUP(A366,'Food Encyclopedia'!$C$2:$K$999,7)</f>
        <v>Fruit</v>
      </c>
      <c r="E366" s="8">
        <f>VLOOKUP(A366,'Absolute Total Monosaccharide C'!$E$2:$T$999,3)</f>
        <v>0.313507</v>
      </c>
      <c r="F366" s="8">
        <f>VLOOKUP(A366,'Absolute Total Monosaccharide C'!$E$2:$T$999,4)</f>
        <v>0.012869</v>
      </c>
      <c r="G366" s="8">
        <f>VLOOKUP(A366,'Absolute Total Monosaccharide C'!$E$2:$T$999,5)</f>
        <v>0.121085</v>
      </c>
      <c r="H366" s="8">
        <f>VLOOKUP(A366,'Absolute Total Monosaccharide C'!$E$2:$T$999,6)</f>
        <v>0.006049</v>
      </c>
      <c r="I366" s="110">
        <f>VLOOKUP(A366,'Absolute Total Monosaccharide C'!$E$2:$T$999,7)</f>
        <v>0.003779</v>
      </c>
      <c r="J366" s="8">
        <f>VLOOKUP(A366,'Absolute Total Monosaccharide C'!$E$2:$T$999,8)</f>
        <v>0.001534</v>
      </c>
      <c r="K366" s="8">
        <f>VLOOKUP(A366,'Absolute Total Monosaccharide C'!$E$2:$T$999,9)</f>
        <v>0.000684</v>
      </c>
      <c r="L366" s="8">
        <f>VLOOKUP(A366,'Absolute Total Monosaccharide C'!$E$2:$T$999,10)</f>
        <v>0</v>
      </c>
      <c r="M366" s="8">
        <f>VLOOKUP(A366,'Absolute Total Monosaccharide C'!$E$2:$T$999,11)</f>
        <v>0.014842</v>
      </c>
      <c r="N366" s="8">
        <f>VLOOKUP(A366,'Absolute Total Monosaccharide C'!$E$2:$T$999,12)</f>
        <v>0</v>
      </c>
      <c r="O366" s="8">
        <f>VLOOKUP(A366,'Absolute Total Monosaccharide C'!$E$2:$T$999,13)</f>
        <v>0</v>
      </c>
      <c r="P366" s="111">
        <f>VLOOKUP(A366,'Absolute Total Monosaccharide C'!$E$2:$T$999,14)</f>
        <v>0.0000355</v>
      </c>
      <c r="Q366" s="8">
        <f>VLOOKUP(A366,'Absolute Total Monosaccharide C'!$E$2:$T$999,15)</f>
        <v>0</v>
      </c>
      <c r="R366" s="8">
        <f>VLOOKUP(A366,'Absolute Total Monosaccharide C'!$E$2:$T$999,16)</f>
        <v>0</v>
      </c>
      <c r="S366" s="110">
        <f>VLOOKUP(A366,'Absolute Total Monosaccharide C'!$E$2:$T$999,2)</f>
        <v>10.46</v>
      </c>
      <c r="T366" s="2">
        <v>0.969841947</v>
      </c>
      <c r="U366" s="8">
        <f t="shared" si="1"/>
        <v>0.009828</v>
      </c>
      <c r="V366" s="2">
        <f t="shared" si="2"/>
        <v>521</v>
      </c>
      <c r="W366" s="8">
        <f t="shared" si="3"/>
        <v>550</v>
      </c>
      <c r="X366" s="8">
        <f t="shared" si="4"/>
        <v>348</v>
      </c>
      <c r="Y366" s="8">
        <f t="shared" si="5"/>
        <v>227</v>
      </c>
      <c r="Z366" s="8">
        <f t="shared" si="6"/>
        <v>382</v>
      </c>
      <c r="AA366" s="8">
        <f t="shared" si="7"/>
        <v>898</v>
      </c>
      <c r="AB366" s="8">
        <f t="shared" si="8"/>
        <v>777</v>
      </c>
    </row>
    <row r="367" hidden="1">
      <c r="A367" s="2" t="s">
        <v>1387</v>
      </c>
      <c r="B367" s="8" t="str">
        <f>VLOOKUP(A367,'Food Encyclopedia'!$C$2:$K$999,3)&amp;","&amp;VLOOKUP(A367,'Food Encyclopedia'!$C$2:$K$999,4)&amp;","&amp;VLOOKUP(A367,'Food Encyclopedia'!$C$2:$K$999,5)&amp;","&amp;VLOOKUP(A367,'Food Encyclopedia'!$C$2:$K$999,6)</f>
        <v>Cereal, oat crunch, NA, fresh,Barbara's,Original Morning Oat Crunch Cereal,Grain Products</v>
      </c>
      <c r="C367" s="8" t="str">
        <f>VLOOKUP(A367,'Food Encyclopedia'!$C$2:$K$999,6)</f>
        <v>Grain Products</v>
      </c>
      <c r="D367" s="8" t="str">
        <f>VLOOKUP(A367,'Food Encyclopedia'!$C$2:$K$999,7)</f>
        <v>Cereal</v>
      </c>
      <c r="E367" s="8">
        <f>VLOOKUP(A367,'Absolute Total Monosaccharide C'!$E$2:$T$999,3)</f>
        <v>0.642883</v>
      </c>
      <c r="F367" s="8">
        <f>VLOOKUP(A367,'Absolute Total Monosaccharide C'!$E$2:$T$999,4)</f>
        <v>0.004264</v>
      </c>
      <c r="G367" s="8">
        <f>VLOOKUP(A367,'Absolute Total Monosaccharide C'!$E$2:$T$999,5)</f>
        <v>0.029673</v>
      </c>
      <c r="H367" s="8">
        <f>VLOOKUP(A367,'Absolute Total Monosaccharide C'!$E$2:$T$999,6)</f>
        <v>0.007055</v>
      </c>
      <c r="I367" s="110">
        <f>VLOOKUP(A367,'Absolute Total Monosaccharide C'!$E$2:$T$999,7)</f>
        <v>0.016074</v>
      </c>
      <c r="J367" s="8">
        <f>VLOOKUP(A367,'Absolute Total Monosaccharide C'!$E$2:$T$999,8)</f>
        <v>0.000605</v>
      </c>
      <c r="K367" s="111">
        <f>VLOOKUP(A367,'Absolute Total Monosaccharide C'!$E$2:$T$999,9)</f>
        <v>0.0000868</v>
      </c>
      <c r="L367" s="111">
        <f>VLOOKUP(A367,'Absolute Total Monosaccharide C'!$E$2:$T$999,10)</f>
        <v>0.0000612</v>
      </c>
      <c r="M367" s="8">
        <f>VLOOKUP(A367,'Absolute Total Monosaccharide C'!$E$2:$T$999,11)</f>
        <v>0</v>
      </c>
      <c r="N367" s="8">
        <f>VLOOKUP(A367,'Absolute Total Monosaccharide C'!$E$2:$T$999,12)</f>
        <v>0</v>
      </c>
      <c r="O367" s="8">
        <f>VLOOKUP(A367,'Absolute Total Monosaccharide C'!$E$2:$T$999,13)</f>
        <v>0</v>
      </c>
      <c r="P367" s="8">
        <f>VLOOKUP(A367,'Absolute Total Monosaccharide C'!$E$2:$T$999,14)</f>
        <v>0.000957</v>
      </c>
      <c r="Q367" s="8">
        <f>VLOOKUP(A367,'Absolute Total Monosaccharide C'!$E$2:$T$999,15)</f>
        <v>0</v>
      </c>
      <c r="R367" s="8">
        <f>VLOOKUP(A367,'Absolute Total Monosaccharide C'!$E$2:$T$999,16)</f>
        <v>0.000498</v>
      </c>
      <c r="S367" s="110">
        <f>VLOOKUP(A367,'Absolute Total Monosaccharide C'!$E$2:$T$999,2)</f>
        <v>10.436</v>
      </c>
      <c r="U367" s="8">
        <f t="shared" si="1"/>
        <v>0.023129</v>
      </c>
      <c r="V367" s="2">
        <f t="shared" si="2"/>
        <v>285</v>
      </c>
      <c r="W367" s="8">
        <f t="shared" si="3"/>
        <v>211</v>
      </c>
      <c r="X367" s="8">
        <f t="shared" si="4"/>
        <v>308</v>
      </c>
      <c r="Y367" s="8">
        <f t="shared" si="5"/>
        <v>589</v>
      </c>
      <c r="Z367" s="8">
        <f t="shared" si="6"/>
        <v>551</v>
      </c>
      <c r="AA367" s="8">
        <f t="shared" si="7"/>
        <v>519</v>
      </c>
      <c r="AB367" s="8">
        <f t="shared" si="8"/>
        <v>800</v>
      </c>
    </row>
    <row r="368" hidden="1">
      <c r="A368" s="2" t="s">
        <v>96</v>
      </c>
      <c r="B368" s="8" t="str">
        <f>VLOOKUP(A368,'Food Encyclopedia'!$C$2:$K$999,3)&amp;","&amp;VLOOKUP(A368,'Food Encyclopedia'!$C$2:$K$999,4)&amp;","&amp;VLOOKUP(A368,'Food Encyclopedia'!$C$2:$K$999,5)&amp;","&amp;VLOOKUP(A368,'Food Encyclopedia'!$C$2:$K$999,6)</f>
        <v>Apple, envy flesh only, fresh,Envy,,Fruits</v>
      </c>
      <c r="C368" s="8" t="str">
        <f>VLOOKUP(A368,'Food Encyclopedia'!$C$2:$K$999,6)</f>
        <v>Fruits</v>
      </c>
      <c r="D368" s="8" t="str">
        <f>VLOOKUP(A368,'Food Encyclopedia'!$C$2:$K$999,7)</f>
        <v>Fruit</v>
      </c>
      <c r="E368" s="8">
        <f>VLOOKUP(A368,'Absolute Total Monosaccharide C'!$E$2:$T$999,3)</f>
        <v>0.188103</v>
      </c>
      <c r="F368" s="8">
        <f>VLOOKUP(A368,'Absolute Total Monosaccharide C'!$E$2:$T$999,4)</f>
        <v>0.009307</v>
      </c>
      <c r="G368" s="8">
        <f>VLOOKUP(A368,'Absolute Total Monosaccharide C'!$E$2:$T$999,5)</f>
        <v>0.106791</v>
      </c>
      <c r="H368" s="8">
        <f>VLOOKUP(A368,'Absolute Total Monosaccharide C'!$E$2:$T$999,6)</f>
        <v>0.007456</v>
      </c>
      <c r="I368" s="110">
        <f>VLOOKUP(A368,'Absolute Total Monosaccharide C'!$E$2:$T$999,7)</f>
        <v>0.007373</v>
      </c>
      <c r="J368" s="8">
        <f>VLOOKUP(A368,'Absolute Total Monosaccharide C'!$E$2:$T$999,8)</f>
        <v>0.002372</v>
      </c>
      <c r="K368" s="8">
        <f>VLOOKUP(A368,'Absolute Total Monosaccharide C'!$E$2:$T$999,9)</f>
        <v>0.000664</v>
      </c>
      <c r="L368" s="8">
        <f>VLOOKUP(A368,'Absolute Total Monosaccharide C'!$E$2:$T$999,10)</f>
        <v>0</v>
      </c>
      <c r="M368" s="8">
        <f>VLOOKUP(A368,'Absolute Total Monosaccharide C'!$E$2:$T$999,11)</f>
        <v>0.00945</v>
      </c>
      <c r="N368" s="8">
        <f>VLOOKUP(A368,'Absolute Total Monosaccharide C'!$E$2:$T$999,12)</f>
        <v>0</v>
      </c>
      <c r="O368" s="8">
        <f>VLOOKUP(A368,'Absolute Total Monosaccharide C'!$E$2:$T$999,13)</f>
        <v>0</v>
      </c>
      <c r="P368" s="8">
        <f>VLOOKUP(A368,'Absolute Total Monosaccharide C'!$E$2:$T$999,14)</f>
        <v>0</v>
      </c>
      <c r="Q368" s="8">
        <f>VLOOKUP(A368,'Absolute Total Monosaccharide C'!$E$2:$T$999,15)</f>
        <v>0</v>
      </c>
      <c r="R368" s="8">
        <f>VLOOKUP(A368,'Absolute Total Monosaccharide C'!$E$2:$T$999,16)</f>
        <v>0</v>
      </c>
      <c r="S368" s="110">
        <f>VLOOKUP(A368,'Absolute Total Monosaccharide C'!$E$2:$T$999,2)</f>
        <v>10.07</v>
      </c>
      <c r="U368" s="8">
        <f t="shared" si="1"/>
        <v>0.014829</v>
      </c>
      <c r="V368" s="2">
        <f t="shared" si="2"/>
        <v>424</v>
      </c>
      <c r="W368" s="8">
        <f t="shared" si="3"/>
        <v>442</v>
      </c>
      <c r="X368" s="8">
        <f t="shared" si="4"/>
        <v>294</v>
      </c>
      <c r="Y368" s="8">
        <f t="shared" si="5"/>
        <v>332</v>
      </c>
      <c r="Z368" s="8">
        <f t="shared" si="6"/>
        <v>390</v>
      </c>
      <c r="AA368" s="8">
        <f t="shared" si="7"/>
        <v>736</v>
      </c>
      <c r="AB368" s="8">
        <f t="shared" si="8"/>
        <v>774</v>
      </c>
    </row>
    <row r="369" hidden="1">
      <c r="A369" s="2" t="s">
        <v>278</v>
      </c>
      <c r="B369" s="8" t="str">
        <f>VLOOKUP(A369,'Food Encyclopedia'!$C$2:$K$999,3)&amp;","&amp;VLOOKUP(A369,'Food Encyclopedia'!$C$2:$K$999,4)&amp;","&amp;VLOOKUP(A369,'Food Encyclopedia'!$C$2:$K$999,5)&amp;","&amp;VLOOKUP(A369,'Food Encyclopedia'!$C$2:$K$999,6)</f>
        <v>Berry, goldenberry, whole, fresh,Melissa's,,Fruits</v>
      </c>
      <c r="C369" s="8" t="str">
        <f>VLOOKUP(A369,'Food Encyclopedia'!$C$2:$K$999,6)</f>
        <v>Fruits</v>
      </c>
      <c r="D369" s="8" t="str">
        <f>VLOOKUP(A369,'Food Encyclopedia'!$C$2:$K$999,7)</f>
        <v>Fruit</v>
      </c>
      <c r="E369" s="8">
        <f>VLOOKUP(A369,'Absolute Total Monosaccharide C'!$E$2:$T$999,3)</f>
        <v>0.241102</v>
      </c>
      <c r="F369" s="8">
        <f>VLOOKUP(A369,'Absolute Total Monosaccharide C'!$E$2:$T$999,4)</f>
        <v>0.007636</v>
      </c>
      <c r="G369" s="8">
        <f>VLOOKUP(A369,'Absolute Total Monosaccharide C'!$E$2:$T$999,5)</f>
        <v>0.083939</v>
      </c>
      <c r="H369" s="8">
        <f>VLOOKUP(A369,'Absolute Total Monosaccharide C'!$E$2:$T$999,6)</f>
        <v>0.00382</v>
      </c>
      <c r="I369" s="110">
        <f>VLOOKUP(A369,'Absolute Total Monosaccharide C'!$E$2:$T$999,7)</f>
        <v>0.006655</v>
      </c>
      <c r="J369" s="8">
        <f>VLOOKUP(A369,'Absolute Total Monosaccharide C'!$E$2:$T$999,8)</f>
        <v>0.000281</v>
      </c>
      <c r="K369" s="8">
        <f>VLOOKUP(A369,'Absolute Total Monosaccharide C'!$E$2:$T$999,9)</f>
        <v>0.000817</v>
      </c>
      <c r="L369" s="8">
        <f>VLOOKUP(A369,'Absolute Total Monosaccharide C'!$E$2:$T$999,10)</f>
        <v>0</v>
      </c>
      <c r="M369" s="8">
        <f>VLOOKUP(A369,'Absolute Total Monosaccharide C'!$E$2:$T$999,11)</f>
        <v>0.011013</v>
      </c>
      <c r="N369" s="8">
        <f>VLOOKUP(A369,'Absolute Total Monosaccharide C'!$E$2:$T$999,12)</f>
        <v>0</v>
      </c>
      <c r="O369" s="8">
        <f>VLOOKUP(A369,'Absolute Total Monosaccharide C'!$E$2:$T$999,13)</f>
        <v>0</v>
      </c>
      <c r="P369" s="8">
        <f>VLOOKUP(A369,'Absolute Total Monosaccharide C'!$E$2:$T$999,14)</f>
        <v>0.00111</v>
      </c>
      <c r="Q369" s="8">
        <f>VLOOKUP(A369,'Absolute Total Monosaccharide C'!$E$2:$T$999,15)</f>
        <v>0</v>
      </c>
      <c r="R369" s="8">
        <f>VLOOKUP(A369,'Absolute Total Monosaccharide C'!$E$2:$T$999,16)</f>
        <v>0</v>
      </c>
      <c r="S369" s="110">
        <f>VLOOKUP(A369,'Absolute Total Monosaccharide C'!$E$2:$T$999,2)</f>
        <v>10.39</v>
      </c>
      <c r="T369" s="2">
        <v>0.56333092</v>
      </c>
      <c r="U369" s="8">
        <f t="shared" si="1"/>
        <v>0.010475</v>
      </c>
      <c r="V369" s="2">
        <f t="shared" si="2"/>
        <v>505</v>
      </c>
      <c r="W369" s="8">
        <f t="shared" si="3"/>
        <v>466</v>
      </c>
      <c r="X369" s="8">
        <f t="shared" si="4"/>
        <v>427</v>
      </c>
      <c r="Y369" s="8">
        <f t="shared" si="5"/>
        <v>305</v>
      </c>
      <c r="Z369" s="8">
        <f t="shared" si="6"/>
        <v>349</v>
      </c>
      <c r="AA369" s="8">
        <f t="shared" si="7"/>
        <v>893</v>
      </c>
      <c r="AB369" s="8">
        <f t="shared" si="8"/>
        <v>771</v>
      </c>
    </row>
    <row r="370" hidden="1">
      <c r="A370" s="2" t="s">
        <v>187</v>
      </c>
      <c r="B370" s="8" t="str">
        <f>VLOOKUP(A370,'Food Encyclopedia'!$C$2:$K$999,3)&amp;","&amp;VLOOKUP(A370,'Food Encyclopedia'!$C$2:$K$999,4)&amp;","&amp;VLOOKUP(A370,'Food Encyclopedia'!$C$2:$K$999,5)&amp;","&amp;VLOOKUP(A370,'Food Encyclopedia'!$C$2:$K$999,6)</f>
        <v>Pear, shingo, flesh only, fresh,NA,,Fruits</v>
      </c>
      <c r="C370" s="8" t="str">
        <f>VLOOKUP(A370,'Food Encyclopedia'!$C$2:$K$999,6)</f>
        <v>Fruits</v>
      </c>
      <c r="D370" s="8" t="str">
        <f>VLOOKUP(A370,'Food Encyclopedia'!$C$2:$K$999,7)</f>
        <v>Fruit</v>
      </c>
      <c r="E370" s="8">
        <f>VLOOKUP(A370,'Absolute Total Monosaccharide C'!$E$2:$T$999,3)</f>
        <v>0.222905</v>
      </c>
      <c r="F370" s="8">
        <f>VLOOKUP(A370,'Absolute Total Monosaccharide C'!$E$2:$T$999,4)</f>
        <v>0.007693</v>
      </c>
      <c r="G370" s="8">
        <f>VLOOKUP(A370,'Absolute Total Monosaccharide C'!$E$2:$T$999,5)</f>
        <v>0.150387</v>
      </c>
      <c r="H370" s="8">
        <f>VLOOKUP(A370,'Absolute Total Monosaccharide C'!$E$2:$T$999,6)</f>
        <v>0.018189</v>
      </c>
      <c r="I370" s="110">
        <f>VLOOKUP(A370,'Absolute Total Monosaccharide C'!$E$2:$T$999,7)</f>
        <v>0.008256</v>
      </c>
      <c r="J370" s="8">
        <f>VLOOKUP(A370,'Absolute Total Monosaccharide C'!$E$2:$T$999,8)</f>
        <v>0.001881</v>
      </c>
      <c r="K370" s="8">
        <f>VLOOKUP(A370,'Absolute Total Monosaccharide C'!$E$2:$T$999,9)</f>
        <v>0.000938</v>
      </c>
      <c r="L370" s="8">
        <f>VLOOKUP(A370,'Absolute Total Monosaccharide C'!$E$2:$T$999,10)</f>
        <v>0</v>
      </c>
      <c r="M370" s="8">
        <f>VLOOKUP(A370,'Absolute Total Monosaccharide C'!$E$2:$T$999,11)</f>
        <v>0.006349</v>
      </c>
      <c r="N370" s="8">
        <f>VLOOKUP(A370,'Absolute Total Monosaccharide C'!$E$2:$T$999,12)</f>
        <v>0</v>
      </c>
      <c r="O370" s="8">
        <f>VLOOKUP(A370,'Absolute Total Monosaccharide C'!$E$2:$T$999,13)</f>
        <v>0</v>
      </c>
      <c r="P370" s="8">
        <f>VLOOKUP(A370,'Absolute Total Monosaccharide C'!$E$2:$T$999,14)</f>
        <v>0</v>
      </c>
      <c r="Q370" s="8">
        <f>VLOOKUP(A370,'Absolute Total Monosaccharide C'!$E$2:$T$999,15)</f>
        <v>0</v>
      </c>
      <c r="R370" s="8">
        <f>VLOOKUP(A370,'Absolute Total Monosaccharide C'!$E$2:$T$999,16)</f>
        <v>0</v>
      </c>
      <c r="S370" s="110">
        <f>VLOOKUP(A370,'Absolute Total Monosaccharide C'!$E$2:$T$999,2)</f>
        <v>10.24</v>
      </c>
      <c r="U370" s="8">
        <f t="shared" si="1"/>
        <v>0.026445</v>
      </c>
      <c r="V370" s="2">
        <f t="shared" si="2"/>
        <v>232</v>
      </c>
      <c r="W370" s="8">
        <f t="shared" si="3"/>
        <v>418</v>
      </c>
      <c r="X370" s="8">
        <f t="shared" si="4"/>
        <v>84</v>
      </c>
      <c r="Y370" s="8">
        <f t="shared" si="5"/>
        <v>379</v>
      </c>
      <c r="Z370" s="8">
        <f t="shared" si="6"/>
        <v>322</v>
      </c>
      <c r="AA370" s="8">
        <f t="shared" si="7"/>
        <v>502</v>
      </c>
      <c r="AB370" s="8">
        <f t="shared" si="8"/>
        <v>797</v>
      </c>
    </row>
    <row r="371" hidden="1">
      <c r="A371" s="2" t="s">
        <v>990</v>
      </c>
      <c r="B371" s="8" t="str">
        <f>VLOOKUP(A371,'Food Encyclopedia'!$C$2:$K$999,3)&amp;","&amp;VLOOKUP(A371,'Food Encyclopedia'!$C$2:$K$999,4)&amp;","&amp;VLOOKUP(A371,'Food Encyclopedia'!$C$2:$K$999,5)&amp;","&amp;VLOOKUP(A371,'Food Encyclopedia'!$C$2:$K$999,6)</f>
        <v>Organic Baby Food, commercial product, pouch,Organics,Banana, blueberry &amp; beet, Stage 2 (6+ months),Fruits</v>
      </c>
      <c r="C371" s="8" t="str">
        <f>VLOOKUP(A371,'Food Encyclopedia'!$C$2:$K$999,6)</f>
        <v>Fruits</v>
      </c>
      <c r="D371" s="8" t="str">
        <f>VLOOKUP(A371,'Food Encyclopedia'!$C$2:$K$999,7)</f>
        <v>Commercial weaning</v>
      </c>
      <c r="E371" s="8">
        <f>VLOOKUP(A371,'Absolute Total Monosaccharide C'!$E$2:$T$999,3)</f>
        <v>0.416944</v>
      </c>
      <c r="F371" s="8">
        <f>VLOOKUP(A371,'Absolute Total Monosaccharide C'!$E$2:$T$999,4)</f>
        <v>0.006451</v>
      </c>
      <c r="G371" s="8">
        <f>VLOOKUP(A371,'Absolute Total Monosaccharide C'!$E$2:$T$999,5)</f>
        <v>0.073966</v>
      </c>
      <c r="H371" s="8">
        <f>VLOOKUP(A371,'Absolute Total Monosaccharide C'!$E$2:$T$999,6)</f>
        <v>0.009156</v>
      </c>
      <c r="I371" s="110">
        <f>VLOOKUP(A371,'Absolute Total Monosaccharide C'!$E$2:$T$999,7)</f>
        <v>0.006055</v>
      </c>
      <c r="J371" s="8">
        <f>VLOOKUP(A371,'Absolute Total Monosaccharide C'!$E$2:$T$999,8)</f>
        <v>0</v>
      </c>
      <c r="K371" s="8">
        <f>VLOOKUP(A371,'Absolute Total Monosaccharide C'!$E$2:$T$999,9)</f>
        <v>0.000605</v>
      </c>
      <c r="L371" s="8">
        <f>VLOOKUP(A371,'Absolute Total Monosaccharide C'!$E$2:$T$999,10)</f>
        <v>0</v>
      </c>
      <c r="M371" s="8">
        <f>VLOOKUP(A371,'Absolute Total Monosaccharide C'!$E$2:$T$999,11)</f>
        <v>0.011771</v>
      </c>
      <c r="N371" s="8">
        <f>VLOOKUP(A371,'Absolute Total Monosaccharide C'!$E$2:$T$999,12)</f>
        <v>0.000368</v>
      </c>
      <c r="O371" s="8">
        <f>VLOOKUP(A371,'Absolute Total Monosaccharide C'!$E$2:$T$999,13)</f>
        <v>0.000148</v>
      </c>
      <c r="P371" s="8">
        <f>VLOOKUP(A371,'Absolute Total Monosaccharide C'!$E$2:$T$999,14)</f>
        <v>0.004421</v>
      </c>
      <c r="Q371" s="8">
        <f>VLOOKUP(A371,'Absolute Total Monosaccharide C'!$E$2:$T$999,15)</f>
        <v>0</v>
      </c>
      <c r="R371" s="8">
        <f>VLOOKUP(A371,'Absolute Total Monosaccharide C'!$E$2:$T$999,16)</f>
        <v>0.000398</v>
      </c>
      <c r="S371" s="110">
        <f>VLOOKUP(A371,'Absolute Total Monosaccharide C'!$E$2:$T$999,2)</f>
        <v>9.952</v>
      </c>
      <c r="U371" s="8">
        <f t="shared" si="1"/>
        <v>0.015211</v>
      </c>
      <c r="V371" s="2">
        <f t="shared" si="2"/>
        <v>416</v>
      </c>
      <c r="W371" s="8">
        <f t="shared" si="3"/>
        <v>488</v>
      </c>
      <c r="X371" s="8">
        <f t="shared" si="4"/>
        <v>239</v>
      </c>
      <c r="Y371" s="8">
        <f t="shared" si="5"/>
        <v>290</v>
      </c>
      <c r="Z371" s="8">
        <f t="shared" si="6"/>
        <v>408</v>
      </c>
      <c r="AA371" s="8">
        <f t="shared" si="7"/>
        <v>727</v>
      </c>
      <c r="AB371" s="8">
        <f t="shared" si="8"/>
        <v>778</v>
      </c>
    </row>
    <row r="372" hidden="1">
      <c r="A372" s="2" t="s">
        <v>1307</v>
      </c>
      <c r="B372" s="8" t="str">
        <f>VLOOKUP(A372,'Food Encyclopedia'!$C$2:$K$999,3)&amp;","&amp;VLOOKUP(A372,'Food Encyclopedia'!$C$2:$K$999,4)&amp;","&amp;VLOOKUP(A372,'Food Encyclopedia'!$C$2:$K$999,5)&amp;","&amp;VLOOKUP(A372,'Food Encyclopedia'!$C$2:$K$999,6)</f>
        <v>Kamut, khorasan wheat, cereal, puffed,Arrowwhead Mills,Organic Puffed Kamut Cereal,Grain Products</v>
      </c>
      <c r="C372" s="8" t="str">
        <f>VLOOKUP(A372,'Food Encyclopedia'!$C$2:$K$999,6)</f>
        <v>Grain Products</v>
      </c>
      <c r="D372" s="8" t="str">
        <f>VLOOKUP(A372,'Food Encyclopedia'!$C$2:$K$999,7)</f>
        <v>Cereal</v>
      </c>
      <c r="E372" s="8">
        <f>VLOOKUP(A372,'Absolute Total Monosaccharide C'!$E$2:$T$999,3)</f>
        <v>0.588291</v>
      </c>
      <c r="F372" s="8">
        <f>VLOOKUP(A372,'Absolute Total Monosaccharide C'!$E$2:$T$999,4)</f>
        <v>0.002138</v>
      </c>
      <c r="G372" s="8">
        <f>VLOOKUP(A372,'Absolute Total Monosaccharide C'!$E$2:$T$999,5)</f>
        <v>0.00888</v>
      </c>
      <c r="H372" s="8">
        <f>VLOOKUP(A372,'Absolute Total Monosaccharide C'!$E$2:$T$999,6)</f>
        <v>0.015603</v>
      </c>
      <c r="I372" s="110">
        <f>VLOOKUP(A372,'Absolute Total Monosaccharide C'!$E$2:$T$999,7)</f>
        <v>0.014032</v>
      </c>
      <c r="J372" s="8">
        <f>VLOOKUP(A372,'Absolute Total Monosaccharide C'!$E$2:$T$999,8)</f>
        <v>0.000308</v>
      </c>
      <c r="K372" s="111">
        <f>VLOOKUP(A372,'Absolute Total Monosaccharide C'!$E$2:$T$999,9)</f>
        <v>0.0000361</v>
      </c>
      <c r="L372" s="111">
        <f>VLOOKUP(A372,'Absolute Total Monosaccharide C'!$E$2:$T$999,10)</f>
        <v>0.0000685</v>
      </c>
      <c r="M372" s="111">
        <f>VLOOKUP(A372,'Absolute Total Monosaccharide C'!$E$2:$T$999,11)</f>
        <v>0.0000879</v>
      </c>
      <c r="N372" s="8">
        <f>VLOOKUP(A372,'Absolute Total Monosaccharide C'!$E$2:$T$999,12)</f>
        <v>0</v>
      </c>
      <c r="O372" s="8">
        <f>VLOOKUP(A372,'Absolute Total Monosaccharide C'!$E$2:$T$999,13)</f>
        <v>0</v>
      </c>
      <c r="P372" s="8">
        <f>VLOOKUP(A372,'Absolute Total Monosaccharide C'!$E$2:$T$999,14)</f>
        <v>0.000839</v>
      </c>
      <c r="Q372" s="8">
        <f>VLOOKUP(A372,'Absolute Total Monosaccharide C'!$E$2:$T$999,15)</f>
        <v>0</v>
      </c>
      <c r="R372" s="8">
        <f>VLOOKUP(A372,'Absolute Total Monosaccharide C'!$E$2:$T$999,16)</f>
        <v>0.000366</v>
      </c>
      <c r="S372" s="110">
        <f>VLOOKUP(A372,'Absolute Total Monosaccharide C'!$E$2:$T$999,2)</f>
        <v>10.153</v>
      </c>
      <c r="U372" s="8">
        <f t="shared" si="1"/>
        <v>0.029635</v>
      </c>
      <c r="V372" s="2">
        <f t="shared" si="2"/>
        <v>189</v>
      </c>
      <c r="W372" s="8">
        <f t="shared" si="3"/>
        <v>250</v>
      </c>
      <c r="X372" s="8">
        <f t="shared" si="4"/>
        <v>110</v>
      </c>
      <c r="Y372" s="8">
        <f t="shared" si="5"/>
        <v>564</v>
      </c>
      <c r="Z372" s="8">
        <f t="shared" si="6"/>
        <v>600</v>
      </c>
      <c r="AA372" s="8">
        <f t="shared" si="7"/>
        <v>360</v>
      </c>
      <c r="AB372" s="8">
        <f t="shared" si="8"/>
        <v>814</v>
      </c>
    </row>
    <row r="373" hidden="1">
      <c r="A373" s="2" t="s">
        <v>729</v>
      </c>
      <c r="B373" s="8" t="str">
        <f>VLOOKUP(A373,'Food Encyclopedia'!$C$2:$K$999,3)&amp;","&amp;VLOOKUP(A373,'Food Encyclopedia'!$C$2:$K$999,4)&amp;","&amp;VLOOKUP(A373,'Food Encyclopedia'!$C$2:$K$999,5)&amp;","&amp;VLOOKUP(A373,'Food Encyclopedia'!$C$2:$K$999,6)</f>
        <v>Cereal, oat, NA, packed,General Mills,Honey Nut Cheerios,Grain Products</v>
      </c>
      <c r="C373" s="8" t="str">
        <f>VLOOKUP(A373,'Food Encyclopedia'!$C$2:$K$999,6)</f>
        <v>Grain Products</v>
      </c>
      <c r="D373" s="8" t="str">
        <f>VLOOKUP(A373,'Food Encyclopedia'!$C$2:$K$999,7)</f>
        <v>Cereal</v>
      </c>
      <c r="E373" s="8">
        <f>VLOOKUP(A373,'Absolute Total Monosaccharide C'!$E$2:$T$999,3)</f>
        <v>0.713367</v>
      </c>
      <c r="F373" s="8">
        <f>VLOOKUP(A373,'Absolute Total Monosaccharide C'!$E$2:$T$999,4)</f>
        <v>0.009265</v>
      </c>
      <c r="G373" s="8">
        <f>VLOOKUP(A373,'Absolute Total Monosaccharide C'!$E$2:$T$999,5)</f>
        <v>0.067375</v>
      </c>
      <c r="H373" s="8">
        <f>VLOOKUP(A373,'Absolute Total Monosaccharide C'!$E$2:$T$999,6)</f>
        <v>0.013038</v>
      </c>
      <c r="I373" s="110">
        <f>VLOOKUP(A373,'Absolute Total Monosaccharide C'!$E$2:$T$999,7)</f>
        <v>0.010728</v>
      </c>
      <c r="J373" s="8">
        <f>VLOOKUP(A373,'Absolute Total Monosaccharide C'!$E$2:$T$999,8)</f>
        <v>0</v>
      </c>
      <c r="K373" s="8">
        <f>VLOOKUP(A373,'Absolute Total Monosaccharide C'!$E$2:$T$999,9)</f>
        <v>0.000143</v>
      </c>
      <c r="L373" s="8">
        <f>VLOOKUP(A373,'Absolute Total Monosaccharide C'!$E$2:$T$999,10)</f>
        <v>0</v>
      </c>
      <c r="M373" s="8">
        <f>VLOOKUP(A373,'Absolute Total Monosaccharide C'!$E$2:$T$999,11)</f>
        <v>0.000726</v>
      </c>
      <c r="N373" s="8">
        <f>VLOOKUP(A373,'Absolute Total Monosaccharide C'!$E$2:$T$999,12)</f>
        <v>0</v>
      </c>
      <c r="O373" s="8">
        <f>VLOOKUP(A373,'Absolute Total Monosaccharide C'!$E$2:$T$999,13)</f>
        <v>0</v>
      </c>
      <c r="P373" s="8">
        <f>VLOOKUP(A373,'Absolute Total Monosaccharide C'!$E$2:$T$999,14)</f>
        <v>0.000685</v>
      </c>
      <c r="Q373" s="8">
        <f>VLOOKUP(A373,'Absolute Total Monosaccharide C'!$E$2:$T$999,15)</f>
        <v>0.000366</v>
      </c>
      <c r="R373" s="8">
        <f>VLOOKUP(A373,'Absolute Total Monosaccharide C'!$E$2:$T$999,16)</f>
        <v>0</v>
      </c>
      <c r="S373" s="110">
        <f>VLOOKUP(A373,'Absolute Total Monosaccharide C'!$E$2:$T$999,2)</f>
        <v>10.22</v>
      </c>
      <c r="T373" s="2">
        <v>1.01535557</v>
      </c>
      <c r="U373" s="8">
        <f t="shared" si="1"/>
        <v>0.023766</v>
      </c>
      <c r="V373" s="2">
        <f t="shared" si="2"/>
        <v>267</v>
      </c>
      <c r="W373" s="8">
        <f t="shared" si="3"/>
        <v>336</v>
      </c>
      <c r="X373" s="8">
        <f t="shared" si="4"/>
        <v>147</v>
      </c>
      <c r="Y373" s="8">
        <f t="shared" si="5"/>
        <v>486</v>
      </c>
      <c r="Z373" s="8">
        <f t="shared" si="6"/>
        <v>525</v>
      </c>
      <c r="AA373" s="8">
        <f t="shared" si="7"/>
        <v>483</v>
      </c>
      <c r="AB373" s="8">
        <f t="shared" si="8"/>
        <v>822</v>
      </c>
    </row>
    <row r="374" hidden="1">
      <c r="A374" s="2" t="s">
        <v>863</v>
      </c>
      <c r="B374" s="8" t="str">
        <f>VLOOKUP(A374,'Food Encyclopedia'!$C$2:$K$999,3)&amp;","&amp;VLOOKUP(A374,'Food Encyclopedia'!$C$2:$K$999,4)&amp;","&amp;VLOOKUP(A374,'Food Encyclopedia'!$C$2:$K$999,5)&amp;","&amp;VLOOKUP(A374,'Food Encyclopedia'!$C$2:$K$999,6)</f>
        <v>Real Food For Babies, commercial product, jar,Beech-Nut Naturals,Sweet potatoes, Stage 1 (4+ months),Vegetables</v>
      </c>
      <c r="C374" s="8" t="str">
        <f>VLOOKUP(A374,'Food Encyclopedia'!$C$2:$K$999,6)</f>
        <v>Vegetables</v>
      </c>
      <c r="D374" s="8" t="str">
        <f>VLOOKUP(A374,'Food Encyclopedia'!$C$2:$K$999,7)</f>
        <v>Commercial weaning</v>
      </c>
      <c r="E374" s="8">
        <f>VLOOKUP(A374,'Absolute Total Monosaccharide C'!$E$2:$T$999,3)</f>
        <v>0.354948</v>
      </c>
      <c r="F374" s="8">
        <f>VLOOKUP(A374,'Absolute Total Monosaccharide C'!$E$2:$T$999,4)</f>
        <v>0.009085</v>
      </c>
      <c r="G374" s="8">
        <f>VLOOKUP(A374,'Absolute Total Monosaccharide C'!$E$2:$T$999,5)</f>
        <v>0.009811</v>
      </c>
      <c r="H374" s="8">
        <f>VLOOKUP(A374,'Absolute Total Monosaccharide C'!$E$2:$T$999,6)</f>
        <v>0.004261</v>
      </c>
      <c r="I374" s="110">
        <f>VLOOKUP(A374,'Absolute Total Monosaccharide C'!$E$2:$T$999,7)</f>
        <v>0.005989</v>
      </c>
      <c r="J374" s="8">
        <f>VLOOKUP(A374,'Absolute Total Monosaccharide C'!$E$2:$T$999,8)</f>
        <v>0</v>
      </c>
      <c r="K374" s="8">
        <f>VLOOKUP(A374,'Absolute Total Monosaccharide C'!$E$2:$T$999,9)</f>
        <v>0.001832</v>
      </c>
      <c r="L374" s="8">
        <f>VLOOKUP(A374,'Absolute Total Monosaccharide C'!$E$2:$T$999,10)</f>
        <v>0</v>
      </c>
      <c r="M374" s="8">
        <f>VLOOKUP(A374,'Absolute Total Monosaccharide C'!$E$2:$T$999,11)</f>
        <v>0.011395</v>
      </c>
      <c r="N374" s="8">
        <f>VLOOKUP(A374,'Absolute Total Monosaccharide C'!$E$2:$T$999,12)</f>
        <v>0</v>
      </c>
      <c r="O374" s="8">
        <f>VLOOKUP(A374,'Absolute Total Monosaccharide C'!$E$2:$T$999,13)</f>
        <v>0</v>
      </c>
      <c r="P374" s="8">
        <f>VLOOKUP(A374,'Absolute Total Monosaccharide C'!$E$2:$T$999,14)</f>
        <v>0</v>
      </c>
      <c r="Q374" s="8">
        <f>VLOOKUP(A374,'Absolute Total Monosaccharide C'!$E$2:$T$999,15)</f>
        <v>0</v>
      </c>
      <c r="R374" s="8">
        <f>VLOOKUP(A374,'Absolute Total Monosaccharide C'!$E$2:$T$999,16)</f>
        <v>0.000374</v>
      </c>
      <c r="S374" s="110">
        <f>VLOOKUP(A374,'Absolute Total Monosaccharide C'!$E$2:$T$999,2)</f>
        <v>10.28</v>
      </c>
      <c r="T374" s="2">
        <v>0.946872801</v>
      </c>
      <c r="U374" s="8">
        <f t="shared" si="1"/>
        <v>0.01025</v>
      </c>
      <c r="V374" s="2">
        <f t="shared" si="2"/>
        <v>512</v>
      </c>
      <c r="W374" s="8">
        <f t="shared" si="3"/>
        <v>489</v>
      </c>
      <c r="X374" s="8">
        <f t="shared" si="4"/>
        <v>406</v>
      </c>
      <c r="Y374" s="8">
        <f t="shared" si="5"/>
        <v>298</v>
      </c>
      <c r="Z374" s="8">
        <f t="shared" si="6"/>
        <v>143</v>
      </c>
      <c r="AA374" s="8">
        <f t="shared" si="7"/>
        <v>895</v>
      </c>
      <c r="AB374" s="8">
        <f t="shared" si="8"/>
        <v>787</v>
      </c>
    </row>
    <row r="375" hidden="1">
      <c r="A375" s="2" t="s">
        <v>104</v>
      </c>
      <c r="B375" s="8" t="str">
        <f>VLOOKUP(A375,'Food Encyclopedia'!$C$2:$K$999,3)&amp;","&amp;VLOOKUP(A375,'Food Encyclopedia'!$C$2:$K$999,4)&amp;","&amp;VLOOKUP(A375,'Food Encyclopedia'!$C$2:$K$999,5)&amp;","&amp;VLOOKUP(A375,'Food Encyclopedia'!$C$2:$K$999,6)</f>
        <v>Apple, jazz, flesh only, fresh,Jazz,,Fruits</v>
      </c>
      <c r="C375" s="8" t="str">
        <f>VLOOKUP(A375,'Food Encyclopedia'!$C$2:$K$999,6)</f>
        <v>Fruits</v>
      </c>
      <c r="D375" s="8" t="str">
        <f>VLOOKUP(A375,'Food Encyclopedia'!$C$2:$K$999,7)</f>
        <v>Fruit</v>
      </c>
      <c r="E375" s="8">
        <f>VLOOKUP(A375,'Absolute Total Monosaccharide C'!$E$2:$T$999,3)</f>
        <v>0.180385</v>
      </c>
      <c r="F375" s="8">
        <f>VLOOKUP(A375,'Absolute Total Monosaccharide C'!$E$2:$T$999,4)</f>
        <v>0.006612</v>
      </c>
      <c r="G375" s="8">
        <f>VLOOKUP(A375,'Absolute Total Monosaccharide C'!$E$2:$T$999,5)</f>
        <v>0.129998</v>
      </c>
      <c r="H375" s="8">
        <f>VLOOKUP(A375,'Absolute Total Monosaccharide C'!$E$2:$T$999,6)</f>
        <v>0.010307</v>
      </c>
      <c r="I375" s="110">
        <f>VLOOKUP(A375,'Absolute Total Monosaccharide C'!$E$2:$T$999,7)</f>
        <v>0.004563</v>
      </c>
      <c r="J375" s="8">
        <f>VLOOKUP(A375,'Absolute Total Monosaccharide C'!$E$2:$T$999,8)</f>
        <v>0.002291</v>
      </c>
      <c r="K375" s="8">
        <f>VLOOKUP(A375,'Absolute Total Monosaccharide C'!$E$2:$T$999,9)</f>
        <v>0.000813</v>
      </c>
      <c r="L375" s="8">
        <f>VLOOKUP(A375,'Absolute Total Monosaccharide C'!$E$2:$T$999,10)</f>
        <v>0</v>
      </c>
      <c r="M375" s="8">
        <f>VLOOKUP(A375,'Absolute Total Monosaccharide C'!$E$2:$T$999,11)</f>
        <v>0.013258</v>
      </c>
      <c r="N375" s="8">
        <f>VLOOKUP(A375,'Absolute Total Monosaccharide C'!$E$2:$T$999,12)</f>
        <v>0</v>
      </c>
      <c r="O375" s="8">
        <f>VLOOKUP(A375,'Absolute Total Monosaccharide C'!$E$2:$T$999,13)</f>
        <v>0</v>
      </c>
      <c r="P375" s="8">
        <f>VLOOKUP(A375,'Absolute Total Monosaccharide C'!$E$2:$T$999,14)</f>
        <v>0</v>
      </c>
      <c r="Q375" s="8">
        <f>VLOOKUP(A375,'Absolute Total Monosaccharide C'!$E$2:$T$999,15)</f>
        <v>0</v>
      </c>
      <c r="R375" s="8">
        <f>VLOOKUP(A375,'Absolute Total Monosaccharide C'!$E$2:$T$999,16)</f>
        <v>0</v>
      </c>
      <c r="S375" s="110">
        <f>VLOOKUP(A375,'Absolute Total Monosaccharide C'!$E$2:$T$999,2)</f>
        <v>10.17</v>
      </c>
      <c r="U375" s="8">
        <f t="shared" si="1"/>
        <v>0.01487</v>
      </c>
      <c r="V375" s="2">
        <f t="shared" si="2"/>
        <v>421</v>
      </c>
      <c r="W375" s="8">
        <f t="shared" si="3"/>
        <v>528</v>
      </c>
      <c r="X375" s="8">
        <f t="shared" si="4"/>
        <v>213</v>
      </c>
      <c r="Y375" s="8">
        <f t="shared" si="5"/>
        <v>263</v>
      </c>
      <c r="Z375" s="8">
        <f t="shared" si="6"/>
        <v>352</v>
      </c>
      <c r="AA375" s="8">
        <f t="shared" si="7"/>
        <v>741</v>
      </c>
      <c r="AB375" s="8">
        <f t="shared" si="8"/>
        <v>791</v>
      </c>
    </row>
    <row r="376" hidden="1">
      <c r="A376" s="2" t="s">
        <v>905</v>
      </c>
      <c r="B376" s="8" t="str">
        <f>VLOOKUP(A376,'Food Encyclopedia'!$C$2:$K$999,3)&amp;","&amp;VLOOKUP(A376,'Food Encyclopedia'!$C$2:$K$999,4)&amp;","&amp;VLOOKUP(A376,'Food Encyclopedia'!$C$2:$K$999,5)&amp;","&amp;VLOOKUP(A376,'Food Encyclopedia'!$C$2:$K$999,6)</f>
        <v>Veggies blend, commercial product, pouch,Beech-Nut Naturals,Veggies: Zucchinis (1/4), spinaches (2 1/2), bananas (1/3), Stage 2 (6+ months),Vegetables</v>
      </c>
      <c r="C376" s="8" t="str">
        <f>VLOOKUP(A376,'Food Encyclopedia'!$C$2:$K$999,6)</f>
        <v>Vegetables</v>
      </c>
      <c r="D376" s="8" t="str">
        <f>VLOOKUP(A376,'Food Encyclopedia'!$C$2:$K$999,7)</f>
        <v>Commercial weaning</v>
      </c>
      <c r="E376" s="8">
        <f>VLOOKUP(A376,'Absolute Total Monosaccharide C'!$E$2:$T$999,3)</f>
        <v>0.333157</v>
      </c>
      <c r="F376" s="8">
        <f>VLOOKUP(A376,'Absolute Total Monosaccharide C'!$E$2:$T$999,4)</f>
        <v>0.011004</v>
      </c>
      <c r="G376" s="8">
        <f>VLOOKUP(A376,'Absolute Total Monosaccharide C'!$E$2:$T$999,5)</f>
        <v>0.057463</v>
      </c>
      <c r="H376" s="8">
        <f>VLOOKUP(A376,'Absolute Total Monosaccharide C'!$E$2:$T$999,6)</f>
        <v>0.003015</v>
      </c>
      <c r="I376" s="110">
        <f>VLOOKUP(A376,'Absolute Total Monosaccharide C'!$E$2:$T$999,7)</f>
        <v>0.00401</v>
      </c>
      <c r="J376" s="8">
        <f>VLOOKUP(A376,'Absolute Total Monosaccharide C'!$E$2:$T$999,8)</f>
        <v>0</v>
      </c>
      <c r="K376" s="8">
        <f>VLOOKUP(A376,'Absolute Total Monosaccharide C'!$E$2:$T$999,9)</f>
        <v>0.000534</v>
      </c>
      <c r="L376" s="8">
        <f>VLOOKUP(A376,'Absolute Total Monosaccharide C'!$E$2:$T$999,10)</f>
        <v>0</v>
      </c>
      <c r="M376" s="8">
        <f>VLOOKUP(A376,'Absolute Total Monosaccharide C'!$E$2:$T$999,11)</f>
        <v>0.013664</v>
      </c>
      <c r="N376" s="8">
        <f>VLOOKUP(A376,'Absolute Total Monosaccharide C'!$E$2:$T$999,12)</f>
        <v>0</v>
      </c>
      <c r="O376" s="8">
        <f>VLOOKUP(A376,'Absolute Total Monosaccharide C'!$E$2:$T$999,13)</f>
        <v>0</v>
      </c>
      <c r="P376" s="8">
        <f>VLOOKUP(A376,'Absolute Total Monosaccharide C'!$E$2:$T$999,14)</f>
        <v>0.003315</v>
      </c>
      <c r="Q376" s="8">
        <f>VLOOKUP(A376,'Absolute Total Monosaccharide C'!$E$2:$T$999,15)</f>
        <v>0</v>
      </c>
      <c r="R376" s="8">
        <f>VLOOKUP(A376,'Absolute Total Monosaccharide C'!$E$2:$T$999,16)</f>
        <v>0</v>
      </c>
      <c r="S376" s="110">
        <f>VLOOKUP(A376,'Absolute Total Monosaccharide C'!$E$2:$T$999,2)</f>
        <v>10.1</v>
      </c>
      <c r="T376" s="2">
        <v>0.899414615</v>
      </c>
      <c r="U376" s="8">
        <f t="shared" si="1"/>
        <v>0.007025</v>
      </c>
      <c r="V376" s="2">
        <f t="shared" si="2"/>
        <v>582</v>
      </c>
      <c r="W376" s="8">
        <f t="shared" si="3"/>
        <v>542</v>
      </c>
      <c r="X376" s="8">
        <f t="shared" si="4"/>
        <v>470</v>
      </c>
      <c r="Y376" s="8">
        <f t="shared" si="5"/>
        <v>252</v>
      </c>
      <c r="Z376" s="8">
        <f t="shared" si="6"/>
        <v>428</v>
      </c>
      <c r="AA376" s="8">
        <f t="shared" si="7"/>
        <v>1012</v>
      </c>
      <c r="AB376" s="8">
        <f t="shared" si="8"/>
        <v>794</v>
      </c>
    </row>
    <row r="377" hidden="1">
      <c r="A377" s="2" t="s">
        <v>1057</v>
      </c>
      <c r="B377" s="8" t="str">
        <f>VLOOKUP(A377,'Food Encyclopedia'!$C$2:$K$999,3)&amp;","&amp;VLOOKUP(A377,'Food Encyclopedia'!$C$2:$K$999,4)&amp;","&amp;VLOOKUP(A377,'Food Encyclopedia'!$C$2:$K$999,5)&amp;","&amp;VLOOKUP(A377,'Food Encyclopedia'!$C$2:$K$999,6)</f>
        <v>baby food blend, commercial product, pouch,Gerber Organic,Banana (1/2), squash (1/8 cup), sitter (2nd foods),Fruits</v>
      </c>
      <c r="C377" s="8" t="str">
        <f>VLOOKUP(A377,'Food Encyclopedia'!$C$2:$K$999,6)</f>
        <v>Fruits</v>
      </c>
      <c r="D377" s="8" t="str">
        <f>VLOOKUP(A377,'Food Encyclopedia'!$C$2:$K$999,7)</f>
        <v>Commercial weaning</v>
      </c>
      <c r="E377" s="8">
        <f>VLOOKUP(A377,'Absolute Total Monosaccharide C'!$E$2:$T$999,3)</f>
        <v>0.40976</v>
      </c>
      <c r="F377" s="8">
        <f>VLOOKUP(A377,'Absolute Total Monosaccharide C'!$E$2:$T$999,4)</f>
        <v>0.009821</v>
      </c>
      <c r="G377" s="8">
        <f>VLOOKUP(A377,'Absolute Total Monosaccharide C'!$E$2:$T$999,5)</f>
        <v>0.135613</v>
      </c>
      <c r="H377" s="8">
        <f>VLOOKUP(A377,'Absolute Total Monosaccharide C'!$E$2:$T$999,6)</f>
        <v>0.005244</v>
      </c>
      <c r="I377" s="110">
        <f>VLOOKUP(A377,'Absolute Total Monosaccharide C'!$E$2:$T$999,7)</f>
        <v>0.005464</v>
      </c>
      <c r="J377" s="8">
        <f>VLOOKUP(A377,'Absolute Total Monosaccharide C'!$E$2:$T$999,8)</f>
        <v>0</v>
      </c>
      <c r="K377" s="8">
        <f>VLOOKUP(A377,'Absolute Total Monosaccharide C'!$E$2:$T$999,9)</f>
        <v>0.000401</v>
      </c>
      <c r="L377" s="8">
        <f>VLOOKUP(A377,'Absolute Total Monosaccharide C'!$E$2:$T$999,10)</f>
        <v>0</v>
      </c>
      <c r="M377" s="8">
        <f>VLOOKUP(A377,'Absolute Total Monosaccharide C'!$E$2:$T$999,11)</f>
        <v>0.011705</v>
      </c>
      <c r="N377" s="8">
        <f>VLOOKUP(A377,'Absolute Total Monosaccharide C'!$E$2:$T$999,12)</f>
        <v>0</v>
      </c>
      <c r="O377" s="8">
        <f>VLOOKUP(A377,'Absolute Total Monosaccharide C'!$E$2:$T$999,13)</f>
        <v>0</v>
      </c>
      <c r="P377" s="8">
        <f>VLOOKUP(A377,'Absolute Total Monosaccharide C'!$E$2:$T$999,14)</f>
        <v>0.005574</v>
      </c>
      <c r="Q377" s="8">
        <f>VLOOKUP(A377,'Absolute Total Monosaccharide C'!$E$2:$T$999,15)</f>
        <v>0</v>
      </c>
      <c r="R377" s="8">
        <f>VLOOKUP(A377,'Absolute Total Monosaccharide C'!$E$2:$T$999,16)</f>
        <v>0</v>
      </c>
      <c r="S377" s="110">
        <f>VLOOKUP(A377,'Absolute Total Monosaccharide C'!$E$2:$T$999,2)</f>
        <v>10.23</v>
      </c>
      <c r="U377" s="8">
        <f t="shared" si="1"/>
        <v>0.010708</v>
      </c>
      <c r="V377" s="2">
        <f t="shared" si="2"/>
        <v>499</v>
      </c>
      <c r="W377" s="8">
        <f t="shared" si="3"/>
        <v>499</v>
      </c>
      <c r="X377" s="8">
        <f t="shared" si="4"/>
        <v>377</v>
      </c>
      <c r="Y377" s="8">
        <f t="shared" si="5"/>
        <v>292</v>
      </c>
      <c r="Z377" s="8">
        <f t="shared" si="6"/>
        <v>463</v>
      </c>
      <c r="AA377" s="8">
        <f t="shared" si="7"/>
        <v>876</v>
      </c>
      <c r="AB377" s="8">
        <f t="shared" si="8"/>
        <v>791</v>
      </c>
    </row>
    <row r="378" hidden="1">
      <c r="A378" s="2" t="s">
        <v>655</v>
      </c>
      <c r="B378" s="8" t="str">
        <f>VLOOKUP(A378,'Food Encyclopedia'!$C$2:$K$999,3)&amp;","&amp;VLOOKUP(A378,'Food Encyclopedia'!$C$2:$K$999,4)&amp;","&amp;VLOOKUP(A378,'Food Encyclopedia'!$C$2:$K$999,5)&amp;","&amp;VLOOKUP(A378,'Food Encyclopedia'!$C$2:$K$999,6)</f>
        <v>Juice, apple, NA, carton,Motts for Tots,Apple juice,Fruits</v>
      </c>
      <c r="C378" s="8" t="str">
        <f>VLOOKUP(A378,'Food Encyclopedia'!$C$2:$K$999,6)</f>
        <v>Fruits</v>
      </c>
      <c r="D378" s="8" t="str">
        <f>VLOOKUP(A378,'Food Encyclopedia'!$C$2:$K$999,7)</f>
        <v>Beverage</v>
      </c>
      <c r="E378" s="8">
        <f>VLOOKUP(A378,'Absolute Total Monosaccharide C'!$E$2:$T$999,3)</f>
        <v>0.235133</v>
      </c>
      <c r="F378" s="8">
        <f>VLOOKUP(A378,'Absolute Total Monosaccharide C'!$E$2:$T$999,4)</f>
        <v>0.002246</v>
      </c>
      <c r="G378" s="8">
        <f>VLOOKUP(A378,'Absolute Total Monosaccharide C'!$E$2:$T$999,5)</f>
        <v>0.183825</v>
      </c>
      <c r="H378" s="8">
        <f>VLOOKUP(A378,'Absolute Total Monosaccharide C'!$E$2:$T$999,6)</f>
        <v>0.00363</v>
      </c>
      <c r="I378" s="110">
        <f>VLOOKUP(A378,'Absolute Total Monosaccharide C'!$E$2:$T$999,7)</f>
        <v>0.004536</v>
      </c>
      <c r="J378" s="8">
        <f>VLOOKUP(A378,'Absolute Total Monosaccharide C'!$E$2:$T$999,8)</f>
        <v>0</v>
      </c>
      <c r="K378" s="8">
        <f>VLOOKUP(A378,'Absolute Total Monosaccharide C'!$E$2:$T$999,9)</f>
        <v>0.000555</v>
      </c>
      <c r="L378" s="8">
        <f>VLOOKUP(A378,'Absolute Total Monosaccharide C'!$E$2:$T$999,10)</f>
        <v>0</v>
      </c>
      <c r="M378" s="8">
        <f>VLOOKUP(A378,'Absolute Total Monosaccharide C'!$E$2:$T$999,11)</f>
        <v>0.013058</v>
      </c>
      <c r="N378" s="8">
        <f>VLOOKUP(A378,'Absolute Total Monosaccharide C'!$E$2:$T$999,12)</f>
        <v>0</v>
      </c>
      <c r="O378" s="8">
        <f>VLOOKUP(A378,'Absolute Total Monosaccharide C'!$E$2:$T$999,13)</f>
        <v>0</v>
      </c>
      <c r="P378" s="8">
        <f>VLOOKUP(A378,'Absolute Total Monosaccharide C'!$E$2:$T$999,14)</f>
        <v>0</v>
      </c>
      <c r="Q378" s="8">
        <f>VLOOKUP(A378,'Absolute Total Monosaccharide C'!$E$2:$T$999,15)</f>
        <v>0</v>
      </c>
      <c r="R378" s="8">
        <f>VLOOKUP(A378,'Absolute Total Monosaccharide C'!$E$2:$T$999,16)</f>
        <v>0.000189</v>
      </c>
      <c r="S378" s="110">
        <f>VLOOKUP(A378,'Absolute Total Monosaccharide C'!$E$2:$T$999,2)</f>
        <v>11</v>
      </c>
      <c r="U378" s="8">
        <f t="shared" si="1"/>
        <v>0.008166</v>
      </c>
      <c r="V378" s="2">
        <f t="shared" si="2"/>
        <v>557</v>
      </c>
      <c r="W378" s="8">
        <f t="shared" si="3"/>
        <v>529</v>
      </c>
      <c r="X378" s="8">
        <f t="shared" si="4"/>
        <v>433</v>
      </c>
      <c r="Y378" s="8">
        <f t="shared" si="5"/>
        <v>269</v>
      </c>
      <c r="Z378" s="8">
        <f t="shared" si="6"/>
        <v>418</v>
      </c>
      <c r="AA378" s="8">
        <f t="shared" si="7"/>
        <v>962</v>
      </c>
      <c r="AB378" s="8">
        <f t="shared" si="8"/>
        <v>798</v>
      </c>
    </row>
    <row r="379" hidden="1">
      <c r="A379" s="2" t="s">
        <v>833</v>
      </c>
      <c r="B379" s="8" t="str">
        <f>VLOOKUP(A379,'Food Encyclopedia'!$C$2:$K$999,3)&amp;","&amp;VLOOKUP(A379,'Food Encyclopedia'!$C$2:$K$999,4)&amp;","&amp;VLOOKUP(A379,'Food Encyclopedia'!$C$2:$K$999,5)&amp;","&amp;VLOOKUP(A379,'Food Encyclopedia'!$C$2:$K$999,6)</f>
        <v>Organic Baby Food, commercial product, pouch,Organics Happy Baby,Apples (1/2),  blueberries (13), oat (1 tsp) , Stage 2 (6+ months),Fruits</v>
      </c>
      <c r="C379" s="8" t="str">
        <f>VLOOKUP(A379,'Food Encyclopedia'!$C$2:$K$999,6)</f>
        <v>Fruits</v>
      </c>
      <c r="D379" s="8" t="str">
        <f>VLOOKUP(A379,'Food Encyclopedia'!$C$2:$K$999,7)</f>
        <v>Commercial weaning</v>
      </c>
      <c r="E379" s="8">
        <f>VLOOKUP(A379,'Absolute Total Monosaccharide C'!$E$2:$T$999,3)</f>
        <v>0.135217</v>
      </c>
      <c r="F379" s="8">
        <f>VLOOKUP(A379,'Absolute Total Monosaccharide C'!$E$2:$T$999,4)</f>
        <v>0.003379</v>
      </c>
      <c r="G379" s="8">
        <f>VLOOKUP(A379,'Absolute Total Monosaccharide C'!$E$2:$T$999,5)</f>
        <v>0.039429</v>
      </c>
      <c r="H379" s="8">
        <f>VLOOKUP(A379,'Absolute Total Monosaccharide C'!$E$2:$T$999,6)</f>
        <v>0.013994</v>
      </c>
      <c r="I379" s="110">
        <f>VLOOKUP(A379,'Absolute Total Monosaccharide C'!$E$2:$T$999,7)</f>
        <v>0.007291</v>
      </c>
      <c r="J379" s="8">
        <f>VLOOKUP(A379,'Absolute Total Monosaccharide C'!$E$2:$T$999,8)</f>
        <v>0.002876</v>
      </c>
      <c r="K379" s="8">
        <f>VLOOKUP(A379,'Absolute Total Monosaccharide C'!$E$2:$T$999,9)</f>
        <v>0.000898</v>
      </c>
      <c r="L379" s="8">
        <f>VLOOKUP(A379,'Absolute Total Monosaccharide C'!$E$2:$T$999,10)</f>
        <v>0</v>
      </c>
      <c r="M379" s="8">
        <f>VLOOKUP(A379,'Absolute Total Monosaccharide C'!$E$2:$T$999,11)</f>
        <v>0.007198</v>
      </c>
      <c r="N379" s="8">
        <f>VLOOKUP(A379,'Absolute Total Monosaccharide C'!$E$2:$T$999,12)</f>
        <v>0</v>
      </c>
      <c r="O379" s="8">
        <f>VLOOKUP(A379,'Absolute Total Monosaccharide C'!$E$2:$T$999,13)</f>
        <v>0</v>
      </c>
      <c r="P379" s="8">
        <f>VLOOKUP(A379,'Absolute Total Monosaccharide C'!$E$2:$T$999,14)</f>
        <v>0</v>
      </c>
      <c r="Q379" s="8">
        <f>VLOOKUP(A379,'Absolute Total Monosaccharide C'!$E$2:$T$999,15)</f>
        <v>0</v>
      </c>
      <c r="R379" s="8">
        <f>VLOOKUP(A379,'Absolute Total Monosaccharide C'!$E$2:$T$999,16)</f>
        <v>0.000371</v>
      </c>
      <c r="S379" s="110">
        <f>VLOOKUP(A379,'Absolute Total Monosaccharide C'!$E$2:$T$999,2)</f>
        <v>10.06</v>
      </c>
      <c r="U379" s="8">
        <f t="shared" si="1"/>
        <v>0.021285</v>
      </c>
      <c r="V379" s="2">
        <f t="shared" si="2"/>
        <v>308</v>
      </c>
      <c r="W379" s="8">
        <f t="shared" si="3"/>
        <v>445</v>
      </c>
      <c r="X379" s="8">
        <f t="shared" si="4"/>
        <v>133</v>
      </c>
      <c r="Y379" s="8">
        <f t="shared" si="5"/>
        <v>364</v>
      </c>
      <c r="Z379" s="8">
        <f t="shared" si="6"/>
        <v>332</v>
      </c>
      <c r="AA379" s="8">
        <f t="shared" si="7"/>
        <v>578</v>
      </c>
      <c r="AB379" s="8">
        <f t="shared" si="8"/>
        <v>809</v>
      </c>
    </row>
    <row r="380" hidden="1">
      <c r="A380" s="2" t="s">
        <v>121</v>
      </c>
      <c r="B380" s="8" t="str">
        <f>VLOOKUP(A380,'Food Encyclopedia'!$C$2:$K$999,3)&amp;","&amp;VLOOKUP(A380,'Food Encyclopedia'!$C$2:$K$999,4)&amp;","&amp;VLOOKUP(A380,'Food Encyclopedia'!$C$2:$K$999,5)&amp;","&amp;VLOOKUP(A380,'Food Encyclopedia'!$C$2:$K$999,6)</f>
        <v>Apple, fuji, whole without seed, fresh,NA,,Fruits</v>
      </c>
      <c r="C380" s="8" t="str">
        <f>VLOOKUP(A380,'Food Encyclopedia'!$C$2:$K$999,6)</f>
        <v>Fruits</v>
      </c>
      <c r="D380" s="8" t="str">
        <f>VLOOKUP(A380,'Food Encyclopedia'!$C$2:$K$999,7)</f>
        <v>Fruit</v>
      </c>
      <c r="E380" s="8">
        <f>VLOOKUP(A380,'Absolute Total Monosaccharide C'!$E$2:$T$999,3)</f>
        <v>0.135109</v>
      </c>
      <c r="F380" s="8">
        <f>VLOOKUP(A380,'Absolute Total Monosaccharide C'!$E$2:$T$999,4)</f>
        <v>0.002319</v>
      </c>
      <c r="G380" s="8">
        <f>VLOOKUP(A380,'Absolute Total Monosaccharide C'!$E$2:$T$999,5)</f>
        <v>0.128786</v>
      </c>
      <c r="H380" s="8">
        <f>VLOOKUP(A380,'Absolute Total Monosaccharide C'!$E$2:$T$999,6)</f>
        <v>0.006603</v>
      </c>
      <c r="I380" s="110">
        <f>VLOOKUP(A380,'Absolute Total Monosaccharide C'!$E$2:$T$999,7)</f>
        <v>0.006492</v>
      </c>
      <c r="J380" s="8">
        <f>VLOOKUP(A380,'Absolute Total Monosaccharide C'!$E$2:$T$999,8)</f>
        <v>0.001561</v>
      </c>
      <c r="K380" s="8">
        <f>VLOOKUP(A380,'Absolute Total Monosaccharide C'!$E$2:$T$999,9)</f>
        <v>0.000712</v>
      </c>
      <c r="L380" s="8">
        <f>VLOOKUP(A380,'Absolute Total Monosaccharide C'!$E$2:$T$999,10)</f>
        <v>0</v>
      </c>
      <c r="M380" s="8">
        <f>VLOOKUP(A380,'Absolute Total Monosaccharide C'!$E$2:$T$999,11)</f>
        <v>0.009451</v>
      </c>
      <c r="N380" s="8">
        <f>VLOOKUP(A380,'Absolute Total Monosaccharide C'!$E$2:$T$999,12)</f>
        <v>0</v>
      </c>
      <c r="O380" s="8">
        <f>VLOOKUP(A380,'Absolute Total Monosaccharide C'!$E$2:$T$999,13)</f>
        <v>0</v>
      </c>
      <c r="P380" s="8">
        <f>VLOOKUP(A380,'Absolute Total Monosaccharide C'!$E$2:$T$999,14)</f>
        <v>0</v>
      </c>
      <c r="Q380" s="8">
        <f>VLOOKUP(A380,'Absolute Total Monosaccharide C'!$E$2:$T$999,15)</f>
        <v>0</v>
      </c>
      <c r="R380" s="8">
        <f>VLOOKUP(A380,'Absolute Total Monosaccharide C'!$E$2:$T$999,16)</f>
        <v>0</v>
      </c>
      <c r="S380" s="110">
        <f>VLOOKUP(A380,'Absolute Total Monosaccharide C'!$E$2:$T$999,2)</f>
        <v>10.18</v>
      </c>
      <c r="U380" s="8">
        <f t="shared" si="1"/>
        <v>0.013095</v>
      </c>
      <c r="V380" s="2">
        <f t="shared" si="2"/>
        <v>454</v>
      </c>
      <c r="W380" s="8">
        <f t="shared" si="3"/>
        <v>471</v>
      </c>
      <c r="X380" s="8">
        <f t="shared" si="4"/>
        <v>326</v>
      </c>
      <c r="Y380" s="8">
        <f t="shared" si="5"/>
        <v>331</v>
      </c>
      <c r="Z380" s="8">
        <f t="shared" si="6"/>
        <v>377</v>
      </c>
      <c r="AA380" s="8">
        <f t="shared" si="7"/>
        <v>797</v>
      </c>
      <c r="AB380" s="8">
        <f t="shared" si="8"/>
        <v>802</v>
      </c>
    </row>
    <row r="381" hidden="1">
      <c r="A381" s="2" t="s">
        <v>1167</v>
      </c>
      <c r="B381" s="8" t="str">
        <f>VLOOKUP(A381,'Food Encyclopedia'!$C$2:$K$999,3)&amp;","&amp;VLOOKUP(A381,'Food Encyclopedia'!$C$2:$K$999,4)&amp;","&amp;VLOOKUP(A381,'Food Encyclopedia'!$C$2:$K$999,5)&amp;","&amp;VLOOKUP(A381,'Food Encyclopedia'!$C$2:$K$999,6)</f>
        <v>Pasta, spaghetti, NA , dried,Barilla,Collezione (Artisanal collection),Grain Products</v>
      </c>
      <c r="C381" s="8" t="str">
        <f>VLOOKUP(A381,'Food Encyclopedia'!$C$2:$K$999,6)</f>
        <v>Grain Products</v>
      </c>
      <c r="D381" s="8" t="str">
        <f>VLOOKUP(A381,'Food Encyclopedia'!$C$2:$K$999,7)</f>
        <v>Pasta</v>
      </c>
      <c r="E381" s="8">
        <f>VLOOKUP(A381,'Absolute Total Monosaccharide C'!$E$2:$T$999,3)</f>
        <v>0.633132</v>
      </c>
      <c r="F381" s="8">
        <f>VLOOKUP(A381,'Absolute Total Monosaccharide C'!$E$2:$T$999,4)</f>
        <v>0.004585</v>
      </c>
      <c r="G381" s="8">
        <f>VLOOKUP(A381,'Absolute Total Monosaccharide C'!$E$2:$T$999,5)</f>
        <v>0.003239</v>
      </c>
      <c r="H381" s="8">
        <f>VLOOKUP(A381,'Absolute Total Monosaccharide C'!$E$2:$T$999,6)</f>
        <v>0.008089</v>
      </c>
      <c r="I381" s="110">
        <f>VLOOKUP(A381,'Absolute Total Monosaccharide C'!$E$2:$T$999,7)</f>
        <v>0.014047</v>
      </c>
      <c r="J381" s="8">
        <f>VLOOKUP(A381,'Absolute Total Monosaccharide C'!$E$2:$T$999,8)</f>
        <v>0.000405</v>
      </c>
      <c r="K381" s="111">
        <f>VLOOKUP(A381,'Absolute Total Monosaccharide C'!$E$2:$T$999,9)</f>
        <v>0.0000306</v>
      </c>
      <c r="L381" s="111">
        <f>VLOOKUP(A381,'Absolute Total Monosaccharide C'!$E$2:$T$999,10)</f>
        <v>0.0000215</v>
      </c>
      <c r="M381" s="111">
        <f>VLOOKUP(A381,'Absolute Total Monosaccharide C'!$E$2:$T$999,11)</f>
        <v>0.0000454</v>
      </c>
      <c r="N381" s="8">
        <f>VLOOKUP(A381,'Absolute Total Monosaccharide C'!$E$2:$T$999,12)</f>
        <v>0</v>
      </c>
      <c r="O381" s="8">
        <f>VLOOKUP(A381,'Absolute Total Monosaccharide C'!$E$2:$T$999,13)</f>
        <v>0</v>
      </c>
      <c r="P381" s="8">
        <f>VLOOKUP(A381,'Absolute Total Monosaccharide C'!$E$2:$T$999,14)</f>
        <v>0.000838</v>
      </c>
      <c r="Q381" s="8">
        <f>VLOOKUP(A381,'Absolute Total Monosaccharide C'!$E$2:$T$999,15)</f>
        <v>0</v>
      </c>
      <c r="R381" s="8">
        <f>VLOOKUP(A381,'Absolute Total Monosaccharide C'!$E$2:$T$999,16)</f>
        <v>0.000366</v>
      </c>
      <c r="S381" s="110">
        <f>VLOOKUP(A381,'Absolute Total Monosaccharide C'!$E$2:$T$999,2)</f>
        <v>10.38</v>
      </c>
      <c r="U381" s="8">
        <f t="shared" si="1"/>
        <v>0.022136</v>
      </c>
      <c r="V381" s="2">
        <f t="shared" si="2"/>
        <v>299</v>
      </c>
      <c r="W381" s="8">
        <f t="shared" si="3"/>
        <v>248</v>
      </c>
      <c r="X381" s="8">
        <f t="shared" si="4"/>
        <v>269</v>
      </c>
      <c r="Y381" s="8">
        <f t="shared" si="5"/>
        <v>580</v>
      </c>
      <c r="Z381" s="8">
        <f t="shared" si="6"/>
        <v>607</v>
      </c>
      <c r="AA381" s="8">
        <f t="shared" si="7"/>
        <v>517</v>
      </c>
      <c r="AB381" s="8">
        <f t="shared" si="8"/>
        <v>828</v>
      </c>
    </row>
    <row r="382" hidden="1">
      <c r="A382" s="2" t="s">
        <v>312</v>
      </c>
      <c r="B382" s="8" t="str">
        <f>VLOOKUP(A382,'Food Encyclopedia'!$C$2:$K$999,3)&amp;","&amp;VLOOKUP(A382,'Food Encyclopedia'!$C$2:$K$999,4)&amp;","&amp;VLOOKUP(A382,'Food Encyclopedia'!$C$2:$K$999,5)&amp;","&amp;VLOOKUP(A382,'Food Encyclopedia'!$C$2:$K$999,6)</f>
        <v>Pineapple, gold, flesh, fresh,Del Monte,,Fruits</v>
      </c>
      <c r="C382" s="8" t="str">
        <f>VLOOKUP(A382,'Food Encyclopedia'!$C$2:$K$999,6)</f>
        <v>Fruits</v>
      </c>
      <c r="D382" s="8" t="str">
        <f>VLOOKUP(A382,'Food Encyclopedia'!$C$2:$K$999,7)</f>
        <v>Fruit</v>
      </c>
      <c r="E382" s="8">
        <f>VLOOKUP(A382,'Absolute Total Monosaccharide C'!$E$2:$T$999,3)</f>
        <v>0.338129</v>
      </c>
      <c r="F382" s="8">
        <f>VLOOKUP(A382,'Absolute Total Monosaccharide C'!$E$2:$T$999,4)</f>
        <v>0.009534</v>
      </c>
      <c r="G382" s="8">
        <f>VLOOKUP(A382,'Absolute Total Monosaccharide C'!$E$2:$T$999,5)</f>
        <v>0.053245</v>
      </c>
      <c r="H382" s="8">
        <f>VLOOKUP(A382,'Absolute Total Monosaccharide C'!$E$2:$T$999,6)</f>
        <v>0.011002</v>
      </c>
      <c r="I382" s="110">
        <f>VLOOKUP(A382,'Absolute Total Monosaccharide C'!$E$2:$T$999,7)</f>
        <v>0.009266</v>
      </c>
      <c r="J382" s="8">
        <f>VLOOKUP(A382,'Absolute Total Monosaccharide C'!$E$2:$T$999,8)</f>
        <v>0.002925</v>
      </c>
      <c r="K382" s="8">
        <f>VLOOKUP(A382,'Absolute Total Monosaccharide C'!$E$2:$T$999,9)</f>
        <v>0.000161</v>
      </c>
      <c r="L382" s="8">
        <f>VLOOKUP(A382,'Absolute Total Monosaccharide C'!$E$2:$T$999,10)</f>
        <v>0</v>
      </c>
      <c r="M382" s="8">
        <f>VLOOKUP(A382,'Absolute Total Monosaccharide C'!$E$2:$T$999,11)</f>
        <v>0.001397</v>
      </c>
      <c r="N382" s="8">
        <f>VLOOKUP(A382,'Absolute Total Monosaccharide C'!$E$2:$T$999,12)</f>
        <v>0</v>
      </c>
      <c r="O382" s="8">
        <f>VLOOKUP(A382,'Absolute Total Monosaccharide C'!$E$2:$T$999,13)</f>
        <v>0</v>
      </c>
      <c r="P382" s="8">
        <f>VLOOKUP(A382,'Absolute Total Monosaccharide C'!$E$2:$T$999,14)</f>
        <v>0.00021</v>
      </c>
      <c r="Q382" s="8">
        <f>VLOOKUP(A382,'Absolute Total Monosaccharide C'!$E$2:$T$999,15)</f>
        <v>0</v>
      </c>
      <c r="R382" s="8">
        <f>VLOOKUP(A382,'Absolute Total Monosaccharide C'!$E$2:$T$999,16)</f>
        <v>0</v>
      </c>
      <c r="S382" s="110">
        <f>VLOOKUP(A382,'Absolute Total Monosaccharide C'!$E$2:$T$999,2)</f>
        <v>10.31</v>
      </c>
      <c r="T382" s="2">
        <v>1.166968287</v>
      </c>
      <c r="U382" s="8">
        <f t="shared" si="1"/>
        <v>0.020268</v>
      </c>
      <c r="V382" s="2">
        <f t="shared" si="2"/>
        <v>333</v>
      </c>
      <c r="W382" s="8">
        <f t="shared" si="3"/>
        <v>384</v>
      </c>
      <c r="X382" s="8">
        <f t="shared" si="4"/>
        <v>197</v>
      </c>
      <c r="Y382" s="8">
        <f t="shared" si="5"/>
        <v>456</v>
      </c>
      <c r="Z382" s="8">
        <f t="shared" si="6"/>
        <v>521</v>
      </c>
      <c r="AA382" s="8">
        <f t="shared" si="7"/>
        <v>581</v>
      </c>
      <c r="AB382" s="8">
        <f t="shared" si="8"/>
        <v>840</v>
      </c>
    </row>
    <row r="383" hidden="1">
      <c r="A383" s="2" t="s">
        <v>1153</v>
      </c>
      <c r="B383" s="8" t="str">
        <f>VLOOKUP(A383,'Food Encyclopedia'!$C$2:$K$999,3)&amp;","&amp;VLOOKUP(A383,'Food Encyclopedia'!$C$2:$K$999,4)&amp;","&amp;VLOOKUP(A383,'Food Encyclopedia'!$C$2:$K$999,5)&amp;","&amp;VLOOKUP(A383,'Food Encyclopedia'!$C$2:$K$999,6)</f>
        <v>Mixed food, grains, NA, fresh,Organics,Organic bulgur &amp; quinoa, Quick cook ,Grain Products</v>
      </c>
      <c r="C383" s="8" t="str">
        <f>VLOOKUP(A383,'Food Encyclopedia'!$C$2:$K$999,6)</f>
        <v>Grain Products</v>
      </c>
      <c r="D383" s="8" t="str">
        <f>VLOOKUP(A383,'Food Encyclopedia'!$C$2:$K$999,7)</f>
        <v>Grains</v>
      </c>
      <c r="E383" s="8">
        <f>VLOOKUP(A383,'Absolute Total Monosaccharide C'!$E$2:$T$999,3)</f>
        <v>0.581873</v>
      </c>
      <c r="F383" s="8">
        <f>VLOOKUP(A383,'Absolute Total Monosaccharide C'!$E$2:$T$999,4)</f>
        <v>0.007999</v>
      </c>
      <c r="G383" s="8">
        <f>VLOOKUP(A383,'Absolute Total Monosaccharide C'!$E$2:$T$999,5)</f>
        <v>0</v>
      </c>
      <c r="H383" s="8">
        <f>VLOOKUP(A383,'Absolute Total Monosaccharide C'!$E$2:$T$999,6)</f>
        <v>0.009582</v>
      </c>
      <c r="I383" s="110">
        <f>VLOOKUP(A383,'Absolute Total Monosaccharide C'!$E$2:$T$999,7)</f>
        <v>0.009078</v>
      </c>
      <c r="J383" s="8">
        <f>VLOOKUP(A383,'Absolute Total Monosaccharide C'!$E$2:$T$999,8)</f>
        <v>0</v>
      </c>
      <c r="K383" s="8">
        <f>VLOOKUP(A383,'Absolute Total Monosaccharide C'!$E$2:$T$999,9)</f>
        <v>0.000234</v>
      </c>
      <c r="L383" s="8">
        <f>VLOOKUP(A383,'Absolute Total Monosaccharide C'!$E$2:$T$999,10)</f>
        <v>0</v>
      </c>
      <c r="M383" s="8">
        <f>VLOOKUP(A383,'Absolute Total Monosaccharide C'!$E$2:$T$999,11)</f>
        <v>0.001599</v>
      </c>
      <c r="N383" s="8">
        <f>VLOOKUP(A383,'Absolute Total Monosaccharide C'!$E$2:$T$999,12)</f>
        <v>0</v>
      </c>
      <c r="O383" s="8">
        <f>VLOOKUP(A383,'Absolute Total Monosaccharide C'!$E$2:$T$999,13)</f>
        <v>0</v>
      </c>
      <c r="P383" s="8">
        <f>VLOOKUP(A383,'Absolute Total Monosaccharide C'!$E$2:$T$999,14)</f>
        <v>0.004396</v>
      </c>
      <c r="Q383" s="8">
        <f>VLOOKUP(A383,'Absolute Total Monosaccharide C'!$E$2:$T$999,15)</f>
        <v>0</v>
      </c>
      <c r="R383" s="8">
        <f>VLOOKUP(A383,'Absolute Total Monosaccharide C'!$E$2:$T$999,16)</f>
        <v>0</v>
      </c>
      <c r="S383" s="110">
        <f>VLOOKUP(A383,'Absolute Total Monosaccharide C'!$E$2:$T$999,2)</f>
        <v>10.12</v>
      </c>
      <c r="U383" s="8">
        <f t="shared" si="1"/>
        <v>0.01866</v>
      </c>
      <c r="V383" s="2">
        <f t="shared" si="2"/>
        <v>358</v>
      </c>
      <c r="W383" s="8">
        <f t="shared" si="3"/>
        <v>392</v>
      </c>
      <c r="X383" s="8">
        <f t="shared" si="4"/>
        <v>228</v>
      </c>
      <c r="Y383" s="8">
        <f t="shared" si="5"/>
        <v>449</v>
      </c>
      <c r="Z383" s="8">
        <f t="shared" si="6"/>
        <v>499</v>
      </c>
      <c r="AA383" s="8">
        <f t="shared" si="7"/>
        <v>620</v>
      </c>
      <c r="AB383" s="8">
        <f t="shared" si="8"/>
        <v>841</v>
      </c>
    </row>
    <row r="384" hidden="1">
      <c r="A384" s="2" t="s">
        <v>1301</v>
      </c>
      <c r="B384" s="8" t="str">
        <f>VLOOKUP(A384,'Food Encyclopedia'!$C$2:$K$999,3)&amp;","&amp;VLOOKUP(A384,'Food Encyclopedia'!$C$2:$K$999,4)&amp;","&amp;VLOOKUP(A384,'Food Encyclopedia'!$C$2:$K$999,5)&amp;","&amp;VLOOKUP(A384,'Food Encyclopedia'!$C$2:$K$999,6)</f>
        <v>Spread, Tahini, NA, NA, fresh,Once Again,Unsweetened Creamy Tahini,Beans, Peas, Legumes, Nuts, Seeds</v>
      </c>
      <c r="C384" s="8" t="str">
        <f>VLOOKUP(A384,'Food Encyclopedia'!$C$2:$K$999,6)</f>
        <v>Beans, Peas, Legumes, Nuts, Seeds</v>
      </c>
      <c r="D384" s="8" t="str">
        <f>VLOOKUP(A384,'Food Encyclopedia'!$C$2:$K$999,7)</f>
        <v>Fats</v>
      </c>
      <c r="E384" s="8">
        <f>VLOOKUP(A384,'Absolute Total Monosaccharide C'!$E$2:$T$999,3)</f>
        <v>0.005226</v>
      </c>
      <c r="F384" s="8">
        <f>VLOOKUP(A384,'Absolute Total Monosaccharide C'!$E$2:$T$999,4)</f>
        <v>0.002708</v>
      </c>
      <c r="G384" s="8">
        <f>VLOOKUP(A384,'Absolute Total Monosaccharide C'!$E$2:$T$999,5)</f>
        <v>0.000605</v>
      </c>
      <c r="H384" s="8">
        <f>VLOOKUP(A384,'Absolute Total Monosaccharide C'!$E$2:$T$999,6)</f>
        <v>0.002001</v>
      </c>
      <c r="I384" s="110">
        <f>VLOOKUP(A384,'Absolute Total Monosaccharide C'!$E$2:$T$999,7)</f>
        <v>0.011101</v>
      </c>
      <c r="J384" s="8">
        <f>VLOOKUP(A384,'Absolute Total Monosaccharide C'!$E$2:$T$999,8)</f>
        <v>0.000353</v>
      </c>
      <c r="K384" s="8">
        <f>VLOOKUP(A384,'Absolute Total Monosaccharide C'!$E$2:$T$999,9)</f>
        <v>0.000315</v>
      </c>
      <c r="L384" s="111">
        <f>VLOOKUP(A384,'Absolute Total Monosaccharide C'!$E$2:$T$999,10)</f>
        <v>0.0000421</v>
      </c>
      <c r="M384" s="8">
        <f>VLOOKUP(A384,'Absolute Total Monosaccharide C'!$E$2:$T$999,11)</f>
        <v>0.000399</v>
      </c>
      <c r="N384" s="8">
        <f>VLOOKUP(A384,'Absolute Total Monosaccharide C'!$E$2:$T$999,12)</f>
        <v>0</v>
      </c>
      <c r="O384" s="8">
        <f>VLOOKUP(A384,'Absolute Total Monosaccharide C'!$E$2:$T$999,13)</f>
        <v>0</v>
      </c>
      <c r="P384" s="8">
        <f>VLOOKUP(A384,'Absolute Total Monosaccharide C'!$E$2:$T$999,14)</f>
        <v>0.007046</v>
      </c>
      <c r="Q384" s="8">
        <f>VLOOKUP(A384,'Absolute Total Monosaccharide C'!$E$2:$T$999,15)</f>
        <v>0</v>
      </c>
      <c r="R384" s="8">
        <f>VLOOKUP(A384,'Absolute Total Monosaccharide C'!$E$2:$T$999,16)</f>
        <v>0.000323</v>
      </c>
      <c r="S384" s="110">
        <f>VLOOKUP(A384,'Absolute Total Monosaccharide C'!$E$2:$T$999,2)</f>
        <v>10.769</v>
      </c>
      <c r="U384" s="8">
        <f t="shared" si="1"/>
        <v>0.013102</v>
      </c>
      <c r="V384" s="2">
        <f t="shared" si="2"/>
        <v>453</v>
      </c>
      <c r="W384" s="8">
        <f t="shared" si="3"/>
        <v>323</v>
      </c>
      <c r="X384" s="8">
        <f t="shared" si="4"/>
        <v>532</v>
      </c>
      <c r="Y384" s="8">
        <f t="shared" si="5"/>
        <v>511</v>
      </c>
      <c r="Z384" s="8">
        <f t="shared" si="6"/>
        <v>485</v>
      </c>
      <c r="AA384" s="8">
        <f t="shared" si="7"/>
        <v>855</v>
      </c>
      <c r="AB384" s="8">
        <f t="shared" si="8"/>
        <v>834</v>
      </c>
    </row>
    <row r="385" hidden="1">
      <c r="A385" s="2" t="s">
        <v>1367</v>
      </c>
      <c r="B385" s="8" t="str">
        <f>VLOOKUP(A385,'Food Encyclopedia'!$C$2:$K$999,3)&amp;","&amp;VLOOKUP(A385,'Food Encyclopedia'!$C$2:$K$999,4)&amp;","&amp;VLOOKUP(A385,'Food Encyclopedia'!$C$2:$K$999,5)&amp;","&amp;VLOOKUP(A385,'Food Encyclopedia'!$C$2:$K$999,6)</f>
        <v>macadamia milk, NA, NA, fresh,Moo is Moot,Milkadamia Macadamia milk, unsweetened,Beans, Peas, Legumes, Nuts, Seeds</v>
      </c>
      <c r="C385" s="8" t="str">
        <f>VLOOKUP(A385,'Food Encyclopedia'!$C$2:$K$999,6)</f>
        <v>Beans, Peas, Legumes, Nuts, Seeds</v>
      </c>
      <c r="D385" s="8" t="str">
        <f>VLOOKUP(A385,'Food Encyclopedia'!$C$2:$K$999,7)</f>
        <v>Dairy</v>
      </c>
      <c r="E385" s="8">
        <f>VLOOKUP(A385,'Absolute Total Monosaccharide C'!$E$2:$T$999,3)</f>
        <v>0.014026</v>
      </c>
      <c r="F385" s="8">
        <f>VLOOKUP(A385,'Absolute Total Monosaccharide C'!$E$2:$T$999,4)</f>
        <v>0.005539</v>
      </c>
      <c r="G385" s="8">
        <f>VLOOKUP(A385,'Absolute Total Monosaccharide C'!$E$2:$T$999,5)</f>
        <v>0.002309</v>
      </c>
      <c r="H385" s="8">
        <f>VLOOKUP(A385,'Absolute Total Monosaccharide C'!$E$2:$T$999,6)</f>
        <v>0.001159</v>
      </c>
      <c r="I385" s="110">
        <f>VLOOKUP(A385,'Absolute Total Monosaccharide C'!$E$2:$T$999,7)</f>
        <v>0.010488</v>
      </c>
      <c r="J385" s="8">
        <f>VLOOKUP(A385,'Absolute Total Monosaccharide C'!$E$2:$T$999,8)</f>
        <v>0.0007</v>
      </c>
      <c r="K385" s="8">
        <f>VLOOKUP(A385,'Absolute Total Monosaccharide C'!$E$2:$T$999,9)</f>
        <v>0.000817</v>
      </c>
      <c r="L385" s="8">
        <f>VLOOKUP(A385,'Absolute Total Monosaccharide C'!$E$2:$T$999,10)</f>
        <v>0.000177</v>
      </c>
      <c r="M385" s="8">
        <f>VLOOKUP(A385,'Absolute Total Monosaccharide C'!$E$2:$T$999,11)</f>
        <v>0.000534</v>
      </c>
      <c r="N385" s="8">
        <f>VLOOKUP(A385,'Absolute Total Monosaccharide C'!$E$2:$T$999,12)</f>
        <v>0</v>
      </c>
      <c r="O385" s="8">
        <f>VLOOKUP(A385,'Absolute Total Monosaccharide C'!$E$2:$T$999,13)</f>
        <v>0</v>
      </c>
      <c r="P385" s="8">
        <f>VLOOKUP(A385,'Absolute Total Monosaccharide C'!$E$2:$T$999,14)</f>
        <v>0.013974</v>
      </c>
      <c r="Q385" s="8">
        <f>VLOOKUP(A385,'Absolute Total Monosaccharide C'!$E$2:$T$999,15)</f>
        <v>0</v>
      </c>
      <c r="R385" s="8">
        <f>VLOOKUP(A385,'Absolute Total Monosaccharide C'!$E$2:$T$999,16)</f>
        <v>0.000373</v>
      </c>
      <c r="S385" s="110">
        <f>VLOOKUP(A385,'Absolute Total Monosaccharide C'!$E$2:$T$999,2)</f>
        <v>10.587</v>
      </c>
      <c r="U385" s="8">
        <f t="shared" si="1"/>
        <v>0.011647</v>
      </c>
      <c r="V385" s="2">
        <f t="shared" si="2"/>
        <v>480</v>
      </c>
      <c r="W385" s="8">
        <f t="shared" si="3"/>
        <v>342</v>
      </c>
      <c r="X385" s="8">
        <f t="shared" si="4"/>
        <v>582</v>
      </c>
      <c r="Y385" s="8">
        <f t="shared" si="5"/>
        <v>497</v>
      </c>
      <c r="Z385" s="8">
        <f t="shared" si="6"/>
        <v>349</v>
      </c>
      <c r="AA385" s="8">
        <f t="shared" si="7"/>
        <v>924</v>
      </c>
      <c r="AB385" s="8">
        <f t="shared" si="8"/>
        <v>839</v>
      </c>
    </row>
    <row r="386" hidden="1">
      <c r="A386" s="2" t="s">
        <v>998</v>
      </c>
      <c r="B386" s="8" t="str">
        <f>VLOOKUP(A386,'Food Encyclopedia'!$C$2:$K$999,3)&amp;","&amp;VLOOKUP(A386,'Food Encyclopedia'!$C$2:$K$999,4)&amp;","&amp;VLOOKUP(A386,'Food Encyclopedia'!$C$2:$K$999,5)&amp;","&amp;VLOOKUP(A386,'Food Encyclopedia'!$C$2:$K$999,6)</f>
        <v>Organic Baby Food, commercial product, pouch,Organics,Banana, strawberry &amp; Apple, Stage 2 (6+ months),Fruits</v>
      </c>
      <c r="C386" s="8" t="str">
        <f>VLOOKUP(A386,'Food Encyclopedia'!$C$2:$K$999,6)</f>
        <v>Fruits</v>
      </c>
      <c r="D386" s="8" t="str">
        <f>VLOOKUP(A386,'Food Encyclopedia'!$C$2:$K$999,7)</f>
        <v>Commercial weaning</v>
      </c>
      <c r="E386" s="8">
        <f>VLOOKUP(A386,'Absolute Total Monosaccharide C'!$E$2:$T$999,3)</f>
        <v>0.382631</v>
      </c>
      <c r="F386" s="8">
        <f>VLOOKUP(A386,'Absolute Total Monosaccharide C'!$E$2:$T$999,4)</f>
        <v>0.004423</v>
      </c>
      <c r="G386" s="8">
        <f>VLOOKUP(A386,'Absolute Total Monosaccharide C'!$E$2:$T$999,5)</f>
        <v>0.15734</v>
      </c>
      <c r="H386" s="8">
        <f>VLOOKUP(A386,'Absolute Total Monosaccharide C'!$E$2:$T$999,6)</f>
        <v>0.003629</v>
      </c>
      <c r="I386" s="110">
        <f>VLOOKUP(A386,'Absolute Total Monosaccharide C'!$E$2:$T$999,7)</f>
        <v>0.004327</v>
      </c>
      <c r="J386" s="8">
        <f>VLOOKUP(A386,'Absolute Total Monosaccharide C'!$E$2:$T$999,8)</f>
        <v>0</v>
      </c>
      <c r="K386" s="8">
        <f>VLOOKUP(A386,'Absolute Total Monosaccharide C'!$E$2:$T$999,9)</f>
        <v>0.000684</v>
      </c>
      <c r="L386" s="8">
        <f>VLOOKUP(A386,'Absolute Total Monosaccharide C'!$E$2:$T$999,10)</f>
        <v>0</v>
      </c>
      <c r="M386" s="8">
        <f>VLOOKUP(A386,'Absolute Total Monosaccharide C'!$E$2:$T$999,11)</f>
        <v>0.012896</v>
      </c>
      <c r="N386" s="8">
        <f>VLOOKUP(A386,'Absolute Total Monosaccharide C'!$E$2:$T$999,12)</f>
        <v>0</v>
      </c>
      <c r="O386" s="8">
        <f>VLOOKUP(A386,'Absolute Total Monosaccharide C'!$E$2:$T$999,13)</f>
        <v>0</v>
      </c>
      <c r="P386" s="8">
        <f>VLOOKUP(A386,'Absolute Total Monosaccharide C'!$E$2:$T$999,14)</f>
        <v>0.001667</v>
      </c>
      <c r="Q386" s="8">
        <f>VLOOKUP(A386,'Absolute Total Monosaccharide C'!$E$2:$T$999,15)</f>
        <v>0</v>
      </c>
      <c r="R386" s="8">
        <f>VLOOKUP(A386,'Absolute Total Monosaccharide C'!$E$2:$T$999,16)</f>
        <v>0.000345</v>
      </c>
      <c r="S386" s="110">
        <f>VLOOKUP(A386,'Absolute Total Monosaccharide C'!$E$2:$T$999,2)</f>
        <v>11.11</v>
      </c>
      <c r="U386" s="8">
        <f t="shared" si="1"/>
        <v>0.007956</v>
      </c>
      <c r="V386" s="2">
        <f t="shared" si="2"/>
        <v>566</v>
      </c>
      <c r="W386" s="8">
        <f t="shared" si="3"/>
        <v>534</v>
      </c>
      <c r="X386" s="8">
        <f t="shared" si="4"/>
        <v>434</v>
      </c>
      <c r="Y386" s="8">
        <f t="shared" si="5"/>
        <v>274</v>
      </c>
      <c r="Z386" s="8">
        <f t="shared" si="6"/>
        <v>382</v>
      </c>
      <c r="AA386" s="8">
        <f t="shared" si="7"/>
        <v>968</v>
      </c>
      <c r="AB386" s="8">
        <f t="shared" si="8"/>
        <v>808</v>
      </c>
    </row>
    <row r="387" hidden="1">
      <c r="A387" s="2" t="s">
        <v>1170</v>
      </c>
      <c r="B387" s="8" t="str">
        <f>VLOOKUP(A387,'Food Encyclopedia'!$C$2:$K$999,3)&amp;","&amp;VLOOKUP(A387,'Food Encyclopedia'!$C$2:$K$999,4)&amp;","&amp;VLOOKUP(A387,'Food Encyclopedia'!$C$2:$K$999,5)&amp;","&amp;VLOOKUP(A387,'Food Encyclopedia'!$C$2:$K$999,6)</f>
        <v>Pasta, spaghetti (with vegetable), NA , dried,Barilla,Made with zucchini &amp; spinach puree,Grain Products</v>
      </c>
      <c r="C387" s="8" t="str">
        <f>VLOOKUP(A387,'Food Encyclopedia'!$C$2:$K$999,6)</f>
        <v>Grain Products</v>
      </c>
      <c r="D387" s="8" t="str">
        <f>VLOOKUP(A387,'Food Encyclopedia'!$C$2:$K$999,7)</f>
        <v>Pasta</v>
      </c>
      <c r="E387" s="8">
        <f>VLOOKUP(A387,'Absolute Total Monosaccharide C'!$E$2:$T$999,3)</f>
        <v>0.662522</v>
      </c>
      <c r="F387" s="8">
        <f>VLOOKUP(A387,'Absolute Total Monosaccharide C'!$E$2:$T$999,4)</f>
        <v>0.002804</v>
      </c>
      <c r="G387" s="8">
        <f>VLOOKUP(A387,'Absolute Total Monosaccharide C'!$E$2:$T$999,5)</f>
        <v>0.004574</v>
      </c>
      <c r="H387" s="8">
        <f>VLOOKUP(A387,'Absolute Total Monosaccharide C'!$E$2:$T$999,6)</f>
        <v>0.006804</v>
      </c>
      <c r="I387" s="110">
        <f>VLOOKUP(A387,'Absolute Total Monosaccharide C'!$E$2:$T$999,7)</f>
        <v>0.011776</v>
      </c>
      <c r="J387" s="8">
        <f>VLOOKUP(A387,'Absolute Total Monosaccharide C'!$E$2:$T$999,8)</f>
        <v>0.000282</v>
      </c>
      <c r="K387" s="111">
        <f>VLOOKUP(A387,'Absolute Total Monosaccharide C'!$E$2:$T$999,9)</f>
        <v>0.0000584</v>
      </c>
      <c r="L387" s="111">
        <f>VLOOKUP(A387,'Absolute Total Monosaccharide C'!$E$2:$T$999,10)</f>
        <v>0.0000419</v>
      </c>
      <c r="M387" s="8">
        <f>VLOOKUP(A387,'Absolute Total Monosaccharide C'!$E$2:$T$999,11)</f>
        <v>0.000163</v>
      </c>
      <c r="N387" s="8">
        <f>VLOOKUP(A387,'Absolute Total Monosaccharide C'!$E$2:$T$999,12)</f>
        <v>0</v>
      </c>
      <c r="O387" s="8">
        <f>VLOOKUP(A387,'Absolute Total Monosaccharide C'!$E$2:$T$999,13)</f>
        <v>0</v>
      </c>
      <c r="P387" s="8">
        <f>VLOOKUP(A387,'Absolute Total Monosaccharide C'!$E$2:$T$999,14)</f>
        <v>0.000815</v>
      </c>
      <c r="Q387" s="8">
        <f>VLOOKUP(A387,'Absolute Total Monosaccharide C'!$E$2:$T$999,15)</f>
        <v>0</v>
      </c>
      <c r="R387" s="8">
        <f>VLOOKUP(A387,'Absolute Total Monosaccharide C'!$E$2:$T$999,16)</f>
        <v>0.000423</v>
      </c>
      <c r="S387" s="110">
        <f>VLOOKUP(A387,'Absolute Total Monosaccharide C'!$E$2:$T$999,2)</f>
        <v>10.13</v>
      </c>
      <c r="U387" s="8">
        <f t="shared" si="1"/>
        <v>0.01858</v>
      </c>
      <c r="V387" s="2">
        <f t="shared" si="2"/>
        <v>361</v>
      </c>
      <c r="W387" s="8">
        <f t="shared" si="3"/>
        <v>301</v>
      </c>
      <c r="X387" s="8">
        <f t="shared" si="4"/>
        <v>319</v>
      </c>
      <c r="Y387" s="8">
        <f t="shared" si="5"/>
        <v>536</v>
      </c>
      <c r="Z387" s="8">
        <f t="shared" si="6"/>
        <v>573</v>
      </c>
      <c r="AA387" s="8">
        <f t="shared" si="7"/>
        <v>620</v>
      </c>
      <c r="AB387" s="8">
        <f t="shared" si="8"/>
        <v>837</v>
      </c>
    </row>
    <row r="388" hidden="1">
      <c r="A388" s="2" t="s">
        <v>541</v>
      </c>
      <c r="B388" s="8" t="str">
        <f>VLOOKUP(A388,'Food Encyclopedia'!$C$2:$K$999,3)&amp;","&amp;VLOOKUP(A388,'Food Encyclopedia'!$C$2:$K$999,4)&amp;","&amp;VLOOKUP(A388,'Food Encyclopedia'!$C$2:$K$999,5)&amp;","&amp;VLOOKUP(A388,'Food Encyclopedia'!$C$2:$K$999,6)</f>
        <v>Bread, oatnut, whole, fresh,Oroweat,3-Seed Oatnut ,Grain Products</v>
      </c>
      <c r="C388" s="8" t="str">
        <f>VLOOKUP(A388,'Food Encyclopedia'!$C$2:$K$999,6)</f>
        <v>Grain Products</v>
      </c>
      <c r="D388" s="8" t="str">
        <f>VLOOKUP(A388,'Food Encyclopedia'!$C$2:$K$999,7)</f>
        <v>Bread</v>
      </c>
      <c r="E388" s="8">
        <f>VLOOKUP(A388,'Absolute Total Monosaccharide C'!$E$2:$T$999,3)</f>
        <v>0.474636</v>
      </c>
      <c r="F388" s="8">
        <f>VLOOKUP(A388,'Absolute Total Monosaccharide C'!$E$2:$T$999,4)</f>
        <v>0.004789</v>
      </c>
      <c r="G388" s="8">
        <f>VLOOKUP(A388,'Absolute Total Monosaccharide C'!$E$2:$T$999,5)</f>
        <v>0.006193</v>
      </c>
      <c r="H388" s="8">
        <f>VLOOKUP(A388,'Absolute Total Monosaccharide C'!$E$2:$T$999,6)</f>
        <v>0.00497</v>
      </c>
      <c r="I388" s="110">
        <f>VLOOKUP(A388,'Absolute Total Monosaccharide C'!$E$2:$T$999,7)</f>
        <v>0.011503</v>
      </c>
      <c r="J388" s="8">
        <f>VLOOKUP(A388,'Absolute Total Monosaccharide C'!$E$2:$T$999,8)</f>
        <v>0.001243</v>
      </c>
      <c r="K388" s="111">
        <f>VLOOKUP(A388,'Absolute Total Monosaccharide C'!$E$2:$T$999,9)</f>
        <v>0.0000861</v>
      </c>
      <c r="L388" s="111">
        <f>VLOOKUP(A388,'Absolute Total Monosaccharide C'!$E$2:$T$999,10)</f>
        <v>0.0000482</v>
      </c>
      <c r="M388" s="8">
        <f>VLOOKUP(A388,'Absolute Total Monosaccharide C'!$E$2:$T$999,11)</f>
        <v>0.000282</v>
      </c>
      <c r="N388" s="8">
        <f>VLOOKUP(A388,'Absolute Total Monosaccharide C'!$E$2:$T$999,12)</f>
        <v>0</v>
      </c>
      <c r="O388" s="8">
        <f>VLOOKUP(A388,'Absolute Total Monosaccharide C'!$E$2:$T$999,13)</f>
        <v>0</v>
      </c>
      <c r="P388" s="8">
        <f>VLOOKUP(A388,'Absolute Total Monosaccharide C'!$E$2:$T$999,14)</f>
        <v>0.003251</v>
      </c>
      <c r="Q388" s="8">
        <f>VLOOKUP(A388,'Absolute Total Monosaccharide C'!$E$2:$T$999,15)</f>
        <v>0</v>
      </c>
      <c r="R388" s="8">
        <f>VLOOKUP(A388,'Absolute Total Monosaccharide C'!$E$2:$T$999,16)</f>
        <v>0.000557</v>
      </c>
      <c r="S388" s="110">
        <f>VLOOKUP(A388,'Absolute Total Monosaccharide C'!$E$2:$T$999,2)</f>
        <v>10.29</v>
      </c>
      <c r="U388" s="8">
        <f t="shared" si="1"/>
        <v>0.016473</v>
      </c>
      <c r="V388" s="2">
        <f t="shared" si="2"/>
        <v>397</v>
      </c>
      <c r="W388" s="8">
        <f t="shared" si="3"/>
        <v>309</v>
      </c>
      <c r="X388" s="8">
        <f t="shared" si="4"/>
        <v>384</v>
      </c>
      <c r="Y388" s="8">
        <f t="shared" si="5"/>
        <v>529</v>
      </c>
      <c r="Z388" s="8">
        <f t="shared" si="6"/>
        <v>552</v>
      </c>
      <c r="AA388" s="8">
        <f t="shared" si="7"/>
        <v>693</v>
      </c>
      <c r="AB388" s="8">
        <f t="shared" si="8"/>
        <v>838</v>
      </c>
    </row>
    <row r="389" hidden="1">
      <c r="A389" s="2" t="s">
        <v>531</v>
      </c>
      <c r="B389" s="8" t="str">
        <f>VLOOKUP(A389,'Food Encyclopedia'!$C$2:$K$999,3)&amp;","&amp;VLOOKUP(A389,'Food Encyclopedia'!$C$2:$K$999,4)&amp;","&amp;VLOOKUP(A389,'Food Encyclopedia'!$C$2:$K$999,5)&amp;","&amp;VLOOKUP(A389,'Food Encyclopedia'!$C$2:$K$999,6)</f>
        <v>Bread, white, whole, fresh,Oroweat,Country White ,Grain Products</v>
      </c>
      <c r="C389" s="8" t="str">
        <f>VLOOKUP(A389,'Food Encyclopedia'!$C$2:$K$999,6)</f>
        <v>Grain Products</v>
      </c>
      <c r="D389" s="8" t="str">
        <f>VLOOKUP(A389,'Food Encyclopedia'!$C$2:$K$999,7)</f>
        <v>Bread</v>
      </c>
      <c r="E389" s="8">
        <f>VLOOKUP(A389,'Absolute Total Monosaccharide C'!$E$2:$T$999,3)</f>
        <v>0.620434</v>
      </c>
      <c r="F389" s="8">
        <f>VLOOKUP(A389,'Absolute Total Monosaccharide C'!$E$2:$T$999,4)</f>
        <v>0.000133</v>
      </c>
      <c r="G389" s="8">
        <f>VLOOKUP(A389,'Absolute Total Monosaccharide C'!$E$2:$T$999,5)</f>
        <v>0.004382</v>
      </c>
      <c r="H389" s="8">
        <f>VLOOKUP(A389,'Absolute Total Monosaccharide C'!$E$2:$T$999,6)</f>
        <v>0.005552</v>
      </c>
      <c r="I389" s="110">
        <f>VLOOKUP(A389,'Absolute Total Monosaccharide C'!$E$2:$T$999,7)</f>
        <v>0.014025</v>
      </c>
      <c r="J389" s="8">
        <f>VLOOKUP(A389,'Absolute Total Monosaccharide C'!$E$2:$T$999,8)</f>
        <v>0.000974</v>
      </c>
      <c r="K389" s="111">
        <f>VLOOKUP(A389,'Absolute Total Monosaccharide C'!$E$2:$T$999,9)</f>
        <v>0.0000215</v>
      </c>
      <c r="L389" s="111">
        <f>VLOOKUP(A389,'Absolute Total Monosaccharide C'!$E$2:$T$999,10)</f>
        <v>0.0000572</v>
      </c>
      <c r="M389" s="111">
        <f>VLOOKUP(A389,'Absolute Total Monosaccharide C'!$E$2:$T$999,11)</f>
        <v>0.0000352</v>
      </c>
      <c r="N389" s="8">
        <f>VLOOKUP(A389,'Absolute Total Monosaccharide C'!$E$2:$T$999,12)</f>
        <v>0</v>
      </c>
      <c r="O389" s="8">
        <f>VLOOKUP(A389,'Absolute Total Monosaccharide C'!$E$2:$T$999,13)</f>
        <v>0</v>
      </c>
      <c r="P389" s="8">
        <f>VLOOKUP(A389,'Absolute Total Monosaccharide C'!$E$2:$T$999,14)</f>
        <v>0.002277</v>
      </c>
      <c r="Q389" s="8">
        <f>VLOOKUP(A389,'Absolute Total Monosaccharide C'!$E$2:$T$999,15)</f>
        <v>0</v>
      </c>
      <c r="R389" s="8">
        <f>VLOOKUP(A389,'Absolute Total Monosaccharide C'!$E$2:$T$999,16)</f>
        <v>0.000386</v>
      </c>
      <c r="S389" s="110">
        <f>VLOOKUP(A389,'Absolute Total Monosaccharide C'!$E$2:$T$999,2)</f>
        <v>10.3</v>
      </c>
      <c r="U389" s="8">
        <f t="shared" si="1"/>
        <v>0.019577</v>
      </c>
      <c r="V389" s="2">
        <f t="shared" si="2"/>
        <v>347</v>
      </c>
      <c r="W389" s="8">
        <f t="shared" si="3"/>
        <v>251</v>
      </c>
      <c r="X389" s="8">
        <f t="shared" si="4"/>
        <v>366</v>
      </c>
      <c r="Y389" s="8">
        <f t="shared" si="5"/>
        <v>584</v>
      </c>
      <c r="Z389" s="8">
        <f t="shared" si="6"/>
        <v>615</v>
      </c>
      <c r="AA389" s="8">
        <f t="shared" si="7"/>
        <v>617</v>
      </c>
      <c r="AB389" s="8">
        <f t="shared" si="8"/>
        <v>835</v>
      </c>
    </row>
    <row r="390" hidden="1">
      <c r="A390" s="2" t="s">
        <v>111</v>
      </c>
      <c r="B390" s="8" t="str">
        <f>VLOOKUP(A390,'Food Encyclopedia'!$C$2:$K$999,3)&amp;","&amp;VLOOKUP(A390,'Food Encyclopedia'!$C$2:$K$999,4)&amp;","&amp;VLOOKUP(A390,'Food Encyclopedia'!$C$2:$K$999,5)&amp;","&amp;VLOOKUP(A390,'Food Encyclopedia'!$C$2:$K$999,6)</f>
        <v>Apple, honeyscrisp, flesh only, fresh,Chelan Fresh,,Fruits</v>
      </c>
      <c r="C390" s="8" t="str">
        <f>VLOOKUP(A390,'Food Encyclopedia'!$C$2:$K$999,6)</f>
        <v>Fruits</v>
      </c>
      <c r="D390" s="8" t="str">
        <f>VLOOKUP(A390,'Food Encyclopedia'!$C$2:$K$999,7)</f>
        <v>Fruit</v>
      </c>
      <c r="E390" s="8">
        <f>VLOOKUP(A390,'Absolute Total Monosaccharide C'!$E$2:$T$999,3)</f>
        <v>0.154699</v>
      </c>
      <c r="F390" s="8">
        <f>VLOOKUP(A390,'Absolute Total Monosaccharide C'!$E$2:$T$999,4)</f>
        <v>0.006433</v>
      </c>
      <c r="G390" s="8">
        <f>VLOOKUP(A390,'Absolute Total Monosaccharide C'!$E$2:$T$999,5)</f>
        <v>0.156462</v>
      </c>
      <c r="H390" s="8">
        <f>VLOOKUP(A390,'Absolute Total Monosaccharide C'!$E$2:$T$999,6)</f>
        <v>0.006784</v>
      </c>
      <c r="I390" s="110">
        <f>VLOOKUP(A390,'Absolute Total Monosaccharide C'!$E$2:$T$999,7)</f>
        <v>0.006072</v>
      </c>
      <c r="J390" s="8">
        <f>VLOOKUP(A390,'Absolute Total Monosaccharide C'!$E$2:$T$999,8)</f>
        <v>0.002298</v>
      </c>
      <c r="K390" s="8">
        <f>VLOOKUP(A390,'Absolute Total Monosaccharide C'!$E$2:$T$999,9)</f>
        <v>0.000795</v>
      </c>
      <c r="L390" s="8">
        <f>VLOOKUP(A390,'Absolute Total Monosaccharide C'!$E$2:$T$999,10)</f>
        <v>0</v>
      </c>
      <c r="M390" s="8">
        <f>VLOOKUP(A390,'Absolute Total Monosaccharide C'!$E$2:$T$999,11)</f>
        <v>0.009464</v>
      </c>
      <c r="N390" s="8">
        <f>VLOOKUP(A390,'Absolute Total Monosaccharide C'!$E$2:$T$999,12)</f>
        <v>0</v>
      </c>
      <c r="O390" s="8">
        <f>VLOOKUP(A390,'Absolute Total Monosaccharide C'!$E$2:$T$999,13)</f>
        <v>0</v>
      </c>
      <c r="P390" s="8">
        <f>VLOOKUP(A390,'Absolute Total Monosaccharide C'!$E$2:$T$999,14)</f>
        <v>0</v>
      </c>
      <c r="Q390" s="8">
        <f>VLOOKUP(A390,'Absolute Total Monosaccharide C'!$E$2:$T$999,15)</f>
        <v>0</v>
      </c>
      <c r="R390" s="8">
        <f>VLOOKUP(A390,'Absolute Total Monosaccharide C'!$E$2:$T$999,16)</f>
        <v>0</v>
      </c>
      <c r="S390" s="110">
        <f>VLOOKUP(A390,'Absolute Total Monosaccharide C'!$E$2:$T$999,2)</f>
        <v>10.41</v>
      </c>
      <c r="U390" s="8">
        <f t="shared" si="1"/>
        <v>0.012856</v>
      </c>
      <c r="V390" s="2">
        <f t="shared" si="2"/>
        <v>461</v>
      </c>
      <c r="W390" s="8">
        <f t="shared" si="3"/>
        <v>485</v>
      </c>
      <c r="X390" s="8">
        <f t="shared" si="4"/>
        <v>321</v>
      </c>
      <c r="Y390" s="8">
        <f t="shared" si="5"/>
        <v>330</v>
      </c>
      <c r="Z390" s="8">
        <f t="shared" si="6"/>
        <v>358</v>
      </c>
      <c r="AA390" s="8">
        <f t="shared" si="7"/>
        <v>806</v>
      </c>
      <c r="AB390" s="8">
        <f t="shared" si="8"/>
        <v>815</v>
      </c>
    </row>
    <row r="391" hidden="1">
      <c r="A391" s="2" t="s">
        <v>451</v>
      </c>
      <c r="B391" s="8" t="str">
        <f>VLOOKUP(A391,'Food Encyclopedia'!$C$2:$K$999,3)&amp;","&amp;VLOOKUP(A391,'Food Encyclopedia'!$C$2:$K$999,4)&amp;","&amp;VLOOKUP(A391,'Food Encyclopedia'!$C$2:$K$999,5)&amp;","&amp;VLOOKUP(A391,'Food Encyclopedia'!$C$2:$K$999,6)</f>
        <v>Potato, blushing belle, flesh, fresh,The little potato company,,Vegetables</v>
      </c>
      <c r="C391" s="8" t="str">
        <f>VLOOKUP(A391,'Food Encyclopedia'!$C$2:$K$999,6)</f>
        <v>Vegetables</v>
      </c>
      <c r="D391" s="8" t="str">
        <f>VLOOKUP(A391,'Food Encyclopedia'!$C$2:$K$999,7)</f>
        <v>Vegetable</v>
      </c>
      <c r="E391" s="8">
        <f>VLOOKUP(A391,'Absolute Total Monosaccharide C'!$E$2:$T$999,3)</f>
        <v>0.805211</v>
      </c>
      <c r="F391" s="8">
        <f>VLOOKUP(A391,'Absolute Total Monosaccharide C'!$E$2:$T$999,4)</f>
        <v>0.036989</v>
      </c>
      <c r="G391" s="8">
        <f>VLOOKUP(A391,'Absolute Total Monosaccharide C'!$E$2:$T$999,5)</f>
        <v>0.010645</v>
      </c>
      <c r="H391" s="8">
        <f>VLOOKUP(A391,'Absolute Total Monosaccharide C'!$E$2:$T$999,6)</f>
        <v>0.003563</v>
      </c>
      <c r="I391" s="110">
        <f>VLOOKUP(A391,'Absolute Total Monosaccharide C'!$E$2:$T$999,7)</f>
        <v>0.00635</v>
      </c>
      <c r="J391" s="111">
        <f>VLOOKUP(A391,'Absolute Total Monosaccharide C'!$E$2:$T$999,8)</f>
        <v>0.0000255</v>
      </c>
      <c r="K391" s="8">
        <f>VLOOKUP(A391,'Absolute Total Monosaccharide C'!$E$2:$T$999,9)</f>
        <v>0.001251</v>
      </c>
      <c r="L391" s="8">
        <f>VLOOKUP(A391,'Absolute Total Monosaccharide C'!$E$2:$T$999,10)</f>
        <v>0</v>
      </c>
      <c r="M391" s="8">
        <f>VLOOKUP(A391,'Absolute Total Monosaccharide C'!$E$2:$T$999,11)</f>
        <v>0.008965</v>
      </c>
      <c r="N391" s="8">
        <f>VLOOKUP(A391,'Absolute Total Monosaccharide C'!$E$2:$T$999,12)</f>
        <v>0</v>
      </c>
      <c r="O391" s="8">
        <f>VLOOKUP(A391,'Absolute Total Monosaccharide C'!$E$2:$T$999,13)</f>
        <v>0</v>
      </c>
      <c r="P391" s="8">
        <f>VLOOKUP(A391,'Absolute Total Monosaccharide C'!$E$2:$T$999,14)</f>
        <v>0.000508</v>
      </c>
      <c r="Q391" s="8">
        <f>VLOOKUP(A391,'Absolute Total Monosaccharide C'!$E$2:$T$999,15)</f>
        <v>0</v>
      </c>
      <c r="R391" s="8">
        <f>VLOOKUP(A391,'Absolute Total Monosaccharide C'!$E$2:$T$999,16)</f>
        <v>0.000538</v>
      </c>
      <c r="S391" s="110">
        <f>VLOOKUP(A391,'Absolute Total Monosaccharide C'!$E$2:$T$999,2)</f>
        <v>10.44</v>
      </c>
      <c r="T391" s="2">
        <v>0.75111671</v>
      </c>
      <c r="U391" s="8">
        <f t="shared" si="1"/>
        <v>0.009913</v>
      </c>
      <c r="V391" s="2">
        <f t="shared" si="2"/>
        <v>519</v>
      </c>
      <c r="W391" s="8">
        <f t="shared" si="3"/>
        <v>476</v>
      </c>
      <c r="X391" s="8">
        <f t="shared" si="4"/>
        <v>436</v>
      </c>
      <c r="Y391" s="8">
        <f t="shared" si="5"/>
        <v>342</v>
      </c>
      <c r="Z391" s="8">
        <f t="shared" si="6"/>
        <v>253</v>
      </c>
      <c r="AA391" s="8">
        <f t="shared" si="7"/>
        <v>912</v>
      </c>
      <c r="AB391" s="8">
        <f t="shared" si="8"/>
        <v>818</v>
      </c>
    </row>
    <row r="392" hidden="1">
      <c r="A392" s="2" t="s">
        <v>1261</v>
      </c>
      <c r="B392" s="8" t="str">
        <f>VLOOKUP(A392,'Food Encyclopedia'!$C$2:$K$999,3)&amp;","&amp;VLOOKUP(A392,'Food Encyclopedia'!$C$2:$K$999,4)&amp;","&amp;VLOOKUP(A392,'Food Encyclopedia'!$C$2:$K$999,5)&amp;","&amp;VLOOKUP(A392,'Food Encyclopedia'!$C$2:$K$999,6)</f>
        <v>Oats, NA, steel cut whole grain, dried,Bob's Red Mill,100% Whole Grain Quick Cooking Steel Cut Oats: The Golden Spurtle,Grain Products</v>
      </c>
      <c r="C392" s="8" t="str">
        <f>VLOOKUP(A392,'Food Encyclopedia'!$C$2:$K$999,6)</f>
        <v>Grain Products</v>
      </c>
      <c r="D392" s="8" t="str">
        <f>VLOOKUP(A392,'Food Encyclopedia'!$C$2:$K$999,7)</f>
        <v>Cereal</v>
      </c>
      <c r="E392" s="8">
        <f>VLOOKUP(A392,'Absolute Total Monosaccharide C'!$E$2:$T$999,3)</f>
        <v>0.516035</v>
      </c>
      <c r="F392" s="8">
        <f>VLOOKUP(A392,'Absolute Total Monosaccharide C'!$E$2:$T$999,4)</f>
        <v>0.00335</v>
      </c>
      <c r="G392" s="8">
        <f>VLOOKUP(A392,'Absolute Total Monosaccharide C'!$E$2:$T$999,5)</f>
        <v>0.004191</v>
      </c>
      <c r="H392" s="8">
        <f>VLOOKUP(A392,'Absolute Total Monosaccharide C'!$E$2:$T$999,6)</f>
        <v>0.006665</v>
      </c>
      <c r="I392" s="110">
        <f>VLOOKUP(A392,'Absolute Total Monosaccharide C'!$E$2:$T$999,7)</f>
        <v>0.011967</v>
      </c>
      <c r="J392" s="8">
        <f>VLOOKUP(A392,'Absolute Total Monosaccharide C'!$E$2:$T$999,8)</f>
        <v>0.000334</v>
      </c>
      <c r="K392" s="111">
        <f>VLOOKUP(A392,'Absolute Total Monosaccharide C'!$E$2:$T$999,9)</f>
        <v>0.0000931</v>
      </c>
      <c r="L392" s="8">
        <f>VLOOKUP(A392,'Absolute Total Monosaccharide C'!$E$2:$T$999,10)</f>
        <v>0.00011</v>
      </c>
      <c r="M392" s="8">
        <f>VLOOKUP(A392,'Absolute Total Monosaccharide C'!$E$2:$T$999,11)</f>
        <v>0.000113</v>
      </c>
      <c r="N392" s="8">
        <f>VLOOKUP(A392,'Absolute Total Monosaccharide C'!$E$2:$T$999,12)</f>
        <v>0</v>
      </c>
      <c r="O392" s="8">
        <f>VLOOKUP(A392,'Absolute Total Monosaccharide C'!$E$2:$T$999,13)</f>
        <v>0</v>
      </c>
      <c r="P392" s="8">
        <f>VLOOKUP(A392,'Absolute Total Monosaccharide C'!$E$2:$T$999,14)</f>
        <v>0.000647</v>
      </c>
      <c r="Q392" s="8">
        <f>VLOOKUP(A392,'Absolute Total Monosaccharide C'!$E$2:$T$999,15)</f>
        <v>0</v>
      </c>
      <c r="R392" s="8">
        <f>VLOOKUP(A392,'Absolute Total Monosaccharide C'!$E$2:$T$999,16)</f>
        <v>0.000642</v>
      </c>
      <c r="S392" s="110">
        <f>VLOOKUP(A392,'Absolute Total Monosaccharide C'!$E$2:$T$999,2)</f>
        <v>10.06</v>
      </c>
      <c r="U392" s="8">
        <f t="shared" si="1"/>
        <v>0.018632</v>
      </c>
      <c r="V392" s="2">
        <f t="shared" si="2"/>
        <v>360</v>
      </c>
      <c r="W392" s="8">
        <f t="shared" si="3"/>
        <v>295</v>
      </c>
      <c r="X392" s="8">
        <f t="shared" si="4"/>
        <v>324</v>
      </c>
      <c r="Y392" s="8">
        <f t="shared" si="5"/>
        <v>552</v>
      </c>
      <c r="Z392" s="8">
        <f t="shared" si="6"/>
        <v>546</v>
      </c>
      <c r="AA392" s="8">
        <f t="shared" si="7"/>
        <v>619</v>
      </c>
      <c r="AB392" s="8">
        <f t="shared" si="8"/>
        <v>847</v>
      </c>
    </row>
    <row r="393" hidden="1">
      <c r="A393" s="2" t="s">
        <v>1289</v>
      </c>
      <c r="B393" s="8" t="str">
        <f>VLOOKUP(A393,'Food Encyclopedia'!$C$2:$K$999,3)&amp;","&amp;VLOOKUP(A393,'Food Encyclopedia'!$C$2:$K$999,4)&amp;","&amp;VLOOKUP(A393,'Food Encyclopedia'!$C$2:$K$999,5)&amp;","&amp;VLOOKUP(A393,'Food Encyclopedia'!$C$2:$K$999,6)</f>
        <v>Spread, Tahini, NA, NA, fresh,365 Whole Foods Market,Organic Tahini: Ground Organic Sesame Seeds,Beans, Peas, Legumes, Nuts, Seeds</v>
      </c>
      <c r="C393" s="8" t="str">
        <f>VLOOKUP(A393,'Food Encyclopedia'!$C$2:$K$999,6)</f>
        <v>Beans, Peas, Legumes, Nuts, Seeds</v>
      </c>
      <c r="D393" s="8" t="str">
        <f>VLOOKUP(A393,'Food Encyclopedia'!$C$2:$K$999,7)</f>
        <v>Fats</v>
      </c>
      <c r="E393" s="8">
        <f>VLOOKUP(A393,'Absolute Total Monosaccharide C'!$E$2:$T$999,3)</f>
        <v>0.01362</v>
      </c>
      <c r="F393" s="8">
        <f>VLOOKUP(A393,'Absolute Total Monosaccharide C'!$E$2:$T$999,4)</f>
        <v>0.006312</v>
      </c>
      <c r="G393" s="8">
        <f>VLOOKUP(A393,'Absolute Total Monosaccharide C'!$E$2:$T$999,5)</f>
        <v>0.002936</v>
      </c>
      <c r="H393" s="8">
        <f>VLOOKUP(A393,'Absolute Total Monosaccharide C'!$E$2:$T$999,6)</f>
        <v>0.00188</v>
      </c>
      <c r="I393" s="110">
        <f>VLOOKUP(A393,'Absolute Total Monosaccharide C'!$E$2:$T$999,7)</f>
        <v>0.011156</v>
      </c>
      <c r="J393" s="8">
        <f>VLOOKUP(A393,'Absolute Total Monosaccharide C'!$E$2:$T$999,8)</f>
        <v>0.000424</v>
      </c>
      <c r="K393" s="8">
        <f>VLOOKUP(A393,'Absolute Total Monosaccharide C'!$E$2:$T$999,9)</f>
        <v>0.000359</v>
      </c>
      <c r="L393" s="111">
        <f>VLOOKUP(A393,'Absolute Total Monosaccharide C'!$E$2:$T$999,10)</f>
        <v>0.0000585</v>
      </c>
      <c r="M393" s="8">
        <f>VLOOKUP(A393,'Absolute Total Monosaccharide C'!$E$2:$T$999,11)</f>
        <v>0.000296</v>
      </c>
      <c r="N393" s="8">
        <f>VLOOKUP(A393,'Absolute Total Monosaccharide C'!$E$2:$T$999,12)</f>
        <v>0</v>
      </c>
      <c r="O393" s="8">
        <f>VLOOKUP(A393,'Absolute Total Monosaccharide C'!$E$2:$T$999,13)</f>
        <v>0</v>
      </c>
      <c r="P393" s="8">
        <f>VLOOKUP(A393,'Absolute Total Monosaccharide C'!$E$2:$T$999,14)</f>
        <v>0.011656</v>
      </c>
      <c r="Q393" s="8">
        <f>VLOOKUP(A393,'Absolute Total Monosaccharide C'!$E$2:$T$999,15)</f>
        <v>0</v>
      </c>
      <c r="R393" s="8">
        <f>VLOOKUP(A393,'Absolute Total Monosaccharide C'!$E$2:$T$999,16)</f>
        <v>0.000407</v>
      </c>
      <c r="S393" s="110">
        <f>VLOOKUP(A393,'Absolute Total Monosaccharide C'!$E$2:$T$999,2)</f>
        <v>10.057</v>
      </c>
      <c r="U393" s="8">
        <f t="shared" si="1"/>
        <v>0.013036</v>
      </c>
      <c r="V393" s="2">
        <f t="shared" si="2"/>
        <v>457</v>
      </c>
      <c r="W393" s="8">
        <f t="shared" si="3"/>
        <v>322</v>
      </c>
      <c r="X393" s="8">
        <f t="shared" si="4"/>
        <v>540</v>
      </c>
      <c r="Y393" s="8">
        <f t="shared" si="5"/>
        <v>526</v>
      </c>
      <c r="Z393" s="8">
        <f t="shared" si="6"/>
        <v>475</v>
      </c>
      <c r="AA393" s="8">
        <f t="shared" si="7"/>
        <v>862</v>
      </c>
      <c r="AB393" s="8">
        <f t="shared" si="8"/>
        <v>848</v>
      </c>
    </row>
    <row r="394" hidden="1">
      <c r="A394" s="2" t="s">
        <v>199</v>
      </c>
      <c r="B394" s="8" t="str">
        <f>VLOOKUP(A394,'Food Encyclopedia'!$C$2:$K$999,3)&amp;","&amp;VLOOKUP(A394,'Food Encyclopedia'!$C$2:$K$999,4)&amp;","&amp;VLOOKUP(A394,'Food Encyclopedia'!$C$2:$K$999,5)&amp;","&amp;VLOOKUP(A394,'Food Encyclopedia'!$C$2:$K$999,6)</f>
        <v>Banana, red, flesh, fresh,Dole,,Fruits</v>
      </c>
      <c r="C394" s="8" t="str">
        <f>VLOOKUP(A394,'Food Encyclopedia'!$C$2:$K$999,6)</f>
        <v>Fruits</v>
      </c>
      <c r="D394" s="8" t="str">
        <f>VLOOKUP(A394,'Food Encyclopedia'!$C$2:$K$999,7)</f>
        <v>Fruit</v>
      </c>
      <c r="E394" s="8">
        <f>VLOOKUP(A394,'Absolute Total Monosaccharide C'!$E$2:$T$999,3)</f>
        <v>0.513081</v>
      </c>
      <c r="F394" s="8">
        <f>VLOOKUP(A394,'Absolute Total Monosaccharide C'!$E$2:$T$999,4)</f>
        <v>0.005901</v>
      </c>
      <c r="G394" s="8">
        <f>VLOOKUP(A394,'Absolute Total Monosaccharide C'!$E$2:$T$999,5)</f>
        <v>0.031679</v>
      </c>
      <c r="H394" s="8">
        <f>VLOOKUP(A394,'Absolute Total Monosaccharide C'!$E$2:$T$999,6)</f>
        <v>0.003803</v>
      </c>
      <c r="I394" s="110">
        <f>VLOOKUP(A394,'Absolute Total Monosaccharide C'!$E$2:$T$999,7)</f>
        <v>0.004525</v>
      </c>
      <c r="J394" s="8">
        <f>VLOOKUP(A394,'Absolute Total Monosaccharide C'!$E$2:$T$999,8)</f>
        <v>0.000307</v>
      </c>
      <c r="K394" s="8">
        <f>VLOOKUP(A394,'Absolute Total Monosaccharide C'!$E$2:$T$999,9)</f>
        <v>0.000337</v>
      </c>
      <c r="L394" s="8">
        <f>VLOOKUP(A394,'Absolute Total Monosaccharide C'!$E$2:$T$999,10)</f>
        <v>0</v>
      </c>
      <c r="M394" s="8">
        <f>VLOOKUP(A394,'Absolute Total Monosaccharide C'!$E$2:$T$999,11)</f>
        <v>0.011169</v>
      </c>
      <c r="N394" s="8">
        <f>VLOOKUP(A394,'Absolute Total Monosaccharide C'!$E$2:$T$999,12)</f>
        <v>0</v>
      </c>
      <c r="O394" s="8">
        <f>VLOOKUP(A394,'Absolute Total Monosaccharide C'!$E$2:$T$999,13)</f>
        <v>0</v>
      </c>
      <c r="P394" s="8">
        <f>VLOOKUP(A394,'Absolute Total Monosaccharide C'!$E$2:$T$999,14)</f>
        <v>0.004439</v>
      </c>
      <c r="Q394" s="8">
        <f>VLOOKUP(A394,'Absolute Total Monosaccharide C'!$E$2:$T$999,15)</f>
        <v>0</v>
      </c>
      <c r="R394" s="8">
        <f>VLOOKUP(A394,'Absolute Total Monosaccharide C'!$E$2:$T$999,16)</f>
        <v>0</v>
      </c>
      <c r="S394" s="110">
        <f>VLOOKUP(A394,'Absolute Total Monosaccharide C'!$E$2:$T$999,2)</f>
        <v>10.24</v>
      </c>
      <c r="U394" s="8">
        <f t="shared" si="1"/>
        <v>0.008328</v>
      </c>
      <c r="V394" s="2">
        <f t="shared" si="2"/>
        <v>556</v>
      </c>
      <c r="W394" s="8">
        <f t="shared" si="3"/>
        <v>530</v>
      </c>
      <c r="X394" s="8">
        <f t="shared" si="4"/>
        <v>428</v>
      </c>
      <c r="Y394" s="8">
        <f t="shared" si="5"/>
        <v>300</v>
      </c>
      <c r="Z394" s="8">
        <f t="shared" si="6"/>
        <v>479</v>
      </c>
      <c r="AA394" s="8">
        <f t="shared" si="7"/>
        <v>958</v>
      </c>
      <c r="AB394" s="8">
        <f t="shared" si="8"/>
        <v>830</v>
      </c>
    </row>
    <row r="395" hidden="1">
      <c r="A395" s="2" t="s">
        <v>563</v>
      </c>
      <c r="B395" s="8" t="str">
        <f>VLOOKUP(A395,'Food Encyclopedia'!$C$2:$K$999,3)&amp;","&amp;VLOOKUP(A395,'Food Encyclopedia'!$C$2:$K$999,4)&amp;","&amp;VLOOKUP(A395,'Food Encyclopedia'!$C$2:$K$999,5)&amp;","&amp;VLOOKUP(A395,'Food Encyclopedia'!$C$2:$K$999,6)</f>
        <v>Tortillas, yellow corn, whole, fresh,La Tortilla Factory,Handmade Style Tortilla,Grain Products</v>
      </c>
      <c r="C395" s="8" t="str">
        <f>VLOOKUP(A395,'Food Encyclopedia'!$C$2:$K$999,6)</f>
        <v>Grain Products</v>
      </c>
      <c r="D395" s="8" t="str">
        <f>VLOOKUP(A395,'Food Encyclopedia'!$C$2:$K$999,7)</f>
        <v>Bread</v>
      </c>
      <c r="E395" s="8">
        <f>VLOOKUP(A395,'Absolute Total Monosaccharide C'!$E$2:$T$999,3)</f>
        <v>0.481409</v>
      </c>
      <c r="F395" s="8">
        <f>VLOOKUP(A395,'Absolute Total Monosaccharide C'!$E$2:$T$999,4)</f>
        <v>0.007475</v>
      </c>
      <c r="G395" s="8">
        <f>VLOOKUP(A395,'Absolute Total Monosaccharide C'!$E$2:$T$999,5)</f>
        <v>0.002679</v>
      </c>
      <c r="H395" s="8">
        <f>VLOOKUP(A395,'Absolute Total Monosaccharide C'!$E$2:$T$999,6)</f>
        <v>0.007627</v>
      </c>
      <c r="I395" s="110">
        <f>VLOOKUP(A395,'Absolute Total Monosaccharide C'!$E$2:$T$999,7)</f>
        <v>0.011289</v>
      </c>
      <c r="J395" s="8">
        <f>VLOOKUP(A395,'Absolute Total Monosaccharide C'!$E$2:$T$999,8)</f>
        <v>0.000218</v>
      </c>
      <c r="K395" s="111">
        <f>VLOOKUP(A395,'Absolute Total Monosaccharide C'!$E$2:$T$999,9)</f>
        <v>0.000069</v>
      </c>
      <c r="L395" s="8">
        <f>VLOOKUP(A395,'Absolute Total Monosaccharide C'!$E$2:$T$999,10)</f>
        <v>0</v>
      </c>
      <c r="M395" s="8">
        <f>VLOOKUP(A395,'Absolute Total Monosaccharide C'!$E$2:$T$999,11)</f>
        <v>0.000182</v>
      </c>
      <c r="N395" s="8">
        <f>VLOOKUP(A395,'Absolute Total Monosaccharide C'!$E$2:$T$999,12)</f>
        <v>0</v>
      </c>
      <c r="O395" s="8">
        <f>VLOOKUP(A395,'Absolute Total Monosaccharide C'!$E$2:$T$999,13)</f>
        <v>0</v>
      </c>
      <c r="P395" s="8">
        <f>VLOOKUP(A395,'Absolute Total Monosaccharide C'!$E$2:$T$999,14)</f>
        <v>0.003075</v>
      </c>
      <c r="Q395" s="8">
        <f>VLOOKUP(A395,'Absolute Total Monosaccharide C'!$E$2:$T$999,15)</f>
        <v>0</v>
      </c>
      <c r="R395" s="8">
        <f>VLOOKUP(A395,'Absolute Total Monosaccharide C'!$E$2:$T$999,16)</f>
        <v>0.000416</v>
      </c>
      <c r="S395" s="110">
        <f>VLOOKUP(A395,'Absolute Total Monosaccharide C'!$E$2:$T$999,2)</f>
        <v>10.3</v>
      </c>
      <c r="U395" s="8">
        <f t="shared" si="1"/>
        <v>0.018916</v>
      </c>
      <c r="V395" s="2">
        <f t="shared" si="2"/>
        <v>352</v>
      </c>
      <c r="W395" s="8">
        <f t="shared" si="3"/>
        <v>319</v>
      </c>
      <c r="X395" s="8">
        <f t="shared" si="4"/>
        <v>288</v>
      </c>
      <c r="Y395" s="8">
        <f t="shared" si="5"/>
        <v>533</v>
      </c>
      <c r="Z395" s="8">
        <f t="shared" si="6"/>
        <v>566</v>
      </c>
      <c r="AA395" s="8">
        <f t="shared" si="7"/>
        <v>607</v>
      </c>
      <c r="AB395" s="8">
        <f t="shared" si="8"/>
        <v>852</v>
      </c>
    </row>
    <row r="396" hidden="1">
      <c r="A396" s="2" t="s">
        <v>567</v>
      </c>
      <c r="B396" s="8" t="str">
        <f>VLOOKUP(A396,'Food Encyclopedia'!$C$2:$K$999,3)&amp;","&amp;VLOOKUP(A396,'Food Encyclopedia'!$C$2:$K$999,4)&amp;","&amp;VLOOKUP(A396,'Food Encyclopedia'!$C$2:$K$999,5)&amp;","&amp;VLOOKUP(A396,'Food Encyclopedia'!$C$2:$K$999,6)</f>
        <v>Tortillas, white corn, whole, fresh,La Tortilla Factory,Handmade Style Tortilla,Grain Products</v>
      </c>
      <c r="C396" s="8" t="str">
        <f>VLOOKUP(A396,'Food Encyclopedia'!$C$2:$K$999,6)</f>
        <v>Grain Products</v>
      </c>
      <c r="D396" s="8" t="str">
        <f>VLOOKUP(A396,'Food Encyclopedia'!$C$2:$K$999,7)</f>
        <v>Bread</v>
      </c>
      <c r="E396" s="8">
        <f>VLOOKUP(A396,'Absolute Total Monosaccharide C'!$E$2:$T$999,3)</f>
        <v>0.532845</v>
      </c>
      <c r="F396" s="8">
        <f>VLOOKUP(A396,'Absolute Total Monosaccharide C'!$E$2:$T$999,4)</f>
        <v>0.007805</v>
      </c>
      <c r="G396" s="8">
        <f>VLOOKUP(A396,'Absolute Total Monosaccharide C'!$E$2:$T$999,5)</f>
        <v>0.00306</v>
      </c>
      <c r="H396" s="8">
        <f>VLOOKUP(A396,'Absolute Total Monosaccharide C'!$E$2:$T$999,6)</f>
        <v>0.006599</v>
      </c>
      <c r="I396" s="110">
        <f>VLOOKUP(A396,'Absolute Total Monosaccharide C'!$E$2:$T$999,7)</f>
        <v>0.011255</v>
      </c>
      <c r="J396" s="8">
        <f>VLOOKUP(A396,'Absolute Total Monosaccharide C'!$E$2:$T$999,8)</f>
        <v>0.000536</v>
      </c>
      <c r="K396" s="111">
        <f>VLOOKUP(A396,'Absolute Total Monosaccharide C'!$E$2:$T$999,9)</f>
        <v>0.0000755</v>
      </c>
      <c r="L396" s="8">
        <f>VLOOKUP(A396,'Absolute Total Monosaccharide C'!$E$2:$T$999,10)</f>
        <v>0</v>
      </c>
      <c r="M396" s="8">
        <f>VLOOKUP(A396,'Absolute Total Monosaccharide C'!$E$2:$T$999,11)</f>
        <v>0.000184</v>
      </c>
      <c r="N396" s="8">
        <f>VLOOKUP(A396,'Absolute Total Monosaccharide C'!$E$2:$T$999,12)</f>
        <v>0</v>
      </c>
      <c r="O396" s="8">
        <f>VLOOKUP(A396,'Absolute Total Monosaccharide C'!$E$2:$T$999,13)</f>
        <v>0</v>
      </c>
      <c r="P396" s="8">
        <f>VLOOKUP(A396,'Absolute Total Monosaccharide C'!$E$2:$T$999,14)</f>
        <v>0.002799</v>
      </c>
      <c r="Q396" s="8">
        <f>VLOOKUP(A396,'Absolute Total Monosaccharide C'!$E$2:$T$999,15)</f>
        <v>0</v>
      </c>
      <c r="R396" s="8">
        <f>VLOOKUP(A396,'Absolute Total Monosaccharide C'!$E$2:$T$999,16)</f>
        <v>0.00038</v>
      </c>
      <c r="S396" s="110">
        <f>VLOOKUP(A396,'Absolute Total Monosaccharide C'!$E$2:$T$999,2)</f>
        <v>10.41</v>
      </c>
      <c r="U396" s="8">
        <f t="shared" si="1"/>
        <v>0.017854</v>
      </c>
      <c r="V396" s="2">
        <f t="shared" si="2"/>
        <v>380</v>
      </c>
      <c r="W396" s="8">
        <f t="shared" si="3"/>
        <v>321</v>
      </c>
      <c r="X396" s="8">
        <f t="shared" si="4"/>
        <v>327</v>
      </c>
      <c r="Y396" s="8">
        <f t="shared" si="5"/>
        <v>532</v>
      </c>
      <c r="Z396" s="8">
        <f t="shared" si="6"/>
        <v>561</v>
      </c>
      <c r="AA396" s="8">
        <f t="shared" si="7"/>
        <v>648</v>
      </c>
      <c r="AB396" s="8">
        <f t="shared" si="8"/>
        <v>853</v>
      </c>
    </row>
    <row r="397" hidden="1">
      <c r="A397" s="2" t="s">
        <v>1353</v>
      </c>
      <c r="B397" s="8" t="str">
        <f>VLOOKUP(A397,'Food Encyclopedia'!$C$2:$K$999,3)&amp;","&amp;VLOOKUP(A397,'Food Encyclopedia'!$C$2:$K$999,4)&amp;","&amp;VLOOKUP(A397,'Food Encyclopedia'!$C$2:$K$999,5)&amp;","&amp;VLOOKUP(A397,'Food Encyclopedia'!$C$2:$K$999,6)</f>
        <v>Spread, Tahini, black, NA, Fresh,Alive &amp; Organic,Alive &amp; Organic: Black Sesame Tahini,Beans, Peas, Legumes, Nuts, Seeds</v>
      </c>
      <c r="C397" s="8" t="str">
        <f>VLOOKUP(A397,'Food Encyclopedia'!$C$2:$K$999,6)</f>
        <v>Beans, Peas, Legumes, Nuts, Seeds</v>
      </c>
      <c r="D397" s="8" t="str">
        <f>VLOOKUP(A397,'Food Encyclopedia'!$C$2:$K$999,7)</f>
        <v>Fats</v>
      </c>
      <c r="E397" s="8">
        <f>VLOOKUP(A397,'Absolute Total Monosaccharide C'!$E$2:$T$999,3)</f>
        <v>0.012477</v>
      </c>
      <c r="F397" s="8">
        <f>VLOOKUP(A397,'Absolute Total Monosaccharide C'!$E$2:$T$999,4)</f>
        <v>0.007403</v>
      </c>
      <c r="G397" s="8">
        <f>VLOOKUP(A397,'Absolute Total Monosaccharide C'!$E$2:$T$999,5)</f>
        <v>0.002662</v>
      </c>
      <c r="H397" s="8">
        <f>VLOOKUP(A397,'Absolute Total Monosaccharide C'!$E$2:$T$999,6)</f>
        <v>0.002992</v>
      </c>
      <c r="I397" s="110">
        <f>VLOOKUP(A397,'Absolute Total Monosaccharide C'!$E$2:$T$999,7)</f>
        <v>0.010328</v>
      </c>
      <c r="J397" s="8">
        <f>VLOOKUP(A397,'Absolute Total Monosaccharide C'!$E$2:$T$999,8)</f>
        <v>0.000316</v>
      </c>
      <c r="K397" s="8">
        <f>VLOOKUP(A397,'Absolute Total Monosaccharide C'!$E$2:$T$999,9)</f>
        <v>0.000475</v>
      </c>
      <c r="L397" s="111">
        <f>VLOOKUP(A397,'Absolute Total Monosaccharide C'!$E$2:$T$999,10)</f>
        <v>0.0000641</v>
      </c>
      <c r="M397" s="8">
        <f>VLOOKUP(A397,'Absolute Total Monosaccharide C'!$E$2:$T$999,11)</f>
        <v>0.000428</v>
      </c>
      <c r="N397" s="8">
        <f>VLOOKUP(A397,'Absolute Total Monosaccharide C'!$E$2:$T$999,12)</f>
        <v>0</v>
      </c>
      <c r="O397" s="8">
        <f>VLOOKUP(A397,'Absolute Total Monosaccharide C'!$E$2:$T$999,13)</f>
        <v>0</v>
      </c>
      <c r="P397" s="8">
        <f>VLOOKUP(A397,'Absolute Total Monosaccharide C'!$E$2:$T$999,14)</f>
        <v>0.005841</v>
      </c>
      <c r="Q397" s="8">
        <f>VLOOKUP(A397,'Absolute Total Monosaccharide C'!$E$2:$T$999,15)</f>
        <v>0</v>
      </c>
      <c r="R397" s="8">
        <f>VLOOKUP(A397,'Absolute Total Monosaccharide C'!$E$2:$T$999,16)</f>
        <v>0.000426</v>
      </c>
      <c r="S397" s="110">
        <f>VLOOKUP(A397,'Absolute Total Monosaccharide C'!$E$2:$T$999,2)</f>
        <v>10.268</v>
      </c>
      <c r="U397" s="8">
        <f t="shared" si="1"/>
        <v>0.01332</v>
      </c>
      <c r="V397" s="2">
        <f t="shared" si="2"/>
        <v>448</v>
      </c>
      <c r="W397" s="8">
        <f t="shared" si="3"/>
        <v>348</v>
      </c>
      <c r="X397" s="8">
        <f t="shared" si="4"/>
        <v>472</v>
      </c>
      <c r="Y397" s="8">
        <f t="shared" si="5"/>
        <v>508</v>
      </c>
      <c r="Z397" s="8">
        <f t="shared" si="6"/>
        <v>443</v>
      </c>
      <c r="AA397" s="8">
        <f t="shared" si="7"/>
        <v>820</v>
      </c>
      <c r="AB397" s="8">
        <f t="shared" si="8"/>
        <v>856</v>
      </c>
    </row>
    <row r="398" hidden="1">
      <c r="A398" s="2" t="s">
        <v>799</v>
      </c>
      <c r="B398" s="8" t="str">
        <f>VLOOKUP(A398,'Food Encyclopedia'!$C$2:$K$999,3)&amp;","&amp;VLOOKUP(A398,'Food Encyclopedia'!$C$2:$K$999,4)&amp;","&amp;VLOOKUP(A398,'Food Encyclopedia'!$C$2:$K$999,5)&amp;","&amp;VLOOKUP(A398,'Food Encyclopedia'!$C$2:$K$999,6)</f>
        <v>Oatmeal &amp; Sprouted quinoa, commercial product, pre-mixed,Organics Happy Tot,Super Morning Bowl with oatmeal, sprouted quinoa, organic bananas &amp; strawberries, Tots &amp; Tykes (12+ months) (12+ months),Grain Products</v>
      </c>
      <c r="C398" s="8" t="str">
        <f>VLOOKUP(A398,'Food Encyclopedia'!$C$2:$K$999,6)</f>
        <v>Grain Products</v>
      </c>
      <c r="D398" s="8" t="str">
        <f>VLOOKUP(A398,'Food Encyclopedia'!$C$2:$K$999,7)</f>
        <v>Commercial weaning</v>
      </c>
      <c r="E398" s="8">
        <f>VLOOKUP(A398,'Absolute Total Monosaccharide C'!$E$2:$T$999,3)</f>
        <v>0.439155</v>
      </c>
      <c r="F398" s="8">
        <f>VLOOKUP(A398,'Absolute Total Monosaccharide C'!$E$2:$T$999,4)</f>
        <v>0.011434</v>
      </c>
      <c r="G398" s="8">
        <f>VLOOKUP(A398,'Absolute Total Monosaccharide C'!$E$2:$T$999,5)</f>
        <v>0.055742</v>
      </c>
      <c r="H398" s="8">
        <f>VLOOKUP(A398,'Absolute Total Monosaccharide C'!$E$2:$T$999,6)</f>
        <v>0.004753</v>
      </c>
      <c r="I398" s="110">
        <f>VLOOKUP(A398,'Absolute Total Monosaccharide C'!$E$2:$T$999,7)</f>
        <v>0.007067</v>
      </c>
      <c r="J398" s="8">
        <f>VLOOKUP(A398,'Absolute Total Monosaccharide C'!$E$2:$T$999,8)</f>
        <v>0</v>
      </c>
      <c r="K398" s="8">
        <f>VLOOKUP(A398,'Absolute Total Monosaccharide C'!$E$2:$T$999,9)</f>
        <v>0.000418</v>
      </c>
      <c r="L398" s="8">
        <f>VLOOKUP(A398,'Absolute Total Monosaccharide C'!$E$2:$T$999,10)</f>
        <v>0</v>
      </c>
      <c r="M398" s="8">
        <f>VLOOKUP(A398,'Absolute Total Monosaccharide C'!$E$2:$T$999,11)</f>
        <v>0.005562</v>
      </c>
      <c r="N398" s="8">
        <f>VLOOKUP(A398,'Absolute Total Monosaccharide C'!$E$2:$T$999,12)</f>
        <v>0</v>
      </c>
      <c r="O398" s="8">
        <f>VLOOKUP(A398,'Absolute Total Monosaccharide C'!$E$2:$T$999,13)</f>
        <v>0</v>
      </c>
      <c r="P398" s="8">
        <f>VLOOKUP(A398,'Absolute Total Monosaccharide C'!$E$2:$T$999,14)</f>
        <v>0.007256</v>
      </c>
      <c r="Q398" s="8">
        <f>VLOOKUP(A398,'Absolute Total Monosaccharide C'!$E$2:$T$999,15)</f>
        <v>0</v>
      </c>
      <c r="R398" s="8">
        <f>VLOOKUP(A398,'Absolute Total Monosaccharide C'!$E$2:$T$999,16)</f>
        <v>0</v>
      </c>
      <c r="S398" s="110">
        <f>VLOOKUP(A398,'Absolute Total Monosaccharide C'!$E$2:$T$999,2)</f>
        <v>10.11</v>
      </c>
      <c r="T398" s="2">
        <v>0.797688336</v>
      </c>
      <c r="U398" s="8">
        <f t="shared" si="1"/>
        <v>0.01182</v>
      </c>
      <c r="V398" s="2">
        <f t="shared" si="2"/>
        <v>474</v>
      </c>
      <c r="W398" s="8">
        <f t="shared" si="3"/>
        <v>451</v>
      </c>
      <c r="X398" s="8">
        <f t="shared" si="4"/>
        <v>393</v>
      </c>
      <c r="Y398" s="8">
        <f t="shared" si="5"/>
        <v>394</v>
      </c>
      <c r="Z398" s="8">
        <f t="shared" si="6"/>
        <v>456</v>
      </c>
      <c r="AA398" s="8">
        <f t="shared" si="7"/>
        <v>844</v>
      </c>
      <c r="AB398" s="8">
        <f t="shared" si="8"/>
        <v>845</v>
      </c>
    </row>
    <row r="399" hidden="1">
      <c r="A399" s="2" t="s">
        <v>1253</v>
      </c>
      <c r="B399" s="8" t="str">
        <f>VLOOKUP(A399,'Food Encyclopedia'!$C$2:$K$999,3)&amp;","&amp;VLOOKUP(A399,'Food Encyclopedia'!$C$2:$K$999,4)&amp;","&amp;VLOOKUP(A399,'Food Encyclopedia'!$C$2:$K$999,5)&amp;","&amp;VLOOKUP(A399,'Food Encyclopedia'!$C$2:$K$999,6)</f>
        <v>Rolled Oat, old fashioned, whole grain, dried,Bob's Red Mill,Old Fashioned Rolled Oats Whole Grain: World's Best Oatmeal ,Grain Products</v>
      </c>
      <c r="C399" s="8" t="str">
        <f>VLOOKUP(A399,'Food Encyclopedia'!$C$2:$K$999,6)</f>
        <v>Grain Products</v>
      </c>
      <c r="D399" s="8" t="str">
        <f>VLOOKUP(A399,'Food Encyclopedia'!$C$2:$K$999,7)</f>
        <v>Cereal</v>
      </c>
      <c r="E399" s="8">
        <f>VLOOKUP(A399,'Absolute Total Monosaccharide C'!$E$2:$T$999,3)</f>
        <v>0.618883</v>
      </c>
      <c r="F399" s="8">
        <f>VLOOKUP(A399,'Absolute Total Monosaccharide C'!$E$2:$T$999,4)</f>
        <v>0.003105</v>
      </c>
      <c r="G399" s="8">
        <f>VLOOKUP(A399,'Absolute Total Monosaccharide C'!$E$2:$T$999,5)</f>
        <v>0.003905</v>
      </c>
      <c r="H399" s="8">
        <f>VLOOKUP(A399,'Absolute Total Monosaccharide C'!$E$2:$T$999,6)</f>
        <v>0.009179</v>
      </c>
      <c r="I399" s="110">
        <f>VLOOKUP(A399,'Absolute Total Monosaccharide C'!$E$2:$T$999,7)</f>
        <v>0.011394</v>
      </c>
      <c r="J399" s="8">
        <f>VLOOKUP(A399,'Absolute Total Monosaccharide C'!$E$2:$T$999,8)</f>
        <v>0.000657</v>
      </c>
      <c r="K399" s="8">
        <f>VLOOKUP(A399,'Absolute Total Monosaccharide C'!$E$2:$T$999,9)</f>
        <v>0.000111</v>
      </c>
      <c r="L399" s="8">
        <f>VLOOKUP(A399,'Absolute Total Monosaccharide C'!$E$2:$T$999,10)</f>
        <v>0.000113</v>
      </c>
      <c r="M399" s="8">
        <f>VLOOKUP(A399,'Absolute Total Monosaccharide C'!$E$2:$T$999,11)</f>
        <v>0.000154</v>
      </c>
      <c r="N399" s="8">
        <f>VLOOKUP(A399,'Absolute Total Monosaccharide C'!$E$2:$T$999,12)</f>
        <v>0</v>
      </c>
      <c r="O399" s="8">
        <f>VLOOKUP(A399,'Absolute Total Monosaccharide C'!$E$2:$T$999,13)</f>
        <v>0</v>
      </c>
      <c r="P399" s="8">
        <f>VLOOKUP(A399,'Absolute Total Monosaccharide C'!$E$2:$T$999,14)</f>
        <v>0.00091</v>
      </c>
      <c r="Q399" s="8">
        <f>VLOOKUP(A399,'Absolute Total Monosaccharide C'!$E$2:$T$999,15)</f>
        <v>0</v>
      </c>
      <c r="R399" s="8">
        <f>VLOOKUP(A399,'Absolute Total Monosaccharide C'!$E$2:$T$999,16)</f>
        <v>0.000507</v>
      </c>
      <c r="S399" s="110">
        <f>VLOOKUP(A399,'Absolute Total Monosaccharide C'!$E$2:$T$999,2)</f>
        <v>9.853</v>
      </c>
      <c r="U399" s="8">
        <f t="shared" si="1"/>
        <v>0.020573</v>
      </c>
      <c r="V399" s="2">
        <f t="shared" si="2"/>
        <v>324</v>
      </c>
      <c r="W399" s="8">
        <f t="shared" si="3"/>
        <v>316</v>
      </c>
      <c r="X399" s="8">
        <f t="shared" si="4"/>
        <v>238</v>
      </c>
      <c r="Y399" s="8">
        <f t="shared" si="5"/>
        <v>540</v>
      </c>
      <c r="Z399" s="8">
        <f t="shared" si="6"/>
        <v>537</v>
      </c>
      <c r="AA399" s="8">
        <f t="shared" si="7"/>
        <v>554</v>
      </c>
      <c r="AB399" s="8">
        <f t="shared" si="8"/>
        <v>856</v>
      </c>
    </row>
    <row r="400" hidden="1">
      <c r="A400" s="2" t="s">
        <v>1006</v>
      </c>
      <c r="B400" s="8" t="str">
        <f>VLOOKUP(A400,'Food Encyclopedia'!$C$2:$K$999,3)&amp;","&amp;VLOOKUP(A400,'Food Encyclopedia'!$C$2:$K$999,4)&amp;","&amp;VLOOKUP(A400,'Food Encyclopedia'!$C$2:$K$999,5)&amp;","&amp;VLOOKUP(A400,'Food Encyclopedia'!$C$2:$K$999,6)</f>
        <v>Organic fruit &amp; vegetable puree, commercial product, pouch,Pumpkin Tree,Peter Rabbit Organics: strawberry &amp; banana ,Fruits</v>
      </c>
      <c r="C400" s="8" t="str">
        <f>VLOOKUP(A400,'Food Encyclopedia'!$C$2:$K$999,6)</f>
        <v>Fruits</v>
      </c>
      <c r="D400" s="8" t="str">
        <f>VLOOKUP(A400,'Food Encyclopedia'!$C$2:$K$999,7)</f>
        <v>Commercial weaning</v>
      </c>
      <c r="E400" s="8">
        <f>VLOOKUP(A400,'Absolute Total Monosaccharide C'!$E$2:$T$999,3)</f>
        <v>0.226197</v>
      </c>
      <c r="F400" s="8">
        <f>VLOOKUP(A400,'Absolute Total Monosaccharide C'!$E$2:$T$999,4)</f>
        <v>0.007142</v>
      </c>
      <c r="G400" s="8">
        <f>VLOOKUP(A400,'Absolute Total Monosaccharide C'!$E$2:$T$999,5)</f>
        <v>0.162318</v>
      </c>
      <c r="H400" s="8">
        <f>VLOOKUP(A400,'Absolute Total Monosaccharide C'!$E$2:$T$999,6)</f>
        <v>0.004833</v>
      </c>
      <c r="I400" s="110">
        <f>VLOOKUP(A400,'Absolute Total Monosaccharide C'!$E$2:$T$999,7)</f>
        <v>0.004685</v>
      </c>
      <c r="J400" s="8">
        <f>VLOOKUP(A400,'Absolute Total Monosaccharide C'!$E$2:$T$999,8)</f>
        <v>0.000819</v>
      </c>
      <c r="K400" s="8">
        <f>VLOOKUP(A400,'Absolute Total Monosaccharide C'!$E$2:$T$999,9)</f>
        <v>0.000554</v>
      </c>
      <c r="L400" s="8">
        <f>VLOOKUP(A400,'Absolute Total Monosaccharide C'!$E$2:$T$999,10)</f>
        <v>0</v>
      </c>
      <c r="M400" s="8">
        <f>VLOOKUP(A400,'Absolute Total Monosaccharide C'!$E$2:$T$999,11)</f>
        <v>0.010692</v>
      </c>
      <c r="N400" s="8">
        <f>VLOOKUP(A400,'Absolute Total Monosaccharide C'!$E$2:$T$999,12)</f>
        <v>0</v>
      </c>
      <c r="O400" s="8">
        <f>VLOOKUP(A400,'Absolute Total Monosaccharide C'!$E$2:$T$999,13)</f>
        <v>0</v>
      </c>
      <c r="P400" s="8">
        <f>VLOOKUP(A400,'Absolute Total Monosaccharide C'!$E$2:$T$999,14)</f>
        <v>0</v>
      </c>
      <c r="Q400" s="8">
        <f>VLOOKUP(A400,'Absolute Total Monosaccharide C'!$E$2:$T$999,15)</f>
        <v>0.000579</v>
      </c>
      <c r="R400" s="8">
        <f>VLOOKUP(A400,'Absolute Total Monosaccharide C'!$E$2:$T$999,16)</f>
        <v>0</v>
      </c>
      <c r="S400" s="110">
        <f>VLOOKUP(A400,'Absolute Total Monosaccharide C'!$E$2:$T$999,2)</f>
        <v>10.33</v>
      </c>
      <c r="U400" s="8">
        <f t="shared" si="1"/>
        <v>0.009518</v>
      </c>
      <c r="V400" s="2">
        <f t="shared" si="2"/>
        <v>527</v>
      </c>
      <c r="W400" s="8">
        <f t="shared" si="3"/>
        <v>526</v>
      </c>
      <c r="X400" s="8">
        <f t="shared" si="4"/>
        <v>391</v>
      </c>
      <c r="Y400" s="8">
        <f t="shared" si="5"/>
        <v>309</v>
      </c>
      <c r="Z400" s="8">
        <f t="shared" si="6"/>
        <v>419</v>
      </c>
      <c r="AA400" s="8">
        <f t="shared" si="7"/>
        <v>917</v>
      </c>
      <c r="AB400" s="8">
        <f t="shared" si="8"/>
        <v>835</v>
      </c>
    </row>
    <row r="401" hidden="1">
      <c r="A401" s="2" t="s">
        <v>1020</v>
      </c>
      <c r="B401" s="8" t="str">
        <f>VLOOKUP(A401,'Food Encyclopedia'!$C$2:$K$999,3)&amp;","&amp;VLOOKUP(A401,'Food Encyclopedia'!$C$2:$K$999,4)&amp;","&amp;VLOOKUP(A401,'Food Encyclopedia'!$C$2:$K$999,5)&amp;","&amp;VLOOKUP(A401,'Food Encyclopedia'!$C$2:$K$999,6)</f>
        <v>baby food blend, commercial product, jar,Gerber Natural,Banana with Vitamin C, sitter (2nd foods),Fruits</v>
      </c>
      <c r="C401" s="8" t="str">
        <f>VLOOKUP(A401,'Food Encyclopedia'!$C$2:$K$999,6)</f>
        <v>Fruits</v>
      </c>
      <c r="D401" s="8" t="str">
        <f>VLOOKUP(A401,'Food Encyclopedia'!$C$2:$K$999,7)</f>
        <v>Commercial weaning</v>
      </c>
      <c r="E401" s="8">
        <f>VLOOKUP(A401,'Absolute Total Monosaccharide C'!$E$2:$T$999,3)</f>
        <v>0.426522</v>
      </c>
      <c r="F401" s="8">
        <f>VLOOKUP(A401,'Absolute Total Monosaccharide C'!$E$2:$T$999,4)</f>
        <v>0.007866</v>
      </c>
      <c r="G401" s="8">
        <f>VLOOKUP(A401,'Absolute Total Monosaccharide C'!$E$2:$T$999,5)</f>
        <v>0.101655</v>
      </c>
      <c r="H401" s="8">
        <f>VLOOKUP(A401,'Absolute Total Monosaccharide C'!$E$2:$T$999,6)</f>
        <v>0.004404</v>
      </c>
      <c r="I401" s="110">
        <f>VLOOKUP(A401,'Absolute Total Monosaccharide C'!$E$2:$T$999,7)</f>
        <v>0.005083</v>
      </c>
      <c r="J401" s="8">
        <f>VLOOKUP(A401,'Absolute Total Monosaccharide C'!$E$2:$T$999,8)</f>
        <v>0</v>
      </c>
      <c r="K401" s="8">
        <f>VLOOKUP(A401,'Absolute Total Monosaccharide C'!$E$2:$T$999,9)</f>
        <v>0.000223</v>
      </c>
      <c r="L401" s="8">
        <f>VLOOKUP(A401,'Absolute Total Monosaccharide C'!$E$2:$T$999,10)</f>
        <v>0</v>
      </c>
      <c r="M401" s="8">
        <f>VLOOKUP(A401,'Absolute Total Monosaccharide C'!$E$2:$T$999,11)</f>
        <v>0.010083</v>
      </c>
      <c r="N401" s="8">
        <f>VLOOKUP(A401,'Absolute Total Monosaccharide C'!$E$2:$T$999,12)</f>
        <v>0</v>
      </c>
      <c r="O401" s="8">
        <f>VLOOKUP(A401,'Absolute Total Monosaccharide C'!$E$2:$T$999,13)</f>
        <v>0</v>
      </c>
      <c r="P401" s="8">
        <f>VLOOKUP(A401,'Absolute Total Monosaccharide C'!$E$2:$T$999,14)</f>
        <v>0.004831</v>
      </c>
      <c r="Q401" s="8">
        <f>VLOOKUP(A401,'Absolute Total Monosaccharide C'!$E$2:$T$999,15)</f>
        <v>0</v>
      </c>
      <c r="R401" s="8">
        <f>VLOOKUP(A401,'Absolute Total Monosaccharide C'!$E$2:$T$999,16)</f>
        <v>0</v>
      </c>
      <c r="S401" s="110">
        <f>VLOOKUP(A401,'Absolute Total Monosaccharide C'!$E$2:$T$999,2)</f>
        <v>10.26</v>
      </c>
      <c r="U401" s="8">
        <f t="shared" si="1"/>
        <v>0.009487</v>
      </c>
      <c r="V401" s="2">
        <f t="shared" si="2"/>
        <v>530</v>
      </c>
      <c r="W401" s="8">
        <f t="shared" si="3"/>
        <v>513</v>
      </c>
      <c r="X401" s="8">
        <f t="shared" si="4"/>
        <v>402</v>
      </c>
      <c r="Y401" s="8">
        <f t="shared" si="5"/>
        <v>322</v>
      </c>
      <c r="Z401" s="8">
        <f t="shared" si="6"/>
        <v>503</v>
      </c>
      <c r="AA401" s="8">
        <f t="shared" si="7"/>
        <v>915</v>
      </c>
      <c r="AB401" s="8">
        <f t="shared" si="8"/>
        <v>835</v>
      </c>
    </row>
    <row r="402" hidden="1">
      <c r="A402" s="2" t="s">
        <v>552</v>
      </c>
      <c r="B402" s="8" t="str">
        <f>VLOOKUP(A402,'Food Encyclopedia'!$C$2:$K$999,3)&amp;","&amp;VLOOKUP(A402,'Food Encyclopedia'!$C$2:$K$999,4)&amp;","&amp;VLOOKUP(A402,'Food Encyclopedia'!$C$2:$K$999,5)&amp;","&amp;VLOOKUP(A402,'Food Encyclopedia'!$C$2:$K$999,6)</f>
        <v>Bread, English muffin, whole, fresh,Oroweat,Double Fiber,Grain Products</v>
      </c>
      <c r="C402" s="8" t="str">
        <f>VLOOKUP(A402,'Food Encyclopedia'!$C$2:$K$999,6)</f>
        <v>Grain Products</v>
      </c>
      <c r="D402" s="8" t="str">
        <f>VLOOKUP(A402,'Food Encyclopedia'!$C$2:$K$999,7)</f>
        <v>Bread</v>
      </c>
      <c r="E402" s="8">
        <f>VLOOKUP(A402,'Absolute Total Monosaccharide C'!$E$2:$T$999,3)</f>
        <v>0.504118</v>
      </c>
      <c r="F402" s="8">
        <f>VLOOKUP(A402,'Absolute Total Monosaccharide C'!$E$2:$T$999,4)</f>
        <v>0.001618</v>
      </c>
      <c r="G402" s="8">
        <f>VLOOKUP(A402,'Absolute Total Monosaccharide C'!$E$2:$T$999,5)</f>
        <v>0.008027</v>
      </c>
      <c r="H402" s="8">
        <f>VLOOKUP(A402,'Absolute Total Monosaccharide C'!$E$2:$T$999,6)</f>
        <v>0.013571</v>
      </c>
      <c r="I402" s="110">
        <f>VLOOKUP(A402,'Absolute Total Monosaccharide C'!$E$2:$T$999,7)</f>
        <v>0.013293</v>
      </c>
      <c r="J402" s="8">
        <f>VLOOKUP(A402,'Absolute Total Monosaccharide C'!$E$2:$T$999,8)</f>
        <v>0.001233</v>
      </c>
      <c r="K402" s="111">
        <f>VLOOKUP(A402,'Absolute Total Monosaccharide C'!$E$2:$T$999,9)</f>
        <v>0.0000534</v>
      </c>
      <c r="L402" s="8">
        <f>VLOOKUP(A402,'Absolute Total Monosaccharide C'!$E$2:$T$999,10)</f>
        <v>0.000101</v>
      </c>
      <c r="M402" s="8">
        <f>VLOOKUP(A402,'Absolute Total Monosaccharide C'!$E$2:$T$999,11)</f>
        <v>0</v>
      </c>
      <c r="N402" s="8">
        <f>VLOOKUP(A402,'Absolute Total Monosaccharide C'!$E$2:$T$999,12)</f>
        <v>0</v>
      </c>
      <c r="O402" s="8">
        <f>VLOOKUP(A402,'Absolute Total Monosaccharide C'!$E$2:$T$999,13)</f>
        <v>0</v>
      </c>
      <c r="P402" s="8">
        <f>VLOOKUP(A402,'Absolute Total Monosaccharide C'!$E$2:$T$999,14)</f>
        <v>0.001865</v>
      </c>
      <c r="Q402" s="8">
        <f>VLOOKUP(A402,'Absolute Total Monosaccharide C'!$E$2:$T$999,15)</f>
        <v>0</v>
      </c>
      <c r="R402" s="8">
        <f>VLOOKUP(A402,'Absolute Total Monosaccharide C'!$E$2:$T$999,16)</f>
        <v>0.000509</v>
      </c>
      <c r="S402" s="110">
        <f>VLOOKUP(A402,'Absolute Total Monosaccharide C'!$E$2:$T$999,2)</f>
        <v>10.2</v>
      </c>
      <c r="U402" s="8">
        <f t="shared" si="1"/>
        <v>0.026864</v>
      </c>
      <c r="V402" s="2">
        <f t="shared" si="2"/>
        <v>219</v>
      </c>
      <c r="W402" s="8">
        <f t="shared" si="3"/>
        <v>266</v>
      </c>
      <c r="X402" s="8">
        <f t="shared" si="4"/>
        <v>139</v>
      </c>
      <c r="Y402" s="8">
        <f t="shared" si="5"/>
        <v>589</v>
      </c>
      <c r="Z402" s="8">
        <f t="shared" si="6"/>
        <v>579</v>
      </c>
      <c r="AA402" s="8">
        <f t="shared" si="7"/>
        <v>405</v>
      </c>
      <c r="AB402" s="8">
        <f t="shared" si="8"/>
        <v>855</v>
      </c>
    </row>
    <row r="403" hidden="1">
      <c r="A403" s="2" t="s">
        <v>1591</v>
      </c>
      <c r="B403" s="8" t="str">
        <f>VLOOKUP(A403,'Food Encyclopedia'!$C$2:$K$999,3)&amp;","&amp;VLOOKUP(A403,'Food Encyclopedia'!$C$2:$K$999,4)&amp;","&amp;VLOOKUP(A403,'Food Encyclopedia'!$C$2:$K$999,5)&amp;","&amp;VLOOKUP(A403,'Food Encyclopedia'!$C$2:$K$999,6)</f>
        <v>bread, millet and chia, NA, fresh,Udis,Ancient Grain, Millet and Chia Bread,Grain Products</v>
      </c>
      <c r="C403" s="8" t="str">
        <f>VLOOKUP(A403,'Food Encyclopedia'!$C$2:$K$999,6)</f>
        <v>Grain Products</v>
      </c>
      <c r="D403" s="8" t="str">
        <f>VLOOKUP(A403,'Food Encyclopedia'!$C$2:$K$999,7)</f>
        <v>Bread</v>
      </c>
      <c r="E403" s="8">
        <f>VLOOKUP(A403,'Absolute Total Monosaccharide C'!$E$2:$T$999,3)</f>
        <v>0.452413</v>
      </c>
      <c r="F403" s="8">
        <f>VLOOKUP(A403,'Absolute Total Monosaccharide C'!$E$2:$T$999,4)</f>
        <v>0</v>
      </c>
      <c r="G403" s="8">
        <f>VLOOKUP(A403,'Absolute Total Monosaccharide C'!$E$2:$T$999,5)</f>
        <v>0.012871</v>
      </c>
      <c r="H403" s="8">
        <f>VLOOKUP(A403,'Absolute Total Monosaccharide C'!$E$2:$T$999,6)</f>
        <v>0.004053</v>
      </c>
      <c r="I403" s="110">
        <f>VLOOKUP(A403,'Absolute Total Monosaccharide C'!$E$2:$T$999,7)</f>
        <v>0.01042</v>
      </c>
      <c r="J403" s="8">
        <f>VLOOKUP(A403,'Absolute Total Monosaccharide C'!$E$2:$T$999,8)</f>
        <v>0.000643</v>
      </c>
      <c r="K403" s="8">
        <f>VLOOKUP(A403,'Absolute Total Monosaccharide C'!$E$2:$T$999,9)</f>
        <v>0.000231</v>
      </c>
      <c r="L403" s="111">
        <f>VLOOKUP(A403,'Absolute Total Monosaccharide C'!$E$2:$T$999,10)</f>
        <v>0.0000724</v>
      </c>
      <c r="M403" s="8">
        <f>VLOOKUP(A403,'Absolute Total Monosaccharide C'!$E$2:$T$999,11)</f>
        <v>0.000349</v>
      </c>
      <c r="N403" s="8">
        <f>VLOOKUP(A403,'Absolute Total Monosaccharide C'!$E$2:$T$999,12)</f>
        <v>0</v>
      </c>
      <c r="O403" s="8">
        <f>VLOOKUP(A403,'Absolute Total Monosaccharide C'!$E$2:$T$999,13)</f>
        <v>0</v>
      </c>
      <c r="P403" s="8">
        <f>VLOOKUP(A403,'Absolute Total Monosaccharide C'!$E$2:$T$999,14)</f>
        <v>0.00279</v>
      </c>
      <c r="Q403" s="8">
        <f>VLOOKUP(A403,'Absolute Total Monosaccharide C'!$E$2:$T$999,15)</f>
        <v>0</v>
      </c>
      <c r="R403" s="8">
        <f>VLOOKUP(A403,'Absolute Total Monosaccharide C'!$E$2:$T$999,16)</f>
        <v>0.000417</v>
      </c>
      <c r="S403" s="110">
        <f>VLOOKUP(A403,'Absolute Total Monosaccharide C'!$E$2:$T$999,2)</f>
        <v>9.91</v>
      </c>
      <c r="U403" s="8">
        <f t="shared" si="1"/>
        <v>0.014473</v>
      </c>
      <c r="V403" s="2">
        <f t="shared" si="2"/>
        <v>428</v>
      </c>
      <c r="W403" s="8">
        <f t="shared" si="3"/>
        <v>345</v>
      </c>
      <c r="X403" s="8">
        <f t="shared" si="4"/>
        <v>419</v>
      </c>
      <c r="Y403" s="8">
        <f t="shared" si="5"/>
        <v>518</v>
      </c>
      <c r="Z403" s="8">
        <f t="shared" si="6"/>
        <v>500</v>
      </c>
      <c r="AA403" s="8">
        <f t="shared" si="7"/>
        <v>764</v>
      </c>
      <c r="AB403" s="8">
        <f t="shared" si="8"/>
        <v>863</v>
      </c>
    </row>
    <row r="404" hidden="1">
      <c r="A404" s="2" t="s">
        <v>1407</v>
      </c>
      <c r="B404" s="8" t="str">
        <f>VLOOKUP(A404,'Food Encyclopedia'!$C$2:$K$999,3)&amp;","&amp;VLOOKUP(A404,'Food Encyclopedia'!$C$2:$K$999,4)&amp;","&amp;VLOOKUP(A404,'Food Encyclopedia'!$C$2:$K$999,5)&amp;","&amp;VLOOKUP(A404,'Food Encyclopedia'!$C$2:$K$999,6)</f>
        <v>crakers, multigrain, NA, fresh,Trader Joe's,Multigrain Crackers,Grain Products</v>
      </c>
      <c r="C404" s="8" t="str">
        <f>VLOOKUP(A404,'Food Encyclopedia'!$C$2:$K$999,6)</f>
        <v>Grain Products</v>
      </c>
      <c r="D404" s="8" t="str">
        <f>VLOOKUP(A404,'Food Encyclopedia'!$C$2:$K$999,7)</f>
        <v>Snack</v>
      </c>
      <c r="E404" s="8">
        <f>VLOOKUP(A404,'Absolute Total Monosaccharide C'!$E$2:$T$999,3)</f>
        <v>0.52549</v>
      </c>
      <c r="F404" s="8">
        <f>VLOOKUP(A404,'Absolute Total Monosaccharide C'!$E$2:$T$999,4)</f>
        <v>0.006899</v>
      </c>
      <c r="G404" s="8">
        <f>VLOOKUP(A404,'Absolute Total Monosaccharide C'!$E$2:$T$999,5)</f>
        <v>0.023848</v>
      </c>
      <c r="H404" s="8">
        <f>VLOOKUP(A404,'Absolute Total Monosaccharide C'!$E$2:$T$999,6)</f>
        <v>0.008242</v>
      </c>
      <c r="I404" s="110">
        <f>VLOOKUP(A404,'Absolute Total Monosaccharide C'!$E$2:$T$999,7)</f>
        <v>0.013158</v>
      </c>
      <c r="J404" s="8">
        <f>VLOOKUP(A404,'Absolute Total Monosaccharide C'!$E$2:$T$999,8)</f>
        <v>0.000768</v>
      </c>
      <c r="K404" s="111">
        <f>VLOOKUP(A404,'Absolute Total Monosaccharide C'!$E$2:$T$999,9)</f>
        <v>0.0000743</v>
      </c>
      <c r="L404" s="111">
        <f>VLOOKUP(A404,'Absolute Total Monosaccharide C'!$E$2:$T$999,10)</f>
        <v>0.0000448</v>
      </c>
      <c r="M404" s="8">
        <f>VLOOKUP(A404,'Absolute Total Monosaccharide C'!$E$2:$T$999,11)</f>
        <v>0</v>
      </c>
      <c r="N404" s="8">
        <f>VLOOKUP(A404,'Absolute Total Monosaccharide C'!$E$2:$T$999,12)</f>
        <v>0</v>
      </c>
      <c r="O404" s="8">
        <f>VLOOKUP(A404,'Absolute Total Monosaccharide C'!$E$2:$T$999,13)</f>
        <v>0</v>
      </c>
      <c r="P404" s="8">
        <f>VLOOKUP(A404,'Absolute Total Monosaccharide C'!$E$2:$T$999,14)</f>
        <v>0.001058</v>
      </c>
      <c r="Q404" s="8">
        <f>VLOOKUP(A404,'Absolute Total Monosaccharide C'!$E$2:$T$999,15)</f>
        <v>0</v>
      </c>
      <c r="R404" s="8">
        <f>VLOOKUP(A404,'Absolute Total Monosaccharide C'!$E$2:$T$999,16)</f>
        <v>0.000344</v>
      </c>
      <c r="S404" s="110">
        <f>VLOOKUP(A404,'Absolute Total Monosaccharide C'!$E$2:$T$999,2)</f>
        <v>9.914</v>
      </c>
      <c r="U404" s="8">
        <f t="shared" si="1"/>
        <v>0.0214</v>
      </c>
      <c r="V404" s="2">
        <f t="shared" si="2"/>
        <v>306</v>
      </c>
      <c r="W404" s="8">
        <f t="shared" si="3"/>
        <v>268</v>
      </c>
      <c r="X404" s="8">
        <f t="shared" si="4"/>
        <v>264</v>
      </c>
      <c r="Y404" s="8">
        <f t="shared" si="5"/>
        <v>589</v>
      </c>
      <c r="Z404" s="8">
        <f t="shared" si="6"/>
        <v>562</v>
      </c>
      <c r="AA404" s="8">
        <f t="shared" si="7"/>
        <v>532</v>
      </c>
      <c r="AB404" s="8">
        <f t="shared" si="8"/>
        <v>857</v>
      </c>
    </row>
    <row r="405" hidden="1">
      <c r="A405" s="2" t="s">
        <v>321</v>
      </c>
      <c r="B405" s="8" t="str">
        <f>VLOOKUP(A405,'Food Encyclopedia'!$C$2:$K$999,3)&amp;","&amp;VLOOKUP(A405,'Food Encyclopedia'!$C$2:$K$999,4)&amp;","&amp;VLOOKUP(A405,'Food Encyclopedia'!$C$2:$K$999,5)&amp;","&amp;VLOOKUP(A405,'Food Encyclopedia'!$C$2:$K$999,6)</f>
        <v>Grape, red seedless, whole, fresh,Awe Sum Organics,,Fruits</v>
      </c>
      <c r="C405" s="8" t="str">
        <f>VLOOKUP(A405,'Food Encyclopedia'!$C$2:$K$999,6)</f>
        <v>Fruits</v>
      </c>
      <c r="D405" s="8" t="str">
        <f>VLOOKUP(A405,'Food Encyclopedia'!$C$2:$K$999,7)</f>
        <v>Fruit</v>
      </c>
      <c r="E405" s="8">
        <f>VLOOKUP(A405,'Absolute Total Monosaccharide C'!$E$2:$T$999,3)</f>
        <v>0.354986</v>
      </c>
      <c r="F405" s="8">
        <f>VLOOKUP(A405,'Absolute Total Monosaccharide C'!$E$2:$T$999,4)</f>
        <v>0.010336</v>
      </c>
      <c r="G405" s="8">
        <f>VLOOKUP(A405,'Absolute Total Monosaccharide C'!$E$2:$T$999,5)</f>
        <v>0.256675</v>
      </c>
      <c r="H405" s="8">
        <f>VLOOKUP(A405,'Absolute Total Monosaccharide C'!$E$2:$T$999,6)</f>
        <v>0.006118</v>
      </c>
      <c r="I405" s="110">
        <f>VLOOKUP(A405,'Absolute Total Monosaccharide C'!$E$2:$T$999,7)</f>
        <v>0.004488</v>
      </c>
      <c r="J405" s="8">
        <f>VLOOKUP(A405,'Absolute Total Monosaccharide C'!$E$2:$T$999,8)</f>
        <v>0.001088</v>
      </c>
      <c r="K405" s="8">
        <f>VLOOKUP(A405,'Absolute Total Monosaccharide C'!$E$2:$T$999,9)</f>
        <v>0.000798</v>
      </c>
      <c r="L405" s="8">
        <f>VLOOKUP(A405,'Absolute Total Monosaccharide C'!$E$2:$T$999,10)</f>
        <v>0</v>
      </c>
      <c r="M405" s="8">
        <f>VLOOKUP(A405,'Absolute Total Monosaccharide C'!$E$2:$T$999,11)</f>
        <v>0.010654</v>
      </c>
      <c r="N405" s="8">
        <f>VLOOKUP(A405,'Absolute Total Monosaccharide C'!$E$2:$T$999,12)</f>
        <v>0</v>
      </c>
      <c r="O405" s="8">
        <f>VLOOKUP(A405,'Absolute Total Monosaccharide C'!$E$2:$T$999,13)</f>
        <v>0</v>
      </c>
      <c r="P405" s="111">
        <f>VLOOKUP(A405,'Absolute Total Monosaccharide C'!$E$2:$T$999,14)</f>
        <v>0.0000438</v>
      </c>
      <c r="Q405" s="8">
        <f>VLOOKUP(A405,'Absolute Total Monosaccharide C'!$E$2:$T$999,15)</f>
        <v>0.000403</v>
      </c>
      <c r="R405" s="8">
        <f>VLOOKUP(A405,'Absolute Total Monosaccharide C'!$E$2:$T$999,16)</f>
        <v>0</v>
      </c>
      <c r="S405" s="110">
        <f>VLOOKUP(A405,'Absolute Total Monosaccharide C'!$E$2:$T$999,2)</f>
        <v>10.35</v>
      </c>
      <c r="U405" s="8">
        <f t="shared" si="1"/>
        <v>0.010606</v>
      </c>
      <c r="V405" s="2">
        <f t="shared" si="2"/>
        <v>502</v>
      </c>
      <c r="W405" s="8">
        <f t="shared" si="3"/>
        <v>531</v>
      </c>
      <c r="X405" s="8">
        <f t="shared" si="4"/>
        <v>345</v>
      </c>
      <c r="Y405" s="8">
        <f t="shared" si="5"/>
        <v>310</v>
      </c>
      <c r="Z405" s="8">
        <f t="shared" si="6"/>
        <v>357</v>
      </c>
      <c r="AA405" s="8">
        <f t="shared" si="7"/>
        <v>876</v>
      </c>
      <c r="AB405" s="8">
        <f t="shared" si="8"/>
        <v>841</v>
      </c>
    </row>
    <row r="406" hidden="1">
      <c r="A406" s="2" t="s">
        <v>1157</v>
      </c>
      <c r="B406" s="8" t="str">
        <f>VLOOKUP(A406,'Food Encyclopedia'!$C$2:$K$999,3)&amp;","&amp;VLOOKUP(A406,'Food Encyclopedia'!$C$2:$K$999,4)&amp;","&amp;VLOOKUP(A406,'Food Encyclopedia'!$C$2:$K$999,5)&amp;","&amp;VLOOKUP(A406,'Food Encyclopedia'!$C$2:$K$999,6)</f>
        <v>Mixed food, grains, NA, fresh,Organics,Organic seven grains (a blend of farro, barley, wheat berries, buckwheat, red rice, black rice &amp; oats), Quick cook ,Grain Products</v>
      </c>
      <c r="C406" s="8" t="str">
        <f>VLOOKUP(A406,'Food Encyclopedia'!$C$2:$K$999,6)</f>
        <v>Grain Products</v>
      </c>
      <c r="D406" s="8" t="str">
        <f>VLOOKUP(A406,'Food Encyclopedia'!$C$2:$K$999,7)</f>
        <v>Grains</v>
      </c>
      <c r="E406" s="8">
        <f>VLOOKUP(A406,'Absolute Total Monosaccharide C'!$E$2:$T$999,3)</f>
        <v>0.767031</v>
      </c>
      <c r="F406" s="8">
        <f>VLOOKUP(A406,'Absolute Total Monosaccharide C'!$E$2:$T$999,4)</f>
        <v>0.007828</v>
      </c>
      <c r="G406" s="8">
        <f>VLOOKUP(A406,'Absolute Total Monosaccharide C'!$E$2:$T$999,5)</f>
        <v>0.001273</v>
      </c>
      <c r="H406" s="8">
        <f>VLOOKUP(A406,'Absolute Total Monosaccharide C'!$E$2:$T$999,6)</f>
        <v>0.02062</v>
      </c>
      <c r="I406" s="110">
        <f>VLOOKUP(A406,'Absolute Total Monosaccharide C'!$E$2:$T$999,7)</f>
        <v>0.012848</v>
      </c>
      <c r="J406" s="8">
        <f>VLOOKUP(A406,'Absolute Total Monosaccharide C'!$E$2:$T$999,8)</f>
        <v>0</v>
      </c>
      <c r="K406" s="8">
        <f>VLOOKUP(A406,'Absolute Total Monosaccharide C'!$E$2:$T$999,9)</f>
        <v>0.000257</v>
      </c>
      <c r="L406" s="8">
        <f>VLOOKUP(A406,'Absolute Total Monosaccharide C'!$E$2:$T$999,10)</f>
        <v>0</v>
      </c>
      <c r="M406" s="8">
        <f>VLOOKUP(A406,'Absolute Total Monosaccharide C'!$E$2:$T$999,11)</f>
        <v>0</v>
      </c>
      <c r="N406" s="8">
        <f>VLOOKUP(A406,'Absolute Total Monosaccharide C'!$E$2:$T$999,12)</f>
        <v>0</v>
      </c>
      <c r="O406" s="8">
        <f>VLOOKUP(A406,'Absolute Total Monosaccharide C'!$E$2:$T$999,13)</f>
        <v>0</v>
      </c>
      <c r="P406" s="8">
        <f>VLOOKUP(A406,'Absolute Total Monosaccharide C'!$E$2:$T$999,14)</f>
        <v>0.000999</v>
      </c>
      <c r="Q406" s="8">
        <f>VLOOKUP(A406,'Absolute Total Monosaccharide C'!$E$2:$T$999,15)</f>
        <v>0</v>
      </c>
      <c r="R406" s="8">
        <f>VLOOKUP(A406,'Absolute Total Monosaccharide C'!$E$2:$T$999,16)</f>
        <v>0</v>
      </c>
      <c r="S406" s="110">
        <f>VLOOKUP(A406,'Absolute Total Monosaccharide C'!$E$2:$T$999,2)</f>
        <v>10.08</v>
      </c>
      <c r="U406" s="8">
        <f t="shared" si="1"/>
        <v>0.033468</v>
      </c>
      <c r="V406" s="2">
        <f t="shared" si="2"/>
        <v>154</v>
      </c>
      <c r="W406" s="8">
        <f t="shared" si="3"/>
        <v>273</v>
      </c>
      <c r="X406" s="8">
        <f t="shared" si="4"/>
        <v>64</v>
      </c>
      <c r="Y406" s="8">
        <f t="shared" si="5"/>
        <v>589</v>
      </c>
      <c r="Z406" s="8">
        <f t="shared" si="6"/>
        <v>494</v>
      </c>
      <c r="AA406" s="8">
        <f t="shared" si="7"/>
        <v>337</v>
      </c>
      <c r="AB406" s="8">
        <f t="shared" si="8"/>
        <v>862</v>
      </c>
    </row>
    <row r="407" hidden="1">
      <c r="A407" s="2" t="s">
        <v>449</v>
      </c>
      <c r="B407" s="8" t="str">
        <f>VLOOKUP(A407,'Food Encyclopedia'!$C$2:$K$999,3)&amp;","&amp;VLOOKUP(A407,'Food Encyclopedia'!$C$2:$K$999,4)&amp;","&amp;VLOOKUP(A407,'Food Encyclopedia'!$C$2:$K$999,5)&amp;","&amp;VLOOKUP(A407,'Food Encyclopedia'!$C$2:$K$999,6)</f>
        <v>Potato, blushing belle, whole, fresh,The little potato company,,Vegetables</v>
      </c>
      <c r="C407" s="8" t="str">
        <f>VLOOKUP(A407,'Food Encyclopedia'!$C$2:$K$999,6)</f>
        <v>Vegetables</v>
      </c>
      <c r="D407" s="8" t="str">
        <f>VLOOKUP(A407,'Food Encyclopedia'!$C$2:$K$999,7)</f>
        <v>Vegetable</v>
      </c>
      <c r="E407" s="8">
        <f>VLOOKUP(A407,'Absolute Total Monosaccharide C'!$E$2:$T$999,3)</f>
        <v>0.541396</v>
      </c>
      <c r="F407" s="8">
        <f>VLOOKUP(A407,'Absolute Total Monosaccharide C'!$E$2:$T$999,4)</f>
        <v>0.023153</v>
      </c>
      <c r="G407" s="8">
        <f>VLOOKUP(A407,'Absolute Total Monosaccharide C'!$E$2:$T$999,5)</f>
        <v>0.004235</v>
      </c>
      <c r="H407" s="8">
        <f>VLOOKUP(A407,'Absolute Total Monosaccharide C'!$E$2:$T$999,6)</f>
        <v>0.00331</v>
      </c>
      <c r="I407" s="110">
        <f>VLOOKUP(A407,'Absolute Total Monosaccharide C'!$E$2:$T$999,7)</f>
        <v>0.005779</v>
      </c>
      <c r="J407" s="8">
        <f>VLOOKUP(A407,'Absolute Total Monosaccharide C'!$E$2:$T$999,8)</f>
        <v>0.000301</v>
      </c>
      <c r="K407" s="8">
        <f>VLOOKUP(A407,'Absolute Total Monosaccharide C'!$E$2:$T$999,9)</f>
        <v>0.001343</v>
      </c>
      <c r="L407" s="8">
        <f>VLOOKUP(A407,'Absolute Total Monosaccharide C'!$E$2:$T$999,10)</f>
        <v>0</v>
      </c>
      <c r="M407" s="8">
        <f>VLOOKUP(A407,'Absolute Total Monosaccharide C'!$E$2:$T$999,11)</f>
        <v>0.008342</v>
      </c>
      <c r="N407" s="8">
        <f>VLOOKUP(A407,'Absolute Total Monosaccharide C'!$E$2:$T$999,12)</f>
        <v>0</v>
      </c>
      <c r="O407" s="8">
        <f>VLOOKUP(A407,'Absolute Total Monosaccharide C'!$E$2:$T$999,13)</f>
        <v>0</v>
      </c>
      <c r="P407" s="8">
        <f>VLOOKUP(A407,'Absolute Total Monosaccharide C'!$E$2:$T$999,14)</f>
        <v>0</v>
      </c>
      <c r="Q407" s="8">
        <f>VLOOKUP(A407,'Absolute Total Monosaccharide C'!$E$2:$T$999,15)</f>
        <v>0</v>
      </c>
      <c r="R407" s="8">
        <f>VLOOKUP(A407,'Absolute Total Monosaccharide C'!$E$2:$T$999,16)</f>
        <v>0.000572</v>
      </c>
      <c r="S407" s="110">
        <f>VLOOKUP(A407,'Absolute Total Monosaccharide C'!$E$2:$T$999,2)</f>
        <v>9.99</v>
      </c>
      <c r="T407" s="2">
        <v>0.982490717</v>
      </c>
      <c r="U407" s="8">
        <f t="shared" si="1"/>
        <v>0.009089</v>
      </c>
      <c r="V407" s="2">
        <f t="shared" si="2"/>
        <v>540</v>
      </c>
      <c r="W407" s="8">
        <f t="shared" si="3"/>
        <v>493</v>
      </c>
      <c r="X407" s="8">
        <f t="shared" si="4"/>
        <v>449</v>
      </c>
      <c r="Y407" s="8">
        <f t="shared" si="5"/>
        <v>349</v>
      </c>
      <c r="Z407" s="8">
        <f t="shared" si="6"/>
        <v>233</v>
      </c>
      <c r="AA407" s="8">
        <f t="shared" si="7"/>
        <v>942</v>
      </c>
      <c r="AB407" s="8">
        <f t="shared" si="8"/>
        <v>842</v>
      </c>
    </row>
    <row r="408" hidden="1">
      <c r="A408" s="2" t="s">
        <v>467</v>
      </c>
      <c r="B408" s="8" t="str">
        <f>VLOOKUP(A408,'Food Encyclopedia'!$C$2:$K$999,3)&amp;","&amp;VLOOKUP(A408,'Food Encyclopedia'!$C$2:$K$999,4)&amp;","&amp;VLOOKUP(A408,'Food Encyclopedia'!$C$2:$K$999,5)&amp;","&amp;VLOOKUP(A408,'Food Encyclopedia'!$C$2:$K$999,6)</f>
        <v>Potato, mini medley (yellow), whole, fresh,Signature Farms,,Vegetables</v>
      </c>
      <c r="C408" s="8" t="str">
        <f>VLOOKUP(A408,'Food Encyclopedia'!$C$2:$K$999,6)</f>
        <v>Vegetables</v>
      </c>
      <c r="D408" s="8" t="str">
        <f>VLOOKUP(A408,'Food Encyclopedia'!$C$2:$K$999,7)</f>
        <v>Vegetable</v>
      </c>
      <c r="E408" s="8">
        <f>VLOOKUP(A408,'Absolute Total Monosaccharide C'!$E$2:$T$999,3)</f>
        <v>0.520405</v>
      </c>
      <c r="F408" s="8">
        <f>VLOOKUP(A408,'Absolute Total Monosaccharide C'!$E$2:$T$999,4)</f>
        <v>0.030321</v>
      </c>
      <c r="G408" s="8">
        <f>VLOOKUP(A408,'Absolute Total Monosaccharide C'!$E$2:$T$999,5)</f>
        <v>0</v>
      </c>
      <c r="H408" s="8">
        <f>VLOOKUP(A408,'Absolute Total Monosaccharide C'!$E$2:$T$999,6)</f>
        <v>0.001339</v>
      </c>
      <c r="I408" s="110">
        <f>VLOOKUP(A408,'Absolute Total Monosaccharide C'!$E$2:$T$999,7)</f>
        <v>0.004844</v>
      </c>
      <c r="J408" s="8">
        <f>VLOOKUP(A408,'Absolute Total Monosaccharide C'!$E$2:$T$999,8)</f>
        <v>0.000358</v>
      </c>
      <c r="K408" s="8">
        <f>VLOOKUP(A408,'Absolute Total Monosaccharide C'!$E$2:$T$999,9)</f>
        <v>0.001009</v>
      </c>
      <c r="L408" s="8">
        <f>VLOOKUP(A408,'Absolute Total Monosaccharide C'!$E$2:$T$999,10)</f>
        <v>0</v>
      </c>
      <c r="M408" s="8">
        <f>VLOOKUP(A408,'Absolute Total Monosaccharide C'!$E$2:$T$999,11)</f>
        <v>0.009405</v>
      </c>
      <c r="N408" s="8">
        <f>VLOOKUP(A408,'Absolute Total Monosaccharide C'!$E$2:$T$999,12)</f>
        <v>0</v>
      </c>
      <c r="O408" s="8">
        <f>VLOOKUP(A408,'Absolute Total Monosaccharide C'!$E$2:$T$999,13)</f>
        <v>0</v>
      </c>
      <c r="P408" s="8">
        <f>VLOOKUP(A408,'Absolute Total Monosaccharide C'!$E$2:$T$999,14)</f>
        <v>0.000224</v>
      </c>
      <c r="Q408" s="8">
        <f>VLOOKUP(A408,'Absolute Total Monosaccharide C'!$E$2:$T$999,15)</f>
        <v>0</v>
      </c>
      <c r="R408" s="8">
        <f>VLOOKUP(A408,'Absolute Total Monosaccharide C'!$E$2:$T$999,16)</f>
        <v>0.000398</v>
      </c>
      <c r="S408" s="110">
        <f>VLOOKUP(A408,'Absolute Total Monosaccharide C'!$E$2:$T$999,2)</f>
        <v>10.33</v>
      </c>
      <c r="T408" s="2">
        <v>0.868764148</v>
      </c>
      <c r="U408" s="8">
        <f t="shared" si="1"/>
        <v>0.006183</v>
      </c>
      <c r="V408" s="2">
        <f t="shared" si="2"/>
        <v>598</v>
      </c>
      <c r="W408" s="8">
        <f t="shared" si="3"/>
        <v>520</v>
      </c>
      <c r="X408" s="8">
        <f t="shared" si="4"/>
        <v>574</v>
      </c>
      <c r="Y408" s="8">
        <f t="shared" si="5"/>
        <v>333</v>
      </c>
      <c r="Z408" s="8">
        <f t="shared" si="6"/>
        <v>309</v>
      </c>
      <c r="AA408" s="8">
        <f t="shared" si="7"/>
        <v>1094</v>
      </c>
      <c r="AB408" s="8">
        <f t="shared" si="8"/>
        <v>853</v>
      </c>
    </row>
    <row r="409" hidden="1">
      <c r="A409" s="2" t="s">
        <v>1074</v>
      </c>
      <c r="B409" s="8" t="str">
        <f>VLOOKUP(A409,'Food Encyclopedia'!$C$2:$K$999,3)&amp;","&amp;VLOOKUP(A409,'Food Encyclopedia'!$C$2:$K$999,4)&amp;","&amp;VLOOKUP(A409,'Food Encyclopedia'!$C$2:$K$999,5)&amp;","&amp;VLOOKUP(A409,'Food Encyclopedia'!$C$2:$K$999,6)</f>
        <v>baby food blend, commercial product, pouch,Gerber,Banana (3/4), sitter (2nd foods),Fruits</v>
      </c>
      <c r="C409" s="8" t="str">
        <f>VLOOKUP(A409,'Food Encyclopedia'!$C$2:$K$999,6)</f>
        <v>Fruits</v>
      </c>
      <c r="D409" s="8" t="str">
        <f>VLOOKUP(A409,'Food Encyclopedia'!$C$2:$K$999,7)</f>
        <v>Commercial weaning</v>
      </c>
      <c r="E409" s="8">
        <f>VLOOKUP(A409,'Absolute Total Monosaccharide C'!$E$2:$T$999,3)</f>
        <v>0.471492</v>
      </c>
      <c r="F409" s="8">
        <f>VLOOKUP(A409,'Absolute Total Monosaccharide C'!$E$2:$T$999,4)</f>
        <v>0.003458</v>
      </c>
      <c r="G409" s="8">
        <f>VLOOKUP(A409,'Absolute Total Monosaccharide C'!$E$2:$T$999,5)</f>
        <v>0.08978</v>
      </c>
      <c r="H409" s="8">
        <f>VLOOKUP(A409,'Absolute Total Monosaccharide C'!$E$2:$T$999,6)</f>
        <v>0.002223</v>
      </c>
      <c r="I409" s="110">
        <f>VLOOKUP(A409,'Absolute Total Monosaccharide C'!$E$2:$T$999,7)</f>
        <v>0.002964</v>
      </c>
      <c r="J409" s="8">
        <f>VLOOKUP(A409,'Absolute Total Monosaccharide C'!$E$2:$T$999,8)</f>
        <v>0</v>
      </c>
      <c r="K409" s="8">
        <f>VLOOKUP(A409,'Absolute Total Monosaccharide C'!$E$2:$T$999,9)</f>
        <v>0.000402</v>
      </c>
      <c r="L409" s="8">
        <f>VLOOKUP(A409,'Absolute Total Monosaccharide C'!$E$2:$T$999,10)</f>
        <v>0</v>
      </c>
      <c r="M409" s="8">
        <f>VLOOKUP(A409,'Absolute Total Monosaccharide C'!$E$2:$T$999,11)</f>
        <v>0.012042</v>
      </c>
      <c r="N409" s="8">
        <f>VLOOKUP(A409,'Absolute Total Monosaccharide C'!$E$2:$T$999,12)</f>
        <v>0</v>
      </c>
      <c r="O409" s="8">
        <f>VLOOKUP(A409,'Absolute Total Monosaccharide C'!$E$2:$T$999,13)</f>
        <v>0</v>
      </c>
      <c r="P409" s="8">
        <f>VLOOKUP(A409,'Absolute Total Monosaccharide C'!$E$2:$T$999,14)</f>
        <v>0.005798</v>
      </c>
      <c r="Q409" s="8">
        <f>VLOOKUP(A409,'Absolute Total Monosaccharide C'!$E$2:$T$999,15)</f>
        <v>0</v>
      </c>
      <c r="R409" s="8">
        <f>VLOOKUP(A409,'Absolute Total Monosaccharide C'!$E$2:$T$999,16)</f>
        <v>0.000291</v>
      </c>
      <c r="S409" s="110">
        <f>VLOOKUP(A409,'Absolute Total Monosaccharide C'!$E$2:$T$999,2)</f>
        <v>9.68</v>
      </c>
      <c r="U409" s="8">
        <f t="shared" si="1"/>
        <v>0.005187</v>
      </c>
      <c r="V409" s="2">
        <f t="shared" si="2"/>
        <v>611</v>
      </c>
      <c r="W409" s="8">
        <f t="shared" si="3"/>
        <v>571</v>
      </c>
      <c r="X409" s="8">
        <f t="shared" si="4"/>
        <v>513</v>
      </c>
      <c r="Y409" s="8">
        <f t="shared" si="5"/>
        <v>286</v>
      </c>
      <c r="Z409" s="8">
        <f t="shared" si="6"/>
        <v>462</v>
      </c>
      <c r="AA409" s="8">
        <f t="shared" si="7"/>
        <v>1084</v>
      </c>
      <c r="AB409" s="8">
        <f t="shared" si="8"/>
        <v>857</v>
      </c>
    </row>
    <row r="410" hidden="1">
      <c r="A410" s="2" t="s">
        <v>953</v>
      </c>
      <c r="B410" s="8" t="str">
        <f>VLOOKUP(A410,'Food Encyclopedia'!$C$2:$K$999,3)&amp;","&amp;VLOOKUP(A410,'Food Encyclopedia'!$C$2:$K$999,4)&amp;","&amp;VLOOKUP(A410,'Food Encyclopedia'!$C$2:$K$999,5)&amp;","&amp;VLOOKUP(A410,'Food Encyclopedia'!$C$2:$K$999,6)</f>
        <v>4 Food group blend, commercial product, pouch,Plum Organics,mighty 4 food group blend, strawberries (5), bananas (1/3), kale (1/3 cup), greek yogurt (1 tbsp), armaranth (1/2 tsp), oat (1/2 tsp), chia seeds (1 pinch), water (4 tsp), tots,Fruits</v>
      </c>
      <c r="C410" s="8" t="str">
        <f>VLOOKUP(A410,'Food Encyclopedia'!$C$2:$K$999,6)</f>
        <v>Fruits</v>
      </c>
      <c r="D410" s="8" t="str">
        <f>VLOOKUP(A410,'Food Encyclopedia'!$C$2:$K$999,7)</f>
        <v>Commercial weaning</v>
      </c>
      <c r="E410" s="8">
        <f>VLOOKUP(A410,'Absolute Total Monosaccharide C'!$E$2:$T$999,3)</f>
        <v>0.360245</v>
      </c>
      <c r="F410" s="8">
        <f>VLOOKUP(A410,'Absolute Total Monosaccharide C'!$E$2:$T$999,4)</f>
        <v>0.02044</v>
      </c>
      <c r="G410" s="8">
        <f>VLOOKUP(A410,'Absolute Total Monosaccharide C'!$E$2:$T$999,5)</f>
        <v>0.062224</v>
      </c>
      <c r="H410" s="8">
        <f>VLOOKUP(A410,'Absolute Total Monosaccharide C'!$E$2:$T$999,6)</f>
        <v>0.003258</v>
      </c>
      <c r="I410" s="110">
        <f>VLOOKUP(A410,'Absolute Total Monosaccharide C'!$E$2:$T$999,7)</f>
        <v>0.005222</v>
      </c>
      <c r="J410" s="8">
        <f>VLOOKUP(A410,'Absolute Total Monosaccharide C'!$E$2:$T$999,8)</f>
        <v>0</v>
      </c>
      <c r="K410" s="8">
        <f>VLOOKUP(A410,'Absolute Total Monosaccharide C'!$E$2:$T$999,9)</f>
        <v>0.000552</v>
      </c>
      <c r="L410" s="8">
        <f>VLOOKUP(A410,'Absolute Total Monosaccharide C'!$E$2:$T$999,10)</f>
        <v>0</v>
      </c>
      <c r="M410" s="8">
        <f>VLOOKUP(A410,'Absolute Total Monosaccharide C'!$E$2:$T$999,11)</f>
        <v>0.008435</v>
      </c>
      <c r="N410" s="8">
        <f>VLOOKUP(A410,'Absolute Total Monosaccharide C'!$E$2:$T$999,12)</f>
        <v>0</v>
      </c>
      <c r="O410" s="8">
        <f>VLOOKUP(A410,'Absolute Total Monosaccharide C'!$E$2:$T$999,13)</f>
        <v>0</v>
      </c>
      <c r="P410" s="8">
        <f>VLOOKUP(A410,'Absolute Total Monosaccharide C'!$E$2:$T$999,14)</f>
        <v>0.001586</v>
      </c>
      <c r="Q410" s="8">
        <f>VLOOKUP(A410,'Absolute Total Monosaccharide C'!$E$2:$T$999,15)</f>
        <v>0</v>
      </c>
      <c r="R410" s="8">
        <f>VLOOKUP(A410,'Absolute Total Monosaccharide C'!$E$2:$T$999,16)</f>
        <v>0</v>
      </c>
      <c r="S410" s="110">
        <f>VLOOKUP(A410,'Absolute Total Monosaccharide C'!$E$2:$T$999,2)</f>
        <v>10.06</v>
      </c>
      <c r="T410" s="2">
        <v>0.763790505</v>
      </c>
      <c r="U410" s="8">
        <f t="shared" si="1"/>
        <v>0.00848</v>
      </c>
      <c r="V410" s="2">
        <f t="shared" si="2"/>
        <v>552</v>
      </c>
      <c r="W410" s="8">
        <f t="shared" si="3"/>
        <v>507</v>
      </c>
      <c r="X410" s="8">
        <f t="shared" si="4"/>
        <v>453</v>
      </c>
      <c r="Y410" s="8">
        <f t="shared" si="5"/>
        <v>347</v>
      </c>
      <c r="Z410" s="8">
        <f t="shared" si="6"/>
        <v>423</v>
      </c>
      <c r="AA410" s="8">
        <f t="shared" si="7"/>
        <v>960</v>
      </c>
      <c r="AB410" s="8">
        <f t="shared" si="8"/>
        <v>854</v>
      </c>
    </row>
    <row r="411" hidden="1">
      <c r="A411" s="2" t="s">
        <v>946</v>
      </c>
      <c r="B411" s="8" t="str">
        <f>VLOOKUP(A411,'Food Encyclopedia'!$C$2:$K$999,3)&amp;","&amp;VLOOKUP(A411,'Food Encyclopedia'!$C$2:$K$999,4)&amp;","&amp;VLOOKUP(A411,'Food Encyclopedia'!$C$2:$K$999,5)&amp;","&amp;VLOOKUP(A411,'Food Encyclopedia'!$C$2:$K$999,6)</f>
        <v>4 Food group blend, commercial product, pouch,Plum Organics,mighty 4 food group blend: bananas (1/3), blueberries (16), sweet potatoes (1/8), carrots (1/4), greek yogurt (1 tbsp). millet (1 tsp), chia seeds (1 pinch), water (1 tbsp), tots,Fruits</v>
      </c>
      <c r="C411" s="8" t="str">
        <f>VLOOKUP(A411,'Food Encyclopedia'!$C$2:$K$999,6)</f>
        <v>Fruits</v>
      </c>
      <c r="D411" s="8" t="str">
        <f>VLOOKUP(A411,'Food Encyclopedia'!$C$2:$K$999,7)</f>
        <v>Commercial weaning</v>
      </c>
      <c r="E411" s="8">
        <f>VLOOKUP(A411,'Absolute Total Monosaccharide C'!$E$2:$T$999,3)</f>
        <v>0.413157</v>
      </c>
      <c r="F411" s="8">
        <f>VLOOKUP(A411,'Absolute Total Monosaccharide C'!$E$2:$T$999,4)</f>
        <v>0.025923</v>
      </c>
      <c r="G411" s="8">
        <f>VLOOKUP(A411,'Absolute Total Monosaccharide C'!$E$2:$T$999,5)</f>
        <v>0.200468</v>
      </c>
      <c r="H411" s="8">
        <f>VLOOKUP(A411,'Absolute Total Monosaccharide C'!$E$2:$T$999,6)</f>
        <v>0.001188</v>
      </c>
      <c r="I411" s="110">
        <f>VLOOKUP(A411,'Absolute Total Monosaccharide C'!$E$2:$T$999,7)</f>
        <v>0.004274</v>
      </c>
      <c r="J411" s="8">
        <f>VLOOKUP(A411,'Absolute Total Monosaccharide C'!$E$2:$T$999,8)</f>
        <v>0.000276</v>
      </c>
      <c r="K411" s="8">
        <f>VLOOKUP(A411,'Absolute Total Monosaccharide C'!$E$2:$T$999,9)</f>
        <v>0.000727</v>
      </c>
      <c r="L411" s="8">
        <f>VLOOKUP(A411,'Absolute Total Monosaccharide C'!$E$2:$T$999,10)</f>
        <v>0</v>
      </c>
      <c r="M411" s="8">
        <f>VLOOKUP(A411,'Absolute Total Monosaccharide C'!$E$2:$T$999,11)</f>
        <v>0.00996</v>
      </c>
      <c r="N411" s="8">
        <f>VLOOKUP(A411,'Absolute Total Monosaccharide C'!$E$2:$T$999,12)</f>
        <v>0</v>
      </c>
      <c r="O411" s="8">
        <f>VLOOKUP(A411,'Absolute Total Monosaccharide C'!$E$2:$T$999,13)</f>
        <v>0</v>
      </c>
      <c r="P411" s="8">
        <f>VLOOKUP(A411,'Absolute Total Monosaccharide C'!$E$2:$T$999,14)</f>
        <v>0.002592</v>
      </c>
      <c r="Q411" s="8">
        <f>VLOOKUP(A411,'Absolute Total Monosaccharide C'!$E$2:$T$999,15)</f>
        <v>0.000406</v>
      </c>
      <c r="R411" s="8">
        <f>VLOOKUP(A411,'Absolute Total Monosaccharide C'!$E$2:$T$999,16)</f>
        <v>0</v>
      </c>
      <c r="S411" s="110">
        <f>VLOOKUP(A411,'Absolute Total Monosaccharide C'!$E$2:$T$999,2)</f>
        <v>10.42</v>
      </c>
      <c r="T411" s="2">
        <v>0.922324486</v>
      </c>
      <c r="U411" s="8">
        <f t="shared" si="1"/>
        <v>0.005462</v>
      </c>
      <c r="V411" s="2">
        <f t="shared" si="2"/>
        <v>605</v>
      </c>
      <c r="W411" s="8">
        <f t="shared" si="3"/>
        <v>535</v>
      </c>
      <c r="X411" s="8">
        <f t="shared" si="4"/>
        <v>581</v>
      </c>
      <c r="Y411" s="8">
        <f t="shared" si="5"/>
        <v>325</v>
      </c>
      <c r="Z411" s="8">
        <f t="shared" si="6"/>
        <v>375</v>
      </c>
      <c r="AA411" s="8">
        <f t="shared" si="7"/>
        <v>1116</v>
      </c>
      <c r="AB411" s="8">
        <f t="shared" si="8"/>
        <v>860</v>
      </c>
    </row>
    <row r="412" hidden="1">
      <c r="A412" s="2" t="s">
        <v>471</v>
      </c>
      <c r="B412" s="8" t="str">
        <f>VLOOKUP(A412,'Food Encyclopedia'!$C$2:$K$999,3)&amp;","&amp;VLOOKUP(A412,'Food Encyclopedia'!$C$2:$K$999,4)&amp;","&amp;VLOOKUP(A412,'Food Encyclopedia'!$C$2:$K$999,5)&amp;","&amp;VLOOKUP(A412,'Food Encyclopedia'!$C$2:$K$999,6)</f>
        <v>Potato, russet, whole, fresh,NA,,Vegetables</v>
      </c>
      <c r="C412" s="8" t="str">
        <f>VLOOKUP(A412,'Food Encyclopedia'!$C$2:$K$999,6)</f>
        <v>Vegetables</v>
      </c>
      <c r="D412" s="8" t="str">
        <f>VLOOKUP(A412,'Food Encyclopedia'!$C$2:$K$999,7)</f>
        <v>Vegetable</v>
      </c>
      <c r="E412" s="8">
        <f>VLOOKUP(A412,'Absolute Total Monosaccharide C'!$E$2:$T$999,3)</f>
        <v>0.699766</v>
      </c>
      <c r="F412" s="8">
        <f>VLOOKUP(A412,'Absolute Total Monosaccharide C'!$E$2:$T$999,4)</f>
        <v>0.026151</v>
      </c>
      <c r="G412" s="8">
        <f>VLOOKUP(A412,'Absolute Total Monosaccharide C'!$E$2:$T$999,5)</f>
        <v>0</v>
      </c>
      <c r="H412" s="8">
        <f>VLOOKUP(A412,'Absolute Total Monosaccharide C'!$E$2:$T$999,6)</f>
        <v>0.001412</v>
      </c>
      <c r="I412" s="110">
        <f>VLOOKUP(A412,'Absolute Total Monosaccharide C'!$E$2:$T$999,7)</f>
        <v>0.005333</v>
      </c>
      <c r="J412" s="8">
        <f>VLOOKUP(A412,'Absolute Total Monosaccharide C'!$E$2:$T$999,8)</f>
        <v>0.000857</v>
      </c>
      <c r="K412" s="8">
        <f>VLOOKUP(A412,'Absolute Total Monosaccharide C'!$E$2:$T$999,9)</f>
        <v>0.000773</v>
      </c>
      <c r="L412" s="8">
        <f>VLOOKUP(A412,'Absolute Total Monosaccharide C'!$E$2:$T$999,10)</f>
        <v>0</v>
      </c>
      <c r="M412" s="8">
        <f>VLOOKUP(A412,'Absolute Total Monosaccharide C'!$E$2:$T$999,11)</f>
        <v>0.00681</v>
      </c>
      <c r="N412" s="8">
        <f>VLOOKUP(A412,'Absolute Total Monosaccharide C'!$E$2:$T$999,12)</f>
        <v>0</v>
      </c>
      <c r="O412" s="8">
        <f>VLOOKUP(A412,'Absolute Total Monosaccharide C'!$E$2:$T$999,13)</f>
        <v>0</v>
      </c>
      <c r="P412" s="8">
        <f>VLOOKUP(A412,'Absolute Total Monosaccharide C'!$E$2:$T$999,14)</f>
        <v>0</v>
      </c>
      <c r="Q412" s="8">
        <f>VLOOKUP(A412,'Absolute Total Monosaccharide C'!$E$2:$T$999,15)</f>
        <v>0</v>
      </c>
      <c r="R412" s="8">
        <f>VLOOKUP(A412,'Absolute Total Monosaccharide C'!$E$2:$T$999,16)</f>
        <v>0.000348</v>
      </c>
      <c r="S412" s="110">
        <f>VLOOKUP(A412,'Absolute Total Monosaccharide C'!$E$2:$T$999,2)</f>
        <v>10.35</v>
      </c>
      <c r="T412" s="2">
        <v>1.398476404</v>
      </c>
      <c r="U412" s="8">
        <f t="shared" si="1"/>
        <v>0.006745</v>
      </c>
      <c r="V412" s="2">
        <f t="shared" si="2"/>
        <v>589</v>
      </c>
      <c r="W412" s="8">
        <f t="shared" si="3"/>
        <v>504</v>
      </c>
      <c r="X412" s="8">
        <f t="shared" si="4"/>
        <v>568</v>
      </c>
      <c r="Y412" s="8">
        <f t="shared" si="5"/>
        <v>368</v>
      </c>
      <c r="Z412" s="8">
        <f t="shared" si="6"/>
        <v>363</v>
      </c>
      <c r="AA412" s="8">
        <f t="shared" si="7"/>
        <v>1072</v>
      </c>
      <c r="AB412" s="8">
        <f t="shared" si="8"/>
        <v>872</v>
      </c>
    </row>
    <row r="413" hidden="1">
      <c r="A413" s="2" t="s">
        <v>867</v>
      </c>
      <c r="B413" s="8" t="str">
        <f>VLOOKUP(A413,'Food Encyclopedia'!$C$2:$K$999,3)&amp;","&amp;VLOOKUP(A413,'Food Encyclopedia'!$C$2:$K$999,4)&amp;","&amp;VLOOKUP(A413,'Food Encyclopedia'!$C$2:$K$999,5)&amp;","&amp;VLOOKUP(A413,'Food Encyclopedia'!$C$2:$K$999,6)</f>
        <v>Real Food For Babies, commercial product, jar,Beech-Nut Naturals,Bananas, Stage 1 (4+ months),Fruits</v>
      </c>
      <c r="C413" s="8" t="str">
        <f>VLOOKUP(A413,'Food Encyclopedia'!$C$2:$K$999,6)</f>
        <v>Fruits</v>
      </c>
      <c r="D413" s="8" t="str">
        <f>VLOOKUP(A413,'Food Encyclopedia'!$C$2:$K$999,7)</f>
        <v>Commercial weaning</v>
      </c>
      <c r="E413" s="8">
        <f>VLOOKUP(A413,'Absolute Total Monosaccharide C'!$E$2:$T$999,3)</f>
        <v>0.444205</v>
      </c>
      <c r="F413" s="8">
        <f>VLOOKUP(A413,'Absolute Total Monosaccharide C'!$E$2:$T$999,4)</f>
        <v>0.003995</v>
      </c>
      <c r="G413" s="8">
        <f>VLOOKUP(A413,'Absolute Total Monosaccharide C'!$E$2:$T$999,5)</f>
        <v>0.144713</v>
      </c>
      <c r="H413" s="8">
        <f>VLOOKUP(A413,'Absolute Total Monosaccharide C'!$E$2:$T$999,6)</f>
        <v>0.002224</v>
      </c>
      <c r="I413" s="110">
        <f>VLOOKUP(A413,'Absolute Total Monosaccharide C'!$E$2:$T$999,7)</f>
        <v>0.003216</v>
      </c>
      <c r="J413" s="8">
        <f>VLOOKUP(A413,'Absolute Total Monosaccharide C'!$E$2:$T$999,8)</f>
        <v>0</v>
      </c>
      <c r="K413" s="8">
        <f>VLOOKUP(A413,'Absolute Total Monosaccharide C'!$E$2:$T$999,9)</f>
        <v>0.000335</v>
      </c>
      <c r="L413" s="8">
        <f>VLOOKUP(A413,'Absolute Total Monosaccharide C'!$E$2:$T$999,10)</f>
        <v>0</v>
      </c>
      <c r="M413" s="8">
        <f>VLOOKUP(A413,'Absolute Total Monosaccharide C'!$E$2:$T$999,11)</f>
        <v>0.011056</v>
      </c>
      <c r="N413" s="8">
        <f>VLOOKUP(A413,'Absolute Total Monosaccharide C'!$E$2:$T$999,12)</f>
        <v>0</v>
      </c>
      <c r="O413" s="8">
        <f>VLOOKUP(A413,'Absolute Total Monosaccharide C'!$E$2:$T$999,13)</f>
        <v>0</v>
      </c>
      <c r="P413" s="8">
        <f>VLOOKUP(A413,'Absolute Total Monosaccharide C'!$E$2:$T$999,14)</f>
        <v>0</v>
      </c>
      <c r="Q413" s="8">
        <f>VLOOKUP(A413,'Absolute Total Monosaccharide C'!$E$2:$T$999,15)</f>
        <v>0</v>
      </c>
      <c r="R413" s="8">
        <f>VLOOKUP(A413,'Absolute Total Monosaccharide C'!$E$2:$T$999,16)</f>
        <v>0.000357</v>
      </c>
      <c r="S413" s="110">
        <f>VLOOKUP(A413,'Absolute Total Monosaccharide C'!$E$2:$T$999,2)</f>
        <v>10.16</v>
      </c>
      <c r="U413" s="8">
        <f t="shared" si="1"/>
        <v>0.00544</v>
      </c>
      <c r="V413" s="2">
        <f t="shared" si="2"/>
        <v>606</v>
      </c>
      <c r="W413" s="8">
        <f t="shared" si="3"/>
        <v>565</v>
      </c>
      <c r="X413" s="8">
        <f t="shared" si="4"/>
        <v>512</v>
      </c>
      <c r="Y413" s="8">
        <f t="shared" si="5"/>
        <v>304</v>
      </c>
      <c r="Z413" s="8">
        <f t="shared" si="6"/>
        <v>480</v>
      </c>
      <c r="AA413" s="8">
        <f t="shared" si="7"/>
        <v>1077</v>
      </c>
      <c r="AB413" s="8">
        <f t="shared" si="8"/>
        <v>869</v>
      </c>
    </row>
    <row r="414" hidden="1">
      <c r="A414" s="2" t="s">
        <v>1400</v>
      </c>
      <c r="B414" s="8" t="str">
        <f>VLOOKUP(A414,'Food Encyclopedia'!$C$2:$K$999,3)&amp;","&amp;VLOOKUP(A414,'Food Encyclopedia'!$C$2:$K$999,4)&amp;","&amp;VLOOKUP(A414,'Food Encyclopedia'!$C$2:$K$999,5)&amp;","&amp;VLOOKUP(A414,'Food Encyclopedia'!$C$2:$K$999,6)</f>
        <v>Cereal, multi-grain, NA, fresh,Barbara's,Original Multigrain Spoonfuls Cereal,Grain Products</v>
      </c>
      <c r="C414" s="8" t="str">
        <f>VLOOKUP(A414,'Food Encyclopedia'!$C$2:$K$999,6)</f>
        <v>Grain Products</v>
      </c>
      <c r="D414" s="8" t="str">
        <f>VLOOKUP(A414,'Food Encyclopedia'!$C$2:$K$999,7)</f>
        <v>Cereal</v>
      </c>
      <c r="E414" s="8">
        <f>VLOOKUP(A414,'Absolute Total Monosaccharide C'!$E$2:$T$999,3)</f>
        <v>0.576174</v>
      </c>
      <c r="F414" s="8">
        <f>VLOOKUP(A414,'Absolute Total Monosaccharide C'!$E$2:$T$999,4)</f>
        <v>0.003287</v>
      </c>
      <c r="G414" s="8">
        <f>VLOOKUP(A414,'Absolute Total Monosaccharide C'!$E$2:$T$999,5)</f>
        <v>0.02427</v>
      </c>
      <c r="H414" s="8">
        <f>VLOOKUP(A414,'Absolute Total Monosaccharide C'!$E$2:$T$999,6)</f>
        <v>0.007921</v>
      </c>
      <c r="I414" s="110">
        <f>VLOOKUP(A414,'Absolute Total Monosaccharide C'!$E$2:$T$999,7)</f>
        <v>0.01191</v>
      </c>
      <c r="J414" s="8">
        <f>VLOOKUP(A414,'Absolute Total Monosaccharide C'!$E$2:$T$999,8)</f>
        <v>0.000462</v>
      </c>
      <c r="K414" s="111">
        <f>VLOOKUP(A414,'Absolute Total Monosaccharide C'!$E$2:$T$999,9)</f>
        <v>0.0000799</v>
      </c>
      <c r="L414" s="111">
        <f>VLOOKUP(A414,'Absolute Total Monosaccharide C'!$E$2:$T$999,10)</f>
        <v>0.0000645</v>
      </c>
      <c r="M414" s="8">
        <f>VLOOKUP(A414,'Absolute Total Monosaccharide C'!$E$2:$T$999,11)</f>
        <v>0</v>
      </c>
      <c r="N414" s="8">
        <f>VLOOKUP(A414,'Absolute Total Monosaccharide C'!$E$2:$T$999,12)</f>
        <v>0</v>
      </c>
      <c r="O414" s="8">
        <f>VLOOKUP(A414,'Absolute Total Monosaccharide C'!$E$2:$T$999,13)</f>
        <v>0</v>
      </c>
      <c r="P414" s="8">
        <f>VLOOKUP(A414,'Absolute Total Monosaccharide C'!$E$2:$T$999,14)</f>
        <v>0.00071</v>
      </c>
      <c r="Q414" s="8">
        <f>VLOOKUP(A414,'Absolute Total Monosaccharide C'!$E$2:$T$999,15)</f>
        <v>0</v>
      </c>
      <c r="R414" s="8">
        <f>VLOOKUP(A414,'Absolute Total Monosaccharide C'!$E$2:$T$999,16)</f>
        <v>0.00045</v>
      </c>
      <c r="S414" s="110">
        <f>VLOOKUP(A414,'Absolute Total Monosaccharide C'!$E$2:$T$999,2)</f>
        <v>9.656</v>
      </c>
      <c r="U414" s="8">
        <f t="shared" si="1"/>
        <v>0.019831</v>
      </c>
      <c r="V414" s="2">
        <f t="shared" si="2"/>
        <v>344</v>
      </c>
      <c r="W414" s="8">
        <f t="shared" si="3"/>
        <v>297</v>
      </c>
      <c r="X414" s="8">
        <f t="shared" si="4"/>
        <v>278</v>
      </c>
      <c r="Y414" s="8">
        <f t="shared" si="5"/>
        <v>589</v>
      </c>
      <c r="Z414" s="8">
        <f t="shared" si="6"/>
        <v>556</v>
      </c>
      <c r="AA414" s="8">
        <f t="shared" si="7"/>
        <v>575</v>
      </c>
      <c r="AB414" s="8">
        <f t="shared" si="8"/>
        <v>886</v>
      </c>
    </row>
    <row r="415" hidden="1">
      <c r="A415" s="2" t="s">
        <v>1344</v>
      </c>
      <c r="B415" s="8" t="str">
        <f>VLOOKUP(A415,'Food Encyclopedia'!$C$2:$K$999,3)&amp;","&amp;VLOOKUP(A415,'Food Encyclopedia'!$C$2:$K$999,4)&amp;","&amp;VLOOKUP(A415,'Food Encyclopedia'!$C$2:$K$999,5)&amp;","&amp;VLOOKUP(A415,'Food Encyclopedia'!$C$2:$K$999,6)</f>
        <v>Spread, Tahini, NA, NA, fresh,Artisana Organics,Artisana Organics: Raw Tahini, Sesame seed butter,Beans, Peas, Legumes, Nuts, Seeds</v>
      </c>
      <c r="C415" s="8" t="str">
        <f>VLOOKUP(A415,'Food Encyclopedia'!$C$2:$K$999,6)</f>
        <v>Beans, Peas, Legumes, Nuts, Seeds</v>
      </c>
      <c r="D415" s="8" t="str">
        <f>VLOOKUP(A415,'Food Encyclopedia'!$C$2:$K$999,7)</f>
        <v>Fats</v>
      </c>
      <c r="E415" s="8">
        <f>VLOOKUP(A415,'Absolute Total Monosaccharide C'!$E$2:$T$999,3)</f>
        <v>0.014997</v>
      </c>
      <c r="F415" s="8">
        <f>VLOOKUP(A415,'Absolute Total Monosaccharide C'!$E$2:$T$999,4)</f>
        <v>0.006607</v>
      </c>
      <c r="G415" s="8">
        <f>VLOOKUP(A415,'Absolute Total Monosaccharide C'!$E$2:$T$999,5)</f>
        <v>0.002388</v>
      </c>
      <c r="H415" s="8">
        <f>VLOOKUP(A415,'Absolute Total Monosaccharide C'!$E$2:$T$999,6)</f>
        <v>0.001934</v>
      </c>
      <c r="I415" s="110">
        <f>VLOOKUP(A415,'Absolute Total Monosaccharide C'!$E$2:$T$999,7)</f>
        <v>0.009662</v>
      </c>
      <c r="J415" s="8">
        <f>VLOOKUP(A415,'Absolute Total Monosaccharide C'!$E$2:$T$999,8)</f>
        <v>0.00028</v>
      </c>
      <c r="K415" s="8">
        <f>VLOOKUP(A415,'Absolute Total Monosaccharide C'!$E$2:$T$999,9)</f>
        <v>0.000315</v>
      </c>
      <c r="L415" s="111">
        <f>VLOOKUP(A415,'Absolute Total Monosaccharide C'!$E$2:$T$999,10)</f>
        <v>0.0000563</v>
      </c>
      <c r="M415" s="8">
        <f>VLOOKUP(A415,'Absolute Total Monosaccharide C'!$E$2:$T$999,11)</f>
        <v>0.00031</v>
      </c>
      <c r="N415" s="8">
        <f>VLOOKUP(A415,'Absolute Total Monosaccharide C'!$E$2:$T$999,12)</f>
        <v>0</v>
      </c>
      <c r="O415" s="8">
        <f>VLOOKUP(A415,'Absolute Total Monosaccharide C'!$E$2:$T$999,13)</f>
        <v>0</v>
      </c>
      <c r="P415" s="8">
        <f>VLOOKUP(A415,'Absolute Total Monosaccharide C'!$E$2:$T$999,14)</f>
        <v>0.007138</v>
      </c>
      <c r="Q415" s="8">
        <f>VLOOKUP(A415,'Absolute Total Monosaccharide C'!$E$2:$T$999,15)</f>
        <v>0</v>
      </c>
      <c r="R415" s="8">
        <f>VLOOKUP(A415,'Absolute Total Monosaccharide C'!$E$2:$T$999,16)</f>
        <v>0.000449</v>
      </c>
      <c r="S415" s="110">
        <f>VLOOKUP(A415,'Absolute Total Monosaccharide C'!$E$2:$T$999,2)</f>
        <v>9.801</v>
      </c>
      <c r="U415" s="8">
        <f t="shared" si="1"/>
        <v>0.011596</v>
      </c>
      <c r="V415" s="2">
        <f t="shared" si="2"/>
        <v>481</v>
      </c>
      <c r="W415" s="8">
        <f t="shared" si="3"/>
        <v>370</v>
      </c>
      <c r="X415" s="8">
        <f t="shared" si="4"/>
        <v>539</v>
      </c>
      <c r="Y415" s="8">
        <f t="shared" si="5"/>
        <v>524</v>
      </c>
      <c r="Z415" s="8">
        <f t="shared" si="6"/>
        <v>485</v>
      </c>
      <c r="AA415" s="8">
        <f t="shared" si="7"/>
        <v>909</v>
      </c>
      <c r="AB415" s="8">
        <f t="shared" si="8"/>
        <v>894</v>
      </c>
    </row>
    <row r="416" hidden="1">
      <c r="A416" s="2" t="s">
        <v>1225</v>
      </c>
      <c r="B416" s="8" t="str">
        <f>VLOOKUP(A416,'Food Encyclopedia'!$C$2:$K$999,3)&amp;","&amp;VLOOKUP(A416,'Food Encyclopedia'!$C$2:$K$999,4)&amp;","&amp;VLOOKUP(A416,'Food Encyclopedia'!$C$2:$K$999,5)&amp;","&amp;VLOOKUP(A416,'Food Encyclopedia'!$C$2:$K$999,6)</f>
        <v>Sorghum, NA, whole grain, dried,Bob's Red Mill,Whole Grin Sorghym: The Traditional Grain of India,Grain Products</v>
      </c>
      <c r="C416" s="8" t="str">
        <f>VLOOKUP(A416,'Food Encyclopedia'!$C$2:$K$999,6)</f>
        <v>Grain Products</v>
      </c>
      <c r="D416" s="8" t="str">
        <f>VLOOKUP(A416,'Food Encyclopedia'!$C$2:$K$999,7)</f>
        <v>Grains</v>
      </c>
      <c r="E416" s="8">
        <f>VLOOKUP(A416,'Absolute Total Monosaccharide C'!$E$2:$T$999,3)</f>
        <v>0.64114</v>
      </c>
      <c r="F416" s="8">
        <f>VLOOKUP(A416,'Absolute Total Monosaccharide C'!$E$2:$T$999,4)</f>
        <v>0.004114</v>
      </c>
      <c r="G416" s="8">
        <f>VLOOKUP(A416,'Absolute Total Monosaccharide C'!$E$2:$T$999,5)</f>
        <v>0.003068</v>
      </c>
      <c r="H416" s="8">
        <f>VLOOKUP(A416,'Absolute Total Monosaccharide C'!$E$2:$T$999,6)</f>
        <v>0.004482</v>
      </c>
      <c r="I416" s="110">
        <f>VLOOKUP(A416,'Absolute Total Monosaccharide C'!$E$2:$T$999,7)</f>
        <v>0.00975</v>
      </c>
      <c r="J416" s="8">
        <f>VLOOKUP(A416,'Absolute Total Monosaccharide C'!$E$2:$T$999,8)</f>
        <v>0.000557</v>
      </c>
      <c r="K416" s="8">
        <f>VLOOKUP(A416,'Absolute Total Monosaccharide C'!$E$2:$T$999,9)</f>
        <v>0.00011</v>
      </c>
      <c r="L416" s="8">
        <f>VLOOKUP(A416,'Absolute Total Monosaccharide C'!$E$2:$T$999,10)</f>
        <v>0.000176</v>
      </c>
      <c r="M416" s="8">
        <f>VLOOKUP(A416,'Absolute Total Monosaccharide C'!$E$2:$T$999,11)</f>
        <v>0.000233</v>
      </c>
      <c r="N416" s="8">
        <f>VLOOKUP(A416,'Absolute Total Monosaccharide C'!$E$2:$T$999,12)</f>
        <v>0</v>
      </c>
      <c r="O416" s="8">
        <f>VLOOKUP(A416,'Absolute Total Monosaccharide C'!$E$2:$T$999,13)</f>
        <v>0</v>
      </c>
      <c r="P416" s="8">
        <f>VLOOKUP(A416,'Absolute Total Monosaccharide C'!$E$2:$T$999,14)</f>
        <v>0.000471</v>
      </c>
      <c r="Q416" s="8">
        <f>VLOOKUP(A416,'Absolute Total Monosaccharide C'!$E$2:$T$999,15)</f>
        <v>0</v>
      </c>
      <c r="R416" s="8">
        <f>VLOOKUP(A416,'Absolute Total Monosaccharide C'!$E$2:$T$999,16)</f>
        <v>0.000354</v>
      </c>
      <c r="S416" s="110">
        <f>VLOOKUP(A416,'Absolute Total Monosaccharide C'!$E$2:$T$999,2)</f>
        <v>10.379</v>
      </c>
      <c r="U416" s="8">
        <f t="shared" si="1"/>
        <v>0.014232</v>
      </c>
      <c r="V416" s="2">
        <f t="shared" si="2"/>
        <v>435</v>
      </c>
      <c r="W416" s="8">
        <f t="shared" si="3"/>
        <v>364</v>
      </c>
      <c r="X416" s="8">
        <f t="shared" si="4"/>
        <v>400</v>
      </c>
      <c r="Y416" s="8">
        <f t="shared" si="5"/>
        <v>530</v>
      </c>
      <c r="Z416" s="8">
        <f t="shared" si="6"/>
        <v>538</v>
      </c>
      <c r="AA416" s="8">
        <f t="shared" si="7"/>
        <v>764</v>
      </c>
      <c r="AB416" s="8">
        <f t="shared" si="8"/>
        <v>894</v>
      </c>
    </row>
    <row r="417" hidden="1">
      <c r="A417" s="2" t="s">
        <v>1004</v>
      </c>
      <c r="B417" s="8" t="str">
        <f>VLOOKUP(A417,'Food Encyclopedia'!$C$2:$K$999,3)&amp;","&amp;VLOOKUP(A417,'Food Encyclopedia'!$C$2:$K$999,4)&amp;","&amp;VLOOKUP(A417,'Food Encyclopedia'!$C$2:$K$999,5)&amp;","&amp;VLOOKUP(A417,'Food Encyclopedia'!$C$2:$K$999,6)</f>
        <v>Organic fruit &amp; vegetable puree, commercial product, pouch,Pumpkin Tree,Peter Rabbit Organics: banana, raspberry &amp; blueberry,Fruits</v>
      </c>
      <c r="C417" s="8" t="str">
        <f>VLOOKUP(A417,'Food Encyclopedia'!$C$2:$K$999,6)</f>
        <v>Fruits</v>
      </c>
      <c r="D417" s="8" t="str">
        <f>VLOOKUP(A417,'Food Encyclopedia'!$C$2:$K$999,7)</f>
        <v>Commercial weaning</v>
      </c>
      <c r="E417" s="8">
        <f>VLOOKUP(A417,'Absolute Total Monosaccharide C'!$E$2:$T$999,3)</f>
        <v>0.427296</v>
      </c>
      <c r="F417" s="8">
        <f>VLOOKUP(A417,'Absolute Total Monosaccharide C'!$E$2:$T$999,4)</f>
        <v>0.003378</v>
      </c>
      <c r="G417" s="8">
        <f>VLOOKUP(A417,'Absolute Total Monosaccharide C'!$E$2:$T$999,5)</f>
        <v>0.112825</v>
      </c>
      <c r="H417" s="8">
        <f>VLOOKUP(A417,'Absolute Total Monosaccharide C'!$E$2:$T$999,6)</f>
        <v>0.003467</v>
      </c>
      <c r="I417" s="110">
        <f>VLOOKUP(A417,'Absolute Total Monosaccharide C'!$E$2:$T$999,7)</f>
        <v>0.002741</v>
      </c>
      <c r="J417" s="8">
        <f>VLOOKUP(A417,'Absolute Total Monosaccharide C'!$E$2:$T$999,8)</f>
        <v>0</v>
      </c>
      <c r="K417" s="8">
        <f>VLOOKUP(A417,'Absolute Total Monosaccharide C'!$E$2:$T$999,9)</f>
        <v>0.000499</v>
      </c>
      <c r="L417" s="8">
        <f>VLOOKUP(A417,'Absolute Total Monosaccharide C'!$E$2:$T$999,10)</f>
        <v>0</v>
      </c>
      <c r="M417" s="8">
        <f>VLOOKUP(A417,'Absolute Total Monosaccharide C'!$E$2:$T$999,11)</f>
        <v>0.011164</v>
      </c>
      <c r="N417" s="8">
        <f>VLOOKUP(A417,'Absolute Total Monosaccharide C'!$E$2:$T$999,12)</f>
        <v>0</v>
      </c>
      <c r="O417" s="8">
        <f>VLOOKUP(A417,'Absolute Total Monosaccharide C'!$E$2:$T$999,13)</f>
        <v>0</v>
      </c>
      <c r="P417" s="8">
        <f>VLOOKUP(A417,'Absolute Total Monosaccharide C'!$E$2:$T$999,14)</f>
        <v>0.00515</v>
      </c>
      <c r="Q417" s="8">
        <f>VLOOKUP(A417,'Absolute Total Monosaccharide C'!$E$2:$T$999,15)</f>
        <v>0</v>
      </c>
      <c r="R417" s="8">
        <f>VLOOKUP(A417,'Absolute Total Monosaccharide C'!$E$2:$T$999,16)</f>
        <v>0.000269</v>
      </c>
      <c r="S417" s="110">
        <f>VLOOKUP(A417,'Absolute Total Monosaccharide C'!$E$2:$T$999,2)</f>
        <v>10.03</v>
      </c>
      <c r="U417" s="8">
        <f t="shared" si="1"/>
        <v>0.006208</v>
      </c>
      <c r="V417" s="2">
        <f t="shared" si="2"/>
        <v>597</v>
      </c>
      <c r="W417" s="8">
        <f t="shared" si="3"/>
        <v>580</v>
      </c>
      <c r="X417" s="8">
        <f t="shared" si="4"/>
        <v>438</v>
      </c>
      <c r="Y417" s="8">
        <f t="shared" si="5"/>
        <v>301</v>
      </c>
      <c r="Z417" s="8">
        <f t="shared" si="6"/>
        <v>439</v>
      </c>
      <c r="AA417" s="8">
        <f t="shared" si="7"/>
        <v>1018</v>
      </c>
      <c r="AB417" s="8">
        <f t="shared" si="8"/>
        <v>881</v>
      </c>
    </row>
    <row r="418" hidden="1">
      <c r="A418" s="2" t="s">
        <v>1085</v>
      </c>
      <c r="B418" s="8" t="str">
        <f>VLOOKUP(A418,'Food Encyclopedia'!$C$2:$K$999,3)&amp;","&amp;VLOOKUP(A418,'Food Encyclopedia'!$C$2:$K$999,4)&amp;","&amp;VLOOKUP(A418,'Food Encyclopedia'!$C$2:$K$999,5)&amp;","&amp;VLOOKUP(A418,'Food Encyclopedia'!$C$2:$K$999,6)</f>
        <v>baby food blend, commercial product, pouch,Gerber,Banana (2/3), blueberries (14), Toddler (12+ months),Fruits</v>
      </c>
      <c r="C418" s="8" t="str">
        <f>VLOOKUP(A418,'Food Encyclopedia'!$C$2:$K$999,6)</f>
        <v>Fruits</v>
      </c>
      <c r="D418" s="8" t="str">
        <f>VLOOKUP(A418,'Food Encyclopedia'!$C$2:$K$999,7)</f>
        <v>Commercial weaning</v>
      </c>
      <c r="E418" s="8">
        <f>VLOOKUP(A418,'Absolute Total Monosaccharide C'!$E$2:$T$999,3)</f>
        <v>0.455729</v>
      </c>
      <c r="F418" s="8">
        <f>VLOOKUP(A418,'Absolute Total Monosaccharide C'!$E$2:$T$999,4)</f>
        <v>0.004121</v>
      </c>
      <c r="G418" s="8">
        <f>VLOOKUP(A418,'Absolute Total Monosaccharide C'!$E$2:$T$999,5)</f>
        <v>0.083173</v>
      </c>
      <c r="H418" s="8">
        <f>VLOOKUP(A418,'Absolute Total Monosaccharide C'!$E$2:$T$999,6)</f>
        <v>0.003993</v>
      </c>
      <c r="I418" s="110">
        <f>VLOOKUP(A418,'Absolute Total Monosaccharide C'!$E$2:$T$999,7)</f>
        <v>0.002946</v>
      </c>
      <c r="J418" s="8">
        <f>VLOOKUP(A418,'Absolute Total Monosaccharide C'!$E$2:$T$999,8)</f>
        <v>0</v>
      </c>
      <c r="K418" s="8">
        <f>VLOOKUP(A418,'Absolute Total Monosaccharide C'!$E$2:$T$999,9)</f>
        <v>0.000417</v>
      </c>
      <c r="L418" s="8">
        <f>VLOOKUP(A418,'Absolute Total Monosaccharide C'!$E$2:$T$999,10)</f>
        <v>0</v>
      </c>
      <c r="M418" s="8">
        <f>VLOOKUP(A418,'Absolute Total Monosaccharide C'!$E$2:$T$999,11)</f>
        <v>0.010623</v>
      </c>
      <c r="N418" s="8">
        <f>VLOOKUP(A418,'Absolute Total Monosaccharide C'!$E$2:$T$999,12)</f>
        <v>0</v>
      </c>
      <c r="O418" s="8">
        <f>VLOOKUP(A418,'Absolute Total Monosaccharide C'!$E$2:$T$999,13)</f>
        <v>0</v>
      </c>
      <c r="P418" s="8">
        <f>VLOOKUP(A418,'Absolute Total Monosaccharide C'!$E$2:$T$999,14)</f>
        <v>0.003919</v>
      </c>
      <c r="Q418" s="8">
        <f>VLOOKUP(A418,'Absolute Total Monosaccharide C'!$E$2:$T$999,15)</f>
        <v>0</v>
      </c>
      <c r="R418" s="8">
        <f>VLOOKUP(A418,'Absolute Total Monosaccharide C'!$E$2:$T$999,16)</f>
        <v>0.000276</v>
      </c>
      <c r="S418" s="110">
        <f>VLOOKUP(A418,'Absolute Total Monosaccharide C'!$E$2:$T$999,2)</f>
        <v>10.11</v>
      </c>
      <c r="U418" s="8">
        <f t="shared" si="1"/>
        <v>0.006939</v>
      </c>
      <c r="V418" s="2">
        <f t="shared" si="2"/>
        <v>584</v>
      </c>
      <c r="W418" s="8">
        <f t="shared" si="3"/>
        <v>572</v>
      </c>
      <c r="X418" s="8">
        <f t="shared" si="4"/>
        <v>422</v>
      </c>
      <c r="Y418" s="8">
        <f t="shared" si="5"/>
        <v>311</v>
      </c>
      <c r="Z418" s="8">
        <f t="shared" si="6"/>
        <v>457</v>
      </c>
      <c r="AA418" s="8">
        <f t="shared" si="7"/>
        <v>994</v>
      </c>
      <c r="AB418" s="8">
        <f t="shared" si="8"/>
        <v>883</v>
      </c>
    </row>
    <row r="419" hidden="1">
      <c r="A419" s="2" t="s">
        <v>848</v>
      </c>
      <c r="B419" s="8" t="str">
        <f>VLOOKUP(A419,'Food Encyclopedia'!$C$2:$K$999,3)&amp;","&amp;VLOOKUP(A419,'Food Encyclopedia'!$C$2:$K$999,4)&amp;","&amp;VLOOKUP(A419,'Food Encyclopedia'!$C$2:$K$999,5)&amp;","&amp;VLOOKUP(A419,'Food Encyclopedia'!$C$2:$K$999,6)</f>
        <v>Organic Baby Food, commercial product, precooked, pouch,Organics Happy Baby,Bananas (2/5), plums (1/2), granola (2 tsp), water (5 tsp), Stage 2 (6+ months) meal,Fruits</v>
      </c>
      <c r="C419" s="8" t="str">
        <f>VLOOKUP(A419,'Food Encyclopedia'!$C$2:$K$999,6)</f>
        <v>Fruits</v>
      </c>
      <c r="D419" s="8" t="str">
        <f>VLOOKUP(A419,'Food Encyclopedia'!$C$2:$K$999,7)</f>
        <v>Commercial weaning</v>
      </c>
      <c r="E419" s="8">
        <f>VLOOKUP(A419,'Absolute Total Monosaccharide C'!$E$2:$T$999,3)</f>
        <v>0.399083</v>
      </c>
      <c r="F419" s="8">
        <f>VLOOKUP(A419,'Absolute Total Monosaccharide C'!$E$2:$T$999,4)</f>
        <v>0.008895</v>
      </c>
      <c r="G419" s="8">
        <f>VLOOKUP(A419,'Absolute Total Monosaccharide C'!$E$2:$T$999,5)</f>
        <v>0.094706</v>
      </c>
      <c r="H419" s="8">
        <f>VLOOKUP(A419,'Absolute Total Monosaccharide C'!$E$2:$T$999,6)</f>
        <v>0.003162</v>
      </c>
      <c r="I419" s="110">
        <f>VLOOKUP(A419,'Absolute Total Monosaccharide C'!$E$2:$T$999,7)</f>
        <v>0.004463</v>
      </c>
      <c r="J419" s="8">
        <f>VLOOKUP(A419,'Absolute Total Monosaccharide C'!$E$2:$T$999,8)</f>
        <v>0</v>
      </c>
      <c r="K419" s="8">
        <f>VLOOKUP(A419,'Absolute Total Monosaccharide C'!$E$2:$T$999,9)</f>
        <v>0.000372</v>
      </c>
      <c r="L419" s="8">
        <f>VLOOKUP(A419,'Absolute Total Monosaccharide C'!$E$2:$T$999,10)</f>
        <v>0</v>
      </c>
      <c r="M419" s="8">
        <f>VLOOKUP(A419,'Absolute Total Monosaccharide C'!$E$2:$T$999,11)</f>
        <v>0.007219</v>
      </c>
      <c r="N419" s="8">
        <f>VLOOKUP(A419,'Absolute Total Monosaccharide C'!$E$2:$T$999,12)</f>
        <v>0</v>
      </c>
      <c r="O419" s="8">
        <f>VLOOKUP(A419,'Absolute Total Monosaccharide C'!$E$2:$T$999,13)</f>
        <v>0</v>
      </c>
      <c r="P419" s="8">
        <f>VLOOKUP(A419,'Absolute Total Monosaccharide C'!$E$2:$T$999,14)</f>
        <v>0.002992</v>
      </c>
      <c r="Q419" s="8">
        <f>VLOOKUP(A419,'Absolute Total Monosaccharide C'!$E$2:$T$999,15)</f>
        <v>0</v>
      </c>
      <c r="R419" s="8">
        <f>VLOOKUP(A419,'Absolute Total Monosaccharide C'!$E$2:$T$999,16)</f>
        <v>0</v>
      </c>
      <c r="S419" s="110">
        <f>VLOOKUP(A419,'Absolute Total Monosaccharide C'!$E$2:$T$999,2)</f>
        <v>9.98</v>
      </c>
      <c r="T419" s="2">
        <v>0.95064027</v>
      </c>
      <c r="U419" s="8">
        <f t="shared" si="1"/>
        <v>0.007625</v>
      </c>
      <c r="V419" s="2">
        <f t="shared" si="2"/>
        <v>572</v>
      </c>
      <c r="W419" s="8">
        <f t="shared" si="3"/>
        <v>533</v>
      </c>
      <c r="X419" s="8">
        <f t="shared" si="4"/>
        <v>460</v>
      </c>
      <c r="Y419" s="8">
        <f t="shared" si="5"/>
        <v>363</v>
      </c>
      <c r="Z419" s="8">
        <f t="shared" si="6"/>
        <v>472</v>
      </c>
      <c r="AA419" s="8">
        <f t="shared" si="7"/>
        <v>993</v>
      </c>
      <c r="AB419" s="8">
        <f t="shared" si="8"/>
        <v>896</v>
      </c>
    </row>
    <row r="420" hidden="1">
      <c r="A420" s="2" t="s">
        <v>309</v>
      </c>
      <c r="B420" s="8" t="str">
        <f>VLOOKUP(A420,'Food Encyclopedia'!$C$2:$K$999,3)&amp;","&amp;VLOOKUP(A420,'Food Encyclopedia'!$C$2:$K$999,4)&amp;","&amp;VLOOKUP(A420,'Food Encyclopedia'!$C$2:$K$999,5)&amp;","&amp;VLOOKUP(A420,'Food Encyclopedia'!$C$2:$K$999,6)</f>
        <v>Melon, watermelon, mini seedless, flesh, fresh,Good Life Organics,,Fruits</v>
      </c>
      <c r="C420" s="8" t="str">
        <f>VLOOKUP(A420,'Food Encyclopedia'!$C$2:$K$999,6)</f>
        <v>Fruits</v>
      </c>
      <c r="D420" s="8" t="str">
        <f>VLOOKUP(A420,'Food Encyclopedia'!$C$2:$K$999,7)</f>
        <v>Fruit</v>
      </c>
      <c r="E420" s="8">
        <f>VLOOKUP(A420,'Absolute Total Monosaccharide C'!$E$2:$T$999,3)</f>
        <v>0.285856</v>
      </c>
      <c r="F420" s="8">
        <f>VLOOKUP(A420,'Absolute Total Monosaccharide C'!$E$2:$T$999,4)</f>
        <v>0.010152</v>
      </c>
      <c r="G420" s="8">
        <f>VLOOKUP(A420,'Absolute Total Monosaccharide C'!$E$2:$T$999,5)</f>
        <v>0.307955</v>
      </c>
      <c r="H420" s="8">
        <f>VLOOKUP(A420,'Absolute Total Monosaccharide C'!$E$2:$T$999,6)</f>
        <v>0.005851</v>
      </c>
      <c r="I420" s="110">
        <f>VLOOKUP(A420,'Absolute Total Monosaccharide C'!$E$2:$T$999,7)</f>
        <v>0.003153</v>
      </c>
      <c r="J420" s="8">
        <f>VLOOKUP(A420,'Absolute Total Monosaccharide C'!$E$2:$T$999,8)</f>
        <v>0.001038</v>
      </c>
      <c r="K420" s="8">
        <f>VLOOKUP(A420,'Absolute Total Monosaccharide C'!$E$2:$T$999,9)</f>
        <v>0.000266</v>
      </c>
      <c r="L420" s="8">
        <f>VLOOKUP(A420,'Absolute Total Monosaccharide C'!$E$2:$T$999,10)</f>
        <v>0</v>
      </c>
      <c r="M420" s="8">
        <f>VLOOKUP(A420,'Absolute Total Monosaccharide C'!$E$2:$T$999,11)</f>
        <v>0.009887</v>
      </c>
      <c r="N420" s="8">
        <f>VLOOKUP(A420,'Absolute Total Monosaccharide C'!$E$2:$T$999,12)</f>
        <v>0</v>
      </c>
      <c r="O420" s="8">
        <f>VLOOKUP(A420,'Absolute Total Monosaccharide C'!$E$2:$T$999,13)</f>
        <v>0</v>
      </c>
      <c r="P420" s="8">
        <f>VLOOKUP(A420,'Absolute Total Monosaccharide C'!$E$2:$T$999,14)</f>
        <v>0</v>
      </c>
      <c r="Q420" s="8">
        <f>VLOOKUP(A420,'Absolute Total Monosaccharide C'!$E$2:$T$999,15)</f>
        <v>0.000241</v>
      </c>
      <c r="R420" s="8">
        <f>VLOOKUP(A420,'Absolute Total Monosaccharide C'!$E$2:$T$999,16)</f>
        <v>0</v>
      </c>
      <c r="S420" s="110">
        <f>VLOOKUP(A420,'Absolute Total Monosaccharide C'!$E$2:$T$999,2)</f>
        <v>10.01</v>
      </c>
      <c r="U420" s="8">
        <f t="shared" si="1"/>
        <v>0.009004</v>
      </c>
      <c r="V420" s="2">
        <f t="shared" si="2"/>
        <v>542</v>
      </c>
      <c r="W420" s="8">
        <f t="shared" si="3"/>
        <v>566</v>
      </c>
      <c r="X420" s="8">
        <f t="shared" si="4"/>
        <v>357</v>
      </c>
      <c r="Y420" s="8">
        <f t="shared" si="5"/>
        <v>326</v>
      </c>
      <c r="Z420" s="8">
        <f t="shared" si="6"/>
        <v>492</v>
      </c>
      <c r="AA420" s="8">
        <f t="shared" si="7"/>
        <v>923</v>
      </c>
      <c r="AB420" s="8">
        <f t="shared" si="8"/>
        <v>892</v>
      </c>
    </row>
    <row r="421" hidden="1">
      <c r="A421" s="2" t="s">
        <v>189</v>
      </c>
      <c r="B421" s="8" t="str">
        <f>VLOOKUP(A421,'Food Encyclopedia'!$C$2:$K$999,3)&amp;","&amp;VLOOKUP(A421,'Food Encyclopedia'!$C$2:$K$999,4)&amp;","&amp;VLOOKUP(A421,'Food Encyclopedia'!$C$2:$K$999,5)&amp;","&amp;VLOOKUP(A421,'Food Encyclopedia'!$C$2:$K$999,6)</f>
        <v>Banana, plaintain, flesh, fresh,Dole,,Fruits</v>
      </c>
      <c r="C421" s="8" t="str">
        <f>VLOOKUP(A421,'Food Encyclopedia'!$C$2:$K$999,6)</f>
        <v>Fruits</v>
      </c>
      <c r="D421" s="8" t="str">
        <f>VLOOKUP(A421,'Food Encyclopedia'!$C$2:$K$999,7)</f>
        <v>Fruit</v>
      </c>
      <c r="E421" s="8">
        <f>VLOOKUP(A421,'Absolute Total Monosaccharide C'!$E$2:$T$999,3)</f>
        <v>0.779704</v>
      </c>
      <c r="F421" s="8">
        <f>VLOOKUP(A421,'Absolute Total Monosaccharide C'!$E$2:$T$999,4)</f>
        <v>0.005718</v>
      </c>
      <c r="G421" s="8">
        <f>VLOOKUP(A421,'Absolute Total Monosaccharide C'!$E$2:$T$999,5)</f>
        <v>0.008291</v>
      </c>
      <c r="H421" s="8">
        <f>VLOOKUP(A421,'Absolute Total Monosaccharide C'!$E$2:$T$999,6)</f>
        <v>0.001677</v>
      </c>
      <c r="I421" s="110">
        <f>VLOOKUP(A421,'Absolute Total Monosaccharide C'!$E$2:$T$999,7)</f>
        <v>0.003495</v>
      </c>
      <c r="J421" s="8">
        <f>VLOOKUP(A421,'Absolute Total Monosaccharide C'!$E$2:$T$999,8)</f>
        <v>0.000854</v>
      </c>
      <c r="K421" s="111">
        <f>VLOOKUP(A421,'Absolute Total Monosaccharide C'!$E$2:$T$999,9)</f>
        <v>0.0000879</v>
      </c>
      <c r="L421" s="8">
        <f>VLOOKUP(A421,'Absolute Total Monosaccharide C'!$E$2:$T$999,10)</f>
        <v>0</v>
      </c>
      <c r="M421" s="8">
        <f>VLOOKUP(A421,'Absolute Total Monosaccharide C'!$E$2:$T$999,11)</f>
        <v>0.008998</v>
      </c>
      <c r="N421" s="8">
        <f>VLOOKUP(A421,'Absolute Total Monosaccharide C'!$E$2:$T$999,12)</f>
        <v>0</v>
      </c>
      <c r="O421" s="8">
        <f>VLOOKUP(A421,'Absolute Total Monosaccharide C'!$E$2:$T$999,13)</f>
        <v>0</v>
      </c>
      <c r="P421" s="8">
        <f>VLOOKUP(A421,'Absolute Total Monosaccharide C'!$E$2:$T$999,14)</f>
        <v>0</v>
      </c>
      <c r="Q421" s="8">
        <f>VLOOKUP(A421,'Absolute Total Monosaccharide C'!$E$2:$T$999,15)</f>
        <v>0</v>
      </c>
      <c r="R421" s="8">
        <f>VLOOKUP(A421,'Absolute Total Monosaccharide C'!$E$2:$T$999,16)</f>
        <v>0.00014</v>
      </c>
      <c r="S421" s="110">
        <f>VLOOKUP(A421,'Absolute Total Monosaccharide C'!$E$2:$T$999,2)</f>
        <v>10.29</v>
      </c>
      <c r="U421" s="8">
        <f t="shared" si="1"/>
        <v>0.005172</v>
      </c>
      <c r="V421" s="2">
        <f t="shared" si="2"/>
        <v>612</v>
      </c>
      <c r="W421" s="8">
        <f t="shared" si="3"/>
        <v>556</v>
      </c>
      <c r="X421" s="8">
        <f t="shared" si="4"/>
        <v>553</v>
      </c>
      <c r="Y421" s="8">
        <f t="shared" si="5"/>
        <v>340</v>
      </c>
      <c r="Z421" s="8">
        <f t="shared" si="6"/>
        <v>549</v>
      </c>
      <c r="AA421" s="8">
        <f t="shared" si="7"/>
        <v>1109</v>
      </c>
      <c r="AB421" s="8">
        <f t="shared" si="8"/>
        <v>896</v>
      </c>
    </row>
    <row r="422" hidden="1">
      <c r="A422" s="2" t="s">
        <v>1613</v>
      </c>
      <c r="B422" s="8" t="str">
        <f>VLOOKUP(A422,'Food Encyclopedia'!$C$2:$K$999,3)&amp;","&amp;VLOOKUP(A422,'Food Encyclopedia'!$C$2:$K$999,4)&amp;","&amp;VLOOKUP(A422,'Food Encyclopedia'!$C$2:$K$999,5)&amp;","&amp;VLOOKUP(A422,'Food Encyclopedia'!$C$2:$K$999,6)</f>
        <v>bread, flax, NA, fresh,Udis,Ancient Grain, Omega Flax and Fiber Bread,Grain Products</v>
      </c>
      <c r="C422" s="8" t="str">
        <f>VLOOKUP(A422,'Food Encyclopedia'!$C$2:$K$999,6)</f>
        <v>Grain Products</v>
      </c>
      <c r="D422" s="8" t="str">
        <f>VLOOKUP(A422,'Food Encyclopedia'!$C$2:$K$999,7)</f>
        <v>Bread</v>
      </c>
      <c r="E422" s="8">
        <f>VLOOKUP(A422,'Absolute Total Monosaccharide C'!$E$2:$T$999,3)</f>
        <v>0.466937</v>
      </c>
      <c r="F422" s="8">
        <f>VLOOKUP(A422,'Absolute Total Monosaccharide C'!$E$2:$T$999,4)</f>
        <v>0.007214</v>
      </c>
      <c r="G422" s="8">
        <f>VLOOKUP(A422,'Absolute Total Monosaccharide C'!$E$2:$T$999,5)</f>
        <v>0.007803</v>
      </c>
      <c r="H422" s="8">
        <f>VLOOKUP(A422,'Absolute Total Monosaccharide C'!$E$2:$T$999,6)</f>
        <v>0.002317</v>
      </c>
      <c r="I422" s="110">
        <f>VLOOKUP(A422,'Absolute Total Monosaccharide C'!$E$2:$T$999,7)</f>
        <v>0.007679</v>
      </c>
      <c r="J422" s="8">
        <f>VLOOKUP(A422,'Absolute Total Monosaccharide C'!$E$2:$T$999,8)</f>
        <v>0.001155</v>
      </c>
      <c r="K422" s="8">
        <f>VLOOKUP(A422,'Absolute Total Monosaccharide C'!$E$2:$T$999,9)</f>
        <v>0.00047</v>
      </c>
      <c r="L422" s="8">
        <f>VLOOKUP(A422,'Absolute Total Monosaccharide C'!$E$2:$T$999,10)</f>
        <v>0.000119</v>
      </c>
      <c r="M422" s="8">
        <f>VLOOKUP(A422,'Absolute Total Monosaccharide C'!$E$2:$T$999,11)</f>
        <v>0.000733</v>
      </c>
      <c r="N422" s="8">
        <f>VLOOKUP(A422,'Absolute Total Monosaccharide C'!$E$2:$T$999,12)</f>
        <v>0</v>
      </c>
      <c r="O422" s="8">
        <f>VLOOKUP(A422,'Absolute Total Monosaccharide C'!$E$2:$T$999,13)</f>
        <v>0</v>
      </c>
      <c r="P422" s="8">
        <f>VLOOKUP(A422,'Absolute Total Monosaccharide C'!$E$2:$T$999,14)</f>
        <v>0.003943</v>
      </c>
      <c r="Q422" s="8">
        <f>VLOOKUP(A422,'Absolute Total Monosaccharide C'!$E$2:$T$999,15)</f>
        <v>0</v>
      </c>
      <c r="R422" s="8">
        <f>VLOOKUP(A422,'Absolute Total Monosaccharide C'!$E$2:$T$999,16)</f>
        <v>0.000382</v>
      </c>
      <c r="S422" s="110">
        <f>VLOOKUP(A422,'Absolute Total Monosaccharide C'!$E$2:$T$999,2)</f>
        <v>10.421</v>
      </c>
      <c r="U422" s="8">
        <f t="shared" si="1"/>
        <v>0.009996</v>
      </c>
      <c r="V422" s="2">
        <f t="shared" si="2"/>
        <v>517</v>
      </c>
      <c r="W422" s="8">
        <f t="shared" si="3"/>
        <v>431</v>
      </c>
      <c r="X422" s="8">
        <f t="shared" si="4"/>
        <v>505</v>
      </c>
      <c r="Y422" s="8">
        <f t="shared" si="5"/>
        <v>484</v>
      </c>
      <c r="Z422" s="8">
        <f t="shared" si="6"/>
        <v>445</v>
      </c>
      <c r="AA422" s="8">
        <f t="shared" si="7"/>
        <v>936</v>
      </c>
      <c r="AB422" s="8">
        <f t="shared" si="8"/>
        <v>915</v>
      </c>
    </row>
    <row r="423" hidden="1">
      <c r="A423" s="2" t="s">
        <v>197</v>
      </c>
      <c r="B423" s="8" t="str">
        <f>VLOOKUP(A423,'Food Encyclopedia'!$C$2:$K$999,3)&amp;","&amp;VLOOKUP(A423,'Food Encyclopedia'!$C$2:$K$999,4)&amp;","&amp;VLOOKUP(A423,'Food Encyclopedia'!$C$2:$K$999,5)&amp;","&amp;VLOOKUP(A423,'Food Encyclopedia'!$C$2:$K$999,6)</f>
        <v>Banana, yellow, flesh, fresh,Dole,,Fruits</v>
      </c>
      <c r="C423" s="8" t="str">
        <f>VLOOKUP(A423,'Food Encyclopedia'!$C$2:$K$999,6)</f>
        <v>Fruits</v>
      </c>
      <c r="D423" s="8" t="str">
        <f>VLOOKUP(A423,'Food Encyclopedia'!$C$2:$K$999,7)</f>
        <v>Fruit</v>
      </c>
      <c r="E423" s="8">
        <f>VLOOKUP(A423,'Absolute Total Monosaccharide C'!$E$2:$T$999,3)</f>
        <v>0.587824</v>
      </c>
      <c r="F423" s="8">
        <f>VLOOKUP(A423,'Absolute Total Monosaccharide C'!$E$2:$T$999,4)</f>
        <v>0.005101</v>
      </c>
      <c r="G423" s="8">
        <f>VLOOKUP(A423,'Absolute Total Monosaccharide C'!$E$2:$T$999,5)</f>
        <v>0.076219</v>
      </c>
      <c r="H423" s="8">
        <f>VLOOKUP(A423,'Absolute Total Monosaccharide C'!$E$2:$T$999,6)</f>
        <v>0.001678</v>
      </c>
      <c r="I423" s="110">
        <f>VLOOKUP(A423,'Absolute Total Monosaccharide C'!$E$2:$T$999,7)</f>
        <v>0.002785</v>
      </c>
      <c r="J423" s="8">
        <f>VLOOKUP(A423,'Absolute Total Monosaccharide C'!$E$2:$T$999,8)</f>
        <v>0.000512</v>
      </c>
      <c r="K423" s="8">
        <f>VLOOKUP(A423,'Absolute Total Monosaccharide C'!$E$2:$T$999,9)</f>
        <v>0.000127</v>
      </c>
      <c r="L423" s="8">
        <f>VLOOKUP(A423,'Absolute Total Monosaccharide C'!$E$2:$T$999,10)</f>
        <v>0</v>
      </c>
      <c r="M423" s="8">
        <f>VLOOKUP(A423,'Absolute Total Monosaccharide C'!$E$2:$T$999,11)</f>
        <v>0.010255</v>
      </c>
      <c r="N423" s="8">
        <f>VLOOKUP(A423,'Absolute Total Monosaccharide C'!$E$2:$T$999,12)</f>
        <v>0</v>
      </c>
      <c r="O423" s="8">
        <f>VLOOKUP(A423,'Absolute Total Monosaccharide C'!$E$2:$T$999,13)</f>
        <v>0</v>
      </c>
      <c r="P423" s="8">
        <f>VLOOKUP(A423,'Absolute Total Monosaccharide C'!$E$2:$T$999,14)</f>
        <v>0.003338</v>
      </c>
      <c r="Q423" s="8">
        <f>VLOOKUP(A423,'Absolute Total Monosaccharide C'!$E$2:$T$999,15)</f>
        <v>0</v>
      </c>
      <c r="R423" s="8">
        <f>VLOOKUP(A423,'Absolute Total Monosaccharide C'!$E$2:$T$999,16)</f>
        <v>0</v>
      </c>
      <c r="S423" s="110">
        <f>VLOOKUP(A423,'Absolute Total Monosaccharide C'!$E$2:$T$999,2)</f>
        <v>10.47</v>
      </c>
      <c r="U423" s="8">
        <f t="shared" si="1"/>
        <v>0.004463</v>
      </c>
      <c r="V423" s="2">
        <f t="shared" si="2"/>
        <v>624</v>
      </c>
      <c r="W423" s="8">
        <f t="shared" si="3"/>
        <v>576</v>
      </c>
      <c r="X423" s="8">
        <f t="shared" si="4"/>
        <v>552</v>
      </c>
      <c r="Y423" s="8">
        <f t="shared" si="5"/>
        <v>320</v>
      </c>
      <c r="Z423" s="8">
        <f t="shared" si="6"/>
        <v>532</v>
      </c>
      <c r="AA423" s="8">
        <f t="shared" si="7"/>
        <v>1128</v>
      </c>
      <c r="AB423" s="8">
        <f t="shared" si="8"/>
        <v>896</v>
      </c>
    </row>
    <row r="424" hidden="1">
      <c r="A424" s="2" t="s">
        <v>1559</v>
      </c>
      <c r="B424" s="8" t="str">
        <f>VLOOKUP(A424,'Food Encyclopedia'!$C$2:$K$999,3)&amp;","&amp;VLOOKUP(A424,'Food Encyclopedia'!$C$2:$K$999,4)&amp;","&amp;VLOOKUP(A424,'Food Encyclopedia'!$C$2:$K$999,5)&amp;","&amp;VLOOKUP(A424,'Food Encyclopedia'!$C$2:$K$999,6)</f>
        <v>pecan, NA, NA, fresh,Nuggets foods,,Beans, Peas, Legumes, Nuts, Seeds</v>
      </c>
      <c r="C424" s="8" t="str">
        <f>VLOOKUP(A424,'Food Encyclopedia'!$C$2:$K$999,6)</f>
        <v>Beans, Peas, Legumes, Nuts, Seeds</v>
      </c>
      <c r="D424" s="8" t="str">
        <f>VLOOKUP(A424,'Food Encyclopedia'!$C$2:$K$999,7)</f>
        <v>Nuts/Seeds</v>
      </c>
      <c r="E424" s="8">
        <f>VLOOKUP(A424,'Absolute Total Monosaccharide C'!$E$2:$T$999,3)</f>
        <v>0.022116</v>
      </c>
      <c r="F424" s="8">
        <f>VLOOKUP(A424,'Absolute Total Monosaccharide C'!$E$2:$T$999,4)</f>
        <v>0.003754</v>
      </c>
      <c r="G424" s="8">
        <f>VLOOKUP(A424,'Absolute Total Monosaccharide C'!$E$2:$T$999,5)</f>
        <v>0.004453</v>
      </c>
      <c r="H424" s="8">
        <f>VLOOKUP(A424,'Absolute Total Monosaccharide C'!$E$2:$T$999,6)</f>
        <v>0.002434</v>
      </c>
      <c r="I424" s="110">
        <f>VLOOKUP(A424,'Absolute Total Monosaccharide C'!$E$2:$T$999,7)</f>
        <v>0.007719</v>
      </c>
      <c r="J424" s="8">
        <f>VLOOKUP(A424,'Absolute Total Monosaccharide C'!$E$2:$T$999,8)</f>
        <v>0.00086</v>
      </c>
      <c r="K424" s="8">
        <f>VLOOKUP(A424,'Absolute Total Monosaccharide C'!$E$2:$T$999,9)</f>
        <v>0.00042</v>
      </c>
      <c r="L424" s="111">
        <f>VLOOKUP(A424,'Absolute Total Monosaccharide C'!$E$2:$T$999,10)</f>
        <v>0.0000467</v>
      </c>
      <c r="M424" s="8">
        <f>VLOOKUP(A424,'Absolute Total Monosaccharide C'!$E$2:$T$999,11)</f>
        <v>0.000688</v>
      </c>
      <c r="N424" s="8">
        <f>VLOOKUP(A424,'Absolute Total Monosaccharide C'!$E$2:$T$999,12)</f>
        <v>0</v>
      </c>
      <c r="O424" s="8">
        <f>VLOOKUP(A424,'Absolute Total Monosaccharide C'!$E$2:$T$999,13)</f>
        <v>0</v>
      </c>
      <c r="P424" s="8">
        <f>VLOOKUP(A424,'Absolute Total Monosaccharide C'!$E$2:$T$999,14)</f>
        <v>0.0004</v>
      </c>
      <c r="Q424" s="8">
        <f>VLOOKUP(A424,'Absolute Total Monosaccharide C'!$E$2:$T$999,15)</f>
        <v>0</v>
      </c>
      <c r="R424" s="8">
        <f>VLOOKUP(A424,'Absolute Total Monosaccharide C'!$E$2:$T$999,16)</f>
        <v>0.000325</v>
      </c>
      <c r="S424" s="110">
        <f>VLOOKUP(A424,'Absolute Total Monosaccharide C'!$E$2:$T$999,2)</f>
        <v>10.588</v>
      </c>
      <c r="U424" s="8">
        <f t="shared" si="1"/>
        <v>0.010153</v>
      </c>
      <c r="V424" s="2">
        <f t="shared" si="2"/>
        <v>515</v>
      </c>
      <c r="W424" s="8">
        <f t="shared" si="3"/>
        <v>429</v>
      </c>
      <c r="X424" s="8">
        <f t="shared" si="4"/>
        <v>497</v>
      </c>
      <c r="Y424" s="8">
        <f t="shared" si="5"/>
        <v>488</v>
      </c>
      <c r="Z424" s="8">
        <f t="shared" si="6"/>
        <v>455</v>
      </c>
      <c r="AA424" s="8">
        <f t="shared" si="7"/>
        <v>926</v>
      </c>
      <c r="AB424" s="8">
        <f t="shared" si="8"/>
        <v>917</v>
      </c>
    </row>
    <row r="425" hidden="1">
      <c r="A425" s="2" t="s">
        <v>447</v>
      </c>
      <c r="B425" s="8" t="str">
        <f>VLOOKUP(A425,'Food Encyclopedia'!$C$2:$K$999,3)&amp;","&amp;VLOOKUP(A425,'Food Encyclopedia'!$C$2:$K$999,4)&amp;","&amp;VLOOKUP(A425,'Food Encyclopedia'!$C$2:$K$999,5)&amp;","&amp;VLOOKUP(A425,'Food Encyclopedia'!$C$2:$K$999,6)</f>
        <v>Potato, boomer gold, flesh, fresh,The little potato company,,Vegetables</v>
      </c>
      <c r="C425" s="8" t="str">
        <f>VLOOKUP(A425,'Food Encyclopedia'!$C$2:$K$999,6)</f>
        <v>Vegetables</v>
      </c>
      <c r="D425" s="8" t="str">
        <f>VLOOKUP(A425,'Food Encyclopedia'!$C$2:$K$999,7)</f>
        <v>Vegetable</v>
      </c>
      <c r="E425" s="8">
        <f>VLOOKUP(A425,'Absolute Total Monosaccharide C'!$E$2:$T$999,3)</f>
        <v>0.892638</v>
      </c>
      <c r="F425" s="8">
        <f>VLOOKUP(A425,'Absolute Total Monosaccharide C'!$E$2:$T$999,4)</f>
        <v>0.029411</v>
      </c>
      <c r="G425" s="8">
        <f>VLOOKUP(A425,'Absolute Total Monosaccharide C'!$E$2:$T$999,5)</f>
        <v>0</v>
      </c>
      <c r="H425" s="8">
        <f>VLOOKUP(A425,'Absolute Total Monosaccharide C'!$E$2:$T$999,6)</f>
        <v>0.004007</v>
      </c>
      <c r="I425" s="110">
        <f>VLOOKUP(A425,'Absolute Total Monosaccharide C'!$E$2:$T$999,7)</f>
        <v>0.005005</v>
      </c>
      <c r="J425" s="8">
        <f>VLOOKUP(A425,'Absolute Total Monosaccharide C'!$E$2:$T$999,8)</f>
        <v>0.000528</v>
      </c>
      <c r="K425" s="8">
        <f>VLOOKUP(A425,'Absolute Total Monosaccharide C'!$E$2:$T$999,9)</f>
        <v>0.000842</v>
      </c>
      <c r="L425" s="8">
        <f>VLOOKUP(A425,'Absolute Total Monosaccharide C'!$E$2:$T$999,10)</f>
        <v>0</v>
      </c>
      <c r="M425" s="8">
        <f>VLOOKUP(A425,'Absolute Total Monosaccharide C'!$E$2:$T$999,11)</f>
        <v>0.005619</v>
      </c>
      <c r="N425" s="8">
        <f>VLOOKUP(A425,'Absolute Total Monosaccharide C'!$E$2:$T$999,12)</f>
        <v>0</v>
      </c>
      <c r="O425" s="8">
        <f>VLOOKUP(A425,'Absolute Total Monosaccharide C'!$E$2:$T$999,13)</f>
        <v>0</v>
      </c>
      <c r="P425" s="8">
        <f>VLOOKUP(A425,'Absolute Total Monosaccharide C'!$E$2:$T$999,14)</f>
        <v>0.002857</v>
      </c>
      <c r="Q425" s="8">
        <f>VLOOKUP(A425,'Absolute Total Monosaccharide C'!$E$2:$T$999,15)</f>
        <v>0</v>
      </c>
      <c r="R425" s="8">
        <f>VLOOKUP(A425,'Absolute Total Monosaccharide C'!$E$2:$T$999,16)</f>
        <v>0.000478</v>
      </c>
      <c r="S425" s="110">
        <f>VLOOKUP(A425,'Absolute Total Monosaccharide C'!$E$2:$T$999,2)</f>
        <v>10.05</v>
      </c>
      <c r="T425" s="2">
        <v>1.0521484</v>
      </c>
      <c r="U425" s="8">
        <f t="shared" si="1"/>
        <v>0.009012</v>
      </c>
      <c r="V425" s="2">
        <f t="shared" si="2"/>
        <v>541</v>
      </c>
      <c r="W425" s="8">
        <f t="shared" si="3"/>
        <v>514</v>
      </c>
      <c r="X425" s="8">
        <f t="shared" si="4"/>
        <v>421</v>
      </c>
      <c r="Y425" s="8">
        <f t="shared" si="5"/>
        <v>392</v>
      </c>
      <c r="Z425" s="8">
        <f t="shared" si="6"/>
        <v>344</v>
      </c>
      <c r="AA425" s="8">
        <f t="shared" si="7"/>
        <v>935</v>
      </c>
      <c r="AB425" s="8">
        <f t="shared" si="8"/>
        <v>906</v>
      </c>
    </row>
    <row r="426" hidden="1">
      <c r="A426" s="2" t="s">
        <v>463</v>
      </c>
      <c r="B426" s="8" t="str">
        <f>VLOOKUP(A426,'Food Encyclopedia'!$C$2:$K$999,3)&amp;","&amp;VLOOKUP(A426,'Food Encyclopedia'!$C$2:$K$999,4)&amp;","&amp;VLOOKUP(A426,'Food Encyclopedia'!$C$2:$K$999,5)&amp;","&amp;VLOOKUP(A426,'Food Encyclopedia'!$C$2:$K$999,6)</f>
        <v>Potato, mini medley (red), whole, fresh,Signature Farms,,Vegetables</v>
      </c>
      <c r="C426" s="8" t="str">
        <f>VLOOKUP(A426,'Food Encyclopedia'!$C$2:$K$999,6)</f>
        <v>Vegetables</v>
      </c>
      <c r="D426" s="8" t="str">
        <f>VLOOKUP(A426,'Food Encyclopedia'!$C$2:$K$999,7)</f>
        <v>Vegetable</v>
      </c>
      <c r="E426" s="8">
        <f>VLOOKUP(A426,'Absolute Total Monosaccharide C'!$E$2:$T$999,3)</f>
        <v>0.580921</v>
      </c>
      <c r="F426" s="8">
        <f>VLOOKUP(A426,'Absolute Total Monosaccharide C'!$E$2:$T$999,4)</f>
        <v>0.01878</v>
      </c>
      <c r="G426" s="8">
        <f>VLOOKUP(A426,'Absolute Total Monosaccharide C'!$E$2:$T$999,5)</f>
        <v>0.00404</v>
      </c>
      <c r="H426" s="8">
        <f>VLOOKUP(A426,'Absolute Total Monosaccharide C'!$E$2:$T$999,6)</f>
        <v>0.002073</v>
      </c>
      <c r="I426" s="110">
        <f>VLOOKUP(A426,'Absolute Total Monosaccharide C'!$E$2:$T$999,7)</f>
        <v>0.004266</v>
      </c>
      <c r="J426" s="8">
        <f>VLOOKUP(A426,'Absolute Total Monosaccharide C'!$E$2:$T$999,8)</f>
        <v>0.000119</v>
      </c>
      <c r="K426" s="8">
        <f>VLOOKUP(A426,'Absolute Total Monosaccharide C'!$E$2:$T$999,9)</f>
        <v>0.000878</v>
      </c>
      <c r="L426" s="8">
        <f>VLOOKUP(A426,'Absolute Total Monosaccharide C'!$E$2:$T$999,10)</f>
        <v>0</v>
      </c>
      <c r="M426" s="8">
        <f>VLOOKUP(A426,'Absolute Total Monosaccharide C'!$E$2:$T$999,11)</f>
        <v>0.006648</v>
      </c>
      <c r="N426" s="8">
        <f>VLOOKUP(A426,'Absolute Total Monosaccharide C'!$E$2:$T$999,12)</f>
        <v>0</v>
      </c>
      <c r="O426" s="8">
        <f>VLOOKUP(A426,'Absolute Total Monosaccharide C'!$E$2:$T$999,13)</f>
        <v>0</v>
      </c>
      <c r="P426" s="8">
        <f>VLOOKUP(A426,'Absolute Total Monosaccharide C'!$E$2:$T$999,14)</f>
        <v>0</v>
      </c>
      <c r="Q426" s="8">
        <f>VLOOKUP(A426,'Absolute Total Monosaccharide C'!$E$2:$T$999,15)</f>
        <v>0</v>
      </c>
      <c r="R426" s="8">
        <f>VLOOKUP(A426,'Absolute Total Monosaccharide C'!$E$2:$T$999,16)</f>
        <v>0.000268</v>
      </c>
      <c r="S426" s="110">
        <f>VLOOKUP(A426,'Absolute Total Monosaccharide C'!$E$2:$T$999,2)</f>
        <v>10.34</v>
      </c>
      <c r="T426" s="2">
        <v>0.71094988</v>
      </c>
      <c r="U426" s="8">
        <f t="shared" si="1"/>
        <v>0.006339</v>
      </c>
      <c r="V426" s="2">
        <f t="shared" si="2"/>
        <v>594</v>
      </c>
      <c r="W426" s="8">
        <f t="shared" si="3"/>
        <v>536</v>
      </c>
      <c r="X426" s="8">
        <f t="shared" si="4"/>
        <v>524</v>
      </c>
      <c r="Y426" s="8">
        <f t="shared" si="5"/>
        <v>371</v>
      </c>
      <c r="Z426" s="8">
        <f t="shared" si="6"/>
        <v>333</v>
      </c>
      <c r="AA426" s="8">
        <f t="shared" si="7"/>
        <v>1060</v>
      </c>
      <c r="AB426" s="8">
        <f t="shared" si="8"/>
        <v>907</v>
      </c>
    </row>
    <row r="427" hidden="1">
      <c r="A427" s="2" t="s">
        <v>459</v>
      </c>
      <c r="B427" s="8" t="str">
        <f>VLOOKUP(A427,'Food Encyclopedia'!$C$2:$K$999,3)&amp;","&amp;VLOOKUP(A427,'Food Encyclopedia'!$C$2:$K$999,4)&amp;","&amp;VLOOKUP(A427,'Food Encyclopedia'!$C$2:$K$999,5)&amp;","&amp;VLOOKUP(A427,'Food Encyclopedia'!$C$2:$K$999,6)</f>
        <v>Potato, mini medley (purple), whole, fresh,Signature Farms,,Vegetables</v>
      </c>
      <c r="C427" s="8" t="str">
        <f>VLOOKUP(A427,'Food Encyclopedia'!$C$2:$K$999,6)</f>
        <v>Vegetables</v>
      </c>
      <c r="D427" s="8" t="str">
        <f>VLOOKUP(A427,'Food Encyclopedia'!$C$2:$K$999,7)</f>
        <v>Vegetable</v>
      </c>
      <c r="E427" s="8">
        <f>VLOOKUP(A427,'Absolute Total Monosaccharide C'!$E$2:$T$999,3)</f>
        <v>0.708393</v>
      </c>
      <c r="F427" s="8">
        <f>VLOOKUP(A427,'Absolute Total Monosaccharide C'!$E$2:$T$999,4)</f>
        <v>0.023906</v>
      </c>
      <c r="G427" s="8">
        <f>VLOOKUP(A427,'Absolute Total Monosaccharide C'!$E$2:$T$999,5)</f>
        <v>0</v>
      </c>
      <c r="H427" s="8">
        <f>VLOOKUP(A427,'Absolute Total Monosaccharide C'!$E$2:$T$999,6)</f>
        <v>0.000652</v>
      </c>
      <c r="I427" s="110">
        <f>VLOOKUP(A427,'Absolute Total Monosaccharide C'!$E$2:$T$999,7)</f>
        <v>0.003889</v>
      </c>
      <c r="J427" s="8">
        <f>VLOOKUP(A427,'Absolute Total Monosaccharide C'!$E$2:$T$999,8)</f>
        <v>0.001383</v>
      </c>
      <c r="K427" s="8">
        <f>VLOOKUP(A427,'Absolute Total Monosaccharide C'!$E$2:$T$999,9)</f>
        <v>0.001285</v>
      </c>
      <c r="L427" s="8">
        <f>VLOOKUP(A427,'Absolute Total Monosaccharide C'!$E$2:$T$999,10)</f>
        <v>0</v>
      </c>
      <c r="M427" s="8">
        <f>VLOOKUP(A427,'Absolute Total Monosaccharide C'!$E$2:$T$999,11)</f>
        <v>0.007256</v>
      </c>
      <c r="N427" s="8">
        <f>VLOOKUP(A427,'Absolute Total Monosaccharide C'!$E$2:$T$999,12)</f>
        <v>0</v>
      </c>
      <c r="O427" s="8">
        <f>VLOOKUP(A427,'Absolute Total Monosaccharide C'!$E$2:$T$999,13)</f>
        <v>0</v>
      </c>
      <c r="P427" s="8">
        <f>VLOOKUP(A427,'Absolute Total Monosaccharide C'!$E$2:$T$999,14)</f>
        <v>0</v>
      </c>
      <c r="Q427" s="8">
        <f>VLOOKUP(A427,'Absolute Total Monosaccharide C'!$E$2:$T$999,15)</f>
        <v>0</v>
      </c>
      <c r="R427" s="8">
        <f>VLOOKUP(A427,'Absolute Total Monosaccharide C'!$E$2:$T$999,16)</f>
        <v>0.000352</v>
      </c>
      <c r="S427" s="110">
        <f>VLOOKUP(A427,'Absolute Total Monosaccharide C'!$E$2:$T$999,2)</f>
        <v>10.39</v>
      </c>
      <c r="T427" s="2">
        <v>0.934551365</v>
      </c>
      <c r="U427" s="8">
        <f t="shared" si="1"/>
        <v>0.004541</v>
      </c>
      <c r="V427" s="2">
        <f t="shared" si="2"/>
        <v>623</v>
      </c>
      <c r="W427" s="8">
        <f t="shared" si="3"/>
        <v>543</v>
      </c>
      <c r="X427" s="8">
        <f t="shared" si="4"/>
        <v>604</v>
      </c>
      <c r="Y427" s="8">
        <f t="shared" si="5"/>
        <v>361</v>
      </c>
      <c r="Z427" s="8">
        <f t="shared" si="6"/>
        <v>247</v>
      </c>
      <c r="AA427" s="8">
        <f t="shared" si="7"/>
        <v>1147</v>
      </c>
      <c r="AB427" s="8">
        <f t="shared" si="8"/>
        <v>904</v>
      </c>
    </row>
    <row r="428" hidden="1">
      <c r="A428" s="2" t="s">
        <v>1441</v>
      </c>
      <c r="B428" s="8" t="str">
        <f>VLOOKUP(A428,'Food Encyclopedia'!$C$2:$K$999,3)&amp;","&amp;VLOOKUP(A428,'Food Encyclopedia'!$C$2:$K$999,4)&amp;","&amp;VLOOKUP(A428,'Food Encyclopedia'!$C$2:$K$999,5)&amp;","&amp;VLOOKUP(A428,'Food Encyclopedia'!$C$2:$K$999,6)</f>
        <v>pita chips, NA, NA, fresh,Trader Joe's,Multigrain Pita Chips with Sesame Seeds,Grain Products</v>
      </c>
      <c r="C428" s="8" t="str">
        <f>VLOOKUP(A428,'Food Encyclopedia'!$C$2:$K$999,6)</f>
        <v>Grain Products</v>
      </c>
      <c r="D428" s="8" t="str">
        <f>VLOOKUP(A428,'Food Encyclopedia'!$C$2:$K$999,7)</f>
        <v>Snack</v>
      </c>
      <c r="E428" s="8">
        <f>VLOOKUP(A428,'Absolute Total Monosaccharide C'!$E$2:$T$999,3)</f>
        <v>0.487227</v>
      </c>
      <c r="F428" s="8">
        <f>VLOOKUP(A428,'Absolute Total Monosaccharide C'!$E$2:$T$999,4)</f>
        <v>0.002347</v>
      </c>
      <c r="G428" s="8">
        <f>VLOOKUP(A428,'Absolute Total Monosaccharide C'!$E$2:$T$999,5)</f>
        <v>0.007834</v>
      </c>
      <c r="H428" s="8">
        <f>VLOOKUP(A428,'Absolute Total Monosaccharide C'!$E$2:$T$999,6)</f>
        <v>0.010552</v>
      </c>
      <c r="I428" s="110">
        <f>VLOOKUP(A428,'Absolute Total Monosaccharide C'!$E$2:$T$999,7)</f>
        <v>0.010018</v>
      </c>
      <c r="J428" s="8">
        <f>VLOOKUP(A428,'Absolute Total Monosaccharide C'!$E$2:$T$999,8)</f>
        <v>0.000376</v>
      </c>
      <c r="K428" s="111">
        <f>VLOOKUP(A428,'Absolute Total Monosaccharide C'!$E$2:$T$999,9)</f>
        <v>0.0000773</v>
      </c>
      <c r="L428" s="111">
        <f>VLOOKUP(A428,'Absolute Total Monosaccharide C'!$E$2:$T$999,10)</f>
        <v>0.0000504</v>
      </c>
      <c r="M428" s="8">
        <f>VLOOKUP(A428,'Absolute Total Monosaccharide C'!$E$2:$T$999,11)</f>
        <v>0.000112</v>
      </c>
      <c r="N428" s="8">
        <f>VLOOKUP(A428,'Absolute Total Monosaccharide C'!$E$2:$T$999,12)</f>
        <v>0</v>
      </c>
      <c r="O428" s="8">
        <f>VLOOKUP(A428,'Absolute Total Monosaccharide C'!$E$2:$T$999,13)</f>
        <v>0</v>
      </c>
      <c r="P428" s="8">
        <f>VLOOKUP(A428,'Absolute Total Monosaccharide C'!$E$2:$T$999,14)</f>
        <v>0.001137</v>
      </c>
      <c r="Q428" s="8">
        <f>VLOOKUP(A428,'Absolute Total Monosaccharide C'!$E$2:$T$999,15)</f>
        <v>0</v>
      </c>
      <c r="R428" s="8">
        <f>VLOOKUP(A428,'Absolute Total Monosaccharide C'!$E$2:$T$999,16)</f>
        <v>0.000336</v>
      </c>
      <c r="S428" s="110">
        <f>VLOOKUP(A428,'Absolute Total Monosaccharide C'!$E$2:$T$999,2)</f>
        <v>10.158</v>
      </c>
      <c r="U428" s="8">
        <f t="shared" si="1"/>
        <v>0.02057</v>
      </c>
      <c r="V428" s="2">
        <f t="shared" si="2"/>
        <v>325</v>
      </c>
      <c r="W428" s="8">
        <f t="shared" si="3"/>
        <v>357</v>
      </c>
      <c r="X428" s="8">
        <f t="shared" si="4"/>
        <v>208</v>
      </c>
      <c r="Y428" s="8">
        <f t="shared" si="5"/>
        <v>553</v>
      </c>
      <c r="Z428" s="8">
        <f t="shared" si="6"/>
        <v>559</v>
      </c>
      <c r="AA428" s="8">
        <f t="shared" si="7"/>
        <v>565</v>
      </c>
      <c r="AB428" s="8">
        <f t="shared" si="8"/>
        <v>910</v>
      </c>
    </row>
    <row r="429" hidden="1">
      <c r="A429" s="2" t="s">
        <v>444</v>
      </c>
      <c r="B429" s="8" t="str">
        <f>VLOOKUP(A429,'Food Encyclopedia'!$C$2:$K$999,3)&amp;","&amp;VLOOKUP(A429,'Food Encyclopedia'!$C$2:$K$999,4)&amp;","&amp;VLOOKUP(A429,'Food Encyclopedia'!$C$2:$K$999,5)&amp;","&amp;VLOOKUP(A429,'Food Encyclopedia'!$C$2:$K$999,6)</f>
        <v>Potato, boomer gold, whole, fresh,The little potato company,,Vegetables</v>
      </c>
      <c r="C429" s="8" t="str">
        <f>VLOOKUP(A429,'Food Encyclopedia'!$C$2:$K$999,6)</f>
        <v>Vegetables</v>
      </c>
      <c r="D429" s="8" t="str">
        <f>VLOOKUP(A429,'Food Encyclopedia'!$C$2:$K$999,7)</f>
        <v>Vegetable</v>
      </c>
      <c r="E429" s="8">
        <f>VLOOKUP(A429,'Absolute Total Monosaccharide C'!$E$2:$T$999,3)</f>
        <v>0.867379</v>
      </c>
      <c r="F429" s="8">
        <f>VLOOKUP(A429,'Absolute Total Monosaccharide C'!$E$2:$T$999,4)</f>
        <v>0.031716</v>
      </c>
      <c r="G429" s="8">
        <f>VLOOKUP(A429,'Absolute Total Monosaccharide C'!$E$2:$T$999,5)</f>
        <v>0</v>
      </c>
      <c r="H429" s="8">
        <f>VLOOKUP(A429,'Absolute Total Monosaccharide C'!$E$2:$T$999,6)</f>
        <v>0.003401</v>
      </c>
      <c r="I429" s="110">
        <f>VLOOKUP(A429,'Absolute Total Monosaccharide C'!$E$2:$T$999,7)</f>
        <v>0.005175</v>
      </c>
      <c r="J429" s="8">
        <f>VLOOKUP(A429,'Absolute Total Monosaccharide C'!$E$2:$T$999,8)</f>
        <v>0.000427</v>
      </c>
      <c r="K429" s="8">
        <f>VLOOKUP(A429,'Absolute Total Monosaccharide C'!$E$2:$T$999,9)</f>
        <v>0.001044</v>
      </c>
      <c r="L429" s="8">
        <f>VLOOKUP(A429,'Absolute Total Monosaccharide C'!$E$2:$T$999,10)</f>
        <v>0</v>
      </c>
      <c r="M429" s="8">
        <f>VLOOKUP(A429,'Absolute Total Monosaccharide C'!$E$2:$T$999,11)</f>
        <v>0.00497</v>
      </c>
      <c r="N429" s="8">
        <f>VLOOKUP(A429,'Absolute Total Monosaccharide C'!$E$2:$T$999,12)</f>
        <v>0</v>
      </c>
      <c r="O429" s="8">
        <f>VLOOKUP(A429,'Absolute Total Monosaccharide C'!$E$2:$T$999,13)</f>
        <v>0</v>
      </c>
      <c r="P429" s="8">
        <f>VLOOKUP(A429,'Absolute Total Monosaccharide C'!$E$2:$T$999,14)</f>
        <v>0.001118</v>
      </c>
      <c r="Q429" s="8">
        <f>VLOOKUP(A429,'Absolute Total Monosaccharide C'!$E$2:$T$999,15)</f>
        <v>0</v>
      </c>
      <c r="R429" s="8">
        <f>VLOOKUP(A429,'Absolute Total Monosaccharide C'!$E$2:$T$999,16)</f>
        <v>0.00025</v>
      </c>
      <c r="S429" s="110">
        <f>VLOOKUP(A429,'Absolute Total Monosaccharide C'!$E$2:$T$999,2)</f>
        <v>10.14</v>
      </c>
      <c r="T429" s="2">
        <v>0.82055405</v>
      </c>
      <c r="U429" s="8">
        <f t="shared" si="1"/>
        <v>0.008576</v>
      </c>
      <c r="V429" s="2">
        <f t="shared" si="2"/>
        <v>550</v>
      </c>
      <c r="W429" s="8">
        <f t="shared" si="3"/>
        <v>509</v>
      </c>
      <c r="X429" s="8">
        <f t="shared" si="4"/>
        <v>439</v>
      </c>
      <c r="Y429" s="8">
        <f t="shared" si="5"/>
        <v>405</v>
      </c>
      <c r="Z429" s="8">
        <f t="shared" si="6"/>
        <v>297</v>
      </c>
      <c r="AA429" s="8">
        <f t="shared" si="7"/>
        <v>948</v>
      </c>
      <c r="AB429" s="8">
        <f t="shared" si="8"/>
        <v>914</v>
      </c>
    </row>
    <row r="430" hidden="1">
      <c r="A430" s="2" t="s">
        <v>469</v>
      </c>
      <c r="B430" s="8" t="str">
        <f>VLOOKUP(A430,'Food Encyclopedia'!$C$2:$K$999,3)&amp;","&amp;VLOOKUP(A430,'Food Encyclopedia'!$C$2:$K$999,4)&amp;","&amp;VLOOKUP(A430,'Food Encyclopedia'!$C$2:$K$999,5)&amp;","&amp;VLOOKUP(A430,'Food Encyclopedia'!$C$2:$K$999,6)</f>
        <v>Potato, mini medley (yellow), flesh, fresh,Signature Farms,,Vegetables</v>
      </c>
      <c r="C430" s="8" t="str">
        <f>VLOOKUP(A430,'Food Encyclopedia'!$C$2:$K$999,6)</f>
        <v>Vegetables</v>
      </c>
      <c r="D430" s="8" t="str">
        <f>VLOOKUP(A430,'Food Encyclopedia'!$C$2:$K$999,7)</f>
        <v>Vegetable</v>
      </c>
      <c r="E430" s="8">
        <f>VLOOKUP(A430,'Absolute Total Monosaccharide C'!$E$2:$T$999,3)</f>
        <v>0.588277</v>
      </c>
      <c r="F430" s="8">
        <f>VLOOKUP(A430,'Absolute Total Monosaccharide C'!$E$2:$T$999,4)</f>
        <v>0.021967</v>
      </c>
      <c r="G430" s="8">
        <f>VLOOKUP(A430,'Absolute Total Monosaccharide C'!$E$2:$T$999,5)</f>
        <v>0</v>
      </c>
      <c r="H430" s="8">
        <f>VLOOKUP(A430,'Absolute Total Monosaccharide C'!$E$2:$T$999,6)</f>
        <v>0.000813</v>
      </c>
      <c r="I430" s="110">
        <f>VLOOKUP(A430,'Absolute Total Monosaccharide C'!$E$2:$T$999,7)</f>
        <v>0.003841</v>
      </c>
      <c r="J430" s="8">
        <f>VLOOKUP(A430,'Absolute Total Monosaccharide C'!$E$2:$T$999,8)</f>
        <v>0.001072</v>
      </c>
      <c r="K430" s="8">
        <f>VLOOKUP(A430,'Absolute Total Monosaccharide C'!$E$2:$T$999,9)</f>
        <v>0.000813</v>
      </c>
      <c r="L430" s="8">
        <f>VLOOKUP(A430,'Absolute Total Monosaccharide C'!$E$2:$T$999,10)</f>
        <v>0</v>
      </c>
      <c r="M430" s="8">
        <f>VLOOKUP(A430,'Absolute Total Monosaccharide C'!$E$2:$T$999,11)</f>
        <v>0.006516</v>
      </c>
      <c r="N430" s="8">
        <f>VLOOKUP(A430,'Absolute Total Monosaccharide C'!$E$2:$T$999,12)</f>
        <v>0</v>
      </c>
      <c r="O430" s="8">
        <f>VLOOKUP(A430,'Absolute Total Monosaccharide C'!$E$2:$T$999,13)</f>
        <v>0</v>
      </c>
      <c r="P430" s="111">
        <f>VLOOKUP(A430,'Absolute Total Monosaccharide C'!$E$2:$T$999,14)</f>
        <v>0.0000281</v>
      </c>
      <c r="Q430" s="8">
        <f>VLOOKUP(A430,'Absolute Total Monosaccharide C'!$E$2:$T$999,15)</f>
        <v>0</v>
      </c>
      <c r="R430" s="8">
        <f>VLOOKUP(A430,'Absolute Total Monosaccharide C'!$E$2:$T$999,16)</f>
        <v>0.000368</v>
      </c>
      <c r="S430" s="110">
        <f>VLOOKUP(A430,'Absolute Total Monosaccharide C'!$E$2:$T$999,2)</f>
        <v>10.38</v>
      </c>
      <c r="T430" s="2">
        <v>1.088445991</v>
      </c>
      <c r="U430" s="8">
        <f t="shared" si="1"/>
        <v>0.004654</v>
      </c>
      <c r="V430" s="2">
        <f t="shared" si="2"/>
        <v>622</v>
      </c>
      <c r="W430" s="8">
        <f t="shared" si="3"/>
        <v>547</v>
      </c>
      <c r="X430" s="8">
        <f t="shared" si="4"/>
        <v>595</v>
      </c>
      <c r="Y430" s="8">
        <f t="shared" si="5"/>
        <v>376</v>
      </c>
      <c r="Z430" s="8">
        <f t="shared" si="6"/>
        <v>352</v>
      </c>
      <c r="AA430" s="8">
        <f t="shared" si="7"/>
        <v>1142</v>
      </c>
      <c r="AB430" s="8">
        <f t="shared" si="8"/>
        <v>923</v>
      </c>
    </row>
    <row r="431" hidden="1">
      <c r="A431" s="2" t="s">
        <v>1503</v>
      </c>
      <c r="B431" s="8" t="str">
        <f>VLOOKUP(A431,'Food Encyclopedia'!$C$2:$K$999,3)&amp;","&amp;VLOOKUP(A431,'Food Encyclopedia'!$C$2:$K$999,4)&amp;","&amp;VLOOKUP(A431,'Food Encyclopedia'!$C$2:$K$999,5)&amp;","&amp;VLOOKUP(A431,'Food Encyclopedia'!$C$2:$K$999,6)</f>
        <v>crackers, NA, NA, fresh,Trader Joe's,Honey Graham Cracker,Grain Products</v>
      </c>
      <c r="C431" s="8" t="str">
        <f>VLOOKUP(A431,'Food Encyclopedia'!$C$2:$K$999,6)</f>
        <v>Grain Products</v>
      </c>
      <c r="D431" s="8" t="str">
        <f>VLOOKUP(A431,'Food Encyclopedia'!$C$2:$K$999,7)</f>
        <v>Snack</v>
      </c>
      <c r="E431" s="8">
        <f>VLOOKUP(A431,'Absolute Total Monosaccharide C'!$E$2:$T$999,3)</f>
        <v>0.529822</v>
      </c>
      <c r="F431" s="8">
        <f>VLOOKUP(A431,'Absolute Total Monosaccharide C'!$E$2:$T$999,4)</f>
        <v>0.007283</v>
      </c>
      <c r="G431" s="8">
        <f>VLOOKUP(A431,'Absolute Total Monosaccharide C'!$E$2:$T$999,5)</f>
        <v>0.028372</v>
      </c>
      <c r="H431" s="8">
        <f>VLOOKUP(A431,'Absolute Total Monosaccharide C'!$E$2:$T$999,6)</f>
        <v>0.008637</v>
      </c>
      <c r="I431" s="110">
        <f>VLOOKUP(A431,'Absolute Total Monosaccharide C'!$E$2:$T$999,7)</f>
        <v>0.010899</v>
      </c>
      <c r="J431" s="8">
        <f>VLOOKUP(A431,'Absolute Total Monosaccharide C'!$E$2:$T$999,8)</f>
        <v>0.000638</v>
      </c>
      <c r="K431" s="111">
        <f>VLOOKUP(A431,'Absolute Total Monosaccharide C'!$E$2:$T$999,9)</f>
        <v>0.0000313</v>
      </c>
      <c r="L431" s="111">
        <f>VLOOKUP(A431,'Absolute Total Monosaccharide C'!$E$2:$T$999,10)</f>
        <v>0.0000469</v>
      </c>
      <c r="M431" s="8">
        <f>VLOOKUP(A431,'Absolute Total Monosaccharide C'!$E$2:$T$999,11)</f>
        <v>0</v>
      </c>
      <c r="N431" s="8">
        <f>VLOOKUP(A431,'Absolute Total Monosaccharide C'!$E$2:$T$999,12)</f>
        <v>0</v>
      </c>
      <c r="O431" s="8">
        <f>VLOOKUP(A431,'Absolute Total Monosaccharide C'!$E$2:$T$999,13)</f>
        <v>0</v>
      </c>
      <c r="P431" s="8">
        <f>VLOOKUP(A431,'Absolute Total Monosaccharide C'!$E$2:$T$999,14)</f>
        <v>0.001557</v>
      </c>
      <c r="Q431" s="8">
        <f>VLOOKUP(A431,'Absolute Total Monosaccharide C'!$E$2:$T$999,15)</f>
        <v>0</v>
      </c>
      <c r="R431" s="8">
        <f>VLOOKUP(A431,'Absolute Total Monosaccharide C'!$E$2:$T$999,16)</f>
        <v>0.000253</v>
      </c>
      <c r="S431" s="110">
        <f>VLOOKUP(A431,'Absolute Total Monosaccharide C'!$E$2:$T$999,2)</f>
        <v>9.768</v>
      </c>
      <c r="U431" s="8">
        <f t="shared" si="1"/>
        <v>0.019536</v>
      </c>
      <c r="V431" s="2">
        <f t="shared" si="2"/>
        <v>348</v>
      </c>
      <c r="W431" s="8">
        <f t="shared" si="3"/>
        <v>330</v>
      </c>
      <c r="X431" s="8">
        <f t="shared" si="4"/>
        <v>255</v>
      </c>
      <c r="Y431" s="8">
        <f t="shared" si="5"/>
        <v>589</v>
      </c>
      <c r="Z431" s="8">
        <f t="shared" si="6"/>
        <v>604</v>
      </c>
      <c r="AA431" s="8">
        <f t="shared" si="7"/>
        <v>585</v>
      </c>
      <c r="AB431" s="8">
        <f t="shared" si="8"/>
        <v>919</v>
      </c>
    </row>
    <row r="432" hidden="1">
      <c r="A432" s="2" t="s">
        <v>609</v>
      </c>
      <c r="B432" s="8" t="str">
        <f>VLOOKUP(A432,'Food Encyclopedia'!$C$2:$K$999,3)&amp;","&amp;VLOOKUP(A432,'Food Encyclopedia'!$C$2:$K$999,4)&amp;","&amp;VLOOKUP(A432,'Food Encyclopedia'!$C$2:$K$999,5)&amp;","&amp;VLOOKUP(A432,'Food Encyclopedia'!$C$2:$K$999,6)</f>
        <v>Spread, cashew, NA, jar,Open Nature,Cashew Butter Creamy,Beans, Peas, Legumes, Nuts, Seeds</v>
      </c>
      <c r="C432" s="8" t="str">
        <f>VLOOKUP(A432,'Food Encyclopedia'!$C$2:$K$999,6)</f>
        <v>Beans, Peas, Legumes, Nuts, Seeds</v>
      </c>
      <c r="D432" s="8" t="str">
        <f>VLOOKUP(A432,'Food Encyclopedia'!$C$2:$K$999,7)</f>
        <v>Fats</v>
      </c>
      <c r="E432" s="8">
        <f>VLOOKUP(A432,'Absolute Total Monosaccharide C'!$E$2:$T$999,3)</f>
        <v>0.148317</v>
      </c>
      <c r="F432" s="8">
        <f>VLOOKUP(A432,'Absolute Total Monosaccharide C'!$E$2:$T$999,4)</f>
        <v>0.012253</v>
      </c>
      <c r="G432" s="8">
        <f>VLOOKUP(A432,'Absolute Total Monosaccharide C'!$E$2:$T$999,5)</f>
        <v>0</v>
      </c>
      <c r="H432" s="8">
        <f>VLOOKUP(A432,'Absolute Total Monosaccharide C'!$E$2:$T$999,6)</f>
        <v>0.002378</v>
      </c>
      <c r="I432" s="110">
        <f>VLOOKUP(A432,'Absolute Total Monosaccharide C'!$E$2:$T$999,7)</f>
        <v>0.004967</v>
      </c>
      <c r="J432" s="8">
        <f>VLOOKUP(A432,'Absolute Total Monosaccharide C'!$E$2:$T$999,8)</f>
        <v>0.00037</v>
      </c>
      <c r="K432" s="8">
        <f>VLOOKUP(A432,'Absolute Total Monosaccharide C'!$E$2:$T$999,9)</f>
        <v>0.000408</v>
      </c>
      <c r="L432" s="8">
        <f>VLOOKUP(A432,'Absolute Total Monosaccharide C'!$E$2:$T$999,10)</f>
        <v>0</v>
      </c>
      <c r="M432" s="8">
        <f>VLOOKUP(A432,'Absolute Total Monosaccharide C'!$E$2:$T$999,11)</f>
        <v>0.003417</v>
      </c>
      <c r="N432" s="8">
        <f>VLOOKUP(A432,'Absolute Total Monosaccharide C'!$E$2:$T$999,12)</f>
        <v>0</v>
      </c>
      <c r="O432" s="8">
        <f>VLOOKUP(A432,'Absolute Total Monosaccharide C'!$E$2:$T$999,13)</f>
        <v>0</v>
      </c>
      <c r="P432" s="8">
        <f>VLOOKUP(A432,'Absolute Total Monosaccharide C'!$E$2:$T$999,14)</f>
        <v>0</v>
      </c>
      <c r="Q432" s="8">
        <f>VLOOKUP(A432,'Absolute Total Monosaccharide C'!$E$2:$T$999,15)</f>
        <v>0.000378</v>
      </c>
      <c r="R432" s="8">
        <f>VLOOKUP(A432,'Absolute Total Monosaccharide C'!$E$2:$T$999,16)</f>
        <v>0</v>
      </c>
      <c r="S432" s="110">
        <f>VLOOKUP(A432,'Absolute Total Monosaccharide C'!$E$2:$T$999,2)</f>
        <v>9.77</v>
      </c>
      <c r="T432" s="2">
        <v>0.121861631</v>
      </c>
      <c r="U432" s="8">
        <f t="shared" si="1"/>
        <v>0.007345</v>
      </c>
      <c r="V432" s="2">
        <f t="shared" si="2"/>
        <v>577</v>
      </c>
      <c r="W432" s="8">
        <f t="shared" si="3"/>
        <v>517</v>
      </c>
      <c r="X432" s="8">
        <f t="shared" si="4"/>
        <v>500</v>
      </c>
      <c r="Y432" s="8">
        <f t="shared" si="5"/>
        <v>418</v>
      </c>
      <c r="Z432" s="8">
        <f t="shared" si="6"/>
        <v>461</v>
      </c>
      <c r="AA432" s="8">
        <f t="shared" si="7"/>
        <v>1017</v>
      </c>
      <c r="AB432" s="8">
        <f t="shared" si="8"/>
        <v>935</v>
      </c>
    </row>
    <row r="433" hidden="1">
      <c r="A433" s="2" t="s">
        <v>301</v>
      </c>
      <c r="B433" s="8" t="str">
        <f>VLOOKUP(A433,'Food Encyclopedia'!$C$2:$K$999,3)&amp;","&amp;VLOOKUP(A433,'Food Encyclopedia'!$C$2:$K$999,4)&amp;","&amp;VLOOKUP(A433,'Food Encyclopedia'!$C$2:$K$999,5)&amp;","&amp;VLOOKUP(A433,'Food Encyclopedia'!$C$2:$K$999,6)</f>
        <v>Kiwi Fruit, gold, flesh, fresh,Zespri,,Fruits</v>
      </c>
      <c r="C433" s="8" t="str">
        <f>VLOOKUP(A433,'Food Encyclopedia'!$C$2:$K$999,6)</f>
        <v>Fruits</v>
      </c>
      <c r="D433" s="8" t="str">
        <f>VLOOKUP(A433,'Food Encyclopedia'!$C$2:$K$999,7)</f>
        <v>Fruit</v>
      </c>
      <c r="E433" s="8">
        <f>VLOOKUP(A433,'Absolute Total Monosaccharide C'!$E$2:$T$999,3)</f>
        <v>0.390553</v>
      </c>
      <c r="F433" s="8">
        <f>VLOOKUP(A433,'Absolute Total Monosaccharide C'!$E$2:$T$999,4)</f>
        <v>0.007179</v>
      </c>
      <c r="G433" s="8">
        <f>VLOOKUP(A433,'Absolute Total Monosaccharide C'!$E$2:$T$999,5)</f>
        <v>0.171847</v>
      </c>
      <c r="H433" s="8">
        <f>VLOOKUP(A433,'Absolute Total Monosaccharide C'!$E$2:$T$999,6)</f>
        <v>0.001257</v>
      </c>
      <c r="I433" s="110">
        <f>VLOOKUP(A433,'Absolute Total Monosaccharide C'!$E$2:$T$999,7)</f>
        <v>0.002676</v>
      </c>
      <c r="J433" s="8">
        <f>VLOOKUP(A433,'Absolute Total Monosaccharide C'!$E$2:$T$999,8)</f>
        <v>0.000774</v>
      </c>
      <c r="K433" s="8">
        <f>VLOOKUP(A433,'Absolute Total Monosaccharide C'!$E$2:$T$999,9)</f>
        <v>0.000629</v>
      </c>
      <c r="L433" s="8">
        <f>VLOOKUP(A433,'Absolute Total Monosaccharide C'!$E$2:$T$999,10)</f>
        <v>0</v>
      </c>
      <c r="M433" s="8">
        <f>VLOOKUP(A433,'Absolute Total Monosaccharide C'!$E$2:$T$999,11)</f>
        <v>0.009312</v>
      </c>
      <c r="N433" s="8">
        <f>VLOOKUP(A433,'Absolute Total Monosaccharide C'!$E$2:$T$999,12)</f>
        <v>0</v>
      </c>
      <c r="O433" s="8">
        <f>VLOOKUP(A433,'Absolute Total Monosaccharide C'!$E$2:$T$999,13)</f>
        <v>0</v>
      </c>
      <c r="P433" s="8">
        <f>VLOOKUP(A433,'Absolute Total Monosaccharide C'!$E$2:$T$999,14)</f>
        <v>0.001561</v>
      </c>
      <c r="Q433" s="8">
        <f>VLOOKUP(A433,'Absolute Total Monosaccharide C'!$E$2:$T$999,15)</f>
        <v>0</v>
      </c>
      <c r="R433" s="8">
        <f>VLOOKUP(A433,'Absolute Total Monosaccharide C'!$E$2:$T$999,16)</f>
        <v>0</v>
      </c>
      <c r="S433" s="110">
        <f>VLOOKUP(A433,'Absolute Total Monosaccharide C'!$E$2:$T$999,2)</f>
        <v>10.1</v>
      </c>
      <c r="T433" s="2">
        <v>0.914417328</v>
      </c>
      <c r="U433" s="8">
        <f t="shared" si="1"/>
        <v>0.003933</v>
      </c>
      <c r="V433" s="2">
        <f t="shared" si="2"/>
        <v>636</v>
      </c>
      <c r="W433" s="8">
        <f t="shared" si="3"/>
        <v>585</v>
      </c>
      <c r="X433" s="8">
        <f t="shared" si="4"/>
        <v>578</v>
      </c>
      <c r="Y433" s="8">
        <f t="shared" si="5"/>
        <v>335</v>
      </c>
      <c r="Z433" s="8">
        <f t="shared" si="6"/>
        <v>403</v>
      </c>
      <c r="AA433" s="8">
        <f t="shared" si="7"/>
        <v>1163</v>
      </c>
      <c r="AB433" s="8">
        <f t="shared" si="8"/>
        <v>920</v>
      </c>
    </row>
    <row r="434" hidden="1">
      <c r="A434" s="2" t="s">
        <v>1269</v>
      </c>
      <c r="B434" s="8" t="str">
        <f>VLOOKUP(A434,'Food Encyclopedia'!$C$2:$K$999,3)&amp;","&amp;VLOOKUP(A434,'Food Encyclopedia'!$C$2:$K$999,4)&amp;","&amp;VLOOKUP(A434,'Food Encyclopedia'!$C$2:$K$999,5)&amp;","&amp;VLOOKUP(A434,'Food Encyclopedia'!$C$2:$K$999,6)</f>
        <v>Rolled Oats, NA, whole grain, dried,Bob's Red Mill,Quick Cooking Rolled Oats: Whole Grain,Grain Products</v>
      </c>
      <c r="C434" s="8" t="str">
        <f>VLOOKUP(A434,'Food Encyclopedia'!$C$2:$K$999,6)</f>
        <v>Grain Products</v>
      </c>
      <c r="D434" s="8" t="str">
        <f>VLOOKUP(A434,'Food Encyclopedia'!$C$2:$K$999,7)</f>
        <v>Cereal</v>
      </c>
      <c r="E434" s="8">
        <f>VLOOKUP(A434,'Absolute Total Monosaccharide C'!$E$2:$T$999,3)</f>
        <v>0.618186</v>
      </c>
      <c r="F434" s="8">
        <f>VLOOKUP(A434,'Absolute Total Monosaccharide C'!$E$2:$T$999,4)</f>
        <v>0.004384</v>
      </c>
      <c r="G434" s="8">
        <f>VLOOKUP(A434,'Absolute Total Monosaccharide C'!$E$2:$T$999,5)</f>
        <v>0.004402</v>
      </c>
      <c r="H434" s="8">
        <f>VLOOKUP(A434,'Absolute Total Monosaccharide C'!$E$2:$T$999,6)</f>
        <v>0.006223</v>
      </c>
      <c r="I434" s="110">
        <f>VLOOKUP(A434,'Absolute Total Monosaccharide C'!$E$2:$T$999,7)</f>
        <v>0.00949</v>
      </c>
      <c r="J434" s="8">
        <f>VLOOKUP(A434,'Absolute Total Monosaccharide C'!$E$2:$T$999,8)</f>
        <v>0.00037</v>
      </c>
      <c r="K434" s="111">
        <f>VLOOKUP(A434,'Absolute Total Monosaccharide C'!$E$2:$T$999,9)</f>
        <v>0.0000955</v>
      </c>
      <c r="L434" s="111">
        <f>VLOOKUP(A434,'Absolute Total Monosaccharide C'!$E$2:$T$999,10)</f>
        <v>0.000087</v>
      </c>
      <c r="M434" s="8">
        <f>VLOOKUP(A434,'Absolute Total Monosaccharide C'!$E$2:$T$999,11)</f>
        <v>0.000102</v>
      </c>
      <c r="N434" s="8">
        <f>VLOOKUP(A434,'Absolute Total Monosaccharide C'!$E$2:$T$999,12)</f>
        <v>0</v>
      </c>
      <c r="O434" s="8">
        <f>VLOOKUP(A434,'Absolute Total Monosaccharide C'!$E$2:$T$999,13)</f>
        <v>0</v>
      </c>
      <c r="P434" s="8">
        <f>VLOOKUP(A434,'Absolute Total Monosaccharide C'!$E$2:$T$999,14)</f>
        <v>0.00078</v>
      </c>
      <c r="Q434" s="8">
        <f>VLOOKUP(A434,'Absolute Total Monosaccharide C'!$E$2:$T$999,15)</f>
        <v>0</v>
      </c>
      <c r="R434" s="8">
        <f>VLOOKUP(A434,'Absolute Total Monosaccharide C'!$E$2:$T$999,16)</f>
        <v>0.00055</v>
      </c>
      <c r="S434" s="110">
        <f>VLOOKUP(A434,'Absolute Total Monosaccharide C'!$E$2:$T$999,2)</f>
        <v>10.36</v>
      </c>
      <c r="U434" s="8">
        <f t="shared" si="1"/>
        <v>0.015713</v>
      </c>
      <c r="V434" s="2">
        <f t="shared" si="2"/>
        <v>407</v>
      </c>
      <c r="W434" s="8">
        <f t="shared" si="3"/>
        <v>375</v>
      </c>
      <c r="X434" s="8">
        <f t="shared" si="4"/>
        <v>343</v>
      </c>
      <c r="Y434" s="8">
        <f t="shared" si="5"/>
        <v>555</v>
      </c>
      <c r="Z434" s="8">
        <f t="shared" si="6"/>
        <v>544</v>
      </c>
      <c r="AA434" s="8">
        <f t="shared" si="7"/>
        <v>718</v>
      </c>
      <c r="AB434" s="8">
        <f t="shared" si="8"/>
        <v>930</v>
      </c>
    </row>
    <row r="435" hidden="1">
      <c r="A435" s="2" t="s">
        <v>465</v>
      </c>
      <c r="B435" s="8" t="str">
        <f>VLOOKUP(A435,'Food Encyclopedia'!$C$2:$K$999,3)&amp;","&amp;VLOOKUP(A435,'Food Encyclopedia'!$C$2:$K$999,4)&amp;","&amp;VLOOKUP(A435,'Food Encyclopedia'!$C$2:$K$999,5)&amp;","&amp;VLOOKUP(A435,'Food Encyclopedia'!$C$2:$K$999,6)</f>
        <v>Potato, mini medley (red), flesh, fresh,Signature Farms,,Vegetables</v>
      </c>
      <c r="C435" s="8" t="str">
        <f>VLOOKUP(A435,'Food Encyclopedia'!$C$2:$K$999,6)</f>
        <v>Vegetables</v>
      </c>
      <c r="D435" s="8" t="str">
        <f>VLOOKUP(A435,'Food Encyclopedia'!$C$2:$K$999,7)</f>
        <v>Vegetable</v>
      </c>
      <c r="E435" s="8">
        <f>VLOOKUP(A435,'Absolute Total Monosaccharide C'!$E$2:$T$999,3)</f>
        <v>0.749244</v>
      </c>
      <c r="F435" s="8">
        <f>VLOOKUP(A435,'Absolute Total Monosaccharide C'!$E$2:$T$999,4)</f>
        <v>0.017226</v>
      </c>
      <c r="G435" s="8">
        <f>VLOOKUP(A435,'Absolute Total Monosaccharide C'!$E$2:$T$999,5)</f>
        <v>0</v>
      </c>
      <c r="H435" s="8">
        <f>VLOOKUP(A435,'Absolute Total Monosaccharide C'!$E$2:$T$999,6)</f>
        <v>0.001444</v>
      </c>
      <c r="I435" s="110">
        <f>VLOOKUP(A435,'Absolute Total Monosaccharide C'!$E$2:$T$999,7)</f>
        <v>0.003862</v>
      </c>
      <c r="J435" s="8">
        <f>VLOOKUP(A435,'Absolute Total Monosaccharide C'!$E$2:$T$999,8)</f>
        <v>0.000311</v>
      </c>
      <c r="K435" s="8">
        <f>VLOOKUP(A435,'Absolute Total Monosaccharide C'!$E$2:$T$999,9)</f>
        <v>0.000701</v>
      </c>
      <c r="L435" s="8">
        <f>VLOOKUP(A435,'Absolute Total Monosaccharide C'!$E$2:$T$999,10)</f>
        <v>0</v>
      </c>
      <c r="M435" s="8">
        <f>VLOOKUP(A435,'Absolute Total Monosaccharide C'!$E$2:$T$999,11)</f>
        <v>0.0057</v>
      </c>
      <c r="N435" s="8">
        <f>VLOOKUP(A435,'Absolute Total Monosaccharide C'!$E$2:$T$999,12)</f>
        <v>0</v>
      </c>
      <c r="O435" s="8">
        <f>VLOOKUP(A435,'Absolute Total Monosaccharide C'!$E$2:$T$999,13)</f>
        <v>0</v>
      </c>
      <c r="P435" s="8">
        <f>VLOOKUP(A435,'Absolute Total Monosaccharide C'!$E$2:$T$999,14)</f>
        <v>0.000298</v>
      </c>
      <c r="Q435" s="8">
        <f>VLOOKUP(A435,'Absolute Total Monosaccharide C'!$E$2:$T$999,15)</f>
        <v>0</v>
      </c>
      <c r="R435" s="8">
        <f>VLOOKUP(A435,'Absolute Total Monosaccharide C'!$E$2:$T$999,16)</f>
        <v>0.000318</v>
      </c>
      <c r="S435" s="110">
        <f>VLOOKUP(A435,'Absolute Total Monosaccharide C'!$E$2:$T$999,2)</f>
        <v>10.32</v>
      </c>
      <c r="T435" s="2">
        <v>1.232439809</v>
      </c>
      <c r="U435" s="8">
        <f t="shared" si="1"/>
        <v>0.005306</v>
      </c>
      <c r="V435" s="2">
        <f t="shared" si="2"/>
        <v>610</v>
      </c>
      <c r="W435" s="8">
        <f t="shared" si="3"/>
        <v>544</v>
      </c>
      <c r="X435" s="8">
        <f t="shared" si="4"/>
        <v>566</v>
      </c>
      <c r="Y435" s="8">
        <f t="shared" si="5"/>
        <v>389</v>
      </c>
      <c r="Z435" s="8">
        <f t="shared" si="6"/>
        <v>381</v>
      </c>
      <c r="AA435" s="8">
        <f t="shared" si="7"/>
        <v>1110</v>
      </c>
      <c r="AB435" s="8">
        <f t="shared" si="8"/>
        <v>933</v>
      </c>
    </row>
    <row r="436" hidden="1">
      <c r="A436" s="2" t="s">
        <v>1348</v>
      </c>
      <c r="B436" s="8" t="str">
        <f>VLOOKUP(A436,'Food Encyclopedia'!$C$2:$K$999,3)&amp;","&amp;VLOOKUP(A436,'Food Encyclopedia'!$C$2:$K$999,4)&amp;","&amp;VLOOKUP(A436,'Food Encyclopedia'!$C$2:$K$999,5)&amp;","&amp;VLOOKUP(A436,'Food Encyclopedia'!$C$2:$K$999,6)</f>
        <v>Spread, Cashew butter, NA, NA, fresh,Once Again,Once Again: Unsweetened: creammy Almond Butter,Beans, Peas, Legumes, Nuts, Seeds</v>
      </c>
      <c r="C436" s="8" t="str">
        <f>VLOOKUP(A436,'Food Encyclopedia'!$C$2:$K$999,6)</f>
        <v>Beans, Peas, Legumes, Nuts, Seeds</v>
      </c>
      <c r="D436" s="8" t="str">
        <f>VLOOKUP(A436,'Food Encyclopedia'!$C$2:$K$999,7)</f>
        <v>Fats</v>
      </c>
      <c r="E436" s="8">
        <f>VLOOKUP(A436,'Absolute Total Monosaccharide C'!$E$2:$T$999,3)</f>
        <v>0.124003</v>
      </c>
      <c r="F436" s="8">
        <f>VLOOKUP(A436,'Absolute Total Monosaccharide C'!$E$2:$T$999,4)</f>
        <v>0.004354</v>
      </c>
      <c r="G436" s="8">
        <f>VLOOKUP(A436,'Absolute Total Monosaccharide C'!$E$2:$T$999,5)</f>
        <v>0.008845</v>
      </c>
      <c r="H436" s="8">
        <f>VLOOKUP(A436,'Absolute Total Monosaccharide C'!$E$2:$T$999,6)</f>
        <v>0.001356</v>
      </c>
      <c r="I436" s="110">
        <f>VLOOKUP(A436,'Absolute Total Monosaccharide C'!$E$2:$T$999,7)</f>
        <v>0.007245</v>
      </c>
      <c r="J436" s="8">
        <f>VLOOKUP(A436,'Absolute Total Monosaccharide C'!$E$2:$T$999,8)</f>
        <v>0.000708</v>
      </c>
      <c r="K436" s="8">
        <f>VLOOKUP(A436,'Absolute Total Monosaccharide C'!$E$2:$T$999,9)</f>
        <v>0.000236</v>
      </c>
      <c r="L436" s="111">
        <f>VLOOKUP(A436,'Absolute Total Monosaccharide C'!$E$2:$T$999,10)</f>
        <v>0.0000397</v>
      </c>
      <c r="M436" s="8">
        <f>VLOOKUP(A436,'Absolute Total Monosaccharide C'!$E$2:$T$999,11)</f>
        <v>0.000563</v>
      </c>
      <c r="N436" s="8">
        <f>VLOOKUP(A436,'Absolute Total Monosaccharide C'!$E$2:$T$999,12)</f>
        <v>0</v>
      </c>
      <c r="O436" s="8">
        <f>VLOOKUP(A436,'Absolute Total Monosaccharide C'!$E$2:$T$999,13)</f>
        <v>0</v>
      </c>
      <c r="P436" s="8">
        <f>VLOOKUP(A436,'Absolute Total Monosaccharide C'!$E$2:$T$999,14)</f>
        <v>0.000376</v>
      </c>
      <c r="Q436" s="8">
        <f>VLOOKUP(A436,'Absolute Total Monosaccharide C'!$E$2:$T$999,15)</f>
        <v>0</v>
      </c>
      <c r="R436" s="8">
        <f>VLOOKUP(A436,'Absolute Total Monosaccharide C'!$E$2:$T$999,16)</f>
        <v>0.000437</v>
      </c>
      <c r="S436" s="110">
        <f>VLOOKUP(A436,'Absolute Total Monosaccharide C'!$E$2:$T$999,2)</f>
        <v>10.177</v>
      </c>
      <c r="U436" s="8">
        <f t="shared" si="1"/>
        <v>0.008601</v>
      </c>
      <c r="V436" s="2">
        <f t="shared" si="2"/>
        <v>549</v>
      </c>
      <c r="W436" s="8">
        <f t="shared" si="3"/>
        <v>447</v>
      </c>
      <c r="X436" s="8">
        <f t="shared" si="4"/>
        <v>572</v>
      </c>
      <c r="Y436" s="8">
        <f t="shared" si="5"/>
        <v>496</v>
      </c>
      <c r="Z436" s="8">
        <f t="shared" si="6"/>
        <v>498</v>
      </c>
      <c r="AA436" s="8">
        <f t="shared" si="7"/>
        <v>1019</v>
      </c>
      <c r="AB436" s="8">
        <f t="shared" si="8"/>
        <v>943</v>
      </c>
    </row>
    <row r="437" hidden="1">
      <c r="A437" s="2" t="s">
        <v>461</v>
      </c>
      <c r="B437" s="8" t="str">
        <f>VLOOKUP(A437,'Food Encyclopedia'!$C$2:$K$999,3)&amp;","&amp;VLOOKUP(A437,'Food Encyclopedia'!$C$2:$K$999,4)&amp;","&amp;VLOOKUP(A437,'Food Encyclopedia'!$C$2:$K$999,5)&amp;","&amp;VLOOKUP(A437,'Food Encyclopedia'!$C$2:$K$999,6)</f>
        <v>Potato, mini medley (purple), flesh, fresh,Signature Farms,,Vegetables</v>
      </c>
      <c r="C437" s="8" t="str">
        <f>VLOOKUP(A437,'Food Encyclopedia'!$C$2:$K$999,6)</f>
        <v>Vegetables</v>
      </c>
      <c r="D437" s="8" t="str">
        <f>VLOOKUP(A437,'Food Encyclopedia'!$C$2:$K$999,7)</f>
        <v>Vegetable</v>
      </c>
      <c r="E437" s="8">
        <f>VLOOKUP(A437,'Absolute Total Monosaccharide C'!$E$2:$T$999,3)</f>
        <v>0.741433</v>
      </c>
      <c r="F437" s="8">
        <f>VLOOKUP(A437,'Absolute Total Monosaccharide C'!$E$2:$T$999,4)</f>
        <v>0.025329</v>
      </c>
      <c r="G437" s="8">
        <f>VLOOKUP(A437,'Absolute Total Monosaccharide C'!$E$2:$T$999,5)</f>
        <v>0</v>
      </c>
      <c r="H437" s="8">
        <f>VLOOKUP(A437,'Absolute Total Monosaccharide C'!$E$2:$T$999,6)</f>
        <v>0.000766</v>
      </c>
      <c r="I437" s="110">
        <f>VLOOKUP(A437,'Absolute Total Monosaccharide C'!$E$2:$T$999,7)</f>
        <v>0.003377</v>
      </c>
      <c r="J437" s="8">
        <f>VLOOKUP(A437,'Absolute Total Monosaccharide C'!$E$2:$T$999,8)</f>
        <v>0.000444</v>
      </c>
      <c r="K437" s="8">
        <f>VLOOKUP(A437,'Absolute Total Monosaccharide C'!$E$2:$T$999,9)</f>
        <v>0.001226</v>
      </c>
      <c r="L437" s="8">
        <f>VLOOKUP(A437,'Absolute Total Monosaccharide C'!$E$2:$T$999,10)</f>
        <v>0</v>
      </c>
      <c r="M437" s="8">
        <f>VLOOKUP(A437,'Absolute Total Monosaccharide C'!$E$2:$T$999,11)</f>
        <v>0.006271</v>
      </c>
      <c r="N437" s="8">
        <f>VLOOKUP(A437,'Absolute Total Monosaccharide C'!$E$2:$T$999,12)</f>
        <v>0</v>
      </c>
      <c r="O437" s="8">
        <f>VLOOKUP(A437,'Absolute Total Monosaccharide C'!$E$2:$T$999,13)</f>
        <v>0</v>
      </c>
      <c r="P437" s="8">
        <f>VLOOKUP(A437,'Absolute Total Monosaccharide C'!$E$2:$T$999,14)</f>
        <v>0</v>
      </c>
      <c r="Q437" s="8">
        <f>VLOOKUP(A437,'Absolute Total Monosaccharide C'!$E$2:$T$999,15)</f>
        <v>0</v>
      </c>
      <c r="R437" s="8">
        <f>VLOOKUP(A437,'Absolute Total Monosaccharide C'!$E$2:$T$999,16)</f>
        <v>0.000192</v>
      </c>
      <c r="S437" s="110">
        <f>VLOOKUP(A437,'Absolute Total Monosaccharide C'!$E$2:$T$999,2)</f>
        <v>10.33</v>
      </c>
      <c r="T437" s="2">
        <v>0.845025683</v>
      </c>
      <c r="U437" s="8">
        <f t="shared" si="1"/>
        <v>0.004143</v>
      </c>
      <c r="V437" s="2">
        <f t="shared" si="2"/>
        <v>631</v>
      </c>
      <c r="W437" s="8">
        <f t="shared" si="3"/>
        <v>559</v>
      </c>
      <c r="X437" s="8">
        <f t="shared" si="4"/>
        <v>598</v>
      </c>
      <c r="Y437" s="8">
        <f t="shared" si="5"/>
        <v>381</v>
      </c>
      <c r="Z437" s="8">
        <f t="shared" si="6"/>
        <v>261</v>
      </c>
      <c r="AA437" s="8">
        <f t="shared" si="7"/>
        <v>1157</v>
      </c>
      <c r="AB437" s="8">
        <f t="shared" si="8"/>
        <v>940</v>
      </c>
    </row>
    <row r="438" hidden="1">
      <c r="A438" s="2" t="s">
        <v>1364</v>
      </c>
      <c r="B438" s="8" t="str">
        <f>VLOOKUP(A438,'Food Encyclopedia'!$C$2:$K$999,3)&amp;","&amp;VLOOKUP(A438,'Food Encyclopedia'!$C$2:$K$999,4)&amp;","&amp;VLOOKUP(A438,'Food Encyclopedia'!$C$2:$K$999,5)&amp;","&amp;VLOOKUP(A438,'Food Encyclopedia'!$C$2:$K$999,6)</f>
        <v>hemp beverage, NA, NA, fresh,Trader Joe's,Unsweetened Non-Dairy Hemp Beverage,Beans, Peas, Legumes, Nuts, Seeds</v>
      </c>
      <c r="C438" s="8" t="str">
        <f>VLOOKUP(A438,'Food Encyclopedia'!$C$2:$K$999,6)</f>
        <v>Beans, Peas, Legumes, Nuts, Seeds</v>
      </c>
      <c r="D438" s="8" t="str">
        <f>VLOOKUP(A438,'Food Encyclopedia'!$C$2:$K$999,7)</f>
        <v>Dairy</v>
      </c>
      <c r="E438" s="8">
        <f>VLOOKUP(A438,'Absolute Total Monosaccharide C'!$E$2:$T$999,3)</f>
        <v>0.017074</v>
      </c>
      <c r="F438" s="8">
        <f>VLOOKUP(A438,'Absolute Total Monosaccharide C'!$E$2:$T$999,4)</f>
        <v>0.007023</v>
      </c>
      <c r="G438" s="8">
        <f>VLOOKUP(A438,'Absolute Total Monosaccharide C'!$E$2:$T$999,5)</f>
        <v>0.003596</v>
      </c>
      <c r="H438" s="8">
        <f>VLOOKUP(A438,'Absolute Total Monosaccharide C'!$E$2:$T$999,6)</f>
        <v>0.000804</v>
      </c>
      <c r="I438" s="110">
        <f>VLOOKUP(A438,'Absolute Total Monosaccharide C'!$E$2:$T$999,7)</f>
        <v>0.007262</v>
      </c>
      <c r="J438" s="8">
        <f>VLOOKUP(A438,'Absolute Total Monosaccharide C'!$E$2:$T$999,8)</f>
        <v>0.001596</v>
      </c>
      <c r="K438" s="8">
        <f>VLOOKUP(A438,'Absolute Total Monosaccharide C'!$E$2:$T$999,9)</f>
        <v>0.000675</v>
      </c>
      <c r="L438" s="8">
        <f>VLOOKUP(A438,'Absolute Total Monosaccharide C'!$E$2:$T$999,10)</f>
        <v>0.000157</v>
      </c>
      <c r="M438" s="8">
        <f>VLOOKUP(A438,'Absolute Total Monosaccharide C'!$E$2:$T$999,11)</f>
        <v>0.000477</v>
      </c>
      <c r="N438" s="8">
        <f>VLOOKUP(A438,'Absolute Total Monosaccharide C'!$E$2:$T$999,12)</f>
        <v>0</v>
      </c>
      <c r="O438" s="8">
        <f>VLOOKUP(A438,'Absolute Total Monosaccharide C'!$E$2:$T$999,13)</f>
        <v>0</v>
      </c>
      <c r="P438" s="8">
        <f>VLOOKUP(A438,'Absolute Total Monosaccharide C'!$E$2:$T$999,14)</f>
        <v>0.00366</v>
      </c>
      <c r="Q438" s="8">
        <f>VLOOKUP(A438,'Absolute Total Monosaccharide C'!$E$2:$T$999,15)</f>
        <v>0</v>
      </c>
      <c r="R438" s="8">
        <f>VLOOKUP(A438,'Absolute Total Monosaccharide C'!$E$2:$T$999,16)</f>
        <v>0.000782</v>
      </c>
      <c r="S438" s="110">
        <f>VLOOKUP(A438,'Absolute Total Monosaccharide C'!$E$2:$T$999,2)</f>
        <v>10.466</v>
      </c>
      <c r="U438" s="8">
        <f t="shared" si="1"/>
        <v>0.008066</v>
      </c>
      <c r="V438" s="2">
        <f t="shared" si="2"/>
        <v>563</v>
      </c>
      <c r="W438" s="8">
        <f t="shared" si="3"/>
        <v>446</v>
      </c>
      <c r="X438" s="8">
        <f t="shared" si="4"/>
        <v>596</v>
      </c>
      <c r="Y438" s="8">
        <f t="shared" si="5"/>
        <v>500</v>
      </c>
      <c r="Z438" s="8">
        <f t="shared" si="6"/>
        <v>384</v>
      </c>
      <c r="AA438" s="8">
        <f t="shared" si="7"/>
        <v>1042</v>
      </c>
      <c r="AB438" s="8">
        <f t="shared" si="8"/>
        <v>946</v>
      </c>
    </row>
    <row r="439" hidden="1">
      <c r="A439" s="2" t="s">
        <v>544</v>
      </c>
      <c r="B439" s="8" t="str">
        <f>VLOOKUP(A439,'Food Encyclopedia'!$C$2:$K$999,3)&amp;","&amp;VLOOKUP(A439,'Food Encyclopedia'!$C$2:$K$999,4)&amp;","&amp;VLOOKUP(A439,'Food Encyclopedia'!$C$2:$K$999,5)&amp;","&amp;VLOOKUP(A439,'Food Encyclopedia'!$C$2:$K$999,6)</f>
        <v>Bread, potato, whole, fresh,Oroweat,Country Potato,Grain Products</v>
      </c>
      <c r="C439" s="8" t="str">
        <f>VLOOKUP(A439,'Food Encyclopedia'!$C$2:$K$999,6)</f>
        <v>Grain Products</v>
      </c>
      <c r="D439" s="8" t="str">
        <f>VLOOKUP(A439,'Food Encyclopedia'!$C$2:$K$999,7)</f>
        <v>Bread</v>
      </c>
      <c r="E439" s="8">
        <f>VLOOKUP(A439,'Absolute Total Monosaccharide C'!$E$2:$T$999,3)</f>
        <v>0.654739</v>
      </c>
      <c r="F439" s="8">
        <f>VLOOKUP(A439,'Absolute Total Monosaccharide C'!$E$2:$T$999,4)</f>
        <v>0.005789</v>
      </c>
      <c r="G439" s="8">
        <f>VLOOKUP(A439,'Absolute Total Monosaccharide C'!$E$2:$T$999,5)</f>
        <v>0.006411</v>
      </c>
      <c r="H439" s="8">
        <f>VLOOKUP(A439,'Absolute Total Monosaccharide C'!$E$2:$T$999,6)</f>
        <v>0.005904</v>
      </c>
      <c r="I439" s="110">
        <f>VLOOKUP(A439,'Absolute Total Monosaccharide C'!$E$2:$T$999,7)</f>
        <v>0.008396</v>
      </c>
      <c r="J439" s="8">
        <f>VLOOKUP(A439,'Absolute Total Monosaccharide C'!$E$2:$T$999,8)</f>
        <v>0.000573</v>
      </c>
      <c r="K439" s="111">
        <f>VLOOKUP(A439,'Absolute Total Monosaccharide C'!$E$2:$T$999,9)</f>
        <v>0.0000528</v>
      </c>
      <c r="L439" s="111">
        <f>VLOOKUP(A439,'Absolute Total Monosaccharide C'!$E$2:$T$999,10)</f>
        <v>0.0000437</v>
      </c>
      <c r="M439" s="8">
        <f>VLOOKUP(A439,'Absolute Total Monosaccharide C'!$E$2:$T$999,11)</f>
        <v>0.000156</v>
      </c>
      <c r="N439" s="8">
        <f>VLOOKUP(A439,'Absolute Total Monosaccharide C'!$E$2:$T$999,12)</f>
        <v>0</v>
      </c>
      <c r="O439" s="8">
        <f>VLOOKUP(A439,'Absolute Total Monosaccharide C'!$E$2:$T$999,13)</f>
        <v>0</v>
      </c>
      <c r="P439" s="8">
        <f>VLOOKUP(A439,'Absolute Total Monosaccharide C'!$E$2:$T$999,14)</f>
        <v>0.002125</v>
      </c>
      <c r="Q439" s="8">
        <f>VLOOKUP(A439,'Absolute Total Monosaccharide C'!$E$2:$T$999,15)</f>
        <v>0</v>
      </c>
      <c r="R439" s="8">
        <f>VLOOKUP(A439,'Absolute Total Monosaccharide C'!$E$2:$T$999,16)</f>
        <v>0.000448</v>
      </c>
      <c r="S439" s="110">
        <f>VLOOKUP(A439,'Absolute Total Monosaccharide C'!$E$2:$T$999,2)</f>
        <v>10.04</v>
      </c>
      <c r="U439" s="8">
        <f t="shared" si="1"/>
        <v>0.0143</v>
      </c>
      <c r="V439" s="2">
        <f t="shared" si="2"/>
        <v>432</v>
      </c>
      <c r="W439" s="8">
        <f t="shared" si="3"/>
        <v>412</v>
      </c>
      <c r="X439" s="8">
        <f t="shared" si="4"/>
        <v>354</v>
      </c>
      <c r="Y439" s="8">
        <f t="shared" si="5"/>
        <v>538</v>
      </c>
      <c r="Z439" s="8">
        <f t="shared" si="6"/>
        <v>580</v>
      </c>
      <c r="AA439" s="8">
        <f t="shared" si="7"/>
        <v>766</v>
      </c>
      <c r="AB439" s="8">
        <f t="shared" si="8"/>
        <v>950</v>
      </c>
    </row>
    <row r="440" hidden="1">
      <c r="A440" s="2" t="s">
        <v>606</v>
      </c>
      <c r="B440" s="8" t="str">
        <f>VLOOKUP(A440,'Food Encyclopedia'!$C$2:$K$999,3)&amp;","&amp;VLOOKUP(A440,'Food Encyclopedia'!$C$2:$K$999,4)&amp;","&amp;VLOOKUP(A440,'Food Encyclopedia'!$C$2:$K$999,5)&amp;","&amp;VLOOKUP(A440,'Food Encyclopedia'!$C$2:$K$999,6)</f>
        <v>Spread, sesame seed, NA, jar,Organics,Organic Tahini,Beans, Peas, Legumes, Nuts, Seeds</v>
      </c>
      <c r="C440" s="8" t="str">
        <f>VLOOKUP(A440,'Food Encyclopedia'!$C$2:$K$999,6)</f>
        <v>Beans, Peas, Legumes, Nuts, Seeds</v>
      </c>
      <c r="D440" s="8" t="str">
        <f>VLOOKUP(A440,'Food Encyclopedia'!$C$2:$K$999,7)</f>
        <v>Fats</v>
      </c>
      <c r="E440" s="8">
        <f>VLOOKUP(A440,'Absolute Total Monosaccharide C'!$E$2:$T$999,3)</f>
        <v>0.016092</v>
      </c>
      <c r="F440" s="8">
        <f>VLOOKUP(A440,'Absolute Total Monosaccharide C'!$E$2:$T$999,4)</f>
        <v>0.005253</v>
      </c>
      <c r="G440" s="8">
        <f>VLOOKUP(A440,'Absolute Total Monosaccharide C'!$E$2:$T$999,5)</f>
        <v>0</v>
      </c>
      <c r="H440" s="8">
        <f>VLOOKUP(A440,'Absolute Total Monosaccharide C'!$E$2:$T$999,6)</f>
        <v>0.00229</v>
      </c>
      <c r="I440" s="110">
        <f>VLOOKUP(A440,'Absolute Total Monosaccharide C'!$E$2:$T$999,7)</f>
        <v>0.005773</v>
      </c>
      <c r="J440" s="8">
        <f>VLOOKUP(A440,'Absolute Total Monosaccharide C'!$E$2:$T$999,8)</f>
        <v>0</v>
      </c>
      <c r="K440" s="8">
        <f>VLOOKUP(A440,'Absolute Total Monosaccharide C'!$E$2:$T$999,9)</f>
        <v>0.00032</v>
      </c>
      <c r="L440" s="8">
        <f>VLOOKUP(A440,'Absolute Total Monosaccharide C'!$E$2:$T$999,10)</f>
        <v>0</v>
      </c>
      <c r="M440" s="8">
        <f>VLOOKUP(A440,'Absolute Total Monosaccharide C'!$E$2:$T$999,11)</f>
        <v>0.00113</v>
      </c>
      <c r="N440" s="8">
        <f>VLOOKUP(A440,'Absolute Total Monosaccharide C'!$E$2:$T$999,12)</f>
        <v>0</v>
      </c>
      <c r="O440" s="8">
        <f>VLOOKUP(A440,'Absolute Total Monosaccharide C'!$E$2:$T$999,13)</f>
        <v>0</v>
      </c>
      <c r="P440" s="8">
        <f>VLOOKUP(A440,'Absolute Total Monosaccharide C'!$E$2:$T$999,14)</f>
        <v>0.013463</v>
      </c>
      <c r="Q440" s="8">
        <f>VLOOKUP(A440,'Absolute Total Monosaccharide C'!$E$2:$T$999,15)</f>
        <v>0.000213</v>
      </c>
      <c r="R440" s="8">
        <f>VLOOKUP(A440,'Absolute Total Monosaccharide C'!$E$2:$T$999,16)</f>
        <v>0</v>
      </c>
      <c r="S440" s="110">
        <f>VLOOKUP(A440,'Absolute Total Monosaccharide C'!$E$2:$T$999,2)</f>
        <v>10.58</v>
      </c>
      <c r="U440" s="8">
        <f t="shared" si="1"/>
        <v>0.008063</v>
      </c>
      <c r="V440" s="2">
        <f t="shared" si="2"/>
        <v>564</v>
      </c>
      <c r="W440" s="8">
        <f t="shared" si="3"/>
        <v>494</v>
      </c>
      <c r="X440" s="8">
        <f t="shared" si="4"/>
        <v>508</v>
      </c>
      <c r="Y440" s="8">
        <f t="shared" si="5"/>
        <v>467</v>
      </c>
      <c r="Z440" s="8">
        <f t="shared" si="6"/>
        <v>483</v>
      </c>
      <c r="AA440" s="8">
        <f t="shared" si="7"/>
        <v>1002</v>
      </c>
      <c r="AB440" s="8">
        <f t="shared" si="8"/>
        <v>961</v>
      </c>
    </row>
    <row r="441" hidden="1">
      <c r="A441" s="2" t="s">
        <v>547</v>
      </c>
      <c r="B441" s="8" t="str">
        <f>VLOOKUP(A441,'Food Encyclopedia'!$C$2:$K$999,3)&amp;","&amp;VLOOKUP(A441,'Food Encyclopedia'!$C$2:$K$999,4)&amp;","&amp;VLOOKUP(A441,'Food Encyclopedia'!$C$2:$K$999,5)&amp;","&amp;VLOOKUP(A441,'Food Encyclopedia'!$C$2:$K$999,6)</f>
        <v>Bread, English muffin, whole, fresh,Oroweat,Extra Crisp,Grain Products</v>
      </c>
      <c r="C441" s="8" t="str">
        <f>VLOOKUP(A441,'Food Encyclopedia'!$C$2:$K$999,6)</f>
        <v>Grain Products</v>
      </c>
      <c r="D441" s="8" t="str">
        <f>VLOOKUP(A441,'Food Encyclopedia'!$C$2:$K$999,7)</f>
        <v>Bread</v>
      </c>
      <c r="E441" s="8">
        <f>VLOOKUP(A441,'Absolute Total Monosaccharide C'!$E$2:$T$999,3)</f>
        <v>0.694196</v>
      </c>
      <c r="F441" s="8">
        <f>VLOOKUP(A441,'Absolute Total Monosaccharide C'!$E$2:$T$999,4)</f>
        <v>0.001279</v>
      </c>
      <c r="G441" s="8">
        <f>VLOOKUP(A441,'Absolute Total Monosaccharide C'!$E$2:$T$999,5)</f>
        <v>0.006236</v>
      </c>
      <c r="H441" s="8">
        <f>VLOOKUP(A441,'Absolute Total Monosaccharide C'!$E$2:$T$999,6)</f>
        <v>0.005527</v>
      </c>
      <c r="I441" s="110">
        <f>VLOOKUP(A441,'Absolute Total Monosaccharide C'!$E$2:$T$999,7)</f>
        <v>0.010065</v>
      </c>
      <c r="J441" s="8">
        <f>VLOOKUP(A441,'Absolute Total Monosaccharide C'!$E$2:$T$999,8)</f>
        <v>0.00062</v>
      </c>
      <c r="K441" s="111">
        <f>VLOOKUP(A441,'Absolute Total Monosaccharide C'!$E$2:$T$999,9)</f>
        <v>0.0000308</v>
      </c>
      <c r="L441" s="111">
        <f>VLOOKUP(A441,'Absolute Total Monosaccharide C'!$E$2:$T$999,10)</f>
        <v>0.000033</v>
      </c>
      <c r="M441" s="8">
        <f>VLOOKUP(A441,'Absolute Total Monosaccharide C'!$E$2:$T$999,11)</f>
        <v>0</v>
      </c>
      <c r="N441" s="8">
        <f>VLOOKUP(A441,'Absolute Total Monosaccharide C'!$E$2:$T$999,12)</f>
        <v>0</v>
      </c>
      <c r="O441" s="8">
        <f>VLOOKUP(A441,'Absolute Total Monosaccharide C'!$E$2:$T$999,13)</f>
        <v>0</v>
      </c>
      <c r="P441" s="8">
        <f>VLOOKUP(A441,'Absolute Total Monosaccharide C'!$E$2:$T$999,14)</f>
        <v>0.00284</v>
      </c>
      <c r="Q441" s="8">
        <f>VLOOKUP(A441,'Absolute Total Monosaccharide C'!$E$2:$T$999,15)</f>
        <v>0</v>
      </c>
      <c r="R441" s="8">
        <f>VLOOKUP(A441,'Absolute Total Monosaccharide C'!$E$2:$T$999,16)</f>
        <v>0.000496</v>
      </c>
      <c r="S441" s="110">
        <f>VLOOKUP(A441,'Absolute Total Monosaccharide C'!$E$2:$T$999,2)</f>
        <v>10.26</v>
      </c>
      <c r="U441" s="8">
        <f t="shared" si="1"/>
        <v>0.015592</v>
      </c>
      <c r="V441" s="2">
        <f t="shared" si="2"/>
        <v>411</v>
      </c>
      <c r="W441" s="8">
        <f t="shared" si="3"/>
        <v>354</v>
      </c>
      <c r="X441" s="8">
        <f t="shared" si="4"/>
        <v>368</v>
      </c>
      <c r="Y441" s="8">
        <f t="shared" si="5"/>
        <v>589</v>
      </c>
      <c r="Z441" s="8">
        <f t="shared" si="6"/>
        <v>606</v>
      </c>
      <c r="AA441" s="8">
        <f t="shared" si="7"/>
        <v>722</v>
      </c>
      <c r="AB441" s="8">
        <f t="shared" si="8"/>
        <v>943</v>
      </c>
    </row>
    <row r="442" hidden="1">
      <c r="A442" s="2" t="s">
        <v>1528</v>
      </c>
      <c r="B442" s="8" t="str">
        <f>VLOOKUP(A442,'Food Encyclopedia'!$C$2:$K$999,3)&amp;","&amp;VLOOKUP(A442,'Food Encyclopedia'!$C$2:$K$999,4)&amp;","&amp;VLOOKUP(A442,'Food Encyclopedia'!$C$2:$K$999,5)&amp;","&amp;VLOOKUP(A442,'Food Encyclopedia'!$C$2:$K$999,6)</f>
        <v>popcorn, NA, NA, fresh,Trader Joe's,buttery popcorn,Grain Products</v>
      </c>
      <c r="C442" s="8" t="str">
        <f>VLOOKUP(A442,'Food Encyclopedia'!$C$2:$K$999,6)</f>
        <v>Grain Products</v>
      </c>
      <c r="D442" s="8" t="str">
        <f>VLOOKUP(A442,'Food Encyclopedia'!$C$2:$K$999,7)</f>
        <v>Snack</v>
      </c>
      <c r="E442" s="8">
        <f>VLOOKUP(A442,'Absolute Total Monosaccharide C'!$E$2:$T$999,3)</f>
        <v>0.550127</v>
      </c>
      <c r="F442" s="8">
        <f>VLOOKUP(A442,'Absolute Total Monosaccharide C'!$E$2:$T$999,4)</f>
        <v>0.002473</v>
      </c>
      <c r="G442" s="8">
        <f>VLOOKUP(A442,'Absolute Total Monosaccharide C'!$E$2:$T$999,5)</f>
        <v>0.005781</v>
      </c>
      <c r="H442" s="8">
        <f>VLOOKUP(A442,'Absolute Total Monosaccharide C'!$E$2:$T$999,6)</f>
        <v>0.004406</v>
      </c>
      <c r="I442" s="110">
        <f>VLOOKUP(A442,'Absolute Total Monosaccharide C'!$E$2:$T$999,7)</f>
        <v>0.008626</v>
      </c>
      <c r="J442" s="8">
        <f>VLOOKUP(A442,'Absolute Total Monosaccharide C'!$E$2:$T$999,8)</f>
        <v>0.000293</v>
      </c>
      <c r="K442" s="111">
        <f>VLOOKUP(A442,'Absolute Total Monosaccharide C'!$E$2:$T$999,9)</f>
        <v>0.0000512</v>
      </c>
      <c r="L442" s="111">
        <f>VLOOKUP(A442,'Absolute Total Monosaccharide C'!$E$2:$T$999,10)</f>
        <v>0.0000867</v>
      </c>
      <c r="M442" s="8">
        <f>VLOOKUP(A442,'Absolute Total Monosaccharide C'!$E$2:$T$999,11)</f>
        <v>0.00012</v>
      </c>
      <c r="N442" s="8">
        <f>VLOOKUP(A442,'Absolute Total Monosaccharide C'!$E$2:$T$999,12)</f>
        <v>0</v>
      </c>
      <c r="O442" s="8">
        <f>VLOOKUP(A442,'Absolute Total Monosaccharide C'!$E$2:$T$999,13)</f>
        <v>0</v>
      </c>
      <c r="P442" s="8">
        <f>VLOOKUP(A442,'Absolute Total Monosaccharide C'!$E$2:$T$999,14)</f>
        <v>0.000359</v>
      </c>
      <c r="Q442" s="8">
        <f>VLOOKUP(A442,'Absolute Total Monosaccharide C'!$E$2:$T$999,15)</f>
        <v>0</v>
      </c>
      <c r="R442" s="8">
        <f>VLOOKUP(A442,'Absolute Total Monosaccharide C'!$E$2:$T$999,16)</f>
        <v>0.000292</v>
      </c>
      <c r="S442" s="110">
        <f>VLOOKUP(A442,'Absolute Total Monosaccharide C'!$E$2:$T$999,2)</f>
        <v>9.913</v>
      </c>
      <c r="U442" s="8">
        <f t="shared" si="1"/>
        <v>0.013032</v>
      </c>
      <c r="V442" s="2">
        <f t="shared" si="2"/>
        <v>458</v>
      </c>
      <c r="W442" s="8">
        <f t="shared" si="3"/>
        <v>404</v>
      </c>
      <c r="X442" s="8">
        <f t="shared" si="4"/>
        <v>401</v>
      </c>
      <c r="Y442" s="8">
        <f t="shared" si="5"/>
        <v>549</v>
      </c>
      <c r="Z442" s="8">
        <f t="shared" si="6"/>
        <v>583</v>
      </c>
      <c r="AA442" s="8">
        <f t="shared" si="7"/>
        <v>805</v>
      </c>
      <c r="AB442" s="8">
        <f t="shared" si="8"/>
        <v>953</v>
      </c>
    </row>
    <row r="443" hidden="1">
      <c r="A443" s="2" t="s">
        <v>1550</v>
      </c>
      <c r="B443" s="8" t="str">
        <f>VLOOKUP(A443,'Food Encyclopedia'!$C$2:$K$999,3)&amp;","&amp;VLOOKUP(A443,'Food Encyclopedia'!$C$2:$K$999,4)&amp;","&amp;VLOOKUP(A443,'Food Encyclopedia'!$C$2:$K$999,5)&amp;","&amp;VLOOKUP(A443,'Food Encyclopedia'!$C$2:$K$999,6)</f>
        <v>brazil nuts, NA, NA, fresh,Sunfood Superfoods,Raw organic Brazil nuts,Beans, Peas, Legumes, Nuts, Seeds</v>
      </c>
      <c r="C443" s="8" t="str">
        <f>VLOOKUP(A443,'Food Encyclopedia'!$C$2:$K$999,6)</f>
        <v>Beans, Peas, Legumes, Nuts, Seeds</v>
      </c>
      <c r="D443" s="8" t="str">
        <f>VLOOKUP(A443,'Food Encyclopedia'!$C$2:$K$999,7)</f>
        <v>Nuts/Seeds</v>
      </c>
      <c r="E443" s="8">
        <f>VLOOKUP(A443,'Absolute Total Monosaccharide C'!$E$2:$T$999,3)</f>
        <v>0.011746</v>
      </c>
      <c r="F443" s="8">
        <f>VLOOKUP(A443,'Absolute Total Monosaccharide C'!$E$2:$T$999,4)</f>
        <v>0.002951</v>
      </c>
      <c r="G443" s="8">
        <f>VLOOKUP(A443,'Absolute Total Monosaccharide C'!$E$2:$T$999,5)</f>
        <v>0.003018</v>
      </c>
      <c r="H443" s="8">
        <f>VLOOKUP(A443,'Absolute Total Monosaccharide C'!$E$2:$T$999,6)</f>
        <v>0.001593</v>
      </c>
      <c r="I443" s="110">
        <f>VLOOKUP(A443,'Absolute Total Monosaccharide C'!$E$2:$T$999,7)</f>
        <v>0.007326</v>
      </c>
      <c r="J443" s="8">
        <f>VLOOKUP(A443,'Absolute Total Monosaccharide C'!$E$2:$T$999,8)</f>
        <v>0.000749</v>
      </c>
      <c r="K443" s="8">
        <f>VLOOKUP(A443,'Absolute Total Monosaccharide C'!$E$2:$T$999,9)</f>
        <v>0.000283</v>
      </c>
      <c r="L443" s="111">
        <f>VLOOKUP(A443,'Absolute Total Monosaccharide C'!$E$2:$T$999,10)</f>
        <v>0.0000269</v>
      </c>
      <c r="M443" s="8">
        <f>VLOOKUP(A443,'Absolute Total Monosaccharide C'!$E$2:$T$999,11)</f>
        <v>0.000369</v>
      </c>
      <c r="N443" s="8">
        <f>VLOOKUP(A443,'Absolute Total Monosaccharide C'!$E$2:$T$999,12)</f>
        <v>0</v>
      </c>
      <c r="O443" s="8">
        <f>VLOOKUP(A443,'Absolute Total Monosaccharide C'!$E$2:$T$999,13)</f>
        <v>0</v>
      </c>
      <c r="P443" s="8">
        <f>VLOOKUP(A443,'Absolute Total Monosaccharide C'!$E$2:$T$999,14)</f>
        <v>0.000476</v>
      </c>
      <c r="Q443" s="8">
        <f>VLOOKUP(A443,'Absolute Total Monosaccharide C'!$E$2:$T$999,15)</f>
        <v>0</v>
      </c>
      <c r="R443" s="8">
        <f>VLOOKUP(A443,'Absolute Total Monosaccharide C'!$E$2:$T$999,16)</f>
        <v>0.000224</v>
      </c>
      <c r="S443" s="110">
        <f>VLOOKUP(A443,'Absolute Total Monosaccharide C'!$E$2:$T$999,2)</f>
        <v>10.294</v>
      </c>
      <c r="U443" s="8">
        <f t="shared" si="1"/>
        <v>0.008919</v>
      </c>
      <c r="V443" s="2">
        <f t="shared" si="2"/>
        <v>544</v>
      </c>
      <c r="W443" s="8">
        <f t="shared" si="3"/>
        <v>443</v>
      </c>
      <c r="X443" s="8">
        <f t="shared" si="4"/>
        <v>562</v>
      </c>
      <c r="Y443" s="8">
        <f t="shared" si="5"/>
        <v>514</v>
      </c>
      <c r="Z443" s="8">
        <f t="shared" si="6"/>
        <v>490</v>
      </c>
      <c r="AA443" s="8">
        <f t="shared" si="7"/>
        <v>1005</v>
      </c>
      <c r="AB443" s="8">
        <f t="shared" si="8"/>
        <v>957</v>
      </c>
    </row>
    <row r="444" hidden="1">
      <c r="A444" s="2" t="s">
        <v>1150</v>
      </c>
      <c r="B444" s="8" t="str">
        <f>VLOOKUP(A444,'Food Encyclopedia'!$C$2:$K$999,3)&amp;","&amp;VLOOKUP(A444,'Food Encyclopedia'!$C$2:$K$999,4)&amp;","&amp;VLOOKUP(A444,'Food Encyclopedia'!$C$2:$K$999,5)&amp;","&amp;VLOOKUP(A444,'Food Encyclopedia'!$C$2:$K$999,6)</f>
        <v>Cereal, multi-grain, commercial product, fresh,Earth's Best,Whole grain: multi-grain cereal (oats, spelt and barley blend when ready to move beyond rice cereal), easily digestible, iron fortified,Grain Products</v>
      </c>
      <c r="C444" s="8" t="str">
        <f>VLOOKUP(A444,'Food Encyclopedia'!$C$2:$K$999,6)</f>
        <v>Grain Products</v>
      </c>
      <c r="D444" s="8" t="str">
        <f>VLOOKUP(A444,'Food Encyclopedia'!$C$2:$K$999,7)</f>
        <v>Cereal</v>
      </c>
      <c r="E444" s="8">
        <f>VLOOKUP(A444,'Absolute Total Monosaccharide C'!$E$2:$T$999,3)</f>
        <v>0.722909</v>
      </c>
      <c r="F444" s="8">
        <f>VLOOKUP(A444,'Absolute Total Monosaccharide C'!$E$2:$T$999,4)</f>
        <v>0.007651</v>
      </c>
      <c r="G444" s="8">
        <f>VLOOKUP(A444,'Absolute Total Monosaccharide C'!$E$2:$T$999,5)</f>
        <v>0</v>
      </c>
      <c r="H444" s="8">
        <f>VLOOKUP(A444,'Absolute Total Monosaccharide C'!$E$2:$T$999,6)</f>
        <v>0.008504</v>
      </c>
      <c r="I444" s="110">
        <f>VLOOKUP(A444,'Absolute Total Monosaccharide C'!$E$2:$T$999,7)</f>
        <v>0.007878</v>
      </c>
      <c r="J444" s="8">
        <f>VLOOKUP(A444,'Absolute Total Monosaccharide C'!$E$2:$T$999,8)</f>
        <v>0</v>
      </c>
      <c r="K444" s="111">
        <f>VLOOKUP(A444,'Absolute Total Monosaccharide C'!$E$2:$T$999,9)</f>
        <v>0.0000993</v>
      </c>
      <c r="L444" s="8">
        <f>VLOOKUP(A444,'Absolute Total Monosaccharide C'!$E$2:$T$999,10)</f>
        <v>0</v>
      </c>
      <c r="M444" s="8">
        <f>VLOOKUP(A444,'Absolute Total Monosaccharide C'!$E$2:$T$999,11)</f>
        <v>0.000208</v>
      </c>
      <c r="N444" s="8">
        <f>VLOOKUP(A444,'Absolute Total Monosaccharide C'!$E$2:$T$999,12)</f>
        <v>0</v>
      </c>
      <c r="O444" s="8">
        <f>VLOOKUP(A444,'Absolute Total Monosaccharide C'!$E$2:$T$999,13)</f>
        <v>0</v>
      </c>
      <c r="P444" s="8">
        <f>VLOOKUP(A444,'Absolute Total Monosaccharide C'!$E$2:$T$999,14)</f>
        <v>0.003368</v>
      </c>
      <c r="Q444" s="8">
        <f>VLOOKUP(A444,'Absolute Total Monosaccharide C'!$E$2:$T$999,15)</f>
        <v>0</v>
      </c>
      <c r="R444" s="8">
        <f>VLOOKUP(A444,'Absolute Total Monosaccharide C'!$E$2:$T$999,16)</f>
        <v>0</v>
      </c>
      <c r="S444" s="110">
        <f>VLOOKUP(A444,'Absolute Total Monosaccharide C'!$E$2:$T$999,2)</f>
        <v>10.17</v>
      </c>
      <c r="U444" s="8">
        <f t="shared" si="1"/>
        <v>0.016382</v>
      </c>
      <c r="V444" s="2">
        <f t="shared" si="2"/>
        <v>398</v>
      </c>
      <c r="W444" s="8">
        <f t="shared" si="3"/>
        <v>427</v>
      </c>
      <c r="X444" s="8">
        <f t="shared" si="4"/>
        <v>258</v>
      </c>
      <c r="Y444" s="8">
        <f t="shared" si="5"/>
        <v>531</v>
      </c>
      <c r="Z444" s="8">
        <f t="shared" si="6"/>
        <v>542</v>
      </c>
      <c r="AA444" s="8">
        <f t="shared" si="7"/>
        <v>685</v>
      </c>
      <c r="AB444" s="8">
        <f t="shared" si="8"/>
        <v>958</v>
      </c>
    </row>
    <row r="445" hidden="1">
      <c r="A445" s="2" t="s">
        <v>1563</v>
      </c>
      <c r="B445" s="8" t="str">
        <f>VLOOKUP(A445,'Food Encyclopedia'!$C$2:$K$999,3)&amp;","&amp;VLOOKUP(A445,'Food Encyclopedia'!$C$2:$K$999,4)&amp;","&amp;VLOOKUP(A445,'Food Encyclopedia'!$C$2:$K$999,5)&amp;","&amp;VLOOKUP(A445,'Food Encyclopedia'!$C$2:$K$999,6)</f>
        <v>pumpkin, NA, seeds, fresh,Nuggets foods,Organic Raw Pumpkin Seeds,Beans, Peas, Legumes, Nuts, Seeds</v>
      </c>
      <c r="C445" s="8" t="str">
        <f>VLOOKUP(A445,'Food Encyclopedia'!$C$2:$K$999,6)</f>
        <v>Beans, Peas, Legumes, Nuts, Seeds</v>
      </c>
      <c r="D445" s="8" t="str">
        <f>VLOOKUP(A445,'Food Encyclopedia'!$C$2:$K$999,7)</f>
        <v>Nuts/Seeds</v>
      </c>
      <c r="E445" s="8">
        <f>VLOOKUP(A445,'Absolute Total Monosaccharide C'!$E$2:$T$999,3)</f>
        <v>0.013916</v>
      </c>
      <c r="F445" s="8">
        <f>VLOOKUP(A445,'Absolute Total Monosaccharide C'!$E$2:$T$999,4)</f>
        <v>0.006597</v>
      </c>
      <c r="G445" s="8">
        <f>VLOOKUP(A445,'Absolute Total Monosaccharide C'!$E$2:$T$999,5)</f>
        <v>0.002112</v>
      </c>
      <c r="H445" s="8">
        <f>VLOOKUP(A445,'Absolute Total Monosaccharide C'!$E$2:$T$999,6)</f>
        <v>0.006915</v>
      </c>
      <c r="I445" s="110">
        <f>VLOOKUP(A445,'Absolute Total Monosaccharide C'!$E$2:$T$999,7)</f>
        <v>0.006466</v>
      </c>
      <c r="J445" s="8">
        <f>VLOOKUP(A445,'Absolute Total Monosaccharide C'!$E$2:$T$999,8)</f>
        <v>0.000605</v>
      </c>
      <c r="K445" s="8">
        <f>VLOOKUP(A445,'Absolute Total Monosaccharide C'!$E$2:$T$999,9)</f>
        <v>0.000321</v>
      </c>
      <c r="L445" s="111">
        <f>VLOOKUP(A445,'Absolute Total Monosaccharide C'!$E$2:$T$999,10)</f>
        <v>0.0000163</v>
      </c>
      <c r="M445" s="8">
        <f>VLOOKUP(A445,'Absolute Total Monosaccharide C'!$E$2:$T$999,11)</f>
        <v>0.000627</v>
      </c>
      <c r="N445" s="8">
        <f>VLOOKUP(A445,'Absolute Total Monosaccharide C'!$E$2:$T$999,12)</f>
        <v>0</v>
      </c>
      <c r="O445" s="8">
        <f>VLOOKUP(A445,'Absolute Total Monosaccharide C'!$E$2:$T$999,13)</f>
        <v>0</v>
      </c>
      <c r="P445" s="8">
        <f>VLOOKUP(A445,'Absolute Total Monosaccharide C'!$E$2:$T$999,14)</f>
        <v>0.000233</v>
      </c>
      <c r="Q445" s="8">
        <f>VLOOKUP(A445,'Absolute Total Monosaccharide C'!$E$2:$T$999,15)</f>
        <v>0</v>
      </c>
      <c r="R445" s="8">
        <f>VLOOKUP(A445,'Absolute Total Monosaccharide C'!$E$2:$T$999,16)</f>
        <v>0.000451</v>
      </c>
      <c r="S445" s="110">
        <f>VLOOKUP(A445,'Absolute Total Monosaccharide C'!$E$2:$T$999,2)</f>
        <v>10.393</v>
      </c>
      <c r="U445" s="8">
        <f t="shared" si="1"/>
        <v>0.013381</v>
      </c>
      <c r="V445" s="2">
        <f t="shared" si="2"/>
        <v>446</v>
      </c>
      <c r="W445" s="8">
        <f t="shared" si="3"/>
        <v>473</v>
      </c>
      <c r="X445" s="8">
        <f t="shared" si="4"/>
        <v>315</v>
      </c>
      <c r="Y445" s="8">
        <f t="shared" si="5"/>
        <v>492</v>
      </c>
      <c r="Z445" s="8">
        <f t="shared" si="6"/>
        <v>482</v>
      </c>
      <c r="AA445" s="8">
        <f t="shared" si="7"/>
        <v>788</v>
      </c>
      <c r="AB445" s="8">
        <f t="shared" si="8"/>
        <v>965</v>
      </c>
    </row>
    <row r="446" hidden="1">
      <c r="A446" s="2" t="s">
        <v>603</v>
      </c>
      <c r="B446" s="8" t="str">
        <f>VLOOKUP(A446,'Food Encyclopedia'!$C$2:$K$999,3)&amp;","&amp;VLOOKUP(A446,'Food Encyclopedia'!$C$2:$K$999,4)&amp;","&amp;VLOOKUP(A446,'Food Encyclopedia'!$C$2:$K$999,5)&amp;","&amp;VLOOKUP(A446,'Food Encyclopedia'!$C$2:$K$999,6)</f>
        <v>Spread, hazelnut, NA, jar,Nutella,,Beans, Peas, Legumes, Nuts, Seeds</v>
      </c>
      <c r="C446" s="8" t="str">
        <f>VLOOKUP(A446,'Food Encyclopedia'!$C$2:$K$999,6)</f>
        <v>Beans, Peas, Legumes, Nuts, Seeds</v>
      </c>
      <c r="D446" s="8" t="str">
        <f>VLOOKUP(A446,'Food Encyclopedia'!$C$2:$K$999,7)</f>
        <v>Fats</v>
      </c>
      <c r="E446" s="8">
        <f>VLOOKUP(A446,'Absolute Total Monosaccharide C'!$E$2:$T$999,3)</f>
        <v>0.318899</v>
      </c>
      <c r="F446" s="8">
        <f>VLOOKUP(A446,'Absolute Total Monosaccharide C'!$E$2:$T$999,4)</f>
        <v>0.0297</v>
      </c>
      <c r="G446" s="8">
        <f>VLOOKUP(A446,'Absolute Total Monosaccharide C'!$E$2:$T$999,5)</f>
        <v>0.152843</v>
      </c>
      <c r="H446" s="8">
        <f>VLOOKUP(A446,'Absolute Total Monosaccharide C'!$E$2:$T$999,6)</f>
        <v>0.000888</v>
      </c>
      <c r="I446" s="110">
        <f>VLOOKUP(A446,'Absolute Total Monosaccharide C'!$E$2:$T$999,7)</f>
        <v>0.004148</v>
      </c>
      <c r="J446" s="8">
        <f>VLOOKUP(A446,'Absolute Total Monosaccharide C'!$E$2:$T$999,8)</f>
        <v>0</v>
      </c>
      <c r="K446" s="8">
        <f>VLOOKUP(A446,'Absolute Total Monosaccharide C'!$E$2:$T$999,9)</f>
        <v>0.00044</v>
      </c>
      <c r="L446" s="8">
        <f>VLOOKUP(A446,'Absolute Total Monosaccharide C'!$E$2:$T$999,10)</f>
        <v>0</v>
      </c>
      <c r="M446" s="8">
        <f>VLOOKUP(A446,'Absolute Total Monosaccharide C'!$E$2:$T$999,11)</f>
        <v>0.001985</v>
      </c>
      <c r="N446" s="8">
        <f>VLOOKUP(A446,'Absolute Total Monosaccharide C'!$E$2:$T$999,12)</f>
        <v>0</v>
      </c>
      <c r="O446" s="8">
        <f>VLOOKUP(A446,'Absolute Total Monosaccharide C'!$E$2:$T$999,13)</f>
        <v>0</v>
      </c>
      <c r="P446" s="8">
        <f>VLOOKUP(A446,'Absolute Total Monosaccharide C'!$E$2:$T$999,14)</f>
        <v>0.001988</v>
      </c>
      <c r="Q446" s="8">
        <f>VLOOKUP(A446,'Absolute Total Monosaccharide C'!$E$2:$T$999,15)</f>
        <v>0.000147</v>
      </c>
      <c r="R446" s="8">
        <f>VLOOKUP(A446,'Absolute Total Monosaccharide C'!$E$2:$T$999,16)</f>
        <v>0</v>
      </c>
      <c r="S446" s="110">
        <f>VLOOKUP(A446,'Absolute Total Monosaccharide C'!$E$2:$T$999,2)</f>
        <v>10.07</v>
      </c>
      <c r="T446" s="2">
        <v>0.685806829</v>
      </c>
      <c r="U446" s="8">
        <f t="shared" si="1"/>
        <v>0.005036</v>
      </c>
      <c r="V446" s="2">
        <f t="shared" si="2"/>
        <v>615</v>
      </c>
      <c r="W446" s="8">
        <f t="shared" si="3"/>
        <v>539</v>
      </c>
      <c r="X446" s="8">
        <f t="shared" si="4"/>
        <v>590</v>
      </c>
      <c r="Y446" s="8">
        <f t="shared" si="5"/>
        <v>438</v>
      </c>
      <c r="Z446" s="8">
        <f t="shared" si="6"/>
        <v>450</v>
      </c>
      <c r="AA446" s="8">
        <f t="shared" si="7"/>
        <v>1129</v>
      </c>
      <c r="AB446" s="8">
        <f t="shared" si="8"/>
        <v>977</v>
      </c>
    </row>
    <row r="447" hidden="1">
      <c r="A447" s="2" t="s">
        <v>473</v>
      </c>
      <c r="B447" s="8" t="str">
        <f>VLOOKUP(A447,'Food Encyclopedia'!$C$2:$K$999,3)&amp;","&amp;VLOOKUP(A447,'Food Encyclopedia'!$C$2:$K$999,4)&amp;","&amp;VLOOKUP(A447,'Food Encyclopedia'!$C$2:$K$999,5)&amp;","&amp;VLOOKUP(A447,'Food Encyclopedia'!$C$2:$K$999,6)</f>
        <v>Potato, russet, flesh, fresh,NA,,Vegetables</v>
      </c>
      <c r="C447" s="8" t="str">
        <f>VLOOKUP(A447,'Food Encyclopedia'!$C$2:$K$999,6)</f>
        <v>Vegetables</v>
      </c>
      <c r="D447" s="8" t="str">
        <f>VLOOKUP(A447,'Food Encyclopedia'!$C$2:$K$999,7)</f>
        <v>Vegetable</v>
      </c>
      <c r="E447" s="8">
        <f>VLOOKUP(A447,'Absolute Total Monosaccharide C'!$E$2:$T$999,3)</f>
        <v>0.575303</v>
      </c>
      <c r="F447" s="8">
        <f>VLOOKUP(A447,'Absolute Total Monosaccharide C'!$E$2:$T$999,4)</f>
        <v>0.023683</v>
      </c>
      <c r="G447" s="8">
        <f>VLOOKUP(A447,'Absolute Total Monosaccharide C'!$E$2:$T$999,5)</f>
        <v>0</v>
      </c>
      <c r="H447" s="8">
        <f>VLOOKUP(A447,'Absolute Total Monosaccharide C'!$E$2:$T$999,6)</f>
        <v>0.002049</v>
      </c>
      <c r="I447" s="110">
        <f>VLOOKUP(A447,'Absolute Total Monosaccharide C'!$E$2:$T$999,7)</f>
        <v>0.003417</v>
      </c>
      <c r="J447" s="8">
        <f>VLOOKUP(A447,'Absolute Total Monosaccharide C'!$E$2:$T$999,8)</f>
        <v>0.000829</v>
      </c>
      <c r="K447" s="8">
        <f>VLOOKUP(A447,'Absolute Total Monosaccharide C'!$E$2:$T$999,9)</f>
        <v>0.000544</v>
      </c>
      <c r="L447" s="8">
        <f>VLOOKUP(A447,'Absolute Total Monosaccharide C'!$E$2:$T$999,10)</f>
        <v>0</v>
      </c>
      <c r="M447" s="8">
        <f>VLOOKUP(A447,'Absolute Total Monosaccharide C'!$E$2:$T$999,11)</f>
        <v>0.003582</v>
      </c>
      <c r="N447" s="8">
        <f>VLOOKUP(A447,'Absolute Total Monosaccharide C'!$E$2:$T$999,12)</f>
        <v>0</v>
      </c>
      <c r="O447" s="8">
        <f>VLOOKUP(A447,'Absolute Total Monosaccharide C'!$E$2:$T$999,13)</f>
        <v>0</v>
      </c>
      <c r="P447" s="8">
        <f>VLOOKUP(A447,'Absolute Total Monosaccharide C'!$E$2:$T$999,14)</f>
        <v>0</v>
      </c>
      <c r="Q447" s="8">
        <f>VLOOKUP(A447,'Absolute Total Monosaccharide C'!$E$2:$T$999,15)</f>
        <v>0</v>
      </c>
      <c r="R447" s="8">
        <f>VLOOKUP(A447,'Absolute Total Monosaccharide C'!$E$2:$T$999,16)</f>
        <v>0.000182</v>
      </c>
      <c r="S447" s="110">
        <f>VLOOKUP(A447,'Absolute Total Monosaccharide C'!$E$2:$T$999,2)</f>
        <v>10.07</v>
      </c>
      <c r="T447" s="2">
        <v>1.190369032</v>
      </c>
      <c r="U447" s="8">
        <f t="shared" si="1"/>
        <v>0.005466</v>
      </c>
      <c r="V447" s="2">
        <f t="shared" si="2"/>
        <v>604</v>
      </c>
      <c r="W447" s="8">
        <f t="shared" si="3"/>
        <v>558</v>
      </c>
      <c r="X447" s="8">
        <f t="shared" si="4"/>
        <v>526</v>
      </c>
      <c r="Y447" s="8">
        <f t="shared" si="5"/>
        <v>416</v>
      </c>
      <c r="Z447" s="8">
        <f t="shared" si="6"/>
        <v>424</v>
      </c>
      <c r="AA447" s="8">
        <f t="shared" si="7"/>
        <v>1084</v>
      </c>
      <c r="AB447" s="8">
        <f t="shared" si="8"/>
        <v>974</v>
      </c>
    </row>
    <row r="448" hidden="1">
      <c r="A448" s="2" t="s">
        <v>325</v>
      </c>
      <c r="B448" s="8" t="str">
        <f>VLOOKUP(A448,'Food Encyclopedia'!$C$2:$K$999,3)&amp;","&amp;VLOOKUP(A448,'Food Encyclopedia'!$C$2:$K$999,4)&amp;","&amp;VLOOKUP(A448,'Food Encyclopedia'!$C$2:$K$999,5)&amp;","&amp;VLOOKUP(A448,'Food Encyclopedia'!$C$2:$K$999,6)</f>
        <v>Grape, green seedless, whole, fresh,Awe Sum Organics,,Fruits</v>
      </c>
      <c r="C448" s="8" t="str">
        <f>VLOOKUP(A448,'Food Encyclopedia'!$C$2:$K$999,6)</f>
        <v>Fruits</v>
      </c>
      <c r="D448" s="8" t="str">
        <f>VLOOKUP(A448,'Food Encyclopedia'!$C$2:$K$999,7)</f>
        <v>Fruit</v>
      </c>
      <c r="E448" s="8">
        <f>VLOOKUP(A448,'Absolute Total Monosaccharide C'!$E$2:$T$999,3)</f>
        <v>0.410893</v>
      </c>
      <c r="F448" s="8">
        <f>VLOOKUP(A448,'Absolute Total Monosaccharide C'!$E$2:$T$999,4)</f>
        <v>0.004934</v>
      </c>
      <c r="G448" s="8">
        <f>VLOOKUP(A448,'Absolute Total Monosaccharide C'!$E$2:$T$999,5)</f>
        <v>0.142311</v>
      </c>
      <c r="H448" s="8">
        <f>VLOOKUP(A448,'Absolute Total Monosaccharide C'!$E$2:$T$999,6)</f>
        <v>0.000909</v>
      </c>
      <c r="I448" s="110">
        <f>VLOOKUP(A448,'Absolute Total Monosaccharide C'!$E$2:$T$999,7)</f>
        <v>0.00272</v>
      </c>
      <c r="J448" s="8">
        <f>VLOOKUP(A448,'Absolute Total Monosaccharide C'!$E$2:$T$999,8)</f>
        <v>0.000391</v>
      </c>
      <c r="K448" s="8">
        <f>VLOOKUP(A448,'Absolute Total Monosaccharide C'!$E$2:$T$999,9)</f>
        <v>0.000428</v>
      </c>
      <c r="L448" s="8">
        <f>VLOOKUP(A448,'Absolute Total Monosaccharide C'!$E$2:$T$999,10)</f>
        <v>0</v>
      </c>
      <c r="M448" s="8">
        <f>VLOOKUP(A448,'Absolute Total Monosaccharide C'!$E$2:$T$999,11)</f>
        <v>0.005867</v>
      </c>
      <c r="N448" s="8">
        <f>VLOOKUP(A448,'Absolute Total Monosaccharide C'!$E$2:$T$999,12)</f>
        <v>0</v>
      </c>
      <c r="O448" s="8">
        <f>VLOOKUP(A448,'Absolute Total Monosaccharide C'!$E$2:$T$999,13)</f>
        <v>0</v>
      </c>
      <c r="P448" s="111">
        <f>VLOOKUP(A448,'Absolute Total Monosaccharide C'!$E$2:$T$999,14)</f>
        <v>0.0000819</v>
      </c>
      <c r="Q448" s="8">
        <f>VLOOKUP(A448,'Absolute Total Monosaccharide C'!$E$2:$T$999,15)</f>
        <v>0</v>
      </c>
      <c r="R448" s="8">
        <f>VLOOKUP(A448,'Absolute Total Monosaccharide C'!$E$2:$T$999,16)</f>
        <v>0</v>
      </c>
      <c r="S448" s="110">
        <f>VLOOKUP(A448,'Absolute Total Monosaccharide C'!$E$2:$T$999,2)</f>
        <v>10.09</v>
      </c>
      <c r="T448" s="2">
        <v>1.004265738</v>
      </c>
      <c r="U448" s="8">
        <f t="shared" si="1"/>
        <v>0.003629</v>
      </c>
      <c r="V448" s="2">
        <f t="shared" si="2"/>
        <v>643</v>
      </c>
      <c r="W448" s="8">
        <f t="shared" si="3"/>
        <v>582</v>
      </c>
      <c r="X448" s="8">
        <f t="shared" si="4"/>
        <v>588</v>
      </c>
      <c r="Y448" s="8">
        <f t="shared" si="5"/>
        <v>386</v>
      </c>
      <c r="Z448" s="8">
        <f t="shared" si="6"/>
        <v>454</v>
      </c>
      <c r="AA448" s="8">
        <f t="shared" si="7"/>
        <v>1170</v>
      </c>
      <c r="AB448" s="8">
        <f t="shared" si="8"/>
        <v>968</v>
      </c>
    </row>
    <row r="449" hidden="1">
      <c r="A449" s="2" t="s">
        <v>1297</v>
      </c>
      <c r="B449" s="8" t="str">
        <f>VLOOKUP(A449,'Food Encyclopedia'!$C$2:$K$999,3)&amp;","&amp;VLOOKUP(A449,'Food Encyclopedia'!$C$2:$K$999,4)&amp;","&amp;VLOOKUP(A449,'Food Encyclopedia'!$C$2:$K$999,5)&amp;","&amp;VLOOKUP(A449,'Food Encyclopedia'!$C$2:$K$999,6)</f>
        <v>Spread, Cashew butter, NA, NA, fresh,Artisana Organics,Raw Cashew Butter,Beans, Peas, Legumes, Nuts, Seeds</v>
      </c>
      <c r="C449" s="8" t="str">
        <f>VLOOKUP(A449,'Food Encyclopedia'!$C$2:$K$999,6)</f>
        <v>Beans, Peas, Legumes, Nuts, Seeds</v>
      </c>
      <c r="D449" s="8" t="str">
        <f>VLOOKUP(A449,'Food Encyclopedia'!$C$2:$K$999,7)</f>
        <v>Fats</v>
      </c>
      <c r="E449" s="8">
        <f>VLOOKUP(A449,'Absolute Total Monosaccharide C'!$E$2:$T$999,3)</f>
        <v>0.136272</v>
      </c>
      <c r="F449" s="8">
        <f>VLOOKUP(A449,'Absolute Total Monosaccharide C'!$E$2:$T$999,4)</f>
        <v>0.006115</v>
      </c>
      <c r="G449" s="8">
        <f>VLOOKUP(A449,'Absolute Total Monosaccharide C'!$E$2:$T$999,5)</f>
        <v>0.010262</v>
      </c>
      <c r="H449" s="8">
        <f>VLOOKUP(A449,'Absolute Total Monosaccharide C'!$E$2:$T$999,6)</f>
        <v>0.006643</v>
      </c>
      <c r="I449" s="110">
        <f>VLOOKUP(A449,'Absolute Total Monosaccharide C'!$E$2:$T$999,7)</f>
        <v>0.006125</v>
      </c>
      <c r="J449" s="8">
        <f>VLOOKUP(A449,'Absolute Total Monosaccharide C'!$E$2:$T$999,8)</f>
        <v>0.000603</v>
      </c>
      <c r="K449" s="8">
        <f>VLOOKUP(A449,'Absolute Total Monosaccharide C'!$E$2:$T$999,9)</f>
        <v>0.000348</v>
      </c>
      <c r="L449" s="111">
        <f>VLOOKUP(A449,'Absolute Total Monosaccharide C'!$E$2:$T$999,10)</f>
        <v>0.0000408</v>
      </c>
      <c r="M449" s="8">
        <f>VLOOKUP(A449,'Absolute Total Monosaccharide C'!$E$2:$T$999,11)</f>
        <v>0.000644</v>
      </c>
      <c r="N449" s="8">
        <f>VLOOKUP(A449,'Absolute Total Monosaccharide C'!$E$2:$T$999,12)</f>
        <v>0</v>
      </c>
      <c r="O449" s="8">
        <f>VLOOKUP(A449,'Absolute Total Monosaccharide C'!$E$2:$T$999,13)</f>
        <v>0</v>
      </c>
      <c r="P449" s="8">
        <f>VLOOKUP(A449,'Absolute Total Monosaccharide C'!$E$2:$T$999,14)</f>
        <v>0.000442</v>
      </c>
      <c r="Q449" s="8">
        <f>VLOOKUP(A449,'Absolute Total Monosaccharide C'!$E$2:$T$999,15)</f>
        <v>0</v>
      </c>
      <c r="R449" s="8">
        <f>VLOOKUP(A449,'Absolute Total Monosaccharide C'!$E$2:$T$999,16)</f>
        <v>0.00046</v>
      </c>
      <c r="S449" s="110">
        <f>VLOOKUP(A449,'Absolute Total Monosaccharide C'!$E$2:$T$999,2)</f>
        <v>10.369</v>
      </c>
      <c r="U449" s="8">
        <f t="shared" si="1"/>
        <v>0.012768</v>
      </c>
      <c r="V449" s="2">
        <f t="shared" si="2"/>
        <v>463</v>
      </c>
      <c r="W449" s="8">
        <f t="shared" si="3"/>
        <v>483</v>
      </c>
      <c r="X449" s="8">
        <f t="shared" si="4"/>
        <v>325</v>
      </c>
      <c r="Y449" s="8">
        <f t="shared" si="5"/>
        <v>491</v>
      </c>
      <c r="Z449" s="8">
        <f t="shared" si="6"/>
        <v>477</v>
      </c>
      <c r="AA449" s="8">
        <f t="shared" si="7"/>
        <v>808</v>
      </c>
      <c r="AB449" s="8">
        <f t="shared" si="8"/>
        <v>974</v>
      </c>
    </row>
    <row r="450" hidden="1">
      <c r="A450" s="2" t="s">
        <v>722</v>
      </c>
      <c r="B450" s="8" t="str">
        <f>VLOOKUP(A450,'Food Encyclopedia'!$C$2:$K$999,3)&amp;","&amp;VLOOKUP(A450,'Food Encyclopedia'!$C$2:$K$999,4)&amp;","&amp;VLOOKUP(A450,'Food Encyclopedia'!$C$2:$K$999,5)&amp;","&amp;VLOOKUP(A450,'Food Encyclopedia'!$C$2:$K$999,6)</f>
        <v>Cereal, multi-grain, NA, packed,General Mills,Multi Grain Cheerios,Grain Products</v>
      </c>
      <c r="C450" s="8" t="str">
        <f>VLOOKUP(A450,'Food Encyclopedia'!$C$2:$K$999,6)</f>
        <v>Grain Products</v>
      </c>
      <c r="D450" s="8" t="str">
        <f>VLOOKUP(A450,'Food Encyclopedia'!$C$2:$K$999,7)</f>
        <v>Cereal</v>
      </c>
      <c r="E450" s="8">
        <f>VLOOKUP(A450,'Absolute Total Monosaccharide C'!$E$2:$T$999,3)</f>
        <v>0.575026</v>
      </c>
      <c r="F450" s="8">
        <f>VLOOKUP(A450,'Absolute Total Monosaccharide C'!$E$2:$T$999,4)</f>
        <v>0.006834</v>
      </c>
      <c r="G450" s="8">
        <f>VLOOKUP(A450,'Absolute Total Monosaccharide C'!$E$2:$T$999,5)</f>
        <v>0.037537</v>
      </c>
      <c r="H450" s="8">
        <f>VLOOKUP(A450,'Absolute Total Monosaccharide C'!$E$2:$T$999,6)</f>
        <v>0.007236</v>
      </c>
      <c r="I450" s="110">
        <f>VLOOKUP(A450,'Absolute Total Monosaccharide C'!$E$2:$T$999,7)</f>
        <v>0.007141</v>
      </c>
      <c r="J450" s="8">
        <f>VLOOKUP(A450,'Absolute Total Monosaccharide C'!$E$2:$T$999,8)</f>
        <v>0</v>
      </c>
      <c r="K450" s="111">
        <f>VLOOKUP(A450,'Absolute Total Monosaccharide C'!$E$2:$T$999,9)</f>
        <v>0.0000717</v>
      </c>
      <c r="L450" s="8">
        <f>VLOOKUP(A450,'Absolute Total Monosaccharide C'!$E$2:$T$999,10)</f>
        <v>0</v>
      </c>
      <c r="M450" s="8">
        <f>VLOOKUP(A450,'Absolute Total Monosaccharide C'!$E$2:$T$999,11)</f>
        <v>0.000297</v>
      </c>
      <c r="N450" s="8">
        <f>VLOOKUP(A450,'Absolute Total Monosaccharide C'!$E$2:$T$999,12)</f>
        <v>0</v>
      </c>
      <c r="O450" s="8">
        <f>VLOOKUP(A450,'Absolute Total Monosaccharide C'!$E$2:$T$999,13)</f>
        <v>0</v>
      </c>
      <c r="P450" s="8">
        <f>VLOOKUP(A450,'Absolute Total Monosaccharide C'!$E$2:$T$999,14)</f>
        <v>0</v>
      </c>
      <c r="Q450" s="8">
        <f>VLOOKUP(A450,'Absolute Total Monosaccharide C'!$E$2:$T$999,15)</f>
        <v>0.000259</v>
      </c>
      <c r="R450" s="8">
        <f>VLOOKUP(A450,'Absolute Total Monosaccharide C'!$E$2:$T$999,16)</f>
        <v>0</v>
      </c>
      <c r="S450" s="110">
        <f>VLOOKUP(A450,'Absolute Total Monosaccharide C'!$E$2:$T$999,2)</f>
        <v>10.03</v>
      </c>
      <c r="T450" s="2">
        <v>0.998327133</v>
      </c>
      <c r="U450" s="8">
        <f t="shared" si="1"/>
        <v>0.014377</v>
      </c>
      <c r="V450" s="2">
        <f t="shared" si="2"/>
        <v>431</v>
      </c>
      <c r="W450" s="8">
        <f t="shared" si="3"/>
        <v>449</v>
      </c>
      <c r="X450" s="8">
        <f t="shared" si="4"/>
        <v>302</v>
      </c>
      <c r="Y450" s="8">
        <f t="shared" si="5"/>
        <v>525</v>
      </c>
      <c r="Z450" s="8">
        <f t="shared" si="6"/>
        <v>563</v>
      </c>
      <c r="AA450" s="8">
        <f t="shared" si="7"/>
        <v>751</v>
      </c>
      <c r="AB450" s="8">
        <f t="shared" si="8"/>
        <v>974</v>
      </c>
    </row>
    <row r="451" hidden="1">
      <c r="A451" s="2" t="s">
        <v>1534</v>
      </c>
      <c r="B451" s="8" t="str">
        <f>VLOOKUP(A451,'Food Encyclopedia'!$C$2:$K$999,3)&amp;","&amp;VLOOKUP(A451,'Food Encyclopedia'!$C$2:$K$999,4)&amp;","&amp;VLOOKUP(A451,'Food Encyclopedia'!$C$2:$K$999,5)&amp;","&amp;VLOOKUP(A451,'Food Encyclopedia'!$C$2:$K$999,6)</f>
        <v>cashew, NA, NA, fresh,Trader Joe's,raw whole cashews,Beans, Peas, Legumes, Nuts, Seeds</v>
      </c>
      <c r="C451" s="8" t="str">
        <f>VLOOKUP(A451,'Food Encyclopedia'!$C$2:$K$999,6)</f>
        <v>Beans, Peas, Legumes, Nuts, Seeds</v>
      </c>
      <c r="D451" s="8" t="str">
        <f>VLOOKUP(A451,'Food Encyclopedia'!$C$2:$K$999,7)</f>
        <v>Nuts/Seeds</v>
      </c>
      <c r="E451" s="8">
        <f>VLOOKUP(A451,'Absolute Total Monosaccharide C'!$E$2:$T$999,3)</f>
        <v>0.118189</v>
      </c>
      <c r="F451" s="8">
        <f>VLOOKUP(A451,'Absolute Total Monosaccharide C'!$E$2:$T$999,4)</f>
        <v>0.007607</v>
      </c>
      <c r="G451" s="8">
        <f>VLOOKUP(A451,'Absolute Total Monosaccharide C'!$E$2:$T$999,5)</f>
        <v>0.008233</v>
      </c>
      <c r="H451" s="8">
        <f>VLOOKUP(A451,'Absolute Total Monosaccharide C'!$E$2:$T$999,6)</f>
        <v>0.00109</v>
      </c>
      <c r="I451" s="110">
        <f>VLOOKUP(A451,'Absolute Total Monosaccharide C'!$E$2:$T$999,7)</f>
        <v>0.006731</v>
      </c>
      <c r="J451" s="8">
        <f>VLOOKUP(A451,'Absolute Total Monosaccharide C'!$E$2:$T$999,8)</f>
        <v>0.000437</v>
      </c>
      <c r="K451" s="8">
        <f>VLOOKUP(A451,'Absolute Total Monosaccharide C'!$E$2:$T$999,9)</f>
        <v>0.000195</v>
      </c>
      <c r="L451" s="8">
        <f>VLOOKUP(A451,'Absolute Total Monosaccharide C'!$E$2:$T$999,10)</f>
        <v>0</v>
      </c>
      <c r="M451" s="8">
        <f>VLOOKUP(A451,'Absolute Total Monosaccharide C'!$E$2:$T$999,11)</f>
        <v>0.000386</v>
      </c>
      <c r="N451" s="8">
        <f>VLOOKUP(A451,'Absolute Total Monosaccharide C'!$E$2:$T$999,12)</f>
        <v>0</v>
      </c>
      <c r="O451" s="8">
        <f>VLOOKUP(A451,'Absolute Total Monosaccharide C'!$E$2:$T$999,13)</f>
        <v>0</v>
      </c>
      <c r="P451" s="8">
        <f>VLOOKUP(A451,'Absolute Total Monosaccharide C'!$E$2:$T$999,14)</f>
        <v>0.000254</v>
      </c>
      <c r="Q451" s="8">
        <f>VLOOKUP(A451,'Absolute Total Monosaccharide C'!$E$2:$T$999,15)</f>
        <v>0</v>
      </c>
      <c r="R451" s="8">
        <f>VLOOKUP(A451,'Absolute Total Monosaccharide C'!$E$2:$T$999,16)</f>
        <v>0.000421</v>
      </c>
      <c r="S451" s="110">
        <f>VLOOKUP(A451,'Absolute Total Monosaccharide C'!$E$2:$T$999,2)</f>
        <v>9.987</v>
      </c>
      <c r="U451" s="8">
        <f t="shared" si="1"/>
        <v>0.007821</v>
      </c>
      <c r="V451" s="2">
        <f t="shared" si="2"/>
        <v>570</v>
      </c>
      <c r="W451" s="8">
        <f t="shared" si="3"/>
        <v>463</v>
      </c>
      <c r="X451" s="8">
        <f t="shared" si="4"/>
        <v>583</v>
      </c>
      <c r="Y451" s="8">
        <f t="shared" si="5"/>
        <v>513</v>
      </c>
      <c r="Z451" s="8">
        <f t="shared" si="6"/>
        <v>507</v>
      </c>
      <c r="AA451" s="8">
        <f t="shared" si="7"/>
        <v>1046</v>
      </c>
      <c r="AB451" s="8">
        <f t="shared" si="8"/>
        <v>976</v>
      </c>
    </row>
    <row r="452" hidden="1">
      <c r="A452" s="2" t="s">
        <v>1126</v>
      </c>
      <c r="B452" s="8" t="str">
        <f>VLOOKUP(A452,'Food Encyclopedia'!$C$2:$K$999,3)&amp;","&amp;VLOOKUP(A452,'Food Encyclopedia'!$C$2:$K$999,4)&amp;","&amp;VLOOKUP(A452,'Food Encyclopedia'!$C$2:$K$999,5)&amp;","&amp;VLOOKUP(A452,'Food Encyclopedia'!$C$2:$K$999,6)</f>
        <v>Cereal, wheat farina, NA, fresh,Cream of Wheat,,Grain Products</v>
      </c>
      <c r="C452" s="8" t="str">
        <f>VLOOKUP(A452,'Food Encyclopedia'!$C$2:$K$999,6)</f>
        <v>Grain Products</v>
      </c>
      <c r="D452" s="8" t="str">
        <f>VLOOKUP(A452,'Food Encyclopedia'!$C$2:$K$999,7)</f>
        <v>Cereal</v>
      </c>
      <c r="E452" s="8">
        <f>VLOOKUP(A452,'Absolute Total Monosaccharide C'!$E$2:$T$999,3)</f>
        <v>0.903604</v>
      </c>
      <c r="F452" s="8">
        <f>VLOOKUP(A452,'Absolute Total Monosaccharide C'!$E$2:$T$999,4)</f>
        <v>0.007808</v>
      </c>
      <c r="G452" s="8">
        <f>VLOOKUP(A452,'Absolute Total Monosaccharide C'!$E$2:$T$999,5)</f>
        <v>0</v>
      </c>
      <c r="H452" s="8">
        <f>VLOOKUP(A452,'Absolute Total Monosaccharide C'!$E$2:$T$999,6)</f>
        <v>0.010782</v>
      </c>
      <c r="I452" s="110">
        <f>VLOOKUP(A452,'Absolute Total Monosaccharide C'!$E$2:$T$999,7)</f>
        <v>0.008984</v>
      </c>
      <c r="J452" s="8">
        <f>VLOOKUP(A452,'Absolute Total Monosaccharide C'!$E$2:$T$999,8)</f>
        <v>0</v>
      </c>
      <c r="K452" s="111">
        <f>VLOOKUP(A452,'Absolute Total Monosaccharide C'!$E$2:$T$999,9)</f>
        <v>0.0000282</v>
      </c>
      <c r="L452" s="8">
        <f>VLOOKUP(A452,'Absolute Total Monosaccharide C'!$E$2:$T$999,10)</f>
        <v>0</v>
      </c>
      <c r="M452" s="111">
        <f>VLOOKUP(A452,'Absolute Total Monosaccharide C'!$E$2:$T$999,11)</f>
        <v>0.0000473</v>
      </c>
      <c r="N452" s="8">
        <f>VLOOKUP(A452,'Absolute Total Monosaccharide C'!$E$2:$T$999,12)</f>
        <v>0</v>
      </c>
      <c r="O452" s="8">
        <f>VLOOKUP(A452,'Absolute Total Monosaccharide C'!$E$2:$T$999,13)</f>
        <v>0</v>
      </c>
      <c r="P452" s="8">
        <f>VLOOKUP(A452,'Absolute Total Monosaccharide C'!$E$2:$T$999,14)</f>
        <v>0.001496</v>
      </c>
      <c r="Q452" s="8">
        <f>VLOOKUP(A452,'Absolute Total Monosaccharide C'!$E$2:$T$999,15)</f>
        <v>0</v>
      </c>
      <c r="R452" s="8">
        <f>VLOOKUP(A452,'Absolute Total Monosaccharide C'!$E$2:$T$999,16)</f>
        <v>0</v>
      </c>
      <c r="S452" s="110">
        <f>VLOOKUP(A452,'Absolute Total Monosaccharide C'!$E$2:$T$999,2)</f>
        <v>10.32</v>
      </c>
      <c r="U452" s="8">
        <f t="shared" si="1"/>
        <v>0.019766</v>
      </c>
      <c r="V452" s="2">
        <f t="shared" si="2"/>
        <v>345</v>
      </c>
      <c r="W452" s="8">
        <f t="shared" si="3"/>
        <v>396</v>
      </c>
      <c r="X452" s="8">
        <f t="shared" si="4"/>
        <v>201</v>
      </c>
      <c r="Y452" s="8">
        <f t="shared" si="5"/>
        <v>579</v>
      </c>
      <c r="Z452" s="8">
        <f t="shared" si="6"/>
        <v>608</v>
      </c>
      <c r="AA452" s="8">
        <f t="shared" si="7"/>
        <v>597</v>
      </c>
      <c r="AB452" s="8">
        <f t="shared" si="8"/>
        <v>975</v>
      </c>
    </row>
    <row r="453" hidden="1">
      <c r="A453" s="2" t="s">
        <v>709</v>
      </c>
      <c r="B453" s="8" t="str">
        <f>VLOOKUP(A453,'Food Encyclopedia'!$C$2:$K$999,3)&amp;","&amp;VLOOKUP(A453,'Food Encyclopedia'!$C$2:$K$999,4)&amp;","&amp;VLOOKUP(A453,'Food Encyclopedia'!$C$2:$K$999,5)&amp;","&amp;VLOOKUP(A453,'Food Encyclopedia'!$C$2:$K$999,6)</f>
        <v>Cookies, chocolate chip, NA, packed,Organics,Mini chocolate chip cookies,Grain Products</v>
      </c>
      <c r="C453" s="8" t="str">
        <f>VLOOKUP(A453,'Food Encyclopedia'!$C$2:$K$999,6)</f>
        <v>Grain Products</v>
      </c>
      <c r="D453" s="8" t="str">
        <f>VLOOKUP(A453,'Food Encyclopedia'!$C$2:$K$999,7)</f>
        <v>Snack</v>
      </c>
      <c r="E453" s="8">
        <f>VLOOKUP(A453,'Absolute Total Monosaccharide C'!$E$2:$T$999,3)</f>
        <v>0.692065</v>
      </c>
      <c r="F453" s="8">
        <f>VLOOKUP(A453,'Absolute Total Monosaccharide C'!$E$2:$T$999,4)</f>
        <v>0.005799</v>
      </c>
      <c r="G453" s="8">
        <f>VLOOKUP(A453,'Absolute Total Monosaccharide C'!$E$2:$T$999,5)</f>
        <v>0.016775</v>
      </c>
      <c r="H453" s="8">
        <f>VLOOKUP(A453,'Absolute Total Monosaccharide C'!$E$2:$T$999,6)</f>
        <v>0.005471</v>
      </c>
      <c r="I453" s="110">
        <f>VLOOKUP(A453,'Absolute Total Monosaccharide C'!$E$2:$T$999,7)</f>
        <v>0.00586</v>
      </c>
      <c r="J453" s="8">
        <f>VLOOKUP(A453,'Absolute Total Monosaccharide C'!$E$2:$T$999,8)</f>
        <v>0</v>
      </c>
      <c r="K453" s="8">
        <f>VLOOKUP(A453,'Absolute Total Monosaccharide C'!$E$2:$T$999,9)</f>
        <v>0.00011</v>
      </c>
      <c r="L453" s="8">
        <f>VLOOKUP(A453,'Absolute Total Monosaccharide C'!$E$2:$T$999,10)</f>
        <v>0</v>
      </c>
      <c r="M453" s="8">
        <f>VLOOKUP(A453,'Absolute Total Monosaccharide C'!$E$2:$T$999,11)</f>
        <v>0.000512</v>
      </c>
      <c r="N453" s="8">
        <f>VLOOKUP(A453,'Absolute Total Monosaccharide C'!$E$2:$T$999,12)</f>
        <v>0</v>
      </c>
      <c r="O453" s="8">
        <f>VLOOKUP(A453,'Absolute Total Monosaccharide C'!$E$2:$T$999,13)</f>
        <v>0</v>
      </c>
      <c r="P453" s="8">
        <f>VLOOKUP(A453,'Absolute Total Monosaccharide C'!$E$2:$T$999,14)</f>
        <v>0</v>
      </c>
      <c r="Q453" s="111">
        <f>VLOOKUP(A453,'Absolute Total Monosaccharide C'!$E$2:$T$999,15)</f>
        <v>0.0000636</v>
      </c>
      <c r="R453" s="8">
        <f>VLOOKUP(A453,'Absolute Total Monosaccharide C'!$E$2:$T$999,16)</f>
        <v>0</v>
      </c>
      <c r="S453" s="110">
        <f>VLOOKUP(A453,'Absolute Total Monosaccharide C'!$E$2:$T$999,2)</f>
        <v>10.04</v>
      </c>
      <c r="T453" s="2">
        <v>0.680610778</v>
      </c>
      <c r="U453" s="8">
        <f t="shared" si="1"/>
        <v>0.011331</v>
      </c>
      <c r="V453" s="2">
        <f t="shared" si="2"/>
        <v>486</v>
      </c>
      <c r="W453" s="8">
        <f t="shared" si="3"/>
        <v>491</v>
      </c>
      <c r="X453" s="8">
        <f t="shared" si="4"/>
        <v>372</v>
      </c>
      <c r="Y453" s="8">
        <f t="shared" si="5"/>
        <v>499</v>
      </c>
      <c r="Z453" s="8">
        <f t="shared" si="6"/>
        <v>538</v>
      </c>
      <c r="AA453" s="8">
        <f t="shared" si="7"/>
        <v>863</v>
      </c>
      <c r="AB453" s="8">
        <f t="shared" si="8"/>
        <v>990</v>
      </c>
    </row>
    <row r="454" hidden="1">
      <c r="A454" s="2" t="s">
        <v>659</v>
      </c>
      <c r="B454" s="8" t="str">
        <f>VLOOKUP(A454,'Food Encyclopedia'!$C$2:$K$999,3)&amp;","&amp;VLOOKUP(A454,'Food Encyclopedia'!$C$2:$K$999,4)&amp;","&amp;VLOOKUP(A454,'Food Encyclopedia'!$C$2:$K$999,5)&amp;","&amp;VLOOKUP(A454,'Food Encyclopedia'!$C$2:$K$999,6)</f>
        <v>Juice, orange, NA, bottled,Simply Orange,Pulp free orange juice,Fruits</v>
      </c>
      <c r="C454" s="8" t="str">
        <f>VLOOKUP(A454,'Food Encyclopedia'!$C$2:$K$999,6)</f>
        <v>Fruits</v>
      </c>
      <c r="D454" s="8" t="str">
        <f>VLOOKUP(A454,'Food Encyclopedia'!$C$2:$K$999,7)</f>
        <v>Beverage</v>
      </c>
      <c r="E454" s="8">
        <f>VLOOKUP(A454,'Absolute Total Monosaccharide C'!$E$2:$T$999,3)</f>
        <v>0.361861</v>
      </c>
      <c r="F454" s="8">
        <f>VLOOKUP(A454,'Absolute Total Monosaccharide C'!$E$2:$T$999,4)</f>
        <v>0.004049</v>
      </c>
      <c r="G454" s="8">
        <f>VLOOKUP(A454,'Absolute Total Monosaccharide C'!$E$2:$T$999,5)</f>
        <v>0.136543</v>
      </c>
      <c r="H454" s="8">
        <f>VLOOKUP(A454,'Absolute Total Monosaccharide C'!$E$2:$T$999,6)</f>
        <v>0.000668</v>
      </c>
      <c r="I454" s="110">
        <f>VLOOKUP(A454,'Absolute Total Monosaccharide C'!$E$2:$T$999,7)</f>
        <v>0.002715</v>
      </c>
      <c r="J454" s="8">
        <f>VLOOKUP(A454,'Absolute Total Monosaccharide C'!$E$2:$T$999,8)</f>
        <v>0</v>
      </c>
      <c r="K454" s="8">
        <f>VLOOKUP(A454,'Absolute Total Monosaccharide C'!$E$2:$T$999,9)</f>
        <v>0.001532</v>
      </c>
      <c r="L454" s="8">
        <f>VLOOKUP(A454,'Absolute Total Monosaccharide C'!$E$2:$T$999,10)</f>
        <v>0.000172</v>
      </c>
      <c r="M454" s="8">
        <f>VLOOKUP(A454,'Absolute Total Monosaccharide C'!$E$2:$T$999,11)</f>
        <v>0.002925</v>
      </c>
      <c r="N454" s="8">
        <f>VLOOKUP(A454,'Absolute Total Monosaccharide C'!$E$2:$T$999,12)</f>
        <v>0.000775</v>
      </c>
      <c r="O454" s="8">
        <f>VLOOKUP(A454,'Absolute Total Monosaccharide C'!$E$2:$T$999,13)</f>
        <v>0.000312</v>
      </c>
      <c r="P454" s="8">
        <f>VLOOKUP(A454,'Absolute Total Monosaccharide C'!$E$2:$T$999,14)</f>
        <v>0</v>
      </c>
      <c r="Q454" s="8">
        <f>VLOOKUP(A454,'Absolute Total Monosaccharide C'!$E$2:$T$999,15)</f>
        <v>0</v>
      </c>
      <c r="R454" s="8">
        <f>VLOOKUP(A454,'Absolute Total Monosaccharide C'!$E$2:$T$999,16)</f>
        <v>0.000191</v>
      </c>
      <c r="S454" s="110">
        <f>VLOOKUP(A454,'Absolute Total Monosaccharide C'!$E$2:$T$999,2)</f>
        <v>10.4</v>
      </c>
      <c r="U454" s="8">
        <f t="shared" si="1"/>
        <v>0.003383</v>
      </c>
      <c r="V454" s="2">
        <f t="shared" si="2"/>
        <v>648</v>
      </c>
      <c r="W454" s="8">
        <f t="shared" si="3"/>
        <v>583</v>
      </c>
      <c r="X454" s="8">
        <f t="shared" si="4"/>
        <v>602</v>
      </c>
      <c r="Y454" s="8">
        <f t="shared" si="5"/>
        <v>427</v>
      </c>
      <c r="Z454" s="8">
        <f t="shared" si="6"/>
        <v>188</v>
      </c>
      <c r="AA454" s="8">
        <f t="shared" si="7"/>
        <v>1185</v>
      </c>
      <c r="AB454" s="8">
        <f t="shared" si="8"/>
        <v>1010</v>
      </c>
    </row>
    <row r="455" hidden="1">
      <c r="A455" s="2" t="s">
        <v>593</v>
      </c>
      <c r="B455" s="8" t="str">
        <f>VLOOKUP(A455,'Food Encyclopedia'!$C$2:$K$999,3)&amp;","&amp;VLOOKUP(A455,'Food Encyclopedia'!$C$2:$K$999,4)&amp;","&amp;VLOOKUP(A455,'Food Encyclopedia'!$C$2:$K$999,5)&amp;","&amp;VLOOKUP(A455,'Food Encyclopedia'!$C$2:$K$999,6)</f>
        <v>Jam, mango-peach, NA, jar,Bonne Maman,Mango-Peach preserves,Fruits</v>
      </c>
      <c r="C455" s="8" t="str">
        <f>VLOOKUP(A455,'Food Encyclopedia'!$C$2:$K$999,6)</f>
        <v>Fruits</v>
      </c>
      <c r="D455" s="8" t="str">
        <f>VLOOKUP(A455,'Food Encyclopedia'!$C$2:$K$999,7)</f>
        <v>Sweets</v>
      </c>
      <c r="E455" s="8">
        <f>VLOOKUP(A455,'Absolute Total Monosaccharide C'!$E$2:$T$999,3)</f>
        <v>0.398282</v>
      </c>
      <c r="F455" s="8">
        <f>VLOOKUP(A455,'Absolute Total Monosaccharide C'!$E$2:$T$999,4)</f>
        <v>0.001291</v>
      </c>
      <c r="G455" s="8">
        <f>VLOOKUP(A455,'Absolute Total Monosaccharide C'!$E$2:$T$999,5)</f>
        <v>0.161318</v>
      </c>
      <c r="H455" s="8">
        <f>VLOOKUP(A455,'Absolute Total Monosaccharide C'!$E$2:$T$999,6)</f>
        <v>0.000786</v>
      </c>
      <c r="I455" s="110">
        <f>VLOOKUP(A455,'Absolute Total Monosaccharide C'!$E$2:$T$999,7)</f>
        <v>0.001843</v>
      </c>
      <c r="J455" s="8">
        <f>VLOOKUP(A455,'Absolute Total Monosaccharide C'!$E$2:$T$999,8)</f>
        <v>0</v>
      </c>
      <c r="K455" s="8">
        <f>VLOOKUP(A455,'Absolute Total Monosaccharide C'!$E$2:$T$999,9)</f>
        <v>0.000225</v>
      </c>
      <c r="L455" s="8">
        <f>VLOOKUP(A455,'Absolute Total Monosaccharide C'!$E$2:$T$999,10)</f>
        <v>0</v>
      </c>
      <c r="M455" s="8">
        <f>VLOOKUP(A455,'Absolute Total Monosaccharide C'!$E$2:$T$999,11)</f>
        <v>0.003665</v>
      </c>
      <c r="N455" s="8">
        <f>VLOOKUP(A455,'Absolute Total Monosaccharide C'!$E$2:$T$999,12)</f>
        <v>0</v>
      </c>
      <c r="O455" s="8">
        <f>VLOOKUP(A455,'Absolute Total Monosaccharide C'!$E$2:$T$999,13)</f>
        <v>0</v>
      </c>
      <c r="P455" s="8">
        <f>VLOOKUP(A455,'Absolute Total Monosaccharide C'!$E$2:$T$999,14)</f>
        <v>0</v>
      </c>
      <c r="Q455" s="8">
        <f>VLOOKUP(A455,'Absolute Total Monosaccharide C'!$E$2:$T$999,15)</f>
        <v>0</v>
      </c>
      <c r="R455" s="8">
        <f>VLOOKUP(A455,'Absolute Total Monosaccharide C'!$E$2:$T$999,16)</f>
        <v>0.000121</v>
      </c>
      <c r="S455" s="110">
        <f>VLOOKUP(A455,'Absolute Total Monosaccharide C'!$E$2:$T$999,2)</f>
        <v>11.01</v>
      </c>
      <c r="U455" s="8">
        <f t="shared" si="1"/>
        <v>0.002629</v>
      </c>
      <c r="V455" s="2">
        <f t="shared" si="2"/>
        <v>658</v>
      </c>
      <c r="W455" s="8">
        <f t="shared" si="3"/>
        <v>599</v>
      </c>
      <c r="X455" s="8">
        <f t="shared" si="4"/>
        <v>597</v>
      </c>
      <c r="Y455" s="8">
        <f t="shared" si="5"/>
        <v>414</v>
      </c>
      <c r="Z455" s="8">
        <f t="shared" si="6"/>
        <v>502</v>
      </c>
      <c r="AA455" s="8">
        <f t="shared" si="7"/>
        <v>1196</v>
      </c>
      <c r="AB455" s="8">
        <f t="shared" si="8"/>
        <v>1013</v>
      </c>
    </row>
    <row r="456" hidden="1">
      <c r="A456" s="2" t="s">
        <v>550</v>
      </c>
      <c r="B456" s="8" t="str">
        <f>VLOOKUP(A456,'Food Encyclopedia'!$C$2:$K$999,3)&amp;","&amp;VLOOKUP(A456,'Food Encyclopedia'!$C$2:$K$999,4)&amp;","&amp;VLOOKUP(A456,'Food Encyclopedia'!$C$2:$K$999,5)&amp;","&amp;VLOOKUP(A456,'Food Encyclopedia'!$C$2:$K$999,6)</f>
        <v>Bread, English muffin, whole, fresh,Oroweat,Whole Grains 100% whole wheat,Grain Products</v>
      </c>
      <c r="C456" s="8" t="str">
        <f>VLOOKUP(A456,'Food Encyclopedia'!$C$2:$K$999,6)</f>
        <v>Grain Products</v>
      </c>
      <c r="D456" s="8" t="str">
        <f>VLOOKUP(A456,'Food Encyclopedia'!$C$2:$K$999,7)</f>
        <v>Bread</v>
      </c>
      <c r="E456" s="8">
        <f>VLOOKUP(A456,'Absolute Total Monosaccharide C'!$E$2:$T$999,3)</f>
        <v>0.460957</v>
      </c>
      <c r="F456" s="8">
        <f>VLOOKUP(A456,'Absolute Total Monosaccharide C'!$E$2:$T$999,4)</f>
        <v>0.001515</v>
      </c>
      <c r="G456" s="8">
        <f>VLOOKUP(A456,'Absolute Total Monosaccharide C'!$E$2:$T$999,5)</f>
        <v>0.006944</v>
      </c>
      <c r="H456" s="8">
        <f>VLOOKUP(A456,'Absolute Total Monosaccharide C'!$E$2:$T$999,6)</f>
        <v>0.00826</v>
      </c>
      <c r="I456" s="110">
        <f>VLOOKUP(A456,'Absolute Total Monosaccharide C'!$E$2:$T$999,7)</f>
        <v>0.008857</v>
      </c>
      <c r="J456" s="8">
        <f>VLOOKUP(A456,'Absolute Total Monosaccharide C'!$E$2:$T$999,8)</f>
        <v>0.001316</v>
      </c>
      <c r="K456" s="111">
        <f>VLOOKUP(A456,'Absolute Total Monosaccharide C'!$E$2:$T$999,9)</f>
        <v>0.0000469</v>
      </c>
      <c r="L456" s="111">
        <f>VLOOKUP(A456,'Absolute Total Monosaccharide C'!$E$2:$T$999,10)</f>
        <v>0.0000641</v>
      </c>
      <c r="M456" s="8">
        <f>VLOOKUP(A456,'Absolute Total Monosaccharide C'!$E$2:$T$999,11)</f>
        <v>0</v>
      </c>
      <c r="N456" s="8">
        <f>VLOOKUP(A456,'Absolute Total Monosaccharide C'!$E$2:$T$999,12)</f>
        <v>0</v>
      </c>
      <c r="O456" s="8">
        <f>VLOOKUP(A456,'Absolute Total Monosaccharide C'!$E$2:$T$999,13)</f>
        <v>0</v>
      </c>
      <c r="P456" s="8">
        <f>VLOOKUP(A456,'Absolute Total Monosaccharide C'!$E$2:$T$999,14)</f>
        <v>0.001951</v>
      </c>
      <c r="Q456" s="8">
        <f>VLOOKUP(A456,'Absolute Total Monosaccharide C'!$E$2:$T$999,15)</f>
        <v>0</v>
      </c>
      <c r="R456" s="8">
        <f>VLOOKUP(A456,'Absolute Total Monosaccharide C'!$E$2:$T$999,16)</f>
        <v>0.00052</v>
      </c>
      <c r="S456" s="110">
        <f>VLOOKUP(A456,'Absolute Total Monosaccharide C'!$E$2:$T$999,2)</f>
        <v>10.31</v>
      </c>
      <c r="U456" s="8">
        <f t="shared" si="1"/>
        <v>0.017117</v>
      </c>
      <c r="V456" s="2">
        <f t="shared" si="2"/>
        <v>386</v>
      </c>
      <c r="W456" s="8">
        <f t="shared" si="3"/>
        <v>399</v>
      </c>
      <c r="X456" s="8">
        <f t="shared" si="4"/>
        <v>263</v>
      </c>
      <c r="Y456" s="8">
        <f t="shared" si="5"/>
        <v>589</v>
      </c>
      <c r="Z456" s="8">
        <f t="shared" si="6"/>
        <v>587</v>
      </c>
      <c r="AA456" s="8">
        <f t="shared" si="7"/>
        <v>662</v>
      </c>
      <c r="AB456" s="8">
        <f t="shared" si="8"/>
        <v>988</v>
      </c>
    </row>
    <row r="457" hidden="1">
      <c r="A457" s="2" t="s">
        <v>578</v>
      </c>
      <c r="B457" s="8" t="str">
        <f>VLOOKUP(A457,'Food Encyclopedia'!$C$2:$K$999,3)&amp;","&amp;VLOOKUP(A457,'Food Encyclopedia'!$C$2:$K$999,4)&amp;","&amp;VLOOKUP(A457,'Food Encyclopedia'!$C$2:$K$999,5)&amp;","&amp;VLOOKUP(A457,'Food Encyclopedia'!$C$2:$K$999,6)</f>
        <v>Jam, Raspberry, NA, jar,Bonne Maman,Raspberry preserves,Fruits</v>
      </c>
      <c r="C457" s="8" t="str">
        <f>VLOOKUP(A457,'Food Encyclopedia'!$C$2:$K$999,6)</f>
        <v>Fruits</v>
      </c>
      <c r="D457" s="8" t="str">
        <f>VLOOKUP(A457,'Food Encyclopedia'!$C$2:$K$999,7)</f>
        <v>Sweets</v>
      </c>
      <c r="E457" s="8">
        <f>VLOOKUP(A457,'Absolute Total Monosaccharide C'!$E$2:$T$999,3)</f>
        <v>0.39138</v>
      </c>
      <c r="F457" s="8">
        <f>VLOOKUP(A457,'Absolute Total Monosaccharide C'!$E$2:$T$999,4)</f>
        <v>0.000861</v>
      </c>
      <c r="G457" s="8">
        <f>VLOOKUP(A457,'Absolute Total Monosaccharide C'!$E$2:$T$999,5)</f>
        <v>0.156967</v>
      </c>
      <c r="H457" s="8">
        <f>VLOOKUP(A457,'Absolute Total Monosaccharide C'!$E$2:$T$999,6)</f>
        <v>0.001547</v>
      </c>
      <c r="I457" s="110">
        <f>VLOOKUP(A457,'Absolute Total Monosaccharide C'!$E$2:$T$999,7)</f>
        <v>0.001211</v>
      </c>
      <c r="J457" s="8">
        <f>VLOOKUP(A457,'Absolute Total Monosaccharide C'!$E$2:$T$999,8)</f>
        <v>0</v>
      </c>
      <c r="K457" s="8">
        <f>VLOOKUP(A457,'Absolute Total Monosaccharide C'!$E$2:$T$999,9)</f>
        <v>0.000259</v>
      </c>
      <c r="L457" s="8">
        <f>VLOOKUP(A457,'Absolute Total Monosaccharide C'!$E$2:$T$999,10)</f>
        <v>0</v>
      </c>
      <c r="M457" s="8">
        <f>VLOOKUP(A457,'Absolute Total Monosaccharide C'!$E$2:$T$999,11)</f>
        <v>0.003756</v>
      </c>
      <c r="N457" s="8">
        <f>VLOOKUP(A457,'Absolute Total Monosaccharide C'!$E$2:$T$999,12)</f>
        <v>0</v>
      </c>
      <c r="O457" s="8">
        <f>VLOOKUP(A457,'Absolute Total Monosaccharide C'!$E$2:$T$999,13)</f>
        <v>0</v>
      </c>
      <c r="P457" s="8">
        <f>VLOOKUP(A457,'Absolute Total Monosaccharide C'!$E$2:$T$999,14)</f>
        <v>0</v>
      </c>
      <c r="Q457" s="8">
        <f>VLOOKUP(A457,'Absolute Total Monosaccharide C'!$E$2:$T$999,15)</f>
        <v>0</v>
      </c>
      <c r="R457" s="8">
        <f>VLOOKUP(A457,'Absolute Total Monosaccharide C'!$E$2:$T$999,16)</f>
        <v>0.000187</v>
      </c>
      <c r="S457" s="110">
        <f>VLOOKUP(A457,'Absolute Total Monosaccharide C'!$E$2:$T$999,2)</f>
        <v>10.71</v>
      </c>
      <c r="U457" s="8">
        <f t="shared" si="1"/>
        <v>0.002758</v>
      </c>
      <c r="V457" s="2">
        <f t="shared" si="2"/>
        <v>656</v>
      </c>
      <c r="W457" s="8">
        <f t="shared" si="3"/>
        <v>606</v>
      </c>
      <c r="X457" s="8">
        <f t="shared" si="4"/>
        <v>564</v>
      </c>
      <c r="Y457" s="8">
        <f t="shared" si="5"/>
        <v>413</v>
      </c>
      <c r="Z457" s="8">
        <f t="shared" si="6"/>
        <v>493</v>
      </c>
      <c r="AA457" s="8">
        <f t="shared" si="7"/>
        <v>1170</v>
      </c>
      <c r="AB457" s="8">
        <f t="shared" si="8"/>
        <v>1019</v>
      </c>
    </row>
    <row r="458" hidden="1">
      <c r="A458" s="2" t="s">
        <v>585</v>
      </c>
      <c r="B458" s="8" t="str">
        <f>VLOOKUP(A458,'Food Encyclopedia'!$C$2:$K$999,3)&amp;","&amp;VLOOKUP(A458,'Food Encyclopedia'!$C$2:$K$999,4)&amp;","&amp;VLOOKUP(A458,'Food Encyclopedia'!$C$2:$K$999,5)&amp;","&amp;VLOOKUP(A458,'Food Encyclopedia'!$C$2:$K$999,6)</f>
        <v>Jam, fig, NA, jar,Bonne Maman,Fig preserves,Fruits</v>
      </c>
      <c r="C458" s="8" t="str">
        <f>VLOOKUP(A458,'Food Encyclopedia'!$C$2:$K$999,6)</f>
        <v>Fruits</v>
      </c>
      <c r="D458" s="8" t="str">
        <f>VLOOKUP(A458,'Food Encyclopedia'!$C$2:$K$999,7)</f>
        <v>Sweets</v>
      </c>
      <c r="E458" s="8">
        <f>VLOOKUP(A458,'Absolute Total Monosaccharide C'!$E$2:$T$999,3)</f>
        <v>0.499031</v>
      </c>
      <c r="F458" s="8">
        <f>VLOOKUP(A458,'Absolute Total Monosaccharide C'!$E$2:$T$999,4)</f>
        <v>0.000559</v>
      </c>
      <c r="G458" s="8">
        <f>VLOOKUP(A458,'Absolute Total Monosaccharide C'!$E$2:$T$999,5)</f>
        <v>0.197588</v>
      </c>
      <c r="H458" s="8">
        <f>VLOOKUP(A458,'Absolute Total Monosaccharide C'!$E$2:$T$999,6)</f>
        <v>0.000337</v>
      </c>
      <c r="I458" s="110">
        <f>VLOOKUP(A458,'Absolute Total Monosaccharide C'!$E$2:$T$999,7)</f>
        <v>0.001014</v>
      </c>
      <c r="J458" s="8">
        <f>VLOOKUP(A458,'Absolute Total Monosaccharide C'!$E$2:$T$999,8)</f>
        <v>0</v>
      </c>
      <c r="K458" s="8">
        <f>VLOOKUP(A458,'Absolute Total Monosaccharide C'!$E$2:$T$999,9)</f>
        <v>0.000313</v>
      </c>
      <c r="L458" s="8">
        <f>VLOOKUP(A458,'Absolute Total Monosaccharide C'!$E$2:$T$999,10)</f>
        <v>0</v>
      </c>
      <c r="M458" s="8">
        <f>VLOOKUP(A458,'Absolute Total Monosaccharide C'!$E$2:$T$999,11)</f>
        <v>0.004084</v>
      </c>
      <c r="N458" s="8">
        <f>VLOOKUP(A458,'Absolute Total Monosaccharide C'!$E$2:$T$999,12)</f>
        <v>0.000561</v>
      </c>
      <c r="O458" s="8">
        <f>VLOOKUP(A458,'Absolute Total Monosaccharide C'!$E$2:$T$999,13)</f>
        <v>0.000226</v>
      </c>
      <c r="P458" s="8">
        <f>VLOOKUP(A458,'Absolute Total Monosaccharide C'!$E$2:$T$999,14)</f>
        <v>0</v>
      </c>
      <c r="Q458" s="8">
        <f>VLOOKUP(A458,'Absolute Total Monosaccharide C'!$E$2:$T$999,15)</f>
        <v>0</v>
      </c>
      <c r="R458" s="8">
        <f>VLOOKUP(A458,'Absolute Total Monosaccharide C'!$E$2:$T$999,16)</f>
        <v>0.000193</v>
      </c>
      <c r="S458" s="110">
        <f>VLOOKUP(A458,'Absolute Total Monosaccharide C'!$E$2:$T$999,2)</f>
        <v>11</v>
      </c>
      <c r="U458" s="8">
        <f t="shared" si="1"/>
        <v>0.001351</v>
      </c>
      <c r="V458" s="2">
        <f t="shared" si="2"/>
        <v>672</v>
      </c>
      <c r="W458" s="8">
        <f t="shared" si="3"/>
        <v>612</v>
      </c>
      <c r="X458" s="8">
        <f t="shared" si="4"/>
        <v>612</v>
      </c>
      <c r="Y458" s="8">
        <f t="shared" si="5"/>
        <v>410</v>
      </c>
      <c r="Z458" s="8">
        <f t="shared" si="6"/>
        <v>488</v>
      </c>
      <c r="AA458" s="8">
        <f t="shared" si="7"/>
        <v>1224</v>
      </c>
      <c r="AB458" s="8">
        <f t="shared" si="8"/>
        <v>1022</v>
      </c>
    </row>
    <row r="459" hidden="1">
      <c r="A459" s="2" t="s">
        <v>582</v>
      </c>
      <c r="B459" s="8" t="str">
        <f>VLOOKUP(A459,'Food Encyclopedia'!$C$2:$K$999,3)&amp;","&amp;VLOOKUP(A459,'Food Encyclopedia'!$C$2:$K$999,4)&amp;","&amp;VLOOKUP(A459,'Food Encyclopedia'!$C$2:$K$999,5)&amp;","&amp;VLOOKUP(A459,'Food Encyclopedia'!$C$2:$K$999,6)</f>
        <v>Jam, Orange, NA, jar,Bonne Maman,Orange preserves,Sugars, Sweets, and Beverages</v>
      </c>
      <c r="C459" s="8" t="str">
        <f>VLOOKUP(A459,'Food Encyclopedia'!$C$2:$K$999,6)</f>
        <v>Sugars, Sweets, and Beverages</v>
      </c>
      <c r="D459" s="8" t="str">
        <f>VLOOKUP(A459,'Food Encyclopedia'!$C$2:$K$999,7)</f>
        <v>Sweets</v>
      </c>
      <c r="E459" s="8">
        <f>VLOOKUP(A459,'Absolute Total Monosaccharide C'!$E$2:$T$999,3)</f>
        <v>0.453731</v>
      </c>
      <c r="F459" s="8">
        <f>VLOOKUP(A459,'Absolute Total Monosaccharide C'!$E$2:$T$999,4)</f>
        <v>0.001757</v>
      </c>
      <c r="G459" s="8">
        <f>VLOOKUP(A459,'Absolute Total Monosaccharide C'!$E$2:$T$999,5)</f>
        <v>0.184139</v>
      </c>
      <c r="H459" s="8">
        <f>VLOOKUP(A459,'Absolute Total Monosaccharide C'!$E$2:$T$999,6)</f>
        <v>0.000881</v>
      </c>
      <c r="I459" s="110">
        <f>VLOOKUP(A459,'Absolute Total Monosaccharide C'!$E$2:$T$999,7)</f>
        <v>0.001163</v>
      </c>
      <c r="J459" s="8">
        <f>VLOOKUP(A459,'Absolute Total Monosaccharide C'!$E$2:$T$999,8)</f>
        <v>0</v>
      </c>
      <c r="K459" s="8">
        <f>VLOOKUP(A459,'Absolute Total Monosaccharide C'!$E$2:$T$999,9)</f>
        <v>0.000635</v>
      </c>
      <c r="L459" s="8">
        <f>VLOOKUP(A459,'Absolute Total Monosaccharide C'!$E$2:$T$999,10)</f>
        <v>0</v>
      </c>
      <c r="M459" s="8">
        <f>VLOOKUP(A459,'Absolute Total Monosaccharide C'!$E$2:$T$999,11)</f>
        <v>0.003231</v>
      </c>
      <c r="N459" s="8">
        <f>VLOOKUP(A459,'Absolute Total Monosaccharide C'!$E$2:$T$999,12)</f>
        <v>0.000809</v>
      </c>
      <c r="O459" s="8">
        <f>VLOOKUP(A459,'Absolute Total Monosaccharide C'!$E$2:$T$999,13)</f>
        <v>0.000326</v>
      </c>
      <c r="P459" s="8">
        <f>VLOOKUP(A459,'Absolute Total Monosaccharide C'!$E$2:$T$999,14)</f>
        <v>0</v>
      </c>
      <c r="Q459" s="8">
        <f>VLOOKUP(A459,'Absolute Total Monosaccharide C'!$E$2:$T$999,15)</f>
        <v>0</v>
      </c>
      <c r="R459" s="8">
        <f>VLOOKUP(A459,'Absolute Total Monosaccharide C'!$E$2:$T$999,16)</f>
        <v>0.000151</v>
      </c>
      <c r="S459" s="110">
        <f>VLOOKUP(A459,'Absolute Total Monosaccharide C'!$E$2:$T$999,2)</f>
        <v>10.41</v>
      </c>
      <c r="U459" s="8">
        <f t="shared" si="1"/>
        <v>0.002044</v>
      </c>
      <c r="V459" s="2">
        <f t="shared" si="2"/>
        <v>666</v>
      </c>
      <c r="W459" s="8">
        <f t="shared" si="3"/>
        <v>608</v>
      </c>
      <c r="X459" s="8">
        <f t="shared" si="4"/>
        <v>591</v>
      </c>
      <c r="Y459" s="8">
        <f t="shared" si="5"/>
        <v>423</v>
      </c>
      <c r="Z459" s="8">
        <f t="shared" si="6"/>
        <v>401</v>
      </c>
      <c r="AA459" s="8">
        <f t="shared" si="7"/>
        <v>1199</v>
      </c>
      <c r="AB459" s="8">
        <f t="shared" si="8"/>
        <v>1031</v>
      </c>
    </row>
    <row r="460" hidden="1">
      <c r="A460" s="2" t="s">
        <v>1315</v>
      </c>
      <c r="B460" s="8" t="str">
        <f>VLOOKUP(A460,'Food Encyclopedia'!$C$2:$K$999,3)&amp;","&amp;VLOOKUP(A460,'Food Encyclopedia'!$C$2:$K$999,4)&amp;","&amp;VLOOKUP(A460,'Food Encyclopedia'!$C$2:$K$999,5)&amp;","&amp;VLOOKUP(A460,'Food Encyclopedia'!$C$2:$K$999,6)</f>
        <v>Rice, brown, hot cereal, dried,Bob's Red Mill,Organic Creamy Brown Rice Hot Cereal ,Grain Products</v>
      </c>
      <c r="C460" s="8" t="str">
        <f>VLOOKUP(A460,'Food Encyclopedia'!$C$2:$K$999,6)</f>
        <v>Grain Products</v>
      </c>
      <c r="D460" s="8" t="str">
        <f>VLOOKUP(A460,'Food Encyclopedia'!$C$2:$K$999,7)</f>
        <v>Grains</v>
      </c>
      <c r="E460" s="8">
        <f>VLOOKUP(A460,'Absolute Total Monosaccharide C'!$E$2:$T$999,3)</f>
        <v>0.823489</v>
      </c>
      <c r="F460" s="8">
        <f>VLOOKUP(A460,'Absolute Total Monosaccharide C'!$E$2:$T$999,4)</f>
        <v>0.003856</v>
      </c>
      <c r="G460" s="8">
        <f>VLOOKUP(A460,'Absolute Total Monosaccharide C'!$E$2:$T$999,5)</f>
        <v>0.007942</v>
      </c>
      <c r="H460" s="8">
        <f>VLOOKUP(A460,'Absolute Total Monosaccharide C'!$E$2:$T$999,6)</f>
        <v>0.002864</v>
      </c>
      <c r="I460" s="110">
        <f>VLOOKUP(A460,'Absolute Total Monosaccharide C'!$E$2:$T$999,7)</f>
        <v>0.007508</v>
      </c>
      <c r="J460" s="8">
        <f>VLOOKUP(A460,'Absolute Total Monosaccharide C'!$E$2:$T$999,8)</f>
        <v>0.000279</v>
      </c>
      <c r="K460" s="111">
        <f>VLOOKUP(A460,'Absolute Total Monosaccharide C'!$E$2:$T$999,9)</f>
        <v>0.000052</v>
      </c>
      <c r="L460" s="111">
        <f>VLOOKUP(A460,'Absolute Total Monosaccharide C'!$E$2:$T$999,10)</f>
        <v>0.0000476</v>
      </c>
      <c r="M460" s="111">
        <f>VLOOKUP(A460,'Absolute Total Monosaccharide C'!$E$2:$T$999,11)</f>
        <v>0.0000831</v>
      </c>
      <c r="N460" s="8">
        <f>VLOOKUP(A460,'Absolute Total Monosaccharide C'!$E$2:$T$999,12)</f>
        <v>0</v>
      </c>
      <c r="O460" s="8">
        <f>VLOOKUP(A460,'Absolute Total Monosaccharide C'!$E$2:$T$999,13)</f>
        <v>0</v>
      </c>
      <c r="P460" s="8">
        <f>VLOOKUP(A460,'Absolute Total Monosaccharide C'!$E$2:$T$999,14)</f>
        <v>0.000817</v>
      </c>
      <c r="Q460" s="8">
        <f>VLOOKUP(A460,'Absolute Total Monosaccharide C'!$E$2:$T$999,15)</f>
        <v>0</v>
      </c>
      <c r="R460" s="8">
        <f>VLOOKUP(A460,'Absolute Total Monosaccharide C'!$E$2:$T$999,16)</f>
        <v>0.000391</v>
      </c>
      <c r="S460" s="110">
        <f>VLOOKUP(A460,'Absolute Total Monosaccharide C'!$E$2:$T$999,2)</f>
        <v>10.384</v>
      </c>
      <c r="U460" s="8">
        <f t="shared" si="1"/>
        <v>0.010372</v>
      </c>
      <c r="V460" s="2">
        <f t="shared" si="2"/>
        <v>508</v>
      </c>
      <c r="W460" s="8">
        <f t="shared" si="3"/>
        <v>438</v>
      </c>
      <c r="X460" s="8">
        <f t="shared" si="4"/>
        <v>477</v>
      </c>
      <c r="Y460" s="8">
        <f t="shared" si="5"/>
        <v>567</v>
      </c>
      <c r="Z460" s="8">
        <f t="shared" si="6"/>
        <v>581</v>
      </c>
      <c r="AA460" s="8">
        <f t="shared" si="7"/>
        <v>915</v>
      </c>
      <c r="AB460" s="8">
        <f t="shared" si="8"/>
        <v>1005</v>
      </c>
    </row>
    <row r="461" hidden="1">
      <c r="A461" s="2" t="s">
        <v>1486</v>
      </c>
      <c r="B461" s="8" t="str">
        <f>VLOOKUP(A461,'Food Encyclopedia'!$C$2:$K$999,3)&amp;","&amp;VLOOKUP(A461,'Food Encyclopedia'!$C$2:$K$999,4)&amp;","&amp;VLOOKUP(A461,'Food Encyclopedia'!$C$2:$K$999,5)&amp;","&amp;VLOOKUP(A461,'Food Encyclopedia'!$C$2:$K$999,6)</f>
        <v>crackers, NA, NA, fresh,Trader Joe's,Original Savory Thin Crackers,Grain Products</v>
      </c>
      <c r="C461" s="8" t="str">
        <f>VLOOKUP(A461,'Food Encyclopedia'!$C$2:$K$999,6)</f>
        <v>Grain Products</v>
      </c>
      <c r="D461" s="8" t="str">
        <f>VLOOKUP(A461,'Food Encyclopedia'!$C$2:$K$999,7)</f>
        <v>Snack</v>
      </c>
      <c r="E461" s="8">
        <f>VLOOKUP(A461,'Absolute Total Monosaccharide C'!$E$2:$T$999,3)</f>
        <v>0.671565</v>
      </c>
      <c r="F461" s="8">
        <f>VLOOKUP(A461,'Absolute Total Monosaccharide C'!$E$2:$T$999,4)</f>
        <v>0.002436</v>
      </c>
      <c r="G461" s="8">
        <f>VLOOKUP(A461,'Absolute Total Monosaccharide C'!$E$2:$T$999,5)</f>
        <v>0.007792</v>
      </c>
      <c r="H461" s="8">
        <f>VLOOKUP(A461,'Absolute Total Monosaccharide C'!$E$2:$T$999,6)</f>
        <v>0.001355</v>
      </c>
      <c r="I461" s="110">
        <f>VLOOKUP(A461,'Absolute Total Monosaccharide C'!$E$2:$T$999,7)</f>
        <v>0.00837</v>
      </c>
      <c r="J461" s="8">
        <f>VLOOKUP(A461,'Absolute Total Monosaccharide C'!$E$2:$T$999,8)</f>
        <v>0.000425</v>
      </c>
      <c r="K461" s="8">
        <f>VLOOKUP(A461,'Absolute Total Monosaccharide C'!$E$2:$T$999,9)</f>
        <v>0.000182</v>
      </c>
      <c r="L461" s="111">
        <f>VLOOKUP(A461,'Absolute Total Monosaccharide C'!$E$2:$T$999,10)</f>
        <v>0.0000253</v>
      </c>
      <c r="M461" s="8">
        <f>VLOOKUP(A461,'Absolute Total Monosaccharide C'!$E$2:$T$999,11)</f>
        <v>0</v>
      </c>
      <c r="N461" s="8">
        <f>VLOOKUP(A461,'Absolute Total Monosaccharide C'!$E$2:$T$999,12)</f>
        <v>0</v>
      </c>
      <c r="O461" s="8">
        <f>VLOOKUP(A461,'Absolute Total Monosaccharide C'!$E$2:$T$999,13)</f>
        <v>0</v>
      </c>
      <c r="P461" s="8">
        <f>VLOOKUP(A461,'Absolute Total Monosaccharide C'!$E$2:$T$999,14)</f>
        <v>0.005314</v>
      </c>
      <c r="Q461" s="8">
        <f>VLOOKUP(A461,'Absolute Total Monosaccharide C'!$E$2:$T$999,15)</f>
        <v>0</v>
      </c>
      <c r="R461" s="8">
        <f>VLOOKUP(A461,'Absolute Total Monosaccharide C'!$E$2:$T$999,16)</f>
        <v>0.000416</v>
      </c>
      <c r="S461" s="110">
        <f>VLOOKUP(A461,'Absolute Total Monosaccharide C'!$E$2:$T$999,2)</f>
        <v>9.573</v>
      </c>
      <c r="U461" s="8">
        <f t="shared" si="1"/>
        <v>0.009725</v>
      </c>
      <c r="V461" s="2">
        <f t="shared" si="2"/>
        <v>524</v>
      </c>
      <c r="W461" s="8">
        <f t="shared" si="3"/>
        <v>413</v>
      </c>
      <c r="X461" s="8">
        <f t="shared" si="4"/>
        <v>573</v>
      </c>
      <c r="Y461" s="8">
        <f t="shared" si="5"/>
        <v>589</v>
      </c>
      <c r="Z461" s="8">
        <f t="shared" si="6"/>
        <v>510</v>
      </c>
      <c r="AA461" s="8">
        <f t="shared" si="7"/>
        <v>986</v>
      </c>
      <c r="AB461" s="8">
        <f t="shared" si="8"/>
        <v>1002</v>
      </c>
    </row>
    <row r="462" hidden="1">
      <c r="A462" s="2" t="s">
        <v>1495</v>
      </c>
      <c r="B462" s="8" t="str">
        <f>VLOOKUP(A462,'Food Encyclopedia'!$C$2:$K$999,3)&amp;","&amp;VLOOKUP(A462,'Food Encyclopedia'!$C$2:$K$999,4)&amp;","&amp;VLOOKUP(A462,'Food Encyclopedia'!$C$2:$K$999,5)&amp;","&amp;VLOOKUP(A462,'Food Encyclopedia'!$C$2:$K$999,6)</f>
        <v>cookies, almond, NA, fresh,Trader Joe's,Almond Windmill Cookies, topped with crunchy almonds,Grain Products</v>
      </c>
      <c r="C462" s="8" t="str">
        <f>VLOOKUP(A462,'Food Encyclopedia'!$C$2:$K$999,6)</f>
        <v>Grain Products</v>
      </c>
      <c r="D462" s="8" t="str">
        <f>VLOOKUP(A462,'Food Encyclopedia'!$C$2:$K$999,7)</f>
        <v>Snack</v>
      </c>
      <c r="E462" s="8">
        <f>VLOOKUP(A462,'Absolute Total Monosaccharide C'!$E$2:$T$999,3)</f>
        <v>0.515819</v>
      </c>
      <c r="F462" s="8">
        <f>VLOOKUP(A462,'Absolute Total Monosaccharide C'!$E$2:$T$999,4)</f>
        <v>0.004766</v>
      </c>
      <c r="G462" s="8">
        <f>VLOOKUP(A462,'Absolute Total Monosaccharide C'!$E$2:$T$999,5)</f>
        <v>0.025189</v>
      </c>
      <c r="H462" s="8">
        <f>VLOOKUP(A462,'Absolute Total Monosaccharide C'!$E$2:$T$999,6)</f>
        <v>0.003943</v>
      </c>
      <c r="I462" s="110">
        <f>VLOOKUP(A462,'Absolute Total Monosaccharide C'!$E$2:$T$999,7)</f>
        <v>0.008334</v>
      </c>
      <c r="J462" s="8">
        <f>VLOOKUP(A462,'Absolute Total Monosaccharide C'!$E$2:$T$999,8)</f>
        <v>0.000842</v>
      </c>
      <c r="K462" s="111">
        <f>VLOOKUP(A462,'Absolute Total Monosaccharide C'!$E$2:$T$999,9)</f>
        <v>0.0000898</v>
      </c>
      <c r="L462" s="111">
        <f>VLOOKUP(A462,'Absolute Total Monosaccharide C'!$E$2:$T$999,10)</f>
        <v>0.0000289</v>
      </c>
      <c r="M462" s="8">
        <f>VLOOKUP(A462,'Absolute Total Monosaccharide C'!$E$2:$T$999,11)</f>
        <v>0</v>
      </c>
      <c r="N462" s="8">
        <f>VLOOKUP(A462,'Absolute Total Monosaccharide C'!$E$2:$T$999,12)</f>
        <v>0</v>
      </c>
      <c r="O462" s="8">
        <f>VLOOKUP(A462,'Absolute Total Monosaccharide C'!$E$2:$T$999,13)</f>
        <v>0</v>
      </c>
      <c r="P462" s="8">
        <f>VLOOKUP(A462,'Absolute Total Monosaccharide C'!$E$2:$T$999,14)</f>
        <v>0.000772</v>
      </c>
      <c r="Q462" s="8">
        <f>VLOOKUP(A462,'Absolute Total Monosaccharide C'!$E$2:$T$999,15)</f>
        <v>0</v>
      </c>
      <c r="R462" s="8">
        <f>VLOOKUP(A462,'Absolute Total Monosaccharide C'!$E$2:$T$999,16)</f>
        <v>0.000258</v>
      </c>
      <c r="S462" s="110">
        <f>VLOOKUP(A462,'Absolute Total Monosaccharide C'!$E$2:$T$999,2)</f>
        <v>9.966</v>
      </c>
      <c r="U462" s="8">
        <f t="shared" si="1"/>
        <v>0.012277</v>
      </c>
      <c r="V462" s="2">
        <f t="shared" si="2"/>
        <v>471</v>
      </c>
      <c r="W462" s="8">
        <f t="shared" si="3"/>
        <v>415</v>
      </c>
      <c r="X462" s="8">
        <f t="shared" si="4"/>
        <v>425</v>
      </c>
      <c r="Y462" s="8">
        <f t="shared" si="5"/>
        <v>589</v>
      </c>
      <c r="Z462" s="8">
        <f t="shared" si="6"/>
        <v>548</v>
      </c>
      <c r="AA462" s="8">
        <f t="shared" si="7"/>
        <v>840</v>
      </c>
      <c r="AB462" s="8">
        <f t="shared" si="8"/>
        <v>1004</v>
      </c>
    </row>
    <row r="463" hidden="1">
      <c r="A463" s="2" t="s">
        <v>1162</v>
      </c>
      <c r="B463" s="8" t="str">
        <f>VLOOKUP(A463,'Food Encyclopedia'!$C$2:$K$999,3)&amp;","&amp;VLOOKUP(A463,'Food Encyclopedia'!$C$2:$K$999,4)&amp;","&amp;VLOOKUP(A463,'Food Encyclopedia'!$C$2:$K$999,5)&amp;","&amp;VLOOKUP(A463,'Food Encyclopedia'!$C$2:$K$999,6)</f>
        <v>Pasta, spaghetti (gluten-free), NA , dried,Barilla,Made with corn &amp; rice,Grain Products</v>
      </c>
      <c r="C463" s="8" t="str">
        <f>VLOOKUP(A463,'Food Encyclopedia'!$C$2:$K$999,6)</f>
        <v>Grain Products</v>
      </c>
      <c r="D463" s="8" t="str">
        <f>VLOOKUP(A463,'Food Encyclopedia'!$C$2:$K$999,7)</f>
        <v>Pasta</v>
      </c>
      <c r="E463" s="8">
        <f>VLOOKUP(A463,'Absolute Total Monosaccharide C'!$E$2:$T$999,3)</f>
        <v>0.826005</v>
      </c>
      <c r="F463" s="8">
        <f>VLOOKUP(A463,'Absolute Total Monosaccharide C'!$E$2:$T$999,4)</f>
        <v>0.002434</v>
      </c>
      <c r="G463" s="8">
        <f>VLOOKUP(A463,'Absolute Total Monosaccharide C'!$E$2:$T$999,5)</f>
        <v>0.004724</v>
      </c>
      <c r="H463" s="8">
        <f>VLOOKUP(A463,'Absolute Total Monosaccharide C'!$E$2:$T$999,6)</f>
        <v>0.001685</v>
      </c>
      <c r="I463" s="110">
        <f>VLOOKUP(A463,'Absolute Total Monosaccharide C'!$E$2:$T$999,7)</f>
        <v>0.00743</v>
      </c>
      <c r="J463" s="8">
        <f>VLOOKUP(A463,'Absolute Total Monosaccharide C'!$E$2:$T$999,8)</f>
        <v>0.000221</v>
      </c>
      <c r="K463" s="111">
        <f>VLOOKUP(A463,'Absolute Total Monosaccharide C'!$E$2:$T$999,9)</f>
        <v>0.0000405</v>
      </c>
      <c r="L463" s="111">
        <f>VLOOKUP(A463,'Absolute Total Monosaccharide C'!$E$2:$T$999,10)</f>
        <v>0.0000331</v>
      </c>
      <c r="M463" s="111">
        <f>VLOOKUP(A463,'Absolute Total Monosaccharide C'!$E$2:$T$999,11)</f>
        <v>0.0000768</v>
      </c>
      <c r="N463" s="8">
        <f>VLOOKUP(A463,'Absolute Total Monosaccharide C'!$E$2:$T$999,12)</f>
        <v>0</v>
      </c>
      <c r="O463" s="8">
        <f>VLOOKUP(A463,'Absolute Total Monosaccharide C'!$E$2:$T$999,13)</f>
        <v>0</v>
      </c>
      <c r="P463" s="8">
        <f>VLOOKUP(A463,'Absolute Total Monosaccharide C'!$E$2:$T$999,14)</f>
        <v>0.000391</v>
      </c>
      <c r="Q463" s="8">
        <f>VLOOKUP(A463,'Absolute Total Monosaccharide C'!$E$2:$T$999,15)</f>
        <v>0</v>
      </c>
      <c r="R463" s="8">
        <f>VLOOKUP(A463,'Absolute Total Monosaccharide C'!$E$2:$T$999,16)</f>
        <v>0.000279</v>
      </c>
      <c r="S463" s="110">
        <f>VLOOKUP(A463,'Absolute Total Monosaccharide C'!$E$2:$T$999,2)</f>
        <v>10.05</v>
      </c>
      <c r="U463" s="8">
        <f t="shared" si="1"/>
        <v>0.009115</v>
      </c>
      <c r="V463" s="2">
        <f t="shared" si="2"/>
        <v>539</v>
      </c>
      <c r="W463" s="8">
        <f t="shared" si="3"/>
        <v>441</v>
      </c>
      <c r="X463" s="8">
        <f t="shared" si="4"/>
        <v>551</v>
      </c>
      <c r="Y463" s="8">
        <f t="shared" si="5"/>
        <v>568</v>
      </c>
      <c r="Z463" s="8">
        <f t="shared" si="6"/>
        <v>597</v>
      </c>
      <c r="AA463" s="8">
        <f t="shared" si="7"/>
        <v>992</v>
      </c>
      <c r="AB463" s="8">
        <f t="shared" si="8"/>
        <v>1009</v>
      </c>
    </row>
    <row r="464" hidden="1">
      <c r="A464" s="2" t="s">
        <v>1397</v>
      </c>
      <c r="B464" s="8" t="str">
        <f>VLOOKUP(A464,'Food Encyclopedia'!$C$2:$K$999,3)&amp;","&amp;VLOOKUP(A464,'Food Encyclopedia'!$C$2:$K$999,4)&amp;","&amp;VLOOKUP(A464,'Food Encyclopedia'!$C$2:$K$999,5)&amp;","&amp;VLOOKUP(A464,'Food Encyclopedia'!$C$2:$K$999,6)</f>
        <v>Cereal, NA, NA, fresh,Barbara's,Original Puffins Cereal,Grain Products</v>
      </c>
      <c r="C464" s="8" t="str">
        <f>VLOOKUP(A464,'Food Encyclopedia'!$C$2:$K$999,6)</f>
        <v>Grain Products</v>
      </c>
      <c r="D464" s="8" t="str">
        <f>VLOOKUP(A464,'Food Encyclopedia'!$C$2:$K$999,7)</f>
        <v>Cereal</v>
      </c>
      <c r="E464" s="8">
        <f>VLOOKUP(A464,'Absolute Total Monosaccharide C'!$E$2:$T$999,3)</f>
        <v>0.522588</v>
      </c>
      <c r="F464" s="8">
        <f>VLOOKUP(A464,'Absolute Total Monosaccharide C'!$E$2:$T$999,4)</f>
        <v>0.002246</v>
      </c>
      <c r="G464" s="8">
        <f>VLOOKUP(A464,'Absolute Total Monosaccharide C'!$E$2:$T$999,5)</f>
        <v>0.024442</v>
      </c>
      <c r="H464" s="8">
        <f>VLOOKUP(A464,'Absolute Total Monosaccharide C'!$E$2:$T$999,6)</f>
        <v>0.011683</v>
      </c>
      <c r="I464" s="110">
        <f>VLOOKUP(A464,'Absolute Total Monosaccharide C'!$E$2:$T$999,7)</f>
        <v>0.008243</v>
      </c>
      <c r="J464" s="8">
        <f>VLOOKUP(A464,'Absolute Total Monosaccharide C'!$E$2:$T$999,8)</f>
        <v>0.00063</v>
      </c>
      <c r="K464" s="111">
        <f>VLOOKUP(A464,'Absolute Total Monosaccharide C'!$E$2:$T$999,9)</f>
        <v>0.0000602</v>
      </c>
      <c r="L464" s="111">
        <f>VLOOKUP(A464,'Absolute Total Monosaccharide C'!$E$2:$T$999,10)</f>
        <v>0.0000588</v>
      </c>
      <c r="M464" s="8">
        <f>VLOOKUP(A464,'Absolute Total Monosaccharide C'!$E$2:$T$999,11)</f>
        <v>0</v>
      </c>
      <c r="N464" s="8">
        <f>VLOOKUP(A464,'Absolute Total Monosaccharide C'!$E$2:$T$999,12)</f>
        <v>0</v>
      </c>
      <c r="O464" s="8">
        <f>VLOOKUP(A464,'Absolute Total Monosaccharide C'!$E$2:$T$999,13)</f>
        <v>0</v>
      </c>
      <c r="P464" s="8">
        <f>VLOOKUP(A464,'Absolute Total Monosaccharide C'!$E$2:$T$999,14)</f>
        <v>0.000807</v>
      </c>
      <c r="Q464" s="8">
        <f>VLOOKUP(A464,'Absolute Total Monosaccharide C'!$E$2:$T$999,15)</f>
        <v>0</v>
      </c>
      <c r="R464" s="8">
        <f>VLOOKUP(A464,'Absolute Total Monosaccharide C'!$E$2:$T$999,16)</f>
        <v>0.000301</v>
      </c>
      <c r="S464" s="110">
        <f>VLOOKUP(A464,'Absolute Total Monosaccharide C'!$E$2:$T$999,2)</f>
        <v>10.047</v>
      </c>
      <c r="U464" s="8">
        <f t="shared" si="1"/>
        <v>0.019926</v>
      </c>
      <c r="V464" s="2">
        <f t="shared" si="2"/>
        <v>342</v>
      </c>
      <c r="W464" s="8">
        <f t="shared" si="3"/>
        <v>419</v>
      </c>
      <c r="X464" s="8">
        <f t="shared" si="4"/>
        <v>175</v>
      </c>
      <c r="Y464" s="8">
        <f t="shared" si="5"/>
        <v>589</v>
      </c>
      <c r="Z464" s="8">
        <f t="shared" si="6"/>
        <v>571</v>
      </c>
      <c r="AA464" s="8">
        <f t="shared" si="7"/>
        <v>594</v>
      </c>
      <c r="AB464" s="8">
        <f t="shared" si="8"/>
        <v>1008</v>
      </c>
    </row>
    <row r="465" hidden="1">
      <c r="A465" s="2" t="s">
        <v>681</v>
      </c>
      <c r="B465" s="8" t="str">
        <f>VLOOKUP(A465,'Food Encyclopedia'!$C$2:$K$999,3)&amp;","&amp;VLOOKUP(A465,'Food Encyclopedia'!$C$2:$K$999,4)&amp;","&amp;VLOOKUP(A465,'Food Encyclopedia'!$C$2:$K$999,5)&amp;","&amp;VLOOKUP(A465,'Food Encyclopedia'!$C$2:$K$999,6)</f>
        <v>Yogurt, greek, 0% non fat milk, cup,Chobani,Greek yogurt, blueberry,Milk and Milk Products</v>
      </c>
      <c r="C465" s="8" t="str">
        <f>VLOOKUP(A465,'Food Encyclopedia'!$C$2:$K$999,6)</f>
        <v>Milk and Milk Products</v>
      </c>
      <c r="D465" s="8" t="str">
        <f>VLOOKUP(A465,'Food Encyclopedia'!$C$2:$K$999,7)</f>
        <v>Dairy</v>
      </c>
      <c r="E465" s="8">
        <f>VLOOKUP(A465,'Absolute Total Monosaccharide C'!$E$2:$T$999,3)</f>
        <v>0.239166</v>
      </c>
      <c r="F465" s="8">
        <f>VLOOKUP(A465,'Absolute Total Monosaccharide C'!$E$2:$T$999,4)</f>
        <v>0.079438</v>
      </c>
      <c r="G465" s="8">
        <f>VLOOKUP(A465,'Absolute Total Monosaccharide C'!$E$2:$T$999,5)</f>
        <v>0.091788</v>
      </c>
      <c r="H465" s="8">
        <f>VLOOKUP(A465,'Absolute Total Monosaccharide C'!$E$2:$T$999,6)</f>
        <v>0.000894</v>
      </c>
      <c r="I465" s="110">
        <f>VLOOKUP(A465,'Absolute Total Monosaccharide C'!$E$2:$T$999,7)</f>
        <v>0.000924</v>
      </c>
      <c r="J465" s="8">
        <f>VLOOKUP(A465,'Absolute Total Monosaccharide C'!$E$2:$T$999,8)</f>
        <v>0.000229</v>
      </c>
      <c r="K465" s="8">
        <f>VLOOKUP(A465,'Absolute Total Monosaccharide C'!$E$2:$T$999,9)</f>
        <v>0.000736</v>
      </c>
      <c r="L465" s="8">
        <f>VLOOKUP(A465,'Absolute Total Monosaccharide C'!$E$2:$T$999,10)</f>
        <v>0</v>
      </c>
      <c r="M465" s="8">
        <f>VLOOKUP(A465,'Absolute Total Monosaccharide C'!$E$2:$T$999,11)</f>
        <v>0.002896</v>
      </c>
      <c r="N465" s="8">
        <f>VLOOKUP(A465,'Absolute Total Monosaccharide C'!$E$2:$T$999,12)</f>
        <v>0</v>
      </c>
      <c r="O465" s="8">
        <f>VLOOKUP(A465,'Absolute Total Monosaccharide C'!$E$2:$T$999,13)</f>
        <v>0</v>
      </c>
      <c r="P465" s="8">
        <f>VLOOKUP(A465,'Absolute Total Monosaccharide C'!$E$2:$T$999,14)</f>
        <v>0.001163</v>
      </c>
      <c r="Q465" s="8">
        <f>VLOOKUP(A465,'Absolute Total Monosaccharide C'!$E$2:$T$999,15)</f>
        <v>0.000521</v>
      </c>
      <c r="R465" s="8">
        <f>VLOOKUP(A465,'Absolute Total Monosaccharide C'!$E$2:$T$999,16)</f>
        <v>0</v>
      </c>
      <c r="S465" s="110">
        <f>VLOOKUP(A465,'Absolute Total Monosaccharide C'!$E$2:$T$999,2)</f>
        <v>10.28</v>
      </c>
      <c r="T465" s="2">
        <v>0.713661908</v>
      </c>
      <c r="U465" s="8">
        <f t="shared" si="1"/>
        <v>0.001818</v>
      </c>
      <c r="V465" s="2">
        <f t="shared" si="2"/>
        <v>668</v>
      </c>
      <c r="W465" s="8">
        <f t="shared" si="3"/>
        <v>613</v>
      </c>
      <c r="X465" s="8">
        <f t="shared" si="4"/>
        <v>589</v>
      </c>
      <c r="Y465" s="8">
        <f t="shared" si="5"/>
        <v>428</v>
      </c>
      <c r="Z465" s="8">
        <f t="shared" si="6"/>
        <v>373</v>
      </c>
      <c r="AA465" s="8">
        <f t="shared" si="7"/>
        <v>1202</v>
      </c>
      <c r="AB465" s="8">
        <f t="shared" si="8"/>
        <v>1041</v>
      </c>
    </row>
    <row r="466" hidden="1">
      <c r="A466" s="2" t="s">
        <v>647</v>
      </c>
      <c r="B466" s="8" t="str">
        <f>VLOOKUP(A466,'Food Encyclopedia'!$C$2:$K$999,3)&amp;","&amp;VLOOKUP(A466,'Food Encyclopedia'!$C$2:$K$999,4)&amp;","&amp;VLOOKUP(A466,'Food Encyclopedia'!$C$2:$K$999,5)&amp;","&amp;VLOOKUP(A466,'Food Encyclopedia'!$C$2:$K$999,6)</f>
        <v>Juice, beet, NA, bottled,Biotta,Beet juice,Vegetables</v>
      </c>
      <c r="C466" s="8" t="str">
        <f>VLOOKUP(A466,'Food Encyclopedia'!$C$2:$K$999,6)</f>
        <v>Vegetables</v>
      </c>
      <c r="D466" s="8" t="str">
        <f>VLOOKUP(A466,'Food Encyclopedia'!$C$2:$K$999,7)</f>
        <v>Beverage</v>
      </c>
      <c r="E466" s="8">
        <f>VLOOKUP(A466,'Absolute Total Monosaccharide C'!$E$2:$T$999,3)</f>
        <v>0.373125</v>
      </c>
      <c r="F466" s="8">
        <f>VLOOKUP(A466,'Absolute Total Monosaccharide C'!$E$2:$T$999,4)</f>
        <v>0.001749</v>
      </c>
      <c r="G466" s="8">
        <f>VLOOKUP(A466,'Absolute Total Monosaccharide C'!$E$2:$T$999,5)</f>
        <v>0.149196</v>
      </c>
      <c r="H466" s="8">
        <f>VLOOKUP(A466,'Absolute Total Monosaccharide C'!$E$2:$T$999,6)</f>
        <v>0.000211</v>
      </c>
      <c r="I466" s="110">
        <f>VLOOKUP(A466,'Absolute Total Monosaccharide C'!$E$2:$T$999,7)</f>
        <v>0.002219</v>
      </c>
      <c r="J466" s="8">
        <f>VLOOKUP(A466,'Absolute Total Monosaccharide C'!$E$2:$T$999,8)</f>
        <v>0</v>
      </c>
      <c r="K466" s="8">
        <f>VLOOKUP(A466,'Absolute Total Monosaccharide C'!$E$2:$T$999,9)</f>
        <v>0.000241</v>
      </c>
      <c r="L466" s="8">
        <f>VLOOKUP(A466,'Absolute Total Monosaccharide C'!$E$2:$T$999,10)</f>
        <v>0.000175</v>
      </c>
      <c r="M466" s="8">
        <f>VLOOKUP(A466,'Absolute Total Monosaccharide C'!$E$2:$T$999,11)</f>
        <v>0.001487</v>
      </c>
      <c r="N466" s="8">
        <f>VLOOKUP(A466,'Absolute Total Monosaccharide C'!$E$2:$T$999,12)</f>
        <v>0.000563</v>
      </c>
      <c r="O466" s="8">
        <f>VLOOKUP(A466,'Absolute Total Monosaccharide C'!$E$2:$T$999,13)</f>
        <v>0.000227</v>
      </c>
      <c r="P466" s="8">
        <f>VLOOKUP(A466,'Absolute Total Monosaccharide C'!$E$2:$T$999,14)</f>
        <v>0</v>
      </c>
      <c r="Q466" s="8">
        <f>VLOOKUP(A466,'Absolute Total Monosaccharide C'!$E$2:$T$999,15)</f>
        <v>0</v>
      </c>
      <c r="R466" s="8">
        <f>VLOOKUP(A466,'Absolute Total Monosaccharide C'!$E$2:$T$999,16)</f>
        <v>0.000559</v>
      </c>
      <c r="S466" s="110">
        <f>VLOOKUP(A466,'Absolute Total Monosaccharide C'!$E$2:$T$999,2)</f>
        <v>10.31</v>
      </c>
      <c r="U466" s="8">
        <f t="shared" si="1"/>
        <v>0.00243</v>
      </c>
      <c r="V466" s="2">
        <f t="shared" si="2"/>
        <v>663</v>
      </c>
      <c r="W466" s="8">
        <f t="shared" si="3"/>
        <v>592</v>
      </c>
      <c r="X466" s="8">
        <f t="shared" si="4"/>
        <v>614</v>
      </c>
      <c r="Y466" s="8">
        <f t="shared" si="5"/>
        <v>452</v>
      </c>
      <c r="Z466" s="8">
        <f t="shared" si="6"/>
        <v>497</v>
      </c>
      <c r="AA466" s="8">
        <f t="shared" si="7"/>
        <v>1206</v>
      </c>
      <c r="AB466" s="8">
        <f t="shared" si="8"/>
        <v>1044</v>
      </c>
    </row>
    <row r="467" hidden="1">
      <c r="A467" s="2" t="s">
        <v>576</v>
      </c>
      <c r="B467" s="8" t="str">
        <f>VLOOKUP(A467,'Food Encyclopedia'!$C$2:$K$999,3)&amp;","&amp;VLOOKUP(A467,'Food Encyclopedia'!$C$2:$K$999,4)&amp;","&amp;VLOOKUP(A467,'Food Encyclopedia'!$C$2:$K$999,5)&amp;","&amp;VLOOKUP(A467,'Food Encyclopedia'!$C$2:$K$999,6)</f>
        <v>Jam, strawberry, NA, jar,Smuckers,Strawberry Preserves,Fruits</v>
      </c>
      <c r="C467" s="8" t="str">
        <f>VLOOKUP(A467,'Food Encyclopedia'!$C$2:$K$999,6)</f>
        <v>Fruits</v>
      </c>
      <c r="D467" s="8" t="str">
        <f>VLOOKUP(A467,'Food Encyclopedia'!$C$2:$K$999,7)</f>
        <v>Sweets</v>
      </c>
      <c r="E467" s="8">
        <f>VLOOKUP(A467,'Absolute Total Monosaccharide C'!$E$2:$T$999,3)</f>
        <v>0.730814</v>
      </c>
      <c r="F467" s="8">
        <f>VLOOKUP(A467,'Absolute Total Monosaccharide C'!$E$2:$T$999,4)</f>
        <v>0.001248</v>
      </c>
      <c r="G467" s="8">
        <f>VLOOKUP(A467,'Absolute Total Monosaccharide C'!$E$2:$T$999,5)</f>
        <v>0.095885</v>
      </c>
      <c r="H467" s="8">
        <f>VLOOKUP(A467,'Absolute Total Monosaccharide C'!$E$2:$T$999,6)</f>
        <v>0.000691</v>
      </c>
      <c r="I467" s="110">
        <f>VLOOKUP(A467,'Absolute Total Monosaccharide C'!$E$2:$T$999,7)</f>
        <v>0.001047</v>
      </c>
      <c r="J467" s="8">
        <f>VLOOKUP(A467,'Absolute Total Monosaccharide C'!$E$2:$T$999,8)</f>
        <v>0</v>
      </c>
      <c r="K467" s="8">
        <f>VLOOKUP(A467,'Absolute Total Monosaccharide C'!$E$2:$T$999,9)</f>
        <v>0.000129</v>
      </c>
      <c r="L467" s="8">
        <f>VLOOKUP(A467,'Absolute Total Monosaccharide C'!$E$2:$T$999,10)</f>
        <v>0.000301</v>
      </c>
      <c r="M467" s="8">
        <f>VLOOKUP(A467,'Absolute Total Monosaccharide C'!$E$2:$T$999,11)</f>
        <v>0.002007</v>
      </c>
      <c r="N467" s="8">
        <f>VLOOKUP(A467,'Absolute Total Monosaccharide C'!$E$2:$T$999,12)</f>
        <v>0.000867</v>
      </c>
      <c r="O467" s="8">
        <f>VLOOKUP(A467,'Absolute Total Monosaccharide C'!$E$2:$T$999,13)</f>
        <v>0.000349</v>
      </c>
      <c r="P467" s="8">
        <f>VLOOKUP(A467,'Absolute Total Monosaccharide C'!$E$2:$T$999,14)</f>
        <v>0</v>
      </c>
      <c r="Q467" s="8">
        <f>VLOOKUP(A467,'Absolute Total Monosaccharide C'!$E$2:$T$999,15)</f>
        <v>0</v>
      </c>
      <c r="R467" s="8">
        <f>VLOOKUP(A467,'Absolute Total Monosaccharide C'!$E$2:$T$999,16)</f>
        <v>0.000197</v>
      </c>
      <c r="S467" s="110">
        <f>VLOOKUP(A467,'Absolute Total Monosaccharide C'!$E$2:$T$999,2)</f>
        <v>10.02</v>
      </c>
      <c r="U467" s="8">
        <f t="shared" si="1"/>
        <v>0.001738</v>
      </c>
      <c r="V467" s="2">
        <f t="shared" si="2"/>
        <v>670</v>
      </c>
      <c r="W467" s="8">
        <f t="shared" si="3"/>
        <v>610</v>
      </c>
      <c r="X467" s="8">
        <f t="shared" si="4"/>
        <v>601</v>
      </c>
      <c r="Y467" s="8">
        <f t="shared" si="5"/>
        <v>437</v>
      </c>
      <c r="Z467" s="8">
        <f t="shared" si="6"/>
        <v>531</v>
      </c>
      <c r="AA467" s="8">
        <f t="shared" si="7"/>
        <v>1211</v>
      </c>
      <c r="AB467" s="8">
        <f t="shared" si="8"/>
        <v>1047</v>
      </c>
    </row>
    <row r="468" hidden="1">
      <c r="A468" s="2" t="s">
        <v>1116</v>
      </c>
      <c r="B468" s="8" t="str">
        <f>VLOOKUP(A468,'Food Encyclopedia'!$C$2:$K$999,3)&amp;","&amp;VLOOKUP(A468,'Food Encyclopedia'!$C$2:$K$999,4)&amp;","&amp;VLOOKUP(A468,'Food Encyclopedia'!$C$2:$K$999,5)&amp;","&amp;VLOOKUP(A468,'Food Encyclopedia'!$C$2:$K$999,6)</f>
        <v>Rice, brown, NA, pre-cooked,Minute,,Grain Products</v>
      </c>
      <c r="C468" s="8" t="str">
        <f>VLOOKUP(A468,'Food Encyclopedia'!$C$2:$K$999,6)</f>
        <v>Grain Products</v>
      </c>
      <c r="D468" s="8" t="str">
        <f>VLOOKUP(A468,'Food Encyclopedia'!$C$2:$K$999,7)</f>
        <v>Grains</v>
      </c>
      <c r="E468" s="8">
        <f>VLOOKUP(A468,'Absolute Total Monosaccharide C'!$E$2:$T$999,3)</f>
        <v>0.813866</v>
      </c>
      <c r="F468" s="8">
        <f>VLOOKUP(A468,'Absolute Total Monosaccharide C'!$E$2:$T$999,4)</f>
        <v>0.00232</v>
      </c>
      <c r="G468" s="8">
        <f>VLOOKUP(A468,'Absolute Total Monosaccharide C'!$E$2:$T$999,5)</f>
        <v>0.004601</v>
      </c>
      <c r="H468" s="8">
        <f>VLOOKUP(A468,'Absolute Total Monosaccharide C'!$E$2:$T$999,6)</f>
        <v>0.003261</v>
      </c>
      <c r="I468" s="110">
        <f>VLOOKUP(A468,'Absolute Total Monosaccharide C'!$E$2:$T$999,7)</f>
        <v>0.006069</v>
      </c>
      <c r="J468" s="8">
        <f>VLOOKUP(A468,'Absolute Total Monosaccharide C'!$E$2:$T$999,8)</f>
        <v>0.000413</v>
      </c>
      <c r="K468" s="111">
        <f>VLOOKUP(A468,'Absolute Total Monosaccharide C'!$E$2:$T$999,9)</f>
        <v>0.0000678</v>
      </c>
      <c r="L468" s="111">
        <f>VLOOKUP(A468,'Absolute Total Monosaccharide C'!$E$2:$T$999,10)</f>
        <v>0.0000466</v>
      </c>
      <c r="M468" s="8">
        <f>VLOOKUP(A468,'Absolute Total Monosaccharide C'!$E$2:$T$999,11)</f>
        <v>0.000174</v>
      </c>
      <c r="N468" s="8">
        <f>VLOOKUP(A468,'Absolute Total Monosaccharide C'!$E$2:$T$999,12)</f>
        <v>0</v>
      </c>
      <c r="O468" s="8">
        <f>VLOOKUP(A468,'Absolute Total Monosaccharide C'!$E$2:$T$999,13)</f>
        <v>0</v>
      </c>
      <c r="P468" s="8">
        <f>VLOOKUP(A468,'Absolute Total Monosaccharide C'!$E$2:$T$999,14)</f>
        <v>0.000407</v>
      </c>
      <c r="Q468" s="8">
        <f>VLOOKUP(A468,'Absolute Total Monosaccharide C'!$E$2:$T$999,15)</f>
        <v>0</v>
      </c>
      <c r="R468" s="8">
        <f>VLOOKUP(A468,'Absolute Total Monosaccharide C'!$E$2:$T$999,16)</f>
        <v>0.000425</v>
      </c>
      <c r="S468" s="110">
        <f>VLOOKUP(A468,'Absolute Total Monosaccharide C'!$E$2:$T$999,2)</f>
        <v>10.33</v>
      </c>
      <c r="U468" s="8">
        <f t="shared" si="1"/>
        <v>0.00933</v>
      </c>
      <c r="V468" s="2">
        <f t="shared" si="2"/>
        <v>533</v>
      </c>
      <c r="W468" s="8">
        <f t="shared" si="3"/>
        <v>486</v>
      </c>
      <c r="X468" s="8">
        <f t="shared" si="4"/>
        <v>452</v>
      </c>
      <c r="Y468" s="8">
        <f t="shared" si="5"/>
        <v>534</v>
      </c>
      <c r="Z468" s="8">
        <f t="shared" si="6"/>
        <v>567</v>
      </c>
      <c r="AA468" s="8">
        <f t="shared" si="7"/>
        <v>938</v>
      </c>
      <c r="AB468" s="8">
        <f t="shared" si="8"/>
        <v>1020</v>
      </c>
    </row>
    <row r="469" hidden="1">
      <c r="A469" s="2" t="s">
        <v>1249</v>
      </c>
      <c r="B469" s="8" t="str">
        <f>VLOOKUP(A469,'Food Encyclopedia'!$C$2:$K$999,3)&amp;","&amp;VLOOKUP(A469,'Food Encyclopedia'!$C$2:$K$999,4)&amp;","&amp;VLOOKUP(A469,'Food Encyclopedia'!$C$2:$K$999,5)&amp;","&amp;VLOOKUP(A469,'Food Encyclopedia'!$C$2:$K$999,6)</f>
        <v>Polenta, NA, NA, dried,Bob's Red Mill,Yellow Corn Grits also known as Polenta,Grain Products</v>
      </c>
      <c r="C469" s="8" t="str">
        <f>VLOOKUP(A469,'Food Encyclopedia'!$C$2:$K$999,6)</f>
        <v>Grain Products</v>
      </c>
      <c r="D469" s="8" t="str">
        <f>VLOOKUP(A469,'Food Encyclopedia'!$C$2:$K$999,7)</f>
        <v>Grains</v>
      </c>
      <c r="E469" s="8">
        <f>VLOOKUP(A469,'Absolute Total Monosaccharide C'!$E$2:$T$999,3)</f>
        <v>0.743798</v>
      </c>
      <c r="F469" s="8">
        <f>VLOOKUP(A469,'Absolute Total Monosaccharide C'!$E$2:$T$999,4)</f>
        <v>0.001773</v>
      </c>
      <c r="G469" s="8">
        <f>VLOOKUP(A469,'Absolute Total Monosaccharide C'!$E$2:$T$999,5)</f>
        <v>0.005207</v>
      </c>
      <c r="H469" s="8">
        <f>VLOOKUP(A469,'Absolute Total Monosaccharide C'!$E$2:$T$999,6)</f>
        <v>0.001811</v>
      </c>
      <c r="I469" s="110">
        <f>VLOOKUP(A469,'Absolute Total Monosaccharide C'!$E$2:$T$999,7)</f>
        <v>0.007136</v>
      </c>
      <c r="J469" s="8">
        <f>VLOOKUP(A469,'Absolute Total Monosaccharide C'!$E$2:$T$999,8)</f>
        <v>0.000241</v>
      </c>
      <c r="K469" s="111">
        <f>VLOOKUP(A469,'Absolute Total Monosaccharide C'!$E$2:$T$999,9)</f>
        <v>0.000048</v>
      </c>
      <c r="L469" s="111">
        <f>VLOOKUP(A469,'Absolute Total Monosaccharide C'!$E$2:$T$999,10)</f>
        <v>0.0000609</v>
      </c>
      <c r="M469" s="111">
        <f>VLOOKUP(A469,'Absolute Total Monosaccharide C'!$E$2:$T$999,11)</f>
        <v>0.0000862</v>
      </c>
      <c r="N469" s="8">
        <f>VLOOKUP(A469,'Absolute Total Monosaccharide C'!$E$2:$T$999,12)</f>
        <v>0</v>
      </c>
      <c r="O469" s="8">
        <f>VLOOKUP(A469,'Absolute Total Monosaccharide C'!$E$2:$T$999,13)</f>
        <v>0</v>
      </c>
      <c r="P469" s="8">
        <f>VLOOKUP(A469,'Absolute Total Monosaccharide C'!$E$2:$T$999,14)</f>
        <v>0.000366</v>
      </c>
      <c r="Q469" s="8">
        <f>VLOOKUP(A469,'Absolute Total Monosaccharide C'!$E$2:$T$999,15)</f>
        <v>0</v>
      </c>
      <c r="R469" s="8">
        <f>VLOOKUP(A469,'Absolute Total Monosaccharide C'!$E$2:$T$999,16)</f>
        <v>0.000272</v>
      </c>
      <c r="S469" s="110">
        <f>VLOOKUP(A469,'Absolute Total Monosaccharide C'!$E$2:$T$999,2)</f>
        <v>10.587</v>
      </c>
      <c r="U469" s="8">
        <f t="shared" si="1"/>
        <v>0.008947</v>
      </c>
      <c r="V469" s="2">
        <f t="shared" si="2"/>
        <v>543</v>
      </c>
      <c r="W469" s="8">
        <f t="shared" si="3"/>
        <v>450</v>
      </c>
      <c r="X469" s="8">
        <f t="shared" si="4"/>
        <v>543</v>
      </c>
      <c r="Y469" s="8">
        <f t="shared" si="5"/>
        <v>565</v>
      </c>
      <c r="Z469" s="8">
        <f t="shared" si="6"/>
        <v>586</v>
      </c>
      <c r="AA469" s="8">
        <f t="shared" si="7"/>
        <v>993</v>
      </c>
      <c r="AB469" s="8">
        <f t="shared" si="8"/>
        <v>1015</v>
      </c>
    </row>
    <row r="470" hidden="1">
      <c r="A470" s="2" t="s">
        <v>1123</v>
      </c>
      <c r="B470" s="8" t="str">
        <f>VLOOKUP(A470,'Food Encyclopedia'!$C$2:$K$999,3)&amp;","&amp;VLOOKUP(A470,'Food Encyclopedia'!$C$2:$K$999,4)&amp;","&amp;VLOOKUP(A470,'Food Encyclopedia'!$C$2:$K$999,5)&amp;","&amp;VLOOKUP(A470,'Food Encyclopedia'!$C$2:$K$999,6)</f>
        <v>Rice, brown, NA, fresh,Mahatma,,Grain Products</v>
      </c>
      <c r="C470" s="8" t="str">
        <f>VLOOKUP(A470,'Food Encyclopedia'!$C$2:$K$999,6)</f>
        <v>Grain Products</v>
      </c>
      <c r="D470" s="8" t="str">
        <f>VLOOKUP(A470,'Food Encyclopedia'!$C$2:$K$999,7)</f>
        <v>Grains</v>
      </c>
      <c r="E470" s="8">
        <f>VLOOKUP(A470,'Absolute Total Monosaccharide C'!$E$2:$T$999,3)</f>
        <v>0.781526</v>
      </c>
      <c r="F470" s="8">
        <f>VLOOKUP(A470,'Absolute Total Monosaccharide C'!$E$2:$T$999,4)</f>
        <v>0.003737</v>
      </c>
      <c r="G470" s="8">
        <f>VLOOKUP(A470,'Absolute Total Monosaccharide C'!$E$2:$T$999,5)</f>
        <v>0.00454</v>
      </c>
      <c r="H470" s="8">
        <f>VLOOKUP(A470,'Absolute Total Monosaccharide C'!$E$2:$T$999,6)</f>
        <v>0.002915</v>
      </c>
      <c r="I470" s="110">
        <f>VLOOKUP(A470,'Absolute Total Monosaccharide C'!$E$2:$T$999,7)</f>
        <v>0.006242</v>
      </c>
      <c r="J470" s="8">
        <f>VLOOKUP(A470,'Absolute Total Monosaccharide C'!$E$2:$T$999,8)</f>
        <v>0.000372</v>
      </c>
      <c r="K470" s="111">
        <f>VLOOKUP(A470,'Absolute Total Monosaccharide C'!$E$2:$T$999,9)</f>
        <v>0.000066</v>
      </c>
      <c r="L470" s="111">
        <f>VLOOKUP(A470,'Absolute Total Monosaccharide C'!$E$2:$T$999,10)</f>
        <v>0.0000571</v>
      </c>
      <c r="M470" s="8">
        <f>VLOOKUP(A470,'Absolute Total Monosaccharide C'!$E$2:$T$999,11)</f>
        <v>0.000149</v>
      </c>
      <c r="N470" s="8">
        <f>VLOOKUP(A470,'Absolute Total Monosaccharide C'!$E$2:$T$999,12)</f>
        <v>0</v>
      </c>
      <c r="O470" s="8">
        <f>VLOOKUP(A470,'Absolute Total Monosaccharide C'!$E$2:$T$999,13)</f>
        <v>0</v>
      </c>
      <c r="P470" s="8">
        <f>VLOOKUP(A470,'Absolute Total Monosaccharide C'!$E$2:$T$999,14)</f>
        <v>0.000542</v>
      </c>
      <c r="Q470" s="8">
        <f>VLOOKUP(A470,'Absolute Total Monosaccharide C'!$E$2:$T$999,15)</f>
        <v>0</v>
      </c>
      <c r="R470" s="8">
        <f>VLOOKUP(A470,'Absolute Total Monosaccharide C'!$E$2:$T$999,16)</f>
        <v>0.000453</v>
      </c>
      <c r="S470" s="110">
        <f>VLOOKUP(A470,'Absolute Total Monosaccharide C'!$E$2:$T$999,2)</f>
        <v>10.27</v>
      </c>
      <c r="U470" s="8">
        <f t="shared" si="1"/>
        <v>0.009157</v>
      </c>
      <c r="V470" s="2">
        <f t="shared" si="2"/>
        <v>538</v>
      </c>
      <c r="W470" s="8">
        <f t="shared" si="3"/>
        <v>481</v>
      </c>
      <c r="X470" s="8">
        <f t="shared" si="4"/>
        <v>474</v>
      </c>
      <c r="Y470" s="8">
        <f t="shared" si="5"/>
        <v>542</v>
      </c>
      <c r="Z470" s="8">
        <f t="shared" si="6"/>
        <v>569</v>
      </c>
      <c r="AA470" s="8">
        <f t="shared" si="7"/>
        <v>955</v>
      </c>
      <c r="AB470" s="8">
        <f t="shared" si="8"/>
        <v>1023</v>
      </c>
    </row>
    <row r="471" hidden="1">
      <c r="A471" s="2" t="s">
        <v>1510</v>
      </c>
      <c r="B471" s="8" t="str">
        <f>VLOOKUP(A471,'Food Encyclopedia'!$C$2:$K$999,3)&amp;","&amp;VLOOKUP(A471,'Food Encyclopedia'!$C$2:$K$999,4)&amp;","&amp;VLOOKUP(A471,'Food Encyclopedia'!$C$2:$K$999,5)&amp;","&amp;VLOOKUP(A471,'Food Encyclopedia'!$C$2:$K$999,6)</f>
        <v>crackers, peanut butter, NA, fresh,Trader Joe's,Organic Mini Peanut Butter Sandwich Crackers,Grain Products</v>
      </c>
      <c r="C471" s="8" t="str">
        <f>VLOOKUP(A471,'Food Encyclopedia'!$C$2:$K$999,6)</f>
        <v>Grain Products</v>
      </c>
      <c r="D471" s="8" t="str">
        <f>VLOOKUP(A471,'Food Encyclopedia'!$C$2:$K$999,7)</f>
        <v>Snack</v>
      </c>
      <c r="E471" s="8">
        <f>VLOOKUP(A471,'Absolute Total Monosaccharide C'!$E$2:$T$999,3)</f>
        <v>0.506098</v>
      </c>
      <c r="F471" s="8">
        <f>VLOOKUP(A471,'Absolute Total Monosaccharide C'!$E$2:$T$999,4)</f>
        <v>0.00649</v>
      </c>
      <c r="G471" s="8">
        <f>VLOOKUP(A471,'Absolute Total Monosaccharide C'!$E$2:$T$999,5)</f>
        <v>0.014972</v>
      </c>
      <c r="H471" s="8">
        <f>VLOOKUP(A471,'Absolute Total Monosaccharide C'!$E$2:$T$999,6)</f>
        <v>0.003227</v>
      </c>
      <c r="I471" s="110">
        <f>VLOOKUP(A471,'Absolute Total Monosaccharide C'!$E$2:$T$999,7)</f>
        <v>0.006945</v>
      </c>
      <c r="J471" s="8">
        <f>VLOOKUP(A471,'Absolute Total Monosaccharide C'!$E$2:$T$999,8)</f>
        <v>0.000754</v>
      </c>
      <c r="K471" s="111">
        <f>VLOOKUP(A471,'Absolute Total Monosaccharide C'!$E$2:$T$999,9)</f>
        <v>0.0000498</v>
      </c>
      <c r="L471" s="111">
        <f>VLOOKUP(A471,'Absolute Total Monosaccharide C'!$E$2:$T$999,10)</f>
        <v>0.0000156</v>
      </c>
      <c r="M471" s="111">
        <f>VLOOKUP(A471,'Absolute Total Monosaccharide C'!$E$2:$T$999,11)</f>
        <v>0.0000899</v>
      </c>
      <c r="N471" s="8">
        <f>VLOOKUP(A471,'Absolute Total Monosaccharide C'!$E$2:$T$999,12)</f>
        <v>0</v>
      </c>
      <c r="O471" s="8">
        <f>VLOOKUP(A471,'Absolute Total Monosaccharide C'!$E$2:$T$999,13)</f>
        <v>0</v>
      </c>
      <c r="P471" s="8">
        <f>VLOOKUP(A471,'Absolute Total Monosaccharide C'!$E$2:$T$999,14)</f>
        <v>0.000721</v>
      </c>
      <c r="Q471" s="8">
        <f>VLOOKUP(A471,'Absolute Total Monosaccharide C'!$E$2:$T$999,15)</f>
        <v>0</v>
      </c>
      <c r="R471" s="8">
        <f>VLOOKUP(A471,'Absolute Total Monosaccharide C'!$E$2:$T$999,16)</f>
        <v>0.00025</v>
      </c>
      <c r="S471" s="110">
        <f>VLOOKUP(A471,'Absolute Total Monosaccharide C'!$E$2:$T$999,2)</f>
        <v>9.689</v>
      </c>
      <c r="U471" s="8">
        <f t="shared" si="1"/>
        <v>0.010172</v>
      </c>
      <c r="V471" s="2">
        <f t="shared" si="2"/>
        <v>514</v>
      </c>
      <c r="W471" s="8">
        <f t="shared" si="3"/>
        <v>457</v>
      </c>
      <c r="X471" s="8">
        <f t="shared" si="4"/>
        <v>455</v>
      </c>
      <c r="Y471" s="8">
        <f t="shared" si="5"/>
        <v>563</v>
      </c>
      <c r="Z471" s="8">
        <f t="shared" si="6"/>
        <v>585</v>
      </c>
      <c r="AA471" s="8">
        <f t="shared" si="7"/>
        <v>912</v>
      </c>
      <c r="AB471" s="8">
        <f t="shared" si="8"/>
        <v>1020</v>
      </c>
    </row>
    <row r="472" hidden="1">
      <c r="A472" s="2" t="s">
        <v>528</v>
      </c>
      <c r="B472" s="8" t="str">
        <f>VLOOKUP(A472,'Food Encyclopedia'!$C$2:$K$999,3)&amp;","&amp;VLOOKUP(A472,'Food Encyclopedia'!$C$2:$K$999,4)&amp;","&amp;VLOOKUP(A472,'Food Encyclopedia'!$C$2:$K$999,5)&amp;","&amp;VLOOKUP(A472,'Food Encyclopedia'!$C$2:$K$999,6)</f>
        <v>Bread, buttermilk, whole, fresh,Oroweat,Country Buttermilk,Grain Products</v>
      </c>
      <c r="C472" s="8" t="str">
        <f>VLOOKUP(A472,'Food Encyclopedia'!$C$2:$K$999,6)</f>
        <v>Grain Products</v>
      </c>
      <c r="D472" s="8" t="str">
        <f>VLOOKUP(A472,'Food Encyclopedia'!$C$2:$K$999,7)</f>
        <v>Bread</v>
      </c>
      <c r="E472" s="8">
        <f>VLOOKUP(A472,'Absolute Total Monosaccharide C'!$E$2:$T$999,3)</f>
        <v>0.632806</v>
      </c>
      <c r="F472" s="8">
        <f>VLOOKUP(A472,'Absolute Total Monosaccharide C'!$E$2:$T$999,4)</f>
        <v>0.015887</v>
      </c>
      <c r="G472" s="8">
        <f>VLOOKUP(A472,'Absolute Total Monosaccharide C'!$E$2:$T$999,5)</f>
        <v>0.004067</v>
      </c>
      <c r="H472" s="8">
        <f>VLOOKUP(A472,'Absolute Total Monosaccharide C'!$E$2:$T$999,6)</f>
        <v>0.005587</v>
      </c>
      <c r="I472" s="110">
        <f>VLOOKUP(A472,'Absolute Total Monosaccharide C'!$E$2:$T$999,7)</f>
        <v>0.007296</v>
      </c>
      <c r="J472" s="8">
        <f>VLOOKUP(A472,'Absolute Total Monosaccharide C'!$E$2:$T$999,8)</f>
        <v>0.000749</v>
      </c>
      <c r="K472" s="111">
        <f>VLOOKUP(A472,'Absolute Total Monosaccharide C'!$E$2:$T$999,9)</f>
        <v>0.0000247</v>
      </c>
      <c r="L472" s="8">
        <f>VLOOKUP(A472,'Absolute Total Monosaccharide C'!$E$2:$T$999,10)</f>
        <v>0</v>
      </c>
      <c r="M472" s="111">
        <f>VLOOKUP(A472,'Absolute Total Monosaccharide C'!$E$2:$T$999,11)</f>
        <v>0.0000486</v>
      </c>
      <c r="N472" s="8">
        <f>VLOOKUP(A472,'Absolute Total Monosaccharide C'!$E$2:$T$999,12)</f>
        <v>0</v>
      </c>
      <c r="O472" s="8">
        <f>VLOOKUP(A472,'Absolute Total Monosaccharide C'!$E$2:$T$999,13)</f>
        <v>0</v>
      </c>
      <c r="P472" s="8">
        <f>VLOOKUP(A472,'Absolute Total Monosaccharide C'!$E$2:$T$999,14)</f>
        <v>0.00243</v>
      </c>
      <c r="Q472" s="8">
        <f>VLOOKUP(A472,'Absolute Total Monosaccharide C'!$E$2:$T$999,15)</f>
        <v>0</v>
      </c>
      <c r="R472" s="8">
        <f>VLOOKUP(A472,'Absolute Total Monosaccharide C'!$E$2:$T$999,16)</f>
        <v>0.000449</v>
      </c>
      <c r="S472" s="110">
        <f>VLOOKUP(A472,'Absolute Total Monosaccharide C'!$E$2:$T$999,2)</f>
        <v>10.21</v>
      </c>
      <c r="U472" s="8">
        <f t="shared" si="1"/>
        <v>0.012883</v>
      </c>
      <c r="V472" s="2">
        <f t="shared" si="2"/>
        <v>460</v>
      </c>
      <c r="W472" s="8">
        <f t="shared" si="3"/>
        <v>444</v>
      </c>
      <c r="X472" s="8">
        <f t="shared" si="4"/>
        <v>365</v>
      </c>
      <c r="Y472" s="8">
        <f t="shared" si="5"/>
        <v>578</v>
      </c>
      <c r="Z472" s="8">
        <f t="shared" si="6"/>
        <v>612</v>
      </c>
      <c r="AA472" s="8">
        <f t="shared" si="7"/>
        <v>809</v>
      </c>
      <c r="AB472" s="8">
        <f t="shared" si="8"/>
        <v>1022</v>
      </c>
    </row>
    <row r="473" hidden="1">
      <c r="A473" s="2" t="s">
        <v>1257</v>
      </c>
      <c r="B473" s="8" t="str">
        <f>VLOOKUP(A473,'Food Encyclopedia'!$C$2:$K$999,3)&amp;","&amp;VLOOKUP(A473,'Food Encyclopedia'!$C$2:$K$999,4)&amp;","&amp;VLOOKUP(A473,'Food Encyclopedia'!$C$2:$K$999,5)&amp;","&amp;VLOOKUP(A473,'Food Encyclopedia'!$C$2:$K$999,6)</f>
        <v>Millet, NA, whole grain, dried,Bob's Red Mill,Whole Grain Millet: The Traditional Grain of Asia,Grain Products</v>
      </c>
      <c r="C473" s="8" t="str">
        <f>VLOOKUP(A473,'Food Encyclopedia'!$C$2:$K$999,6)</f>
        <v>Grain Products</v>
      </c>
      <c r="D473" s="8" t="str">
        <f>VLOOKUP(A473,'Food Encyclopedia'!$C$2:$K$999,7)</f>
        <v>Grains</v>
      </c>
      <c r="E473" s="8">
        <f>VLOOKUP(A473,'Absolute Total Monosaccharide C'!$E$2:$T$999,3)</f>
        <v>0.426439</v>
      </c>
      <c r="F473" s="8">
        <f>VLOOKUP(A473,'Absolute Total Monosaccharide C'!$E$2:$T$999,4)</f>
        <v>0.002969</v>
      </c>
      <c r="G473" s="8">
        <f>VLOOKUP(A473,'Absolute Total Monosaccharide C'!$E$2:$T$999,5)</f>
        <v>0.002723</v>
      </c>
      <c r="H473" s="8">
        <f>VLOOKUP(A473,'Absolute Total Monosaccharide C'!$E$2:$T$999,6)</f>
        <v>0.001652</v>
      </c>
      <c r="I473" s="110">
        <f>VLOOKUP(A473,'Absolute Total Monosaccharide C'!$E$2:$T$999,7)</f>
        <v>0.006473</v>
      </c>
      <c r="J473" s="8">
        <f>VLOOKUP(A473,'Absolute Total Monosaccharide C'!$E$2:$T$999,8)</f>
        <v>0.000467</v>
      </c>
      <c r="K473" s="111">
        <f>VLOOKUP(A473,'Absolute Total Monosaccharide C'!$E$2:$T$999,9)</f>
        <v>0.000082</v>
      </c>
      <c r="L473" s="111">
        <f>VLOOKUP(A473,'Absolute Total Monosaccharide C'!$E$2:$T$999,10)</f>
        <v>0.0000733</v>
      </c>
      <c r="M473" s="8">
        <f>VLOOKUP(A473,'Absolute Total Monosaccharide C'!$E$2:$T$999,11)</f>
        <v>0.000102</v>
      </c>
      <c r="N473" s="8">
        <f>VLOOKUP(A473,'Absolute Total Monosaccharide C'!$E$2:$T$999,12)</f>
        <v>0</v>
      </c>
      <c r="O473" s="8">
        <f>VLOOKUP(A473,'Absolute Total Monosaccharide C'!$E$2:$T$999,13)</f>
        <v>0</v>
      </c>
      <c r="P473" s="8">
        <f>VLOOKUP(A473,'Absolute Total Monosaccharide C'!$E$2:$T$999,14)</f>
        <v>0.000194</v>
      </c>
      <c r="Q473" s="8">
        <f>VLOOKUP(A473,'Absolute Total Monosaccharide C'!$E$2:$T$999,15)</f>
        <v>0</v>
      </c>
      <c r="R473" s="8">
        <f>VLOOKUP(A473,'Absolute Total Monosaccharide C'!$E$2:$T$999,16)</f>
        <v>0.000324</v>
      </c>
      <c r="S473" s="110">
        <f>VLOOKUP(A473,'Absolute Total Monosaccharide C'!$E$2:$T$999,2)</f>
        <v>10.27</v>
      </c>
      <c r="U473" s="8">
        <f t="shared" si="1"/>
        <v>0.008125</v>
      </c>
      <c r="V473" s="2">
        <f t="shared" si="2"/>
        <v>559</v>
      </c>
      <c r="W473" s="8">
        <f t="shared" si="3"/>
        <v>472</v>
      </c>
      <c r="X473" s="8">
        <f t="shared" si="4"/>
        <v>555</v>
      </c>
      <c r="Y473" s="8">
        <f t="shared" si="5"/>
        <v>555</v>
      </c>
      <c r="Z473" s="8">
        <f t="shared" si="6"/>
        <v>555</v>
      </c>
      <c r="AA473" s="8">
        <f t="shared" si="7"/>
        <v>1027</v>
      </c>
      <c r="AB473" s="8">
        <f t="shared" si="8"/>
        <v>1027</v>
      </c>
    </row>
    <row r="474" hidden="1">
      <c r="A474" s="2" t="s">
        <v>629</v>
      </c>
      <c r="B474" s="8" t="str">
        <f>VLOOKUP(A474,'Food Encyclopedia'!$C$2:$K$999,3)&amp;","&amp;VLOOKUP(A474,'Food Encyclopedia'!$C$2:$K$999,4)&amp;","&amp;VLOOKUP(A474,'Food Encyclopedia'!$C$2:$K$999,5)&amp;","&amp;VLOOKUP(A474,'Food Encyclopedia'!$C$2:$K$999,6)</f>
        <v>Milk, soy, NA, carton,Organics,Original Soymilk,Beans, Peas, Legumes, Nuts, Seeds</v>
      </c>
      <c r="C474" s="8" t="str">
        <f>VLOOKUP(A474,'Food Encyclopedia'!$C$2:$K$999,6)</f>
        <v>Beans, Peas, Legumes, Nuts, Seeds</v>
      </c>
      <c r="D474" s="8" t="str">
        <f>VLOOKUP(A474,'Food Encyclopedia'!$C$2:$K$999,7)</f>
        <v>Dairy</v>
      </c>
      <c r="E474" s="8">
        <f>VLOOKUP(A474,'Absolute Total Monosaccharide C'!$E$2:$T$999,3)</f>
        <v>0.165773</v>
      </c>
      <c r="F474" s="8">
        <f>VLOOKUP(A474,'Absolute Total Monosaccharide C'!$E$2:$T$999,4)</f>
        <v>0.029981</v>
      </c>
      <c r="G474" s="8">
        <f>VLOOKUP(A474,'Absolute Total Monosaccharide C'!$E$2:$T$999,5)</f>
        <v>0.043424</v>
      </c>
      <c r="H474" s="8">
        <f>VLOOKUP(A474,'Absolute Total Monosaccharide C'!$E$2:$T$999,6)</f>
        <v>-0.00011</v>
      </c>
      <c r="I474" s="110">
        <f>VLOOKUP(A474,'Absolute Total Monosaccharide C'!$E$2:$T$999,7)</f>
        <v>0.002174</v>
      </c>
      <c r="J474" s="8">
        <f>VLOOKUP(A474,'Absolute Total Monosaccharide C'!$E$2:$T$999,8)</f>
        <v>0</v>
      </c>
      <c r="K474" s="8">
        <f>VLOOKUP(A474,'Absolute Total Monosaccharide C'!$E$2:$T$999,9)</f>
        <v>0.000358</v>
      </c>
      <c r="L474" s="8">
        <f>VLOOKUP(A474,'Absolute Total Monosaccharide C'!$E$2:$T$999,10)</f>
        <v>0</v>
      </c>
      <c r="M474" s="8">
        <f>VLOOKUP(A474,'Absolute Total Monosaccharide C'!$E$2:$T$999,11)</f>
        <v>0.001233</v>
      </c>
      <c r="N474" s="8">
        <f>VLOOKUP(A474,'Absolute Total Monosaccharide C'!$E$2:$T$999,12)</f>
        <v>0</v>
      </c>
      <c r="O474" s="8">
        <f>VLOOKUP(A474,'Absolute Total Monosaccharide C'!$E$2:$T$999,13)</f>
        <v>0</v>
      </c>
      <c r="P474" s="8">
        <f>VLOOKUP(A474,'Absolute Total Monosaccharide C'!$E$2:$T$999,14)</f>
        <v>0.002073</v>
      </c>
      <c r="Q474" s="8">
        <f>VLOOKUP(A474,'Absolute Total Monosaccharide C'!$E$2:$T$999,15)</f>
        <v>0</v>
      </c>
      <c r="R474" s="8">
        <f>VLOOKUP(A474,'Absolute Total Monosaccharide C'!$E$2:$T$999,16)</f>
        <v>0.001573</v>
      </c>
      <c r="S474" s="110">
        <f>VLOOKUP(A474,'Absolute Total Monosaccharide C'!$E$2:$T$999,2)</f>
        <v>10.43</v>
      </c>
      <c r="T474" s="2">
        <v>0.40607706</v>
      </c>
      <c r="U474" s="8">
        <f t="shared" si="1"/>
        <v>0.002064</v>
      </c>
      <c r="V474" s="2">
        <f t="shared" si="2"/>
        <v>665</v>
      </c>
      <c r="W474" s="8">
        <f t="shared" si="3"/>
        <v>594</v>
      </c>
      <c r="X474" s="8">
        <f t="shared" si="4"/>
        <v>625</v>
      </c>
      <c r="Y474" s="8">
        <f t="shared" si="5"/>
        <v>465</v>
      </c>
      <c r="Z474" s="8">
        <f t="shared" si="6"/>
        <v>476</v>
      </c>
      <c r="AA474" s="8">
        <f t="shared" si="7"/>
        <v>1219</v>
      </c>
      <c r="AB474" s="8">
        <f t="shared" si="8"/>
        <v>1059</v>
      </c>
    </row>
    <row r="475" hidden="1">
      <c r="A475" s="2" t="s">
        <v>554</v>
      </c>
      <c r="B475" s="8" t="str">
        <f>VLOOKUP(A475,'Food Encyclopedia'!$C$2:$K$999,3)&amp;","&amp;VLOOKUP(A475,'Food Encyclopedia'!$C$2:$K$999,4)&amp;","&amp;VLOOKUP(A475,'Food Encyclopedia'!$C$2:$K$999,5)&amp;","&amp;VLOOKUP(A475,'Food Encyclopedia'!$C$2:$K$999,6)</f>
        <v>Bread, English muffin, whole, fresh,Thomas,Original,Grain Products</v>
      </c>
      <c r="C475" s="8" t="str">
        <f>VLOOKUP(A475,'Food Encyclopedia'!$C$2:$K$999,6)</f>
        <v>Grain Products</v>
      </c>
      <c r="D475" s="8" t="str">
        <f>VLOOKUP(A475,'Food Encyclopedia'!$C$2:$K$999,7)</f>
        <v>Bread</v>
      </c>
      <c r="E475" s="8">
        <f>VLOOKUP(A475,'Absolute Total Monosaccharide C'!$E$2:$T$999,3)</f>
        <v>0.635319</v>
      </c>
      <c r="F475" s="8">
        <f>VLOOKUP(A475,'Absolute Total Monosaccharide C'!$E$2:$T$999,4)</f>
        <v>0.002058</v>
      </c>
      <c r="G475" s="8">
        <f>VLOOKUP(A475,'Absolute Total Monosaccharide C'!$E$2:$T$999,5)</f>
        <v>0.007306</v>
      </c>
      <c r="H475" s="8">
        <f>VLOOKUP(A475,'Absolute Total Monosaccharide C'!$E$2:$T$999,6)</f>
        <v>0.005679</v>
      </c>
      <c r="I475" s="110">
        <f>VLOOKUP(A475,'Absolute Total Monosaccharide C'!$E$2:$T$999,7)</f>
        <v>0.007625</v>
      </c>
      <c r="J475" s="8">
        <f>VLOOKUP(A475,'Absolute Total Monosaccharide C'!$E$2:$T$999,8)</f>
        <v>0.000855</v>
      </c>
      <c r="K475" s="111">
        <f>VLOOKUP(A475,'Absolute Total Monosaccharide C'!$E$2:$T$999,9)</f>
        <v>0.0000168</v>
      </c>
      <c r="L475" s="111">
        <f>VLOOKUP(A475,'Absolute Total Monosaccharide C'!$E$2:$T$999,10)</f>
        <v>0.0000367</v>
      </c>
      <c r="M475" s="8">
        <f>VLOOKUP(A475,'Absolute Total Monosaccharide C'!$E$2:$T$999,11)</f>
        <v>0</v>
      </c>
      <c r="N475" s="8">
        <f>VLOOKUP(A475,'Absolute Total Monosaccharide C'!$E$2:$T$999,12)</f>
        <v>0</v>
      </c>
      <c r="O475" s="8">
        <f>VLOOKUP(A475,'Absolute Total Monosaccharide C'!$E$2:$T$999,13)</f>
        <v>0</v>
      </c>
      <c r="P475" s="8">
        <f>VLOOKUP(A475,'Absolute Total Monosaccharide C'!$E$2:$T$999,14)</f>
        <v>0.001696</v>
      </c>
      <c r="Q475" s="8">
        <f>VLOOKUP(A475,'Absolute Total Monosaccharide C'!$E$2:$T$999,15)</f>
        <v>0</v>
      </c>
      <c r="R475" s="8">
        <f>VLOOKUP(A475,'Absolute Total Monosaccharide C'!$E$2:$T$999,16)</f>
        <v>0.000295</v>
      </c>
      <c r="S475" s="110">
        <f>VLOOKUP(A475,'Absolute Total Monosaccharide C'!$E$2:$T$999,2)</f>
        <v>10.32</v>
      </c>
      <c r="U475" s="8">
        <f t="shared" si="1"/>
        <v>0.013304</v>
      </c>
      <c r="V475" s="2">
        <f t="shared" si="2"/>
        <v>449</v>
      </c>
      <c r="W475" s="8">
        <f t="shared" si="3"/>
        <v>434</v>
      </c>
      <c r="X475" s="8">
        <f t="shared" si="4"/>
        <v>361</v>
      </c>
      <c r="Y475" s="8">
        <f t="shared" si="5"/>
        <v>589</v>
      </c>
      <c r="Z475" s="8">
        <f t="shared" si="6"/>
        <v>619</v>
      </c>
      <c r="AA475" s="8">
        <f t="shared" si="7"/>
        <v>795</v>
      </c>
      <c r="AB475" s="8">
        <f t="shared" si="8"/>
        <v>1023</v>
      </c>
    </row>
    <row r="476">
      <c r="A476" s="2" t="s">
        <v>559</v>
      </c>
      <c r="B476" s="8" t="str">
        <f>VLOOKUP(A476,'Food Encyclopedia'!$C$2:$K$999,3)&amp;","&amp;VLOOKUP(A476,'Food Encyclopedia'!$C$2:$K$999,4)&amp;","&amp;VLOOKUP(A476,'Food Encyclopedia'!$C$2:$K$999,5)&amp;","&amp;VLOOKUP(A476,'Food Encyclopedia'!$C$2:$K$999,6)</f>
        <v>Tortillas, flour, whole, fresh,Guerrero,Tortillas de Harina Caseras,Grain Products</v>
      </c>
      <c r="C476" s="8" t="str">
        <f>VLOOKUP(A476,'Food Encyclopedia'!$C$2:$K$999,6)</f>
        <v>Grain Products</v>
      </c>
      <c r="D476" s="8" t="str">
        <f>VLOOKUP(A476,'Food Encyclopedia'!$C$2:$K$999,7)</f>
        <v>Bread</v>
      </c>
      <c r="E476" s="8">
        <f>VLOOKUP(A476,'Absolute Total Monosaccharide C'!$E$2:$T$999,3)</f>
        <v>0.530457</v>
      </c>
      <c r="F476" s="8">
        <f>VLOOKUP(A476,'Absolute Total Monosaccharide C'!$E$2:$T$999,4)</f>
        <v>0.00324</v>
      </c>
      <c r="G476" s="8">
        <f>VLOOKUP(A476,'Absolute Total Monosaccharide C'!$E$2:$T$999,5)</f>
        <v>0.003744</v>
      </c>
      <c r="H476" s="8">
        <f>VLOOKUP(A476,'Absolute Total Monosaccharide C'!$E$2:$T$999,6)</f>
        <v>0.005655</v>
      </c>
      <c r="I476" s="110">
        <f>VLOOKUP(A476,'Absolute Total Monosaccharide C'!$E$2:$T$999,7)</f>
        <v>0.007556</v>
      </c>
      <c r="J476" s="8">
        <f>VLOOKUP(A476,'Absolute Total Monosaccharide C'!$E$2:$T$999,8)</f>
        <v>0.000495</v>
      </c>
      <c r="K476" s="111">
        <f>VLOOKUP(A476,'Absolute Total Monosaccharide C'!$E$2:$T$999,9)</f>
        <v>0.0000174</v>
      </c>
      <c r="L476" s="8">
        <f>VLOOKUP(A476,'Absolute Total Monosaccharide C'!$E$2:$T$999,10)</f>
        <v>0</v>
      </c>
      <c r="M476" s="8">
        <f>VLOOKUP(A476,'Absolute Total Monosaccharide C'!$E$2:$T$999,11)</f>
        <v>0</v>
      </c>
      <c r="N476" s="8">
        <f>VLOOKUP(A476,'Absolute Total Monosaccharide C'!$E$2:$T$999,12)</f>
        <v>0</v>
      </c>
      <c r="O476" s="8">
        <f>VLOOKUP(A476,'Absolute Total Monosaccharide C'!$E$2:$T$999,13)</f>
        <v>0</v>
      </c>
      <c r="P476" s="8">
        <f>VLOOKUP(A476,'Absolute Total Monosaccharide C'!$E$2:$T$999,14)</f>
        <v>0.002387</v>
      </c>
      <c r="Q476" s="8">
        <f>VLOOKUP(A476,'Absolute Total Monosaccharide C'!$E$2:$T$999,15)</f>
        <v>0</v>
      </c>
      <c r="R476" s="8">
        <f>VLOOKUP(A476,'Absolute Total Monosaccharide C'!$E$2:$T$999,16)</f>
        <v>0.000337</v>
      </c>
      <c r="S476" s="110">
        <f>VLOOKUP(A476,'Absolute Total Monosaccharide C'!$E$2:$T$999,2)</f>
        <v>10.11</v>
      </c>
      <c r="U476" s="8">
        <f t="shared" si="1"/>
        <v>0.013211</v>
      </c>
      <c r="V476" s="2">
        <f t="shared" si="2"/>
        <v>451</v>
      </c>
      <c r="W476" s="8">
        <f t="shared" si="3"/>
        <v>436</v>
      </c>
      <c r="X476" s="8">
        <f t="shared" si="4"/>
        <v>362</v>
      </c>
      <c r="Y476" s="8">
        <f t="shared" si="5"/>
        <v>589</v>
      </c>
      <c r="Z476" s="8">
        <f t="shared" si="6"/>
        <v>616</v>
      </c>
      <c r="AA476" s="8">
        <f t="shared" si="7"/>
        <v>798</v>
      </c>
      <c r="AB476" s="8">
        <f t="shared" si="8"/>
        <v>1025</v>
      </c>
    </row>
    <row r="477" hidden="1">
      <c r="A477" s="2" t="s">
        <v>1521</v>
      </c>
      <c r="B477" s="8" t="str">
        <f>VLOOKUP(A477,'Food Encyclopedia'!$C$2:$K$999,3)&amp;","&amp;VLOOKUP(A477,'Food Encyclopedia'!$C$2:$K$999,4)&amp;","&amp;VLOOKUP(A477,'Food Encyclopedia'!$C$2:$K$999,5)&amp;","&amp;VLOOKUP(A477,'Food Encyclopedia'!$C$2:$K$999,6)</f>
        <v>vegetable chip, NA, NA, fresh,Trader Joe's,Veggie Sticks, puffed potato snacks flavored with spinach and tomato,Vegetables</v>
      </c>
      <c r="C477" s="8" t="str">
        <f>VLOOKUP(A477,'Food Encyclopedia'!$C$2:$K$999,6)</f>
        <v>Vegetables</v>
      </c>
      <c r="D477" s="8" t="str">
        <f>VLOOKUP(A477,'Food Encyclopedia'!$C$2:$K$999,7)</f>
        <v>Snack</v>
      </c>
      <c r="E477" s="8">
        <f>VLOOKUP(A477,'Absolute Total Monosaccharide C'!$E$2:$T$999,3)</f>
        <v>0.602857</v>
      </c>
      <c r="F477" s="8">
        <f>VLOOKUP(A477,'Absolute Total Monosaccharide C'!$E$2:$T$999,4)</f>
        <v>0.008306</v>
      </c>
      <c r="G477" s="8">
        <f>VLOOKUP(A477,'Absolute Total Monosaccharide C'!$E$2:$T$999,5)</f>
        <v>0.006547</v>
      </c>
      <c r="H477" s="8">
        <f>VLOOKUP(A477,'Absolute Total Monosaccharide C'!$E$2:$T$999,6)</f>
        <v>0.00028</v>
      </c>
      <c r="I477" s="110">
        <f>VLOOKUP(A477,'Absolute Total Monosaccharide C'!$E$2:$T$999,7)</f>
        <v>0.003418</v>
      </c>
      <c r="J477" s="8">
        <f>VLOOKUP(A477,'Absolute Total Monosaccharide C'!$E$2:$T$999,8)</f>
        <v>0.001096</v>
      </c>
      <c r="K477" s="8">
        <f>VLOOKUP(A477,'Absolute Total Monosaccharide C'!$E$2:$T$999,9)</f>
        <v>0.000194</v>
      </c>
      <c r="L477" s="8">
        <f>VLOOKUP(A477,'Absolute Total Monosaccharide C'!$E$2:$T$999,10)</f>
        <v>0</v>
      </c>
      <c r="M477" s="8">
        <f>VLOOKUP(A477,'Absolute Total Monosaccharide C'!$E$2:$T$999,11)</f>
        <v>0.000533</v>
      </c>
      <c r="N477" s="8">
        <f>VLOOKUP(A477,'Absolute Total Monosaccharide C'!$E$2:$T$999,12)</f>
        <v>0</v>
      </c>
      <c r="O477" s="8">
        <f>VLOOKUP(A477,'Absolute Total Monosaccharide C'!$E$2:$T$999,13)</f>
        <v>0</v>
      </c>
      <c r="P477" s="8">
        <f>VLOOKUP(A477,'Absolute Total Monosaccharide C'!$E$2:$T$999,14)</f>
        <v>0.000316</v>
      </c>
      <c r="Q477" s="8">
        <f>VLOOKUP(A477,'Absolute Total Monosaccharide C'!$E$2:$T$999,15)</f>
        <v>0</v>
      </c>
      <c r="R477" s="8">
        <f>VLOOKUP(A477,'Absolute Total Monosaccharide C'!$E$2:$T$999,16)</f>
        <v>0.000242</v>
      </c>
      <c r="S477" s="110">
        <f>VLOOKUP(A477,'Absolute Total Monosaccharide C'!$E$2:$T$999,2)</f>
        <v>10.153</v>
      </c>
      <c r="U477" s="8">
        <f t="shared" si="1"/>
        <v>0.003698</v>
      </c>
      <c r="V477" s="2">
        <f t="shared" si="2"/>
        <v>641</v>
      </c>
      <c r="W477" s="8">
        <f t="shared" si="3"/>
        <v>557</v>
      </c>
      <c r="X477" s="8">
        <f t="shared" si="4"/>
        <v>613</v>
      </c>
      <c r="Y477" s="8">
        <f t="shared" si="5"/>
        <v>498</v>
      </c>
      <c r="Z477" s="8">
        <f t="shared" si="6"/>
        <v>508</v>
      </c>
      <c r="AA477" s="8">
        <f t="shared" si="7"/>
        <v>1170</v>
      </c>
      <c r="AB477" s="8">
        <f t="shared" si="8"/>
        <v>1055</v>
      </c>
    </row>
    <row r="478" hidden="1">
      <c r="A478" s="2" t="s">
        <v>726</v>
      </c>
      <c r="B478" s="8" t="str">
        <f>VLOOKUP(A478,'Food Encyclopedia'!$C$2:$K$999,3)&amp;","&amp;VLOOKUP(A478,'Food Encyclopedia'!$C$2:$K$999,4)&amp;","&amp;VLOOKUP(A478,'Food Encyclopedia'!$C$2:$K$999,5)&amp;","&amp;VLOOKUP(A478,'Food Encyclopedia'!$C$2:$K$999,6)</f>
        <v>Cereal, oat, NA, packed,General Mills,Cheerios with whole grain oats,Grain Products</v>
      </c>
      <c r="C478" s="8" t="str">
        <f>VLOOKUP(A478,'Food Encyclopedia'!$C$2:$K$999,6)</f>
        <v>Grain Products</v>
      </c>
      <c r="D478" s="8" t="str">
        <f>VLOOKUP(A478,'Food Encyclopedia'!$C$2:$K$999,7)</f>
        <v>Cereal</v>
      </c>
      <c r="E478" s="8">
        <f>VLOOKUP(A478,'Absolute Total Monosaccharide C'!$E$2:$T$999,3)</f>
        <v>0.622827</v>
      </c>
      <c r="F478" s="8">
        <f>VLOOKUP(A478,'Absolute Total Monosaccharide C'!$E$2:$T$999,4)</f>
        <v>0.010859</v>
      </c>
      <c r="G478" s="8">
        <f>VLOOKUP(A478,'Absolute Total Monosaccharide C'!$E$2:$T$999,5)</f>
        <v>0.033981</v>
      </c>
      <c r="H478" s="8">
        <f>VLOOKUP(A478,'Absolute Total Monosaccharide C'!$E$2:$T$999,6)</f>
        <v>0.003386</v>
      </c>
      <c r="I478" s="110">
        <f>VLOOKUP(A478,'Absolute Total Monosaccharide C'!$E$2:$T$999,7)</f>
        <v>0.004692</v>
      </c>
      <c r="J478" s="8">
        <f>VLOOKUP(A478,'Absolute Total Monosaccharide C'!$E$2:$T$999,8)</f>
        <v>0</v>
      </c>
      <c r="K478" s="111">
        <f>VLOOKUP(A478,'Absolute Total Monosaccharide C'!$E$2:$T$999,9)</f>
        <v>0.0000434</v>
      </c>
      <c r="L478" s="8">
        <f>VLOOKUP(A478,'Absolute Total Monosaccharide C'!$E$2:$T$999,10)</f>
        <v>0</v>
      </c>
      <c r="M478" s="8">
        <f>VLOOKUP(A478,'Absolute Total Monosaccharide C'!$E$2:$T$999,11)</f>
        <v>0.000322</v>
      </c>
      <c r="N478" s="8">
        <f>VLOOKUP(A478,'Absolute Total Monosaccharide C'!$E$2:$T$999,12)</f>
        <v>0</v>
      </c>
      <c r="O478" s="8">
        <f>VLOOKUP(A478,'Absolute Total Monosaccharide C'!$E$2:$T$999,13)</f>
        <v>0</v>
      </c>
      <c r="P478" s="8">
        <f>VLOOKUP(A478,'Absolute Total Monosaccharide C'!$E$2:$T$999,14)</f>
        <v>0</v>
      </c>
      <c r="Q478" s="8">
        <f>VLOOKUP(A478,'Absolute Total Monosaccharide C'!$E$2:$T$999,15)</f>
        <v>0.000487</v>
      </c>
      <c r="R478" s="8">
        <f>VLOOKUP(A478,'Absolute Total Monosaccharide C'!$E$2:$T$999,16)</f>
        <v>0</v>
      </c>
      <c r="S478" s="110">
        <f>VLOOKUP(A478,'Absolute Total Monosaccharide C'!$E$2:$T$999,2)</f>
        <v>10.48</v>
      </c>
      <c r="T478" s="2">
        <v>1.013963452</v>
      </c>
      <c r="U478" s="8">
        <f t="shared" si="1"/>
        <v>0.008078</v>
      </c>
      <c r="V478" s="2">
        <f t="shared" si="2"/>
        <v>561</v>
      </c>
      <c r="W478" s="8">
        <f t="shared" si="3"/>
        <v>525</v>
      </c>
      <c r="X478" s="8">
        <f t="shared" si="4"/>
        <v>442</v>
      </c>
      <c r="Y478" s="8">
        <f t="shared" si="5"/>
        <v>523</v>
      </c>
      <c r="Z478" s="8">
        <f t="shared" si="6"/>
        <v>593</v>
      </c>
      <c r="AA478" s="8">
        <f t="shared" si="7"/>
        <v>967</v>
      </c>
      <c r="AB478" s="8">
        <f t="shared" si="8"/>
        <v>1048</v>
      </c>
    </row>
    <row r="479" hidden="1">
      <c r="A479" s="2" t="s">
        <v>1518</v>
      </c>
      <c r="B479" s="8" t="str">
        <f>VLOOKUP(A479,'Food Encyclopedia'!$C$2:$K$999,3)&amp;","&amp;VLOOKUP(A479,'Food Encyclopedia'!$C$2:$K$999,4)&amp;","&amp;VLOOKUP(A479,'Food Encyclopedia'!$C$2:$K$999,5)&amp;","&amp;VLOOKUP(A479,'Food Encyclopedia'!$C$2:$K$999,6)</f>
        <v>corn puff, NA, NA, fresh,Trader Joe's,White Cheddar Corn Puffs,Grain Products</v>
      </c>
      <c r="C479" s="8" t="str">
        <f>VLOOKUP(A479,'Food Encyclopedia'!$C$2:$K$999,6)</f>
        <v>Grain Products</v>
      </c>
      <c r="D479" s="8" t="str">
        <f>VLOOKUP(A479,'Food Encyclopedia'!$C$2:$K$999,7)</f>
        <v>Snack</v>
      </c>
      <c r="E479" s="8">
        <f>VLOOKUP(A479,'Absolute Total Monosaccharide C'!$E$2:$T$999,3)</f>
        <v>0.572745</v>
      </c>
      <c r="F479" s="8">
        <f>VLOOKUP(A479,'Absolute Total Monosaccharide C'!$E$2:$T$999,4)</f>
        <v>0.02043</v>
      </c>
      <c r="G479" s="8">
        <f>VLOOKUP(A479,'Absolute Total Monosaccharide C'!$E$2:$T$999,5)</f>
        <v>0.008073</v>
      </c>
      <c r="H479" s="8">
        <f>VLOOKUP(A479,'Absolute Total Monosaccharide C'!$E$2:$T$999,6)</f>
        <v>0.002125</v>
      </c>
      <c r="I479" s="110">
        <f>VLOOKUP(A479,'Absolute Total Monosaccharide C'!$E$2:$T$999,7)</f>
        <v>0.006274</v>
      </c>
      <c r="J479" s="8">
        <f>VLOOKUP(A479,'Absolute Total Monosaccharide C'!$E$2:$T$999,8)</f>
        <v>0.000488</v>
      </c>
      <c r="K479" s="111">
        <f>VLOOKUP(A479,'Absolute Total Monosaccharide C'!$E$2:$T$999,9)</f>
        <v>0.0000518</v>
      </c>
      <c r="L479" s="111">
        <f>VLOOKUP(A479,'Absolute Total Monosaccharide C'!$E$2:$T$999,10)</f>
        <v>0.0000684</v>
      </c>
      <c r="M479" s="8">
        <f>VLOOKUP(A479,'Absolute Total Monosaccharide C'!$E$2:$T$999,11)</f>
        <v>0.000108</v>
      </c>
      <c r="N479" s="8">
        <f>VLOOKUP(A479,'Absolute Total Monosaccharide C'!$E$2:$T$999,12)</f>
        <v>0</v>
      </c>
      <c r="O479" s="8">
        <f>VLOOKUP(A479,'Absolute Total Monosaccharide C'!$E$2:$T$999,13)</f>
        <v>0</v>
      </c>
      <c r="P479" s="8">
        <f>VLOOKUP(A479,'Absolute Total Monosaccharide C'!$E$2:$T$999,14)</f>
        <v>0.000425</v>
      </c>
      <c r="Q479" s="8">
        <f>VLOOKUP(A479,'Absolute Total Monosaccharide C'!$E$2:$T$999,15)</f>
        <v>0</v>
      </c>
      <c r="R479" s="8">
        <f>VLOOKUP(A479,'Absolute Total Monosaccharide C'!$E$2:$T$999,16)</f>
        <v>0.000344</v>
      </c>
      <c r="S479" s="110">
        <f>VLOOKUP(A479,'Absolute Total Monosaccharide C'!$E$2:$T$999,2)</f>
        <v>9.969</v>
      </c>
      <c r="U479" s="8">
        <f t="shared" si="1"/>
        <v>0.008399</v>
      </c>
      <c r="V479" s="2">
        <f t="shared" si="2"/>
        <v>553</v>
      </c>
      <c r="W479" s="8">
        <f t="shared" si="3"/>
        <v>480</v>
      </c>
      <c r="X479" s="8">
        <f t="shared" si="4"/>
        <v>521</v>
      </c>
      <c r="Y479" s="8">
        <f t="shared" si="5"/>
        <v>554</v>
      </c>
      <c r="Z479" s="8">
        <f t="shared" si="6"/>
        <v>582</v>
      </c>
      <c r="AA479" s="8">
        <f t="shared" si="7"/>
        <v>1001</v>
      </c>
      <c r="AB479" s="8">
        <f t="shared" si="8"/>
        <v>1034</v>
      </c>
    </row>
    <row r="480" hidden="1">
      <c r="A480" s="2" t="s">
        <v>1444</v>
      </c>
      <c r="B480" s="8" t="str">
        <f>VLOOKUP(A480,'Food Encyclopedia'!$C$2:$K$999,3)&amp;","&amp;VLOOKUP(A480,'Food Encyclopedia'!$C$2:$K$999,4)&amp;","&amp;VLOOKUP(A480,'Food Encyclopedia'!$C$2:$K$999,5)&amp;","&amp;VLOOKUP(A480,'Food Encyclopedia'!$C$2:$K$999,6)</f>
        <v>plantain crisps, NA, NA, dried,Trader Joe's,Plantain Crisps, crispy plantain slices,Fruits</v>
      </c>
      <c r="C480" s="8" t="str">
        <f>VLOOKUP(A480,'Food Encyclopedia'!$C$2:$K$999,6)</f>
        <v>Fruits</v>
      </c>
      <c r="D480" s="8" t="str">
        <f>VLOOKUP(A480,'Food Encyclopedia'!$C$2:$K$999,7)</f>
        <v>Snack</v>
      </c>
      <c r="E480" s="8">
        <f>VLOOKUP(A480,'Absolute Total Monosaccharide C'!$E$2:$T$999,3)</f>
        <v>0.55793</v>
      </c>
      <c r="F480" s="8">
        <f>VLOOKUP(A480,'Absolute Total Monosaccharide C'!$E$2:$T$999,4)</f>
        <v>0.001637</v>
      </c>
      <c r="G480" s="8">
        <f>VLOOKUP(A480,'Absolute Total Monosaccharide C'!$E$2:$T$999,5)</f>
        <v>0.010745</v>
      </c>
      <c r="H480" s="8">
        <f>VLOOKUP(A480,'Absolute Total Monosaccharide C'!$E$2:$T$999,6)</f>
        <v>0.000993</v>
      </c>
      <c r="I480" s="110">
        <f>VLOOKUP(A480,'Absolute Total Monosaccharide C'!$E$2:$T$999,7)</f>
        <v>0.003227</v>
      </c>
      <c r="J480" s="8">
        <f>VLOOKUP(A480,'Absolute Total Monosaccharide C'!$E$2:$T$999,8)</f>
        <v>0.000854</v>
      </c>
      <c r="K480" s="111">
        <f>VLOOKUP(A480,'Absolute Total Monosaccharide C'!$E$2:$T$999,9)</f>
        <v>0.0000438</v>
      </c>
      <c r="L480" s="111">
        <f>VLOOKUP(A480,'Absolute Total Monosaccharide C'!$E$2:$T$999,10)</f>
        <v>0.0000625</v>
      </c>
      <c r="M480" s="8">
        <f>VLOOKUP(A480,'Absolute Total Monosaccharide C'!$E$2:$T$999,11)</f>
        <v>0.00059</v>
      </c>
      <c r="N480" s="8">
        <f>VLOOKUP(A480,'Absolute Total Monosaccharide C'!$E$2:$T$999,12)</f>
        <v>0</v>
      </c>
      <c r="O480" s="8">
        <f>VLOOKUP(A480,'Absolute Total Monosaccharide C'!$E$2:$T$999,13)</f>
        <v>0</v>
      </c>
      <c r="P480" s="8">
        <f>VLOOKUP(A480,'Absolute Total Monosaccharide C'!$E$2:$T$999,14)</f>
        <v>0.001336</v>
      </c>
      <c r="Q480" s="8">
        <f>VLOOKUP(A480,'Absolute Total Monosaccharide C'!$E$2:$T$999,15)</f>
        <v>0</v>
      </c>
      <c r="R480" s="8">
        <f>VLOOKUP(A480,'Absolute Total Monosaccharide C'!$E$2:$T$999,16)</f>
        <v>0.000242</v>
      </c>
      <c r="S480" s="110">
        <f>VLOOKUP(A480,'Absolute Total Monosaccharide C'!$E$2:$T$999,2)</f>
        <v>9.965</v>
      </c>
      <c r="U480" s="8">
        <f t="shared" si="1"/>
        <v>0.00422</v>
      </c>
      <c r="V480" s="2">
        <f t="shared" si="2"/>
        <v>628</v>
      </c>
      <c r="W480" s="8">
        <f t="shared" si="3"/>
        <v>564</v>
      </c>
      <c r="X480" s="8">
        <f t="shared" si="4"/>
        <v>587</v>
      </c>
      <c r="Y480" s="8">
        <f t="shared" si="5"/>
        <v>493</v>
      </c>
      <c r="Z480" s="8">
        <f t="shared" si="6"/>
        <v>592</v>
      </c>
      <c r="AA480" s="8">
        <f t="shared" si="7"/>
        <v>1151</v>
      </c>
      <c r="AB480" s="8">
        <f t="shared" si="8"/>
        <v>1057</v>
      </c>
    </row>
    <row r="481" hidden="1">
      <c r="A481" s="2" t="s">
        <v>1489</v>
      </c>
      <c r="B481" s="8" t="str">
        <f>VLOOKUP(A481,'Food Encyclopedia'!$C$2:$K$999,3)&amp;","&amp;VLOOKUP(A481,'Food Encyclopedia'!$C$2:$K$999,4)&amp;","&amp;VLOOKUP(A481,'Food Encyclopedia'!$C$2:$K$999,5)&amp;","&amp;VLOOKUP(A481,'Food Encyclopedia'!$C$2:$K$999,6)</f>
        <v>cheesy crackers, NA, NA, fresh,Trader Joe's,Bite Size Sharp Cheddar Cheesy Crackers,Milk and Milk Products</v>
      </c>
      <c r="C481" s="8" t="str">
        <f>VLOOKUP(A481,'Food Encyclopedia'!$C$2:$K$999,6)</f>
        <v>Milk and Milk Products</v>
      </c>
      <c r="D481" s="8" t="str">
        <f>VLOOKUP(A481,'Food Encyclopedia'!$C$2:$K$999,7)</f>
        <v>Snack</v>
      </c>
      <c r="E481" s="8">
        <f>VLOOKUP(A481,'Absolute Total Monosaccharide C'!$E$2:$T$999,3)</f>
        <v>0.391707</v>
      </c>
      <c r="F481" s="8">
        <f>VLOOKUP(A481,'Absolute Total Monosaccharide C'!$E$2:$T$999,4)</f>
        <v>0.003321</v>
      </c>
      <c r="G481" s="8">
        <f>VLOOKUP(A481,'Absolute Total Monosaccharide C'!$E$2:$T$999,5)</f>
        <v>0.004983</v>
      </c>
      <c r="H481" s="8">
        <f>VLOOKUP(A481,'Absolute Total Monosaccharide C'!$E$2:$T$999,6)</f>
        <v>0.00327</v>
      </c>
      <c r="I481" s="110">
        <f>VLOOKUP(A481,'Absolute Total Monosaccharide C'!$E$2:$T$999,7)</f>
        <v>0.007046</v>
      </c>
      <c r="J481" s="8">
        <f>VLOOKUP(A481,'Absolute Total Monosaccharide C'!$E$2:$T$999,8)</f>
        <v>0.000557</v>
      </c>
      <c r="K481" s="111">
        <f>VLOOKUP(A481,'Absolute Total Monosaccharide C'!$E$2:$T$999,9)</f>
        <v>0.0000504</v>
      </c>
      <c r="L481" s="111">
        <f>VLOOKUP(A481,'Absolute Total Monosaccharide C'!$E$2:$T$999,10)</f>
        <v>0.000021</v>
      </c>
      <c r="M481" s="8">
        <f>VLOOKUP(A481,'Absolute Total Monosaccharide C'!$E$2:$T$999,11)</f>
        <v>0</v>
      </c>
      <c r="N481" s="8">
        <f>VLOOKUP(A481,'Absolute Total Monosaccharide C'!$E$2:$T$999,12)</f>
        <v>0</v>
      </c>
      <c r="O481" s="8">
        <f>VLOOKUP(A481,'Absolute Total Monosaccharide C'!$E$2:$T$999,13)</f>
        <v>0</v>
      </c>
      <c r="P481" s="8">
        <f>VLOOKUP(A481,'Absolute Total Monosaccharide C'!$E$2:$T$999,14)</f>
        <v>0.000484</v>
      </c>
      <c r="Q481" s="8">
        <f>VLOOKUP(A481,'Absolute Total Monosaccharide C'!$E$2:$T$999,15)</f>
        <v>0</v>
      </c>
      <c r="R481" s="8">
        <f>VLOOKUP(A481,'Absolute Total Monosaccharide C'!$E$2:$T$999,16)</f>
        <v>0.000231</v>
      </c>
      <c r="S481" s="110">
        <f>VLOOKUP(A481,'Absolute Total Monosaccharide C'!$E$2:$T$999,2)</f>
        <v>10.304</v>
      </c>
      <c r="U481" s="8">
        <f t="shared" si="1"/>
        <v>0.010316</v>
      </c>
      <c r="V481" s="2">
        <f t="shared" si="2"/>
        <v>510</v>
      </c>
      <c r="W481" s="8">
        <f t="shared" si="3"/>
        <v>453</v>
      </c>
      <c r="X481" s="8">
        <f t="shared" si="4"/>
        <v>451</v>
      </c>
      <c r="Y481" s="8">
        <f t="shared" si="5"/>
        <v>589</v>
      </c>
      <c r="Z481" s="8">
        <f t="shared" si="6"/>
        <v>584</v>
      </c>
      <c r="AA481" s="8">
        <f t="shared" si="7"/>
        <v>904</v>
      </c>
      <c r="AB481" s="8">
        <f t="shared" si="8"/>
        <v>1042</v>
      </c>
    </row>
    <row r="482" hidden="1">
      <c r="A482" s="2" t="s">
        <v>557</v>
      </c>
      <c r="B482" s="8" t="str">
        <f>VLOOKUP(A482,'Food Encyclopedia'!$C$2:$K$999,3)&amp;","&amp;VLOOKUP(A482,'Food Encyclopedia'!$C$2:$K$999,4)&amp;","&amp;VLOOKUP(A482,'Food Encyclopedia'!$C$2:$K$999,5)&amp;","&amp;VLOOKUP(A482,'Food Encyclopedia'!$C$2:$K$999,6)</f>
        <v>Bread, English muffin, whole, fresh,Thomas,Light Multi Grain,Grain Products</v>
      </c>
      <c r="C482" s="8" t="str">
        <f>VLOOKUP(A482,'Food Encyclopedia'!$C$2:$K$999,6)</f>
        <v>Grain Products</v>
      </c>
      <c r="D482" s="8" t="str">
        <f>VLOOKUP(A482,'Food Encyclopedia'!$C$2:$K$999,7)</f>
        <v>Bread</v>
      </c>
      <c r="E482" s="8">
        <f>VLOOKUP(A482,'Absolute Total Monosaccharide C'!$E$2:$T$999,3)</f>
        <v>0.53864</v>
      </c>
      <c r="F482" s="8">
        <f>VLOOKUP(A482,'Absolute Total Monosaccharide C'!$E$2:$T$999,4)</f>
        <v>0.003367</v>
      </c>
      <c r="G482" s="8">
        <f>VLOOKUP(A482,'Absolute Total Monosaccharide C'!$E$2:$T$999,5)</f>
        <v>0.003519</v>
      </c>
      <c r="H482" s="8">
        <f>VLOOKUP(A482,'Absolute Total Monosaccharide C'!$E$2:$T$999,6)</f>
        <v>0.007101</v>
      </c>
      <c r="I482" s="110">
        <f>VLOOKUP(A482,'Absolute Total Monosaccharide C'!$E$2:$T$999,7)</f>
        <v>0.006734</v>
      </c>
      <c r="J482" s="8">
        <f>VLOOKUP(A482,'Absolute Total Monosaccharide C'!$E$2:$T$999,8)</f>
        <v>0.000266</v>
      </c>
      <c r="K482" s="111">
        <f>VLOOKUP(A482,'Absolute Total Monosaccharide C'!$E$2:$T$999,9)</f>
        <v>0.0000242</v>
      </c>
      <c r="L482" s="8">
        <f>VLOOKUP(A482,'Absolute Total Monosaccharide C'!$E$2:$T$999,10)</f>
        <v>0</v>
      </c>
      <c r="M482" s="8">
        <f>VLOOKUP(A482,'Absolute Total Monosaccharide C'!$E$2:$T$999,11)</f>
        <v>0</v>
      </c>
      <c r="N482" s="8">
        <f>VLOOKUP(A482,'Absolute Total Monosaccharide C'!$E$2:$T$999,12)</f>
        <v>0</v>
      </c>
      <c r="O482" s="8">
        <f>VLOOKUP(A482,'Absolute Total Monosaccharide C'!$E$2:$T$999,13)</f>
        <v>0</v>
      </c>
      <c r="P482" s="8">
        <f>VLOOKUP(A482,'Absolute Total Monosaccharide C'!$E$2:$T$999,14)</f>
        <v>0.001827</v>
      </c>
      <c r="Q482" s="8">
        <f>VLOOKUP(A482,'Absolute Total Monosaccharide C'!$E$2:$T$999,15)</f>
        <v>0</v>
      </c>
      <c r="R482" s="8">
        <f>VLOOKUP(A482,'Absolute Total Monosaccharide C'!$E$2:$T$999,16)</f>
        <v>0.000411</v>
      </c>
      <c r="S482" s="110">
        <f>VLOOKUP(A482,'Absolute Total Monosaccharide C'!$E$2:$T$999,2)</f>
        <v>10.29</v>
      </c>
      <c r="U482" s="8">
        <f t="shared" si="1"/>
        <v>0.013835</v>
      </c>
      <c r="V482" s="2">
        <f t="shared" si="2"/>
        <v>440</v>
      </c>
      <c r="W482" s="8">
        <f t="shared" si="3"/>
        <v>462</v>
      </c>
      <c r="X482" s="8">
        <f t="shared" si="4"/>
        <v>306</v>
      </c>
      <c r="Y482" s="8">
        <f t="shared" si="5"/>
        <v>589</v>
      </c>
      <c r="Z482" s="8">
        <f t="shared" si="6"/>
        <v>613</v>
      </c>
      <c r="AA482" s="8">
        <f t="shared" si="7"/>
        <v>768</v>
      </c>
      <c r="AB482" s="8">
        <f t="shared" si="8"/>
        <v>1051</v>
      </c>
    </row>
    <row r="483" hidden="1">
      <c r="A483" s="2" t="s">
        <v>590</v>
      </c>
      <c r="B483" s="8" t="str">
        <f>VLOOKUP(A483,'Food Encyclopedia'!$C$2:$K$999,3)&amp;","&amp;VLOOKUP(A483,'Food Encyclopedia'!$C$2:$K$999,4)&amp;","&amp;VLOOKUP(A483,'Food Encyclopedia'!$C$2:$K$999,5)&amp;","&amp;VLOOKUP(A483,'Food Encyclopedia'!$C$2:$K$999,6)</f>
        <v>Jam, plum, NA, jar,Bonne Maman,Plum preserves,Fruits</v>
      </c>
      <c r="C483" s="8" t="str">
        <f>VLOOKUP(A483,'Food Encyclopedia'!$C$2:$K$999,6)</f>
        <v>Fruits</v>
      </c>
      <c r="D483" s="8" t="str">
        <f>VLOOKUP(A483,'Food Encyclopedia'!$C$2:$K$999,7)</f>
        <v>Sweets</v>
      </c>
      <c r="E483" s="8">
        <f>VLOOKUP(A483,'Absolute Total Monosaccharide C'!$E$2:$T$999,3)</f>
        <v>0.425354</v>
      </c>
      <c r="F483" s="8">
        <f>VLOOKUP(A483,'Absolute Total Monosaccharide C'!$E$2:$T$999,4)</f>
        <v>0.000823</v>
      </c>
      <c r="G483" s="8">
        <f>VLOOKUP(A483,'Absolute Total Monosaccharide C'!$E$2:$T$999,5)</f>
        <v>0.143484</v>
      </c>
      <c r="H483" s="8">
        <f>VLOOKUP(A483,'Absolute Total Monosaccharide C'!$E$2:$T$999,6)</f>
        <v>0.000446</v>
      </c>
      <c r="I483" s="110">
        <f>VLOOKUP(A483,'Absolute Total Monosaccharide C'!$E$2:$T$999,7)</f>
        <v>0.00072</v>
      </c>
      <c r="J483" s="8">
        <f>VLOOKUP(A483,'Absolute Total Monosaccharide C'!$E$2:$T$999,8)</f>
        <v>0</v>
      </c>
      <c r="K483" s="8">
        <f>VLOOKUP(A483,'Absolute Total Monosaccharide C'!$E$2:$T$999,9)</f>
        <v>0.000174</v>
      </c>
      <c r="L483" s="8">
        <f>VLOOKUP(A483,'Absolute Total Monosaccharide C'!$E$2:$T$999,10)</f>
        <v>0</v>
      </c>
      <c r="M483" s="8">
        <f>VLOOKUP(A483,'Absolute Total Monosaccharide C'!$E$2:$T$999,11)</f>
        <v>0.001056</v>
      </c>
      <c r="N483" s="8">
        <f>VLOOKUP(A483,'Absolute Total Monosaccharide C'!$E$2:$T$999,12)</f>
        <v>0.000692</v>
      </c>
      <c r="O483" s="8">
        <f>VLOOKUP(A483,'Absolute Total Monosaccharide C'!$E$2:$T$999,13)</f>
        <v>0.000279</v>
      </c>
      <c r="P483" s="8">
        <f>VLOOKUP(A483,'Absolute Total Monosaccharide C'!$E$2:$T$999,14)</f>
        <v>0</v>
      </c>
      <c r="Q483" s="8">
        <f>VLOOKUP(A483,'Absolute Total Monosaccharide C'!$E$2:$T$999,15)</f>
        <v>0</v>
      </c>
      <c r="R483" s="111">
        <f>VLOOKUP(A483,'Absolute Total Monosaccharide C'!$E$2:$T$999,16)</f>
        <v>0.0000875</v>
      </c>
      <c r="S483" s="110">
        <f>VLOOKUP(A483,'Absolute Total Monosaccharide C'!$E$2:$T$999,2)</f>
        <v>11.02</v>
      </c>
      <c r="U483" s="8">
        <f t="shared" si="1"/>
        <v>0.001166</v>
      </c>
      <c r="V483" s="2">
        <f t="shared" si="2"/>
        <v>673</v>
      </c>
      <c r="W483" s="8">
        <f t="shared" si="3"/>
        <v>618</v>
      </c>
      <c r="X483" s="8">
        <f t="shared" si="4"/>
        <v>609</v>
      </c>
      <c r="Y483" s="8">
        <f t="shared" si="5"/>
        <v>471</v>
      </c>
      <c r="Z483" s="8">
        <f t="shared" si="6"/>
        <v>513</v>
      </c>
      <c r="AA483" s="8">
        <f t="shared" si="7"/>
        <v>1227</v>
      </c>
      <c r="AB483" s="8">
        <f t="shared" si="8"/>
        <v>1089</v>
      </c>
    </row>
    <row r="484" hidden="1">
      <c r="A484" s="2" t="s">
        <v>1159</v>
      </c>
      <c r="B484" s="8" t="str">
        <f>VLOOKUP(A484,'Food Encyclopedia'!$C$2:$K$999,3)&amp;","&amp;VLOOKUP(A484,'Food Encyclopedia'!$C$2:$K$999,4)&amp;","&amp;VLOOKUP(A484,'Food Encyclopedia'!$C$2:$K$999,5)&amp;","&amp;VLOOKUP(A484,'Food Encyclopedia'!$C$2:$K$999,6)</f>
        <v>Mixed food, rice &amp; vegetables, NA, fresh,Organics,Organic rice &amp; vegetables (white, brown &amp; red rice with peas &amp; lentils), Quick cook,Grain Products</v>
      </c>
      <c r="C484" s="8" t="str">
        <f>VLOOKUP(A484,'Food Encyclopedia'!$C$2:$K$999,6)</f>
        <v>Grain Products</v>
      </c>
      <c r="D484" s="8" t="str">
        <f>VLOOKUP(A484,'Food Encyclopedia'!$C$2:$K$999,7)</f>
        <v>Vegetable</v>
      </c>
      <c r="E484" s="8">
        <f>VLOOKUP(A484,'Absolute Total Monosaccharide C'!$E$2:$T$999,3)</f>
        <v>0.940532</v>
      </c>
      <c r="F484" s="8">
        <f>VLOOKUP(A484,'Absolute Total Monosaccharide C'!$E$2:$T$999,4)</f>
        <v>0.010422</v>
      </c>
      <c r="G484" s="8">
        <f>VLOOKUP(A484,'Absolute Total Monosaccharide C'!$E$2:$T$999,5)</f>
        <v>0</v>
      </c>
      <c r="H484" s="8">
        <f>VLOOKUP(A484,'Absolute Total Monosaccharide C'!$E$2:$T$999,6)</f>
        <v>0.002839</v>
      </c>
      <c r="I484" s="110">
        <f>VLOOKUP(A484,'Absolute Total Monosaccharide C'!$E$2:$T$999,7)</f>
        <v>0.006647</v>
      </c>
      <c r="J484" s="8">
        <f>VLOOKUP(A484,'Absolute Total Monosaccharide C'!$E$2:$T$999,8)</f>
        <v>0</v>
      </c>
      <c r="K484" s="8">
        <f>VLOOKUP(A484,'Absolute Total Monosaccharide C'!$E$2:$T$999,9)</f>
        <v>0.000124</v>
      </c>
      <c r="L484" s="8">
        <f>VLOOKUP(A484,'Absolute Total Monosaccharide C'!$E$2:$T$999,10)</f>
        <v>0</v>
      </c>
      <c r="M484" s="8">
        <f>VLOOKUP(A484,'Absolute Total Monosaccharide C'!$E$2:$T$999,11)</f>
        <v>0</v>
      </c>
      <c r="N484" s="8">
        <f>VLOOKUP(A484,'Absolute Total Monosaccharide C'!$E$2:$T$999,12)</f>
        <v>0</v>
      </c>
      <c r="O484" s="8">
        <f>VLOOKUP(A484,'Absolute Total Monosaccharide C'!$E$2:$T$999,13)</f>
        <v>0</v>
      </c>
      <c r="P484" s="8">
        <f>VLOOKUP(A484,'Absolute Total Monosaccharide C'!$E$2:$T$999,14)</f>
        <v>0.000464</v>
      </c>
      <c r="Q484" s="8">
        <f>VLOOKUP(A484,'Absolute Total Monosaccharide C'!$E$2:$T$999,15)</f>
        <v>0</v>
      </c>
      <c r="R484" s="8">
        <f>VLOOKUP(A484,'Absolute Total Monosaccharide C'!$E$2:$T$999,16)</f>
        <v>0</v>
      </c>
      <c r="S484" s="110">
        <f>VLOOKUP(A484,'Absolute Total Monosaccharide C'!$E$2:$T$999,2)</f>
        <v>10.26</v>
      </c>
      <c r="U484" s="8">
        <f t="shared" si="1"/>
        <v>0.009486</v>
      </c>
      <c r="V484" s="2">
        <f t="shared" si="2"/>
        <v>531</v>
      </c>
      <c r="W484" s="8">
        <f t="shared" si="3"/>
        <v>467</v>
      </c>
      <c r="X484" s="8">
        <f t="shared" si="4"/>
        <v>479</v>
      </c>
      <c r="Y484" s="8">
        <f t="shared" si="5"/>
        <v>589</v>
      </c>
      <c r="Z484" s="8">
        <f t="shared" si="6"/>
        <v>534</v>
      </c>
      <c r="AA484" s="8">
        <f t="shared" si="7"/>
        <v>946</v>
      </c>
      <c r="AB484" s="8">
        <f t="shared" si="8"/>
        <v>1056</v>
      </c>
    </row>
    <row r="485" hidden="1">
      <c r="A485" s="2" t="s">
        <v>1112</v>
      </c>
      <c r="B485" s="8" t="str">
        <f>VLOOKUP(A485,'Food Encyclopedia'!$C$2:$K$999,3)&amp;","&amp;VLOOKUP(A485,'Food Encyclopedia'!$C$2:$K$999,4)&amp;","&amp;VLOOKUP(A485,'Food Encyclopedia'!$C$2:$K$999,5)&amp;","&amp;VLOOKUP(A485,'Food Encyclopedia'!$C$2:$K$999,6)</f>
        <v>Rice, brown, NA, pre-cooked,Organics,,Grain Products</v>
      </c>
      <c r="C485" s="8" t="str">
        <f>VLOOKUP(A485,'Food Encyclopedia'!$C$2:$K$999,6)</f>
        <v>Grain Products</v>
      </c>
      <c r="D485" s="8" t="str">
        <f>VLOOKUP(A485,'Food Encyclopedia'!$C$2:$K$999,7)</f>
        <v>Grains</v>
      </c>
      <c r="E485" s="8">
        <f>VLOOKUP(A485,'Absolute Total Monosaccharide C'!$E$2:$T$999,3)</f>
        <v>0.850356</v>
      </c>
      <c r="F485" s="8">
        <f>VLOOKUP(A485,'Absolute Total Monosaccharide C'!$E$2:$T$999,4)</f>
        <v>0.006691</v>
      </c>
      <c r="G485" s="8">
        <f>VLOOKUP(A485,'Absolute Total Monosaccharide C'!$E$2:$T$999,5)</f>
        <v>0</v>
      </c>
      <c r="H485" s="8">
        <f>VLOOKUP(A485,'Absolute Total Monosaccharide C'!$E$2:$T$999,6)</f>
        <v>0.00238</v>
      </c>
      <c r="I485" s="110">
        <f>VLOOKUP(A485,'Absolute Total Monosaccharide C'!$E$2:$T$999,7)</f>
        <v>0.003304</v>
      </c>
      <c r="J485" s="8">
        <f>VLOOKUP(A485,'Absolute Total Monosaccharide C'!$E$2:$T$999,8)</f>
        <v>0</v>
      </c>
      <c r="K485" s="111">
        <f>VLOOKUP(A485,'Absolute Total Monosaccharide C'!$E$2:$T$999,9)</f>
        <v>0.0000465</v>
      </c>
      <c r="L485" s="8">
        <f>VLOOKUP(A485,'Absolute Total Monosaccharide C'!$E$2:$T$999,10)</f>
        <v>0</v>
      </c>
      <c r="M485" s="8">
        <f>VLOOKUP(A485,'Absolute Total Monosaccharide C'!$E$2:$T$999,11)</f>
        <v>0.000331</v>
      </c>
      <c r="N485" s="8">
        <f>VLOOKUP(A485,'Absolute Total Monosaccharide C'!$E$2:$T$999,12)</f>
        <v>0</v>
      </c>
      <c r="O485" s="8">
        <f>VLOOKUP(A485,'Absolute Total Monosaccharide C'!$E$2:$T$999,13)</f>
        <v>0</v>
      </c>
      <c r="P485" s="8">
        <f>VLOOKUP(A485,'Absolute Total Monosaccharide C'!$E$2:$T$999,14)</f>
        <v>0.000273</v>
      </c>
      <c r="Q485" s="8">
        <f>VLOOKUP(A485,'Absolute Total Monosaccharide C'!$E$2:$T$999,15)</f>
        <v>0</v>
      </c>
      <c r="R485" s="8">
        <f>VLOOKUP(A485,'Absolute Total Monosaccharide C'!$E$2:$T$999,16)</f>
        <v>0</v>
      </c>
      <c r="S485" s="110">
        <f>VLOOKUP(A485,'Absolute Total Monosaccharide C'!$E$2:$T$999,2)</f>
        <v>10.34</v>
      </c>
      <c r="U485" s="8">
        <f t="shared" si="1"/>
        <v>0.005684</v>
      </c>
      <c r="V485" s="2">
        <f t="shared" si="2"/>
        <v>601</v>
      </c>
      <c r="W485" s="8">
        <f t="shared" si="3"/>
        <v>560</v>
      </c>
      <c r="X485" s="8">
        <f t="shared" si="4"/>
        <v>499</v>
      </c>
      <c r="Y485" s="8">
        <f t="shared" si="5"/>
        <v>521</v>
      </c>
      <c r="Z485" s="8">
        <f t="shared" si="6"/>
        <v>589</v>
      </c>
      <c r="AA485" s="8">
        <f t="shared" si="7"/>
        <v>1059</v>
      </c>
      <c r="AB485" s="8">
        <f t="shared" si="8"/>
        <v>1081</v>
      </c>
    </row>
    <row r="486" hidden="1">
      <c r="A486" s="2" t="s">
        <v>588</v>
      </c>
      <c r="B486" s="8" t="str">
        <f>VLOOKUP(A486,'Food Encyclopedia'!$C$2:$K$999,3)&amp;","&amp;VLOOKUP(A486,'Food Encyclopedia'!$C$2:$K$999,4)&amp;","&amp;VLOOKUP(A486,'Food Encyclopedia'!$C$2:$K$999,5)&amp;","&amp;VLOOKUP(A486,'Food Encyclopedia'!$C$2:$K$999,6)</f>
        <v>Jam, strawberry, NA, jar,Bonne Maman,Strawberry preserves,Fruits</v>
      </c>
      <c r="C486" s="8" t="str">
        <f>VLOOKUP(A486,'Food Encyclopedia'!$C$2:$K$999,6)</f>
        <v>Fruits</v>
      </c>
      <c r="D486" s="8" t="str">
        <f>VLOOKUP(A486,'Food Encyclopedia'!$C$2:$K$999,7)</f>
        <v>Sweets</v>
      </c>
      <c r="E486" s="8">
        <f>VLOOKUP(A486,'Absolute Total Monosaccharide C'!$E$2:$T$999,3)</f>
        <v>0.425817</v>
      </c>
      <c r="F486" s="8">
        <f>VLOOKUP(A486,'Absolute Total Monosaccharide C'!$E$2:$T$999,4)</f>
        <v>0.000646</v>
      </c>
      <c r="G486" s="8">
        <f>VLOOKUP(A486,'Absolute Total Monosaccharide C'!$E$2:$T$999,5)</f>
        <v>0.172787</v>
      </c>
      <c r="H486" s="8">
        <f>VLOOKUP(A486,'Absolute Total Monosaccharide C'!$E$2:$T$999,6)</f>
        <v>0.000712</v>
      </c>
      <c r="I486" s="110">
        <f>VLOOKUP(A486,'Absolute Total Monosaccharide C'!$E$2:$T$999,7)</f>
        <v>0.000646</v>
      </c>
      <c r="J486" s="8">
        <f>VLOOKUP(A486,'Absolute Total Monosaccharide C'!$E$2:$T$999,8)</f>
        <v>0</v>
      </c>
      <c r="K486" s="8">
        <f>VLOOKUP(A486,'Absolute Total Monosaccharide C'!$E$2:$T$999,9)</f>
        <v>0.000171</v>
      </c>
      <c r="L486" s="8">
        <f>VLOOKUP(A486,'Absolute Total Monosaccharide C'!$E$2:$T$999,10)</f>
        <v>0</v>
      </c>
      <c r="M486" s="8">
        <f>VLOOKUP(A486,'Absolute Total Monosaccharide C'!$E$2:$T$999,11)</f>
        <v>0.000985</v>
      </c>
      <c r="N486" s="8">
        <f>VLOOKUP(A486,'Absolute Total Monosaccharide C'!$E$2:$T$999,12)</f>
        <v>0.00038</v>
      </c>
      <c r="O486" s="8">
        <f>VLOOKUP(A486,'Absolute Total Monosaccharide C'!$E$2:$T$999,13)</f>
        <v>0.000153</v>
      </c>
      <c r="P486" s="8">
        <f>VLOOKUP(A486,'Absolute Total Monosaccharide C'!$E$2:$T$999,14)</f>
        <v>0</v>
      </c>
      <c r="Q486" s="8">
        <f>VLOOKUP(A486,'Absolute Total Monosaccharide C'!$E$2:$T$999,15)</f>
        <v>0</v>
      </c>
      <c r="R486" s="8">
        <f>VLOOKUP(A486,'Absolute Total Monosaccharide C'!$E$2:$T$999,16)</f>
        <v>0.000136</v>
      </c>
      <c r="S486" s="110">
        <f>VLOOKUP(A486,'Absolute Total Monosaccharide C'!$E$2:$T$999,2)</f>
        <v>11.09</v>
      </c>
      <c r="U486" s="8">
        <f t="shared" si="1"/>
        <v>0.001358</v>
      </c>
      <c r="V486" s="2">
        <f t="shared" si="2"/>
        <v>671</v>
      </c>
      <c r="W486" s="8">
        <f t="shared" si="3"/>
        <v>619</v>
      </c>
      <c r="X486" s="8">
        <f t="shared" si="4"/>
        <v>599</v>
      </c>
      <c r="Y486" s="8">
        <f t="shared" si="5"/>
        <v>474</v>
      </c>
      <c r="Z486" s="8">
        <f t="shared" si="6"/>
        <v>514</v>
      </c>
      <c r="AA486" s="8">
        <f t="shared" si="7"/>
        <v>1218</v>
      </c>
      <c r="AB486" s="8">
        <f t="shared" si="8"/>
        <v>1093</v>
      </c>
    </row>
    <row r="487" hidden="1">
      <c r="A487" s="2" t="s">
        <v>1505</v>
      </c>
      <c r="B487" s="8" t="str">
        <f>VLOOKUP(A487,'Food Encyclopedia'!$C$2:$K$999,3)&amp;","&amp;VLOOKUP(A487,'Food Encyclopedia'!$C$2:$K$999,4)&amp;","&amp;VLOOKUP(A487,'Food Encyclopedia'!$C$2:$K$999,5)&amp;","&amp;VLOOKUP(A487,'Food Encyclopedia'!$C$2:$K$999,6)</f>
        <v>crackers, NA, NA, fresh,Trader Joe's,Golden Rounds Crackers,Grain Products</v>
      </c>
      <c r="C487" s="8" t="str">
        <f>VLOOKUP(A487,'Food Encyclopedia'!$C$2:$K$999,6)</f>
        <v>Grain Products</v>
      </c>
      <c r="D487" s="8" t="str">
        <f>VLOOKUP(A487,'Food Encyclopedia'!$C$2:$K$999,7)</f>
        <v>Snack</v>
      </c>
      <c r="E487" s="8">
        <f>VLOOKUP(A487,'Absolute Total Monosaccharide C'!$E$2:$T$999,3)</f>
        <v>0.513103</v>
      </c>
      <c r="F487" s="8">
        <f>VLOOKUP(A487,'Absolute Total Monosaccharide C'!$E$2:$T$999,4)</f>
        <v>0.007926</v>
      </c>
      <c r="G487" s="8">
        <f>VLOOKUP(A487,'Absolute Total Monosaccharide C'!$E$2:$T$999,5)</f>
        <v>0.011072</v>
      </c>
      <c r="H487" s="8">
        <f>VLOOKUP(A487,'Absolute Total Monosaccharide C'!$E$2:$T$999,6)</f>
        <v>0.004076</v>
      </c>
      <c r="I487" s="110">
        <f>VLOOKUP(A487,'Absolute Total Monosaccharide C'!$E$2:$T$999,7)</f>
        <v>0.006425</v>
      </c>
      <c r="J487" s="8">
        <f>VLOOKUP(A487,'Absolute Total Monosaccharide C'!$E$2:$T$999,8)</f>
        <v>0.000422</v>
      </c>
      <c r="K487" s="111">
        <f>VLOOKUP(A487,'Absolute Total Monosaccharide C'!$E$2:$T$999,9)</f>
        <v>0.0000153</v>
      </c>
      <c r="L487" s="111">
        <f>VLOOKUP(A487,'Absolute Total Monosaccharide C'!$E$2:$T$999,10)</f>
        <v>0.0000237</v>
      </c>
      <c r="M487" s="8">
        <f>VLOOKUP(A487,'Absolute Total Monosaccharide C'!$E$2:$T$999,11)</f>
        <v>0</v>
      </c>
      <c r="N487" s="8">
        <f>VLOOKUP(A487,'Absolute Total Monosaccharide C'!$E$2:$T$999,12)</f>
        <v>0</v>
      </c>
      <c r="O487" s="8">
        <f>VLOOKUP(A487,'Absolute Total Monosaccharide C'!$E$2:$T$999,13)</f>
        <v>0</v>
      </c>
      <c r="P487" s="8">
        <f>VLOOKUP(A487,'Absolute Total Monosaccharide C'!$E$2:$T$999,14)</f>
        <v>0.000961</v>
      </c>
      <c r="Q487" s="8">
        <f>VLOOKUP(A487,'Absolute Total Monosaccharide C'!$E$2:$T$999,15)</f>
        <v>0</v>
      </c>
      <c r="R487" s="8">
        <f>VLOOKUP(A487,'Absolute Total Monosaccharide C'!$E$2:$T$999,16)</f>
        <v>0.000244</v>
      </c>
      <c r="S487" s="110">
        <f>VLOOKUP(A487,'Absolute Total Monosaccharide C'!$E$2:$T$999,2)</f>
        <v>9.673</v>
      </c>
      <c r="U487" s="8">
        <f t="shared" si="1"/>
        <v>0.010501</v>
      </c>
      <c r="V487" s="2">
        <f t="shared" si="2"/>
        <v>504</v>
      </c>
      <c r="W487" s="8">
        <f t="shared" si="3"/>
        <v>474</v>
      </c>
      <c r="X487" s="8">
        <f t="shared" si="4"/>
        <v>417</v>
      </c>
      <c r="Y487" s="8">
        <f t="shared" si="5"/>
        <v>589</v>
      </c>
      <c r="Z487" s="8">
        <f t="shared" si="6"/>
        <v>621</v>
      </c>
      <c r="AA487" s="8">
        <f t="shared" si="7"/>
        <v>891</v>
      </c>
      <c r="AB487" s="8">
        <f t="shared" si="8"/>
        <v>1063</v>
      </c>
    </row>
    <row r="488" hidden="1">
      <c r="A488" s="2" t="s">
        <v>1281</v>
      </c>
      <c r="B488" s="8" t="str">
        <f>VLOOKUP(A488,'Food Encyclopedia'!$C$2:$K$999,3)&amp;","&amp;VLOOKUP(A488,'Food Encyclopedia'!$C$2:$K$999,4)&amp;","&amp;VLOOKUP(A488,'Food Encyclopedia'!$C$2:$K$999,5)&amp;","&amp;VLOOKUP(A488,'Food Encyclopedia'!$C$2:$K$999,6)</f>
        <v>cereal, puffed corn, NA, fresh,Arrowwhead Mills,Purffed Corn Cereal,Grain Products</v>
      </c>
      <c r="C488" s="8" t="str">
        <f>VLOOKUP(A488,'Food Encyclopedia'!$C$2:$K$999,6)</f>
        <v>Grain Products</v>
      </c>
      <c r="D488" s="8" t="str">
        <f>VLOOKUP(A488,'Food Encyclopedia'!$C$2:$K$999,7)</f>
        <v>Cereal</v>
      </c>
      <c r="E488" s="8">
        <f>VLOOKUP(A488,'Absolute Total Monosaccharide C'!$E$2:$T$999,3)</f>
        <v>0.770784</v>
      </c>
      <c r="F488" s="8">
        <f>VLOOKUP(A488,'Absolute Total Monosaccharide C'!$E$2:$T$999,4)</f>
        <v>0.001438</v>
      </c>
      <c r="G488" s="8">
        <f>VLOOKUP(A488,'Absolute Total Monosaccharide C'!$E$2:$T$999,5)</f>
        <v>0</v>
      </c>
      <c r="H488" s="8">
        <f>VLOOKUP(A488,'Absolute Total Monosaccharide C'!$E$2:$T$999,6)</f>
        <v>0.002095</v>
      </c>
      <c r="I488" s="110">
        <f>VLOOKUP(A488,'Absolute Total Monosaccharide C'!$E$2:$T$999,7)</f>
        <v>0.003242</v>
      </c>
      <c r="J488" s="8">
        <f>VLOOKUP(A488,'Absolute Total Monosaccharide C'!$E$2:$T$999,8)</f>
        <v>0</v>
      </c>
      <c r="K488" s="8">
        <f>VLOOKUP(A488,'Absolute Total Monosaccharide C'!$E$2:$T$999,9)</f>
        <v>0.000134</v>
      </c>
      <c r="L488" s="8">
        <f>VLOOKUP(A488,'Absolute Total Monosaccharide C'!$E$2:$T$999,10)</f>
        <v>0</v>
      </c>
      <c r="M488" s="8">
        <f>VLOOKUP(A488,'Absolute Total Monosaccharide C'!$E$2:$T$999,11)</f>
        <v>0.000285</v>
      </c>
      <c r="N488" s="8">
        <f>VLOOKUP(A488,'Absolute Total Monosaccharide C'!$E$2:$T$999,12)</f>
        <v>0</v>
      </c>
      <c r="O488" s="8">
        <f>VLOOKUP(A488,'Absolute Total Monosaccharide C'!$E$2:$T$999,13)</f>
        <v>0</v>
      </c>
      <c r="P488" s="8">
        <f>VLOOKUP(A488,'Absolute Total Monosaccharide C'!$E$2:$T$999,14)</f>
        <v>0</v>
      </c>
      <c r="Q488" s="8">
        <f>VLOOKUP(A488,'Absolute Total Monosaccharide C'!$E$2:$T$999,15)</f>
        <v>0</v>
      </c>
      <c r="R488" s="8">
        <f>VLOOKUP(A488,'Absolute Total Monosaccharide C'!$E$2:$T$999,16)</f>
        <v>0.000195</v>
      </c>
      <c r="S488" s="110">
        <f>VLOOKUP(A488,'Absolute Total Monosaccharide C'!$E$2:$T$999,2)</f>
        <v>10.41</v>
      </c>
      <c r="U488" s="8">
        <f t="shared" si="1"/>
        <v>0.005337</v>
      </c>
      <c r="V488" s="2">
        <f t="shared" si="2"/>
        <v>608</v>
      </c>
      <c r="W488" s="8">
        <f t="shared" si="3"/>
        <v>562</v>
      </c>
      <c r="X488" s="8">
        <f t="shared" si="4"/>
        <v>522</v>
      </c>
      <c r="Y488" s="8">
        <f t="shared" si="5"/>
        <v>528</v>
      </c>
      <c r="Z488" s="8">
        <f t="shared" si="6"/>
        <v>529</v>
      </c>
      <c r="AA488" s="8">
        <f t="shared" si="7"/>
        <v>1084</v>
      </c>
      <c r="AB488" s="8">
        <f t="shared" si="8"/>
        <v>1090</v>
      </c>
    </row>
    <row r="489" hidden="1">
      <c r="A489" s="2" t="s">
        <v>712</v>
      </c>
      <c r="B489" s="8" t="str">
        <f>VLOOKUP(A489,'Food Encyclopedia'!$C$2:$K$999,3)&amp;","&amp;VLOOKUP(A489,'Food Encyclopedia'!$C$2:$K$999,4)&amp;","&amp;VLOOKUP(A489,'Food Encyclopedia'!$C$2:$K$999,5)&amp;","&amp;VLOOKUP(A489,'Food Encyclopedia'!$C$2:$K$999,6)</f>
        <v>Cookies, vanilla, NA, packed,Organics,Animal cookies, vanilla,Grain Products</v>
      </c>
      <c r="C489" s="8" t="str">
        <f>VLOOKUP(A489,'Food Encyclopedia'!$C$2:$K$999,6)</f>
        <v>Grain Products</v>
      </c>
      <c r="D489" s="8" t="str">
        <f>VLOOKUP(A489,'Food Encyclopedia'!$C$2:$K$999,7)</f>
        <v>Snack</v>
      </c>
      <c r="E489" s="8">
        <f>VLOOKUP(A489,'Absolute Total Monosaccharide C'!$E$2:$T$999,3)</f>
        <v>0.536708</v>
      </c>
      <c r="F489" s="8">
        <f>VLOOKUP(A489,'Absolute Total Monosaccharide C'!$E$2:$T$999,4)</f>
        <v>0.003125</v>
      </c>
      <c r="G489" s="8">
        <f>VLOOKUP(A489,'Absolute Total Monosaccharide C'!$E$2:$T$999,5)</f>
        <v>0.006879</v>
      </c>
      <c r="H489" s="8">
        <f>VLOOKUP(A489,'Absolute Total Monosaccharide C'!$E$2:$T$999,6)</f>
        <v>0.002743</v>
      </c>
      <c r="I489" s="110">
        <f>VLOOKUP(A489,'Absolute Total Monosaccharide C'!$E$2:$T$999,7)</f>
        <v>0.00591</v>
      </c>
      <c r="J489" s="8">
        <f>VLOOKUP(A489,'Absolute Total Monosaccharide C'!$E$2:$T$999,8)</f>
        <v>0.000964</v>
      </c>
      <c r="K489" s="111">
        <f>VLOOKUP(A489,'Absolute Total Monosaccharide C'!$E$2:$T$999,9)</f>
        <v>0.0000171</v>
      </c>
      <c r="L489" s="8">
        <f>VLOOKUP(A489,'Absolute Total Monosaccharide C'!$E$2:$T$999,10)</f>
        <v>0</v>
      </c>
      <c r="M489" s="8">
        <f>VLOOKUP(A489,'Absolute Total Monosaccharide C'!$E$2:$T$999,11)</f>
        <v>0</v>
      </c>
      <c r="N489" s="8">
        <f>VLOOKUP(A489,'Absolute Total Monosaccharide C'!$E$2:$T$999,12)</f>
        <v>0</v>
      </c>
      <c r="O489" s="8">
        <f>VLOOKUP(A489,'Absolute Total Monosaccharide C'!$E$2:$T$999,13)</f>
        <v>0</v>
      </c>
      <c r="P489" s="8">
        <f>VLOOKUP(A489,'Absolute Total Monosaccharide C'!$E$2:$T$999,14)</f>
        <v>0.000978</v>
      </c>
      <c r="Q489" s="8">
        <f>VLOOKUP(A489,'Absolute Total Monosaccharide C'!$E$2:$T$999,15)</f>
        <v>0</v>
      </c>
      <c r="R489" s="8">
        <f>VLOOKUP(A489,'Absolute Total Monosaccharide C'!$E$2:$T$999,16)</f>
        <v>0.0003</v>
      </c>
      <c r="S489" s="110">
        <f>VLOOKUP(A489,'Absolute Total Monosaccharide C'!$E$2:$T$999,2)</f>
        <v>10.08</v>
      </c>
      <c r="U489" s="8">
        <f t="shared" si="1"/>
        <v>0.008653</v>
      </c>
      <c r="V489" s="2">
        <f t="shared" si="2"/>
        <v>548</v>
      </c>
      <c r="W489" s="8">
        <f t="shared" si="3"/>
        <v>490</v>
      </c>
      <c r="X489" s="8">
        <f t="shared" si="4"/>
        <v>481</v>
      </c>
      <c r="Y489" s="8">
        <f t="shared" si="5"/>
        <v>589</v>
      </c>
      <c r="Z489" s="8">
        <f t="shared" si="6"/>
        <v>618</v>
      </c>
      <c r="AA489" s="8">
        <f t="shared" si="7"/>
        <v>971</v>
      </c>
      <c r="AB489" s="8">
        <f t="shared" si="8"/>
        <v>1079</v>
      </c>
    </row>
    <row r="490" hidden="1">
      <c r="A490" s="2" t="s">
        <v>1498</v>
      </c>
      <c r="B490" s="8" t="str">
        <f>VLOOKUP(A490,'Food Encyclopedia'!$C$2:$K$999,3)&amp;","&amp;VLOOKUP(A490,'Food Encyclopedia'!$C$2:$K$999,4)&amp;","&amp;VLOOKUP(A490,'Food Encyclopedia'!$C$2:$K$999,5)&amp;","&amp;VLOOKUP(A490,'Food Encyclopedia'!$C$2:$K$999,6)</f>
        <v>crackers, NA, NA, fresh,Trader Joe's,Organic Animal Crackers,Grain Products</v>
      </c>
      <c r="C490" s="8" t="str">
        <f>VLOOKUP(A490,'Food Encyclopedia'!$C$2:$K$999,6)</f>
        <v>Grain Products</v>
      </c>
      <c r="D490" s="8" t="str">
        <f>VLOOKUP(A490,'Food Encyclopedia'!$C$2:$K$999,7)</f>
        <v>Snack</v>
      </c>
      <c r="E490" s="8">
        <f>VLOOKUP(A490,'Absolute Total Monosaccharide C'!$E$2:$T$999,3)</f>
        <v>0.627449</v>
      </c>
      <c r="F490" s="8">
        <f>VLOOKUP(A490,'Absolute Total Monosaccharide C'!$E$2:$T$999,4)</f>
        <v>0.002199</v>
      </c>
      <c r="G490" s="8">
        <f>VLOOKUP(A490,'Absolute Total Monosaccharide C'!$E$2:$T$999,5)</f>
        <v>0.023519</v>
      </c>
      <c r="H490" s="8">
        <f>VLOOKUP(A490,'Absolute Total Monosaccharide C'!$E$2:$T$999,6)</f>
        <v>0.004327</v>
      </c>
      <c r="I490" s="110">
        <f>VLOOKUP(A490,'Absolute Total Monosaccharide C'!$E$2:$T$999,7)</f>
        <v>0.00585</v>
      </c>
      <c r="J490" s="8">
        <f>VLOOKUP(A490,'Absolute Total Monosaccharide C'!$E$2:$T$999,8)</f>
        <v>0.000773</v>
      </c>
      <c r="K490" s="111">
        <f>VLOOKUP(A490,'Absolute Total Monosaccharide C'!$E$2:$T$999,9)</f>
        <v>0.0000168</v>
      </c>
      <c r="L490" s="111">
        <f>VLOOKUP(A490,'Absolute Total Monosaccharide C'!$E$2:$T$999,10)</f>
        <v>0.000045</v>
      </c>
      <c r="M490" s="8">
        <f>VLOOKUP(A490,'Absolute Total Monosaccharide C'!$E$2:$T$999,11)</f>
        <v>0</v>
      </c>
      <c r="N490" s="8">
        <f>VLOOKUP(A490,'Absolute Total Monosaccharide C'!$E$2:$T$999,12)</f>
        <v>0</v>
      </c>
      <c r="O490" s="8">
        <f>VLOOKUP(A490,'Absolute Total Monosaccharide C'!$E$2:$T$999,13)</f>
        <v>0</v>
      </c>
      <c r="P490" s="8">
        <f>VLOOKUP(A490,'Absolute Total Monosaccharide C'!$E$2:$T$999,14)</f>
        <v>0.001296</v>
      </c>
      <c r="Q490" s="8">
        <f>VLOOKUP(A490,'Absolute Total Monosaccharide C'!$E$2:$T$999,15)</f>
        <v>0</v>
      </c>
      <c r="R490" s="8">
        <f>VLOOKUP(A490,'Absolute Total Monosaccharide C'!$E$2:$T$999,16)</f>
        <v>0.000268</v>
      </c>
      <c r="S490" s="110">
        <f>VLOOKUP(A490,'Absolute Total Monosaccharide C'!$E$2:$T$999,2)</f>
        <v>10.371</v>
      </c>
      <c r="U490" s="8">
        <f t="shared" si="1"/>
        <v>0.010177</v>
      </c>
      <c r="V490" s="2">
        <f t="shared" si="2"/>
        <v>513</v>
      </c>
      <c r="W490" s="8">
        <f t="shared" si="3"/>
        <v>492</v>
      </c>
      <c r="X490" s="8">
        <f t="shared" si="4"/>
        <v>405</v>
      </c>
      <c r="Y490" s="8">
        <f t="shared" si="5"/>
        <v>589</v>
      </c>
      <c r="Z490" s="8">
        <f t="shared" si="6"/>
        <v>619</v>
      </c>
      <c r="AA490" s="8">
        <f t="shared" si="7"/>
        <v>897</v>
      </c>
      <c r="AB490" s="8">
        <f t="shared" si="8"/>
        <v>1081</v>
      </c>
    </row>
    <row r="491" hidden="1">
      <c r="A491" s="2" t="s">
        <v>665</v>
      </c>
      <c r="B491" s="8" t="str">
        <f>VLOOKUP(A491,'Food Encyclopedia'!$C$2:$K$999,3)&amp;","&amp;VLOOKUP(A491,'Food Encyclopedia'!$C$2:$K$999,4)&amp;","&amp;VLOOKUP(A491,'Food Encyclopedia'!$C$2:$K$999,5)&amp;","&amp;VLOOKUP(A491,'Food Encyclopedia'!$C$2:$K$999,6)</f>
        <v>Milk, chocolate, NA, carton,Horizon Organic,Organic Chocolate Lowfat Milk,Milk and Milk Products</v>
      </c>
      <c r="C491" s="8" t="str">
        <f>VLOOKUP(A491,'Food Encyclopedia'!$C$2:$K$999,6)</f>
        <v>Milk and Milk Products</v>
      </c>
      <c r="D491" s="8" t="str">
        <f>VLOOKUP(A491,'Food Encyclopedia'!$C$2:$K$999,7)</f>
        <v>Dairy</v>
      </c>
      <c r="E491" s="8">
        <f>VLOOKUP(A491,'Absolute Total Monosaccharide C'!$E$2:$T$999,3)</f>
        <v>0.217948</v>
      </c>
      <c r="F491" s="8">
        <f>VLOOKUP(A491,'Absolute Total Monosaccharide C'!$E$2:$T$999,4)</f>
        <v>0.144932</v>
      </c>
      <c r="G491" s="8">
        <f>VLOOKUP(A491,'Absolute Total Monosaccharide C'!$E$2:$T$999,5)</f>
        <v>0</v>
      </c>
      <c r="H491" s="8">
        <f>VLOOKUP(A491,'Absolute Total Monosaccharide C'!$E$2:$T$999,6)</f>
        <v>0.000101</v>
      </c>
      <c r="I491" s="110">
        <f>VLOOKUP(A491,'Absolute Total Monosaccharide C'!$E$2:$T$999,7)</f>
        <v>0.000766</v>
      </c>
      <c r="J491" s="8">
        <f>VLOOKUP(A491,'Absolute Total Monosaccharide C'!$E$2:$T$999,8)</f>
        <v>0</v>
      </c>
      <c r="K491" s="8">
        <f>VLOOKUP(A491,'Absolute Total Monosaccharide C'!$E$2:$T$999,9)</f>
        <v>0.00017</v>
      </c>
      <c r="L491" s="8">
        <f>VLOOKUP(A491,'Absolute Total Monosaccharide C'!$E$2:$T$999,10)</f>
        <v>0</v>
      </c>
      <c r="M491" s="8">
        <f>VLOOKUP(A491,'Absolute Total Monosaccharide C'!$E$2:$T$999,11)</f>
        <v>0.000435</v>
      </c>
      <c r="N491" s="8">
        <f>VLOOKUP(A491,'Absolute Total Monosaccharide C'!$E$2:$T$999,12)</f>
        <v>0</v>
      </c>
      <c r="O491" s="8">
        <f>VLOOKUP(A491,'Absolute Total Monosaccharide C'!$E$2:$T$999,13)</f>
        <v>0</v>
      </c>
      <c r="P491" s="8">
        <f>VLOOKUP(A491,'Absolute Total Monosaccharide C'!$E$2:$T$999,14)</f>
        <v>0.001155</v>
      </c>
      <c r="Q491" s="8">
        <f>VLOOKUP(A491,'Absolute Total Monosaccharide C'!$E$2:$T$999,15)</f>
        <v>0</v>
      </c>
      <c r="R491" s="8">
        <f>VLOOKUP(A491,'Absolute Total Monosaccharide C'!$E$2:$T$999,16)</f>
        <v>0</v>
      </c>
      <c r="S491" s="110">
        <f>VLOOKUP(A491,'Absolute Total Monosaccharide C'!$E$2:$T$999,2)</f>
        <v>10.17</v>
      </c>
      <c r="T491" s="2">
        <v>0.594701838</v>
      </c>
      <c r="U491" s="8">
        <f t="shared" si="1"/>
        <v>0.000867</v>
      </c>
      <c r="V491" s="2">
        <f t="shared" si="2"/>
        <v>676</v>
      </c>
      <c r="W491" s="8">
        <f t="shared" si="3"/>
        <v>617</v>
      </c>
      <c r="X491" s="8">
        <f t="shared" si="4"/>
        <v>619</v>
      </c>
      <c r="Y491" s="8">
        <f t="shared" si="5"/>
        <v>504</v>
      </c>
      <c r="Z491" s="8">
        <f t="shared" si="6"/>
        <v>516</v>
      </c>
      <c r="AA491" s="8">
        <f t="shared" si="7"/>
        <v>1236</v>
      </c>
      <c r="AB491" s="8">
        <f t="shared" si="8"/>
        <v>1121</v>
      </c>
    </row>
    <row r="492" hidden="1">
      <c r="A492" s="2" t="s">
        <v>1144</v>
      </c>
      <c r="B492" s="8" t="str">
        <f>VLOOKUP(A492,'Food Encyclopedia'!$C$2:$K$999,3)&amp;","&amp;VLOOKUP(A492,'Food Encyclopedia'!$C$2:$K$999,4)&amp;","&amp;VLOOKUP(A492,'Food Encyclopedia'!$C$2:$K$999,5)&amp;","&amp;VLOOKUP(A492,'Food Encyclopedia'!$C$2:$K$999,6)</f>
        <v>Cereal, rice, commercial product, fresh,Gerber,Singel grain cereal: Rice Supported Sitter (1st Food),Grain Products</v>
      </c>
      <c r="C492" s="8" t="str">
        <f>VLOOKUP(A492,'Food Encyclopedia'!$C$2:$K$999,6)</f>
        <v>Grain Products</v>
      </c>
      <c r="D492" s="8" t="str">
        <f>VLOOKUP(A492,'Food Encyclopedia'!$C$2:$K$999,7)</f>
        <v>Cereal</v>
      </c>
      <c r="E492" s="8">
        <f>VLOOKUP(A492,'Absolute Total Monosaccharide C'!$E$2:$T$999,3)</f>
        <v>0.802328</v>
      </c>
      <c r="F492" s="8">
        <f>VLOOKUP(A492,'Absolute Total Monosaccharide C'!$E$2:$T$999,4)</f>
        <v>0.00195</v>
      </c>
      <c r="G492" s="8">
        <f>VLOOKUP(A492,'Absolute Total Monosaccharide C'!$E$2:$T$999,5)</f>
        <v>0.005765</v>
      </c>
      <c r="H492" s="8">
        <f>VLOOKUP(A492,'Absolute Total Monosaccharide C'!$E$2:$T$999,6)</f>
        <v>0.00051</v>
      </c>
      <c r="I492" s="110">
        <f>VLOOKUP(A492,'Absolute Total Monosaccharide C'!$E$2:$T$999,7)</f>
        <v>0.003813</v>
      </c>
      <c r="J492" s="8">
        <f>VLOOKUP(A492,'Absolute Total Monosaccharide C'!$E$2:$T$999,8)</f>
        <v>0.000357</v>
      </c>
      <c r="K492" s="111">
        <f>VLOOKUP(A492,'Absolute Total Monosaccharide C'!$E$2:$T$999,9)</f>
        <v>0.0000231</v>
      </c>
      <c r="L492" s="111">
        <f>VLOOKUP(A492,'Absolute Total Monosaccharide C'!$E$2:$T$999,10)</f>
        <v>0.0000161</v>
      </c>
      <c r="M492" s="111">
        <f>VLOOKUP(A492,'Absolute Total Monosaccharide C'!$E$2:$T$999,11)</f>
        <v>0.0000918</v>
      </c>
      <c r="N492" s="8">
        <f>VLOOKUP(A492,'Absolute Total Monosaccharide C'!$E$2:$T$999,12)</f>
        <v>0</v>
      </c>
      <c r="O492" s="8">
        <f>VLOOKUP(A492,'Absolute Total Monosaccharide C'!$E$2:$T$999,13)</f>
        <v>0</v>
      </c>
      <c r="P492" s="8">
        <f>VLOOKUP(A492,'Absolute Total Monosaccharide C'!$E$2:$T$999,14)</f>
        <v>0.000603</v>
      </c>
      <c r="Q492" s="8">
        <f>VLOOKUP(A492,'Absolute Total Monosaccharide C'!$E$2:$T$999,15)</f>
        <v>0</v>
      </c>
      <c r="R492" s="8">
        <f>VLOOKUP(A492,'Absolute Total Monosaccharide C'!$E$2:$T$999,16)</f>
        <v>0.00041</v>
      </c>
      <c r="S492" s="110">
        <f>VLOOKUP(A492,'Absolute Total Monosaccharide C'!$E$2:$T$999,2)</f>
        <v>10.27</v>
      </c>
      <c r="U492" s="8">
        <f t="shared" si="1"/>
        <v>0.004323</v>
      </c>
      <c r="V492" s="2">
        <f t="shared" si="2"/>
        <v>626</v>
      </c>
      <c r="W492" s="8">
        <f t="shared" si="3"/>
        <v>549</v>
      </c>
      <c r="X492" s="8">
        <f t="shared" si="4"/>
        <v>608</v>
      </c>
      <c r="Y492" s="8">
        <f t="shared" si="5"/>
        <v>561</v>
      </c>
      <c r="Z492" s="8">
        <f t="shared" si="6"/>
        <v>614</v>
      </c>
      <c r="AA492" s="8">
        <f t="shared" si="7"/>
        <v>1157</v>
      </c>
      <c r="AB492" s="8">
        <f t="shared" si="8"/>
        <v>1110</v>
      </c>
    </row>
    <row r="493" hidden="1">
      <c r="A493" s="2" t="s">
        <v>1500</v>
      </c>
      <c r="B493" s="8" t="str">
        <f>VLOOKUP(A493,'Food Encyclopedia'!$C$2:$K$999,3)&amp;","&amp;VLOOKUP(A493,'Food Encyclopedia'!$C$2:$K$999,4)&amp;","&amp;VLOOKUP(A493,'Food Encyclopedia'!$C$2:$K$999,5)&amp;","&amp;VLOOKUP(A493,'Food Encyclopedia'!$C$2:$K$999,6)</f>
        <v>cookie, chocolate chip, NA, fresh,Trader Joe's,Chocolate Chip Cookie Dunkers,Grain Products</v>
      </c>
      <c r="C493" s="8" t="str">
        <f>VLOOKUP(A493,'Food Encyclopedia'!$C$2:$K$999,6)</f>
        <v>Grain Products</v>
      </c>
      <c r="D493" s="8" t="str">
        <f>VLOOKUP(A493,'Food Encyclopedia'!$C$2:$K$999,7)</f>
        <v>Snack</v>
      </c>
      <c r="E493" s="8">
        <f>VLOOKUP(A493,'Absolute Total Monosaccharide C'!$E$2:$T$999,3)</f>
        <v>0.458817</v>
      </c>
      <c r="F493" s="8">
        <f>VLOOKUP(A493,'Absolute Total Monosaccharide C'!$E$2:$T$999,4)</f>
        <v>0.001416</v>
      </c>
      <c r="G493" s="8">
        <f>VLOOKUP(A493,'Absolute Total Monosaccharide C'!$E$2:$T$999,5)</f>
        <v>0.033797</v>
      </c>
      <c r="H493" s="8">
        <f>VLOOKUP(A493,'Absolute Total Monosaccharide C'!$E$2:$T$999,6)</f>
        <v>0.003155</v>
      </c>
      <c r="I493" s="110">
        <f>VLOOKUP(A493,'Absolute Total Monosaccharide C'!$E$2:$T$999,7)</f>
        <v>0.004972</v>
      </c>
      <c r="J493" s="8">
        <f>VLOOKUP(A493,'Absolute Total Monosaccharide C'!$E$2:$T$999,8)</f>
        <v>0.0007</v>
      </c>
      <c r="K493" s="111">
        <f>VLOOKUP(A493,'Absolute Total Monosaccharide C'!$E$2:$T$999,9)</f>
        <v>0.0000425</v>
      </c>
      <c r="L493" s="111">
        <f>VLOOKUP(A493,'Absolute Total Monosaccharide C'!$E$2:$T$999,10)</f>
        <v>0.0000333</v>
      </c>
      <c r="M493" s="8">
        <f>VLOOKUP(A493,'Absolute Total Monosaccharide C'!$E$2:$T$999,11)</f>
        <v>0</v>
      </c>
      <c r="N493" s="8">
        <f>VLOOKUP(A493,'Absolute Total Monosaccharide C'!$E$2:$T$999,12)</f>
        <v>0</v>
      </c>
      <c r="O493" s="8">
        <f>VLOOKUP(A493,'Absolute Total Monosaccharide C'!$E$2:$T$999,13)</f>
        <v>0</v>
      </c>
      <c r="P493" s="8">
        <f>VLOOKUP(A493,'Absolute Total Monosaccharide C'!$E$2:$T$999,14)</f>
        <v>0.002416</v>
      </c>
      <c r="Q493" s="8">
        <f>VLOOKUP(A493,'Absolute Total Monosaccharide C'!$E$2:$T$999,15)</f>
        <v>0</v>
      </c>
      <c r="R493" s="8">
        <f>VLOOKUP(A493,'Absolute Total Monosaccharide C'!$E$2:$T$999,16)</f>
        <v>0.000233</v>
      </c>
      <c r="S493" s="110">
        <f>VLOOKUP(A493,'Absolute Total Monosaccharide C'!$E$2:$T$999,2)</f>
        <v>9.845</v>
      </c>
      <c r="U493" s="8">
        <f t="shared" si="1"/>
        <v>0.008127</v>
      </c>
      <c r="V493" s="2">
        <f t="shared" si="2"/>
        <v>558</v>
      </c>
      <c r="W493" s="8">
        <f t="shared" si="3"/>
        <v>515</v>
      </c>
      <c r="X493" s="8">
        <f t="shared" si="4"/>
        <v>463</v>
      </c>
      <c r="Y493" s="8">
        <f t="shared" si="5"/>
        <v>589</v>
      </c>
      <c r="Z493" s="8">
        <f t="shared" si="6"/>
        <v>594</v>
      </c>
      <c r="AA493" s="8">
        <f t="shared" si="7"/>
        <v>978</v>
      </c>
      <c r="AB493" s="8">
        <f t="shared" si="8"/>
        <v>1104</v>
      </c>
    </row>
    <row r="494" hidden="1">
      <c r="A494" s="2" t="s">
        <v>1118</v>
      </c>
      <c r="B494" s="8" t="str">
        <f>VLOOKUP(A494,'Food Encyclopedia'!$C$2:$K$999,3)&amp;","&amp;VLOOKUP(A494,'Food Encyclopedia'!$C$2:$K$999,4)&amp;","&amp;VLOOKUP(A494,'Food Encyclopedia'!$C$2:$K$999,5)&amp;","&amp;VLOOKUP(A494,'Food Encyclopedia'!$C$2:$K$999,6)</f>
        <v>Rice, white, NA, pre-cooked,Minute,,Grain Products</v>
      </c>
      <c r="C494" s="8" t="str">
        <f>VLOOKUP(A494,'Food Encyclopedia'!$C$2:$K$999,6)</f>
        <v>Grain Products</v>
      </c>
      <c r="D494" s="8" t="str">
        <f>VLOOKUP(A494,'Food Encyclopedia'!$C$2:$K$999,7)</f>
        <v>Grains</v>
      </c>
      <c r="E494" s="8">
        <f>VLOOKUP(A494,'Absolute Total Monosaccharide C'!$E$2:$T$999,3)</f>
        <v>0.928609</v>
      </c>
      <c r="F494" s="8">
        <f>VLOOKUP(A494,'Absolute Total Monosaccharide C'!$E$2:$T$999,4)</f>
        <v>0.005977</v>
      </c>
      <c r="G494" s="8">
        <f>VLOOKUP(A494,'Absolute Total Monosaccharide C'!$E$2:$T$999,5)</f>
        <v>0</v>
      </c>
      <c r="H494" s="8">
        <f>VLOOKUP(A494,'Absolute Total Monosaccharide C'!$E$2:$T$999,6)</f>
        <v>0.001266</v>
      </c>
      <c r="I494" s="110">
        <f>VLOOKUP(A494,'Absolute Total Monosaccharide C'!$E$2:$T$999,7)</f>
        <v>0.001942</v>
      </c>
      <c r="J494" s="8">
        <f>VLOOKUP(A494,'Absolute Total Monosaccharide C'!$E$2:$T$999,8)</f>
        <v>0</v>
      </c>
      <c r="K494" s="111">
        <f>VLOOKUP(A494,'Absolute Total Monosaccharide C'!$E$2:$T$999,9)</f>
        <v>0.0000549</v>
      </c>
      <c r="L494" s="8">
        <f>VLOOKUP(A494,'Absolute Total Monosaccharide C'!$E$2:$T$999,10)</f>
        <v>0</v>
      </c>
      <c r="M494" s="8">
        <f>VLOOKUP(A494,'Absolute Total Monosaccharide C'!$E$2:$T$999,11)</f>
        <v>0.000155</v>
      </c>
      <c r="N494" s="8">
        <f>VLOOKUP(A494,'Absolute Total Monosaccharide C'!$E$2:$T$999,12)</f>
        <v>0</v>
      </c>
      <c r="O494" s="8">
        <f>VLOOKUP(A494,'Absolute Total Monosaccharide C'!$E$2:$T$999,13)</f>
        <v>0</v>
      </c>
      <c r="P494" s="8">
        <f>VLOOKUP(A494,'Absolute Total Monosaccharide C'!$E$2:$T$999,14)</f>
        <v>0.000607</v>
      </c>
      <c r="Q494" s="8">
        <f>VLOOKUP(A494,'Absolute Total Monosaccharide C'!$E$2:$T$999,15)</f>
        <v>0</v>
      </c>
      <c r="R494" s="8">
        <f>VLOOKUP(A494,'Absolute Total Monosaccharide C'!$E$2:$T$999,16)</f>
        <v>0</v>
      </c>
      <c r="S494" s="110">
        <f>VLOOKUP(A494,'Absolute Total Monosaccharide C'!$E$2:$T$999,2)</f>
        <v>10.01</v>
      </c>
      <c r="U494" s="8">
        <f t="shared" si="1"/>
        <v>0.003208</v>
      </c>
      <c r="V494" s="2">
        <f t="shared" si="2"/>
        <v>652</v>
      </c>
      <c r="W494" s="8">
        <f t="shared" si="3"/>
        <v>597</v>
      </c>
      <c r="X494" s="8">
        <f t="shared" si="4"/>
        <v>577</v>
      </c>
      <c r="Y494" s="8">
        <f t="shared" si="5"/>
        <v>539</v>
      </c>
      <c r="Z494" s="8">
        <f t="shared" si="6"/>
        <v>577</v>
      </c>
      <c r="AA494" s="8">
        <f t="shared" si="7"/>
        <v>1174</v>
      </c>
      <c r="AB494" s="8">
        <f t="shared" si="8"/>
        <v>1136</v>
      </c>
    </row>
    <row r="495" hidden="1">
      <c r="A495" s="2" t="s">
        <v>1175</v>
      </c>
      <c r="B495" s="8" t="str">
        <f>VLOOKUP(A495,'Food Encyclopedia'!$C$2:$K$999,3)&amp;","&amp;VLOOKUP(A495,'Food Encyclopedia'!$C$2:$K$999,4)&amp;","&amp;VLOOKUP(A495,'Food Encyclopedia'!$C$2:$K$999,5)&amp;","&amp;VLOOKUP(A495,'Food Encyclopedia'!$C$2:$K$999,6)</f>
        <v>Pasta, spaghetti (whole wheat), NA , dried,Barilla,,Grain Products</v>
      </c>
      <c r="C495" s="8" t="str">
        <f>VLOOKUP(A495,'Food Encyclopedia'!$C$2:$K$999,6)</f>
        <v>Grain Products</v>
      </c>
      <c r="D495" s="8" t="str">
        <f>VLOOKUP(A495,'Food Encyclopedia'!$C$2:$K$999,7)</f>
        <v>Pasta</v>
      </c>
      <c r="E495" s="8">
        <f>VLOOKUP(A495,'Absolute Total Monosaccharide C'!$E$2:$T$999,3)</f>
        <v>0.915077</v>
      </c>
      <c r="F495" s="8">
        <f>VLOOKUP(A495,'Absolute Total Monosaccharide C'!$E$2:$T$999,4)</f>
        <v>0.004658</v>
      </c>
      <c r="G495" s="8">
        <f>VLOOKUP(A495,'Absolute Total Monosaccharide C'!$E$2:$T$999,5)</f>
        <v>0</v>
      </c>
      <c r="H495" s="8">
        <f>VLOOKUP(A495,'Absolute Total Monosaccharide C'!$E$2:$T$999,6)</f>
        <v>0.001364</v>
      </c>
      <c r="I495" s="110">
        <f>VLOOKUP(A495,'Absolute Total Monosaccharide C'!$E$2:$T$999,7)</f>
        <v>0.002737</v>
      </c>
      <c r="J495" s="8">
        <f>VLOOKUP(A495,'Absolute Total Monosaccharide C'!$E$2:$T$999,8)</f>
        <v>0</v>
      </c>
      <c r="K495" s="8">
        <f>VLOOKUP(A495,'Absolute Total Monosaccharide C'!$E$2:$T$999,9)</f>
        <v>0.000105</v>
      </c>
      <c r="L495" s="8">
        <f>VLOOKUP(A495,'Absolute Total Monosaccharide C'!$E$2:$T$999,10)</f>
        <v>0</v>
      </c>
      <c r="M495" s="8">
        <f>VLOOKUP(A495,'Absolute Total Monosaccharide C'!$E$2:$T$999,11)</f>
        <v>0.000115</v>
      </c>
      <c r="N495" s="8">
        <f>VLOOKUP(A495,'Absolute Total Monosaccharide C'!$E$2:$T$999,12)</f>
        <v>0</v>
      </c>
      <c r="O495" s="8">
        <f>VLOOKUP(A495,'Absolute Total Monosaccharide C'!$E$2:$T$999,13)</f>
        <v>0</v>
      </c>
      <c r="P495" s="8">
        <f>VLOOKUP(A495,'Absolute Total Monosaccharide C'!$E$2:$T$999,14)</f>
        <v>0.001375</v>
      </c>
      <c r="Q495" s="8">
        <f>VLOOKUP(A495,'Absolute Total Monosaccharide C'!$E$2:$T$999,15)</f>
        <v>0</v>
      </c>
      <c r="R495" s="8">
        <f>VLOOKUP(A495,'Absolute Total Monosaccharide C'!$E$2:$T$999,16)</f>
        <v>0</v>
      </c>
      <c r="S495" s="110">
        <f>VLOOKUP(A495,'Absolute Total Monosaccharide C'!$E$2:$T$999,2)</f>
        <v>10.12</v>
      </c>
      <c r="U495" s="8">
        <f t="shared" si="1"/>
        <v>0.004101</v>
      </c>
      <c r="V495" s="2">
        <f t="shared" si="2"/>
        <v>633</v>
      </c>
      <c r="W495" s="8">
        <f t="shared" si="3"/>
        <v>581</v>
      </c>
      <c r="X495" s="8">
        <f t="shared" si="4"/>
        <v>571</v>
      </c>
      <c r="Y495" s="8">
        <f t="shared" si="5"/>
        <v>551</v>
      </c>
      <c r="Z495" s="8">
        <f t="shared" si="6"/>
        <v>540</v>
      </c>
      <c r="AA495" s="8">
        <f t="shared" si="7"/>
        <v>1152</v>
      </c>
      <c r="AB495" s="8">
        <f t="shared" si="8"/>
        <v>1132</v>
      </c>
    </row>
    <row r="496" hidden="1">
      <c r="A496" s="2" t="s">
        <v>1507</v>
      </c>
      <c r="B496" s="8" t="str">
        <f>VLOOKUP(A496,'Food Encyclopedia'!$C$2:$K$999,3)&amp;","&amp;VLOOKUP(A496,'Food Encyclopedia'!$C$2:$K$999,4)&amp;","&amp;VLOOKUP(A496,'Food Encyclopedia'!$C$2:$K$999,5)&amp;","&amp;VLOOKUP(A496,'Food Encyclopedia'!$C$2:$K$999,6)</f>
        <v>crackers, cheese, NA, fresh,Trader Joe's,Organic Mini Cheese Sandwich Crackers,Grain Products</v>
      </c>
      <c r="C496" s="8" t="str">
        <f>VLOOKUP(A496,'Food Encyclopedia'!$C$2:$K$999,6)</f>
        <v>Grain Products</v>
      </c>
      <c r="D496" s="8" t="str">
        <f>VLOOKUP(A496,'Food Encyclopedia'!$C$2:$K$999,7)</f>
        <v>Snack</v>
      </c>
      <c r="E496" s="8">
        <f>VLOOKUP(A496,'Absolute Total Monosaccharide C'!$E$2:$T$999,3)</f>
        <v>0.54241</v>
      </c>
      <c r="F496" s="8">
        <f>VLOOKUP(A496,'Absolute Total Monosaccharide C'!$E$2:$T$999,4)</f>
        <v>0.014696</v>
      </c>
      <c r="G496" s="8">
        <f>VLOOKUP(A496,'Absolute Total Monosaccharide C'!$E$2:$T$999,5)</f>
        <v>0.012233</v>
      </c>
      <c r="H496" s="8">
        <f>VLOOKUP(A496,'Absolute Total Monosaccharide C'!$E$2:$T$999,6)</f>
        <v>0.003354</v>
      </c>
      <c r="I496" s="110">
        <f>VLOOKUP(A496,'Absolute Total Monosaccharide C'!$E$2:$T$999,7)</f>
        <v>0.004475</v>
      </c>
      <c r="J496" s="8">
        <f>VLOOKUP(A496,'Absolute Total Monosaccharide C'!$E$2:$T$999,8)</f>
        <v>0.000383</v>
      </c>
      <c r="K496" s="111">
        <f>VLOOKUP(A496,'Absolute Total Monosaccharide C'!$E$2:$T$999,9)</f>
        <v>0.0000151</v>
      </c>
      <c r="L496" s="111">
        <f>VLOOKUP(A496,'Absolute Total Monosaccharide C'!$E$2:$T$999,10)</f>
        <v>0.0000243</v>
      </c>
      <c r="M496" s="8">
        <f>VLOOKUP(A496,'Absolute Total Monosaccharide C'!$E$2:$T$999,11)</f>
        <v>0</v>
      </c>
      <c r="N496" s="8">
        <f>VLOOKUP(A496,'Absolute Total Monosaccharide C'!$E$2:$T$999,12)</f>
        <v>0</v>
      </c>
      <c r="O496" s="8">
        <f>VLOOKUP(A496,'Absolute Total Monosaccharide C'!$E$2:$T$999,13)</f>
        <v>0</v>
      </c>
      <c r="P496" s="8">
        <f>VLOOKUP(A496,'Absolute Total Monosaccharide C'!$E$2:$T$999,14)</f>
        <v>0.000834</v>
      </c>
      <c r="Q496" s="8">
        <f>VLOOKUP(A496,'Absolute Total Monosaccharide C'!$E$2:$T$999,15)</f>
        <v>0</v>
      </c>
      <c r="R496" s="8">
        <f>VLOOKUP(A496,'Absolute Total Monosaccharide C'!$E$2:$T$999,16)</f>
        <v>0.000223</v>
      </c>
      <c r="S496" s="110">
        <f>VLOOKUP(A496,'Absolute Total Monosaccharide C'!$E$2:$T$999,2)</f>
        <v>10.884</v>
      </c>
      <c r="U496" s="8">
        <f t="shared" si="1"/>
        <v>0.007829</v>
      </c>
      <c r="V496" s="2">
        <f t="shared" si="2"/>
        <v>569</v>
      </c>
      <c r="W496" s="8">
        <f t="shared" si="3"/>
        <v>532</v>
      </c>
      <c r="X496" s="8">
        <f t="shared" si="4"/>
        <v>445</v>
      </c>
      <c r="Y496" s="8">
        <f t="shared" si="5"/>
        <v>589</v>
      </c>
      <c r="Z496" s="8">
        <f t="shared" si="6"/>
        <v>622</v>
      </c>
      <c r="AA496" s="8">
        <f t="shared" si="7"/>
        <v>977</v>
      </c>
      <c r="AB496" s="8">
        <f t="shared" si="8"/>
        <v>1121</v>
      </c>
    </row>
    <row r="497" hidden="1">
      <c r="A497" s="2" t="s">
        <v>1119</v>
      </c>
      <c r="B497" s="8" t="str">
        <f>VLOOKUP(A497,'Food Encyclopedia'!$C$2:$K$999,3)&amp;","&amp;VLOOKUP(A497,'Food Encyclopedia'!$C$2:$K$999,4)&amp;","&amp;VLOOKUP(A497,'Food Encyclopedia'!$C$2:$K$999,5)&amp;","&amp;VLOOKUP(A497,'Food Encyclopedia'!$C$2:$K$999,6)</f>
        <v>Rice, enriched long white, NA, fresh,Mahatma,,Grain Products</v>
      </c>
      <c r="C497" s="8" t="str">
        <f>VLOOKUP(A497,'Food Encyclopedia'!$C$2:$K$999,6)</f>
        <v>Grain Products</v>
      </c>
      <c r="D497" s="8" t="str">
        <f>VLOOKUP(A497,'Food Encyclopedia'!$C$2:$K$999,7)</f>
        <v>Grains</v>
      </c>
      <c r="E497" s="8">
        <f>VLOOKUP(A497,'Absolute Total Monosaccharide C'!$E$2:$T$999,3)</f>
        <v>0.928994</v>
      </c>
      <c r="F497" s="8">
        <f>VLOOKUP(A497,'Absolute Total Monosaccharide C'!$E$2:$T$999,4)</f>
        <v>0.004487</v>
      </c>
      <c r="G497" s="8">
        <f>VLOOKUP(A497,'Absolute Total Monosaccharide C'!$E$2:$T$999,5)</f>
        <v>0</v>
      </c>
      <c r="H497" s="8">
        <f>VLOOKUP(A497,'Absolute Total Monosaccharide C'!$E$2:$T$999,6)</f>
        <v>0.001812</v>
      </c>
      <c r="I497" s="110">
        <f>VLOOKUP(A497,'Absolute Total Monosaccharide C'!$E$2:$T$999,7)</f>
        <v>0.002368</v>
      </c>
      <c r="J497" s="8">
        <f>VLOOKUP(A497,'Absolute Total Monosaccharide C'!$E$2:$T$999,8)</f>
        <v>0</v>
      </c>
      <c r="K497" s="111">
        <f>VLOOKUP(A497,'Absolute Total Monosaccharide C'!$E$2:$T$999,9)</f>
        <v>0.0000382</v>
      </c>
      <c r="L497" s="8">
        <f>VLOOKUP(A497,'Absolute Total Monosaccharide C'!$E$2:$T$999,10)</f>
        <v>0</v>
      </c>
      <c r="M497" s="8">
        <f>VLOOKUP(A497,'Absolute Total Monosaccharide C'!$E$2:$T$999,11)</f>
        <v>0.000126</v>
      </c>
      <c r="N497" s="8">
        <f>VLOOKUP(A497,'Absolute Total Monosaccharide C'!$E$2:$T$999,12)</f>
        <v>0</v>
      </c>
      <c r="O497" s="8">
        <f>VLOOKUP(A497,'Absolute Total Monosaccharide C'!$E$2:$T$999,13)</f>
        <v>0</v>
      </c>
      <c r="P497" s="8">
        <f>VLOOKUP(A497,'Absolute Total Monosaccharide C'!$E$2:$T$999,14)</f>
        <v>0.001304</v>
      </c>
      <c r="Q497" s="8">
        <f>VLOOKUP(A497,'Absolute Total Monosaccharide C'!$E$2:$T$999,15)</f>
        <v>0</v>
      </c>
      <c r="R497" s="8">
        <f>VLOOKUP(A497,'Absolute Total Monosaccharide C'!$E$2:$T$999,16)</f>
        <v>0</v>
      </c>
      <c r="S497" s="110">
        <f>VLOOKUP(A497,'Absolute Total Monosaccharide C'!$E$2:$T$999,2)</f>
        <v>10.02</v>
      </c>
      <c r="U497" s="8">
        <f t="shared" si="1"/>
        <v>0.00418</v>
      </c>
      <c r="V497" s="2">
        <f t="shared" si="2"/>
        <v>629</v>
      </c>
      <c r="W497" s="8">
        <f t="shared" si="3"/>
        <v>591</v>
      </c>
      <c r="X497" s="8">
        <f t="shared" si="4"/>
        <v>542</v>
      </c>
      <c r="Y497" s="8">
        <f t="shared" si="5"/>
        <v>547</v>
      </c>
      <c r="Z497" s="8">
        <f t="shared" si="6"/>
        <v>599</v>
      </c>
      <c r="AA497" s="8">
        <f t="shared" si="7"/>
        <v>1133</v>
      </c>
      <c r="AB497" s="8">
        <f t="shared" si="8"/>
        <v>1138</v>
      </c>
    </row>
    <row r="498" hidden="1">
      <c r="A498" s="2" t="s">
        <v>715</v>
      </c>
      <c r="B498" s="8" t="str">
        <f>VLOOKUP(A498,'Food Encyclopedia'!$C$2:$K$999,3)&amp;","&amp;VLOOKUP(A498,'Food Encyclopedia'!$C$2:$K$999,4)&amp;","&amp;VLOOKUP(A498,'Food Encyclopedia'!$C$2:$K$999,5)&amp;","&amp;VLOOKUP(A498,'Food Encyclopedia'!$C$2:$K$999,6)</f>
        <v>Cereal, rice, NA, packed,Chex,,Grain Products</v>
      </c>
      <c r="C498" s="8" t="str">
        <f>VLOOKUP(A498,'Food Encyclopedia'!$C$2:$K$999,6)</f>
        <v>Grain Products</v>
      </c>
      <c r="D498" s="8" t="str">
        <f>VLOOKUP(A498,'Food Encyclopedia'!$C$2:$K$999,7)</f>
        <v>Cereal</v>
      </c>
      <c r="E498" s="8">
        <f>VLOOKUP(A498,'Absolute Total Monosaccharide C'!$E$2:$T$999,3)</f>
        <v>0.825131</v>
      </c>
      <c r="F498" s="8">
        <f>VLOOKUP(A498,'Absolute Total Monosaccharide C'!$E$2:$T$999,4)</f>
        <v>0.003698</v>
      </c>
      <c r="G498" s="8">
        <f>VLOOKUP(A498,'Absolute Total Monosaccharide C'!$E$2:$T$999,5)</f>
        <v>0.001793</v>
      </c>
      <c r="H498" s="8">
        <f>VLOOKUP(A498,'Absolute Total Monosaccharide C'!$E$2:$T$999,6)</f>
        <v>0.003697</v>
      </c>
      <c r="I498" s="110">
        <f>VLOOKUP(A498,'Absolute Total Monosaccharide C'!$E$2:$T$999,7)</f>
        <v>0.00403</v>
      </c>
      <c r="J498" s="8">
        <f>VLOOKUP(A498,'Absolute Total Monosaccharide C'!$E$2:$T$999,8)</f>
        <v>0</v>
      </c>
      <c r="K498" s="111">
        <f>VLOOKUP(A498,'Absolute Total Monosaccharide C'!$E$2:$T$999,9)</f>
        <v>0.0000925</v>
      </c>
      <c r="L498" s="8">
        <f>VLOOKUP(A498,'Absolute Total Monosaccharide C'!$E$2:$T$999,10)</f>
        <v>0</v>
      </c>
      <c r="M498" s="111">
        <f>VLOOKUP(A498,'Absolute Total Monosaccharide C'!$E$2:$T$999,11)</f>
        <v>0.0000294</v>
      </c>
      <c r="N498" s="8">
        <f>VLOOKUP(A498,'Absolute Total Monosaccharide C'!$E$2:$T$999,12)</f>
        <v>0</v>
      </c>
      <c r="O498" s="8">
        <f>VLOOKUP(A498,'Absolute Total Monosaccharide C'!$E$2:$T$999,13)</f>
        <v>0</v>
      </c>
      <c r="P498" s="8">
        <f>VLOOKUP(A498,'Absolute Total Monosaccharide C'!$E$2:$T$999,14)</f>
        <v>0</v>
      </c>
      <c r="Q498" s="8">
        <f>VLOOKUP(A498,'Absolute Total Monosaccharide C'!$E$2:$T$999,15)</f>
        <v>0.000303</v>
      </c>
      <c r="R498" s="8">
        <f>VLOOKUP(A498,'Absolute Total Monosaccharide C'!$E$2:$T$999,16)</f>
        <v>0</v>
      </c>
      <c r="S498" s="110">
        <f>VLOOKUP(A498,'Absolute Total Monosaccharide C'!$E$2:$T$999,2)</f>
        <v>10.04</v>
      </c>
      <c r="T498" s="2">
        <v>1.003543018</v>
      </c>
      <c r="U498" s="8">
        <f t="shared" si="1"/>
        <v>0.007727</v>
      </c>
      <c r="V498" s="2">
        <f t="shared" si="2"/>
        <v>571</v>
      </c>
      <c r="W498" s="8">
        <f t="shared" si="3"/>
        <v>541</v>
      </c>
      <c r="X498" s="8">
        <f t="shared" si="4"/>
        <v>431</v>
      </c>
      <c r="Y498" s="8">
        <f t="shared" si="5"/>
        <v>585</v>
      </c>
      <c r="Z498" s="8">
        <f t="shared" si="6"/>
        <v>547</v>
      </c>
      <c r="AA498" s="8">
        <f t="shared" si="7"/>
        <v>972</v>
      </c>
      <c r="AB498" s="8">
        <f t="shared" si="8"/>
        <v>1126</v>
      </c>
    </row>
    <row r="499" hidden="1">
      <c r="A499" s="2" t="s">
        <v>674</v>
      </c>
      <c r="B499" s="8" t="str">
        <f>VLOOKUP(A499,'Food Encyclopedia'!$C$2:$K$999,3)&amp;","&amp;VLOOKUP(A499,'Food Encyclopedia'!$C$2:$K$999,4)&amp;","&amp;VLOOKUP(A499,'Food Encyclopedia'!$C$2:$K$999,5)&amp;","&amp;VLOOKUP(A499,'Food Encyclopedia'!$C$2:$K$999,6)</f>
        <v>Milk, oat, NA, carton,Chobani,Oat, plain,Grain Products</v>
      </c>
      <c r="C499" s="8" t="str">
        <f>VLOOKUP(A499,'Food Encyclopedia'!$C$2:$K$999,6)</f>
        <v>Grain Products</v>
      </c>
      <c r="D499" s="8" t="str">
        <f>VLOOKUP(A499,'Food Encyclopedia'!$C$2:$K$999,7)</f>
        <v>Dairy</v>
      </c>
      <c r="E499" s="8">
        <f>VLOOKUP(A499,'Absolute Total Monosaccharide C'!$E$2:$T$999,3)</f>
        <v>0.494583</v>
      </c>
      <c r="F499" s="8">
        <f>VLOOKUP(A499,'Absolute Total Monosaccharide C'!$E$2:$T$999,4)</f>
        <v>0</v>
      </c>
      <c r="G499" s="8">
        <f>VLOOKUP(A499,'Absolute Total Monosaccharide C'!$E$2:$T$999,5)</f>
        <v>0</v>
      </c>
      <c r="H499" s="8">
        <f>VLOOKUP(A499,'Absolute Total Monosaccharide C'!$E$2:$T$999,6)</f>
        <v>0.002268</v>
      </c>
      <c r="I499" s="110">
        <f>VLOOKUP(A499,'Absolute Total Monosaccharide C'!$E$2:$T$999,7)</f>
        <v>0.003295</v>
      </c>
      <c r="J499" s="8">
        <f>VLOOKUP(A499,'Absolute Total Monosaccharide C'!$E$2:$T$999,8)</f>
        <v>0</v>
      </c>
      <c r="K499" s="8">
        <f>VLOOKUP(A499,'Absolute Total Monosaccharide C'!$E$2:$T$999,9)</f>
        <v>0.000247</v>
      </c>
      <c r="L499" s="8">
        <f>VLOOKUP(A499,'Absolute Total Monosaccharide C'!$E$2:$T$999,10)</f>
        <v>0</v>
      </c>
      <c r="M499" s="111">
        <f>VLOOKUP(A499,'Absolute Total Monosaccharide C'!$E$2:$T$999,11)</f>
        <v>0.000053</v>
      </c>
      <c r="N499" s="8">
        <f>VLOOKUP(A499,'Absolute Total Monosaccharide C'!$E$2:$T$999,12)</f>
        <v>0</v>
      </c>
      <c r="O499" s="8">
        <f>VLOOKUP(A499,'Absolute Total Monosaccharide C'!$E$2:$T$999,13)</f>
        <v>0</v>
      </c>
      <c r="P499" s="8">
        <f>VLOOKUP(A499,'Absolute Total Monosaccharide C'!$E$2:$T$999,14)</f>
        <v>0.002095</v>
      </c>
      <c r="Q499" s="8">
        <f>VLOOKUP(A499,'Absolute Total Monosaccharide C'!$E$2:$T$999,15)</f>
        <v>0</v>
      </c>
      <c r="R499" s="8">
        <f>VLOOKUP(A499,'Absolute Total Monosaccharide C'!$E$2:$T$999,16)</f>
        <v>0</v>
      </c>
      <c r="S499" s="110">
        <f>VLOOKUP(A499,'Absolute Total Monosaccharide C'!$E$2:$T$999,2)</f>
        <v>10.09</v>
      </c>
      <c r="T499" s="2">
        <v>0.567218563</v>
      </c>
      <c r="U499" s="8">
        <f t="shared" si="1"/>
        <v>0.005563</v>
      </c>
      <c r="V499" s="2">
        <f t="shared" si="2"/>
        <v>603</v>
      </c>
      <c r="W499" s="8">
        <f t="shared" si="3"/>
        <v>561</v>
      </c>
      <c r="X499" s="8">
        <f t="shared" si="4"/>
        <v>509</v>
      </c>
      <c r="Y499" s="8">
        <f t="shared" si="5"/>
        <v>577</v>
      </c>
      <c r="Z499" s="8">
        <f t="shared" si="6"/>
        <v>496</v>
      </c>
      <c r="AA499" s="8">
        <f t="shared" si="7"/>
        <v>1070</v>
      </c>
      <c r="AB499" s="8">
        <f t="shared" si="8"/>
        <v>1138</v>
      </c>
    </row>
    <row r="500" hidden="1">
      <c r="A500" s="2" t="s">
        <v>718</v>
      </c>
      <c r="B500" s="8" t="str">
        <f>VLOOKUP(A500,'Food Encyclopedia'!$C$2:$K$999,3)&amp;","&amp;VLOOKUP(A500,'Food Encyclopedia'!$C$2:$K$999,4)&amp;","&amp;VLOOKUP(A500,'Food Encyclopedia'!$C$2:$K$999,5)&amp;","&amp;VLOOKUP(A500,'Food Encyclopedia'!$C$2:$K$999,6)</f>
        <v>Cereal, corn, NA, packed,Kellogg's ,Corn flakes,Grain Products</v>
      </c>
      <c r="C500" s="8" t="str">
        <f>VLOOKUP(A500,'Food Encyclopedia'!$C$2:$K$999,6)</f>
        <v>Grain Products</v>
      </c>
      <c r="D500" s="8" t="str">
        <f>VLOOKUP(A500,'Food Encyclopedia'!$C$2:$K$999,7)</f>
        <v>Cereal</v>
      </c>
      <c r="E500" s="8">
        <f>VLOOKUP(A500,'Absolute Total Monosaccharide C'!$E$2:$T$999,3)</f>
        <v>0.704411</v>
      </c>
      <c r="F500" s="8">
        <f>VLOOKUP(A500,'Absolute Total Monosaccharide C'!$E$2:$T$999,4)</f>
        <v>0.003037</v>
      </c>
      <c r="G500" s="8">
        <f>VLOOKUP(A500,'Absolute Total Monosaccharide C'!$E$2:$T$999,5)</f>
        <v>0</v>
      </c>
      <c r="H500" s="8">
        <f>VLOOKUP(A500,'Absolute Total Monosaccharide C'!$E$2:$T$999,6)</f>
        <v>0.001232</v>
      </c>
      <c r="I500" s="110">
        <f>VLOOKUP(A500,'Absolute Total Monosaccharide C'!$E$2:$T$999,7)</f>
        <v>0.002449</v>
      </c>
      <c r="J500" s="8">
        <f>VLOOKUP(A500,'Absolute Total Monosaccharide C'!$E$2:$T$999,8)</f>
        <v>0</v>
      </c>
      <c r="K500" s="111">
        <f>VLOOKUP(A500,'Absolute Total Monosaccharide C'!$E$2:$T$999,9)</f>
        <v>0.0000251</v>
      </c>
      <c r="L500" s="8">
        <f>VLOOKUP(A500,'Absolute Total Monosaccharide C'!$E$2:$T$999,10)</f>
        <v>0</v>
      </c>
      <c r="M500" s="111">
        <f>VLOOKUP(A500,'Absolute Total Monosaccharide C'!$E$2:$T$999,11)</f>
        <v>0.0000586</v>
      </c>
      <c r="N500" s="8">
        <f>VLOOKUP(A500,'Absolute Total Monosaccharide C'!$E$2:$T$999,12)</f>
        <v>0</v>
      </c>
      <c r="O500" s="8">
        <f>VLOOKUP(A500,'Absolute Total Monosaccharide C'!$E$2:$T$999,13)</f>
        <v>0</v>
      </c>
      <c r="P500" s="8">
        <f>VLOOKUP(A500,'Absolute Total Monosaccharide C'!$E$2:$T$999,14)</f>
        <v>0</v>
      </c>
      <c r="Q500" s="111">
        <f>VLOOKUP(A500,'Absolute Total Monosaccharide C'!$E$2:$T$999,15)</f>
        <v>0</v>
      </c>
      <c r="R500" s="8">
        <f>VLOOKUP(A500,'Absolute Total Monosaccharide C'!$E$2:$T$999,16)</f>
        <v>0</v>
      </c>
      <c r="S500" s="110">
        <f>VLOOKUP(A500,'Absolute Total Monosaccharide C'!$E$2:$T$999,2)</f>
        <v>10.49</v>
      </c>
      <c r="T500" s="2">
        <v>0.972380689</v>
      </c>
      <c r="U500" s="8">
        <f t="shared" si="1"/>
        <v>0.003681</v>
      </c>
      <c r="V500" s="2">
        <f t="shared" si="2"/>
        <v>642</v>
      </c>
      <c r="W500" s="8">
        <f t="shared" si="3"/>
        <v>589</v>
      </c>
      <c r="X500" s="8">
        <f t="shared" si="4"/>
        <v>579</v>
      </c>
      <c r="Y500" s="8">
        <f t="shared" si="5"/>
        <v>575</v>
      </c>
      <c r="Z500" s="8">
        <f t="shared" si="6"/>
        <v>611</v>
      </c>
      <c r="AA500" s="8">
        <f t="shared" si="7"/>
        <v>1168</v>
      </c>
      <c r="AB500" s="8">
        <f t="shared" si="8"/>
        <v>1164</v>
      </c>
    </row>
    <row r="501" hidden="1">
      <c r="A501" s="2" t="s">
        <v>1391</v>
      </c>
      <c r="B501" s="8" t="str">
        <f>VLOOKUP(A501,'Food Encyclopedia'!$C$2:$K$999,3)&amp;","&amp;VLOOKUP(A501,'Food Encyclopedia'!$C$2:$K$999,4)&amp;","&amp;VLOOKUP(A501,'Food Encyclopedia'!$C$2:$K$999,5)&amp;","&amp;VLOOKUP(A501,'Food Encyclopedia'!$C$2:$K$999,6)</f>
        <v>Cereal, corn flakes, NA, fresh,Trader Joe's,Organic Cereal, Corn Flakes,Grain Products</v>
      </c>
      <c r="C501" s="8" t="str">
        <f>VLOOKUP(A501,'Food Encyclopedia'!$C$2:$K$999,6)</f>
        <v>Grain Products</v>
      </c>
      <c r="D501" s="8" t="str">
        <f>VLOOKUP(A501,'Food Encyclopedia'!$C$2:$K$999,7)</f>
        <v>Cereal</v>
      </c>
      <c r="E501" s="8">
        <f>VLOOKUP(A501,'Absolute Total Monosaccharide C'!$E$2:$T$999,3)</f>
        <v>0.727322</v>
      </c>
      <c r="F501" s="8">
        <f>VLOOKUP(A501,'Absolute Total Monosaccharide C'!$E$2:$T$999,4)</f>
        <v>0.002846</v>
      </c>
      <c r="G501" s="8">
        <f>VLOOKUP(A501,'Absolute Total Monosaccharide C'!$E$2:$T$999,5)</f>
        <v>0.011018</v>
      </c>
      <c r="H501" s="8">
        <f>VLOOKUP(A501,'Absolute Total Monosaccharide C'!$E$2:$T$999,6)</f>
        <v>0.001013</v>
      </c>
      <c r="I501" s="110">
        <f>VLOOKUP(A501,'Absolute Total Monosaccharide C'!$E$2:$T$999,7)</f>
        <v>0.00286</v>
      </c>
      <c r="J501" s="8">
        <f>VLOOKUP(A501,'Absolute Total Monosaccharide C'!$E$2:$T$999,8)</f>
        <v>0.000289</v>
      </c>
      <c r="K501" s="111">
        <f>VLOOKUP(A501,'Absolute Total Monosaccharide C'!$E$2:$T$999,9)</f>
        <v>0.0000259</v>
      </c>
      <c r="L501" s="111">
        <f>VLOOKUP(A501,'Absolute Total Monosaccharide C'!$E$2:$T$999,10)</f>
        <v>0.0000271</v>
      </c>
      <c r="M501" s="8">
        <f>VLOOKUP(A501,'Absolute Total Monosaccharide C'!$E$2:$T$999,11)</f>
        <v>0</v>
      </c>
      <c r="N501" s="8">
        <f>VLOOKUP(A501,'Absolute Total Monosaccharide C'!$E$2:$T$999,12)</f>
        <v>0</v>
      </c>
      <c r="O501" s="8">
        <f>VLOOKUP(A501,'Absolute Total Monosaccharide C'!$E$2:$T$999,13)</f>
        <v>0</v>
      </c>
      <c r="P501" s="8">
        <f>VLOOKUP(A501,'Absolute Total Monosaccharide C'!$E$2:$T$999,14)</f>
        <v>0.000432</v>
      </c>
      <c r="Q501" s="8">
        <f>VLOOKUP(A501,'Absolute Total Monosaccharide C'!$E$2:$T$999,15)</f>
        <v>0</v>
      </c>
      <c r="R501" s="8">
        <f>VLOOKUP(A501,'Absolute Total Monosaccharide C'!$E$2:$T$999,16)</f>
        <v>0.000197</v>
      </c>
      <c r="S501" s="110">
        <f>VLOOKUP(A501,'Absolute Total Monosaccharide C'!$E$2:$T$999,2)</f>
        <v>10.46</v>
      </c>
      <c r="U501" s="8">
        <f t="shared" si="1"/>
        <v>0.003873</v>
      </c>
      <c r="V501" s="2">
        <f t="shared" si="2"/>
        <v>637</v>
      </c>
      <c r="W501" s="8">
        <f t="shared" si="3"/>
        <v>575</v>
      </c>
      <c r="X501" s="8">
        <f t="shared" si="4"/>
        <v>586</v>
      </c>
      <c r="Y501" s="8">
        <f t="shared" si="5"/>
        <v>589</v>
      </c>
      <c r="Z501" s="8">
        <f t="shared" si="6"/>
        <v>609</v>
      </c>
      <c r="AA501" s="8">
        <f t="shared" si="7"/>
        <v>1161</v>
      </c>
      <c r="AB501" s="8">
        <f t="shared" si="8"/>
        <v>1164</v>
      </c>
    </row>
    <row r="502" hidden="1">
      <c r="A502" s="2" t="s">
        <v>1384</v>
      </c>
      <c r="B502" s="8" t="str">
        <f>VLOOKUP(A502,'Food Encyclopedia'!$C$2:$K$999,3)&amp;","&amp;VLOOKUP(A502,'Food Encyclopedia'!$C$2:$K$999,4)&amp;","&amp;VLOOKUP(A502,'Food Encyclopedia'!$C$2:$K$999,5)&amp;","&amp;VLOOKUP(A502,'Food Encyclopedia'!$C$2:$K$999,6)</f>
        <v>Cereal, crisp rice, NA, fresh,Trader Joe's,Organic Cereal, Crisp Rice,Grain Products</v>
      </c>
      <c r="C502" s="8" t="str">
        <f>VLOOKUP(A502,'Food Encyclopedia'!$C$2:$K$999,6)</f>
        <v>Grain Products</v>
      </c>
      <c r="D502" s="8" t="str">
        <f>VLOOKUP(A502,'Food Encyclopedia'!$C$2:$K$999,7)</f>
        <v>Cereal</v>
      </c>
      <c r="E502" s="8">
        <f>VLOOKUP(A502,'Absolute Total Monosaccharide C'!$E$2:$T$999,3)</f>
        <v>0.77174</v>
      </c>
      <c r="F502" s="8">
        <f>VLOOKUP(A502,'Absolute Total Monosaccharide C'!$E$2:$T$999,4)</f>
        <v>0.002823</v>
      </c>
      <c r="G502" s="8">
        <f>VLOOKUP(A502,'Absolute Total Monosaccharide C'!$E$2:$T$999,5)</f>
        <v>0.018439</v>
      </c>
      <c r="H502" s="8">
        <f>VLOOKUP(A502,'Absolute Total Monosaccharide C'!$E$2:$T$999,6)</f>
        <v>0.00053</v>
      </c>
      <c r="I502" s="110">
        <f>VLOOKUP(A502,'Absolute Total Monosaccharide C'!$E$2:$T$999,7)</f>
        <v>0.002765</v>
      </c>
      <c r="J502" s="8">
        <f>VLOOKUP(A502,'Absolute Total Monosaccharide C'!$E$2:$T$999,8)</f>
        <v>0.000343</v>
      </c>
      <c r="K502" s="111">
        <f>VLOOKUP(A502,'Absolute Total Monosaccharide C'!$E$2:$T$999,9)</f>
        <v>0.0000173</v>
      </c>
      <c r="L502" s="111">
        <f>VLOOKUP(A502,'Absolute Total Monosaccharide C'!$E$2:$T$999,10)</f>
        <v>0.0000402</v>
      </c>
      <c r="M502" s="8">
        <f>VLOOKUP(A502,'Absolute Total Monosaccharide C'!$E$2:$T$999,11)</f>
        <v>0</v>
      </c>
      <c r="N502" s="8">
        <f>VLOOKUP(A502,'Absolute Total Monosaccharide C'!$E$2:$T$999,12)</f>
        <v>0</v>
      </c>
      <c r="O502" s="8">
        <f>VLOOKUP(A502,'Absolute Total Monosaccharide C'!$E$2:$T$999,13)</f>
        <v>0</v>
      </c>
      <c r="P502" s="8">
        <f>VLOOKUP(A502,'Absolute Total Monosaccharide C'!$E$2:$T$999,14)</f>
        <v>0.000301</v>
      </c>
      <c r="Q502" s="8">
        <f>VLOOKUP(A502,'Absolute Total Monosaccharide C'!$E$2:$T$999,15)</f>
        <v>0</v>
      </c>
      <c r="R502" s="8">
        <f>VLOOKUP(A502,'Absolute Total Monosaccharide C'!$E$2:$T$999,16)</f>
        <v>0.000336</v>
      </c>
      <c r="S502" s="110">
        <f>VLOOKUP(A502,'Absolute Total Monosaccharide C'!$E$2:$T$999,2)</f>
        <v>10.518</v>
      </c>
      <c r="U502" s="8">
        <f t="shared" si="1"/>
        <v>0.003295</v>
      </c>
      <c r="V502" s="2">
        <f t="shared" si="2"/>
        <v>650</v>
      </c>
      <c r="W502" s="8">
        <f t="shared" si="3"/>
        <v>577</v>
      </c>
      <c r="X502" s="8">
        <f t="shared" si="4"/>
        <v>607</v>
      </c>
      <c r="Y502" s="8">
        <f t="shared" si="5"/>
        <v>589</v>
      </c>
      <c r="Z502" s="8">
        <f t="shared" si="6"/>
        <v>617</v>
      </c>
      <c r="AA502" s="8">
        <f t="shared" si="7"/>
        <v>1184</v>
      </c>
      <c r="AB502" s="8">
        <f t="shared" si="8"/>
        <v>1166</v>
      </c>
    </row>
    <row r="503" hidden="1">
      <c r="A503" s="2" t="s">
        <v>1360</v>
      </c>
      <c r="B503" s="8" t="str">
        <f>VLOOKUP(A503,'Food Encyclopedia'!$C$2:$K$999,3)&amp;","&amp;VLOOKUP(A503,'Food Encyclopedia'!$C$2:$K$999,4)&amp;","&amp;VLOOKUP(A503,'Food Encyclopedia'!$C$2:$K$999,5)&amp;","&amp;VLOOKUP(A503,'Food Encyclopedia'!$C$2:$K$999,6)</f>
        <v>coconut beverage, NA, NA, fresh,Trader Joe's,Coconut Beverage, unsweetened,Beans, Peas, Legumes, Nuts, Seeds</v>
      </c>
      <c r="C503" s="8" t="str">
        <f>VLOOKUP(A503,'Food Encyclopedia'!$C$2:$K$999,6)</f>
        <v>Beans, Peas, Legumes, Nuts, Seeds</v>
      </c>
      <c r="D503" s="8" t="str">
        <f>VLOOKUP(A503,'Food Encyclopedia'!$C$2:$K$999,7)</f>
        <v>Dairy</v>
      </c>
      <c r="E503" s="8">
        <f>VLOOKUP(A503,'Absolute Total Monosaccharide C'!$E$2:$T$999,3)</f>
        <v>0.040173</v>
      </c>
      <c r="F503" s="8">
        <f>VLOOKUP(A503,'Absolute Total Monosaccharide C'!$E$2:$T$999,4)</f>
        <v>0.011069</v>
      </c>
      <c r="G503" s="8">
        <f>VLOOKUP(A503,'Absolute Total Monosaccharide C'!$E$2:$T$999,5)</f>
        <v>0.010933</v>
      </c>
      <c r="H503" s="8">
        <f>VLOOKUP(A503,'Absolute Total Monosaccharide C'!$E$2:$T$999,6)</f>
        <v>0.000147</v>
      </c>
      <c r="I503" s="110">
        <f>VLOOKUP(A503,'Absolute Total Monosaccharide C'!$E$2:$T$999,7)</f>
        <v>0.000816</v>
      </c>
      <c r="J503" s="8">
        <f>VLOOKUP(A503,'Absolute Total Monosaccharide C'!$E$2:$T$999,8)</f>
        <v>0.000393</v>
      </c>
      <c r="K503" s="8">
        <f>VLOOKUP(A503,'Absolute Total Monosaccharide C'!$E$2:$T$999,9)</f>
        <v>0.000429</v>
      </c>
      <c r="L503" s="8">
        <f>VLOOKUP(A503,'Absolute Total Monosaccharide C'!$E$2:$T$999,10)</f>
        <v>0.000109</v>
      </c>
      <c r="M503" s="111">
        <f>VLOOKUP(A503,'Absolute Total Monosaccharide C'!$E$2:$T$999,11)</f>
        <v>0.0000694</v>
      </c>
      <c r="N503" s="8">
        <f>VLOOKUP(A503,'Absolute Total Monosaccharide C'!$E$2:$T$999,12)</f>
        <v>0</v>
      </c>
      <c r="O503" s="8">
        <f>VLOOKUP(A503,'Absolute Total Monosaccharide C'!$E$2:$T$999,13)</f>
        <v>0</v>
      </c>
      <c r="P503" s="8">
        <f>VLOOKUP(A503,'Absolute Total Monosaccharide C'!$E$2:$T$999,14)</f>
        <v>0.00186</v>
      </c>
      <c r="Q503" s="8">
        <f>VLOOKUP(A503,'Absolute Total Monosaccharide C'!$E$2:$T$999,15)</f>
        <v>0</v>
      </c>
      <c r="R503" s="8">
        <f>VLOOKUP(A503,'Absolute Total Monosaccharide C'!$E$2:$T$999,16)</f>
        <v>0.000262</v>
      </c>
      <c r="S503" s="110">
        <f>VLOOKUP(A503,'Absolute Total Monosaccharide C'!$E$2:$T$999,2)</f>
        <v>10.37</v>
      </c>
      <c r="U503" s="8">
        <f t="shared" si="1"/>
        <v>0.000963</v>
      </c>
      <c r="V503" s="2">
        <f t="shared" si="2"/>
        <v>675</v>
      </c>
      <c r="W503" s="8">
        <f t="shared" si="3"/>
        <v>615</v>
      </c>
      <c r="X503" s="8">
        <f t="shared" si="4"/>
        <v>618</v>
      </c>
      <c r="Y503" s="8">
        <f t="shared" si="5"/>
        <v>570</v>
      </c>
      <c r="Z503" s="8">
        <f t="shared" si="6"/>
        <v>453</v>
      </c>
      <c r="AA503" s="8">
        <f t="shared" si="7"/>
        <v>1233</v>
      </c>
      <c r="AB503" s="8">
        <f t="shared" si="8"/>
        <v>1185</v>
      </c>
    </row>
    <row r="504" hidden="1">
      <c r="A504" s="2" t="s">
        <v>500</v>
      </c>
      <c r="B504" s="8" t="str">
        <f>VLOOKUP(A504,'Food Encyclopedia'!$C$2:$K$999,3)&amp;","&amp;VLOOKUP(A504,'Food Encyclopedia'!$C$2:$K$999,4)&amp;","&amp;VLOOKUP(A504,'Food Encyclopedia'!$C$2:$K$999,5)&amp;","&amp;VLOOKUP(A504,'Food Encyclopedia'!$C$2:$K$999,6)</f>
        <v>Mushroom, oyster, whole, fresh,Monterey Mushrooms,,Vegetables</v>
      </c>
      <c r="C504" s="8" t="str">
        <f>VLOOKUP(A504,'Food Encyclopedia'!$C$2:$K$999,6)</f>
        <v>Vegetables</v>
      </c>
      <c r="D504" s="8" t="str">
        <f>VLOOKUP(A504,'Food Encyclopedia'!$C$2:$K$999,7)</f>
        <v>Mushroom</v>
      </c>
      <c r="E504" s="8">
        <f>VLOOKUP(A504,'Absolute Total Monosaccharide C'!$E$2:$T$999,3)</f>
        <v>0.574948</v>
      </c>
      <c r="F504" s="8">
        <f>VLOOKUP(A504,'Absolute Total Monosaccharide C'!$E$2:$T$999,4)</f>
        <v>0.014592</v>
      </c>
      <c r="G504" s="8">
        <f>VLOOKUP(A504,'Absolute Total Monosaccharide C'!$E$2:$T$999,5)</f>
        <v>0</v>
      </c>
      <c r="H504" s="8">
        <f>VLOOKUP(A504,'Absolute Total Monosaccharide C'!$E$2:$T$999,6)</f>
        <v>0.011478</v>
      </c>
      <c r="I504" s="110">
        <f>VLOOKUP(A504,'Absolute Total Monosaccharide C'!$E$2:$T$999,7)</f>
        <v>0.001649</v>
      </c>
      <c r="J504" s="8">
        <f>VLOOKUP(A504,'Absolute Total Monosaccharide C'!$E$2:$T$999,8)</f>
        <v>0.004554</v>
      </c>
      <c r="K504" s="8">
        <f>VLOOKUP(A504,'Absolute Total Monosaccharide C'!$E$2:$T$999,9)</f>
        <v>0.000125</v>
      </c>
      <c r="L504" s="8">
        <f>VLOOKUP(A504,'Absolute Total Monosaccharide C'!$E$2:$T$999,10)</f>
        <v>0.003203</v>
      </c>
      <c r="M504" s="111">
        <f>VLOOKUP(A504,'Absolute Total Monosaccharide C'!$E$2:$T$999,11)</f>
        <v>0.000000659</v>
      </c>
      <c r="N504" s="8">
        <f>VLOOKUP(A504,'Absolute Total Monosaccharide C'!$E$2:$T$999,12)</f>
        <v>0</v>
      </c>
      <c r="O504" s="8">
        <f>VLOOKUP(A504,'Absolute Total Monosaccharide C'!$E$2:$T$999,13)</f>
        <v>0</v>
      </c>
      <c r="P504" s="8">
        <f>VLOOKUP(A504,'Absolute Total Monosaccharide C'!$E$2:$T$999,14)</f>
        <v>0.019374</v>
      </c>
      <c r="Q504" s="8">
        <f>VLOOKUP(A504,'Absolute Total Monosaccharide C'!$E$2:$T$999,15)</f>
        <v>0</v>
      </c>
      <c r="R504" s="8">
        <f>VLOOKUP(A504,'Absolute Total Monosaccharide C'!$E$2:$T$999,16)</f>
        <v>0.002098</v>
      </c>
      <c r="S504" s="110">
        <f>VLOOKUP(A504,'Absolute Total Monosaccharide C'!$E$2:$T$999,2)</f>
        <v>10.11</v>
      </c>
      <c r="T504" s="2">
        <v>0.775633872</v>
      </c>
      <c r="U504" s="8">
        <f t="shared" si="1"/>
        <v>0.013127</v>
      </c>
      <c r="V504" s="2">
        <f t="shared" si="2"/>
        <v>452</v>
      </c>
      <c r="W504" s="8">
        <f t="shared" si="3"/>
        <v>601</v>
      </c>
      <c r="X504" s="8">
        <f t="shared" si="4"/>
        <v>182</v>
      </c>
      <c r="Y504" s="8">
        <f t="shared" si="5"/>
        <v>588</v>
      </c>
      <c r="Z504" s="8">
        <f t="shared" si="6"/>
        <v>533</v>
      </c>
      <c r="AA504" s="8">
        <f t="shared" si="7"/>
        <v>783</v>
      </c>
      <c r="AB504" s="8">
        <f t="shared" si="8"/>
        <v>1189</v>
      </c>
    </row>
    <row r="505" hidden="1">
      <c r="A505" s="2" t="s">
        <v>498</v>
      </c>
      <c r="B505" s="8" t="str">
        <f>VLOOKUP(A505,'Food Encyclopedia'!$C$2:$K$999,3)&amp;","&amp;VLOOKUP(A505,'Food Encyclopedia'!$C$2:$K$999,4)&amp;","&amp;VLOOKUP(A505,'Food Encyclopedia'!$C$2:$K$999,5)&amp;","&amp;VLOOKUP(A505,'Food Encyclopedia'!$C$2:$K$999,6)</f>
        <v>Mushroom, shiitake, whole, fresh,Signature Farms,,Vegetables</v>
      </c>
      <c r="C505" s="8" t="str">
        <f>VLOOKUP(A505,'Food Encyclopedia'!$C$2:$K$999,6)</f>
        <v>Vegetables</v>
      </c>
      <c r="D505" s="8" t="str">
        <f>VLOOKUP(A505,'Food Encyclopedia'!$C$2:$K$999,7)</f>
        <v>Mushroom</v>
      </c>
      <c r="E505" s="8">
        <f>VLOOKUP(A505,'Absolute Total Monosaccharide C'!$E$2:$T$999,3)</f>
        <v>0.586926</v>
      </c>
      <c r="F505" s="8">
        <f>VLOOKUP(A505,'Absolute Total Monosaccharide C'!$E$2:$T$999,4)</f>
        <v>0.020782</v>
      </c>
      <c r="G505" s="8">
        <f>VLOOKUP(A505,'Absolute Total Monosaccharide C'!$E$2:$T$999,5)</f>
        <v>0</v>
      </c>
      <c r="H505" s="8">
        <f>VLOOKUP(A505,'Absolute Total Monosaccharide C'!$E$2:$T$999,6)</f>
        <v>0.014314</v>
      </c>
      <c r="I505" s="110">
        <f>VLOOKUP(A505,'Absolute Total Monosaccharide C'!$E$2:$T$999,7)</f>
        <v>0.001544</v>
      </c>
      <c r="J505" s="8">
        <f>VLOOKUP(A505,'Absolute Total Monosaccharide C'!$E$2:$T$999,8)</f>
        <v>0.007043</v>
      </c>
      <c r="K505" s="111">
        <f>VLOOKUP(A505,'Absolute Total Monosaccharide C'!$E$2:$T$999,9)</f>
        <v>0.0000828</v>
      </c>
      <c r="L505" s="8">
        <f>VLOOKUP(A505,'Absolute Total Monosaccharide C'!$E$2:$T$999,10)</f>
        <v>0.003058</v>
      </c>
      <c r="M505" s="8">
        <f>VLOOKUP(A505,'Absolute Total Monosaccharide C'!$E$2:$T$999,11)</f>
        <v>0</v>
      </c>
      <c r="N505" s="8">
        <f>VLOOKUP(A505,'Absolute Total Monosaccharide C'!$E$2:$T$999,12)</f>
        <v>0</v>
      </c>
      <c r="O505" s="8">
        <f>VLOOKUP(A505,'Absolute Total Monosaccharide C'!$E$2:$T$999,13)</f>
        <v>0</v>
      </c>
      <c r="P505" s="8">
        <f>VLOOKUP(A505,'Absolute Total Monosaccharide C'!$E$2:$T$999,14)</f>
        <v>0.043321</v>
      </c>
      <c r="Q505" s="8">
        <f>VLOOKUP(A505,'Absolute Total Monosaccharide C'!$E$2:$T$999,15)</f>
        <v>0</v>
      </c>
      <c r="R505" s="8">
        <f>VLOOKUP(A505,'Absolute Total Monosaccharide C'!$E$2:$T$999,16)</f>
        <v>0.002031</v>
      </c>
      <c r="S505" s="110">
        <f>VLOOKUP(A505,'Absolute Total Monosaccharide C'!$E$2:$T$999,2)</f>
        <v>10.35</v>
      </c>
      <c r="T505" s="2">
        <v>0.682057504</v>
      </c>
      <c r="U505" s="8">
        <f t="shared" si="1"/>
        <v>0.015858</v>
      </c>
      <c r="V505" s="2">
        <f t="shared" si="2"/>
        <v>404</v>
      </c>
      <c r="W505" s="8">
        <f t="shared" si="3"/>
        <v>602</v>
      </c>
      <c r="X505" s="8">
        <f t="shared" si="4"/>
        <v>125</v>
      </c>
      <c r="Y505" s="8">
        <f t="shared" si="5"/>
        <v>589</v>
      </c>
      <c r="Z505" s="8">
        <f t="shared" si="6"/>
        <v>554</v>
      </c>
      <c r="AA505" s="8">
        <f t="shared" si="7"/>
        <v>727</v>
      </c>
      <c r="AB505" s="8">
        <f t="shared" si="8"/>
        <v>1191</v>
      </c>
    </row>
    <row r="506" hidden="1">
      <c r="A506" s="2" t="s">
        <v>494</v>
      </c>
      <c r="B506" s="8" t="str">
        <f>VLOOKUP(A506,'Food Encyclopedia'!$C$2:$K$999,3)&amp;","&amp;VLOOKUP(A506,'Food Encyclopedia'!$C$2:$K$999,4)&amp;","&amp;VLOOKUP(A506,'Food Encyclopedia'!$C$2:$K$999,5)&amp;","&amp;VLOOKUP(A506,'Food Encyclopedia'!$C$2:$K$999,6)</f>
        <v>Mushroom, crimini, whole, fresh,organics,,Vegetables</v>
      </c>
      <c r="C506" s="8" t="str">
        <f>VLOOKUP(A506,'Food Encyclopedia'!$C$2:$K$999,6)</f>
        <v>Vegetables</v>
      </c>
      <c r="D506" s="8" t="str">
        <f>VLOOKUP(A506,'Food Encyclopedia'!$C$2:$K$999,7)</f>
        <v>Mushroom</v>
      </c>
      <c r="E506" s="8">
        <f>VLOOKUP(A506,'Absolute Total Monosaccharide C'!$E$2:$T$999,3)</f>
        <v>0.084981</v>
      </c>
      <c r="F506" s="8">
        <f>VLOOKUP(A506,'Absolute Total Monosaccharide C'!$E$2:$T$999,4)</f>
        <v>0.010983</v>
      </c>
      <c r="G506" s="8">
        <f>VLOOKUP(A506,'Absolute Total Monosaccharide C'!$E$2:$T$999,5)</f>
        <v>0</v>
      </c>
      <c r="H506" s="8">
        <f>VLOOKUP(A506,'Absolute Total Monosaccharide C'!$E$2:$T$999,6)</f>
        <v>0.008873</v>
      </c>
      <c r="I506" s="110">
        <f>VLOOKUP(A506,'Absolute Total Monosaccharide C'!$E$2:$T$999,7)</f>
        <v>0.001533</v>
      </c>
      <c r="J506" s="8">
        <f>VLOOKUP(A506,'Absolute Total Monosaccharide C'!$E$2:$T$999,8)</f>
        <v>0.00222</v>
      </c>
      <c r="K506" s="8">
        <f>VLOOKUP(A506,'Absolute Total Monosaccharide C'!$E$2:$T$999,9)</f>
        <v>0.000209</v>
      </c>
      <c r="L506" s="8">
        <f>VLOOKUP(A506,'Absolute Total Monosaccharide C'!$E$2:$T$999,10)</f>
        <v>0.00116</v>
      </c>
      <c r="M506" s="8">
        <f>VLOOKUP(A506,'Absolute Total Monosaccharide C'!$E$2:$T$999,11)</f>
        <v>0</v>
      </c>
      <c r="N506" s="8">
        <f>VLOOKUP(A506,'Absolute Total Monosaccharide C'!$E$2:$T$999,12)</f>
        <v>0</v>
      </c>
      <c r="O506" s="8">
        <f>VLOOKUP(A506,'Absolute Total Monosaccharide C'!$E$2:$T$999,13)</f>
        <v>0</v>
      </c>
      <c r="P506" s="8">
        <f>VLOOKUP(A506,'Absolute Total Monosaccharide C'!$E$2:$T$999,14)</f>
        <v>0.00613</v>
      </c>
      <c r="Q506" s="8">
        <f>VLOOKUP(A506,'Absolute Total Monosaccharide C'!$E$2:$T$999,15)</f>
        <v>0</v>
      </c>
      <c r="R506" s="8">
        <f>VLOOKUP(A506,'Absolute Total Monosaccharide C'!$E$2:$T$999,16)</f>
        <v>0.00237</v>
      </c>
      <c r="S506" s="110">
        <f>VLOOKUP(A506,'Absolute Total Monosaccharide C'!$E$2:$T$999,2)</f>
        <v>10.31</v>
      </c>
      <c r="T506" s="2">
        <v>0.127466507</v>
      </c>
      <c r="U506" s="8">
        <f t="shared" si="1"/>
        <v>0.010406</v>
      </c>
      <c r="V506" s="2">
        <f t="shared" si="2"/>
        <v>507</v>
      </c>
      <c r="W506" s="8">
        <f t="shared" si="3"/>
        <v>603</v>
      </c>
      <c r="X506" s="8">
        <f t="shared" si="4"/>
        <v>247</v>
      </c>
      <c r="Y506" s="8">
        <f t="shared" si="5"/>
        <v>589</v>
      </c>
      <c r="Z506" s="8">
        <f t="shared" si="6"/>
        <v>505</v>
      </c>
      <c r="AA506" s="8">
        <f t="shared" si="7"/>
        <v>850</v>
      </c>
      <c r="AB506" s="8">
        <f t="shared" si="8"/>
        <v>1192</v>
      </c>
    </row>
    <row r="507" hidden="1">
      <c r="A507" s="2" t="s">
        <v>496</v>
      </c>
      <c r="B507" s="8" t="str">
        <f>VLOOKUP(A507,'Food Encyclopedia'!$C$2:$K$999,3)&amp;","&amp;VLOOKUP(A507,'Food Encyclopedia'!$C$2:$K$999,4)&amp;","&amp;VLOOKUP(A507,'Food Encyclopedia'!$C$2:$K$999,5)&amp;","&amp;VLOOKUP(A507,'Food Encyclopedia'!$C$2:$K$999,6)</f>
        <v>Mushroom, white, whole, fresh,organics,,Vegetables</v>
      </c>
      <c r="C507" s="8" t="str">
        <f>VLOOKUP(A507,'Food Encyclopedia'!$C$2:$K$999,6)</f>
        <v>Vegetables</v>
      </c>
      <c r="D507" s="8" t="str">
        <f>VLOOKUP(A507,'Food Encyclopedia'!$C$2:$K$999,7)</f>
        <v>Mushroom</v>
      </c>
      <c r="E507" s="8">
        <f>VLOOKUP(A507,'Absolute Total Monosaccharide C'!$E$2:$T$999,3)</f>
        <v>0.117555</v>
      </c>
      <c r="F507" s="8">
        <f>VLOOKUP(A507,'Absolute Total Monosaccharide C'!$E$2:$T$999,4)</f>
        <v>0.016159</v>
      </c>
      <c r="G507" s="8">
        <f>VLOOKUP(A507,'Absolute Total Monosaccharide C'!$E$2:$T$999,5)</f>
        <v>0</v>
      </c>
      <c r="H507" s="8">
        <f>VLOOKUP(A507,'Absolute Total Monosaccharide C'!$E$2:$T$999,6)</f>
        <v>0.006856</v>
      </c>
      <c r="I507" s="110">
        <f>VLOOKUP(A507,'Absolute Total Monosaccharide C'!$E$2:$T$999,7)</f>
        <v>0.001216</v>
      </c>
      <c r="J507" s="8">
        <f>VLOOKUP(A507,'Absolute Total Monosaccharide C'!$E$2:$T$999,8)</f>
        <v>0.002341</v>
      </c>
      <c r="K507" s="8">
        <f>VLOOKUP(A507,'Absolute Total Monosaccharide C'!$E$2:$T$999,9)</f>
        <v>0.00015</v>
      </c>
      <c r="L507" s="8">
        <f>VLOOKUP(A507,'Absolute Total Monosaccharide C'!$E$2:$T$999,10)</f>
        <v>0.00159</v>
      </c>
      <c r="M507" s="8">
        <f>VLOOKUP(A507,'Absolute Total Monosaccharide C'!$E$2:$T$999,11)</f>
        <v>0</v>
      </c>
      <c r="N507" s="8">
        <f>VLOOKUP(A507,'Absolute Total Monosaccharide C'!$E$2:$T$999,12)</f>
        <v>0</v>
      </c>
      <c r="O507" s="8">
        <f>VLOOKUP(A507,'Absolute Total Monosaccharide C'!$E$2:$T$999,13)</f>
        <v>0</v>
      </c>
      <c r="P507" s="8">
        <f>VLOOKUP(A507,'Absolute Total Monosaccharide C'!$E$2:$T$999,14)</f>
        <v>0.008738</v>
      </c>
      <c r="Q507" s="8">
        <f>VLOOKUP(A507,'Absolute Total Monosaccharide C'!$E$2:$T$999,15)</f>
        <v>0</v>
      </c>
      <c r="R507" s="8">
        <f>VLOOKUP(A507,'Absolute Total Monosaccharide C'!$E$2:$T$999,16)</f>
        <v>0.002556</v>
      </c>
      <c r="S507" s="110">
        <f>VLOOKUP(A507,'Absolute Total Monosaccharide C'!$E$2:$T$999,2)</f>
        <v>10.43</v>
      </c>
      <c r="T507" s="2">
        <v>0.105847799</v>
      </c>
      <c r="U507" s="8">
        <f t="shared" si="1"/>
        <v>0.008072</v>
      </c>
      <c r="V507" s="2">
        <f t="shared" si="2"/>
        <v>562</v>
      </c>
      <c r="W507" s="8">
        <f t="shared" si="3"/>
        <v>605</v>
      </c>
      <c r="X507" s="8">
        <f t="shared" si="4"/>
        <v>316</v>
      </c>
      <c r="Y507" s="8">
        <f t="shared" si="5"/>
        <v>589</v>
      </c>
      <c r="Z507" s="8">
        <f t="shared" si="6"/>
        <v>523</v>
      </c>
      <c r="AA507" s="8">
        <f t="shared" si="7"/>
        <v>921</v>
      </c>
      <c r="AB507" s="8">
        <f t="shared" si="8"/>
        <v>1194</v>
      </c>
    </row>
    <row r="508" hidden="1">
      <c r="A508" s="2" t="s">
        <v>490</v>
      </c>
      <c r="B508" s="8" t="str">
        <f>VLOOKUP(A508,'Food Encyclopedia'!$C$2:$K$999,3)&amp;","&amp;VLOOKUP(A508,'Food Encyclopedia'!$C$2:$K$999,4)&amp;","&amp;VLOOKUP(A508,'Food Encyclopedia'!$C$2:$K$999,5)&amp;","&amp;VLOOKUP(A508,'Food Encyclopedia'!$C$2:$K$999,6)</f>
        <v>Mushroom, baby bella, whole, fresh,organics,,Vegetables</v>
      </c>
      <c r="C508" s="8" t="str">
        <f>VLOOKUP(A508,'Food Encyclopedia'!$C$2:$K$999,6)</f>
        <v>Vegetables</v>
      </c>
      <c r="D508" s="8" t="str">
        <f>VLOOKUP(A508,'Food Encyclopedia'!$C$2:$K$999,7)</f>
        <v>Mushroom</v>
      </c>
      <c r="E508" s="8">
        <f>VLOOKUP(A508,'Absolute Total Monosaccharide C'!$E$2:$T$999,3)</f>
        <v>0.136565</v>
      </c>
      <c r="F508" s="8">
        <f>VLOOKUP(A508,'Absolute Total Monosaccharide C'!$E$2:$T$999,4)</f>
        <v>0.012222</v>
      </c>
      <c r="G508" s="8">
        <f>VLOOKUP(A508,'Absolute Total Monosaccharide C'!$E$2:$T$999,5)</f>
        <v>0</v>
      </c>
      <c r="H508" s="8">
        <f>VLOOKUP(A508,'Absolute Total Monosaccharide C'!$E$2:$T$999,6)</f>
        <v>0.007204</v>
      </c>
      <c r="I508" s="110">
        <f>VLOOKUP(A508,'Absolute Total Monosaccharide C'!$E$2:$T$999,7)</f>
        <v>0.001168</v>
      </c>
      <c r="J508" s="8">
        <f>VLOOKUP(A508,'Absolute Total Monosaccharide C'!$E$2:$T$999,8)</f>
        <v>0.00203</v>
      </c>
      <c r="K508" s="8">
        <f>VLOOKUP(A508,'Absolute Total Monosaccharide C'!$E$2:$T$999,9)</f>
        <v>0.000118</v>
      </c>
      <c r="L508" s="8">
        <f>VLOOKUP(A508,'Absolute Total Monosaccharide C'!$E$2:$T$999,10)</f>
        <v>0.001447</v>
      </c>
      <c r="M508" s="8">
        <f>VLOOKUP(A508,'Absolute Total Monosaccharide C'!$E$2:$T$999,11)</f>
        <v>0</v>
      </c>
      <c r="N508" s="8">
        <f>VLOOKUP(A508,'Absolute Total Monosaccharide C'!$E$2:$T$999,12)</f>
        <v>0</v>
      </c>
      <c r="O508" s="8">
        <f>VLOOKUP(A508,'Absolute Total Monosaccharide C'!$E$2:$T$999,13)</f>
        <v>0</v>
      </c>
      <c r="P508" s="8">
        <f>VLOOKUP(A508,'Absolute Total Monosaccharide C'!$E$2:$T$999,14)</f>
        <v>0.009741</v>
      </c>
      <c r="Q508" s="8">
        <f>VLOOKUP(A508,'Absolute Total Monosaccharide C'!$E$2:$T$999,15)</f>
        <v>0</v>
      </c>
      <c r="R508" s="8">
        <f>VLOOKUP(A508,'Absolute Total Monosaccharide C'!$E$2:$T$999,16)</f>
        <v>0.003769</v>
      </c>
      <c r="S508" s="110">
        <f>VLOOKUP(A508,'Absolute Total Monosaccharide C'!$E$2:$T$999,2)</f>
        <v>10.17</v>
      </c>
      <c r="T508" s="2">
        <v>0.127690292</v>
      </c>
      <c r="U508" s="8">
        <f t="shared" si="1"/>
        <v>0.008372</v>
      </c>
      <c r="V508" s="2">
        <f t="shared" si="2"/>
        <v>555</v>
      </c>
      <c r="W508" s="8">
        <f t="shared" si="3"/>
        <v>607</v>
      </c>
      <c r="X508" s="8">
        <f t="shared" si="4"/>
        <v>303</v>
      </c>
      <c r="Y508" s="8">
        <f t="shared" si="5"/>
        <v>589</v>
      </c>
      <c r="Z508" s="8">
        <f t="shared" si="6"/>
        <v>535</v>
      </c>
      <c r="AA508" s="8">
        <f t="shared" si="7"/>
        <v>910</v>
      </c>
      <c r="AB508" s="8">
        <f t="shared" si="8"/>
        <v>1196</v>
      </c>
    </row>
    <row r="509" hidden="1">
      <c r="A509" s="2" t="s">
        <v>636</v>
      </c>
      <c r="B509" s="8" t="str">
        <f>VLOOKUP(A509,'Food Encyclopedia'!$C$2:$K$999,3)&amp;","&amp;VLOOKUP(A509,'Food Encyclopedia'!$C$2:$K$999,4)&amp;","&amp;VLOOKUP(A509,'Food Encyclopedia'!$C$2:$K$999,5)&amp;","&amp;VLOOKUP(A509,'Food Encyclopedia'!$C$2:$K$999,6)</f>
        <v>Milk, rice, NA, carton,Organic Rice Dream,Original Classic,Grain Products</v>
      </c>
      <c r="C509" s="8" t="str">
        <f>VLOOKUP(A509,'Food Encyclopedia'!$C$2:$K$999,6)</f>
        <v>Grain Products</v>
      </c>
      <c r="D509" s="8" t="str">
        <f>VLOOKUP(A509,'Food Encyclopedia'!$C$2:$K$999,7)</f>
        <v>Dairy</v>
      </c>
      <c r="E509" s="8">
        <f>VLOOKUP(A509,'Absolute Total Monosaccharide C'!$E$2:$T$999,3)</f>
        <v>0.818971</v>
      </c>
      <c r="F509" s="8">
        <f>VLOOKUP(A509,'Absolute Total Monosaccharide C'!$E$2:$T$999,4)</f>
        <v>0</v>
      </c>
      <c r="G509" s="8">
        <f>VLOOKUP(A509,'Absolute Total Monosaccharide C'!$E$2:$T$999,5)</f>
        <v>0</v>
      </c>
      <c r="H509" s="8">
        <f>VLOOKUP(A509,'Absolute Total Monosaccharide C'!$E$2:$T$999,6)</f>
        <v>-0.00011</v>
      </c>
      <c r="I509" s="110">
        <f>VLOOKUP(A509,'Absolute Total Monosaccharide C'!$E$2:$T$999,7)</f>
        <v>0.001129</v>
      </c>
      <c r="J509" s="8">
        <f>VLOOKUP(A509,'Absolute Total Monosaccharide C'!$E$2:$T$999,8)</f>
        <v>0</v>
      </c>
      <c r="K509" s="111">
        <f>VLOOKUP(A509,'Absolute Total Monosaccharide C'!$E$2:$T$999,9)</f>
        <v>0.0000311</v>
      </c>
      <c r="L509" s="8">
        <f>VLOOKUP(A509,'Absolute Total Monosaccharide C'!$E$2:$T$999,10)</f>
        <v>0</v>
      </c>
      <c r="M509" s="111">
        <f>VLOOKUP(A509,'Absolute Total Monosaccharide C'!$E$2:$T$999,11)</f>
        <v>0.000011</v>
      </c>
      <c r="N509" s="8">
        <f>VLOOKUP(A509,'Absolute Total Monosaccharide C'!$E$2:$T$999,12)</f>
        <v>0</v>
      </c>
      <c r="O509" s="8">
        <f>VLOOKUP(A509,'Absolute Total Monosaccharide C'!$E$2:$T$999,13)</f>
        <v>0</v>
      </c>
      <c r="P509" s="8">
        <f>VLOOKUP(A509,'Absolute Total Monosaccharide C'!$E$2:$T$999,14)</f>
        <v>0.001389</v>
      </c>
      <c r="Q509" s="8">
        <f>VLOOKUP(A509,'Absolute Total Monosaccharide C'!$E$2:$T$999,15)</f>
        <v>0</v>
      </c>
      <c r="R509" s="8">
        <f>VLOOKUP(A509,'Absolute Total Monosaccharide C'!$E$2:$T$999,16)</f>
        <v>0</v>
      </c>
      <c r="S509" s="110">
        <f>VLOOKUP(A509,'Absolute Total Monosaccharide C'!$E$2:$T$999,2)</f>
        <v>9.99</v>
      </c>
      <c r="T509" s="2">
        <v>0.755685525</v>
      </c>
      <c r="U509" s="8">
        <f t="shared" si="1"/>
        <v>0.001019</v>
      </c>
      <c r="V509" s="2">
        <f t="shared" si="2"/>
        <v>674</v>
      </c>
      <c r="W509" s="8">
        <f t="shared" si="3"/>
        <v>609</v>
      </c>
      <c r="X509" s="8">
        <f t="shared" si="4"/>
        <v>625</v>
      </c>
      <c r="Y509" s="8">
        <f t="shared" si="5"/>
        <v>587</v>
      </c>
      <c r="Z509" s="8">
        <f t="shared" si="6"/>
        <v>605</v>
      </c>
      <c r="AA509" s="8">
        <f t="shared" si="7"/>
        <v>1234</v>
      </c>
      <c r="AB509" s="8">
        <f t="shared" si="8"/>
        <v>1196</v>
      </c>
    </row>
    <row r="510" hidden="1">
      <c r="A510" s="2" t="s">
        <v>503</v>
      </c>
      <c r="B510" s="8" t="str">
        <f>VLOOKUP(A510,'Food Encyclopedia'!$C$2:$K$999,3)&amp;","&amp;VLOOKUP(A510,'Food Encyclopedia'!$C$2:$K$999,4)&amp;","&amp;VLOOKUP(A510,'Food Encyclopedia'!$C$2:$K$999,5)&amp;","&amp;VLOOKUP(A510,'Food Encyclopedia'!$C$2:$K$999,6)</f>
        <v>Mushroom, bunapi, whole, fresh,Hokto Kinoko Company,,Vegetables</v>
      </c>
      <c r="C510" s="8" t="str">
        <f>VLOOKUP(A510,'Food Encyclopedia'!$C$2:$K$999,6)</f>
        <v>Vegetables</v>
      </c>
      <c r="D510" s="8" t="str">
        <f>VLOOKUP(A510,'Food Encyclopedia'!$C$2:$K$999,7)</f>
        <v>Mushroom</v>
      </c>
      <c r="E510" s="8">
        <f>VLOOKUP(A510,'Absolute Total Monosaccharide C'!$E$2:$T$999,3)</f>
        <v>0.315048</v>
      </c>
      <c r="F510" s="8">
        <f>VLOOKUP(A510,'Absolute Total Monosaccharide C'!$E$2:$T$999,4)</f>
        <v>0.01533</v>
      </c>
      <c r="G510" s="8">
        <f>VLOOKUP(A510,'Absolute Total Monosaccharide C'!$E$2:$T$999,5)</f>
        <v>0</v>
      </c>
      <c r="H510" s="8">
        <f>VLOOKUP(A510,'Absolute Total Monosaccharide C'!$E$2:$T$999,6)</f>
        <v>0.01299</v>
      </c>
      <c r="I510" s="110">
        <f>VLOOKUP(A510,'Absolute Total Monosaccharide C'!$E$2:$T$999,7)</f>
        <v>0.000803</v>
      </c>
      <c r="J510" s="8">
        <f>VLOOKUP(A510,'Absolute Total Monosaccharide C'!$E$2:$T$999,8)</f>
        <v>0.006487</v>
      </c>
      <c r="K510" s="111">
        <f>VLOOKUP(A510,'Absolute Total Monosaccharide C'!$E$2:$T$999,9)</f>
        <v>0.0000944</v>
      </c>
      <c r="L510" s="8">
        <f>VLOOKUP(A510,'Absolute Total Monosaccharide C'!$E$2:$T$999,10)</f>
        <v>0.003231</v>
      </c>
      <c r="M510" s="111">
        <f>VLOOKUP(A510,'Absolute Total Monosaccharide C'!$E$2:$T$999,11)</f>
        <v>0.0000428</v>
      </c>
      <c r="N510" s="8">
        <f>VLOOKUP(A510,'Absolute Total Monosaccharide C'!$E$2:$T$999,12)</f>
        <v>0</v>
      </c>
      <c r="O510" s="8">
        <f>VLOOKUP(A510,'Absolute Total Monosaccharide C'!$E$2:$T$999,13)</f>
        <v>0</v>
      </c>
      <c r="P510" s="8">
        <f>VLOOKUP(A510,'Absolute Total Monosaccharide C'!$E$2:$T$999,14)</f>
        <v>0.012472</v>
      </c>
      <c r="Q510" s="8">
        <f>VLOOKUP(A510,'Absolute Total Monosaccharide C'!$E$2:$T$999,15)</f>
        <v>0</v>
      </c>
      <c r="R510" s="8">
        <f>VLOOKUP(A510,'Absolute Total Monosaccharide C'!$E$2:$T$999,16)</f>
        <v>0.003151</v>
      </c>
      <c r="S510" s="110">
        <f>VLOOKUP(A510,'Absolute Total Monosaccharide C'!$E$2:$T$999,2)</f>
        <v>10.3</v>
      </c>
      <c r="T510" s="2">
        <v>0.540255434</v>
      </c>
      <c r="U510" s="8">
        <f t="shared" si="1"/>
        <v>0.013793</v>
      </c>
      <c r="V510" s="2">
        <f t="shared" si="2"/>
        <v>442</v>
      </c>
      <c r="W510" s="8">
        <f t="shared" si="3"/>
        <v>616</v>
      </c>
      <c r="X510" s="8">
        <f t="shared" si="4"/>
        <v>151</v>
      </c>
      <c r="Y510" s="8">
        <f t="shared" si="5"/>
        <v>581</v>
      </c>
      <c r="Z510" s="8">
        <f t="shared" si="6"/>
        <v>545</v>
      </c>
      <c r="AA510" s="8">
        <f t="shared" si="7"/>
        <v>767</v>
      </c>
      <c r="AB510" s="8">
        <f t="shared" si="8"/>
        <v>1197</v>
      </c>
    </row>
    <row r="511" hidden="1">
      <c r="A511" s="2" t="s">
        <v>506</v>
      </c>
      <c r="B511" s="8" t="str">
        <f>VLOOKUP(A511,'Food Encyclopedia'!$C$2:$K$999,3)&amp;","&amp;VLOOKUP(A511,'Food Encyclopedia'!$C$2:$K$999,4)&amp;","&amp;VLOOKUP(A511,'Food Encyclopedia'!$C$2:$K$999,5)&amp;","&amp;VLOOKUP(A511,'Food Encyclopedia'!$C$2:$K$999,6)</f>
        <v>Mushroom, bunashimeiji (beech), whole, fresh,Hokto Kinoko Company,,Vegetables</v>
      </c>
      <c r="C511" s="8" t="str">
        <f>VLOOKUP(A511,'Food Encyclopedia'!$C$2:$K$999,6)</f>
        <v>Vegetables</v>
      </c>
      <c r="D511" s="8" t="str">
        <f>VLOOKUP(A511,'Food Encyclopedia'!$C$2:$K$999,7)</f>
        <v>Mushroom</v>
      </c>
      <c r="E511" s="8">
        <f>VLOOKUP(A511,'Absolute Total Monosaccharide C'!$E$2:$T$999,3)</f>
        <v>0.236241</v>
      </c>
      <c r="F511" s="8">
        <f>VLOOKUP(A511,'Absolute Total Monosaccharide C'!$E$2:$T$999,4)</f>
        <v>0.01528</v>
      </c>
      <c r="G511" s="8">
        <f>VLOOKUP(A511,'Absolute Total Monosaccharide C'!$E$2:$T$999,5)</f>
        <v>0.006328</v>
      </c>
      <c r="H511" s="8">
        <f>VLOOKUP(A511,'Absolute Total Monosaccharide C'!$E$2:$T$999,6)</f>
        <v>0.008803</v>
      </c>
      <c r="I511" s="110">
        <f>VLOOKUP(A511,'Absolute Total Monosaccharide C'!$E$2:$T$999,7)</f>
        <v>0.001021</v>
      </c>
      <c r="J511" s="8">
        <f>VLOOKUP(A511,'Absolute Total Monosaccharide C'!$E$2:$T$999,8)</f>
        <v>0.005348</v>
      </c>
      <c r="K511" s="8">
        <f>VLOOKUP(A511,'Absolute Total Monosaccharide C'!$E$2:$T$999,9)</f>
        <v>0.000168</v>
      </c>
      <c r="L511" s="8">
        <f>VLOOKUP(A511,'Absolute Total Monosaccharide C'!$E$2:$T$999,10)</f>
        <v>0.001465</v>
      </c>
      <c r="M511" s="8">
        <f>VLOOKUP(A511,'Absolute Total Monosaccharide C'!$E$2:$T$999,11)</f>
        <v>0</v>
      </c>
      <c r="N511" s="8">
        <f>VLOOKUP(A511,'Absolute Total Monosaccharide C'!$E$2:$T$999,12)</f>
        <v>0</v>
      </c>
      <c r="O511" s="8">
        <f>VLOOKUP(A511,'Absolute Total Monosaccharide C'!$E$2:$T$999,13)</f>
        <v>0</v>
      </c>
      <c r="P511" s="8">
        <f>VLOOKUP(A511,'Absolute Total Monosaccharide C'!$E$2:$T$999,14)</f>
        <v>0.006274</v>
      </c>
      <c r="Q511" s="8">
        <f>VLOOKUP(A511,'Absolute Total Monosaccharide C'!$E$2:$T$999,15)</f>
        <v>0</v>
      </c>
      <c r="R511" s="8">
        <f>VLOOKUP(A511,'Absolute Total Monosaccharide C'!$E$2:$T$999,16)</f>
        <v>0.00381</v>
      </c>
      <c r="S511" s="110">
        <f>VLOOKUP(A511,'Absolute Total Monosaccharide C'!$E$2:$T$999,2)</f>
        <v>10.3</v>
      </c>
      <c r="T511" s="2">
        <v>0.370201105</v>
      </c>
      <c r="U511" s="8">
        <f t="shared" si="1"/>
        <v>0.009824</v>
      </c>
      <c r="V511" s="2">
        <f t="shared" si="2"/>
        <v>522</v>
      </c>
      <c r="W511" s="8">
        <f t="shared" si="3"/>
        <v>611</v>
      </c>
      <c r="X511" s="8">
        <f t="shared" si="4"/>
        <v>250</v>
      </c>
      <c r="Y511" s="8">
        <f t="shared" si="5"/>
        <v>589</v>
      </c>
      <c r="Z511" s="8">
        <f t="shared" si="6"/>
        <v>517</v>
      </c>
      <c r="AA511" s="8">
        <f t="shared" si="7"/>
        <v>861</v>
      </c>
      <c r="AB511" s="8">
        <f t="shared" si="8"/>
        <v>1200</v>
      </c>
    </row>
    <row r="512" hidden="1">
      <c r="A512" s="2" t="s">
        <v>678</v>
      </c>
      <c r="B512" s="8" t="str">
        <f>VLOOKUP(A512,'Food Encyclopedia'!$C$2:$K$999,3)&amp;","&amp;VLOOKUP(A512,'Food Encyclopedia'!$C$2:$K$999,4)&amp;","&amp;VLOOKUP(A512,'Food Encyclopedia'!$C$2:$K$999,5)&amp;","&amp;VLOOKUP(A512,'Food Encyclopedia'!$C$2:$K$999,6)</f>
        <v>Yogurt, greek, 0% non fat milk, cup,Chobani,Greek yogurt, non-fat plain,Milk and Milk Products</v>
      </c>
      <c r="C512" s="8" t="str">
        <f>VLOOKUP(A512,'Food Encyclopedia'!$C$2:$K$999,6)</f>
        <v>Milk and Milk Products</v>
      </c>
      <c r="D512" s="8" t="str">
        <f>VLOOKUP(A512,'Food Encyclopedia'!$C$2:$K$999,7)</f>
        <v>Dairy</v>
      </c>
      <c r="E512" s="8">
        <f>VLOOKUP(A512,'Absolute Total Monosaccharide C'!$E$2:$T$999,3)</f>
        <v>0.09466</v>
      </c>
      <c r="F512" s="8">
        <f>VLOOKUP(A512,'Absolute Total Monosaccharide C'!$E$2:$T$999,4)</f>
        <v>0.13943</v>
      </c>
      <c r="G512" s="8">
        <f>VLOOKUP(A512,'Absolute Total Monosaccharide C'!$E$2:$T$999,5)</f>
        <v>0</v>
      </c>
      <c r="H512" s="8">
        <f>VLOOKUP(A512,'Absolute Total Monosaccharide C'!$E$2:$T$999,6)</f>
        <v>0.000182</v>
      </c>
      <c r="I512" s="110">
        <f>VLOOKUP(A512,'Absolute Total Monosaccharide C'!$E$2:$T$999,7)</f>
        <v>0.000313</v>
      </c>
      <c r="J512" s="8">
        <f>VLOOKUP(A512,'Absolute Total Monosaccharide C'!$E$2:$T$999,8)</f>
        <v>0.000242</v>
      </c>
      <c r="K512" s="8">
        <f>VLOOKUP(A512,'Absolute Total Monosaccharide C'!$E$2:$T$999,9)</f>
        <v>0.001256</v>
      </c>
      <c r="L512" s="8">
        <f>VLOOKUP(A512,'Absolute Total Monosaccharide C'!$E$2:$T$999,10)</f>
        <v>0</v>
      </c>
      <c r="M512" s="111">
        <f>VLOOKUP(A512,'Absolute Total Monosaccharide C'!$E$2:$T$999,11)</f>
        <v>0.0000413</v>
      </c>
      <c r="N512" s="8">
        <f>VLOOKUP(A512,'Absolute Total Monosaccharide C'!$E$2:$T$999,12)</f>
        <v>0</v>
      </c>
      <c r="O512" s="8">
        <f>VLOOKUP(A512,'Absolute Total Monosaccharide C'!$E$2:$T$999,13)</f>
        <v>0</v>
      </c>
      <c r="P512" s="8">
        <f>VLOOKUP(A512,'Absolute Total Monosaccharide C'!$E$2:$T$999,14)</f>
        <v>0.000151</v>
      </c>
      <c r="Q512" s="8">
        <f>VLOOKUP(A512,'Absolute Total Monosaccharide C'!$E$2:$T$999,15)</f>
        <v>0.001172</v>
      </c>
      <c r="R512" s="8">
        <f>VLOOKUP(A512,'Absolute Total Monosaccharide C'!$E$2:$T$999,16)</f>
        <v>0</v>
      </c>
      <c r="S512" s="110">
        <f>VLOOKUP(A512,'Absolute Total Monosaccharide C'!$E$2:$T$999,2)</f>
        <v>10.35</v>
      </c>
      <c r="T512" s="2">
        <v>0.217425563</v>
      </c>
      <c r="U512" s="8">
        <f t="shared" si="1"/>
        <v>0.000495</v>
      </c>
      <c r="V512" s="2">
        <f t="shared" si="2"/>
        <v>677</v>
      </c>
      <c r="W512" s="8">
        <f t="shared" si="3"/>
        <v>620</v>
      </c>
      <c r="X512" s="8">
        <f t="shared" si="4"/>
        <v>615</v>
      </c>
      <c r="Y512" s="8">
        <f t="shared" si="5"/>
        <v>582</v>
      </c>
      <c r="Z512" s="8">
        <f t="shared" si="6"/>
        <v>252</v>
      </c>
      <c r="AA512" s="8">
        <f t="shared" si="7"/>
        <v>1235</v>
      </c>
      <c r="AB512" s="8">
        <f t="shared" si="8"/>
        <v>1202</v>
      </c>
    </row>
    <row r="513" hidden="1">
      <c r="A513" s="2" t="s">
        <v>493</v>
      </c>
      <c r="B513" s="8" t="str">
        <f>VLOOKUP(A513,'Food Encyclopedia'!$C$2:$K$999,3)&amp;","&amp;VLOOKUP(A513,'Food Encyclopedia'!$C$2:$K$999,4)&amp;","&amp;VLOOKUP(A513,'Food Encyclopedia'!$C$2:$K$999,5)&amp;","&amp;VLOOKUP(A513,'Food Encyclopedia'!$C$2:$K$999,6)</f>
        <v>Mushroom, baby bella, whole, fresh,organics,,Vegetables</v>
      </c>
      <c r="C513" s="8" t="str">
        <f>VLOOKUP(A513,'Food Encyclopedia'!$C$2:$K$999,6)</f>
        <v>Vegetables</v>
      </c>
      <c r="D513" s="8" t="str">
        <f>VLOOKUP(A513,'Food Encyclopedia'!$C$2:$K$999,7)</f>
        <v>Mushroom</v>
      </c>
      <c r="E513" s="8">
        <f>VLOOKUP(A513,'Absolute Total Monosaccharide C'!$E$2:$T$999,3)</f>
        <v>0.178928</v>
      </c>
      <c r="F513" s="8">
        <f>VLOOKUP(A513,'Absolute Total Monosaccharide C'!$E$2:$T$999,4)</f>
        <v>0.016146</v>
      </c>
      <c r="G513" s="8">
        <f>VLOOKUP(A513,'Absolute Total Monosaccharide C'!$E$2:$T$999,5)</f>
        <v>0</v>
      </c>
      <c r="H513" s="8">
        <f>VLOOKUP(A513,'Absolute Total Monosaccharide C'!$E$2:$T$999,6)</f>
        <v>0.008692</v>
      </c>
      <c r="I513" s="110">
        <f>VLOOKUP(A513,'Absolute Total Monosaccharide C'!$E$2:$T$999,7)</f>
        <v>0.000894</v>
      </c>
      <c r="J513" s="8">
        <f>VLOOKUP(A513,'Absolute Total Monosaccharide C'!$E$2:$T$999,8)</f>
        <v>0.003253</v>
      </c>
      <c r="K513" s="8">
        <f>VLOOKUP(A513,'Absolute Total Monosaccharide C'!$E$2:$T$999,9)</f>
        <v>0.000117</v>
      </c>
      <c r="L513" s="8">
        <f>VLOOKUP(A513,'Absolute Total Monosaccharide C'!$E$2:$T$999,10)</f>
        <v>0.002028</v>
      </c>
      <c r="M513" s="8">
        <f>VLOOKUP(A513,'Absolute Total Monosaccharide C'!$E$2:$T$999,11)</f>
        <v>0</v>
      </c>
      <c r="N513" s="8">
        <f>VLOOKUP(A513,'Absolute Total Monosaccharide C'!$E$2:$T$999,12)</f>
        <v>0</v>
      </c>
      <c r="O513" s="8">
        <f>VLOOKUP(A513,'Absolute Total Monosaccharide C'!$E$2:$T$999,13)</f>
        <v>0</v>
      </c>
      <c r="P513" s="8">
        <f>VLOOKUP(A513,'Absolute Total Monosaccharide C'!$E$2:$T$999,14)</f>
        <v>0.012518</v>
      </c>
      <c r="Q513" s="8">
        <f>VLOOKUP(A513,'Absolute Total Monosaccharide C'!$E$2:$T$999,15)</f>
        <v>0</v>
      </c>
      <c r="R513" s="8">
        <f>VLOOKUP(A513,'Absolute Total Monosaccharide C'!$E$2:$T$999,16)</f>
        <v>0.004029</v>
      </c>
      <c r="S513" s="110">
        <f>VLOOKUP(A513,'Absolute Total Monosaccharide C'!$E$2:$T$999,2)</f>
        <v>10.43</v>
      </c>
      <c r="T513" s="2">
        <v>0.114804319</v>
      </c>
      <c r="U513" s="8">
        <f t="shared" si="1"/>
        <v>0.009586</v>
      </c>
      <c r="V513" s="2">
        <f t="shared" si="2"/>
        <v>526</v>
      </c>
      <c r="W513" s="8">
        <f t="shared" si="3"/>
        <v>614</v>
      </c>
      <c r="X513" s="8">
        <f t="shared" si="4"/>
        <v>252</v>
      </c>
      <c r="Y513" s="8">
        <f t="shared" si="5"/>
        <v>589</v>
      </c>
      <c r="Z513" s="8">
        <f t="shared" si="6"/>
        <v>536</v>
      </c>
      <c r="AA513" s="8">
        <f t="shared" si="7"/>
        <v>866</v>
      </c>
      <c r="AB513" s="8">
        <f t="shared" si="8"/>
        <v>1203</v>
      </c>
    </row>
    <row r="514" hidden="1">
      <c r="A514" s="2" t="s">
        <v>669</v>
      </c>
      <c r="B514" s="8" t="str">
        <f>VLOOKUP(A514,'Food Encyclopedia'!$C$2:$K$999,3)&amp;","&amp;VLOOKUP(A514,'Food Encyclopedia'!$C$2:$K$999,4)&amp;","&amp;VLOOKUP(A514,'Food Encyclopedia'!$C$2:$K$999,5)&amp;","&amp;VLOOKUP(A514,'Food Encyclopedia'!$C$2:$K$999,6)</f>
        <v>Milk, whole, NA, carton,Horizon Organic,Organic Pasture-raised Milk,Milk and Milk Products</v>
      </c>
      <c r="C514" s="8" t="str">
        <f>VLOOKUP(A514,'Food Encyclopedia'!$C$2:$K$999,6)</f>
        <v>Milk and Milk Products</v>
      </c>
      <c r="D514" s="8" t="str">
        <f>VLOOKUP(A514,'Food Encyclopedia'!$C$2:$K$999,7)</f>
        <v>Dairy</v>
      </c>
      <c r="E514" s="8">
        <f>VLOOKUP(A514,'Absolute Total Monosaccharide C'!$E$2:$T$999,3)</f>
        <v>0.158251</v>
      </c>
      <c r="F514" s="8">
        <f>VLOOKUP(A514,'Absolute Total Monosaccharide C'!$E$2:$T$999,4)</f>
        <v>0.175601</v>
      </c>
      <c r="G514" s="8">
        <f>VLOOKUP(A514,'Absolute Total Monosaccharide C'!$E$2:$T$999,5)</f>
        <v>0</v>
      </c>
      <c r="H514" s="111">
        <f>VLOOKUP(A514,'Absolute Total Monosaccharide C'!$E$2:$T$999,6)</f>
        <v>0.0000406</v>
      </c>
      <c r="I514" s="110">
        <f>VLOOKUP(A514,'Absolute Total Monosaccharide C'!$E$2:$T$999,7)</f>
        <v>0.000247</v>
      </c>
      <c r="J514" s="8">
        <f>VLOOKUP(A514,'Absolute Total Monosaccharide C'!$E$2:$T$999,8)</f>
        <v>0</v>
      </c>
      <c r="K514" s="111">
        <f>VLOOKUP(A514,'Absolute Total Monosaccharide C'!$E$2:$T$999,9)</f>
        <v>0.0000443</v>
      </c>
      <c r="L514" s="8">
        <f>VLOOKUP(A514,'Absolute Total Monosaccharide C'!$E$2:$T$999,10)</f>
        <v>0</v>
      </c>
      <c r="M514" s="111">
        <f>VLOOKUP(A514,'Absolute Total Monosaccharide C'!$E$2:$T$999,11)</f>
        <v>0.0000196</v>
      </c>
      <c r="N514" s="8">
        <f>VLOOKUP(A514,'Absolute Total Monosaccharide C'!$E$2:$T$999,12)</f>
        <v>0</v>
      </c>
      <c r="O514" s="8">
        <f>VLOOKUP(A514,'Absolute Total Monosaccharide C'!$E$2:$T$999,13)</f>
        <v>0</v>
      </c>
      <c r="P514" s="8">
        <f>VLOOKUP(A514,'Absolute Total Monosaccharide C'!$E$2:$T$999,14)</f>
        <v>0.001135</v>
      </c>
      <c r="Q514" s="8">
        <f>VLOOKUP(A514,'Absolute Total Monosaccharide C'!$E$2:$T$999,15)</f>
        <v>0</v>
      </c>
      <c r="R514" s="8">
        <f>VLOOKUP(A514,'Absolute Total Monosaccharide C'!$E$2:$T$999,16)</f>
        <v>0.000547</v>
      </c>
      <c r="S514" s="110">
        <f>VLOOKUP(A514,'Absolute Total Monosaccharide C'!$E$2:$T$999,2)</f>
        <v>10.05</v>
      </c>
      <c r="T514" s="2">
        <v>0.257357195</v>
      </c>
      <c r="U514" s="111">
        <f t="shared" si="1"/>
        <v>0.0002876</v>
      </c>
      <c r="V514" s="2">
        <f t="shared" si="2"/>
        <v>680</v>
      </c>
      <c r="W514" s="8">
        <f t="shared" si="3"/>
        <v>621</v>
      </c>
      <c r="X514" s="8">
        <f t="shared" si="4"/>
        <v>620</v>
      </c>
      <c r="Y514" s="8">
        <f t="shared" si="5"/>
        <v>586</v>
      </c>
      <c r="Z514" s="8">
        <f t="shared" si="6"/>
        <v>591</v>
      </c>
      <c r="AA514" s="8">
        <f t="shared" si="7"/>
        <v>1241</v>
      </c>
      <c r="AB514" s="8">
        <f t="shared" si="8"/>
        <v>1207</v>
      </c>
    </row>
    <row r="515" hidden="1">
      <c r="A515" s="2" t="s">
        <v>683</v>
      </c>
      <c r="B515" s="8" t="str">
        <f>VLOOKUP(A515,'Food Encyclopedia'!$C$2:$K$999,3)&amp;","&amp;VLOOKUP(A515,'Food Encyclopedia'!$C$2:$K$999,4)&amp;","&amp;VLOOKUP(A515,'Food Encyclopedia'!$C$2:$K$999,5)&amp;","&amp;VLOOKUP(A515,'Food Encyclopedia'!$C$2:$K$999,6)</f>
        <v>Cheese, cottage, NA, cup,Daisy,Pure &amp; natural cottage cheese,Milk and Milk Products</v>
      </c>
      <c r="C515" s="8" t="str">
        <f>VLOOKUP(A515,'Food Encyclopedia'!$C$2:$K$999,6)</f>
        <v>Milk and Milk Products</v>
      </c>
      <c r="D515" s="8" t="str">
        <f>VLOOKUP(A515,'Food Encyclopedia'!$C$2:$K$999,7)</f>
        <v>Dairy</v>
      </c>
      <c r="E515" s="8">
        <f>VLOOKUP(A515,'Absolute Total Monosaccharide C'!$E$2:$T$999,3)</f>
        <v>0.08388</v>
      </c>
      <c r="F515" s="8">
        <f>VLOOKUP(A515,'Absolute Total Monosaccharide C'!$E$2:$T$999,4)</f>
        <v>0.090215</v>
      </c>
      <c r="G515" s="8">
        <f>VLOOKUP(A515,'Absolute Total Monosaccharide C'!$E$2:$T$999,5)</f>
        <v>0.024588</v>
      </c>
      <c r="H515" s="8">
        <f>VLOOKUP(A515,'Absolute Total Monosaccharide C'!$E$2:$T$999,6)</f>
        <v>0.000154</v>
      </c>
      <c r="I515" s="110">
        <f>VLOOKUP(A515,'Absolute Total Monosaccharide C'!$E$2:$T$999,7)</f>
        <v>0.000199</v>
      </c>
      <c r="J515" s="8">
        <f>VLOOKUP(A515,'Absolute Total Monosaccharide C'!$E$2:$T$999,8)</f>
        <v>0</v>
      </c>
      <c r="K515" s="8">
        <f>VLOOKUP(A515,'Absolute Total Monosaccharide C'!$E$2:$T$999,9)</f>
        <v>0.00039</v>
      </c>
      <c r="L515" s="8">
        <f>VLOOKUP(A515,'Absolute Total Monosaccharide C'!$E$2:$T$999,10)</f>
        <v>0</v>
      </c>
      <c r="M515" s="8">
        <f>VLOOKUP(A515,'Absolute Total Monosaccharide C'!$E$2:$T$999,11)</f>
        <v>0</v>
      </c>
      <c r="N515" s="8">
        <f>VLOOKUP(A515,'Absolute Total Monosaccharide C'!$E$2:$T$999,12)</f>
        <v>0</v>
      </c>
      <c r="O515" s="8">
        <f>VLOOKUP(A515,'Absolute Total Monosaccharide C'!$E$2:$T$999,13)</f>
        <v>0</v>
      </c>
      <c r="P515" s="8">
        <f>VLOOKUP(A515,'Absolute Total Monosaccharide C'!$E$2:$T$999,14)</f>
        <v>0.000621</v>
      </c>
      <c r="Q515" s="8">
        <f>VLOOKUP(A515,'Absolute Total Monosaccharide C'!$E$2:$T$999,15)</f>
        <v>0.000504</v>
      </c>
      <c r="R515" s="8">
        <f>VLOOKUP(A515,'Absolute Total Monosaccharide C'!$E$2:$T$999,16)</f>
        <v>0</v>
      </c>
      <c r="S515" s="110">
        <f>VLOOKUP(A515,'Absolute Total Monosaccharide C'!$E$2:$T$999,2)</f>
        <v>10.34</v>
      </c>
      <c r="T515" s="2">
        <v>0.047808311</v>
      </c>
      <c r="U515" s="8">
        <f t="shared" si="1"/>
        <v>0.000353</v>
      </c>
      <c r="V515" s="2">
        <f t="shared" si="2"/>
        <v>679</v>
      </c>
      <c r="W515" s="8">
        <f t="shared" si="3"/>
        <v>622</v>
      </c>
      <c r="X515" s="8">
        <f t="shared" si="4"/>
        <v>617</v>
      </c>
      <c r="Y515" s="8">
        <f t="shared" si="5"/>
        <v>589</v>
      </c>
      <c r="Z515" s="8">
        <f t="shared" si="6"/>
        <v>467</v>
      </c>
      <c r="AA515" s="8">
        <f t="shared" si="7"/>
        <v>1239</v>
      </c>
      <c r="AB515" s="8">
        <f t="shared" si="8"/>
        <v>1211</v>
      </c>
    </row>
    <row r="516" hidden="1">
      <c r="A516" s="2" t="s">
        <v>1492</v>
      </c>
      <c r="B516" s="8" t="str">
        <f>VLOOKUP(A516,'Food Encyclopedia'!$C$2:$K$999,3)&amp;","&amp;VLOOKUP(A516,'Food Encyclopedia'!$C$2:$K$999,4)&amp;","&amp;VLOOKUP(A516,'Food Encyclopedia'!$C$2:$K$999,5)&amp;","&amp;VLOOKUP(A516,'Food Encyclopedia'!$C$2:$K$999,6)</f>
        <v>roasted seaweed, NA, NA, fresh,Trader Joe's,Roasted Seaweed with sea salt,Vegetables</v>
      </c>
      <c r="C516" s="8" t="str">
        <f>VLOOKUP(A516,'Food Encyclopedia'!$C$2:$K$999,6)</f>
        <v>Vegetables</v>
      </c>
      <c r="D516" s="8" t="str">
        <f>VLOOKUP(A516,'Food Encyclopedia'!$C$2:$K$999,7)</f>
        <v>Snack</v>
      </c>
      <c r="E516" s="8">
        <f>VLOOKUP(A516,'Absolute Total Monosaccharide C'!$E$2:$T$999,3)</f>
        <v>0.001938</v>
      </c>
      <c r="F516" s="8">
        <f>VLOOKUP(A516,'Absolute Total Monosaccharide C'!$E$2:$T$999,4)</f>
        <v>0.076812</v>
      </c>
      <c r="G516" s="8">
        <f>VLOOKUP(A516,'Absolute Total Monosaccharide C'!$E$2:$T$999,5)</f>
        <v>0.000633</v>
      </c>
      <c r="H516" s="8">
        <f>VLOOKUP(A516,'Absolute Total Monosaccharide C'!$E$2:$T$999,6)</f>
        <v>0.003182</v>
      </c>
      <c r="I516" s="110">
        <f>VLOOKUP(A516,'Absolute Total Monosaccharide C'!$E$2:$T$999,7)</f>
        <v>0.000149</v>
      </c>
      <c r="J516" s="8">
        <f>VLOOKUP(A516,'Absolute Total Monosaccharide C'!$E$2:$T$999,8)</f>
        <v>0.000683</v>
      </c>
      <c r="K516" s="8">
        <f>VLOOKUP(A516,'Absolute Total Monosaccharide C'!$E$2:$T$999,9)</f>
        <v>0</v>
      </c>
      <c r="L516" s="111">
        <f>VLOOKUP(A516,'Absolute Total Monosaccharide C'!$E$2:$T$999,10)</f>
        <v>0.0000575</v>
      </c>
      <c r="M516" s="8">
        <f>VLOOKUP(A516,'Absolute Total Monosaccharide C'!$E$2:$T$999,11)</f>
        <v>0</v>
      </c>
      <c r="N516" s="8">
        <f>VLOOKUP(A516,'Absolute Total Monosaccharide C'!$E$2:$T$999,12)</f>
        <v>0</v>
      </c>
      <c r="O516" s="8">
        <f>VLOOKUP(A516,'Absolute Total Monosaccharide C'!$E$2:$T$999,13)</f>
        <v>0</v>
      </c>
      <c r="P516" s="8">
        <f>VLOOKUP(A516,'Absolute Total Monosaccharide C'!$E$2:$T$999,14)</f>
        <v>0.007537</v>
      </c>
      <c r="Q516" s="8">
        <f>VLOOKUP(A516,'Absolute Total Monosaccharide C'!$E$2:$T$999,15)</f>
        <v>0</v>
      </c>
      <c r="R516" s="8">
        <f>VLOOKUP(A516,'Absolute Total Monosaccharide C'!$E$2:$T$999,16)</f>
        <v>0.001787</v>
      </c>
      <c r="S516" s="110">
        <f>VLOOKUP(A516,'Absolute Total Monosaccharide C'!$E$2:$T$999,2)</f>
        <v>9.959</v>
      </c>
      <c r="U516" s="8">
        <f t="shared" si="1"/>
        <v>0.003331</v>
      </c>
      <c r="V516" s="2">
        <f t="shared" si="2"/>
        <v>649</v>
      </c>
      <c r="W516" s="8">
        <f t="shared" si="3"/>
        <v>624</v>
      </c>
      <c r="X516" s="8">
        <f t="shared" si="4"/>
        <v>458</v>
      </c>
      <c r="Y516" s="8">
        <f t="shared" si="5"/>
        <v>589</v>
      </c>
      <c r="Z516" s="8">
        <f t="shared" si="6"/>
        <v>624</v>
      </c>
      <c r="AA516" s="8">
        <f t="shared" si="7"/>
        <v>1082</v>
      </c>
      <c r="AB516" s="8">
        <f t="shared" si="8"/>
        <v>1213</v>
      </c>
    </row>
    <row r="517" hidden="1">
      <c r="A517" s="2" t="s">
        <v>672</v>
      </c>
      <c r="B517" s="8" t="str">
        <f>VLOOKUP(A517,'Food Encyclopedia'!$C$2:$K$999,3)&amp;","&amp;VLOOKUP(A517,'Food Encyclopedia'!$C$2:$K$999,4)&amp;","&amp;VLOOKUP(A517,'Food Encyclopedia'!$C$2:$K$999,5)&amp;","&amp;VLOOKUP(A517,'Food Encyclopedia'!$C$2:$K$999,6)</f>
        <v>Milk, whole, NA, carton,Horizon Organic,Organic milk, lactose-free,Milk and Milk Products</v>
      </c>
      <c r="C517" s="8" t="str">
        <f>VLOOKUP(A517,'Food Encyclopedia'!$C$2:$K$999,6)</f>
        <v>Milk and Milk Products</v>
      </c>
      <c r="D517" s="8" t="str">
        <f>VLOOKUP(A517,'Food Encyclopedia'!$C$2:$K$999,7)</f>
        <v>Dairy</v>
      </c>
      <c r="E517" s="8">
        <f>VLOOKUP(A517,'Absolute Total Monosaccharide C'!$E$2:$T$999,3)</f>
        <v>0.051817</v>
      </c>
      <c r="F517" s="8">
        <f>VLOOKUP(A517,'Absolute Total Monosaccharide C'!$E$2:$T$999,4)</f>
        <v>0.113063</v>
      </c>
      <c r="G517" s="8">
        <f>VLOOKUP(A517,'Absolute Total Monosaccharide C'!$E$2:$T$999,5)</f>
        <v>0</v>
      </c>
      <c r="H517" s="111">
        <f>VLOOKUP(A517,'Absolute Total Monosaccharide C'!$E$2:$T$999,6)</f>
        <v>0.0000144</v>
      </c>
      <c r="I517" s="113">
        <f>VLOOKUP(A517,'Absolute Total Monosaccharide C'!$E$2:$T$999,7)</f>
        <v>0.0000574</v>
      </c>
      <c r="J517" s="8">
        <f>VLOOKUP(A517,'Absolute Total Monosaccharide C'!$E$2:$T$999,8)</f>
        <v>0</v>
      </c>
      <c r="K517" s="111">
        <f>VLOOKUP(A517,'Absolute Total Monosaccharide C'!$E$2:$T$999,9)</f>
        <v>0.0000464</v>
      </c>
      <c r="L517" s="8">
        <f>VLOOKUP(A517,'Absolute Total Monosaccharide C'!$E$2:$T$999,10)</f>
        <v>0</v>
      </c>
      <c r="M517" s="8">
        <f>VLOOKUP(A517,'Absolute Total Monosaccharide C'!$E$2:$T$999,11)</f>
        <v>0</v>
      </c>
      <c r="N517" s="8">
        <f>VLOOKUP(A517,'Absolute Total Monosaccharide C'!$E$2:$T$999,12)</f>
        <v>0</v>
      </c>
      <c r="O517" s="8">
        <f>VLOOKUP(A517,'Absolute Total Monosaccharide C'!$E$2:$T$999,13)</f>
        <v>0</v>
      </c>
      <c r="P517" s="8">
        <f>VLOOKUP(A517,'Absolute Total Monosaccharide C'!$E$2:$T$999,14)</f>
        <v>0</v>
      </c>
      <c r="Q517" s="8">
        <f>VLOOKUP(A517,'Absolute Total Monosaccharide C'!$E$2:$T$999,15)</f>
        <v>0</v>
      </c>
      <c r="R517" s="8">
        <f>VLOOKUP(A517,'Absolute Total Monosaccharide C'!$E$2:$T$999,16)</f>
        <v>0</v>
      </c>
      <c r="S517" s="110">
        <f>VLOOKUP(A517,'Absolute Total Monosaccharide C'!$E$2:$T$999,2)</f>
        <v>10.07</v>
      </c>
      <c r="T517" s="2">
        <v>0.265746031</v>
      </c>
      <c r="U517" s="111">
        <f t="shared" si="1"/>
        <v>0.0000718</v>
      </c>
      <c r="V517" s="2">
        <f t="shared" si="2"/>
        <v>681</v>
      </c>
      <c r="W517" s="8">
        <f t="shared" si="3"/>
        <v>625</v>
      </c>
      <c r="X517" s="8">
        <f t="shared" si="4"/>
        <v>622</v>
      </c>
      <c r="Y517" s="8">
        <f t="shared" si="5"/>
        <v>589</v>
      </c>
      <c r="Z517" s="8">
        <f t="shared" si="6"/>
        <v>590</v>
      </c>
      <c r="AA517" s="8">
        <f t="shared" si="7"/>
        <v>1247</v>
      </c>
      <c r="AB517" s="8">
        <f t="shared" si="8"/>
        <v>1214</v>
      </c>
    </row>
    <row r="518" hidden="1">
      <c r="A518" s="2" t="s">
        <v>687</v>
      </c>
      <c r="B518" s="8" t="str">
        <f>VLOOKUP(A518,'Food Encyclopedia'!$C$2:$K$999,3)&amp;","&amp;VLOOKUP(A518,'Food Encyclopedia'!$C$2:$K$999,4)&amp;","&amp;VLOOKUP(A518,'Food Encyclopedia'!$C$2:$K$999,5)&amp;","&amp;VLOOKUP(A518,'Food Encyclopedia'!$C$2:$K$999,6)</f>
        <v>Cheese, mozzarella, NA, packed,Organics,low-moisture part-skim mozzarella string cheese,Milk and Milk Products</v>
      </c>
      <c r="C518" s="8" t="str">
        <f>VLOOKUP(A518,'Food Encyclopedia'!$C$2:$K$999,6)</f>
        <v>Milk and Milk Products</v>
      </c>
      <c r="D518" s="8" t="str">
        <f>VLOOKUP(A518,'Food Encyclopedia'!$C$2:$K$999,7)</f>
        <v>Dairy</v>
      </c>
      <c r="E518" s="8">
        <f>VLOOKUP(A518,'Absolute Total Monosaccharide C'!$E$2:$T$999,3)</f>
        <v>0.00334</v>
      </c>
      <c r="F518" s="8">
        <f>VLOOKUP(A518,'Absolute Total Monosaccharide C'!$E$2:$T$999,4)</f>
        <v>0.007714</v>
      </c>
      <c r="G518" s="8">
        <f>VLOOKUP(A518,'Absolute Total Monosaccharide C'!$E$2:$T$999,5)</f>
        <v>0.000105</v>
      </c>
      <c r="H518" s="111">
        <f>VLOOKUP(A518,'Absolute Total Monosaccharide C'!$E$2:$T$999,6)</f>
        <v>0.0000396</v>
      </c>
      <c r="I518" s="113">
        <f>VLOOKUP(A518,'Absolute Total Monosaccharide C'!$E$2:$T$999,7)</f>
        <v>0.0000173</v>
      </c>
      <c r="J518" s="8">
        <f>VLOOKUP(A518,'Absolute Total Monosaccharide C'!$E$2:$T$999,8)</f>
        <v>0.00017</v>
      </c>
      <c r="K518" s="8">
        <f>VLOOKUP(A518,'Absolute Total Monosaccharide C'!$E$2:$T$999,9)</f>
        <v>0.000164</v>
      </c>
      <c r="L518" s="8">
        <f>VLOOKUP(A518,'Absolute Total Monosaccharide C'!$E$2:$T$999,10)</f>
        <v>0</v>
      </c>
      <c r="M518" s="8">
        <f>VLOOKUP(A518,'Absolute Total Monosaccharide C'!$E$2:$T$999,11)</f>
        <v>0</v>
      </c>
      <c r="N518" s="8">
        <f>VLOOKUP(A518,'Absolute Total Monosaccharide C'!$E$2:$T$999,12)</f>
        <v>0</v>
      </c>
      <c r="O518" s="8">
        <f>VLOOKUP(A518,'Absolute Total Monosaccharide C'!$E$2:$T$999,13)</f>
        <v>0</v>
      </c>
      <c r="P518" s="8">
        <f>VLOOKUP(A518,'Absolute Total Monosaccharide C'!$E$2:$T$999,14)</f>
        <v>0</v>
      </c>
      <c r="Q518" s="8">
        <f>VLOOKUP(A518,'Absolute Total Monosaccharide C'!$E$2:$T$999,15)</f>
        <v>0</v>
      </c>
      <c r="R518" s="8">
        <f>VLOOKUP(A518,'Absolute Total Monosaccharide C'!$E$2:$T$999,16)</f>
        <v>0.000367</v>
      </c>
      <c r="S518" s="110">
        <f>VLOOKUP(A518,'Absolute Total Monosaccharide C'!$E$2:$T$999,2)</f>
        <v>10.32</v>
      </c>
      <c r="U518" s="111">
        <f t="shared" si="1"/>
        <v>0.0000569</v>
      </c>
      <c r="V518" s="2">
        <f t="shared" si="2"/>
        <v>682</v>
      </c>
      <c r="W518" s="8">
        <f t="shared" si="3"/>
        <v>626</v>
      </c>
      <c r="X518" s="8">
        <f t="shared" si="4"/>
        <v>621</v>
      </c>
      <c r="Y518" s="8">
        <f t="shared" si="5"/>
        <v>589</v>
      </c>
      <c r="Z518" s="8">
        <f t="shared" si="6"/>
        <v>519</v>
      </c>
      <c r="AA518" s="8">
        <f t="shared" si="7"/>
        <v>1247</v>
      </c>
      <c r="AB518" s="8">
        <f t="shared" si="8"/>
        <v>1215</v>
      </c>
    </row>
    <row r="519" hidden="1">
      <c r="A519" s="2" t="s">
        <v>334</v>
      </c>
      <c r="B519" s="8" t="str">
        <f>VLOOKUP(A519,'Food Encyclopedia'!$C$2:$K$999,3)&amp;","&amp;VLOOKUP(A519,'Food Encyclopedia'!$C$2:$K$999,4)&amp;","&amp;VLOOKUP(A519,'Food Encyclopedia'!$C$2:$K$999,5)&amp;","&amp;VLOOKUP(A519,'Food Encyclopedia'!$C$2:$K$999,6)</f>
        <v>Lemon, NA, juice, fresh,Paramount Citrus,,Fruits</v>
      </c>
      <c r="C519" s="8" t="str">
        <f>VLOOKUP(A519,'Food Encyclopedia'!$C$2:$K$999,6)</f>
        <v>Fruits</v>
      </c>
      <c r="D519" s="8" t="str">
        <f>VLOOKUP(A519,'Food Encyclopedia'!$C$2:$K$999,7)</f>
        <v>Fruit</v>
      </c>
      <c r="E519" s="8" t="str">
        <f>VLOOKUP(A519,'Absolute Total Monosaccharide C'!$E$2:$T$999,3)</f>
        <v/>
      </c>
      <c r="F519" s="8" t="str">
        <f>VLOOKUP(A519,'Absolute Total Monosaccharide C'!$E$2:$T$999,4)</f>
        <v/>
      </c>
      <c r="G519" s="8" t="str">
        <f>VLOOKUP(A519,'Absolute Total Monosaccharide C'!$E$2:$T$999,5)</f>
        <v/>
      </c>
      <c r="H519" s="8" t="str">
        <f>VLOOKUP(A519,'Absolute Total Monosaccharide C'!$E$2:$T$999,6)</f>
        <v/>
      </c>
      <c r="I519" s="110" t="str">
        <f>VLOOKUP(A519,'Absolute Total Monosaccharide C'!$E$2:$T$999,7)</f>
        <v/>
      </c>
      <c r="J519" s="8" t="str">
        <f>VLOOKUP(A519,'Absolute Total Monosaccharide C'!$E$2:$T$999,8)</f>
        <v/>
      </c>
      <c r="K519" s="8" t="str">
        <f>VLOOKUP(A519,'Absolute Total Monosaccharide C'!$E$2:$T$999,9)</f>
        <v/>
      </c>
      <c r="L519" s="8" t="str">
        <f>VLOOKUP(A519,'Absolute Total Monosaccharide C'!$E$2:$T$999,10)</f>
        <v/>
      </c>
      <c r="M519" s="8" t="str">
        <f>VLOOKUP(A519,'Absolute Total Monosaccharide C'!$E$2:$T$999,11)</f>
        <v/>
      </c>
      <c r="N519" s="8" t="str">
        <f>VLOOKUP(A519,'Absolute Total Monosaccharide C'!$E$2:$T$999,12)</f>
        <v/>
      </c>
      <c r="O519" s="8" t="str">
        <f>VLOOKUP(A519,'Absolute Total Monosaccharide C'!$E$2:$T$999,13)</f>
        <v/>
      </c>
      <c r="P519" s="8" t="str">
        <f>VLOOKUP(A519,'Absolute Total Monosaccharide C'!$E$2:$T$999,14)</f>
        <v/>
      </c>
      <c r="Q519" s="8" t="str">
        <f>VLOOKUP(A519,'Absolute Total Monosaccharide C'!$E$2:$T$999,15)</f>
        <v/>
      </c>
      <c r="R519" s="8" t="str">
        <f>VLOOKUP(A519,'Absolute Total Monosaccharide C'!$E$2:$T$999,16)</f>
        <v/>
      </c>
      <c r="S519" s="110" t="str">
        <f>VLOOKUP(A519,'Absolute Total Monosaccharide C'!$E$2:$T$999,2)</f>
        <v/>
      </c>
      <c r="U519" s="8">
        <f t="shared" si="1"/>
        <v>0</v>
      </c>
      <c r="V519" s="2">
        <f t="shared" si="2"/>
        <v>683</v>
      </c>
      <c r="W519" s="8" t="str">
        <f t="shared" si="3"/>
        <v>#N/A</v>
      </c>
      <c r="X519" s="8">
        <f t="shared" si="4"/>
        <v>623</v>
      </c>
      <c r="Y519" s="8">
        <f t="shared" si="5"/>
        <v>589</v>
      </c>
      <c r="Z519" s="8">
        <f t="shared" si="6"/>
        <v>624</v>
      </c>
      <c r="AA519" s="8" t="str">
        <f t="shared" si="7"/>
        <v>#N/A</v>
      </c>
      <c r="AB519" s="8" t="str">
        <f t="shared" si="8"/>
        <v>#N/A</v>
      </c>
    </row>
    <row r="520" hidden="1">
      <c r="A520" s="2" t="s">
        <v>336</v>
      </c>
      <c r="B520" s="8" t="str">
        <f>VLOOKUP(A520,'Food Encyclopedia'!$C$2:$K$999,3)&amp;","&amp;VLOOKUP(A520,'Food Encyclopedia'!$C$2:$K$999,4)&amp;","&amp;VLOOKUP(A520,'Food Encyclopedia'!$C$2:$K$999,5)&amp;","&amp;VLOOKUP(A520,'Food Encyclopedia'!$C$2:$K$999,6)</f>
        <v>Lime, regular, juice, fresh,Susie,,Fruits</v>
      </c>
      <c r="C520" s="8" t="str">
        <f>VLOOKUP(A520,'Food Encyclopedia'!$C$2:$K$999,6)</f>
        <v>Fruits</v>
      </c>
      <c r="D520" s="8" t="str">
        <f>VLOOKUP(A520,'Food Encyclopedia'!$C$2:$K$999,7)</f>
        <v>Fruit</v>
      </c>
      <c r="E520" s="8" t="str">
        <f>VLOOKUP(A520,'Absolute Total Monosaccharide C'!$E$2:$T$999,3)</f>
        <v/>
      </c>
      <c r="F520" s="8" t="str">
        <f>VLOOKUP(A520,'Absolute Total Monosaccharide C'!$E$2:$T$999,4)</f>
        <v/>
      </c>
      <c r="G520" s="8" t="str">
        <f>VLOOKUP(A520,'Absolute Total Monosaccharide C'!$E$2:$T$999,5)</f>
        <v/>
      </c>
      <c r="H520" s="8" t="str">
        <f>VLOOKUP(A520,'Absolute Total Monosaccharide C'!$E$2:$T$999,6)</f>
        <v/>
      </c>
      <c r="I520" s="110" t="str">
        <f>VLOOKUP(A520,'Absolute Total Monosaccharide C'!$E$2:$T$999,7)</f>
        <v/>
      </c>
      <c r="J520" s="8" t="str">
        <f>VLOOKUP(A520,'Absolute Total Monosaccharide C'!$E$2:$T$999,8)</f>
        <v/>
      </c>
      <c r="K520" s="8" t="str">
        <f>VLOOKUP(A520,'Absolute Total Monosaccharide C'!$E$2:$T$999,9)</f>
        <v/>
      </c>
      <c r="L520" s="8" t="str">
        <f>VLOOKUP(A520,'Absolute Total Monosaccharide C'!$E$2:$T$999,10)</f>
        <v/>
      </c>
      <c r="M520" s="8" t="str">
        <f>VLOOKUP(A520,'Absolute Total Monosaccharide C'!$E$2:$T$999,11)</f>
        <v/>
      </c>
      <c r="N520" s="8" t="str">
        <f>VLOOKUP(A520,'Absolute Total Monosaccharide C'!$E$2:$T$999,12)</f>
        <v/>
      </c>
      <c r="O520" s="8" t="str">
        <f>VLOOKUP(A520,'Absolute Total Monosaccharide C'!$E$2:$T$999,13)</f>
        <v/>
      </c>
      <c r="P520" s="8" t="str">
        <f>VLOOKUP(A520,'Absolute Total Monosaccharide C'!$E$2:$T$999,14)</f>
        <v/>
      </c>
      <c r="Q520" s="8" t="str">
        <f>VLOOKUP(A520,'Absolute Total Monosaccharide C'!$E$2:$T$999,15)</f>
        <v/>
      </c>
      <c r="R520" s="8" t="str">
        <f>VLOOKUP(A520,'Absolute Total Monosaccharide C'!$E$2:$T$999,16)</f>
        <v/>
      </c>
      <c r="S520" s="110" t="str">
        <f>VLOOKUP(A520,'Absolute Total Monosaccharide C'!$E$2:$T$999,2)</f>
        <v/>
      </c>
      <c r="U520" s="8">
        <f t="shared" si="1"/>
        <v>0</v>
      </c>
      <c r="V520" s="2">
        <f t="shared" si="2"/>
        <v>683</v>
      </c>
      <c r="W520" s="8" t="str">
        <f t="shared" si="3"/>
        <v>#N/A</v>
      </c>
      <c r="X520" s="8">
        <f t="shared" si="4"/>
        <v>623</v>
      </c>
      <c r="Y520" s="8">
        <f t="shared" si="5"/>
        <v>589</v>
      </c>
      <c r="Z520" s="8">
        <f t="shared" si="6"/>
        <v>624</v>
      </c>
      <c r="AA520" s="8" t="str">
        <f t="shared" si="7"/>
        <v>#N/A</v>
      </c>
      <c r="AB520" s="8" t="str">
        <f t="shared" si="8"/>
        <v>#N/A</v>
      </c>
    </row>
    <row r="521" hidden="1">
      <c r="A521" s="2" t="s">
        <v>520</v>
      </c>
      <c r="B521" s="8" t="str">
        <f>VLOOKUP(A521,'Food Encyclopedia'!$C$2:$K$999,3)&amp;","&amp;VLOOKUP(A521,'Food Encyclopedia'!$C$2:$K$999,4)&amp;","&amp;VLOOKUP(A521,'Food Encyclopedia'!$C$2:$K$999,5)&amp;","&amp;VLOOKUP(A521,'Food Encyclopedia'!$C$2:$K$999,6)</f>
        <v>Potato, mini medley (red), flesh, fresh,Signature Farms,,Vegetables</v>
      </c>
      <c r="C521" s="8" t="str">
        <f>VLOOKUP(A521,'Food Encyclopedia'!$C$2:$K$999,6)</f>
        <v>Vegetables</v>
      </c>
      <c r="D521" s="8" t="str">
        <f>VLOOKUP(A521,'Food Encyclopedia'!$C$2:$K$999,7)</f>
        <v>Vegetable</v>
      </c>
      <c r="E521" s="8" t="str">
        <f>VLOOKUP(A521,'Absolute Total Monosaccharide C'!$E$2:$T$999,3)</f>
        <v/>
      </c>
      <c r="F521" s="8" t="str">
        <f>VLOOKUP(A521,'Absolute Total Monosaccharide C'!$E$2:$T$999,4)</f>
        <v/>
      </c>
      <c r="G521" s="8" t="str">
        <f>VLOOKUP(A521,'Absolute Total Monosaccharide C'!$E$2:$T$999,5)</f>
        <v/>
      </c>
      <c r="H521" s="8" t="str">
        <f>VLOOKUP(A521,'Absolute Total Monosaccharide C'!$E$2:$T$999,6)</f>
        <v/>
      </c>
      <c r="I521" s="110" t="str">
        <f>VLOOKUP(A521,'Absolute Total Monosaccharide C'!$E$2:$T$999,7)</f>
        <v/>
      </c>
      <c r="J521" s="8" t="str">
        <f>VLOOKUP(A521,'Absolute Total Monosaccharide C'!$E$2:$T$999,8)</f>
        <v/>
      </c>
      <c r="K521" s="8" t="str">
        <f>VLOOKUP(A521,'Absolute Total Monosaccharide C'!$E$2:$T$999,9)</f>
        <v/>
      </c>
      <c r="L521" s="8" t="str">
        <f>VLOOKUP(A521,'Absolute Total Monosaccharide C'!$E$2:$T$999,10)</f>
        <v/>
      </c>
      <c r="M521" s="8" t="str">
        <f>VLOOKUP(A521,'Absolute Total Monosaccharide C'!$E$2:$T$999,11)</f>
        <v/>
      </c>
      <c r="N521" s="8" t="str">
        <f>VLOOKUP(A521,'Absolute Total Monosaccharide C'!$E$2:$T$999,12)</f>
        <v/>
      </c>
      <c r="O521" s="112" t="str">
        <f>VLOOKUP(A521,'Absolute Total Monosaccharide C'!$E$2:$T$999,13)</f>
        <v/>
      </c>
      <c r="P521" s="8" t="str">
        <f>VLOOKUP(A521,'Absolute Total Monosaccharide C'!$E$2:$T$999,14)</f>
        <v/>
      </c>
      <c r="Q521" s="8" t="str">
        <f>VLOOKUP(A521,'Absolute Total Monosaccharide C'!$E$2:$T$999,15)</f>
        <v/>
      </c>
      <c r="R521" s="8" t="str">
        <f>VLOOKUP(A521,'Absolute Total Monosaccharide C'!$E$2:$T$999,16)</f>
        <v/>
      </c>
      <c r="S521" s="110" t="str">
        <f>VLOOKUP(A521,'Absolute Total Monosaccharide C'!$E$2:$T$999,2)</f>
        <v/>
      </c>
      <c r="U521" s="8">
        <f t="shared" si="1"/>
        <v>0</v>
      </c>
      <c r="V521" s="2">
        <f t="shared" si="2"/>
        <v>683</v>
      </c>
      <c r="W521" s="8" t="str">
        <f t="shared" si="3"/>
        <v>#N/A</v>
      </c>
      <c r="X521" s="8">
        <f t="shared" si="4"/>
        <v>623</v>
      </c>
      <c r="Y521" s="8">
        <f t="shared" si="5"/>
        <v>589</v>
      </c>
      <c r="Z521" s="8">
        <f t="shared" si="6"/>
        <v>624</v>
      </c>
      <c r="AA521" s="8" t="str">
        <f t="shared" si="7"/>
        <v>#N/A</v>
      </c>
      <c r="AB521" s="8" t="str">
        <f t="shared" si="8"/>
        <v>#N/A</v>
      </c>
    </row>
    <row r="522" hidden="1">
      <c r="A522" s="2" t="s">
        <v>522</v>
      </c>
      <c r="B522" s="8" t="str">
        <f>VLOOKUP(A522,'Food Encyclopedia'!$C$2:$K$999,3)&amp;","&amp;VLOOKUP(A522,'Food Encyclopedia'!$C$2:$K$999,4)&amp;","&amp;VLOOKUP(A522,'Food Encyclopedia'!$C$2:$K$999,5)&amp;","&amp;VLOOKUP(A522,'Food Encyclopedia'!$C$2:$K$999,6)</f>
        <v>Potato, blushing belle, flesh, fresh,The little potato company,,Vegetables</v>
      </c>
      <c r="C522" s="8" t="str">
        <f>VLOOKUP(A522,'Food Encyclopedia'!$C$2:$K$999,6)</f>
        <v>Vegetables</v>
      </c>
      <c r="D522" s="8" t="str">
        <f>VLOOKUP(A522,'Food Encyclopedia'!$C$2:$K$999,7)</f>
        <v>Vegetable</v>
      </c>
      <c r="E522" s="8" t="str">
        <f>VLOOKUP(A522,'Absolute Total Monosaccharide C'!$E$2:$T$999,3)</f>
        <v/>
      </c>
      <c r="F522" s="8" t="str">
        <f>VLOOKUP(A522,'Absolute Total Monosaccharide C'!$E$2:$T$999,4)</f>
        <v/>
      </c>
      <c r="G522" s="8" t="str">
        <f>VLOOKUP(A522,'Absolute Total Monosaccharide C'!$E$2:$T$999,5)</f>
        <v/>
      </c>
      <c r="H522" s="8" t="str">
        <f>VLOOKUP(A522,'Absolute Total Monosaccharide C'!$E$2:$T$999,6)</f>
        <v/>
      </c>
      <c r="I522" s="110" t="str">
        <f>VLOOKUP(A522,'Absolute Total Monosaccharide C'!$E$2:$T$999,7)</f>
        <v/>
      </c>
      <c r="J522" s="8" t="str">
        <f>VLOOKUP(A522,'Absolute Total Monosaccharide C'!$E$2:$T$999,8)</f>
        <v/>
      </c>
      <c r="K522" s="8" t="str">
        <f>VLOOKUP(A522,'Absolute Total Monosaccharide C'!$E$2:$T$999,9)</f>
        <v/>
      </c>
      <c r="L522" s="8" t="str">
        <f>VLOOKUP(A522,'Absolute Total Monosaccharide C'!$E$2:$T$999,10)</f>
        <v/>
      </c>
      <c r="M522" s="8" t="str">
        <f>VLOOKUP(A522,'Absolute Total Monosaccharide C'!$E$2:$T$999,11)</f>
        <v/>
      </c>
      <c r="N522" s="8" t="str">
        <f>VLOOKUP(A522,'Absolute Total Monosaccharide C'!$E$2:$T$999,12)</f>
        <v/>
      </c>
      <c r="O522" s="112" t="str">
        <f>VLOOKUP(A522,'Absolute Total Monosaccharide C'!$E$2:$T$999,13)</f>
        <v/>
      </c>
      <c r="P522" s="8" t="str">
        <f>VLOOKUP(A522,'Absolute Total Monosaccharide C'!$E$2:$T$999,14)</f>
        <v/>
      </c>
      <c r="Q522" s="8" t="str">
        <f>VLOOKUP(A522,'Absolute Total Monosaccharide C'!$E$2:$T$999,15)</f>
        <v/>
      </c>
      <c r="R522" s="8" t="str">
        <f>VLOOKUP(A522,'Absolute Total Monosaccharide C'!$E$2:$T$999,16)</f>
        <v/>
      </c>
      <c r="S522" s="110" t="str">
        <f>VLOOKUP(A522,'Absolute Total Monosaccharide C'!$E$2:$T$999,2)</f>
        <v/>
      </c>
      <c r="U522" s="8">
        <f t="shared" si="1"/>
        <v>0</v>
      </c>
      <c r="V522" s="2">
        <f t="shared" si="2"/>
        <v>683</v>
      </c>
      <c r="W522" s="8" t="str">
        <f t="shared" si="3"/>
        <v>#N/A</v>
      </c>
      <c r="X522" s="8">
        <f t="shared" si="4"/>
        <v>623</v>
      </c>
      <c r="Y522" s="8">
        <f t="shared" si="5"/>
        <v>589</v>
      </c>
      <c r="Z522" s="8">
        <f t="shared" si="6"/>
        <v>624</v>
      </c>
      <c r="AA522" s="8" t="str">
        <f t="shared" si="7"/>
        <v>#N/A</v>
      </c>
      <c r="AB522" s="8" t="str">
        <f t="shared" si="8"/>
        <v>#N/A</v>
      </c>
    </row>
    <row r="523" hidden="1">
      <c r="A523" s="2" t="s">
        <v>523</v>
      </c>
      <c r="B523" s="8" t="str">
        <f>VLOOKUP(A523,'Food Encyclopedia'!$C$2:$K$999,3)&amp;","&amp;VLOOKUP(A523,'Food Encyclopedia'!$C$2:$K$999,4)&amp;","&amp;VLOOKUP(A523,'Food Encyclopedia'!$C$2:$K$999,5)&amp;","&amp;VLOOKUP(A523,'Food Encyclopedia'!$C$2:$K$999,6)</f>
        <v>Potato, sweet, flesh, fresh,Valperdo Farms,,Vegetables</v>
      </c>
      <c r="C523" s="8" t="str">
        <f>VLOOKUP(A523,'Food Encyclopedia'!$C$2:$K$999,6)</f>
        <v>Vegetables</v>
      </c>
      <c r="D523" s="8" t="str">
        <f>VLOOKUP(A523,'Food Encyclopedia'!$C$2:$K$999,7)</f>
        <v>Vegetable</v>
      </c>
      <c r="E523" s="8" t="str">
        <f>VLOOKUP(A523,'Absolute Total Monosaccharide C'!$E$2:$T$999,3)</f>
        <v/>
      </c>
      <c r="F523" s="8" t="str">
        <f>VLOOKUP(A523,'Absolute Total Monosaccharide C'!$E$2:$T$999,4)</f>
        <v/>
      </c>
      <c r="G523" s="8" t="str">
        <f>VLOOKUP(A523,'Absolute Total Monosaccharide C'!$E$2:$T$999,5)</f>
        <v/>
      </c>
      <c r="H523" s="8" t="str">
        <f>VLOOKUP(A523,'Absolute Total Monosaccharide C'!$E$2:$T$999,6)</f>
        <v/>
      </c>
      <c r="I523" s="110" t="str">
        <f>VLOOKUP(A523,'Absolute Total Monosaccharide C'!$E$2:$T$999,7)</f>
        <v/>
      </c>
      <c r="J523" s="8" t="str">
        <f>VLOOKUP(A523,'Absolute Total Monosaccharide C'!$E$2:$T$999,8)</f>
        <v/>
      </c>
      <c r="K523" s="8" t="str">
        <f>VLOOKUP(A523,'Absolute Total Monosaccharide C'!$E$2:$T$999,9)</f>
        <v/>
      </c>
      <c r="L523" s="8" t="str">
        <f>VLOOKUP(A523,'Absolute Total Monosaccharide C'!$E$2:$T$999,10)</f>
        <v/>
      </c>
      <c r="M523" s="8" t="str">
        <f>VLOOKUP(A523,'Absolute Total Monosaccharide C'!$E$2:$T$999,11)</f>
        <v/>
      </c>
      <c r="N523" s="8" t="str">
        <f>VLOOKUP(A523,'Absolute Total Monosaccharide C'!$E$2:$T$999,12)</f>
        <v/>
      </c>
      <c r="O523" s="112" t="str">
        <f>VLOOKUP(A523,'Absolute Total Monosaccharide C'!$E$2:$T$999,13)</f>
        <v/>
      </c>
      <c r="P523" s="8" t="str">
        <f>VLOOKUP(A523,'Absolute Total Monosaccharide C'!$E$2:$T$999,14)</f>
        <v/>
      </c>
      <c r="Q523" s="8" t="str">
        <f>VLOOKUP(A523,'Absolute Total Monosaccharide C'!$E$2:$T$999,15)</f>
        <v/>
      </c>
      <c r="R523" s="8" t="str">
        <f>VLOOKUP(A523,'Absolute Total Monosaccharide C'!$E$2:$T$999,16)</f>
        <v/>
      </c>
      <c r="S523" s="110" t="str">
        <f>VLOOKUP(A523,'Absolute Total Monosaccharide C'!$E$2:$T$999,2)</f>
        <v/>
      </c>
      <c r="U523" s="8">
        <f t="shared" si="1"/>
        <v>0</v>
      </c>
      <c r="V523" s="2">
        <f t="shared" si="2"/>
        <v>683</v>
      </c>
      <c r="W523" s="8" t="str">
        <f t="shared" si="3"/>
        <v>#N/A</v>
      </c>
      <c r="X523" s="8">
        <f t="shared" si="4"/>
        <v>623</v>
      </c>
      <c r="Y523" s="8">
        <f t="shared" si="5"/>
        <v>589</v>
      </c>
      <c r="Z523" s="8">
        <f t="shared" si="6"/>
        <v>624</v>
      </c>
      <c r="AA523" s="8" t="str">
        <f t="shared" si="7"/>
        <v>#N/A</v>
      </c>
      <c r="AB523" s="8" t="str">
        <f t="shared" si="8"/>
        <v>#N/A</v>
      </c>
    </row>
    <row r="524" hidden="1">
      <c r="A524" s="2" t="s">
        <v>572</v>
      </c>
      <c r="B524" s="8" t="str">
        <f>VLOOKUP(A524,'Food Encyclopedia'!$C$2:$K$999,3)&amp;","&amp;VLOOKUP(A524,'Food Encyclopedia'!$C$2:$K$999,4)&amp;","&amp;VLOOKUP(A524,'Food Encyclopedia'!$C$2:$K$999,5)&amp;","&amp;VLOOKUP(A524,'Food Encyclopedia'!$C$2:$K$999,6)</f>
        <v>Jam, strawberry, NA, jar,Smuckers,Sugar Free Strawberry Preserves,Fruits</v>
      </c>
      <c r="C524" s="8" t="str">
        <f>VLOOKUP(A524,'Food Encyclopedia'!$C$2:$K$999,6)</f>
        <v>Fruits</v>
      </c>
      <c r="D524" s="8" t="str">
        <f>VLOOKUP(A524,'Food Encyclopedia'!$C$2:$K$999,7)</f>
        <v>Sweets</v>
      </c>
      <c r="E524" s="8">
        <f>VLOOKUP(A524,'Absolute Total Monosaccharide C'!$E$2:$T$999,3)</f>
        <v>0.712419</v>
      </c>
      <c r="F524" s="8">
        <f>VLOOKUP(A524,'Absolute Total Monosaccharide C'!$E$2:$T$999,4)</f>
        <v>0.012431</v>
      </c>
      <c r="G524" s="8">
        <f>VLOOKUP(A524,'Absolute Total Monosaccharide C'!$E$2:$T$999,5)</f>
        <v>0</v>
      </c>
      <c r="H524" s="8">
        <f>VLOOKUP(A524,'Absolute Total Monosaccharide C'!$E$2:$T$999,6)</f>
        <v>0.000644</v>
      </c>
      <c r="I524" s="110">
        <f>VLOOKUP(A524,'Absolute Total Monosaccharide C'!$E$2:$T$999,7)</f>
        <v>0.002457</v>
      </c>
      <c r="J524" s="8">
        <f>VLOOKUP(A524,'Absolute Total Monosaccharide C'!$E$2:$T$999,8)</f>
        <v>0</v>
      </c>
      <c r="K524" s="8">
        <f>VLOOKUP(A524,'Absolute Total Monosaccharide C'!$E$2:$T$999,9)</f>
        <v>0.000661</v>
      </c>
      <c r="L524" s="8">
        <f>VLOOKUP(A524,'Absolute Total Monosaccharide C'!$E$2:$T$999,10)</f>
        <v>0</v>
      </c>
      <c r="M524" s="8">
        <f>VLOOKUP(A524,'Absolute Total Monosaccharide C'!$E$2:$T$999,11)</f>
        <v>0.011414</v>
      </c>
      <c r="N524" s="8">
        <f>VLOOKUP(A524,'Absolute Total Monosaccharide C'!$E$2:$T$999,12)</f>
        <v>0</v>
      </c>
      <c r="O524" s="8">
        <f>VLOOKUP(A524,'Absolute Total Monosaccharide C'!$E$2:$T$999,13)</f>
        <v>0</v>
      </c>
      <c r="P524" s="8">
        <f>VLOOKUP(A524,'Absolute Total Monosaccharide C'!$E$2:$T$999,14)</f>
        <v>0.008949</v>
      </c>
      <c r="Q524" s="8">
        <f>VLOOKUP(A524,'Absolute Total Monosaccharide C'!$E$2:$T$999,15)</f>
        <v>0</v>
      </c>
      <c r="R524" s="8">
        <f>VLOOKUP(A524,'Absolute Total Monosaccharide C'!$E$2:$T$999,16)</f>
        <v>0.000135</v>
      </c>
      <c r="S524" s="110">
        <f>VLOOKUP(A524,'Absolute Total Monosaccharide C'!$E$2:$T$999,2)</f>
        <v>10.16</v>
      </c>
      <c r="U524" s="8">
        <f t="shared" si="1"/>
        <v>0.003101</v>
      </c>
      <c r="V524" s="2">
        <f t="shared" si="2"/>
        <v>653</v>
      </c>
      <c r="W524" s="8">
        <f t="shared" si="3"/>
        <v>588</v>
      </c>
      <c r="X524" s="8">
        <f t="shared" si="4"/>
        <v>605</v>
      </c>
      <c r="Y524" s="8">
        <f t="shared" si="5"/>
        <v>296</v>
      </c>
      <c r="Z524" s="8">
        <f t="shared" si="6"/>
        <v>391</v>
      </c>
      <c r="AA524" s="8">
        <f t="shared" si="7"/>
        <v>1193</v>
      </c>
      <c r="AB524" s="8">
        <f t="shared" si="8"/>
        <v>884</v>
      </c>
    </row>
    <row r="525" hidden="1">
      <c r="A525" s="2" t="s">
        <v>633</v>
      </c>
      <c r="B525" s="8" t="str">
        <f>VLOOKUP(A525,'Food Encyclopedia'!$C$2:$K$999,3)&amp;","&amp;VLOOKUP(A525,'Food Encyclopedia'!$C$2:$K$999,4)&amp;","&amp;VLOOKUP(A525,'Food Encyclopedia'!$C$2:$K$999,5)&amp;","&amp;VLOOKUP(A525,'Food Encyclopedia'!$C$2:$K$999,6)</f>
        <v>Milk, almond, NA, carton,Organics,Original Almondmilk,Beans, Peas, Legumes, Nuts, Seeds</v>
      </c>
      <c r="C525" s="8" t="str">
        <f>VLOOKUP(A525,'Food Encyclopedia'!$C$2:$K$999,6)</f>
        <v>Beans, Peas, Legumes, Nuts, Seeds</v>
      </c>
      <c r="D525" s="8" t="str">
        <f>VLOOKUP(A525,'Food Encyclopedia'!$C$2:$K$999,7)</f>
        <v>Dairy</v>
      </c>
      <c r="E525" s="8">
        <f>VLOOKUP(A525,'Absolute Total Monosaccharide C'!$E$2:$T$999,3)</f>
        <v>0.014203</v>
      </c>
      <c r="F525" s="8">
        <f>VLOOKUP(A525,'Absolute Total Monosaccharide C'!$E$2:$T$999,4)</f>
        <v>0.025313</v>
      </c>
      <c r="G525" s="8">
        <f>VLOOKUP(A525,'Absolute Total Monosaccharide C'!$E$2:$T$999,5)</f>
        <v>0.001655</v>
      </c>
      <c r="H525" s="8">
        <f>VLOOKUP(A525,'Absolute Total Monosaccharide C'!$E$2:$T$999,6)</f>
        <v>0.00299</v>
      </c>
      <c r="I525" s="110">
        <f>VLOOKUP(A525,'Absolute Total Monosaccharide C'!$E$2:$T$999,7)</f>
        <v>0.027328</v>
      </c>
      <c r="J525" s="8">
        <f>VLOOKUP(A525,'Absolute Total Monosaccharide C'!$E$2:$T$999,8)</f>
        <v>0.001181</v>
      </c>
      <c r="K525" s="8">
        <f>VLOOKUP(A525,'Absolute Total Monosaccharide C'!$E$2:$T$999,9)</f>
        <v>0.006044</v>
      </c>
      <c r="L525" s="8">
        <f>VLOOKUP(A525,'Absolute Total Monosaccharide C'!$E$2:$T$999,10)</f>
        <v>0.002232</v>
      </c>
      <c r="M525" s="8">
        <f>VLOOKUP(A525,'Absolute Total Monosaccharide C'!$E$2:$T$999,11)</f>
        <v>0.002072</v>
      </c>
      <c r="N525" s="8">
        <f>VLOOKUP(A525,'Absolute Total Monosaccharide C'!$E$2:$T$999,12)</f>
        <v>0</v>
      </c>
      <c r="O525" s="8">
        <f>VLOOKUP(A525,'Absolute Total Monosaccharide C'!$E$2:$T$999,13)</f>
        <v>0</v>
      </c>
      <c r="P525" s="8">
        <f>VLOOKUP(A525,'Absolute Total Monosaccharide C'!$E$2:$T$999,14)</f>
        <v>0.009011</v>
      </c>
      <c r="Q525" s="8">
        <f>VLOOKUP(A525,'Absolute Total Monosaccharide C'!$E$2:$T$999,15)</f>
        <v>0</v>
      </c>
      <c r="R525" s="8">
        <f>VLOOKUP(A525,'Absolute Total Monosaccharide C'!$E$2:$T$999,16)</f>
        <v>0.000225</v>
      </c>
      <c r="S525" s="110">
        <f>VLOOKUP(A525,'Absolute Total Monosaccharide C'!$E$2:$T$999,2)</f>
        <v>10.055</v>
      </c>
      <c r="U525" s="8">
        <f t="shared" si="1"/>
        <v>0.030318</v>
      </c>
      <c r="V525" s="2">
        <f t="shared" si="2"/>
        <v>182</v>
      </c>
      <c r="W525" s="8">
        <f t="shared" si="3"/>
        <v>76</v>
      </c>
      <c r="X525" s="8">
        <f t="shared" si="4"/>
        <v>473</v>
      </c>
      <c r="Y525" s="8">
        <f t="shared" si="5"/>
        <v>435</v>
      </c>
      <c r="Z525" s="8">
        <f t="shared" si="6"/>
        <v>14</v>
      </c>
      <c r="AA525" s="8">
        <f t="shared" si="7"/>
        <v>549</v>
      </c>
      <c r="AB525" s="8">
        <f t="shared" si="8"/>
        <v>511</v>
      </c>
    </row>
    <row r="526" hidden="1">
      <c r="A526" s="2" t="s">
        <v>690</v>
      </c>
      <c r="B526" s="8" t="str">
        <f>VLOOKUP(A526,'Food Encyclopedia'!$C$2:$K$999,3)&amp;","&amp;VLOOKUP(A526,'Food Encyclopedia'!$C$2:$K$999,4)&amp;","&amp;VLOOKUP(A526,'Food Encyclopedia'!$C$2:$K$999,5)&amp;","&amp;VLOOKUP(A526,'Food Encyclopedia'!$C$2:$K$999,6)</f>
        <v>Tofu, sprouted, NA, packed,Organics,Organic sprouted tofu, super firm,Beans, Peas, Legumes, Nuts, Seeds</v>
      </c>
      <c r="C526" s="8" t="str">
        <f>VLOOKUP(A526,'Food Encyclopedia'!$C$2:$K$999,6)</f>
        <v>Beans, Peas, Legumes, Nuts, Seeds</v>
      </c>
      <c r="D526" s="8" t="str">
        <f>VLOOKUP(A526,'Food Encyclopedia'!$C$2:$K$999,7)</f>
        <v>Vegetable</v>
      </c>
      <c r="E526" s="8">
        <f>VLOOKUP(A526,'Absolute Total Monosaccharide C'!$E$2:$T$999,3)</f>
        <v>0.012116</v>
      </c>
      <c r="F526" s="8">
        <f>VLOOKUP(A526,'Absolute Total Monosaccharide C'!$E$2:$T$999,4)</f>
        <v>0.015204</v>
      </c>
      <c r="G526" s="8">
        <f>VLOOKUP(A526,'Absolute Total Monosaccharide C'!$E$2:$T$999,5)</f>
        <v>0</v>
      </c>
      <c r="H526" s="8">
        <f>VLOOKUP(A526,'Absolute Total Monosaccharide C'!$E$2:$T$999,6)</f>
        <v>0.000704</v>
      </c>
      <c r="I526" s="110">
        <f>VLOOKUP(A526,'Absolute Total Monosaccharide C'!$E$2:$T$999,7)</f>
        <v>0.003683</v>
      </c>
      <c r="J526" s="8">
        <f>VLOOKUP(A526,'Absolute Total Monosaccharide C'!$E$2:$T$999,8)</f>
        <v>0</v>
      </c>
      <c r="K526" s="8">
        <f>VLOOKUP(A526,'Absolute Total Monosaccharide C'!$E$2:$T$999,9)</f>
        <v>0.001454</v>
      </c>
      <c r="L526" s="8">
        <f>VLOOKUP(A526,'Absolute Total Monosaccharide C'!$E$2:$T$999,10)</f>
        <v>0</v>
      </c>
      <c r="M526" s="8">
        <f>VLOOKUP(A526,'Absolute Total Monosaccharide C'!$E$2:$T$999,11)</f>
        <v>0.002503</v>
      </c>
      <c r="N526" s="8">
        <f>VLOOKUP(A526,'Absolute Total Monosaccharide C'!$E$2:$T$999,12)</f>
        <v>0</v>
      </c>
      <c r="O526" s="8">
        <f>VLOOKUP(A526,'Absolute Total Monosaccharide C'!$E$2:$T$999,13)</f>
        <v>0</v>
      </c>
      <c r="P526" s="8">
        <f>VLOOKUP(A526,'Absolute Total Monosaccharide C'!$E$2:$T$999,14)</f>
        <v>0.005624</v>
      </c>
      <c r="Q526" s="8">
        <f>VLOOKUP(A526,'Absolute Total Monosaccharide C'!$E$2:$T$999,15)</f>
        <v>0</v>
      </c>
      <c r="R526" s="8">
        <f>VLOOKUP(A526,'Absolute Total Monosaccharide C'!$E$2:$T$999,16)</f>
        <v>0.001595</v>
      </c>
      <c r="S526" s="110">
        <f>VLOOKUP(A526,'Absolute Total Monosaccharide C'!$E$2:$T$999,2)</f>
        <v>10.42</v>
      </c>
      <c r="U526" s="8">
        <f t="shared" si="1"/>
        <v>0.004387</v>
      </c>
      <c r="V526" s="2">
        <f t="shared" si="2"/>
        <v>625</v>
      </c>
      <c r="W526" s="8">
        <f t="shared" si="3"/>
        <v>552</v>
      </c>
      <c r="X526" s="8">
        <f t="shared" si="4"/>
        <v>600</v>
      </c>
      <c r="Y526" s="8">
        <f t="shared" si="5"/>
        <v>431</v>
      </c>
      <c r="Z526" s="8">
        <f t="shared" si="6"/>
        <v>204</v>
      </c>
      <c r="AA526" s="8">
        <f t="shared" si="7"/>
        <v>1152</v>
      </c>
      <c r="AB526" s="8">
        <f t="shared" si="8"/>
        <v>983</v>
      </c>
    </row>
    <row r="527" hidden="1">
      <c r="A527" s="2" t="s">
        <v>701</v>
      </c>
      <c r="B527" s="8" t="str">
        <f>VLOOKUP(A527,'Food Encyclopedia'!$C$2:$K$999,3)&amp;","&amp;VLOOKUP(A527,'Food Encyclopedia'!$C$2:$K$999,4)&amp;","&amp;VLOOKUP(A527,'Food Encyclopedia'!$C$2:$K$999,5)&amp;","&amp;VLOOKUP(A527,'Food Encyclopedia'!$C$2:$K$999,6)</f>
        <v>Hummus, roasted red pepper, NA, pre-cooked,Sabra,Roasted red pepper hummus,Beans, Peas, Legumes, Nuts, Seeds</v>
      </c>
      <c r="C527" s="8" t="str">
        <f>VLOOKUP(A527,'Food Encyclopedia'!$C$2:$K$999,6)</f>
        <v>Beans, Peas, Legumes, Nuts, Seeds</v>
      </c>
      <c r="D527" s="8" t="str">
        <f>VLOOKUP(A527,'Food Encyclopedia'!$C$2:$K$999,7)</f>
        <v>Snack</v>
      </c>
      <c r="E527" s="8">
        <f>VLOOKUP(A527,'Absolute Total Monosaccharide C'!$E$2:$T$999,3)</f>
        <v>0.151185</v>
      </c>
      <c r="F527" s="8">
        <f>VLOOKUP(A527,'Absolute Total Monosaccharide C'!$E$2:$T$999,4)</f>
        <v>0.015122</v>
      </c>
      <c r="G527" s="8">
        <f>VLOOKUP(A527,'Absolute Total Monosaccharide C'!$E$2:$T$999,5)</f>
        <v>0.002874</v>
      </c>
      <c r="H527" s="8">
        <f>VLOOKUP(A527,'Absolute Total Monosaccharide C'!$E$2:$T$999,6)</f>
        <v>0.002332</v>
      </c>
      <c r="I527" s="110">
        <f>VLOOKUP(A527,'Absolute Total Monosaccharide C'!$E$2:$T$999,7)</f>
        <v>0.014306</v>
      </c>
      <c r="J527" s="8">
        <f>VLOOKUP(A527,'Absolute Total Monosaccharide C'!$E$2:$T$999,8)</f>
        <v>0.000622</v>
      </c>
      <c r="K527" s="8">
        <f>VLOOKUP(A527,'Absolute Total Monosaccharide C'!$E$2:$T$999,9)</f>
        <v>0.000868</v>
      </c>
      <c r="L527" s="8">
        <f>VLOOKUP(A527,'Absolute Total Monosaccharide C'!$E$2:$T$999,10)</f>
        <v>0.000132</v>
      </c>
      <c r="M527" s="8">
        <f>VLOOKUP(A527,'Absolute Total Monosaccharide C'!$E$2:$T$999,11)</f>
        <v>0.001841</v>
      </c>
      <c r="N527" s="8">
        <f>VLOOKUP(A527,'Absolute Total Monosaccharide C'!$E$2:$T$999,12)</f>
        <v>0</v>
      </c>
      <c r="O527" s="8">
        <f>VLOOKUP(A527,'Absolute Total Monosaccharide C'!$E$2:$T$999,13)</f>
        <v>0</v>
      </c>
      <c r="P527" s="8">
        <f>VLOOKUP(A527,'Absolute Total Monosaccharide C'!$E$2:$T$999,14)</f>
        <v>0.009052</v>
      </c>
      <c r="Q527" s="8">
        <f>VLOOKUP(A527,'Absolute Total Monosaccharide C'!$E$2:$T$999,15)</f>
        <v>0</v>
      </c>
      <c r="R527" s="8">
        <f>VLOOKUP(A527,'Absolute Total Monosaccharide C'!$E$2:$T$999,16)</f>
        <v>0.00045</v>
      </c>
      <c r="S527" s="110">
        <f>VLOOKUP(A527,'Absolute Total Monosaccharide C'!$E$2:$T$999,2)</f>
        <v>11.256</v>
      </c>
      <c r="U527" s="8">
        <f t="shared" si="1"/>
        <v>0.016638</v>
      </c>
      <c r="V527" s="2">
        <f t="shared" si="2"/>
        <v>392</v>
      </c>
      <c r="W527" s="8">
        <f t="shared" si="3"/>
        <v>246</v>
      </c>
      <c r="X527" s="8">
        <f t="shared" si="4"/>
        <v>504</v>
      </c>
      <c r="Y527" s="8">
        <f t="shared" si="5"/>
        <v>442</v>
      </c>
      <c r="Z527" s="8">
        <f t="shared" si="6"/>
        <v>337</v>
      </c>
      <c r="AA527" s="8">
        <f t="shared" si="7"/>
        <v>750</v>
      </c>
      <c r="AB527" s="8">
        <f t="shared" si="8"/>
        <v>688</v>
      </c>
    </row>
    <row r="528" hidden="1">
      <c r="A528" s="2" t="s">
        <v>704</v>
      </c>
      <c r="B528" s="8" t="str">
        <f>VLOOKUP(A528,'Food Encyclopedia'!$C$2:$K$999,3)&amp;","&amp;VLOOKUP(A528,'Food Encyclopedia'!$C$2:$K$999,4)&amp;","&amp;VLOOKUP(A528,'Food Encyclopedia'!$C$2:$K$999,5)&amp;","&amp;VLOOKUP(A528,'Food Encyclopedia'!$C$2:$K$999,6)</f>
        <v>Hummus, roasted pine nut, NA, pre-cooked,Sabra,Roasted pine nut hummus,Beans, Peas, Legumes, Nuts, Seeds</v>
      </c>
      <c r="C528" s="8" t="str">
        <f>VLOOKUP(A528,'Food Encyclopedia'!$C$2:$K$999,6)</f>
        <v>Beans, Peas, Legumes, Nuts, Seeds</v>
      </c>
      <c r="D528" s="8" t="str">
        <f>VLOOKUP(A528,'Food Encyclopedia'!$C$2:$K$999,7)</f>
        <v>Snack</v>
      </c>
      <c r="E528" s="8">
        <f>VLOOKUP(A528,'Absolute Total Monosaccharide C'!$E$2:$T$999,3)</f>
        <v>0.205327</v>
      </c>
      <c r="F528" s="8">
        <f>VLOOKUP(A528,'Absolute Total Monosaccharide C'!$E$2:$T$999,4)</f>
        <v>0.025766</v>
      </c>
      <c r="G528" s="8">
        <f>VLOOKUP(A528,'Absolute Total Monosaccharide C'!$E$2:$T$999,5)</f>
        <v>0</v>
      </c>
      <c r="H528" s="8">
        <f>VLOOKUP(A528,'Absolute Total Monosaccharide C'!$E$2:$T$999,6)</f>
        <v>0.002492</v>
      </c>
      <c r="I528" s="110">
        <f>VLOOKUP(A528,'Absolute Total Monosaccharide C'!$E$2:$T$999,7)</f>
        <v>0.021069</v>
      </c>
      <c r="J528" s="8">
        <f>VLOOKUP(A528,'Absolute Total Monosaccharide C'!$E$2:$T$999,8)</f>
        <v>0</v>
      </c>
      <c r="K528" s="8">
        <f>VLOOKUP(A528,'Absolute Total Monosaccharide C'!$E$2:$T$999,9)</f>
        <v>0.001576</v>
      </c>
      <c r="L528" s="8">
        <f>VLOOKUP(A528,'Absolute Total Monosaccharide C'!$E$2:$T$999,10)</f>
        <v>0</v>
      </c>
      <c r="M528" s="8">
        <f>VLOOKUP(A528,'Absolute Total Monosaccharide C'!$E$2:$T$999,11)</f>
        <v>0.00587</v>
      </c>
      <c r="N528" s="8">
        <f>VLOOKUP(A528,'Absolute Total Monosaccharide C'!$E$2:$T$999,12)</f>
        <v>0</v>
      </c>
      <c r="O528" s="8">
        <f>VLOOKUP(A528,'Absolute Total Monosaccharide C'!$E$2:$T$999,13)</f>
        <v>0</v>
      </c>
      <c r="P528" s="8">
        <f>VLOOKUP(A528,'Absolute Total Monosaccharide C'!$E$2:$T$999,14)</f>
        <v>0.005083</v>
      </c>
      <c r="Q528" s="8">
        <f>VLOOKUP(A528,'Absolute Total Monosaccharide C'!$E$2:$T$999,15)</f>
        <v>0</v>
      </c>
      <c r="R528" s="8">
        <f>VLOOKUP(A528,'Absolute Total Monosaccharide C'!$E$2:$T$999,16)</f>
        <v>0.000849</v>
      </c>
      <c r="S528" s="110">
        <f>VLOOKUP(A528,'Absolute Total Monosaccharide C'!$E$2:$T$999,2)</f>
        <v>10.08</v>
      </c>
      <c r="U528" s="8">
        <f t="shared" si="1"/>
        <v>0.023561</v>
      </c>
      <c r="V528" s="2">
        <f t="shared" si="2"/>
        <v>275</v>
      </c>
      <c r="W528" s="8">
        <f t="shared" si="3"/>
        <v>140</v>
      </c>
      <c r="X528" s="8">
        <f t="shared" si="4"/>
        <v>495</v>
      </c>
      <c r="Y528" s="8">
        <f t="shared" si="5"/>
        <v>385</v>
      </c>
      <c r="Z528" s="8">
        <f t="shared" si="6"/>
        <v>183</v>
      </c>
      <c r="AA528" s="8">
        <f t="shared" si="7"/>
        <v>635</v>
      </c>
      <c r="AB528" s="8">
        <f t="shared" si="8"/>
        <v>525</v>
      </c>
    </row>
    <row r="529">
      <c r="A529" s="2" t="s">
        <v>751</v>
      </c>
      <c r="B529" s="8" t="str">
        <f>VLOOKUP(A529,'Food Encyclopedia'!$C$2:$K$999,3)&amp;","&amp;VLOOKUP(A529,'Food Encyclopedia'!$C$2:$K$999,4)&amp;","&amp;VLOOKUP(A529,'Food Encyclopedia'!$C$2:$K$999,5)&amp;","&amp;VLOOKUP(A529,'Food Encyclopedia'!$C$2:$K$999,6)</f>
        <v>Xanthan gum, commercial product, packed,Bob's Red Mill,,Grain Products</v>
      </c>
      <c r="C529" s="8" t="str">
        <f>VLOOKUP(A529,'Food Encyclopedia'!$C$2:$K$999,6)</f>
        <v>Grain Products</v>
      </c>
      <c r="D529" s="8" t="str">
        <f>VLOOKUP(A529,'Food Encyclopedia'!$C$2:$K$999,7)</f>
        <v>Flour</v>
      </c>
      <c r="E529" s="8">
        <f>VLOOKUP(A529,'Absolute Total Monosaccharide C'!$E$2:$T$999,3)</f>
        <v>0.208399</v>
      </c>
      <c r="F529" s="8">
        <f>VLOOKUP(A529,'Absolute Total Monosaccharide C'!$E$2:$T$999,4)</f>
        <v>0.001031</v>
      </c>
      <c r="G529" s="8">
        <f>VLOOKUP(A529,'Absolute Total Monosaccharide C'!$E$2:$T$999,5)</f>
        <v>0.002776</v>
      </c>
      <c r="H529" s="8">
        <f>VLOOKUP(A529,'Absolute Total Monosaccharide C'!$E$2:$T$999,6)</f>
        <v>0.000656</v>
      </c>
      <c r="I529" s="110">
        <f>VLOOKUP(A529,'Absolute Total Monosaccharide C'!$E$2:$T$999,7)</f>
        <v>0.001517</v>
      </c>
      <c r="J529" s="8">
        <f>VLOOKUP(A529,'Absolute Total Monosaccharide C'!$E$2:$T$999,8)</f>
        <v>0.000501</v>
      </c>
      <c r="K529" s="8">
        <f>VLOOKUP(A529,'Absolute Total Monosaccharide C'!$E$2:$T$999,9)</f>
        <v>0.002241</v>
      </c>
      <c r="L529" s="8">
        <f>VLOOKUP(A529,'Absolute Total Monosaccharide C'!$E$2:$T$999,10)</f>
        <v>0.016138</v>
      </c>
      <c r="M529" s="8">
        <f>VLOOKUP(A529,'Absolute Total Monosaccharide C'!$E$2:$T$999,11)</f>
        <v>0.001122</v>
      </c>
      <c r="N529" s="8">
        <f>VLOOKUP(A529,'Absolute Total Monosaccharide C'!$E$2:$T$999,12)</f>
        <v>0</v>
      </c>
      <c r="O529" s="8">
        <f>VLOOKUP(A529,'Absolute Total Monosaccharide C'!$E$2:$T$999,13)</f>
        <v>0</v>
      </c>
      <c r="P529" s="8">
        <f>VLOOKUP(A529,'Absolute Total Monosaccharide C'!$E$2:$T$999,14)</f>
        <v>0.145015</v>
      </c>
      <c r="Q529" s="8">
        <f>VLOOKUP(A529,'Absolute Total Monosaccharide C'!$E$2:$T$999,15)</f>
        <v>0</v>
      </c>
      <c r="R529" s="8">
        <f>VLOOKUP(A529,'Absolute Total Monosaccharide C'!$E$2:$T$999,16)</f>
        <v>0.000219</v>
      </c>
      <c r="S529" s="110">
        <f>VLOOKUP(A529,'Absolute Total Monosaccharide C'!$E$2:$T$999,2)</f>
        <v>9.952</v>
      </c>
      <c r="U529" s="8">
        <f t="shared" si="1"/>
        <v>0.002173</v>
      </c>
      <c r="V529" s="2">
        <f t="shared" si="2"/>
        <v>664</v>
      </c>
      <c r="W529" s="8">
        <f t="shared" si="3"/>
        <v>604</v>
      </c>
      <c r="X529" s="8">
        <f t="shared" si="4"/>
        <v>603</v>
      </c>
      <c r="Y529" s="8">
        <f t="shared" si="5"/>
        <v>469</v>
      </c>
      <c r="Z529" s="8">
        <f t="shared" si="6"/>
        <v>104</v>
      </c>
      <c r="AA529" s="8">
        <f t="shared" si="7"/>
        <v>1207</v>
      </c>
      <c r="AB529" s="8">
        <f t="shared" si="8"/>
        <v>1073</v>
      </c>
    </row>
    <row r="530" hidden="1">
      <c r="A530" s="2" t="s">
        <v>765</v>
      </c>
      <c r="B530" s="8" t="str">
        <f>VLOOKUP(A530,'Food Encyclopedia'!$C$2:$K$999,3)&amp;","&amp;VLOOKUP(A530,'Food Encyclopedia'!$C$2:$K$999,4)&amp;","&amp;VLOOKUP(A530,'Food Encyclopedia'!$C$2:$K$999,5)&amp;","&amp;VLOOKUP(A530,'Food Encyclopedia'!$C$2:$K$999,6)</f>
        <v>Bean, kidney, NA, canned,S&amp;W,Organic kidney beans,Beans, Peas, Legumes, Nuts, Seeds</v>
      </c>
      <c r="C530" s="8" t="str">
        <f>VLOOKUP(A530,'Food Encyclopedia'!$C$2:$K$999,6)</f>
        <v>Beans, Peas, Legumes, Nuts, Seeds</v>
      </c>
      <c r="D530" s="8" t="str">
        <f>VLOOKUP(A530,'Food Encyclopedia'!$C$2:$K$999,7)</f>
        <v>Vegetable</v>
      </c>
      <c r="E530" s="8">
        <f>VLOOKUP(A530,'Absolute Total Monosaccharide C'!$E$2:$T$999,3)</f>
        <v>0.327166</v>
      </c>
      <c r="F530" s="8">
        <f>VLOOKUP(A530,'Absolute Total Monosaccharide C'!$E$2:$T$999,4)</f>
        <v>0.018886</v>
      </c>
      <c r="G530" s="8">
        <f>VLOOKUP(A530,'Absolute Total Monosaccharide C'!$E$2:$T$999,5)</f>
        <v>0.004094</v>
      </c>
      <c r="H530" s="8">
        <f>VLOOKUP(A530,'Absolute Total Monosaccharide C'!$E$2:$T$999,6)</f>
        <v>0.009529</v>
      </c>
      <c r="I530" s="110">
        <f>VLOOKUP(A530,'Absolute Total Monosaccharide C'!$E$2:$T$999,7)</f>
        <v>0.030591</v>
      </c>
      <c r="J530" s="8">
        <f>VLOOKUP(A530,'Absolute Total Monosaccharide C'!$E$2:$T$999,8)</f>
        <v>0.002824</v>
      </c>
      <c r="K530" s="8">
        <f>VLOOKUP(A530,'Absolute Total Monosaccharide C'!$E$2:$T$999,9)</f>
        <v>0.001062</v>
      </c>
      <c r="L530" s="8">
        <f>VLOOKUP(A530,'Absolute Total Monosaccharide C'!$E$2:$T$999,10)</f>
        <v>0.000488</v>
      </c>
      <c r="M530" s="8">
        <f>VLOOKUP(A530,'Absolute Total Monosaccharide C'!$E$2:$T$999,11)</f>
        <v>0.003937</v>
      </c>
      <c r="N530" s="8">
        <f>VLOOKUP(A530,'Absolute Total Monosaccharide C'!$E$2:$T$999,12)</f>
        <v>0</v>
      </c>
      <c r="O530" s="8">
        <f>VLOOKUP(A530,'Absolute Total Monosaccharide C'!$E$2:$T$999,13)</f>
        <v>0</v>
      </c>
      <c r="P530" s="8">
        <f>VLOOKUP(A530,'Absolute Total Monosaccharide C'!$E$2:$T$999,14)</f>
        <v>0.006437</v>
      </c>
      <c r="Q530" s="8">
        <f>VLOOKUP(A530,'Absolute Total Monosaccharide C'!$E$2:$T$999,15)</f>
        <v>0</v>
      </c>
      <c r="R530" s="8">
        <f>VLOOKUP(A530,'Absolute Total Monosaccharide C'!$E$2:$T$999,16)</f>
        <v>0.000464</v>
      </c>
      <c r="S530" s="110">
        <f>VLOOKUP(A530,'Absolute Total Monosaccharide C'!$E$2:$T$999,2)</f>
        <v>9.759</v>
      </c>
      <c r="U530" s="8">
        <f t="shared" si="1"/>
        <v>0.04012</v>
      </c>
      <c r="V530" s="2">
        <f t="shared" si="2"/>
        <v>108</v>
      </c>
      <c r="W530" s="8">
        <f t="shared" si="3"/>
        <v>56</v>
      </c>
      <c r="X530" s="8">
        <f t="shared" si="4"/>
        <v>230</v>
      </c>
      <c r="Y530" s="8">
        <f t="shared" si="5"/>
        <v>411</v>
      </c>
      <c r="Z530" s="8">
        <f t="shared" si="6"/>
        <v>293</v>
      </c>
      <c r="AA530" s="8">
        <f t="shared" si="7"/>
        <v>286</v>
      </c>
      <c r="AB530" s="8">
        <f t="shared" si="8"/>
        <v>467</v>
      </c>
    </row>
    <row r="531" hidden="1">
      <c r="A531" s="2" t="s">
        <v>773</v>
      </c>
      <c r="B531" s="8" t="str">
        <f>VLOOKUP(A531,'Food Encyclopedia'!$C$2:$K$999,3)&amp;","&amp;VLOOKUP(A531,'Food Encyclopedia'!$C$2:$K$999,4)&amp;","&amp;VLOOKUP(A531,'Food Encyclopedia'!$C$2:$K$999,5)&amp;","&amp;VLOOKUP(A531,'Food Encyclopedia'!$C$2:$K$999,6)</f>
        <v>Artichoke, NA, hearts, canned,Maria,Artichoke quarters,Vegetables</v>
      </c>
      <c r="C531" s="8" t="str">
        <f>VLOOKUP(A531,'Food Encyclopedia'!$C$2:$K$999,6)</f>
        <v>Vegetables</v>
      </c>
      <c r="D531" s="8" t="str">
        <f>VLOOKUP(A531,'Food Encyclopedia'!$C$2:$K$999,7)</f>
        <v>Vegetable</v>
      </c>
      <c r="E531" s="8">
        <f>VLOOKUP(A531,'Absolute Total Monosaccharide C'!$E$2:$T$999,3)</f>
        <v>0.081465</v>
      </c>
      <c r="F531" s="8">
        <f>VLOOKUP(A531,'Absolute Total Monosaccharide C'!$E$2:$T$999,4)</f>
        <v>0.022712</v>
      </c>
      <c r="G531" s="8">
        <f>VLOOKUP(A531,'Absolute Total Monosaccharide C'!$E$2:$T$999,5)</f>
        <v>0.029411</v>
      </c>
      <c r="H531" s="8">
        <f>VLOOKUP(A531,'Absolute Total Monosaccharide C'!$E$2:$T$999,6)</f>
        <v>0.006396</v>
      </c>
      <c r="I531" s="110">
        <f>VLOOKUP(A531,'Absolute Total Monosaccharide C'!$E$2:$T$999,7)</f>
        <v>0.02134</v>
      </c>
      <c r="J531" s="8">
        <f>VLOOKUP(A531,'Absolute Total Monosaccharide C'!$E$2:$T$999,8)</f>
        <v>0.001686</v>
      </c>
      <c r="K531" s="8">
        <f>VLOOKUP(A531,'Absolute Total Monosaccharide C'!$E$2:$T$999,9)</f>
        <v>0.003466</v>
      </c>
      <c r="L531" s="8">
        <f>VLOOKUP(A531,'Absolute Total Monosaccharide C'!$E$2:$T$999,10)</f>
        <v>0.000216</v>
      </c>
      <c r="M531" s="8">
        <f>VLOOKUP(A531,'Absolute Total Monosaccharide C'!$E$2:$T$999,11)</f>
        <v>0.028753</v>
      </c>
      <c r="N531" s="8">
        <f>VLOOKUP(A531,'Absolute Total Monosaccharide C'!$E$2:$T$999,12)</f>
        <v>0</v>
      </c>
      <c r="O531" s="8">
        <f>VLOOKUP(A531,'Absolute Total Monosaccharide C'!$E$2:$T$999,13)</f>
        <v>0</v>
      </c>
      <c r="P531" s="8">
        <f>VLOOKUP(A531,'Absolute Total Monosaccharide C'!$E$2:$T$999,14)</f>
        <v>0.003401</v>
      </c>
      <c r="Q531" s="8">
        <f>VLOOKUP(A531,'Absolute Total Monosaccharide C'!$E$2:$T$999,15)</f>
        <v>0</v>
      </c>
      <c r="R531" s="8">
        <f>VLOOKUP(A531,'Absolute Total Monosaccharide C'!$E$2:$T$999,16)</f>
        <v>0.001399</v>
      </c>
      <c r="S531" s="110">
        <f>VLOOKUP(A531,'Absolute Total Monosaccharide C'!$E$2:$T$999,2)</f>
        <v>10.033</v>
      </c>
      <c r="U531" s="8">
        <f t="shared" si="1"/>
        <v>0.027736</v>
      </c>
      <c r="V531" s="2">
        <f t="shared" si="2"/>
        <v>215</v>
      </c>
      <c r="W531" s="8">
        <f t="shared" si="3"/>
        <v>136</v>
      </c>
      <c r="X531" s="8">
        <f t="shared" si="4"/>
        <v>337</v>
      </c>
      <c r="Y531" s="8">
        <f t="shared" si="5"/>
        <v>62</v>
      </c>
      <c r="Z531" s="8">
        <f t="shared" si="6"/>
        <v>47</v>
      </c>
      <c r="AA531" s="8">
        <f t="shared" si="7"/>
        <v>473</v>
      </c>
      <c r="AB531" s="8">
        <f t="shared" si="8"/>
        <v>198</v>
      </c>
    </row>
    <row r="532" hidden="1">
      <c r="A532" s="2" t="s">
        <v>809</v>
      </c>
      <c r="B532" s="8" t="str">
        <f>VLOOKUP(A532,'Food Encyclopedia'!$C$2:$K$999,3)&amp;","&amp;VLOOKUP(A532,'Food Encyclopedia'!$C$2:$K$999,4)&amp;","&amp;VLOOKUP(A532,'Food Encyclopedia'!$C$2:$K$999,5)&amp;","&amp;VLOOKUP(A532,'Food Encyclopedia'!$C$2:$K$999,6)</f>
        <v>Fruit &amp; Veggie blend, commercial product, pouch,Organics Happy Tot,Fiber &amp; Protein: Organic Pears (1/2), raspberries (4), carrots (2 tsp),  butternut squash (1 1/2 tsp) &amp; pea protein (1 1/2 tsp), Stage 4 (Tots &amp; Tykes (12+ months)),Fruits</v>
      </c>
      <c r="C532" s="8" t="str">
        <f>VLOOKUP(A532,'Food Encyclopedia'!$C$2:$K$999,6)</f>
        <v>Fruits</v>
      </c>
      <c r="D532" s="8" t="str">
        <f>VLOOKUP(A532,'Food Encyclopedia'!$C$2:$K$999,7)</f>
        <v>Commercial weaning</v>
      </c>
      <c r="E532" s="8">
        <f>VLOOKUP(A532,'Absolute Total Monosaccharide C'!$E$2:$T$999,3)</f>
        <v>0.118401</v>
      </c>
      <c r="F532" s="8">
        <f>VLOOKUP(A532,'Absolute Total Monosaccharide C'!$E$2:$T$999,4)</f>
        <v>0.008572</v>
      </c>
      <c r="G532" s="8">
        <f>VLOOKUP(A532,'Absolute Total Monosaccharide C'!$E$2:$T$999,5)</f>
        <v>0.143417</v>
      </c>
      <c r="H532" s="8">
        <f>VLOOKUP(A532,'Absolute Total Monosaccharide C'!$E$2:$T$999,6)</f>
        <v>0.007595</v>
      </c>
      <c r="I532" s="110">
        <f>VLOOKUP(A532,'Absolute Total Monosaccharide C'!$E$2:$T$999,7)</f>
        <v>0.018031</v>
      </c>
      <c r="J532" s="8">
        <f>VLOOKUP(A532,'Absolute Total Monosaccharide C'!$E$2:$T$999,8)</f>
        <v>0.000303</v>
      </c>
      <c r="K532" s="8">
        <f>VLOOKUP(A532,'Absolute Total Monosaccharide C'!$E$2:$T$999,9)</f>
        <v>0.001226</v>
      </c>
      <c r="L532" s="8">
        <f>VLOOKUP(A532,'Absolute Total Monosaccharide C'!$E$2:$T$999,10)</f>
        <v>0.000526</v>
      </c>
      <c r="M532" s="8">
        <f>VLOOKUP(A532,'Absolute Total Monosaccharide C'!$E$2:$T$999,11)</f>
        <v>0.013933</v>
      </c>
      <c r="N532" s="8">
        <f>VLOOKUP(A532,'Absolute Total Monosaccharide C'!$E$2:$T$999,12)</f>
        <v>0</v>
      </c>
      <c r="O532" s="8">
        <f>VLOOKUP(A532,'Absolute Total Monosaccharide C'!$E$2:$T$999,13)</f>
        <v>0</v>
      </c>
      <c r="P532" s="8">
        <f>VLOOKUP(A532,'Absolute Total Monosaccharide C'!$E$2:$T$999,14)</f>
        <v>-0.00026</v>
      </c>
      <c r="Q532" s="8">
        <f>VLOOKUP(A532,'Absolute Total Monosaccharide C'!$E$2:$T$999,15)</f>
        <v>0</v>
      </c>
      <c r="R532" s="8">
        <f>VLOOKUP(A532,'Absolute Total Monosaccharide C'!$E$2:$T$999,16)</f>
        <v>0.000695</v>
      </c>
      <c r="S532" s="110">
        <f>VLOOKUP(A532,'Absolute Total Monosaccharide C'!$E$2:$T$999,2)</f>
        <v>9.628</v>
      </c>
      <c r="U532" s="8">
        <f t="shared" si="1"/>
        <v>0.025626</v>
      </c>
      <c r="V532" s="2">
        <f t="shared" si="2"/>
        <v>241</v>
      </c>
      <c r="W532" s="8">
        <f t="shared" si="3"/>
        <v>176</v>
      </c>
      <c r="X532" s="8">
        <f t="shared" si="4"/>
        <v>290</v>
      </c>
      <c r="Y532" s="8">
        <f t="shared" si="5"/>
        <v>245</v>
      </c>
      <c r="Z532" s="8">
        <f t="shared" si="6"/>
        <v>261</v>
      </c>
      <c r="AA532" s="8">
        <f t="shared" si="7"/>
        <v>466</v>
      </c>
      <c r="AB532" s="8">
        <f t="shared" si="8"/>
        <v>421</v>
      </c>
    </row>
    <row r="533" hidden="1">
      <c r="A533" s="2" t="s">
        <v>835</v>
      </c>
      <c r="B533" s="8" t="str">
        <f>VLOOKUP(A533,'Food Encyclopedia'!$C$2:$K$999,3)&amp;","&amp;VLOOKUP(A533,'Food Encyclopedia'!$C$2:$K$999,4)&amp;","&amp;VLOOKUP(A533,'Food Encyclopedia'!$C$2:$K$999,5)&amp;","&amp;VLOOKUP(A533,'Food Encyclopedia'!$C$2:$K$999,6)</f>
        <v>Organic Baby Food, commercial product, pouch,Organics Happy Baby,Bananas (3/5), raspberries (1), oat (1 tsp), Stage 2 (6+ months),Fruits</v>
      </c>
      <c r="C533" s="8" t="str">
        <f>VLOOKUP(A533,'Food Encyclopedia'!$C$2:$K$999,6)</f>
        <v>Fruits</v>
      </c>
      <c r="D533" s="8" t="str">
        <f>VLOOKUP(A533,'Food Encyclopedia'!$C$2:$K$999,7)</f>
        <v>Commercial weaning</v>
      </c>
      <c r="E533" s="8">
        <f>VLOOKUP(A533,'Absolute Total Monosaccharide C'!$E$2:$T$999,3)</f>
        <v>0.283964</v>
      </c>
      <c r="F533" s="8">
        <f>VLOOKUP(A533,'Absolute Total Monosaccharide C'!$E$2:$T$999,4)</f>
        <v>0.005187</v>
      </c>
      <c r="G533" s="8">
        <f>VLOOKUP(A533,'Absolute Total Monosaccharide C'!$E$2:$T$999,5)</f>
        <v>0.036433</v>
      </c>
      <c r="H533" s="8">
        <f>VLOOKUP(A533,'Absolute Total Monosaccharide C'!$E$2:$T$999,6)</f>
        <v>0.003072</v>
      </c>
      <c r="I533" s="110">
        <f>VLOOKUP(A533,'Absolute Total Monosaccharide C'!$E$2:$T$999,7)</f>
        <v>0.003616</v>
      </c>
      <c r="J533" s="8">
        <f>VLOOKUP(A533,'Absolute Total Monosaccharide C'!$E$2:$T$999,8)</f>
        <v>0.001887</v>
      </c>
      <c r="K533" s="8">
        <f>VLOOKUP(A533,'Absolute Total Monosaccharide C'!$E$2:$T$999,9)</f>
        <v>0.000318</v>
      </c>
      <c r="L533" s="8">
        <f>VLOOKUP(A533,'Absolute Total Monosaccharide C'!$E$2:$T$999,10)</f>
        <v>0.00014</v>
      </c>
      <c r="M533" s="8">
        <f>VLOOKUP(A533,'Absolute Total Monosaccharide C'!$E$2:$T$999,11)</f>
        <v>0.005585</v>
      </c>
      <c r="N533" s="8">
        <f>VLOOKUP(A533,'Absolute Total Monosaccharide C'!$E$2:$T$999,12)</f>
        <v>0</v>
      </c>
      <c r="O533" s="8">
        <f>VLOOKUP(A533,'Absolute Total Monosaccharide C'!$E$2:$T$999,13)</f>
        <v>0</v>
      </c>
      <c r="P533" s="8">
        <f>VLOOKUP(A533,'Absolute Total Monosaccharide C'!$E$2:$T$999,14)</f>
        <v>0.003378</v>
      </c>
      <c r="Q533" s="8">
        <f>VLOOKUP(A533,'Absolute Total Monosaccharide C'!$E$2:$T$999,15)</f>
        <v>0</v>
      </c>
      <c r="R533" s="8">
        <f>VLOOKUP(A533,'Absolute Total Monosaccharide C'!$E$2:$T$999,16)</f>
        <v>0.000176</v>
      </c>
      <c r="S533" s="110">
        <f>VLOOKUP(A533,'Absolute Total Monosaccharide C'!$E$2:$T$999,2)</f>
        <v>10.217</v>
      </c>
      <c r="U533" s="8">
        <f t="shared" si="1"/>
        <v>0.006688</v>
      </c>
      <c r="V533" s="2">
        <f t="shared" si="2"/>
        <v>590</v>
      </c>
      <c r="W533" s="8">
        <f t="shared" si="3"/>
        <v>554</v>
      </c>
      <c r="X533" s="8">
        <f t="shared" si="4"/>
        <v>467</v>
      </c>
      <c r="Y533" s="8">
        <f t="shared" si="5"/>
        <v>393</v>
      </c>
      <c r="Z533" s="8">
        <f t="shared" si="6"/>
        <v>484</v>
      </c>
      <c r="AA533" s="8">
        <f t="shared" si="7"/>
        <v>1021</v>
      </c>
      <c r="AB533" s="8">
        <f t="shared" si="8"/>
        <v>947</v>
      </c>
    </row>
    <row r="534" hidden="1">
      <c r="A534" s="2" t="s">
        <v>843</v>
      </c>
      <c r="B534" s="8" t="str">
        <f>VLOOKUP(A534,'Food Encyclopedia'!$C$2:$K$999,3)&amp;","&amp;VLOOKUP(A534,'Food Encyclopedia'!$C$2:$K$999,4)&amp;","&amp;VLOOKUP(A534,'Food Encyclopedia'!$C$2:$K$999,5)&amp;","&amp;VLOOKUP(A534,'Food Encyclopedia'!$C$2:$K$999,6)</f>
        <v>Organic Baby Food, commercial product, precooked, pouch,Organics Happy Baby,Bananas (1/2), pineApple chunks (2 tbsp), avocado (1 tsp), granola (2 tsp), water (1 tbsp), Stage 2 (6+ months) meal,Fruits</v>
      </c>
      <c r="C534" s="8" t="str">
        <f>VLOOKUP(A534,'Food Encyclopedia'!$C$2:$K$999,6)</f>
        <v>Fruits</v>
      </c>
      <c r="D534" s="8" t="str">
        <f>VLOOKUP(A534,'Food Encyclopedia'!$C$2:$K$999,7)</f>
        <v>Commercial weaning</v>
      </c>
      <c r="E534" s="8">
        <f>VLOOKUP(A534,'Absolute Total Monosaccharide C'!$E$2:$T$999,3)</f>
        <v>0.489673</v>
      </c>
      <c r="F534" s="8">
        <f>VLOOKUP(A534,'Absolute Total Monosaccharide C'!$E$2:$T$999,4)</f>
        <v>0.002499</v>
      </c>
      <c r="G534" s="8">
        <f>VLOOKUP(A534,'Absolute Total Monosaccharide C'!$E$2:$T$999,5)</f>
        <v>0.006068</v>
      </c>
      <c r="H534" s="8">
        <f>VLOOKUP(A534,'Absolute Total Monosaccharide C'!$E$2:$T$999,6)</f>
        <v>0.00468</v>
      </c>
      <c r="I534" s="110">
        <f>VLOOKUP(A534,'Absolute Total Monosaccharide C'!$E$2:$T$999,7)</f>
        <v>0.007019</v>
      </c>
      <c r="J534" s="8">
        <f>VLOOKUP(A534,'Absolute Total Monosaccharide C'!$E$2:$T$999,8)</f>
        <v>0</v>
      </c>
      <c r="K534" s="111">
        <f>VLOOKUP(A534,'Absolute Total Monosaccharide C'!$E$2:$T$999,9)</f>
        <v>0.000523</v>
      </c>
      <c r="L534" s="8">
        <f>VLOOKUP(A534,'Absolute Total Monosaccharide C'!$E$2:$T$999,10)</f>
        <v>0</v>
      </c>
      <c r="M534" s="8">
        <f>VLOOKUP(A534,'Absolute Total Monosaccharide C'!$E$2:$T$999,11)</f>
        <v>0.008043</v>
      </c>
      <c r="N534" s="8">
        <f>VLOOKUP(A534,'Absolute Total Monosaccharide C'!$E$2:$T$999,12)</f>
        <v>0</v>
      </c>
      <c r="O534" s="8">
        <f>VLOOKUP(A534,'Absolute Total Monosaccharide C'!$E$2:$T$999,13)</f>
        <v>0</v>
      </c>
      <c r="P534" s="8">
        <f>VLOOKUP(A534,'Absolute Total Monosaccharide C'!$E$2:$T$999,14)</f>
        <v>0.003555</v>
      </c>
      <c r="Q534" s="111">
        <f>VLOOKUP(A534,'Absolute Total Monosaccharide C'!$E$2:$T$999,15)</f>
        <v>0</v>
      </c>
      <c r="R534" s="8">
        <f>VLOOKUP(A534,'Absolute Total Monosaccharide C'!$E$2:$T$999,16)</f>
        <v>0.000317</v>
      </c>
      <c r="S534" s="110">
        <f>VLOOKUP(A534,'Absolute Total Monosaccharide C'!$E$2:$T$999,2)</f>
        <v>10.32</v>
      </c>
      <c r="U534" s="8">
        <f t="shared" si="1"/>
        <v>0.011699</v>
      </c>
      <c r="V534" s="2">
        <f t="shared" si="2"/>
        <v>479</v>
      </c>
      <c r="W534" s="8">
        <f t="shared" si="3"/>
        <v>454</v>
      </c>
      <c r="X534" s="8">
        <f t="shared" si="4"/>
        <v>394</v>
      </c>
      <c r="Y534" s="8">
        <f t="shared" si="5"/>
        <v>353</v>
      </c>
      <c r="Z534" s="8">
        <f t="shared" si="6"/>
        <v>431</v>
      </c>
      <c r="AA534" s="8">
        <f t="shared" si="7"/>
        <v>848</v>
      </c>
      <c r="AB534" s="8">
        <f t="shared" si="8"/>
        <v>807</v>
      </c>
    </row>
    <row r="535" hidden="1">
      <c r="A535" s="2" t="s">
        <v>912</v>
      </c>
      <c r="B535" s="8" t="str">
        <f>VLOOKUP(A535,'Food Encyclopedia'!$C$2:$K$999,3)&amp;","&amp;VLOOKUP(A535,'Food Encyclopedia'!$C$2:$K$999,4)&amp;","&amp;VLOOKUP(A535,'Food Encyclopedia'!$C$2:$K$999,5)&amp;","&amp;VLOOKUP(A535,'Food Encyclopedia'!$C$2:$K$999,6)</f>
        <v>Baby Organic, commercial product, pouch,Nature's Heart,Banana, squash, Stage 2 (6+ months),Fruits</v>
      </c>
      <c r="C535" s="8" t="str">
        <f>VLOOKUP(A535,'Food Encyclopedia'!$C$2:$K$999,6)</f>
        <v>Fruits</v>
      </c>
      <c r="D535" s="8" t="str">
        <f>VLOOKUP(A535,'Food Encyclopedia'!$C$2:$K$999,7)</f>
        <v>Commercial weaning</v>
      </c>
      <c r="E535" s="8" t="str">
        <f>VLOOKUP(A535,'Absolute Total Monosaccharide C'!$E$2:$T$999,3)</f>
        <v/>
      </c>
      <c r="F535" s="8" t="str">
        <f>VLOOKUP(A535,'Absolute Total Monosaccharide C'!$E$2:$T$999,4)</f>
        <v/>
      </c>
      <c r="G535" s="8" t="str">
        <f>VLOOKUP(A535,'Absolute Total Monosaccharide C'!$E$2:$T$999,5)</f>
        <v/>
      </c>
      <c r="H535" s="8" t="str">
        <f>VLOOKUP(A535,'Absolute Total Monosaccharide C'!$E$2:$T$999,6)</f>
        <v/>
      </c>
      <c r="I535" s="110" t="str">
        <f>VLOOKUP(A535,'Absolute Total Monosaccharide C'!$E$2:$T$999,7)</f>
        <v/>
      </c>
      <c r="J535" s="8" t="str">
        <f>VLOOKUP(A535,'Absolute Total Monosaccharide C'!$E$2:$T$999,8)</f>
        <v/>
      </c>
      <c r="K535" s="8" t="str">
        <f>VLOOKUP(A535,'Absolute Total Monosaccharide C'!$E$2:$T$999,9)</f>
        <v/>
      </c>
      <c r="L535" s="8" t="str">
        <f>VLOOKUP(A535,'Absolute Total Monosaccharide C'!$E$2:$T$999,10)</f>
        <v/>
      </c>
      <c r="M535" s="8" t="str">
        <f>VLOOKUP(A535,'Absolute Total Monosaccharide C'!$E$2:$T$999,11)</f>
        <v/>
      </c>
      <c r="N535" s="8" t="str">
        <f>VLOOKUP(A535,'Absolute Total Monosaccharide C'!$E$2:$T$999,12)</f>
        <v/>
      </c>
      <c r="O535" s="8" t="str">
        <f>VLOOKUP(A535,'Absolute Total Monosaccharide C'!$E$2:$T$999,13)</f>
        <v/>
      </c>
      <c r="P535" s="8" t="str">
        <f>VLOOKUP(A535,'Absolute Total Monosaccharide C'!$E$2:$T$999,14)</f>
        <v/>
      </c>
      <c r="Q535" s="8" t="str">
        <f>VLOOKUP(A535,'Absolute Total Monosaccharide C'!$E$2:$T$999,15)</f>
        <v/>
      </c>
      <c r="R535" s="8" t="str">
        <f>VLOOKUP(A535,'Absolute Total Monosaccharide C'!$E$2:$T$999,16)</f>
        <v/>
      </c>
      <c r="S535" s="110" t="str">
        <f>VLOOKUP(A535,'Absolute Total Monosaccharide C'!$E$2:$T$999,2)</f>
        <v/>
      </c>
      <c r="U535" s="8">
        <f t="shared" si="1"/>
        <v>0</v>
      </c>
      <c r="V535" s="2">
        <f t="shared" si="2"/>
        <v>683</v>
      </c>
      <c r="W535" s="8" t="str">
        <f t="shared" si="3"/>
        <v>#N/A</v>
      </c>
      <c r="X535" s="8">
        <f t="shared" si="4"/>
        <v>623</v>
      </c>
      <c r="Y535" s="8">
        <f t="shared" si="5"/>
        <v>589</v>
      </c>
      <c r="Z535" s="8">
        <f t="shared" si="6"/>
        <v>624</v>
      </c>
      <c r="AA535" s="8" t="str">
        <f t="shared" si="7"/>
        <v>#N/A</v>
      </c>
      <c r="AB535" s="8" t="str">
        <f t="shared" si="8"/>
        <v>#N/A</v>
      </c>
    </row>
    <row r="536" hidden="1">
      <c r="A536" s="2" t="s">
        <v>930</v>
      </c>
      <c r="B536" s="8" t="str">
        <f>VLOOKUP(A536,'Food Encyclopedia'!$C$2:$K$999,3)&amp;","&amp;VLOOKUP(A536,'Food Encyclopedia'!$C$2:$K$999,4)&amp;","&amp;VLOOKUP(A536,'Food Encyclopedia'!$C$2:$K$999,5)&amp;","&amp;VLOOKUP(A536,'Food Encyclopedia'!$C$2:$K$999,6)</f>
        <v>Organic baby food, commercial product, pouch,Plum Organics,Mangos (1/8), sweet potatoes (1/6), Apples (1/8), millet (1/2 tsp), Stage 2 (6+ months),Fruits</v>
      </c>
      <c r="C536" s="8" t="str">
        <f>VLOOKUP(A536,'Food Encyclopedia'!$C$2:$K$999,6)</f>
        <v>Fruits</v>
      </c>
      <c r="D536" s="8" t="str">
        <f>VLOOKUP(A536,'Food Encyclopedia'!$C$2:$K$999,7)</f>
        <v>Commercial weaning</v>
      </c>
      <c r="E536" s="8">
        <f>VLOOKUP(A536,'Absolute Total Monosaccharide C'!$E$2:$T$999,3)</f>
        <v>0.512784</v>
      </c>
      <c r="F536" s="8">
        <f>VLOOKUP(A536,'Absolute Total Monosaccharide C'!$E$2:$T$999,4)</f>
        <v>0.011334</v>
      </c>
      <c r="G536" s="8">
        <f>VLOOKUP(A536,'Absolute Total Monosaccharide C'!$E$2:$T$999,5)</f>
        <v>0.020092</v>
      </c>
      <c r="H536" s="8">
        <f>VLOOKUP(A536,'Absolute Total Monosaccharide C'!$E$2:$T$999,6)</f>
        <v>0.005525</v>
      </c>
      <c r="I536" s="110">
        <f>VLOOKUP(A536,'Absolute Total Monosaccharide C'!$E$2:$T$999,7)</f>
        <v>0.012746</v>
      </c>
      <c r="J536" s="8">
        <f>VLOOKUP(A536,'Absolute Total Monosaccharide C'!$E$2:$T$999,8)</f>
        <v>0</v>
      </c>
      <c r="K536" s="8">
        <f>VLOOKUP(A536,'Absolute Total Monosaccharide C'!$E$2:$T$999,9)</f>
        <v>0.001862</v>
      </c>
      <c r="L536" s="8">
        <f>VLOOKUP(A536,'Absolute Total Monosaccharide C'!$E$2:$T$999,10)</f>
        <v>0</v>
      </c>
      <c r="M536" s="8">
        <f>VLOOKUP(A536,'Absolute Total Monosaccharide C'!$E$2:$T$999,11)</f>
        <v>0.01762</v>
      </c>
      <c r="N536" s="8">
        <f>VLOOKUP(A536,'Absolute Total Monosaccharide C'!$E$2:$T$999,12)</f>
        <v>0</v>
      </c>
      <c r="O536" s="8">
        <f>VLOOKUP(A536,'Absolute Total Monosaccharide C'!$E$2:$T$999,13)</f>
        <v>0</v>
      </c>
      <c r="P536" s="8">
        <f>VLOOKUP(A536,'Absolute Total Monosaccharide C'!$E$2:$T$999,14)</f>
        <v>0.001362</v>
      </c>
      <c r="Q536" s="8">
        <f>VLOOKUP(A536,'Absolute Total Monosaccharide C'!$E$2:$T$999,15)</f>
        <v>0</v>
      </c>
      <c r="R536" s="8">
        <f>VLOOKUP(A536,'Absolute Total Monosaccharide C'!$E$2:$T$999,16)</f>
        <v>0.000303</v>
      </c>
      <c r="S536" s="110">
        <f>VLOOKUP(A536,'Absolute Total Monosaccharide C'!$E$2:$T$999,2)</f>
        <v>10.21</v>
      </c>
      <c r="U536" s="8">
        <f t="shared" si="1"/>
        <v>0.018271</v>
      </c>
      <c r="V536" s="2">
        <f t="shared" si="2"/>
        <v>367</v>
      </c>
      <c r="W536" s="8">
        <f t="shared" si="3"/>
        <v>275</v>
      </c>
      <c r="X536" s="8">
        <f t="shared" si="4"/>
        <v>369</v>
      </c>
      <c r="Y536" s="8">
        <f t="shared" si="5"/>
        <v>181</v>
      </c>
      <c r="Z536" s="8">
        <f t="shared" si="6"/>
        <v>139</v>
      </c>
      <c r="AA536" s="8">
        <f t="shared" si="7"/>
        <v>644</v>
      </c>
      <c r="AB536" s="8">
        <f t="shared" si="8"/>
        <v>456</v>
      </c>
    </row>
    <row r="537" hidden="1">
      <c r="A537" s="2" t="s">
        <v>984</v>
      </c>
      <c r="B537" s="8" t="str">
        <f>VLOOKUP(A537,'Food Encyclopedia'!$C$2:$K$999,3)&amp;","&amp;VLOOKUP(A537,'Food Encyclopedia'!$C$2:$K$999,4)&amp;","&amp;VLOOKUP(A537,'Food Encyclopedia'!$C$2:$K$999,5)&amp;","&amp;VLOOKUP(A537,'Food Encyclopedia'!$C$2:$K$999,6)</f>
        <v>Organic Baby Food, commercial product, pouch,Organics,Butternut squash &amp; Apple, Stage 2 (6+ months),Vegetables</v>
      </c>
      <c r="C537" s="8" t="str">
        <f>VLOOKUP(A537,'Food Encyclopedia'!$C$2:$K$999,6)</f>
        <v>Vegetables</v>
      </c>
      <c r="D537" s="8" t="str">
        <f>VLOOKUP(A537,'Food Encyclopedia'!$C$2:$K$999,7)</f>
        <v>Commercial weaning</v>
      </c>
      <c r="E537" s="8">
        <f>VLOOKUP(A537,'Absolute Total Monosaccharide C'!$E$2:$T$999,3)</f>
        <v>0.202663</v>
      </c>
      <c r="F537" s="8">
        <f>VLOOKUP(A537,'Absolute Total Monosaccharide C'!$E$2:$T$999,4)</f>
        <v>0.009254</v>
      </c>
      <c r="G537" s="8">
        <f>VLOOKUP(A537,'Absolute Total Monosaccharide C'!$E$2:$T$999,5)</f>
        <v>0.070014</v>
      </c>
      <c r="H537" s="8">
        <f>VLOOKUP(A537,'Absolute Total Monosaccharide C'!$E$2:$T$999,6)</f>
        <v>0.004949</v>
      </c>
      <c r="I537" s="110">
        <f>VLOOKUP(A537,'Absolute Total Monosaccharide C'!$E$2:$T$999,7)</f>
        <v>0.006564</v>
      </c>
      <c r="J537" s="8">
        <f>VLOOKUP(A537,'Absolute Total Monosaccharide C'!$E$2:$T$999,8)</f>
        <v>0.002996</v>
      </c>
      <c r="K537" s="8">
        <f>VLOOKUP(A537,'Absolute Total Monosaccharide C'!$E$2:$T$999,9)</f>
        <v>0.000925</v>
      </c>
      <c r="L537" s="8">
        <f>VLOOKUP(A537,'Absolute Total Monosaccharide C'!$E$2:$T$999,10)</f>
        <v>0</v>
      </c>
      <c r="M537" s="8">
        <f>VLOOKUP(A537,'Absolute Total Monosaccharide C'!$E$2:$T$999,11)</f>
        <v>0.019474</v>
      </c>
      <c r="N537" s="8">
        <f>VLOOKUP(A537,'Absolute Total Monosaccharide C'!$E$2:$T$999,12)</f>
        <v>0</v>
      </c>
      <c r="O537" s="8">
        <f>VLOOKUP(A537,'Absolute Total Monosaccharide C'!$E$2:$T$999,13)</f>
        <v>0</v>
      </c>
      <c r="P537" s="8">
        <f>VLOOKUP(A537,'Absolute Total Monosaccharide C'!$E$2:$T$999,14)</f>
        <v>0.00232</v>
      </c>
      <c r="Q537" s="8">
        <f>VLOOKUP(A537,'Absolute Total Monosaccharide C'!$E$2:$T$999,15)</f>
        <v>0</v>
      </c>
      <c r="R537" s="8">
        <f>VLOOKUP(A537,'Absolute Total Monosaccharide C'!$E$2:$T$999,16)</f>
        <v>0.000186</v>
      </c>
      <c r="S537" s="110">
        <f>VLOOKUP(A537,'Absolute Total Monosaccharide C'!$E$2:$T$999,2)</f>
        <v>10.362</v>
      </c>
      <c r="U537" s="8">
        <f t="shared" si="1"/>
        <v>0.011513</v>
      </c>
      <c r="V537" s="2">
        <f t="shared" si="2"/>
        <v>482</v>
      </c>
      <c r="W537" s="8">
        <f t="shared" si="3"/>
        <v>469</v>
      </c>
      <c r="X537" s="8">
        <f t="shared" si="4"/>
        <v>386</v>
      </c>
      <c r="Y537" s="8">
        <f t="shared" si="5"/>
        <v>146</v>
      </c>
      <c r="Z537" s="8">
        <f t="shared" si="6"/>
        <v>324</v>
      </c>
      <c r="AA537" s="8">
        <f t="shared" si="7"/>
        <v>855</v>
      </c>
      <c r="AB537" s="8">
        <f t="shared" si="8"/>
        <v>615</v>
      </c>
    </row>
    <row r="538" hidden="1">
      <c r="A538" s="2" t="s">
        <v>988</v>
      </c>
      <c r="B538" s="8" t="str">
        <f>VLOOKUP(A538,'Food Encyclopedia'!$C$2:$K$999,3)&amp;","&amp;VLOOKUP(A538,'Food Encyclopedia'!$C$2:$K$999,4)&amp;","&amp;VLOOKUP(A538,'Food Encyclopedia'!$C$2:$K$999,5)&amp;","&amp;VLOOKUP(A538,'Food Encyclopedia'!$C$2:$K$999,6)</f>
        <v>Organic Baby Food, commercial product, pouch,Organics,Apple, butternut squash &amp; spinach with quinoa, Stage 2 (6+ months),Fruits</v>
      </c>
      <c r="C538" s="8" t="str">
        <f>VLOOKUP(A538,'Food Encyclopedia'!$C$2:$K$999,6)</f>
        <v>Fruits</v>
      </c>
      <c r="D538" s="8" t="str">
        <f>VLOOKUP(A538,'Food Encyclopedia'!$C$2:$K$999,7)</f>
        <v>Commercial weaning</v>
      </c>
      <c r="E538" s="8" t="str">
        <f>VLOOKUP(A538,'Absolute Total Monosaccharide C'!$E$2:$T$999,3)</f>
        <v/>
      </c>
      <c r="F538" s="8" t="str">
        <f>VLOOKUP(A538,'Absolute Total Monosaccharide C'!$E$2:$T$999,4)</f>
        <v/>
      </c>
      <c r="G538" s="8" t="str">
        <f>VLOOKUP(A538,'Absolute Total Monosaccharide C'!$E$2:$T$999,5)</f>
        <v/>
      </c>
      <c r="H538" s="8" t="str">
        <f>VLOOKUP(A538,'Absolute Total Monosaccharide C'!$E$2:$T$999,6)</f>
        <v/>
      </c>
      <c r="I538" s="110" t="str">
        <f>VLOOKUP(A538,'Absolute Total Monosaccharide C'!$E$2:$T$999,7)</f>
        <v/>
      </c>
      <c r="J538" s="8" t="str">
        <f>VLOOKUP(A538,'Absolute Total Monosaccharide C'!$E$2:$T$999,8)</f>
        <v/>
      </c>
      <c r="K538" s="8" t="str">
        <f>VLOOKUP(A538,'Absolute Total Monosaccharide C'!$E$2:$T$999,9)</f>
        <v/>
      </c>
      <c r="L538" s="8" t="str">
        <f>VLOOKUP(A538,'Absolute Total Monosaccharide C'!$E$2:$T$999,10)</f>
        <v/>
      </c>
      <c r="M538" s="8" t="str">
        <f>VLOOKUP(A538,'Absolute Total Monosaccharide C'!$E$2:$T$999,11)</f>
        <v/>
      </c>
      <c r="N538" s="8" t="str">
        <f>VLOOKUP(A538,'Absolute Total Monosaccharide C'!$E$2:$T$999,12)</f>
        <v/>
      </c>
      <c r="O538" s="8" t="str">
        <f>VLOOKUP(A538,'Absolute Total Monosaccharide C'!$E$2:$T$999,13)</f>
        <v/>
      </c>
      <c r="P538" s="8" t="str">
        <f>VLOOKUP(A538,'Absolute Total Monosaccharide C'!$E$2:$T$999,14)</f>
        <v/>
      </c>
      <c r="Q538" s="8" t="str">
        <f>VLOOKUP(A538,'Absolute Total Monosaccharide C'!$E$2:$T$999,15)</f>
        <v/>
      </c>
      <c r="R538" s="8" t="str">
        <f>VLOOKUP(A538,'Absolute Total Monosaccharide C'!$E$2:$T$999,16)</f>
        <v/>
      </c>
      <c r="S538" s="110">
        <f>VLOOKUP(A538,'Absolute Total Monosaccharide C'!$E$2:$T$999,2)</f>
        <v>9.951</v>
      </c>
      <c r="U538" s="8">
        <f t="shared" si="1"/>
        <v>0</v>
      </c>
      <c r="V538" s="2">
        <f t="shared" si="2"/>
        <v>683</v>
      </c>
      <c r="W538" s="8" t="str">
        <f t="shared" si="3"/>
        <v>#N/A</v>
      </c>
      <c r="X538" s="8">
        <f t="shared" si="4"/>
        <v>623</v>
      </c>
      <c r="Y538" s="8">
        <f t="shared" si="5"/>
        <v>589</v>
      </c>
      <c r="Z538" s="8">
        <f t="shared" si="6"/>
        <v>624</v>
      </c>
      <c r="AA538" s="8" t="str">
        <f t="shared" si="7"/>
        <v>#N/A</v>
      </c>
      <c r="AB538" s="8" t="str">
        <f t="shared" si="8"/>
        <v>#N/A</v>
      </c>
    </row>
    <row r="539" hidden="1">
      <c r="A539" s="2" t="s">
        <v>992</v>
      </c>
      <c r="B539" s="8" t="str">
        <f>VLOOKUP(A539,'Food Encyclopedia'!$C$2:$K$999,3)&amp;","&amp;VLOOKUP(A539,'Food Encyclopedia'!$C$2:$K$999,4)&amp;","&amp;VLOOKUP(A539,'Food Encyclopedia'!$C$2:$K$999,5)&amp;","&amp;VLOOKUP(A539,'Food Encyclopedia'!$C$2:$K$999,6)</f>
        <v>Organic Baby Food, commercial product, pouch,Organics,Berries, Pears &amp; oats, Stage 2 (6+ months),Fruits</v>
      </c>
      <c r="C539" s="8" t="str">
        <f>VLOOKUP(A539,'Food Encyclopedia'!$C$2:$K$999,6)</f>
        <v>Fruits</v>
      </c>
      <c r="D539" s="8" t="str">
        <f>VLOOKUP(A539,'Food Encyclopedia'!$C$2:$K$999,7)</f>
        <v>Commercial weaning</v>
      </c>
      <c r="E539" s="8">
        <f>VLOOKUP(A539,'Absolute Total Monosaccharide C'!$E$2:$T$999,3)</f>
        <v>0.116845</v>
      </c>
      <c r="F539" s="8">
        <f>VLOOKUP(A539,'Absolute Total Monosaccharide C'!$E$2:$T$999,4)</f>
        <v>0.002156</v>
      </c>
      <c r="G539" s="8">
        <f>VLOOKUP(A539,'Absolute Total Monosaccharide C'!$E$2:$T$999,5)</f>
        <v>0.037819</v>
      </c>
      <c r="H539" s="8">
        <f>VLOOKUP(A539,'Absolute Total Monosaccharide C'!$E$2:$T$999,6)</f>
        <v>0.005542</v>
      </c>
      <c r="I539" s="110">
        <f>VLOOKUP(A539,'Absolute Total Monosaccharide C'!$E$2:$T$999,7)</f>
        <v>0.005772</v>
      </c>
      <c r="J539" s="8">
        <f>VLOOKUP(A539,'Absolute Total Monosaccharide C'!$E$2:$T$999,8)</f>
        <v>0.001058</v>
      </c>
      <c r="K539" s="8">
        <f>VLOOKUP(A539,'Absolute Total Monosaccharide C'!$E$2:$T$999,9)</f>
        <v>0.000442</v>
      </c>
      <c r="L539" s="8">
        <f>VLOOKUP(A539,'Absolute Total Monosaccharide C'!$E$2:$T$999,10)</f>
        <v>0</v>
      </c>
      <c r="M539" s="8">
        <f>VLOOKUP(A539,'Absolute Total Monosaccharide C'!$E$2:$T$999,11)</f>
        <v>0.006698</v>
      </c>
      <c r="N539" s="8">
        <f>VLOOKUP(A539,'Absolute Total Monosaccharide C'!$E$2:$T$999,12)</f>
        <v>0</v>
      </c>
      <c r="O539" s="8">
        <f>VLOOKUP(A539,'Absolute Total Monosaccharide C'!$E$2:$T$999,13)</f>
        <v>0</v>
      </c>
      <c r="P539" s="8">
        <f>VLOOKUP(A539,'Absolute Total Monosaccharide C'!$E$2:$T$999,14)</f>
        <v>0.001507</v>
      </c>
      <c r="Q539" s="8">
        <f>VLOOKUP(A539,'Absolute Total Monosaccharide C'!$E$2:$T$999,15)</f>
        <v>0</v>
      </c>
      <c r="R539" s="8">
        <f>VLOOKUP(A539,'Absolute Total Monosaccharide C'!$E$2:$T$999,16)</f>
        <v>0.000108</v>
      </c>
      <c r="S539" s="110">
        <f>VLOOKUP(A539,'Absolute Total Monosaccharide C'!$E$2:$T$999,2)</f>
        <v>10.105</v>
      </c>
      <c r="U539" s="8">
        <f t="shared" si="1"/>
        <v>0.011314</v>
      </c>
      <c r="V539" s="2">
        <f t="shared" si="2"/>
        <v>487</v>
      </c>
      <c r="W539" s="8">
        <f t="shared" si="3"/>
        <v>495</v>
      </c>
      <c r="X539" s="8">
        <f t="shared" si="4"/>
        <v>367</v>
      </c>
      <c r="Y539" s="8">
        <f t="shared" si="5"/>
        <v>369</v>
      </c>
      <c r="Z539" s="8">
        <f t="shared" si="6"/>
        <v>449</v>
      </c>
      <c r="AA539" s="8">
        <f t="shared" si="7"/>
        <v>862</v>
      </c>
      <c r="AB539" s="8">
        <f t="shared" si="8"/>
        <v>864</v>
      </c>
    </row>
    <row r="540" hidden="1">
      <c r="A540" s="2" t="s">
        <v>1014</v>
      </c>
      <c r="B540" s="8" t="str">
        <f>VLOOKUP(A540,'Food Encyclopedia'!$C$2:$K$999,3)&amp;","&amp;VLOOKUP(A540,'Food Encyclopedia'!$C$2:$K$999,4)&amp;","&amp;VLOOKUP(A540,'Food Encyclopedia'!$C$2:$K$999,5)&amp;","&amp;VLOOKUP(A540,'Food Encyclopedia'!$C$2:$K$999,6)</f>
        <v>baby food blend, commercial product, jar,Gerber Natural,Pear with Vitamin C, sitter (2nd foods),Fruits</v>
      </c>
      <c r="C540" s="8" t="str">
        <f>VLOOKUP(A540,'Food Encyclopedia'!$C$2:$K$999,6)</f>
        <v>Fruits</v>
      </c>
      <c r="D540" s="8" t="str">
        <f>VLOOKUP(A540,'Food Encyclopedia'!$C$2:$K$999,7)</f>
        <v>Commercial weaning</v>
      </c>
      <c r="E540" s="8" t="str">
        <f>VLOOKUP(A540,'Absolute Total Monosaccharide C'!$E$2:$T$999,3)</f>
        <v/>
      </c>
      <c r="F540" s="8" t="str">
        <f>VLOOKUP(A540,'Absolute Total Monosaccharide C'!$E$2:$T$999,4)</f>
        <v/>
      </c>
      <c r="G540" s="8" t="str">
        <f>VLOOKUP(A540,'Absolute Total Monosaccharide C'!$E$2:$T$999,5)</f>
        <v/>
      </c>
      <c r="H540" s="8" t="str">
        <f>VLOOKUP(A540,'Absolute Total Monosaccharide C'!$E$2:$T$999,6)</f>
        <v/>
      </c>
      <c r="I540" s="110" t="str">
        <f>VLOOKUP(A540,'Absolute Total Monosaccharide C'!$E$2:$T$999,7)</f>
        <v/>
      </c>
      <c r="J540" s="8" t="str">
        <f>VLOOKUP(A540,'Absolute Total Monosaccharide C'!$E$2:$T$999,8)</f>
        <v/>
      </c>
      <c r="K540" s="8" t="str">
        <f>VLOOKUP(A540,'Absolute Total Monosaccharide C'!$E$2:$T$999,9)</f>
        <v/>
      </c>
      <c r="L540" s="8" t="str">
        <f>VLOOKUP(A540,'Absolute Total Monosaccharide C'!$E$2:$T$999,10)</f>
        <v/>
      </c>
      <c r="M540" s="8" t="str">
        <f>VLOOKUP(A540,'Absolute Total Monosaccharide C'!$E$2:$T$999,11)</f>
        <v/>
      </c>
      <c r="N540" s="8" t="str">
        <f>VLOOKUP(A540,'Absolute Total Monosaccharide C'!$E$2:$T$999,12)</f>
        <v/>
      </c>
      <c r="O540" s="8" t="str">
        <f>VLOOKUP(A540,'Absolute Total Monosaccharide C'!$E$2:$T$999,13)</f>
        <v/>
      </c>
      <c r="P540" s="8" t="str">
        <f>VLOOKUP(A540,'Absolute Total Monosaccharide C'!$E$2:$T$999,14)</f>
        <v/>
      </c>
      <c r="Q540" s="8" t="str">
        <f>VLOOKUP(A540,'Absolute Total Monosaccharide C'!$E$2:$T$999,15)</f>
        <v/>
      </c>
      <c r="R540" s="8" t="str">
        <f>VLOOKUP(A540,'Absolute Total Monosaccharide C'!$E$2:$T$999,16)</f>
        <v/>
      </c>
      <c r="S540" s="110" t="str">
        <f>VLOOKUP(A540,'Absolute Total Monosaccharide C'!$E$2:$T$999,2)</f>
        <v/>
      </c>
      <c r="U540" s="8">
        <f t="shared" si="1"/>
        <v>0</v>
      </c>
      <c r="V540" s="2">
        <f t="shared" si="2"/>
        <v>683</v>
      </c>
      <c r="W540" s="8" t="str">
        <f t="shared" si="3"/>
        <v>#N/A</v>
      </c>
      <c r="X540" s="8">
        <f t="shared" si="4"/>
        <v>623</v>
      </c>
      <c r="Y540" s="8">
        <f t="shared" si="5"/>
        <v>589</v>
      </c>
      <c r="Z540" s="8">
        <f t="shared" si="6"/>
        <v>624</v>
      </c>
      <c r="AA540" s="8" t="str">
        <f t="shared" si="7"/>
        <v>#N/A</v>
      </c>
      <c r="AB540" s="8" t="str">
        <f t="shared" si="8"/>
        <v>#N/A</v>
      </c>
    </row>
    <row r="541" hidden="1">
      <c r="A541" s="2" t="s">
        <v>1024</v>
      </c>
      <c r="B541" s="8" t="str">
        <f>VLOOKUP(A541,'Food Encyclopedia'!$C$2:$K$999,3)&amp;","&amp;VLOOKUP(A541,'Food Encyclopedia'!$C$2:$K$999,4)&amp;","&amp;VLOOKUP(A541,'Food Encyclopedia'!$C$2:$K$999,5)&amp;","&amp;VLOOKUP(A541,'Food Encyclopedia'!$C$2:$K$999,6)</f>
        <v>baby food blend, commercial product, jar,Gerber Natural,Banana, blueberry with Vitamin C, sitter (2nd foods),Fruits</v>
      </c>
      <c r="C541" s="8" t="str">
        <f>VLOOKUP(A541,'Food Encyclopedia'!$C$2:$K$999,6)</f>
        <v>Fruits</v>
      </c>
      <c r="D541" s="8" t="str">
        <f>VLOOKUP(A541,'Food Encyclopedia'!$C$2:$K$999,7)</f>
        <v>Commercial weaning</v>
      </c>
      <c r="E541" s="8">
        <f>VLOOKUP(A541,'Absolute Total Monosaccharide C'!$E$2:$T$999,3)</f>
        <v>0.41245</v>
      </c>
      <c r="F541" s="8">
        <f>VLOOKUP(A541,'Absolute Total Monosaccharide C'!$E$2:$T$999,4)</f>
        <v>0.00571</v>
      </c>
      <c r="G541" s="8">
        <f>VLOOKUP(A541,'Absolute Total Monosaccharide C'!$E$2:$T$999,5)</f>
        <v>0.048552</v>
      </c>
      <c r="H541" s="8">
        <f>VLOOKUP(A541,'Absolute Total Monosaccharide C'!$E$2:$T$999,6)</f>
        <v>0.003178</v>
      </c>
      <c r="I541" s="110">
        <f>VLOOKUP(A541,'Absolute Total Monosaccharide C'!$E$2:$T$999,7)</f>
        <v>0.004211</v>
      </c>
      <c r="J541" s="8">
        <f>VLOOKUP(A541,'Absolute Total Monosaccharide C'!$E$2:$T$999,8)</f>
        <v>0</v>
      </c>
      <c r="K541" s="8">
        <f>VLOOKUP(A541,'Absolute Total Monosaccharide C'!$E$2:$T$999,9)</f>
        <v>0.000395</v>
      </c>
      <c r="L541" s="8">
        <f>VLOOKUP(A541,'Absolute Total Monosaccharide C'!$E$2:$T$999,10)</f>
        <v>0</v>
      </c>
      <c r="M541" s="8">
        <f>VLOOKUP(A541,'Absolute Total Monosaccharide C'!$E$2:$T$999,11)</f>
        <v>0.010336</v>
      </c>
      <c r="N541" s="8">
        <f>VLOOKUP(A541,'Absolute Total Monosaccharide C'!$E$2:$T$999,12)</f>
        <v>0</v>
      </c>
      <c r="O541" s="8">
        <f>VLOOKUP(A541,'Absolute Total Monosaccharide C'!$E$2:$T$999,13)</f>
        <v>0</v>
      </c>
      <c r="P541" s="8">
        <f>VLOOKUP(A541,'Absolute Total Monosaccharide C'!$E$2:$T$999,14)</f>
        <v>0.002742</v>
      </c>
      <c r="Q541" s="8">
        <f>VLOOKUP(A541,'Absolute Total Monosaccharide C'!$E$2:$T$999,15)</f>
        <v>0</v>
      </c>
      <c r="R541" s="8">
        <f>VLOOKUP(A541,'Absolute Total Monosaccharide C'!$E$2:$T$999,16)</f>
        <v>0.000209</v>
      </c>
      <c r="S541" s="110">
        <f>VLOOKUP(A541,'Absolute Total Monosaccharide C'!$E$2:$T$999,2)</f>
        <v>9.702</v>
      </c>
      <c r="U541" s="8">
        <f t="shared" si="1"/>
        <v>0.007389</v>
      </c>
      <c r="V541" s="2">
        <f t="shared" si="2"/>
        <v>576</v>
      </c>
      <c r="W541" s="8">
        <f t="shared" si="3"/>
        <v>538</v>
      </c>
      <c r="X541" s="8">
        <f t="shared" si="4"/>
        <v>459</v>
      </c>
      <c r="Y541" s="8">
        <f t="shared" si="5"/>
        <v>316</v>
      </c>
      <c r="Z541" s="8">
        <f t="shared" si="6"/>
        <v>465</v>
      </c>
      <c r="AA541" s="8">
        <f t="shared" si="7"/>
        <v>997</v>
      </c>
      <c r="AB541" s="8">
        <f t="shared" si="8"/>
        <v>854</v>
      </c>
    </row>
    <row r="542" hidden="1">
      <c r="A542" s="2" t="s">
        <v>1043</v>
      </c>
      <c r="B542" s="8" t="str">
        <f>VLOOKUP(A542,'Food Encyclopedia'!$C$2:$K$999,3)&amp;","&amp;VLOOKUP(A542,'Food Encyclopedia'!$C$2:$K$999,4)&amp;","&amp;VLOOKUP(A542,'Food Encyclopedia'!$C$2:$K$999,5)&amp;","&amp;VLOOKUP(A542,'Food Encyclopedia'!$C$2:$K$999,6)</f>
        <v>baby food blend, commercial product, pouch,Gerber Organic,Pear (1/4), mango (1/4 cup), avocado (1 tsp), sitter (2nd foods),Fruits</v>
      </c>
      <c r="C542" s="8" t="str">
        <f>VLOOKUP(A542,'Food Encyclopedia'!$C$2:$K$999,6)</f>
        <v>Fruits</v>
      </c>
      <c r="D542" s="8" t="str">
        <f>VLOOKUP(A542,'Food Encyclopedia'!$C$2:$K$999,7)</f>
        <v>Commercial weaning</v>
      </c>
      <c r="E542" s="8" t="str">
        <f>VLOOKUP(A542,'Absolute Total Monosaccharide C'!$E$2:$T$999,3)</f>
        <v/>
      </c>
      <c r="F542" s="8" t="str">
        <f>VLOOKUP(A542,'Absolute Total Monosaccharide C'!$E$2:$T$999,4)</f>
        <v/>
      </c>
      <c r="G542" s="8" t="str">
        <f>VLOOKUP(A542,'Absolute Total Monosaccharide C'!$E$2:$T$999,5)</f>
        <v/>
      </c>
      <c r="H542" s="8" t="str">
        <f>VLOOKUP(A542,'Absolute Total Monosaccharide C'!$E$2:$T$999,6)</f>
        <v/>
      </c>
      <c r="I542" s="110" t="str">
        <f>VLOOKUP(A542,'Absolute Total Monosaccharide C'!$E$2:$T$999,7)</f>
        <v/>
      </c>
      <c r="J542" s="8" t="str">
        <f>VLOOKUP(A542,'Absolute Total Monosaccharide C'!$E$2:$T$999,8)</f>
        <v/>
      </c>
      <c r="K542" s="8" t="str">
        <f>VLOOKUP(A542,'Absolute Total Monosaccharide C'!$E$2:$T$999,9)</f>
        <v/>
      </c>
      <c r="L542" s="8" t="str">
        <f>VLOOKUP(A542,'Absolute Total Monosaccharide C'!$E$2:$T$999,10)</f>
        <v/>
      </c>
      <c r="M542" s="8" t="str">
        <f>VLOOKUP(A542,'Absolute Total Monosaccharide C'!$E$2:$T$999,11)</f>
        <v/>
      </c>
      <c r="N542" s="8" t="str">
        <f>VLOOKUP(A542,'Absolute Total Monosaccharide C'!$E$2:$T$999,12)</f>
        <v/>
      </c>
      <c r="O542" s="8" t="str">
        <f>VLOOKUP(A542,'Absolute Total Monosaccharide C'!$E$2:$T$999,13)</f>
        <v/>
      </c>
      <c r="P542" s="8" t="str">
        <f>VLOOKUP(A542,'Absolute Total Monosaccharide C'!$E$2:$T$999,14)</f>
        <v/>
      </c>
      <c r="Q542" s="8" t="str">
        <f>VLOOKUP(A542,'Absolute Total Monosaccharide C'!$E$2:$T$999,15)</f>
        <v/>
      </c>
      <c r="R542" s="8" t="str">
        <f>VLOOKUP(A542,'Absolute Total Monosaccharide C'!$E$2:$T$999,16)</f>
        <v/>
      </c>
      <c r="S542" s="110">
        <f>VLOOKUP(A542,'Absolute Total Monosaccharide C'!$E$2:$T$999,2)</f>
        <v>10.15</v>
      </c>
      <c r="U542" s="8">
        <f t="shared" si="1"/>
        <v>0</v>
      </c>
      <c r="V542" s="2">
        <f t="shared" si="2"/>
        <v>683</v>
      </c>
      <c r="W542" s="8" t="str">
        <f t="shared" si="3"/>
        <v>#N/A</v>
      </c>
      <c r="X542" s="8">
        <f t="shared" si="4"/>
        <v>623</v>
      </c>
      <c r="Y542" s="8">
        <f t="shared" si="5"/>
        <v>589</v>
      </c>
      <c r="Z542" s="8">
        <f t="shared" si="6"/>
        <v>624</v>
      </c>
      <c r="AA542" s="8" t="str">
        <f t="shared" si="7"/>
        <v>#N/A</v>
      </c>
      <c r="AB542" s="8" t="str">
        <f t="shared" si="8"/>
        <v>#N/A</v>
      </c>
    </row>
    <row r="543" hidden="1">
      <c r="A543" s="2" t="s">
        <v>1053</v>
      </c>
      <c r="B543" s="8" t="str">
        <f>VLOOKUP(A543,'Food Encyclopedia'!$C$2:$K$999,3)&amp;","&amp;VLOOKUP(A543,'Food Encyclopedia'!$C$2:$K$999,4)&amp;","&amp;VLOOKUP(A543,'Food Encyclopedia'!$C$2:$K$999,5)&amp;","&amp;VLOOKUP(A543,'Food Encyclopedia'!$C$2:$K$999,6)</f>
        <v>baby food blend, commercial product, pouch,Gerber Organic,Carrot (2/3), apple (1/5), mango ( 2 tbsp), sitter (2nd foods),Vegetables</v>
      </c>
      <c r="C543" s="8" t="str">
        <f>VLOOKUP(A543,'Food Encyclopedia'!$C$2:$K$999,6)</f>
        <v>Vegetables</v>
      </c>
      <c r="D543" s="8" t="str">
        <f>VLOOKUP(A543,'Food Encyclopedia'!$C$2:$K$999,7)</f>
        <v>Commercial weaning</v>
      </c>
      <c r="E543" s="8">
        <f>VLOOKUP(A543,'Absolute Total Monosaccharide C'!$E$2:$T$999,3)</f>
        <v>0.151594</v>
      </c>
      <c r="F543" s="8">
        <f>VLOOKUP(A543,'Absolute Total Monosaccharide C'!$E$2:$T$999,4)</f>
        <v>0.00794</v>
      </c>
      <c r="G543" s="8">
        <f>VLOOKUP(A543,'Absolute Total Monosaccharide C'!$E$2:$T$999,5)</f>
        <v>0.071086</v>
      </c>
      <c r="H543" s="8">
        <f>VLOOKUP(A543,'Absolute Total Monosaccharide C'!$E$2:$T$999,6)</f>
        <v>0.006481</v>
      </c>
      <c r="I543" s="110">
        <f>VLOOKUP(A543,'Absolute Total Monosaccharide C'!$E$2:$T$999,7)</f>
        <v>0.009124</v>
      </c>
      <c r="J543" s="8">
        <f>VLOOKUP(A543,'Absolute Total Monosaccharide C'!$E$2:$T$999,8)</f>
        <v>0.00284</v>
      </c>
      <c r="K543" s="8">
        <f>VLOOKUP(A543,'Absolute Total Monosaccharide C'!$E$2:$T$999,9)</f>
        <v>0.001361</v>
      </c>
      <c r="L543" s="111">
        <f>VLOOKUP(A543,'Absolute Total Monosaccharide C'!$E$2:$T$999,10)</f>
        <v>0.0000339</v>
      </c>
      <c r="M543" s="8">
        <f>VLOOKUP(A543,'Absolute Total Monosaccharide C'!$E$2:$T$999,11)</f>
        <v>0.022137</v>
      </c>
      <c r="N543" s="8">
        <f>VLOOKUP(A543,'Absolute Total Monosaccharide C'!$E$2:$T$999,12)</f>
        <v>0</v>
      </c>
      <c r="O543" s="8">
        <f>VLOOKUP(A543,'Absolute Total Monosaccharide C'!$E$2:$T$999,13)</f>
        <v>0</v>
      </c>
      <c r="P543" s="8">
        <f>VLOOKUP(A543,'Absolute Total Monosaccharide C'!$E$2:$T$999,14)</f>
        <v>0.001082</v>
      </c>
      <c r="Q543" s="8">
        <f>VLOOKUP(A543,'Absolute Total Monosaccharide C'!$E$2:$T$999,15)</f>
        <v>0</v>
      </c>
      <c r="R543" s="8">
        <f>VLOOKUP(A543,'Absolute Total Monosaccharide C'!$E$2:$T$999,16)</f>
        <v>0.000222</v>
      </c>
      <c r="S543" s="110">
        <f>VLOOKUP(A543,'Absolute Total Monosaccharide C'!$E$2:$T$999,2)</f>
        <v>9.696</v>
      </c>
      <c r="U543" s="8">
        <f t="shared" si="1"/>
        <v>0.015605</v>
      </c>
      <c r="V543" s="2">
        <f t="shared" si="2"/>
        <v>410</v>
      </c>
      <c r="W543" s="8">
        <f t="shared" si="3"/>
        <v>390</v>
      </c>
      <c r="X543" s="8">
        <f t="shared" si="4"/>
        <v>331</v>
      </c>
      <c r="Y543" s="8">
        <f t="shared" si="5"/>
        <v>108</v>
      </c>
      <c r="Z543" s="8">
        <f t="shared" si="6"/>
        <v>224</v>
      </c>
      <c r="AA543" s="8">
        <f t="shared" si="7"/>
        <v>721</v>
      </c>
      <c r="AB543" s="8">
        <f t="shared" si="8"/>
        <v>498</v>
      </c>
    </row>
    <row r="544" hidden="1">
      <c r="A544" s="2" t="s">
        <v>1055</v>
      </c>
      <c r="B544" s="8" t="str">
        <f>VLOOKUP(A544,'Food Encyclopedia'!$C$2:$K$999,3)&amp;","&amp;VLOOKUP(A544,'Food Encyclopedia'!$C$2:$K$999,4)&amp;","&amp;VLOOKUP(A544,'Food Encyclopedia'!$C$2:$K$999,5)&amp;","&amp;VLOOKUP(A544,'Food Encyclopedia'!$C$2:$K$999,6)</f>
        <v>baby food blend, commercial product, pouch,Gerber Organic,Banana (2/3), mango (3/4 tbsp), sitter (2nd foods),Fruits</v>
      </c>
      <c r="C544" s="8" t="str">
        <f>VLOOKUP(A544,'Food Encyclopedia'!$C$2:$K$999,6)</f>
        <v>Fruits</v>
      </c>
      <c r="D544" s="8" t="str">
        <f>VLOOKUP(A544,'Food Encyclopedia'!$C$2:$K$999,7)</f>
        <v>Commercial weaning</v>
      </c>
      <c r="E544" s="8">
        <f>VLOOKUP(A544,'Absolute Total Monosaccharide C'!$E$2:$T$999,3)</f>
        <v>0.182158</v>
      </c>
      <c r="F544" s="8">
        <f>VLOOKUP(A544,'Absolute Total Monosaccharide C'!$E$2:$T$999,4)</f>
        <v>0.014765</v>
      </c>
      <c r="G544" s="8">
        <f>VLOOKUP(A544,'Absolute Total Monosaccharide C'!$E$2:$T$999,5)</f>
        <v>0.069012</v>
      </c>
      <c r="H544" s="8">
        <f>VLOOKUP(A544,'Absolute Total Monosaccharide C'!$E$2:$T$999,6)</f>
        <v>0.002864</v>
      </c>
      <c r="I544" s="110">
        <f>VLOOKUP(A544,'Absolute Total Monosaccharide C'!$E$2:$T$999,7)</f>
        <v>0.009534</v>
      </c>
      <c r="J544" s="8">
        <f>VLOOKUP(A544,'Absolute Total Monosaccharide C'!$E$2:$T$999,8)</f>
        <v>0.003285</v>
      </c>
      <c r="K544" s="8">
        <f>VLOOKUP(A544,'Absolute Total Monosaccharide C'!$E$2:$T$999,9)</f>
        <v>0.001411</v>
      </c>
      <c r="L544" s="111">
        <f>VLOOKUP(A544,'Absolute Total Monosaccharide C'!$E$2:$T$999,10)</f>
        <v>0.0000653</v>
      </c>
      <c r="M544" s="8">
        <f>VLOOKUP(A544,'Absolute Total Monosaccharide C'!$E$2:$T$999,11)</f>
        <v>0.021392</v>
      </c>
      <c r="N544" s="8">
        <f>VLOOKUP(A544,'Absolute Total Monosaccharide C'!$E$2:$T$999,12)</f>
        <v>0</v>
      </c>
      <c r="O544" s="8">
        <f>VLOOKUP(A544,'Absolute Total Monosaccharide C'!$E$2:$T$999,13)</f>
        <v>0</v>
      </c>
      <c r="P544" s="8">
        <f>VLOOKUP(A544,'Absolute Total Monosaccharide C'!$E$2:$T$999,14)</f>
        <v>0</v>
      </c>
      <c r="Q544" s="8">
        <f>VLOOKUP(A544,'Absolute Total Monosaccharide C'!$E$2:$T$999,15)</f>
        <v>0</v>
      </c>
      <c r="R544" s="8">
        <f>VLOOKUP(A544,'Absolute Total Monosaccharide C'!$E$2:$T$999,16)</f>
        <v>0.00028</v>
      </c>
      <c r="S544" s="110">
        <f>VLOOKUP(A544,'Absolute Total Monosaccharide C'!$E$2:$T$999,2)</f>
        <v>9.948</v>
      </c>
      <c r="U544" s="8">
        <f t="shared" si="1"/>
        <v>0.012398</v>
      </c>
      <c r="V544" s="2">
        <f t="shared" si="2"/>
        <v>469</v>
      </c>
      <c r="W544" s="8">
        <f t="shared" si="3"/>
        <v>373</v>
      </c>
      <c r="X544" s="8">
        <f t="shared" si="4"/>
        <v>477</v>
      </c>
      <c r="Y544" s="8">
        <f t="shared" si="5"/>
        <v>121</v>
      </c>
      <c r="Z544" s="8">
        <f t="shared" si="6"/>
        <v>215</v>
      </c>
      <c r="AA544" s="8">
        <f t="shared" si="7"/>
        <v>850</v>
      </c>
      <c r="AB544" s="8">
        <f t="shared" si="8"/>
        <v>494</v>
      </c>
    </row>
    <row r="545" hidden="1">
      <c r="A545" s="2" t="s">
        <v>1061</v>
      </c>
      <c r="B545" s="8" t="str">
        <f>VLOOKUP(A545,'Food Encyclopedia'!$C$2:$K$999,3)&amp;","&amp;VLOOKUP(A545,'Food Encyclopedia'!$C$2:$K$999,4)&amp;","&amp;VLOOKUP(A545,'Food Encyclopedia'!$C$2:$K$999,5)&amp;","&amp;VLOOKUP(A545,'Food Encyclopedia'!$C$2:$K$999,6)</f>
        <v>baby food blend, commercial product, pouch,Gerber Organic,Apple (2/5), carrot (1/8), squash (3/4 tbsp), sitter (2nd foods),Fruits</v>
      </c>
      <c r="C545" s="8" t="str">
        <f>VLOOKUP(A545,'Food Encyclopedia'!$C$2:$K$999,6)</f>
        <v>Fruits</v>
      </c>
      <c r="D545" s="8" t="str">
        <f>VLOOKUP(A545,'Food Encyclopedia'!$C$2:$K$999,7)</f>
        <v>Commercial weaning</v>
      </c>
      <c r="E545" s="8">
        <f>VLOOKUP(A545,'Absolute Total Monosaccharide C'!$E$2:$T$999,3)</f>
        <v>0.283209</v>
      </c>
      <c r="F545" s="8">
        <f>VLOOKUP(A545,'Absolute Total Monosaccharide C'!$E$2:$T$999,4)</f>
        <v>0.003896</v>
      </c>
      <c r="G545" s="8">
        <f>VLOOKUP(A545,'Absolute Total Monosaccharide C'!$E$2:$T$999,5)</f>
        <v>0.067891</v>
      </c>
      <c r="H545" s="8">
        <f>VLOOKUP(A545,'Absolute Total Monosaccharide C'!$E$2:$T$999,6)</f>
        <v>0.00206</v>
      </c>
      <c r="I545" s="110">
        <f>VLOOKUP(A545,'Absolute Total Monosaccharide C'!$E$2:$T$999,7)</f>
        <v>0.003814</v>
      </c>
      <c r="J545" s="8">
        <f>VLOOKUP(A545,'Absolute Total Monosaccharide C'!$E$2:$T$999,8)</f>
        <v>0.003494</v>
      </c>
      <c r="K545" s="8">
        <f>VLOOKUP(A545,'Absolute Total Monosaccharide C'!$E$2:$T$999,9)</f>
        <v>0.000202</v>
      </c>
      <c r="L545" s="111">
        <f>VLOOKUP(A545,'Absolute Total Monosaccharide C'!$E$2:$T$999,10)</f>
        <v>0.00000863</v>
      </c>
      <c r="M545" s="8">
        <f>VLOOKUP(A545,'Absolute Total Monosaccharide C'!$E$2:$T$999,11)</f>
        <v>0.009028</v>
      </c>
      <c r="N545" s="8">
        <f>VLOOKUP(A545,'Absolute Total Monosaccharide C'!$E$2:$T$999,12)</f>
        <v>0</v>
      </c>
      <c r="O545" s="8">
        <f>VLOOKUP(A545,'Absolute Total Monosaccharide C'!$E$2:$T$999,13)</f>
        <v>0</v>
      </c>
      <c r="P545" s="8">
        <f>VLOOKUP(A545,'Absolute Total Monosaccharide C'!$E$2:$T$999,14)</f>
        <v>0.003932</v>
      </c>
      <c r="Q545" s="8">
        <f>VLOOKUP(A545,'Absolute Total Monosaccharide C'!$E$2:$T$999,15)</f>
        <v>0</v>
      </c>
      <c r="R545" s="8">
        <f>VLOOKUP(A545,'Absolute Total Monosaccharide C'!$E$2:$T$999,16)</f>
        <v>0.000219</v>
      </c>
      <c r="S545" s="110">
        <f>VLOOKUP(A545,'Absolute Total Monosaccharide C'!$E$2:$T$999,2)</f>
        <v>9.812</v>
      </c>
      <c r="U545" s="8">
        <f t="shared" si="1"/>
        <v>0.005874</v>
      </c>
      <c r="V545" s="2">
        <f t="shared" si="2"/>
        <v>599</v>
      </c>
      <c r="W545" s="8">
        <f t="shared" si="3"/>
        <v>548</v>
      </c>
      <c r="X545" s="8">
        <f t="shared" si="4"/>
        <v>525</v>
      </c>
      <c r="Y545" s="8">
        <f t="shared" si="5"/>
        <v>339</v>
      </c>
      <c r="Z545" s="8">
        <f t="shared" si="6"/>
        <v>506</v>
      </c>
      <c r="AA545" s="8">
        <f t="shared" si="7"/>
        <v>1073</v>
      </c>
      <c r="AB545" s="8">
        <f t="shared" si="8"/>
        <v>887</v>
      </c>
    </row>
    <row r="546" hidden="1">
      <c r="A546" s="2" t="s">
        <v>1114</v>
      </c>
      <c r="B546" s="8" t="str">
        <f>VLOOKUP(A546,'Food Encyclopedia'!$C$2:$K$999,3)&amp;","&amp;VLOOKUP(A546,'Food Encyclopedia'!$C$2:$K$999,4)&amp;","&amp;VLOOKUP(A546,'Food Encyclopedia'!$C$2:$K$999,5)&amp;","&amp;VLOOKUP(A546,'Food Encyclopedia'!$C$2:$K$999,6)</f>
        <v>Rice, white, NA, pre-cooked,Organics,,Grain Products</v>
      </c>
      <c r="C546" s="8" t="str">
        <f>VLOOKUP(A546,'Food Encyclopedia'!$C$2:$K$999,6)</f>
        <v>Grain Products</v>
      </c>
      <c r="D546" s="8" t="str">
        <f>VLOOKUP(A546,'Food Encyclopedia'!$C$2:$K$999,7)</f>
        <v>Grains</v>
      </c>
      <c r="E546" s="8">
        <f>VLOOKUP(A546,'Absolute Total Monosaccharide C'!$E$2:$T$999,3)</f>
        <v>0.754125</v>
      </c>
      <c r="F546" s="8">
        <f>VLOOKUP(A546,'Absolute Total Monosaccharide C'!$E$2:$T$999,4)</f>
        <v>0.001912</v>
      </c>
      <c r="G546" s="8">
        <f>VLOOKUP(A546,'Absolute Total Monosaccharide C'!$E$2:$T$999,5)</f>
        <v>0.005081</v>
      </c>
      <c r="H546" s="8">
        <f>VLOOKUP(A546,'Absolute Total Monosaccharide C'!$E$2:$T$999,6)</f>
        <v>0.000857</v>
      </c>
      <c r="I546" s="110">
        <f>VLOOKUP(A546,'Absolute Total Monosaccharide C'!$E$2:$T$999,7)</f>
        <v>0.002649</v>
      </c>
      <c r="J546" s="8">
        <f>VLOOKUP(A546,'Absolute Total Monosaccharide C'!$E$2:$T$999,8)</f>
        <v>0.000301</v>
      </c>
      <c r="K546" s="111">
        <f>VLOOKUP(A546,'Absolute Total Monosaccharide C'!$E$2:$T$999,9)</f>
        <v>0.0000254</v>
      </c>
      <c r="L546" s="111">
        <f>VLOOKUP(A546,'Absolute Total Monosaccharide C'!$E$2:$T$999,10)</f>
        <v>0.000023</v>
      </c>
      <c r="M546" s="111">
        <f>VLOOKUP(A546,'Absolute Total Monosaccharide C'!$E$2:$T$999,11)</f>
        <v>0.0000922</v>
      </c>
      <c r="N546" s="8">
        <f>VLOOKUP(A546,'Absolute Total Monosaccharide C'!$E$2:$T$999,12)</f>
        <v>0</v>
      </c>
      <c r="O546" s="8">
        <f>VLOOKUP(A546,'Absolute Total Monosaccharide C'!$E$2:$T$999,13)</f>
        <v>0</v>
      </c>
      <c r="P546" s="8">
        <f>VLOOKUP(A546,'Absolute Total Monosaccharide C'!$E$2:$T$999,14)</f>
        <v>0.000397</v>
      </c>
      <c r="Q546" s="8">
        <f>VLOOKUP(A546,'Absolute Total Monosaccharide C'!$E$2:$T$999,15)</f>
        <v>0</v>
      </c>
      <c r="R546" s="8">
        <f>VLOOKUP(A546,'Absolute Total Monosaccharide C'!$E$2:$T$999,16)</f>
        <v>0.000197</v>
      </c>
      <c r="S546" s="110">
        <f>VLOOKUP(A546,'Absolute Total Monosaccharide C'!$E$2:$T$999,2)</f>
        <v>9.741</v>
      </c>
      <c r="U546" s="8">
        <f t="shared" si="1"/>
        <v>0.003506</v>
      </c>
      <c r="V546" s="2">
        <f t="shared" si="2"/>
        <v>645</v>
      </c>
      <c r="W546" s="8">
        <f t="shared" si="3"/>
        <v>586</v>
      </c>
      <c r="X546" s="8">
        <f t="shared" si="4"/>
        <v>593</v>
      </c>
      <c r="Y546" s="8">
        <f t="shared" si="5"/>
        <v>559</v>
      </c>
      <c r="Z546" s="8">
        <f t="shared" si="6"/>
        <v>610</v>
      </c>
      <c r="AA546" s="8">
        <f t="shared" si="7"/>
        <v>1179</v>
      </c>
      <c r="AB546" s="8">
        <f t="shared" si="8"/>
        <v>1145</v>
      </c>
    </row>
    <row r="547" hidden="1">
      <c r="A547" s="2" t="s">
        <v>1204</v>
      </c>
      <c r="B547" s="8" t="str">
        <f>VLOOKUP(A547,'Food Encyclopedia'!$C$2:$K$999,3)&amp;","&amp;VLOOKUP(A547,'Food Encyclopedia'!$C$2:$K$999,4)&amp;","&amp;VLOOKUP(A547,'Food Encyclopedia'!$C$2:$K$999,5)&amp;","&amp;VLOOKUP(A547,'Food Encyclopedia'!$C$2:$K$999,6)</f>
        <v>Flaxseed, NA, whole ground, dried,Bob's Red Mill,Premium Whole Ground: Flaxseed Meal ,Grain Products</v>
      </c>
      <c r="C547" s="8" t="str">
        <f>VLOOKUP(A547,'Food Encyclopedia'!$C$2:$K$999,6)</f>
        <v>Grain Products</v>
      </c>
      <c r="D547" s="8" t="str">
        <f>VLOOKUP(A547,'Food Encyclopedia'!$C$2:$K$999,7)</f>
        <v>Grains</v>
      </c>
      <c r="E547" s="8" t="str">
        <f>VLOOKUP(A547,'Absolute Total Monosaccharide C'!$E$2:$T$999,3)</f>
        <v/>
      </c>
      <c r="F547" s="8" t="str">
        <f>VLOOKUP(A547,'Absolute Total Monosaccharide C'!$E$2:$T$999,4)</f>
        <v/>
      </c>
      <c r="G547" s="8" t="str">
        <f>VLOOKUP(A547,'Absolute Total Monosaccharide C'!$E$2:$T$999,5)</f>
        <v/>
      </c>
      <c r="H547" s="8" t="str">
        <f>VLOOKUP(A547,'Absolute Total Monosaccharide C'!$E$2:$T$999,6)</f>
        <v/>
      </c>
      <c r="I547" s="110" t="str">
        <f>VLOOKUP(A547,'Absolute Total Monosaccharide C'!$E$2:$T$999,7)</f>
        <v/>
      </c>
      <c r="J547" s="8" t="str">
        <f>VLOOKUP(A547,'Absolute Total Monosaccharide C'!$E$2:$T$999,8)</f>
        <v/>
      </c>
      <c r="K547" s="8" t="str">
        <f>VLOOKUP(A547,'Absolute Total Monosaccharide C'!$E$2:$T$999,9)</f>
        <v/>
      </c>
      <c r="L547" s="8" t="str">
        <f>VLOOKUP(A547,'Absolute Total Monosaccharide C'!$E$2:$T$999,10)</f>
        <v/>
      </c>
      <c r="M547" s="8" t="str">
        <f>VLOOKUP(A547,'Absolute Total Monosaccharide C'!$E$2:$T$999,11)</f>
        <v/>
      </c>
      <c r="N547" s="8" t="str">
        <f>VLOOKUP(A547,'Absolute Total Monosaccharide C'!$E$2:$T$999,12)</f>
        <v/>
      </c>
      <c r="O547" s="8" t="str">
        <f>VLOOKUP(A547,'Absolute Total Monosaccharide C'!$E$2:$T$999,13)</f>
        <v/>
      </c>
      <c r="P547" s="8" t="str">
        <f>VLOOKUP(A547,'Absolute Total Monosaccharide C'!$E$2:$T$999,14)</f>
        <v/>
      </c>
      <c r="Q547" s="8" t="str">
        <f>VLOOKUP(A547,'Absolute Total Monosaccharide C'!$E$2:$T$999,15)</f>
        <v/>
      </c>
      <c r="R547" s="8" t="str">
        <f>VLOOKUP(A547,'Absolute Total Monosaccharide C'!$E$2:$T$999,16)</f>
        <v/>
      </c>
      <c r="S547" s="110">
        <f>VLOOKUP(A547,'Absolute Total Monosaccharide C'!$E$2:$T$999,2)</f>
        <v>9.794</v>
      </c>
      <c r="U547" s="8">
        <f t="shared" si="1"/>
        <v>0</v>
      </c>
      <c r="V547" s="2">
        <f t="shared" si="2"/>
        <v>683</v>
      </c>
      <c r="W547" s="8" t="str">
        <f t="shared" si="3"/>
        <v>#N/A</v>
      </c>
      <c r="X547" s="8">
        <f t="shared" si="4"/>
        <v>623</v>
      </c>
      <c r="Y547" s="8">
        <f t="shared" si="5"/>
        <v>589</v>
      </c>
      <c r="Z547" s="8">
        <f t="shared" si="6"/>
        <v>624</v>
      </c>
      <c r="AA547" s="8" t="str">
        <f t="shared" si="7"/>
        <v>#N/A</v>
      </c>
      <c r="AB547" s="8" t="str">
        <f t="shared" si="8"/>
        <v>#N/A</v>
      </c>
    </row>
    <row r="548" hidden="1">
      <c r="A548" s="2" t="s">
        <v>1207</v>
      </c>
      <c r="B548" s="8" t="str">
        <f>VLOOKUP(A548,'Food Encyclopedia'!$C$2:$K$999,3)&amp;","&amp;VLOOKUP(A548,'Food Encyclopedia'!$C$2:$K$999,4)&amp;","&amp;VLOOKUP(A548,'Food Encyclopedia'!$C$2:$K$999,5)&amp;","&amp;VLOOKUP(A548,'Food Encyclopedia'!$C$2:$K$999,6)</f>
        <v>Quinoa, NA, NA, dried,Bob's Red Mill,Organic Whole Grain Quinoa: The Traditional Grain of the Andes,Grain Products</v>
      </c>
      <c r="C548" s="8" t="str">
        <f>VLOOKUP(A548,'Food Encyclopedia'!$C$2:$K$999,6)</f>
        <v>Grain Products</v>
      </c>
      <c r="D548" s="8" t="str">
        <f>VLOOKUP(A548,'Food Encyclopedia'!$C$2:$K$999,7)</f>
        <v>Grains</v>
      </c>
      <c r="E548" s="8">
        <f>VLOOKUP(A548,'Absolute Total Monosaccharide C'!$E$2:$T$999,3)</f>
        <v>0.766759</v>
      </c>
      <c r="F548" s="8">
        <f>VLOOKUP(A548,'Absolute Total Monosaccharide C'!$E$2:$T$999,4)</f>
        <v>0</v>
      </c>
      <c r="G548" s="8">
        <f>VLOOKUP(A548,'Absolute Total Monosaccharide C'!$E$2:$T$999,5)</f>
        <v>0.001462</v>
      </c>
      <c r="H548" s="8">
        <f>VLOOKUP(A548,'Absolute Total Monosaccharide C'!$E$2:$T$999,6)</f>
        <v>0.002219</v>
      </c>
      <c r="I548" s="110">
        <f>VLOOKUP(A548,'Absolute Total Monosaccharide C'!$E$2:$T$999,7)</f>
        <v>0.016163</v>
      </c>
      <c r="J548" s="8">
        <f>VLOOKUP(A548,'Absolute Total Monosaccharide C'!$E$2:$T$999,8)</f>
        <v>0</v>
      </c>
      <c r="K548" s="8">
        <f>VLOOKUP(A548,'Absolute Total Monosaccharide C'!$E$2:$T$999,9)</f>
        <v>0.002127</v>
      </c>
      <c r="L548" s="8">
        <f>VLOOKUP(A548,'Absolute Total Monosaccharide C'!$E$2:$T$999,10)</f>
        <v>0</v>
      </c>
      <c r="M548" s="8">
        <f>VLOOKUP(A548,'Absolute Total Monosaccharide C'!$E$2:$T$999,11)</f>
        <v>0.009378</v>
      </c>
      <c r="N548" s="8">
        <f>VLOOKUP(A548,'Absolute Total Monosaccharide C'!$E$2:$T$999,12)</f>
        <v>0</v>
      </c>
      <c r="O548" s="8">
        <f>VLOOKUP(A548,'Absolute Total Monosaccharide C'!$E$2:$T$999,13)</f>
        <v>0</v>
      </c>
      <c r="P548" s="8">
        <f>VLOOKUP(A548,'Absolute Total Monosaccharide C'!$E$2:$T$999,14)</f>
        <v>0</v>
      </c>
      <c r="Q548" s="8">
        <f>VLOOKUP(A548,'Absolute Total Monosaccharide C'!$E$2:$T$999,15)</f>
        <v>0</v>
      </c>
      <c r="R548" s="8">
        <f>VLOOKUP(A548,'Absolute Total Monosaccharide C'!$E$2:$T$999,16)</f>
        <v>0.001978</v>
      </c>
      <c r="S548" s="110">
        <f>VLOOKUP(A548,'Absolute Total Monosaccharide C'!$E$2:$T$999,2)</f>
        <v>9.878</v>
      </c>
      <c r="U548" s="8">
        <f t="shared" si="1"/>
        <v>0.018382</v>
      </c>
      <c r="V548" s="2">
        <f t="shared" si="2"/>
        <v>365</v>
      </c>
      <c r="W548" s="8">
        <f t="shared" si="3"/>
        <v>207</v>
      </c>
      <c r="X548" s="8">
        <f t="shared" si="4"/>
        <v>514</v>
      </c>
      <c r="Y548" s="8">
        <f t="shared" si="5"/>
        <v>334</v>
      </c>
      <c r="Z548" s="8">
        <f t="shared" si="6"/>
        <v>111</v>
      </c>
      <c r="AA548" s="8">
        <f t="shared" si="7"/>
        <v>721</v>
      </c>
      <c r="AB548" s="8">
        <f t="shared" si="8"/>
        <v>541</v>
      </c>
    </row>
    <row r="549" hidden="1">
      <c r="A549" s="2" t="s">
        <v>1310</v>
      </c>
      <c r="B549" s="8" t="str">
        <f>VLOOKUP(A549,'Food Encyclopedia'!$C$2:$K$999,3)&amp;","&amp;VLOOKUP(A549,'Food Encyclopedia'!$C$2:$K$999,4)&amp;","&amp;VLOOKUP(A549,'Food Encyclopedia'!$C$2:$K$999,5)&amp;","&amp;VLOOKUP(A549,'Food Encyclopedia'!$C$2:$K$999,6)</f>
        <v>Teff, NA, whole grain, dried,Bob's Red Mill,Grains-of-Discovery: Whole Grain Teff, gluten free, Non GMO,Grain Products</v>
      </c>
      <c r="C549" s="8" t="str">
        <f>VLOOKUP(A549,'Food Encyclopedia'!$C$2:$K$999,6)</f>
        <v>Grain Products</v>
      </c>
      <c r="D549" s="8" t="str">
        <f>VLOOKUP(A549,'Food Encyclopedia'!$C$2:$K$999,7)</f>
        <v>Grains</v>
      </c>
      <c r="E549" s="8" t="str">
        <f>VLOOKUP(A549,'Absolute Total Monosaccharide C'!$E$2:$T$999,3)</f>
        <v/>
      </c>
      <c r="F549" s="8" t="str">
        <f>VLOOKUP(A549,'Absolute Total Monosaccharide C'!$E$2:$T$999,4)</f>
        <v/>
      </c>
      <c r="G549" s="8" t="str">
        <f>VLOOKUP(A549,'Absolute Total Monosaccharide C'!$E$2:$T$999,5)</f>
        <v/>
      </c>
      <c r="H549" s="8" t="str">
        <f>VLOOKUP(A549,'Absolute Total Monosaccharide C'!$E$2:$T$999,6)</f>
        <v/>
      </c>
      <c r="I549" s="110" t="str">
        <f>VLOOKUP(A549,'Absolute Total Monosaccharide C'!$E$2:$T$999,7)</f>
        <v/>
      </c>
      <c r="J549" s="8" t="str">
        <f>VLOOKUP(A549,'Absolute Total Monosaccharide C'!$E$2:$T$999,8)</f>
        <v/>
      </c>
      <c r="K549" s="8" t="str">
        <f>VLOOKUP(A549,'Absolute Total Monosaccharide C'!$E$2:$T$999,9)</f>
        <v/>
      </c>
      <c r="L549" s="8" t="str">
        <f>VLOOKUP(A549,'Absolute Total Monosaccharide C'!$E$2:$T$999,10)</f>
        <v/>
      </c>
      <c r="M549" s="8" t="str">
        <f>VLOOKUP(A549,'Absolute Total Monosaccharide C'!$E$2:$T$999,11)</f>
        <v/>
      </c>
      <c r="N549" s="8" t="str">
        <f>VLOOKUP(A549,'Absolute Total Monosaccharide C'!$E$2:$T$999,12)</f>
        <v/>
      </c>
      <c r="O549" s="8" t="str">
        <f>VLOOKUP(A549,'Absolute Total Monosaccharide C'!$E$2:$T$999,13)</f>
        <v/>
      </c>
      <c r="P549" s="8" t="str">
        <f>VLOOKUP(A549,'Absolute Total Monosaccharide C'!$E$2:$T$999,14)</f>
        <v/>
      </c>
      <c r="Q549" s="8" t="str">
        <f>VLOOKUP(A549,'Absolute Total Monosaccharide C'!$E$2:$T$999,15)</f>
        <v/>
      </c>
      <c r="R549" s="8" t="str">
        <f>VLOOKUP(A549,'Absolute Total Monosaccharide C'!$E$2:$T$999,16)</f>
        <v/>
      </c>
      <c r="S549" s="110" t="str">
        <f>VLOOKUP(A549,'Absolute Total Monosaccharide C'!$E$2:$T$999,2)</f>
        <v/>
      </c>
      <c r="U549" s="8">
        <f t="shared" si="1"/>
        <v>0</v>
      </c>
      <c r="V549" s="2">
        <f t="shared" si="2"/>
        <v>683</v>
      </c>
      <c r="W549" s="8" t="str">
        <f t="shared" si="3"/>
        <v>#N/A</v>
      </c>
      <c r="X549" s="8">
        <f t="shared" si="4"/>
        <v>623</v>
      </c>
      <c r="Y549" s="8">
        <f t="shared" si="5"/>
        <v>589</v>
      </c>
      <c r="Z549" s="8">
        <f t="shared" si="6"/>
        <v>624</v>
      </c>
      <c r="AA549" s="8" t="str">
        <f t="shared" si="7"/>
        <v>#N/A</v>
      </c>
      <c r="AB549" s="8" t="str">
        <f t="shared" si="8"/>
        <v>#N/A</v>
      </c>
    </row>
    <row r="550" hidden="1">
      <c r="A550" s="2" t="s">
        <v>1313</v>
      </c>
      <c r="B550" s="8" t="str">
        <f>VLOOKUP(A550,'Food Encyclopedia'!$C$2:$K$999,3)&amp;","&amp;VLOOKUP(A550,'Food Encyclopedia'!$C$2:$K$999,4)&amp;","&amp;VLOOKUP(A550,'Food Encyclopedia'!$C$2:$K$999,5)&amp;","&amp;VLOOKUP(A550,'Food Encyclopedia'!$C$2:$K$999,6)</f>
        <v>Bulgur, Red, whole grain, dried,Bob's Red Mill,Organic Whole Grain Tri-color Quinoa: The Traditional Grain of the Andes,Grain Products</v>
      </c>
      <c r="C550" s="8" t="str">
        <f>VLOOKUP(A550,'Food Encyclopedia'!$C$2:$K$999,6)</f>
        <v>Grain Products</v>
      </c>
      <c r="D550" s="8" t="str">
        <f>VLOOKUP(A550,'Food Encyclopedia'!$C$2:$K$999,7)</f>
        <v>Grains</v>
      </c>
      <c r="E550" s="8" t="str">
        <f>VLOOKUP(A550,'Absolute Total Monosaccharide C'!$E$2:$T$999,3)</f>
        <v/>
      </c>
      <c r="F550" s="8" t="str">
        <f>VLOOKUP(A550,'Absolute Total Monosaccharide C'!$E$2:$T$999,4)</f>
        <v/>
      </c>
      <c r="G550" s="8" t="str">
        <f>VLOOKUP(A550,'Absolute Total Monosaccharide C'!$E$2:$T$999,5)</f>
        <v/>
      </c>
      <c r="H550" s="8" t="str">
        <f>VLOOKUP(A550,'Absolute Total Monosaccharide C'!$E$2:$T$999,6)</f>
        <v/>
      </c>
      <c r="I550" s="110" t="str">
        <f>VLOOKUP(A550,'Absolute Total Monosaccharide C'!$E$2:$T$999,7)</f>
        <v/>
      </c>
      <c r="J550" s="8" t="str">
        <f>VLOOKUP(A550,'Absolute Total Monosaccharide C'!$E$2:$T$999,8)</f>
        <v/>
      </c>
      <c r="K550" s="8" t="str">
        <f>VLOOKUP(A550,'Absolute Total Monosaccharide C'!$E$2:$T$999,9)</f>
        <v/>
      </c>
      <c r="L550" s="8" t="str">
        <f>VLOOKUP(A550,'Absolute Total Monosaccharide C'!$E$2:$T$999,10)</f>
        <v/>
      </c>
      <c r="M550" s="8" t="str">
        <f>VLOOKUP(A550,'Absolute Total Monosaccharide C'!$E$2:$T$999,11)</f>
        <v/>
      </c>
      <c r="N550" s="8" t="str">
        <f>VLOOKUP(A550,'Absolute Total Monosaccharide C'!$E$2:$T$999,12)</f>
        <v/>
      </c>
      <c r="O550" s="8" t="str">
        <f>VLOOKUP(A550,'Absolute Total Monosaccharide C'!$E$2:$T$999,13)</f>
        <v/>
      </c>
      <c r="P550" s="8" t="str">
        <f>VLOOKUP(A550,'Absolute Total Monosaccharide C'!$E$2:$T$999,14)</f>
        <v/>
      </c>
      <c r="Q550" s="8" t="str">
        <f>VLOOKUP(A550,'Absolute Total Monosaccharide C'!$E$2:$T$999,15)</f>
        <v/>
      </c>
      <c r="R550" s="8" t="str">
        <f>VLOOKUP(A550,'Absolute Total Monosaccharide C'!$E$2:$T$999,16)</f>
        <v/>
      </c>
      <c r="S550" s="110" t="str">
        <f>VLOOKUP(A550,'Absolute Total Monosaccharide C'!$E$2:$T$999,2)</f>
        <v/>
      </c>
      <c r="U550" s="8">
        <f t="shared" si="1"/>
        <v>0</v>
      </c>
      <c r="V550" s="2">
        <f t="shared" si="2"/>
        <v>683</v>
      </c>
      <c r="W550" s="8" t="str">
        <f t="shared" si="3"/>
        <v>#N/A</v>
      </c>
      <c r="X550" s="8">
        <f t="shared" si="4"/>
        <v>623</v>
      </c>
      <c r="Y550" s="8">
        <f t="shared" si="5"/>
        <v>589</v>
      </c>
      <c r="Z550" s="8">
        <f t="shared" si="6"/>
        <v>624</v>
      </c>
      <c r="AA550" s="8" t="str">
        <f t="shared" si="7"/>
        <v>#N/A</v>
      </c>
      <c r="AB550" s="8" t="str">
        <f t="shared" si="8"/>
        <v>#N/A</v>
      </c>
    </row>
    <row r="551" hidden="1">
      <c r="A551" s="2" t="s">
        <v>1318</v>
      </c>
      <c r="B551" s="8" t="str">
        <f>VLOOKUP(A551,'Food Encyclopedia'!$C$2:$K$999,3)&amp;","&amp;VLOOKUP(A551,'Food Encyclopedia'!$C$2:$K$999,4)&amp;","&amp;VLOOKUP(A551,'Food Encyclopedia'!$C$2:$K$999,5)&amp;","&amp;VLOOKUP(A551,'Food Encyclopedia'!$C$2:$K$999,6)</f>
        <v>Buckwheat, NA, whole grain, dried,Bob's Red Mill,Grains-of-Discovery: Organic Whole Grain Buckwheat, Gluten Free, Non GMO,Grain Products</v>
      </c>
      <c r="C551" s="8" t="str">
        <f>VLOOKUP(A551,'Food Encyclopedia'!$C$2:$K$999,6)</f>
        <v>Grain Products</v>
      </c>
      <c r="D551" s="8" t="str">
        <f>VLOOKUP(A551,'Food Encyclopedia'!$C$2:$K$999,7)</f>
        <v>Grains</v>
      </c>
      <c r="E551" s="8" t="str">
        <f>VLOOKUP(A551,'Absolute Total Monosaccharide C'!$E$2:$T$999,3)</f>
        <v/>
      </c>
      <c r="F551" s="8" t="str">
        <f>VLOOKUP(A551,'Absolute Total Monosaccharide C'!$E$2:$T$999,4)</f>
        <v/>
      </c>
      <c r="G551" s="8" t="str">
        <f>VLOOKUP(A551,'Absolute Total Monosaccharide C'!$E$2:$T$999,5)</f>
        <v/>
      </c>
      <c r="H551" s="8" t="str">
        <f>VLOOKUP(A551,'Absolute Total Monosaccharide C'!$E$2:$T$999,6)</f>
        <v/>
      </c>
      <c r="I551" s="110" t="str">
        <f>VLOOKUP(A551,'Absolute Total Monosaccharide C'!$E$2:$T$999,7)</f>
        <v/>
      </c>
      <c r="J551" s="8" t="str">
        <f>VLOOKUP(A551,'Absolute Total Monosaccharide C'!$E$2:$T$999,8)</f>
        <v/>
      </c>
      <c r="K551" s="8" t="str">
        <f>VLOOKUP(A551,'Absolute Total Monosaccharide C'!$E$2:$T$999,9)</f>
        <v/>
      </c>
      <c r="L551" s="8" t="str">
        <f>VLOOKUP(A551,'Absolute Total Monosaccharide C'!$E$2:$T$999,10)</f>
        <v/>
      </c>
      <c r="M551" s="8" t="str">
        <f>VLOOKUP(A551,'Absolute Total Monosaccharide C'!$E$2:$T$999,11)</f>
        <v/>
      </c>
      <c r="N551" s="8" t="str">
        <f>VLOOKUP(A551,'Absolute Total Monosaccharide C'!$E$2:$T$999,12)</f>
        <v/>
      </c>
      <c r="O551" s="8" t="str">
        <f>VLOOKUP(A551,'Absolute Total Monosaccharide C'!$E$2:$T$999,13)</f>
        <v/>
      </c>
      <c r="P551" s="8" t="str">
        <f>VLOOKUP(A551,'Absolute Total Monosaccharide C'!$E$2:$T$999,14)</f>
        <v/>
      </c>
      <c r="Q551" s="8" t="str">
        <f>VLOOKUP(A551,'Absolute Total Monosaccharide C'!$E$2:$T$999,15)</f>
        <v/>
      </c>
      <c r="R551" s="8" t="str">
        <f>VLOOKUP(A551,'Absolute Total Monosaccharide C'!$E$2:$T$999,16)</f>
        <v/>
      </c>
      <c r="S551" s="110" t="str">
        <f>VLOOKUP(A551,'Absolute Total Monosaccharide C'!$E$2:$T$999,2)</f>
        <v/>
      </c>
      <c r="U551" s="8">
        <f t="shared" si="1"/>
        <v>0</v>
      </c>
      <c r="V551" s="2">
        <f t="shared" si="2"/>
        <v>683</v>
      </c>
      <c r="W551" s="8" t="str">
        <f t="shared" si="3"/>
        <v>#N/A</v>
      </c>
      <c r="X551" s="8">
        <f t="shared" si="4"/>
        <v>623</v>
      </c>
      <c r="Y551" s="8">
        <f t="shared" si="5"/>
        <v>589</v>
      </c>
      <c r="Z551" s="8">
        <f t="shared" si="6"/>
        <v>624</v>
      </c>
      <c r="AA551" s="8" t="str">
        <f t="shared" si="7"/>
        <v>#N/A</v>
      </c>
      <c r="AB551" s="8" t="str">
        <f t="shared" si="8"/>
        <v>#N/A</v>
      </c>
    </row>
    <row r="552" hidden="1">
      <c r="A552" s="2" t="s">
        <v>1321</v>
      </c>
      <c r="B552" s="8" t="str">
        <f>VLOOKUP(A552,'Food Encyclopedia'!$C$2:$K$999,3)&amp;","&amp;VLOOKUP(A552,'Food Encyclopedia'!$C$2:$K$999,4)&amp;","&amp;VLOOKUP(A552,'Food Encyclopedia'!$C$2:$K$999,5)&amp;","&amp;VLOOKUP(A552,'Food Encyclopedia'!$C$2:$K$999,6)</f>
        <v>Mung Bean, NA, whole, dried,Bob's Red Mill,HIger Fiber Mung Bean,Beans, Peas, Legumes, Nuts, Seeds</v>
      </c>
      <c r="C552" s="8" t="str">
        <f>VLOOKUP(A552,'Food Encyclopedia'!$C$2:$K$999,6)</f>
        <v>Beans, Peas, Legumes, Nuts, Seeds</v>
      </c>
      <c r="D552" s="8" t="str">
        <f>VLOOKUP(A552,'Food Encyclopedia'!$C$2:$K$999,7)</f>
        <v>Vegetable</v>
      </c>
      <c r="E552" s="8" t="str">
        <f>VLOOKUP(A552,'Absolute Total Monosaccharide C'!$E$2:$T$999,3)</f>
        <v/>
      </c>
      <c r="F552" s="8" t="str">
        <f>VLOOKUP(A552,'Absolute Total Monosaccharide C'!$E$2:$T$999,4)</f>
        <v/>
      </c>
      <c r="G552" s="8" t="str">
        <f>VLOOKUP(A552,'Absolute Total Monosaccharide C'!$E$2:$T$999,5)</f>
        <v/>
      </c>
      <c r="H552" s="8" t="str">
        <f>VLOOKUP(A552,'Absolute Total Monosaccharide C'!$E$2:$T$999,6)</f>
        <v/>
      </c>
      <c r="I552" s="110" t="str">
        <f>VLOOKUP(A552,'Absolute Total Monosaccharide C'!$E$2:$T$999,7)</f>
        <v/>
      </c>
      <c r="J552" s="8" t="str">
        <f>VLOOKUP(A552,'Absolute Total Monosaccharide C'!$E$2:$T$999,8)</f>
        <v/>
      </c>
      <c r="K552" s="8" t="str">
        <f>VLOOKUP(A552,'Absolute Total Monosaccharide C'!$E$2:$T$999,9)</f>
        <v/>
      </c>
      <c r="L552" s="8" t="str">
        <f>VLOOKUP(A552,'Absolute Total Monosaccharide C'!$E$2:$T$999,10)</f>
        <v/>
      </c>
      <c r="M552" s="8" t="str">
        <f>VLOOKUP(A552,'Absolute Total Monosaccharide C'!$E$2:$T$999,11)</f>
        <v/>
      </c>
      <c r="N552" s="8" t="str">
        <f>VLOOKUP(A552,'Absolute Total Monosaccharide C'!$E$2:$T$999,12)</f>
        <v/>
      </c>
      <c r="O552" s="8" t="str">
        <f>VLOOKUP(A552,'Absolute Total Monosaccharide C'!$E$2:$T$999,13)</f>
        <v/>
      </c>
      <c r="P552" s="8" t="str">
        <f>VLOOKUP(A552,'Absolute Total Monosaccharide C'!$E$2:$T$999,14)</f>
        <v/>
      </c>
      <c r="Q552" s="8" t="str">
        <f>VLOOKUP(A552,'Absolute Total Monosaccharide C'!$E$2:$T$999,15)</f>
        <v/>
      </c>
      <c r="R552" s="8" t="str">
        <f>VLOOKUP(A552,'Absolute Total Monosaccharide C'!$E$2:$T$999,16)</f>
        <v/>
      </c>
      <c r="S552" s="110" t="str">
        <f>VLOOKUP(A552,'Absolute Total Monosaccharide C'!$E$2:$T$999,2)</f>
        <v/>
      </c>
      <c r="U552" s="8">
        <f t="shared" si="1"/>
        <v>0</v>
      </c>
      <c r="V552" s="2">
        <f t="shared" si="2"/>
        <v>683</v>
      </c>
      <c r="W552" s="8" t="str">
        <f t="shared" si="3"/>
        <v>#N/A</v>
      </c>
      <c r="X552" s="8">
        <f t="shared" si="4"/>
        <v>623</v>
      </c>
      <c r="Y552" s="8">
        <f t="shared" si="5"/>
        <v>589</v>
      </c>
      <c r="Z552" s="8">
        <f t="shared" si="6"/>
        <v>624</v>
      </c>
      <c r="AA552" s="8" t="str">
        <f t="shared" si="7"/>
        <v>#N/A</v>
      </c>
      <c r="AB552" s="8" t="str">
        <f t="shared" si="8"/>
        <v>#N/A</v>
      </c>
    </row>
    <row r="553" hidden="1">
      <c r="A553" s="2" t="s">
        <v>1324</v>
      </c>
      <c r="B553" s="8" t="str">
        <f>VLOOKUP(A553,'Food Encyclopedia'!$C$2:$K$999,3)&amp;","&amp;VLOOKUP(A553,'Food Encyclopedia'!$C$2:$K$999,4)&amp;","&amp;VLOOKUP(A553,'Food Encyclopedia'!$C$2:$K$999,5)&amp;","&amp;VLOOKUP(A553,'Food Encyclopedia'!$C$2:$K$999,6)</f>
        <v>Pea, green, whole, snack crisps,Harvest Snaps,Fresh-Picked Goodness Harvest Snaps:Green Pea Snack Crisps, The original, lightly salted,Beans, Peas, Legumes, Nuts, Seeds</v>
      </c>
      <c r="C553" s="8" t="str">
        <f>VLOOKUP(A553,'Food Encyclopedia'!$C$2:$K$999,6)</f>
        <v>Beans, Peas, Legumes, Nuts, Seeds</v>
      </c>
      <c r="D553" s="8" t="str">
        <f>VLOOKUP(A553,'Food Encyclopedia'!$C$2:$K$999,7)</f>
        <v>Snack</v>
      </c>
      <c r="E553" s="8">
        <f>VLOOKUP(A553,'Absolute Total Monosaccharide C'!$E$2:$T$999,3)</f>
        <v>0.609994</v>
      </c>
      <c r="F553" s="8">
        <f>VLOOKUP(A553,'Absolute Total Monosaccharide C'!$E$2:$T$999,4)</f>
        <v>0.048924</v>
      </c>
      <c r="G553" s="8">
        <f>VLOOKUP(A553,'Absolute Total Monosaccharide C'!$E$2:$T$999,5)</f>
        <v>0.001044</v>
      </c>
      <c r="H553" s="8">
        <f>VLOOKUP(A553,'Absolute Total Monosaccharide C'!$E$2:$T$999,6)</f>
        <v>0.003187</v>
      </c>
      <c r="I553" s="110">
        <f>VLOOKUP(A553,'Absolute Total Monosaccharide C'!$E$2:$T$999,7)</f>
        <v>0.031037</v>
      </c>
      <c r="J553" s="8">
        <f>VLOOKUP(A553,'Absolute Total Monosaccharide C'!$E$2:$T$999,8)</f>
        <v>0</v>
      </c>
      <c r="K553" s="8">
        <f>VLOOKUP(A553,'Absolute Total Monosaccharide C'!$E$2:$T$999,9)</f>
        <v>0.001747</v>
      </c>
      <c r="L553" s="8">
        <f>VLOOKUP(A553,'Absolute Total Monosaccharide C'!$E$2:$T$999,10)</f>
        <v>0</v>
      </c>
      <c r="M553" s="8">
        <f>VLOOKUP(A553,'Absolute Total Monosaccharide C'!$E$2:$T$999,11)</f>
        <v>0.006268</v>
      </c>
      <c r="N553" s="8">
        <f>VLOOKUP(A553,'Absolute Total Monosaccharide C'!$E$2:$T$999,12)</f>
        <v>0</v>
      </c>
      <c r="O553" s="8">
        <f>VLOOKUP(A553,'Absolute Total Monosaccharide C'!$E$2:$T$999,13)</f>
        <v>0</v>
      </c>
      <c r="P553" s="8">
        <f>VLOOKUP(A553,'Absolute Total Monosaccharide C'!$E$2:$T$999,14)</f>
        <v>0</v>
      </c>
      <c r="Q553" s="8">
        <f>VLOOKUP(A553,'Absolute Total Monosaccharide C'!$E$2:$T$999,15)</f>
        <v>0</v>
      </c>
      <c r="R553" s="8">
        <f>VLOOKUP(A553,'Absolute Total Monosaccharide C'!$E$2:$T$999,16)</f>
        <v>0.001248</v>
      </c>
      <c r="S553" s="110">
        <f>VLOOKUP(A553,'Absolute Total Monosaccharide C'!$E$2:$T$999,2)</f>
        <v>10.428</v>
      </c>
      <c r="U553" s="8">
        <f t="shared" si="1"/>
        <v>0.034224</v>
      </c>
      <c r="V553" s="2">
        <f t="shared" si="2"/>
        <v>146</v>
      </c>
      <c r="W553" s="8">
        <f t="shared" si="3"/>
        <v>54</v>
      </c>
      <c r="X553" s="8">
        <f t="shared" si="4"/>
        <v>457</v>
      </c>
      <c r="Y553" s="8">
        <f t="shared" si="5"/>
        <v>382</v>
      </c>
      <c r="Z553" s="8">
        <f t="shared" si="6"/>
        <v>153</v>
      </c>
      <c r="AA553" s="8">
        <f t="shared" si="7"/>
        <v>511</v>
      </c>
      <c r="AB553" s="8">
        <f t="shared" si="8"/>
        <v>436</v>
      </c>
    </row>
    <row r="554" hidden="1">
      <c r="A554" s="2" t="s">
        <v>1328</v>
      </c>
      <c r="B554" s="8" t="str">
        <f>VLOOKUP(A554,'Food Encyclopedia'!$C$2:$K$999,3)&amp;","&amp;VLOOKUP(A554,'Food Encyclopedia'!$C$2:$K$999,4)&amp;","&amp;VLOOKUP(A554,'Food Encyclopedia'!$C$2:$K$999,5)&amp;","&amp;VLOOKUP(A554,'Food Encyclopedia'!$C$2:$K$999,6)</f>
        <v>Pepper, red, whole, freeze dried,Palates in Training Fresh Bellies,Pepperlicious: Roasted Red Peppers; sunflower oil, sea salt, for ages 12 months-100+ years,Vegetables</v>
      </c>
      <c r="C554" s="8" t="str">
        <f>VLOOKUP(A554,'Food Encyclopedia'!$C$2:$K$999,6)</f>
        <v>Vegetables</v>
      </c>
      <c r="D554" s="8" t="str">
        <f>VLOOKUP(A554,'Food Encyclopedia'!$C$2:$K$999,7)</f>
        <v>Snack</v>
      </c>
      <c r="E554" s="8">
        <f>VLOOKUP(A554,'Absolute Total Monosaccharide C'!$E$2:$T$999,3)</f>
        <v>0.23143</v>
      </c>
      <c r="F554" s="8">
        <f>VLOOKUP(A554,'Absolute Total Monosaccharide C'!$E$2:$T$999,4)</f>
        <v>0.006565</v>
      </c>
      <c r="G554" s="8">
        <f>VLOOKUP(A554,'Absolute Total Monosaccharide C'!$E$2:$T$999,5)</f>
        <v>0.051296</v>
      </c>
      <c r="H554" s="8">
        <f>VLOOKUP(A554,'Absolute Total Monosaccharide C'!$E$2:$T$999,6)</f>
        <v>0.00401</v>
      </c>
      <c r="I554" s="110">
        <f>VLOOKUP(A554,'Absolute Total Monosaccharide C'!$E$2:$T$999,7)</f>
        <v>0.005431</v>
      </c>
      <c r="J554" s="8">
        <f>VLOOKUP(A554,'Absolute Total Monosaccharide C'!$E$2:$T$999,8)</f>
        <v>0</v>
      </c>
      <c r="K554" s="8">
        <f>VLOOKUP(A554,'Absolute Total Monosaccharide C'!$E$2:$T$999,9)</f>
        <v>0.003798</v>
      </c>
      <c r="L554" s="8">
        <f>VLOOKUP(A554,'Absolute Total Monosaccharide C'!$E$2:$T$999,10)</f>
        <v>0</v>
      </c>
      <c r="M554" s="8">
        <f>VLOOKUP(A554,'Absolute Total Monosaccharide C'!$E$2:$T$999,11)</f>
        <v>0.031741</v>
      </c>
      <c r="N554" s="8">
        <f>VLOOKUP(A554,'Absolute Total Monosaccharide C'!$E$2:$T$999,12)</f>
        <v>0</v>
      </c>
      <c r="O554" s="8">
        <f>VLOOKUP(A554,'Absolute Total Monosaccharide C'!$E$2:$T$999,13)</f>
        <v>0</v>
      </c>
      <c r="P554" s="8">
        <f>VLOOKUP(A554,'Absolute Total Monosaccharide C'!$E$2:$T$999,14)</f>
        <v>0.001353</v>
      </c>
      <c r="Q554" s="8">
        <f>VLOOKUP(A554,'Absolute Total Monosaccharide C'!$E$2:$T$999,15)</f>
        <v>0</v>
      </c>
      <c r="R554" s="8">
        <f>VLOOKUP(A554,'Absolute Total Monosaccharide C'!$E$2:$T$999,16)</f>
        <v>0.000535</v>
      </c>
      <c r="S554" s="110">
        <f>VLOOKUP(A554,'Absolute Total Monosaccharide C'!$E$2:$T$999,2)</f>
        <v>10.024</v>
      </c>
      <c r="U554" s="8">
        <f t="shared" si="1"/>
        <v>0.009441</v>
      </c>
      <c r="V554" s="2">
        <f t="shared" si="2"/>
        <v>532</v>
      </c>
      <c r="W554" s="8">
        <f t="shared" si="3"/>
        <v>501</v>
      </c>
      <c r="X554" s="8">
        <f t="shared" si="4"/>
        <v>420</v>
      </c>
      <c r="Y554" s="8">
        <f t="shared" si="5"/>
        <v>53</v>
      </c>
      <c r="Z554" s="8">
        <f t="shared" si="6"/>
        <v>35</v>
      </c>
      <c r="AA554" s="8">
        <f t="shared" si="7"/>
        <v>921</v>
      </c>
      <c r="AB554" s="8">
        <f t="shared" si="8"/>
        <v>554</v>
      </c>
    </row>
    <row r="555" hidden="1">
      <c r="A555" s="2" t="s">
        <v>1332</v>
      </c>
      <c r="B555" s="8" t="str">
        <f>VLOOKUP(A555,'Food Encyclopedia'!$C$2:$K$999,3)&amp;","&amp;VLOOKUP(A555,'Food Encyclopedia'!$C$2:$K$999,4)&amp;","&amp;VLOOKUP(A555,'Food Encyclopedia'!$C$2:$K$999,5)&amp;","&amp;VLOOKUP(A555,'Food Encyclopedia'!$C$2:$K$999,6)</f>
        <v>Mango, NA, flesh, freeze dried,Palates in Training Fresh Bellies,Two to Mango: Mango, Basil, for ages 12 months-100+ years,Fruits</v>
      </c>
      <c r="C555" s="8" t="str">
        <f>VLOOKUP(A555,'Food Encyclopedia'!$C$2:$K$999,6)</f>
        <v>Fruits</v>
      </c>
      <c r="D555" s="8" t="str">
        <f>VLOOKUP(A555,'Food Encyclopedia'!$C$2:$K$999,7)</f>
        <v>Snack</v>
      </c>
      <c r="E555" s="8">
        <f>VLOOKUP(A555,'Absolute Total Monosaccharide C'!$E$2:$T$999,3)</f>
        <v>0.49797</v>
      </c>
      <c r="F555" s="8">
        <f>VLOOKUP(A555,'Absolute Total Monosaccharide C'!$E$2:$T$999,4)</f>
        <v>0.008511</v>
      </c>
      <c r="G555" s="8">
        <f>VLOOKUP(A555,'Absolute Total Monosaccharide C'!$E$2:$T$999,5)</f>
        <v>0.028479</v>
      </c>
      <c r="H555" s="8">
        <f>VLOOKUP(A555,'Absolute Total Monosaccharide C'!$E$2:$T$999,6)</f>
        <v>0.004195</v>
      </c>
      <c r="I555" s="110">
        <f>VLOOKUP(A555,'Absolute Total Monosaccharide C'!$E$2:$T$999,7)</f>
        <v>0.01063</v>
      </c>
      <c r="J555" s="8">
        <f>VLOOKUP(A555,'Absolute Total Monosaccharide C'!$E$2:$T$999,8)</f>
        <v>0</v>
      </c>
      <c r="K555" s="8">
        <f>VLOOKUP(A555,'Absolute Total Monosaccharide C'!$E$2:$T$999,9)</f>
        <v>0.001063</v>
      </c>
      <c r="L555" s="8">
        <f>VLOOKUP(A555,'Absolute Total Monosaccharide C'!$E$2:$T$999,10)</f>
        <v>0</v>
      </c>
      <c r="M555" s="8">
        <f>VLOOKUP(A555,'Absolute Total Monosaccharide C'!$E$2:$T$999,11)</f>
        <v>0.011681</v>
      </c>
      <c r="N555" s="8">
        <f>VLOOKUP(A555,'Absolute Total Monosaccharide C'!$E$2:$T$999,12)</f>
        <v>0</v>
      </c>
      <c r="O555" s="8">
        <f>VLOOKUP(A555,'Absolute Total Monosaccharide C'!$E$2:$T$999,13)</f>
        <v>0</v>
      </c>
      <c r="P555" s="8">
        <f>VLOOKUP(A555,'Absolute Total Monosaccharide C'!$E$2:$T$999,14)</f>
        <v>0</v>
      </c>
      <c r="Q555" s="8">
        <f>VLOOKUP(A555,'Absolute Total Monosaccharide C'!$E$2:$T$999,15)</f>
        <v>0</v>
      </c>
      <c r="R555" s="8">
        <f>VLOOKUP(A555,'Absolute Total Monosaccharide C'!$E$2:$T$999,16)</f>
        <v>0.000445</v>
      </c>
      <c r="S555" s="110">
        <f>VLOOKUP(A555,'Absolute Total Monosaccharide C'!$E$2:$T$999,2)</f>
        <v>10.239</v>
      </c>
      <c r="U555" s="8">
        <f t="shared" si="1"/>
        <v>0.014825</v>
      </c>
      <c r="V555" s="2">
        <f t="shared" si="2"/>
        <v>425</v>
      </c>
      <c r="W555" s="8">
        <f t="shared" si="3"/>
        <v>339</v>
      </c>
      <c r="X555" s="8">
        <f t="shared" si="4"/>
        <v>410</v>
      </c>
      <c r="Y555" s="8">
        <f t="shared" si="5"/>
        <v>293</v>
      </c>
      <c r="Z555" s="8">
        <f t="shared" si="6"/>
        <v>292</v>
      </c>
      <c r="AA555" s="8">
        <f t="shared" si="7"/>
        <v>749</v>
      </c>
      <c r="AB555" s="8">
        <f t="shared" si="8"/>
        <v>632</v>
      </c>
    </row>
    <row r="556" hidden="1">
      <c r="A556" s="2" t="s">
        <v>1377</v>
      </c>
      <c r="B556" s="8" t="str">
        <f>VLOOKUP(A556,'Food Encyclopedia'!$C$2:$K$999,3)&amp;","&amp;VLOOKUP(A556,'Food Encyclopedia'!$C$2:$K$999,4)&amp;","&amp;VLOOKUP(A556,'Food Encyclopedia'!$C$2:$K$999,5)&amp;","&amp;VLOOKUP(A556,'Food Encyclopedia'!$C$2:$K$999,6)</f>
        <v>Pea-based milk, NA, NA, fresh,Ripple,Unsweetened original plant-based milk,Beans, Peas, Legumes, Nuts, Seeds</v>
      </c>
      <c r="C556" s="8" t="str">
        <f>VLOOKUP(A556,'Food Encyclopedia'!$C$2:$K$999,6)</f>
        <v>Beans, Peas, Legumes, Nuts, Seeds</v>
      </c>
      <c r="D556" s="8" t="str">
        <f>VLOOKUP(A556,'Food Encyclopedia'!$C$2:$K$999,7)</f>
        <v>Dairy</v>
      </c>
      <c r="E556" s="8">
        <f>VLOOKUP(A556,'Absolute Total Monosaccharide C'!$E$2:$T$999,3)</f>
        <v>0</v>
      </c>
      <c r="F556" s="8">
        <f>VLOOKUP(A556,'Absolute Total Monosaccharide C'!$E$2:$T$999,4)</f>
        <v>0.008517</v>
      </c>
      <c r="G556" s="8">
        <f>VLOOKUP(A556,'Absolute Total Monosaccharide C'!$E$2:$T$999,5)</f>
        <v>0.001269</v>
      </c>
      <c r="H556" s="8">
        <f>VLOOKUP(A556,'Absolute Total Monosaccharide C'!$E$2:$T$999,6)</f>
        <v>0.000376</v>
      </c>
      <c r="I556" s="110">
        <f>VLOOKUP(A556,'Absolute Total Monosaccharide C'!$E$2:$T$999,7)</f>
        <v>0.00311</v>
      </c>
      <c r="J556" s="8">
        <f>VLOOKUP(A556,'Absolute Total Monosaccharide C'!$E$2:$T$999,8)</f>
        <v>0</v>
      </c>
      <c r="K556" s="8">
        <f>VLOOKUP(A556,'Absolute Total Monosaccharide C'!$E$2:$T$999,9)</f>
        <v>0.000865</v>
      </c>
      <c r="L556" s="8">
        <f>VLOOKUP(A556,'Absolute Total Monosaccharide C'!$E$2:$T$999,10)</f>
        <v>0</v>
      </c>
      <c r="M556" s="8">
        <f>VLOOKUP(A556,'Absolute Total Monosaccharide C'!$E$2:$T$999,11)</f>
        <v>0.001698</v>
      </c>
      <c r="N556" s="8">
        <f>VLOOKUP(A556,'Absolute Total Monosaccharide C'!$E$2:$T$999,12)</f>
        <v>0</v>
      </c>
      <c r="O556" s="8">
        <f>VLOOKUP(A556,'Absolute Total Monosaccharide C'!$E$2:$T$999,13)</f>
        <v>0</v>
      </c>
      <c r="P556" s="8">
        <f>VLOOKUP(A556,'Absolute Total Monosaccharide C'!$E$2:$T$999,14)</f>
        <v>0.002704</v>
      </c>
      <c r="Q556" s="8">
        <f>VLOOKUP(A556,'Absolute Total Monosaccharide C'!$E$2:$T$999,15)</f>
        <v>0</v>
      </c>
      <c r="R556" s="8">
        <f>VLOOKUP(A556,'Absolute Total Monosaccharide C'!$E$2:$T$999,16)</f>
        <v>0.002767</v>
      </c>
      <c r="S556" s="110">
        <f>VLOOKUP(A556,'Absolute Total Monosaccharide C'!$E$2:$T$999,2)</f>
        <v>10.714</v>
      </c>
      <c r="U556" s="8">
        <f t="shared" si="1"/>
        <v>0.003486</v>
      </c>
      <c r="V556" s="2">
        <f t="shared" si="2"/>
        <v>646</v>
      </c>
      <c r="W556" s="8">
        <f t="shared" si="3"/>
        <v>568</v>
      </c>
      <c r="X556" s="8">
        <f t="shared" si="4"/>
        <v>611</v>
      </c>
      <c r="Y556" s="8">
        <f t="shared" si="5"/>
        <v>447</v>
      </c>
      <c r="Z556" s="8">
        <f t="shared" si="6"/>
        <v>338</v>
      </c>
      <c r="AA556" s="8">
        <f t="shared" si="7"/>
        <v>1179</v>
      </c>
      <c r="AB556" s="8">
        <f t="shared" si="8"/>
        <v>1015</v>
      </c>
    </row>
    <row r="557" hidden="1">
      <c r="A557" s="2" t="s">
        <v>1419</v>
      </c>
      <c r="B557" s="8" t="str">
        <f>VLOOKUP(A557,'Food Encyclopedia'!$C$2:$K$999,3)&amp;","&amp;VLOOKUP(A557,'Food Encyclopedia'!$C$2:$K$999,4)&amp;","&amp;VLOOKUP(A557,'Food Encyclopedia'!$C$2:$K$999,5)&amp;","&amp;VLOOKUP(A557,'Food Encyclopedia'!$C$2:$K$999,6)</f>
        <v>kale snacks, NA, NA, air-dried,Brad's,Crunchy Kale, original,Vegetables</v>
      </c>
      <c r="C557" s="8" t="str">
        <f>VLOOKUP(A557,'Food Encyclopedia'!$C$2:$K$999,6)</f>
        <v>Vegetables</v>
      </c>
      <c r="D557" s="8" t="str">
        <f>VLOOKUP(A557,'Food Encyclopedia'!$C$2:$K$999,7)</f>
        <v>Snack</v>
      </c>
      <c r="E557" s="8">
        <f>VLOOKUP(A557,'Absolute Total Monosaccharide C'!$E$2:$T$999,3)</f>
        <v>0.114701</v>
      </c>
      <c r="F557" s="8">
        <f>VLOOKUP(A557,'Absolute Total Monosaccharide C'!$E$2:$T$999,4)</f>
        <v>0.014336</v>
      </c>
      <c r="G557" s="8">
        <f>VLOOKUP(A557,'Absolute Total Monosaccharide C'!$E$2:$T$999,5)</f>
        <v>0</v>
      </c>
      <c r="H557" s="8">
        <f>VLOOKUP(A557,'Absolute Total Monosaccharide C'!$E$2:$T$999,6)</f>
        <v>0.005137</v>
      </c>
      <c r="I557" s="110">
        <f>VLOOKUP(A557,'Absolute Total Monosaccharide C'!$E$2:$T$999,7)</f>
        <v>0.015318</v>
      </c>
      <c r="J557" s="8">
        <f>VLOOKUP(A557,'Absolute Total Monosaccharide C'!$E$2:$T$999,8)</f>
        <v>0</v>
      </c>
      <c r="K557" s="8">
        <f>VLOOKUP(A557,'Absolute Total Monosaccharide C'!$E$2:$T$999,9)</f>
        <v>0.0027</v>
      </c>
      <c r="L557" s="8">
        <f>VLOOKUP(A557,'Absolute Total Monosaccharide C'!$E$2:$T$999,10)</f>
        <v>0</v>
      </c>
      <c r="M557" s="8">
        <f>VLOOKUP(A557,'Absolute Total Monosaccharide C'!$E$2:$T$999,11)</f>
        <v>0.017822</v>
      </c>
      <c r="N557" s="8">
        <f>VLOOKUP(A557,'Absolute Total Monosaccharide C'!$E$2:$T$999,12)</f>
        <v>0</v>
      </c>
      <c r="O557" s="8">
        <f>VLOOKUP(A557,'Absolute Total Monosaccharide C'!$E$2:$T$999,13)</f>
        <v>0</v>
      </c>
      <c r="P557" s="8">
        <f>VLOOKUP(A557,'Absolute Total Monosaccharide C'!$E$2:$T$999,14)</f>
        <v>0.003661</v>
      </c>
      <c r="Q557" s="8">
        <f>VLOOKUP(A557,'Absolute Total Monosaccharide C'!$E$2:$T$999,15)</f>
        <v>0</v>
      </c>
      <c r="R557" s="8">
        <f>VLOOKUP(A557,'Absolute Total Monosaccharide C'!$E$2:$T$999,16)</f>
        <v>0.000587</v>
      </c>
      <c r="S557" s="110">
        <f>VLOOKUP(A557,'Absolute Total Monosaccharide C'!$E$2:$T$999,2)</f>
        <v>10.427</v>
      </c>
      <c r="U557" s="8">
        <f t="shared" si="1"/>
        <v>0.020455</v>
      </c>
      <c r="V557" s="2">
        <f t="shared" si="2"/>
        <v>328</v>
      </c>
      <c r="W557" s="8">
        <f t="shared" si="3"/>
        <v>228</v>
      </c>
      <c r="X557" s="8">
        <f t="shared" si="4"/>
        <v>379</v>
      </c>
      <c r="Y557" s="8">
        <f t="shared" si="5"/>
        <v>178</v>
      </c>
      <c r="Z557" s="8">
        <f t="shared" si="6"/>
        <v>73</v>
      </c>
      <c r="AA557" s="8">
        <f t="shared" si="7"/>
        <v>607</v>
      </c>
      <c r="AB557" s="8">
        <f t="shared" si="8"/>
        <v>406</v>
      </c>
    </row>
    <row r="558" hidden="1">
      <c r="A558" s="2" t="s">
        <v>1423</v>
      </c>
      <c r="B558" s="8" t="str">
        <f>VLOOKUP(A558,'Food Encyclopedia'!$C$2:$K$999,3)&amp;","&amp;VLOOKUP(A558,'Food Encyclopedia'!$C$2:$K$999,4)&amp;","&amp;VLOOKUP(A558,'Food Encyclopedia'!$C$2:$K$999,5)&amp;","&amp;VLOOKUP(A558,'Food Encyclopedia'!$C$2:$K$999,6)</f>
        <v>beet chips, NA, NA, dried,Rhythm,Organic Beet Chips Naked,Vegetables</v>
      </c>
      <c r="C558" s="8" t="str">
        <f>VLOOKUP(A558,'Food Encyclopedia'!$C$2:$K$999,6)</f>
        <v>Vegetables</v>
      </c>
      <c r="D558" s="8" t="str">
        <f>VLOOKUP(A558,'Food Encyclopedia'!$C$2:$K$999,7)</f>
        <v>Snack</v>
      </c>
      <c r="E558" s="8">
        <f>VLOOKUP(A558,'Absolute Total Monosaccharide C'!$E$2:$T$999,3)</f>
        <v>0.288152</v>
      </c>
      <c r="F558" s="8">
        <f>VLOOKUP(A558,'Absolute Total Monosaccharide C'!$E$2:$T$999,4)</f>
        <v>0.016912</v>
      </c>
      <c r="G558" s="8">
        <f>VLOOKUP(A558,'Absolute Total Monosaccharide C'!$E$2:$T$999,5)</f>
        <v>0.015492</v>
      </c>
      <c r="H558" s="8">
        <f>VLOOKUP(A558,'Absolute Total Monosaccharide C'!$E$2:$T$999,6)</f>
        <v>0.042561</v>
      </c>
      <c r="I558" s="110">
        <f>VLOOKUP(A558,'Absolute Total Monosaccharide C'!$E$2:$T$999,7)</f>
        <v>0.040205</v>
      </c>
      <c r="J558" s="8">
        <f>VLOOKUP(A558,'Absolute Total Monosaccharide C'!$E$2:$T$999,8)</f>
        <v>0</v>
      </c>
      <c r="K558" s="8">
        <f>VLOOKUP(A558,'Absolute Total Monosaccharide C'!$E$2:$T$999,9)</f>
        <v>0.003743</v>
      </c>
      <c r="L558" s="8">
        <f>VLOOKUP(A558,'Absolute Total Monosaccharide C'!$E$2:$T$999,10)</f>
        <v>0</v>
      </c>
      <c r="M558" s="8">
        <f>VLOOKUP(A558,'Absolute Total Monosaccharide C'!$E$2:$T$999,11)</f>
        <v>0.014206</v>
      </c>
      <c r="N558" s="8">
        <f>VLOOKUP(A558,'Absolute Total Monosaccharide C'!$E$2:$T$999,12)</f>
        <v>0</v>
      </c>
      <c r="O558" s="8">
        <f>VLOOKUP(A558,'Absolute Total Monosaccharide C'!$E$2:$T$999,13)</f>
        <v>0</v>
      </c>
      <c r="P558" s="8">
        <f>VLOOKUP(A558,'Absolute Total Monosaccharide C'!$E$2:$T$999,14)</f>
        <v>0.002977</v>
      </c>
      <c r="Q558" s="8">
        <f>VLOOKUP(A558,'Absolute Total Monosaccharide C'!$E$2:$T$999,15)</f>
        <v>0</v>
      </c>
      <c r="R558" s="8">
        <f>VLOOKUP(A558,'Absolute Total Monosaccharide C'!$E$2:$T$999,16)</f>
        <v>0.000793</v>
      </c>
      <c r="S558" s="110">
        <f>VLOOKUP(A558,'Absolute Total Monosaccharide C'!$E$2:$T$999,2)</f>
        <v>10.122</v>
      </c>
      <c r="U558" s="8">
        <f t="shared" si="1"/>
        <v>0.082766</v>
      </c>
      <c r="V558" s="2">
        <f t="shared" si="2"/>
        <v>15</v>
      </c>
      <c r="W558" s="8">
        <f t="shared" si="3"/>
        <v>28</v>
      </c>
      <c r="X558" s="8">
        <f t="shared" si="4"/>
        <v>20</v>
      </c>
      <c r="Y558" s="8">
        <f t="shared" si="5"/>
        <v>238</v>
      </c>
      <c r="Z558" s="8">
        <f t="shared" si="6"/>
        <v>36</v>
      </c>
      <c r="AA558" s="8">
        <f t="shared" si="7"/>
        <v>48</v>
      </c>
      <c r="AB558" s="8">
        <f t="shared" si="8"/>
        <v>266</v>
      </c>
    </row>
    <row r="559" hidden="1">
      <c r="A559" s="2" t="s">
        <v>1427</v>
      </c>
      <c r="B559" s="8" t="str">
        <f>VLOOKUP(A559,'Food Encyclopedia'!$C$2:$K$999,3)&amp;","&amp;VLOOKUP(A559,'Food Encyclopedia'!$C$2:$K$999,4)&amp;","&amp;VLOOKUP(A559,'Food Encyclopedia'!$C$2:$K$999,5)&amp;","&amp;VLOOKUP(A559,'Food Encyclopedia'!$C$2:$K$999,6)</f>
        <v>carrot sticks, NA, NA, dried,Rhythm,Organic Carrot Sticks Naked,Vegetables</v>
      </c>
      <c r="C559" s="8" t="str">
        <f>VLOOKUP(A559,'Food Encyclopedia'!$C$2:$K$999,6)</f>
        <v>Vegetables</v>
      </c>
      <c r="D559" s="8" t="str">
        <f>VLOOKUP(A559,'Food Encyclopedia'!$C$2:$K$999,7)</f>
        <v>Snack</v>
      </c>
      <c r="E559" s="8">
        <f>VLOOKUP(A559,'Absolute Total Monosaccharide C'!$E$2:$T$999,3)</f>
        <v>0.242144</v>
      </c>
      <c r="F559" s="8">
        <f>VLOOKUP(A559,'Absolute Total Monosaccharide C'!$E$2:$T$999,4)</f>
        <v>0.056379</v>
      </c>
      <c r="G559" s="8">
        <f>VLOOKUP(A559,'Absolute Total Monosaccharide C'!$E$2:$T$999,5)</f>
        <v>0.003952</v>
      </c>
      <c r="H559" s="8">
        <f>VLOOKUP(A559,'Absolute Total Monosaccharide C'!$E$2:$T$999,6)</f>
        <v>0.001996</v>
      </c>
      <c r="I559" s="110">
        <f>VLOOKUP(A559,'Absolute Total Monosaccharide C'!$E$2:$T$999,7)</f>
        <v>0.023658</v>
      </c>
      <c r="J559" s="8">
        <f>VLOOKUP(A559,'Absolute Total Monosaccharide C'!$E$2:$T$999,8)</f>
        <v>0</v>
      </c>
      <c r="K559" s="8">
        <f>VLOOKUP(A559,'Absolute Total Monosaccharide C'!$E$2:$T$999,9)</f>
        <v>0.006122</v>
      </c>
      <c r="L559" s="8">
        <f>VLOOKUP(A559,'Absolute Total Monosaccharide C'!$E$2:$T$999,10)</f>
        <v>0</v>
      </c>
      <c r="M559" s="8">
        <f>VLOOKUP(A559,'Absolute Total Monosaccharide C'!$E$2:$T$999,11)</f>
        <v>0.050808</v>
      </c>
      <c r="N559" s="8">
        <f>VLOOKUP(A559,'Absolute Total Monosaccharide C'!$E$2:$T$999,12)</f>
        <v>0</v>
      </c>
      <c r="O559" s="8">
        <f>VLOOKUP(A559,'Absolute Total Monosaccharide C'!$E$2:$T$999,13)</f>
        <v>0</v>
      </c>
      <c r="P559" s="8">
        <f>VLOOKUP(A559,'Absolute Total Monosaccharide C'!$E$2:$T$999,14)</f>
        <v>0.005277</v>
      </c>
      <c r="Q559" s="8">
        <f>VLOOKUP(A559,'Absolute Total Monosaccharide C'!$E$2:$T$999,15)</f>
        <v>0</v>
      </c>
      <c r="R559" s="8">
        <f>VLOOKUP(A559,'Absolute Total Monosaccharide C'!$E$2:$T$999,16)</f>
        <v>0.000929</v>
      </c>
      <c r="S559" s="110">
        <f>VLOOKUP(A559,'Absolute Total Monosaccharide C'!$E$2:$T$999,2)</f>
        <v>10.081</v>
      </c>
      <c r="U559" s="8">
        <f t="shared" si="1"/>
        <v>0.025654</v>
      </c>
      <c r="V559" s="2">
        <f t="shared" si="2"/>
        <v>240</v>
      </c>
      <c r="W559" s="8">
        <f t="shared" si="3"/>
        <v>108</v>
      </c>
      <c r="X559" s="8">
        <f t="shared" si="4"/>
        <v>533</v>
      </c>
      <c r="Y559" s="8">
        <f t="shared" si="5"/>
        <v>12</v>
      </c>
      <c r="Z559" s="8">
        <f t="shared" si="6"/>
        <v>13</v>
      </c>
      <c r="AA559" s="8">
        <f t="shared" si="7"/>
        <v>641</v>
      </c>
      <c r="AB559" s="8">
        <f t="shared" si="8"/>
        <v>120</v>
      </c>
    </row>
    <row r="560" hidden="1">
      <c r="A560" s="2" t="s">
        <v>1431</v>
      </c>
      <c r="B560" s="8" t="str">
        <f>VLOOKUP(A560,'Food Encyclopedia'!$C$2:$K$999,3)&amp;","&amp;VLOOKUP(A560,'Food Encyclopedia'!$C$2:$K$999,4)&amp;","&amp;VLOOKUP(A560,'Food Encyclopedia'!$C$2:$K$999,5)&amp;","&amp;VLOOKUP(A560,'Food Encyclopedia'!$C$2:$K$999,6)</f>
        <v>Pea snacks, NA, NA, dried,Peeled Snacks,Baked Pea Crisps, Organic, Sea salt,Beans, Peas, Legumes, Nuts, Seeds</v>
      </c>
      <c r="C560" s="8" t="str">
        <f>VLOOKUP(A560,'Food Encyclopedia'!$C$2:$K$999,6)</f>
        <v>Beans, Peas, Legumes, Nuts, Seeds</v>
      </c>
      <c r="D560" s="8" t="str">
        <f>VLOOKUP(A560,'Food Encyclopedia'!$C$2:$K$999,7)</f>
        <v>Snack</v>
      </c>
      <c r="E560" s="8">
        <f>VLOOKUP(A560,'Absolute Total Monosaccharide C'!$E$2:$T$999,3)</f>
        <v>0.556712</v>
      </c>
      <c r="F560" s="8">
        <f>VLOOKUP(A560,'Absolute Total Monosaccharide C'!$E$2:$T$999,4)</f>
        <v>0.028022</v>
      </c>
      <c r="G560" s="8">
        <f>VLOOKUP(A560,'Absolute Total Monosaccharide C'!$E$2:$T$999,5)</f>
        <v>0</v>
      </c>
      <c r="H560" s="8">
        <f>VLOOKUP(A560,'Absolute Total Monosaccharide C'!$E$2:$T$999,6)</f>
        <v>0.02001</v>
      </c>
      <c r="I560" s="110">
        <f>VLOOKUP(A560,'Absolute Total Monosaccharide C'!$E$2:$T$999,7)</f>
        <v>0.029958</v>
      </c>
      <c r="J560" s="8">
        <f>VLOOKUP(A560,'Absolute Total Monosaccharide C'!$E$2:$T$999,8)</f>
        <v>0</v>
      </c>
      <c r="K560" s="8">
        <f>VLOOKUP(A560,'Absolute Total Monosaccharide C'!$E$2:$T$999,9)</f>
        <v>0.002423</v>
      </c>
      <c r="L560" s="8">
        <f>VLOOKUP(A560,'Absolute Total Monosaccharide C'!$E$2:$T$999,10)</f>
        <v>0</v>
      </c>
      <c r="M560" s="8">
        <f>VLOOKUP(A560,'Absolute Total Monosaccharide C'!$E$2:$T$999,11)</f>
        <v>0.011618</v>
      </c>
      <c r="N560" s="8">
        <f>VLOOKUP(A560,'Absolute Total Monosaccharide C'!$E$2:$T$999,12)</f>
        <v>0</v>
      </c>
      <c r="O560" s="8">
        <f>VLOOKUP(A560,'Absolute Total Monosaccharide C'!$E$2:$T$999,13)</f>
        <v>0</v>
      </c>
      <c r="P560" s="8">
        <f>VLOOKUP(A560,'Absolute Total Monosaccharide C'!$E$2:$T$999,14)</f>
        <v>0.000808</v>
      </c>
      <c r="Q560" s="8">
        <f>VLOOKUP(A560,'Absolute Total Monosaccharide C'!$E$2:$T$999,15)</f>
        <v>0</v>
      </c>
      <c r="R560" s="8">
        <f>VLOOKUP(A560,'Absolute Total Monosaccharide C'!$E$2:$T$999,16)</f>
        <v>0.000987</v>
      </c>
      <c r="S560" s="110">
        <f>VLOOKUP(A560,'Absolute Total Monosaccharide C'!$E$2:$T$999,2)</f>
        <v>9.522</v>
      </c>
      <c r="U560" s="8">
        <f t="shared" si="1"/>
        <v>0.049968</v>
      </c>
      <c r="V560" s="2">
        <f t="shared" si="2"/>
        <v>68</v>
      </c>
      <c r="W560" s="8">
        <f t="shared" si="3"/>
        <v>60</v>
      </c>
      <c r="X560" s="8">
        <f t="shared" si="4"/>
        <v>72</v>
      </c>
      <c r="Y560" s="8">
        <f t="shared" si="5"/>
        <v>294</v>
      </c>
      <c r="Z560" s="8">
        <f t="shared" si="6"/>
        <v>96</v>
      </c>
      <c r="AA560" s="8">
        <f t="shared" si="7"/>
        <v>132</v>
      </c>
      <c r="AB560" s="8">
        <f t="shared" si="8"/>
        <v>354</v>
      </c>
    </row>
    <row r="561" hidden="1">
      <c r="A561" s="2" t="s">
        <v>1435</v>
      </c>
      <c r="B561" s="8" t="str">
        <f>VLOOKUP(A561,'Food Encyclopedia'!$C$2:$K$999,3)&amp;","&amp;VLOOKUP(A561,'Food Encyclopedia'!$C$2:$K$999,4)&amp;","&amp;VLOOKUP(A561,'Food Encyclopedia'!$C$2:$K$999,5)&amp;","&amp;VLOOKUP(A561,'Food Encyclopedia'!$C$2:$K$999,6)</f>
        <v>cauliflower snacks, NA, NA, fresh,Trader Joe's,Cauliflower Crisps Snack, with cauliflower, brown rice, coconut milk, seeds &amp; seasonings,Vegetables</v>
      </c>
      <c r="C561" s="8" t="str">
        <f>VLOOKUP(A561,'Food Encyclopedia'!$C$2:$K$999,6)</f>
        <v>Vegetables</v>
      </c>
      <c r="D561" s="8" t="str">
        <f>VLOOKUP(A561,'Food Encyclopedia'!$C$2:$K$999,7)</f>
        <v>Snack</v>
      </c>
      <c r="E561" s="8">
        <f>VLOOKUP(A561,'Absolute Total Monosaccharide C'!$E$2:$T$999,3)</f>
        <v>0.4236</v>
      </c>
      <c r="F561" s="8">
        <f>VLOOKUP(A561,'Absolute Total Monosaccharide C'!$E$2:$T$999,4)</f>
        <v>0.006461</v>
      </c>
      <c r="G561" s="8">
        <f>VLOOKUP(A561,'Absolute Total Monosaccharide C'!$E$2:$T$999,5)</f>
        <v>0</v>
      </c>
      <c r="H561" s="8">
        <f>VLOOKUP(A561,'Absolute Total Monosaccharide C'!$E$2:$T$999,6)</f>
        <v>0.0025</v>
      </c>
      <c r="I561" s="110">
        <f>VLOOKUP(A561,'Absolute Total Monosaccharide C'!$E$2:$T$999,7)</f>
        <v>0.007465</v>
      </c>
      <c r="J561" s="8">
        <f>VLOOKUP(A561,'Absolute Total Monosaccharide C'!$E$2:$T$999,8)</f>
        <v>0</v>
      </c>
      <c r="K561" s="8">
        <f>VLOOKUP(A561,'Absolute Total Monosaccharide C'!$E$2:$T$999,9)</f>
        <v>0.000874</v>
      </c>
      <c r="L561" s="8">
        <f>VLOOKUP(A561,'Absolute Total Monosaccharide C'!$E$2:$T$999,10)</f>
        <v>0</v>
      </c>
      <c r="M561" s="8">
        <f>VLOOKUP(A561,'Absolute Total Monosaccharide C'!$E$2:$T$999,11)</f>
        <v>0.003261</v>
      </c>
      <c r="N561" s="8">
        <f>VLOOKUP(A561,'Absolute Total Monosaccharide C'!$E$2:$T$999,12)</f>
        <v>0</v>
      </c>
      <c r="O561" s="8">
        <f>VLOOKUP(A561,'Absolute Total Monosaccharide C'!$E$2:$T$999,13)</f>
        <v>0</v>
      </c>
      <c r="P561" s="8">
        <f>VLOOKUP(A561,'Absolute Total Monosaccharide C'!$E$2:$T$999,14)</f>
        <v>0.003319</v>
      </c>
      <c r="Q561" s="8">
        <f>VLOOKUP(A561,'Absolute Total Monosaccharide C'!$E$2:$T$999,15)</f>
        <v>0</v>
      </c>
      <c r="R561" s="8">
        <f>VLOOKUP(A561,'Absolute Total Monosaccharide C'!$E$2:$T$999,16)</f>
        <v>0.000475</v>
      </c>
      <c r="S561" s="110">
        <f>VLOOKUP(A561,'Absolute Total Monosaccharide C'!$E$2:$T$999,2)</f>
        <v>9.691</v>
      </c>
      <c r="U561" s="8">
        <f t="shared" si="1"/>
        <v>0.009965</v>
      </c>
      <c r="V561" s="2">
        <f t="shared" si="2"/>
        <v>518</v>
      </c>
      <c r="W561" s="8">
        <f t="shared" si="3"/>
        <v>439</v>
      </c>
      <c r="X561" s="8">
        <f t="shared" si="4"/>
        <v>494</v>
      </c>
      <c r="Y561" s="8">
        <f t="shared" si="5"/>
        <v>422</v>
      </c>
      <c r="Z561" s="8">
        <f t="shared" si="6"/>
        <v>336</v>
      </c>
      <c r="AA561" s="8">
        <f t="shared" si="7"/>
        <v>933</v>
      </c>
      <c r="AB561" s="8">
        <f t="shared" si="8"/>
        <v>861</v>
      </c>
    </row>
    <row r="562" hidden="1">
      <c r="A562" s="2" t="s">
        <v>1438</v>
      </c>
      <c r="B562" s="8" t="str">
        <f>VLOOKUP(A562,'Food Encyclopedia'!$C$2:$K$999,3)&amp;","&amp;VLOOKUP(A562,'Food Encyclopedia'!$C$2:$K$999,4)&amp;","&amp;VLOOKUP(A562,'Food Encyclopedia'!$C$2:$K$999,5)&amp;","&amp;VLOOKUP(A562,'Food Encyclopedia'!$C$2:$K$999,6)</f>
        <v>hemp seeds, NA, NA,fresh,Trader Joe's,Shelled Hemp Seeds,Beans, Peas, Legumes, Nuts, Seeds</v>
      </c>
      <c r="C562" s="8" t="str">
        <f>VLOOKUP(A562,'Food Encyclopedia'!$C$2:$K$999,6)</f>
        <v>Beans, Peas, Legumes, Nuts, Seeds</v>
      </c>
      <c r="D562" s="8" t="str">
        <f>VLOOKUP(A562,'Food Encyclopedia'!$C$2:$K$999,7)</f>
        <v>Nuts/Seeds</v>
      </c>
      <c r="E562" s="8">
        <f>VLOOKUP(A562,'Absolute Total Monosaccharide C'!$E$2:$T$999,3)</f>
        <v>0.011639</v>
      </c>
      <c r="F562" s="8">
        <f>VLOOKUP(A562,'Absolute Total Monosaccharide C'!$E$2:$T$999,4)</f>
        <v>0.006542</v>
      </c>
      <c r="G562" s="8">
        <f>VLOOKUP(A562,'Absolute Total Monosaccharide C'!$E$2:$T$999,5)</f>
        <v>0</v>
      </c>
      <c r="H562" s="8">
        <f>VLOOKUP(A562,'Absolute Total Monosaccharide C'!$E$2:$T$999,6)</f>
        <v>0.001382</v>
      </c>
      <c r="I562" s="110">
        <f>VLOOKUP(A562,'Absolute Total Monosaccharide C'!$E$2:$T$999,7)</f>
        <v>0.006668</v>
      </c>
      <c r="J562" s="8">
        <f>VLOOKUP(A562,'Absolute Total Monosaccharide C'!$E$2:$T$999,8)</f>
        <v>0</v>
      </c>
      <c r="K562" s="8">
        <f>VLOOKUP(A562,'Absolute Total Monosaccharide C'!$E$2:$T$999,9)</f>
        <v>0.001042</v>
      </c>
      <c r="L562" s="8">
        <f>VLOOKUP(A562,'Absolute Total Monosaccharide C'!$E$2:$T$999,10)</f>
        <v>0</v>
      </c>
      <c r="M562" s="8">
        <f>VLOOKUP(A562,'Absolute Total Monosaccharide C'!$E$2:$T$999,11)</f>
        <v>0.002492</v>
      </c>
      <c r="N562" s="8">
        <f>VLOOKUP(A562,'Absolute Total Monosaccharide C'!$E$2:$T$999,12)</f>
        <v>0</v>
      </c>
      <c r="O562" s="8">
        <f>VLOOKUP(A562,'Absolute Total Monosaccharide C'!$E$2:$T$999,13)</f>
        <v>0</v>
      </c>
      <c r="P562" s="8">
        <f>VLOOKUP(A562,'Absolute Total Monosaccharide C'!$E$2:$T$999,14)</f>
        <v>0</v>
      </c>
      <c r="Q562" s="8">
        <f>VLOOKUP(A562,'Absolute Total Monosaccharide C'!$E$2:$T$999,15)</f>
        <v>0</v>
      </c>
      <c r="R562" s="8">
        <f>VLOOKUP(A562,'Absolute Total Monosaccharide C'!$E$2:$T$999,16)</f>
        <v>0.001037</v>
      </c>
      <c r="S562" s="110">
        <f>VLOOKUP(A562,'Absolute Total Monosaccharide C'!$E$2:$T$999,2)</f>
        <v>10.352</v>
      </c>
      <c r="U562" s="8">
        <f t="shared" si="1"/>
        <v>0.00805</v>
      </c>
      <c r="V562" s="2">
        <f t="shared" si="2"/>
        <v>565</v>
      </c>
      <c r="W562" s="8">
        <f t="shared" si="3"/>
        <v>465</v>
      </c>
      <c r="X562" s="8">
        <f t="shared" si="4"/>
        <v>569</v>
      </c>
      <c r="Y562" s="8">
        <f t="shared" si="5"/>
        <v>432</v>
      </c>
      <c r="Z562" s="8">
        <f t="shared" si="6"/>
        <v>299</v>
      </c>
      <c r="AA562" s="8">
        <f t="shared" si="7"/>
        <v>1034</v>
      </c>
      <c r="AB562" s="8">
        <f t="shared" si="8"/>
        <v>897</v>
      </c>
    </row>
    <row r="563" hidden="1">
      <c r="A563" s="2" t="s">
        <v>1447</v>
      </c>
      <c r="B563" s="8" t="str">
        <f>VLOOKUP(A563,'Food Encyclopedia'!$C$2:$K$999,3)&amp;","&amp;VLOOKUP(A563,'Food Encyclopedia'!$C$2:$K$999,4)&amp;","&amp;VLOOKUP(A563,'Food Encyclopedia'!$C$2:$K$999,5)&amp;","&amp;VLOOKUP(A563,'Food Encyclopedia'!$C$2:$K$999,6)</f>
        <v>dried mango, NA, NA, dried,Mariani,Philippine mango,Fruits</v>
      </c>
      <c r="C563" s="8" t="str">
        <f>VLOOKUP(A563,'Food Encyclopedia'!$C$2:$K$999,6)</f>
        <v>Fruits</v>
      </c>
      <c r="D563" s="8" t="str">
        <f>VLOOKUP(A563,'Food Encyclopedia'!$C$2:$K$999,7)</f>
        <v>Snack</v>
      </c>
      <c r="E563" s="8">
        <f>VLOOKUP(A563,'Absolute Total Monosaccharide C'!$E$2:$T$999,3)</f>
        <v>0.403503</v>
      </c>
      <c r="F563" s="8">
        <f>VLOOKUP(A563,'Absolute Total Monosaccharide C'!$E$2:$T$999,4)</f>
        <v>0.004662</v>
      </c>
      <c r="G563" s="8">
        <f>VLOOKUP(A563,'Absolute Total Monosaccharide C'!$E$2:$T$999,5)</f>
        <v>0.051898</v>
      </c>
      <c r="H563" s="8">
        <f>VLOOKUP(A563,'Absolute Total Monosaccharide C'!$E$2:$T$999,6)</f>
        <v>0.00231</v>
      </c>
      <c r="I563" s="110">
        <f>VLOOKUP(A563,'Absolute Total Monosaccharide C'!$E$2:$T$999,7)</f>
        <v>0.006853</v>
      </c>
      <c r="J563" s="8">
        <f>VLOOKUP(A563,'Absolute Total Monosaccharide C'!$E$2:$T$999,8)</f>
        <v>0</v>
      </c>
      <c r="K563" s="8">
        <f>VLOOKUP(A563,'Absolute Total Monosaccharide C'!$E$2:$T$999,9)</f>
        <v>0.000767</v>
      </c>
      <c r="L563" s="8">
        <f>VLOOKUP(A563,'Absolute Total Monosaccharide C'!$E$2:$T$999,10)</f>
        <v>0</v>
      </c>
      <c r="M563" s="8">
        <f>VLOOKUP(A563,'Absolute Total Monosaccharide C'!$E$2:$T$999,11)</f>
        <v>0.006684</v>
      </c>
      <c r="N563" s="8">
        <f>VLOOKUP(A563,'Absolute Total Monosaccharide C'!$E$2:$T$999,12)</f>
        <v>0</v>
      </c>
      <c r="O563" s="8">
        <f>VLOOKUP(A563,'Absolute Total Monosaccharide C'!$E$2:$T$999,13)</f>
        <v>0</v>
      </c>
      <c r="P563" s="8">
        <f>VLOOKUP(A563,'Absolute Total Monosaccharide C'!$E$2:$T$999,14)</f>
        <v>0.001566</v>
      </c>
      <c r="Q563" s="8">
        <f>VLOOKUP(A563,'Absolute Total Monosaccharide C'!$E$2:$T$999,15)</f>
        <v>0</v>
      </c>
      <c r="R563" s="8">
        <f>VLOOKUP(A563,'Absolute Total Monosaccharide C'!$E$2:$T$999,16)</f>
        <v>0.000343</v>
      </c>
      <c r="S563" s="110">
        <f>VLOOKUP(A563,'Absolute Total Monosaccharide C'!$E$2:$T$999,2)</f>
        <v>10.494</v>
      </c>
      <c r="U563" s="8">
        <f t="shared" si="1"/>
        <v>0.009163</v>
      </c>
      <c r="V563" s="2">
        <f t="shared" si="2"/>
        <v>537</v>
      </c>
      <c r="W563" s="8">
        <f t="shared" si="3"/>
        <v>459</v>
      </c>
      <c r="X563" s="8">
        <f t="shared" si="4"/>
        <v>506</v>
      </c>
      <c r="Y563" s="8">
        <f t="shared" si="5"/>
        <v>370</v>
      </c>
      <c r="Z563" s="8">
        <f t="shared" si="6"/>
        <v>365</v>
      </c>
      <c r="AA563" s="8">
        <f t="shared" si="7"/>
        <v>965</v>
      </c>
      <c r="AB563" s="8">
        <f t="shared" si="8"/>
        <v>829</v>
      </c>
    </row>
    <row r="564" hidden="1">
      <c r="A564" s="2" t="s">
        <v>1451</v>
      </c>
      <c r="B564" s="8" t="str">
        <f>VLOOKUP(A564,'Food Encyclopedia'!$C$2:$K$999,3)&amp;","&amp;VLOOKUP(A564,'Food Encyclopedia'!$C$2:$K$999,4)&amp;","&amp;VLOOKUP(A564,'Food Encyclopedia'!$C$2:$K$999,5)&amp;","&amp;VLOOKUP(A564,'Food Encyclopedia'!$C$2:$K$999,6)</f>
        <v>dried mango, NA, NA, dried,Mariani,Mango,Fruits</v>
      </c>
      <c r="C564" s="8" t="str">
        <f>VLOOKUP(A564,'Food Encyclopedia'!$C$2:$K$999,6)</f>
        <v>Fruits</v>
      </c>
      <c r="D564" s="8" t="str">
        <f>VLOOKUP(A564,'Food Encyclopedia'!$C$2:$K$999,7)</f>
        <v>Snack</v>
      </c>
      <c r="E564" s="8">
        <f>VLOOKUP(A564,'Absolute Total Monosaccharide C'!$E$2:$T$999,3)</f>
        <v>0.453414</v>
      </c>
      <c r="F564" s="8">
        <f>VLOOKUP(A564,'Absolute Total Monosaccharide C'!$E$2:$T$999,4)</f>
        <v>0.004954</v>
      </c>
      <c r="G564" s="8">
        <f>VLOOKUP(A564,'Absolute Total Monosaccharide C'!$E$2:$T$999,5)</f>
        <v>0.050049</v>
      </c>
      <c r="H564" s="8">
        <f>VLOOKUP(A564,'Absolute Total Monosaccharide C'!$E$2:$T$999,6)</f>
        <v>0.001677</v>
      </c>
      <c r="I564" s="110">
        <f>VLOOKUP(A564,'Absolute Total Monosaccharide C'!$E$2:$T$999,7)</f>
        <v>0.003732</v>
      </c>
      <c r="J564" s="8">
        <f>VLOOKUP(A564,'Absolute Total Monosaccharide C'!$E$2:$T$999,8)</f>
        <v>0</v>
      </c>
      <c r="K564" s="8">
        <f>VLOOKUP(A564,'Absolute Total Monosaccharide C'!$E$2:$T$999,9)</f>
        <v>0.000394</v>
      </c>
      <c r="L564" s="8">
        <f>VLOOKUP(A564,'Absolute Total Monosaccharide C'!$E$2:$T$999,10)</f>
        <v>0</v>
      </c>
      <c r="M564" s="8">
        <f>VLOOKUP(A564,'Absolute Total Monosaccharide C'!$E$2:$T$999,11)</f>
        <v>0.008301</v>
      </c>
      <c r="N564" s="8">
        <f>VLOOKUP(A564,'Absolute Total Monosaccharide C'!$E$2:$T$999,12)</f>
        <v>0</v>
      </c>
      <c r="O564" s="8">
        <f>VLOOKUP(A564,'Absolute Total Monosaccharide C'!$E$2:$T$999,13)</f>
        <v>0</v>
      </c>
      <c r="P564" s="8">
        <f>VLOOKUP(A564,'Absolute Total Monosaccharide C'!$E$2:$T$999,14)</f>
        <v>0</v>
      </c>
      <c r="Q564" s="8">
        <f>VLOOKUP(A564,'Absolute Total Monosaccharide C'!$E$2:$T$999,15)</f>
        <v>0</v>
      </c>
      <c r="R564" s="8">
        <f>VLOOKUP(A564,'Absolute Total Monosaccharide C'!$E$2:$T$999,16)</f>
        <v>0.000308</v>
      </c>
      <c r="S564" s="110">
        <f>VLOOKUP(A564,'Absolute Total Monosaccharide C'!$E$2:$T$999,2)</f>
        <v>10.825</v>
      </c>
      <c r="U564" s="8">
        <f t="shared" si="1"/>
        <v>0.005409</v>
      </c>
      <c r="V564" s="2">
        <f t="shared" si="2"/>
        <v>607</v>
      </c>
      <c r="W564" s="8">
        <f t="shared" si="3"/>
        <v>551</v>
      </c>
      <c r="X564" s="8">
        <f t="shared" si="4"/>
        <v>553</v>
      </c>
      <c r="Y564" s="8">
        <f t="shared" si="5"/>
        <v>350</v>
      </c>
      <c r="Z564" s="8">
        <f t="shared" si="6"/>
        <v>466</v>
      </c>
      <c r="AA564" s="8">
        <f t="shared" si="7"/>
        <v>1104</v>
      </c>
      <c r="AB564" s="8">
        <f t="shared" si="8"/>
        <v>901</v>
      </c>
    </row>
    <row r="565" hidden="1">
      <c r="A565" s="2" t="s">
        <v>1453</v>
      </c>
      <c r="B565" s="8" t="str">
        <f>VLOOKUP(A565,'Food Encyclopedia'!$C$2:$K$999,3)&amp;","&amp;VLOOKUP(A565,'Food Encyclopedia'!$C$2:$K$999,4)&amp;","&amp;VLOOKUP(A565,'Food Encyclopedia'!$C$2:$K$999,5)&amp;","&amp;VLOOKUP(A565,'Food Encyclopedia'!$C$2:$K$999,6)</f>
        <v>dried apricots, NA, NA, dried,Trader Joe's,Sun-Dried Apricots,Fruits</v>
      </c>
      <c r="C565" s="8" t="str">
        <f>VLOOKUP(A565,'Food Encyclopedia'!$C$2:$K$999,6)</f>
        <v>Fruits</v>
      </c>
      <c r="D565" s="8" t="str">
        <f>VLOOKUP(A565,'Food Encyclopedia'!$C$2:$K$999,7)</f>
        <v>Snack</v>
      </c>
      <c r="E565" s="8">
        <f>VLOOKUP(A565,'Absolute Total Monosaccharide C'!$E$2:$T$999,3)</f>
        <v>0.208704</v>
      </c>
      <c r="F565" s="8">
        <f>VLOOKUP(A565,'Absolute Total Monosaccharide C'!$E$2:$T$999,4)</f>
        <v>0.011358</v>
      </c>
      <c r="G565" s="8">
        <f>VLOOKUP(A565,'Absolute Total Monosaccharide C'!$E$2:$T$999,5)</f>
        <v>0.023507</v>
      </c>
      <c r="H565" s="8">
        <f>VLOOKUP(A565,'Absolute Total Monosaccharide C'!$E$2:$T$999,6)</f>
        <v>0.007463</v>
      </c>
      <c r="I565" s="110">
        <f>VLOOKUP(A565,'Absolute Total Monosaccharide C'!$E$2:$T$999,7)</f>
        <v>0.01602</v>
      </c>
      <c r="J565" s="8">
        <f>VLOOKUP(A565,'Absolute Total Monosaccharide C'!$E$2:$T$999,8)</f>
        <v>0</v>
      </c>
      <c r="K565" s="8">
        <f>VLOOKUP(A565,'Absolute Total Monosaccharide C'!$E$2:$T$999,9)</f>
        <v>0.002599</v>
      </c>
      <c r="L565" s="8">
        <f>VLOOKUP(A565,'Absolute Total Monosaccharide C'!$E$2:$T$999,10)</f>
        <v>0</v>
      </c>
      <c r="M565" s="8">
        <f>VLOOKUP(A565,'Absolute Total Monosaccharide C'!$E$2:$T$999,11)</f>
        <v>0.018706</v>
      </c>
      <c r="N565" s="8">
        <f>VLOOKUP(A565,'Absolute Total Monosaccharide C'!$E$2:$T$999,12)</f>
        <v>0</v>
      </c>
      <c r="O565" s="8">
        <f>VLOOKUP(A565,'Absolute Total Monosaccharide C'!$E$2:$T$999,13)</f>
        <v>0</v>
      </c>
      <c r="P565" s="8">
        <f>VLOOKUP(A565,'Absolute Total Monosaccharide C'!$E$2:$T$999,14)</f>
        <v>0.000688</v>
      </c>
      <c r="Q565" s="8">
        <f>VLOOKUP(A565,'Absolute Total Monosaccharide C'!$E$2:$T$999,15)</f>
        <v>0</v>
      </c>
      <c r="R565" s="8">
        <f>VLOOKUP(A565,'Absolute Total Monosaccharide C'!$E$2:$T$999,16)</f>
        <v>0.000497</v>
      </c>
      <c r="S565" s="110">
        <f>VLOOKUP(A565,'Absolute Total Monosaccharide C'!$E$2:$T$999,2)</f>
        <v>9.709</v>
      </c>
      <c r="U565" s="8">
        <f t="shared" si="1"/>
        <v>0.023483</v>
      </c>
      <c r="V565" s="2">
        <f t="shared" si="2"/>
        <v>278</v>
      </c>
      <c r="W565" s="8">
        <f t="shared" si="3"/>
        <v>212</v>
      </c>
      <c r="X565" s="8">
        <f t="shared" si="4"/>
        <v>293</v>
      </c>
      <c r="Y565" s="8">
        <f t="shared" si="5"/>
        <v>160</v>
      </c>
      <c r="Z565" s="8">
        <f t="shared" si="6"/>
        <v>81</v>
      </c>
      <c r="AA565" s="8">
        <f t="shared" si="7"/>
        <v>505</v>
      </c>
      <c r="AB565" s="8">
        <f t="shared" si="8"/>
        <v>372</v>
      </c>
    </row>
    <row r="566" hidden="1">
      <c r="A566" s="2" t="s">
        <v>1456</v>
      </c>
      <c r="B566" s="8" t="str">
        <f>VLOOKUP(A566,'Food Encyclopedia'!$C$2:$K$999,3)&amp;","&amp;VLOOKUP(A566,'Food Encyclopedia'!$C$2:$K$999,4)&amp;","&amp;VLOOKUP(A566,'Food Encyclopedia'!$C$2:$K$999,5)&amp;","&amp;VLOOKUP(A566,'Food Encyclopedia'!$C$2:$K$999,6)</f>
        <v>raspberry, NA, NA, freeze-dried,Trader Joe's,Freeze-dried raspberries, unsweetened and unsulfured,Fruits</v>
      </c>
      <c r="C566" s="8" t="str">
        <f>VLOOKUP(A566,'Food Encyclopedia'!$C$2:$K$999,6)</f>
        <v>Fruits</v>
      </c>
      <c r="D566" s="8" t="str">
        <f>VLOOKUP(A566,'Food Encyclopedia'!$C$2:$K$999,7)</f>
        <v>Snack</v>
      </c>
      <c r="E566" s="8">
        <f>VLOOKUP(A566,'Absolute Total Monosaccharide C'!$E$2:$T$999,3)</f>
        <v>0.1739</v>
      </c>
      <c r="F566" s="8">
        <f>VLOOKUP(A566,'Absolute Total Monosaccharide C'!$E$2:$T$999,4)</f>
        <v>0.01239</v>
      </c>
      <c r="G566" s="8">
        <f>VLOOKUP(A566,'Absolute Total Monosaccharide C'!$E$2:$T$999,5)</f>
        <v>0.041559</v>
      </c>
      <c r="H566" s="8">
        <f>VLOOKUP(A566,'Absolute Total Monosaccharide C'!$E$2:$T$999,6)</f>
        <v>0.033288</v>
      </c>
      <c r="I566" s="110">
        <f>VLOOKUP(A566,'Absolute Total Monosaccharide C'!$E$2:$T$999,7)</f>
        <v>0.016152</v>
      </c>
      <c r="J566" s="8">
        <f>VLOOKUP(A566,'Absolute Total Monosaccharide C'!$E$2:$T$999,8)</f>
        <v>0</v>
      </c>
      <c r="K566" s="8">
        <f>VLOOKUP(A566,'Absolute Total Monosaccharide C'!$E$2:$T$999,9)</f>
        <v>0.003052</v>
      </c>
      <c r="L566" s="8">
        <f>VLOOKUP(A566,'Absolute Total Monosaccharide C'!$E$2:$T$999,10)</f>
        <v>0</v>
      </c>
      <c r="M566" s="8">
        <f>VLOOKUP(A566,'Absolute Total Monosaccharide C'!$E$2:$T$999,11)</f>
        <v>0.015521</v>
      </c>
      <c r="N566" s="8">
        <f>VLOOKUP(A566,'Absolute Total Monosaccharide C'!$E$2:$T$999,12)</f>
        <v>0</v>
      </c>
      <c r="O566" s="8">
        <f>VLOOKUP(A566,'Absolute Total Monosaccharide C'!$E$2:$T$999,13)</f>
        <v>0</v>
      </c>
      <c r="P566" s="8">
        <f>VLOOKUP(A566,'Absolute Total Monosaccharide C'!$E$2:$T$999,14)</f>
        <v>0.001913</v>
      </c>
      <c r="Q566" s="8">
        <f>VLOOKUP(A566,'Absolute Total Monosaccharide C'!$E$2:$T$999,15)</f>
        <v>0</v>
      </c>
      <c r="R566" s="8">
        <f>VLOOKUP(A566,'Absolute Total Monosaccharide C'!$E$2:$T$999,16)</f>
        <v>0.000486</v>
      </c>
      <c r="S566" s="110">
        <f>VLOOKUP(A566,'Absolute Total Monosaccharide C'!$E$2:$T$999,2)</f>
        <v>10.027</v>
      </c>
      <c r="U566" s="8">
        <f t="shared" si="1"/>
        <v>0.04944</v>
      </c>
      <c r="V566" s="2">
        <f t="shared" si="2"/>
        <v>71</v>
      </c>
      <c r="W566" s="8">
        <f t="shared" si="3"/>
        <v>208</v>
      </c>
      <c r="X566" s="8">
        <f t="shared" si="4"/>
        <v>28</v>
      </c>
      <c r="Y566" s="8">
        <f t="shared" si="5"/>
        <v>214</v>
      </c>
      <c r="Z566" s="8">
        <f t="shared" si="6"/>
        <v>62</v>
      </c>
      <c r="AA566" s="8">
        <f t="shared" si="7"/>
        <v>236</v>
      </c>
      <c r="AB566" s="8">
        <f t="shared" si="8"/>
        <v>422</v>
      </c>
    </row>
    <row r="567" hidden="1">
      <c r="A567" s="2" t="s">
        <v>1459</v>
      </c>
      <c r="B567" s="8" t="str">
        <f>VLOOKUP(A567,'Food Encyclopedia'!$C$2:$K$999,3)&amp;","&amp;VLOOKUP(A567,'Food Encyclopedia'!$C$2:$K$999,4)&amp;","&amp;VLOOKUP(A567,'Food Encyclopedia'!$C$2:$K$999,5)&amp;","&amp;VLOOKUP(A567,'Food Encyclopedia'!$C$2:$K$999,6)</f>
        <v>banana chips, NA, NA, dried,Trader Joe's,Banana chips,Fruits</v>
      </c>
      <c r="C567" s="8" t="str">
        <f>VLOOKUP(A567,'Food Encyclopedia'!$C$2:$K$999,6)</f>
        <v>Fruits</v>
      </c>
      <c r="D567" s="8" t="str">
        <f>VLOOKUP(A567,'Food Encyclopedia'!$C$2:$K$999,7)</f>
        <v>Snack</v>
      </c>
      <c r="E567" s="8">
        <f>VLOOKUP(A567,'Absolute Total Monosaccharide C'!$E$2:$T$999,3)</f>
        <v>0.614054</v>
      </c>
      <c r="F567" s="8">
        <f>VLOOKUP(A567,'Absolute Total Monosaccharide C'!$E$2:$T$999,4)</f>
        <v>0</v>
      </c>
      <c r="G567" s="8">
        <f>VLOOKUP(A567,'Absolute Total Monosaccharide C'!$E$2:$T$999,5)</f>
        <v>0.022462</v>
      </c>
      <c r="H567" s="8">
        <f>VLOOKUP(A567,'Absolute Total Monosaccharide C'!$E$2:$T$999,6)</f>
        <v>0.001632</v>
      </c>
      <c r="I567" s="110">
        <f>VLOOKUP(A567,'Absolute Total Monosaccharide C'!$E$2:$T$999,7)</f>
        <v>0.003229</v>
      </c>
      <c r="J567" s="8">
        <f>VLOOKUP(A567,'Absolute Total Monosaccharide C'!$E$2:$T$999,8)</f>
        <v>0</v>
      </c>
      <c r="K567" s="8">
        <f>VLOOKUP(A567,'Absolute Total Monosaccharide C'!$E$2:$T$999,9)</f>
        <v>0.00015</v>
      </c>
      <c r="L567" s="8">
        <f>VLOOKUP(A567,'Absolute Total Monosaccharide C'!$E$2:$T$999,10)</f>
        <v>0</v>
      </c>
      <c r="M567" s="8">
        <f>VLOOKUP(A567,'Absolute Total Monosaccharide C'!$E$2:$T$999,11)</f>
        <v>0.006952</v>
      </c>
      <c r="N567" s="8">
        <f>VLOOKUP(A567,'Absolute Total Monosaccharide C'!$E$2:$T$999,12)</f>
        <v>0</v>
      </c>
      <c r="O567" s="8">
        <f>VLOOKUP(A567,'Absolute Total Monosaccharide C'!$E$2:$T$999,13)</f>
        <v>0</v>
      </c>
      <c r="P567" s="8">
        <f>VLOOKUP(A567,'Absolute Total Monosaccharide C'!$E$2:$T$999,14)</f>
        <v>0.003189</v>
      </c>
      <c r="Q567" s="8">
        <f>VLOOKUP(A567,'Absolute Total Monosaccharide C'!$E$2:$T$999,15)</f>
        <v>0</v>
      </c>
      <c r="R567" s="8">
        <f>VLOOKUP(A567,'Absolute Total Monosaccharide C'!$E$2:$T$999,16)</f>
        <v>0.000397</v>
      </c>
      <c r="S567" s="110">
        <f>VLOOKUP(A567,'Absolute Total Monosaccharide C'!$E$2:$T$999,2)</f>
        <v>10.546</v>
      </c>
      <c r="U567" s="8">
        <f t="shared" si="1"/>
        <v>0.004861</v>
      </c>
      <c r="V567" s="2">
        <f t="shared" si="2"/>
        <v>619</v>
      </c>
      <c r="W567" s="8">
        <f t="shared" si="3"/>
        <v>563</v>
      </c>
      <c r="X567" s="8">
        <f t="shared" si="4"/>
        <v>556</v>
      </c>
      <c r="Y567" s="8">
        <f t="shared" si="5"/>
        <v>366</v>
      </c>
      <c r="Z567" s="8">
        <f t="shared" si="6"/>
        <v>523</v>
      </c>
      <c r="AA567" s="8">
        <f t="shared" si="7"/>
        <v>1119</v>
      </c>
      <c r="AB567" s="8">
        <f t="shared" si="8"/>
        <v>929</v>
      </c>
    </row>
    <row r="568" hidden="1">
      <c r="A568" s="2" t="s">
        <v>1462</v>
      </c>
      <c r="B568" s="8" t="str">
        <f>VLOOKUP(A568,'Food Encyclopedia'!$C$2:$K$999,3)&amp;","&amp;VLOOKUP(A568,'Food Encyclopedia'!$C$2:$K$999,4)&amp;","&amp;VLOOKUP(A568,'Food Encyclopedia'!$C$2:$K$999,5)&amp;","&amp;VLOOKUP(A568,'Food Encyclopedia'!$C$2:$K$999,6)</f>
        <v>strawberry, NA, NA, freeze-dried,Trader Joe's,Freeze-dried strawberries, unsweetened and unsulfured,Fruits</v>
      </c>
      <c r="C568" s="8" t="str">
        <f>VLOOKUP(A568,'Food Encyclopedia'!$C$2:$K$999,6)</f>
        <v>Fruits</v>
      </c>
      <c r="D568" s="8" t="str">
        <f>VLOOKUP(A568,'Food Encyclopedia'!$C$2:$K$999,7)</f>
        <v>Snack</v>
      </c>
      <c r="E568" s="8">
        <f>VLOOKUP(A568,'Absolute Total Monosaccharide C'!$E$2:$T$999,3)</f>
        <v>0.335769</v>
      </c>
      <c r="F568" s="8">
        <f>VLOOKUP(A568,'Absolute Total Monosaccharide C'!$E$2:$T$999,4)</f>
        <v>0.018985</v>
      </c>
      <c r="G568" s="8">
        <f>VLOOKUP(A568,'Absolute Total Monosaccharide C'!$E$2:$T$999,5)</f>
        <v>0.050891</v>
      </c>
      <c r="H568" s="8">
        <f>VLOOKUP(A568,'Absolute Total Monosaccharide C'!$E$2:$T$999,6)</f>
        <v>0.007422</v>
      </c>
      <c r="I568" s="110">
        <f>VLOOKUP(A568,'Absolute Total Monosaccharide C'!$E$2:$T$999,7)</f>
        <v>0.00893</v>
      </c>
      <c r="J568" s="8">
        <f>VLOOKUP(A568,'Absolute Total Monosaccharide C'!$E$2:$T$999,8)</f>
        <v>0</v>
      </c>
      <c r="K568" s="8">
        <f>VLOOKUP(A568,'Absolute Total Monosaccharide C'!$E$2:$T$999,9)</f>
        <v>0.001369</v>
      </c>
      <c r="L568" s="8">
        <f>VLOOKUP(A568,'Absolute Total Monosaccharide C'!$E$2:$T$999,10)</f>
        <v>0</v>
      </c>
      <c r="M568" s="8">
        <f>VLOOKUP(A568,'Absolute Total Monosaccharide C'!$E$2:$T$999,11)</f>
        <v>0.019738</v>
      </c>
      <c r="N568" s="8">
        <f>VLOOKUP(A568,'Absolute Total Monosaccharide C'!$E$2:$T$999,12)</f>
        <v>0</v>
      </c>
      <c r="O568" s="8">
        <f>VLOOKUP(A568,'Absolute Total Monosaccharide C'!$E$2:$T$999,13)</f>
        <v>0</v>
      </c>
      <c r="P568" s="8">
        <f>VLOOKUP(A568,'Absolute Total Monosaccharide C'!$E$2:$T$999,14)</f>
        <v>0.000215</v>
      </c>
      <c r="Q568" s="8">
        <f>VLOOKUP(A568,'Absolute Total Monosaccharide C'!$E$2:$T$999,15)</f>
        <v>0</v>
      </c>
      <c r="R568" s="8">
        <f>VLOOKUP(A568,'Absolute Total Monosaccharide C'!$E$2:$T$999,16)</f>
        <v>0.000722</v>
      </c>
      <c r="S568" s="110">
        <f>VLOOKUP(A568,'Absolute Total Monosaccharide C'!$E$2:$T$999,2)</f>
        <v>10.17</v>
      </c>
      <c r="U568" s="8">
        <f t="shared" si="1"/>
        <v>0.016352</v>
      </c>
      <c r="V568" s="2">
        <f t="shared" si="2"/>
        <v>399</v>
      </c>
      <c r="W568" s="8">
        <f t="shared" si="3"/>
        <v>397</v>
      </c>
      <c r="X568" s="8">
        <f t="shared" si="4"/>
        <v>296</v>
      </c>
      <c r="Y568" s="8">
        <f t="shared" si="5"/>
        <v>143</v>
      </c>
      <c r="Z568" s="8">
        <f t="shared" si="6"/>
        <v>223</v>
      </c>
      <c r="AA568" s="8">
        <f t="shared" si="7"/>
        <v>693</v>
      </c>
      <c r="AB568" s="8">
        <f t="shared" si="8"/>
        <v>540</v>
      </c>
    </row>
    <row r="569" hidden="1">
      <c r="A569" s="2" t="s">
        <v>1465</v>
      </c>
      <c r="B569" s="8" t="str">
        <f>VLOOKUP(A569,'Food Encyclopedia'!$C$2:$K$999,3)&amp;","&amp;VLOOKUP(A569,'Food Encyclopedia'!$C$2:$K$999,4)&amp;","&amp;VLOOKUP(A569,'Food Encyclopedia'!$C$2:$K$999,5)&amp;","&amp;VLOOKUP(A569,'Food Encyclopedia'!$C$2:$K$999,6)</f>
        <v>apple rings, NA, NA, freeze-dried,Trader Joe's,Dried Fruit, Unsulfured &amp; unsweetened New Zealand Sweet Apple Rings, selected from Braeburn, Royal Gala, Fuji and Pink Lady,Fruits</v>
      </c>
      <c r="C569" s="8" t="str">
        <f>VLOOKUP(A569,'Food Encyclopedia'!$C$2:$K$999,6)</f>
        <v>Fruits</v>
      </c>
      <c r="D569" s="8" t="str">
        <f>VLOOKUP(A569,'Food Encyclopedia'!$C$2:$K$999,7)</f>
        <v>Snack</v>
      </c>
      <c r="E569" s="8">
        <f>VLOOKUP(A569,'Absolute Total Monosaccharide C'!$E$2:$T$999,3)</f>
        <v>0.285248</v>
      </c>
      <c r="F569" s="8">
        <f>VLOOKUP(A569,'Absolute Total Monosaccharide C'!$E$2:$T$999,4)</f>
        <v>0.023919</v>
      </c>
      <c r="G569" s="8">
        <f>VLOOKUP(A569,'Absolute Total Monosaccharide C'!$E$2:$T$999,5)</f>
        <v>0.04016</v>
      </c>
      <c r="H569" s="8">
        <f>VLOOKUP(A569,'Absolute Total Monosaccharide C'!$E$2:$T$999,6)</f>
        <v>0.00941</v>
      </c>
      <c r="I569" s="110">
        <f>VLOOKUP(A569,'Absolute Total Monosaccharide C'!$E$2:$T$999,7)</f>
        <v>0.024528</v>
      </c>
      <c r="J569" s="8">
        <f>VLOOKUP(A569,'Absolute Total Monosaccharide C'!$E$2:$T$999,8)</f>
        <v>0</v>
      </c>
      <c r="K569" s="8">
        <f>VLOOKUP(A569,'Absolute Total Monosaccharide C'!$E$2:$T$999,9)</f>
        <v>0.002109</v>
      </c>
      <c r="L569" s="8">
        <f>VLOOKUP(A569,'Absolute Total Monosaccharide C'!$E$2:$T$999,10)</f>
        <v>0</v>
      </c>
      <c r="M569" s="8">
        <f>VLOOKUP(A569,'Absolute Total Monosaccharide C'!$E$2:$T$999,11)</f>
        <v>0.017899</v>
      </c>
      <c r="N569" s="8">
        <f>VLOOKUP(A569,'Absolute Total Monosaccharide C'!$E$2:$T$999,12)</f>
        <v>0</v>
      </c>
      <c r="O569" s="8">
        <f>VLOOKUP(A569,'Absolute Total Monosaccharide C'!$E$2:$T$999,13)</f>
        <v>0</v>
      </c>
      <c r="P569" s="8">
        <f>VLOOKUP(A569,'Absolute Total Monosaccharide C'!$E$2:$T$999,14)</f>
        <v>0.003311</v>
      </c>
      <c r="Q569" s="8">
        <f>VLOOKUP(A569,'Absolute Total Monosaccharide C'!$E$2:$T$999,15)</f>
        <v>0</v>
      </c>
      <c r="R569" s="8">
        <f>VLOOKUP(A569,'Absolute Total Monosaccharide C'!$E$2:$T$999,16)</f>
        <v>0.000276</v>
      </c>
      <c r="S569" s="110">
        <f>VLOOKUP(A569,'Absolute Total Monosaccharide C'!$E$2:$T$999,2)</f>
        <v>10.078</v>
      </c>
      <c r="U569" s="8">
        <f t="shared" si="1"/>
        <v>0.033938</v>
      </c>
      <c r="V569" s="2">
        <f t="shared" si="2"/>
        <v>149</v>
      </c>
      <c r="W569" s="8">
        <f t="shared" si="3"/>
        <v>100</v>
      </c>
      <c r="X569" s="8">
        <f t="shared" si="4"/>
        <v>232</v>
      </c>
      <c r="Y569" s="8">
        <f t="shared" si="5"/>
        <v>177</v>
      </c>
      <c r="Z569" s="8">
        <f t="shared" si="6"/>
        <v>113</v>
      </c>
      <c r="AA569" s="8">
        <f t="shared" si="7"/>
        <v>332</v>
      </c>
      <c r="AB569" s="8">
        <f t="shared" si="8"/>
        <v>277</v>
      </c>
    </row>
    <row r="570" hidden="1">
      <c r="A570" s="2" t="s">
        <v>1468</v>
      </c>
      <c r="B570" s="8" t="str">
        <f>VLOOKUP(A570,'Food Encyclopedia'!$C$2:$K$999,3)&amp;","&amp;VLOOKUP(A570,'Food Encyclopedia'!$C$2:$K$999,4)&amp;","&amp;VLOOKUP(A570,'Food Encyclopedia'!$C$2:$K$999,5)&amp;","&amp;VLOOKUP(A570,'Food Encyclopedia'!$C$2:$K$999,6)</f>
        <v>mandarins, NA, NA, freeze-dried,Trader Joe's,Dried Fruit, Soft and Juicy Mandarins,Fruits</v>
      </c>
      <c r="C570" s="8" t="str">
        <f>VLOOKUP(A570,'Food Encyclopedia'!$C$2:$K$999,6)</f>
        <v>Fruits</v>
      </c>
      <c r="D570" s="8" t="str">
        <f>VLOOKUP(A570,'Food Encyclopedia'!$C$2:$K$999,7)</f>
        <v>Snack</v>
      </c>
      <c r="E570" s="8">
        <f>VLOOKUP(A570,'Absolute Total Monosaccharide C'!$E$2:$T$999,3)</f>
        <v>0.423106</v>
      </c>
      <c r="F570" s="8">
        <f>VLOOKUP(A570,'Absolute Total Monosaccharide C'!$E$2:$T$999,4)</f>
        <v>0.010142</v>
      </c>
      <c r="G570" s="8">
        <f>VLOOKUP(A570,'Absolute Total Monosaccharide C'!$E$2:$T$999,5)</f>
        <v>0.024668</v>
      </c>
      <c r="H570" s="8">
        <f>VLOOKUP(A570,'Absolute Total Monosaccharide C'!$E$2:$T$999,6)</f>
        <v>0.00106</v>
      </c>
      <c r="I570" s="110">
        <f>VLOOKUP(A570,'Absolute Total Monosaccharide C'!$E$2:$T$999,7)</f>
        <v>0.008778</v>
      </c>
      <c r="J570" s="8">
        <f>VLOOKUP(A570,'Absolute Total Monosaccharide C'!$E$2:$T$999,8)</f>
        <v>0</v>
      </c>
      <c r="K570" s="8">
        <f>VLOOKUP(A570,'Absolute Total Monosaccharide C'!$E$2:$T$999,9)</f>
        <v>0.002874</v>
      </c>
      <c r="L570" s="8">
        <f>VLOOKUP(A570,'Absolute Total Monosaccharide C'!$E$2:$T$999,10)</f>
        <v>0</v>
      </c>
      <c r="M570" s="8">
        <f>VLOOKUP(A570,'Absolute Total Monosaccharide C'!$E$2:$T$999,11)</f>
        <v>0.011766</v>
      </c>
      <c r="N570" s="8">
        <f>VLOOKUP(A570,'Absolute Total Monosaccharide C'!$E$2:$T$999,12)</f>
        <v>0</v>
      </c>
      <c r="O570" s="8">
        <f>VLOOKUP(A570,'Absolute Total Monosaccharide C'!$E$2:$T$999,13)</f>
        <v>0</v>
      </c>
      <c r="P570" s="8">
        <f>VLOOKUP(A570,'Absolute Total Monosaccharide C'!$E$2:$T$999,14)</f>
        <v>0.001307</v>
      </c>
      <c r="Q570" s="8">
        <f>VLOOKUP(A570,'Absolute Total Monosaccharide C'!$E$2:$T$999,15)</f>
        <v>0</v>
      </c>
      <c r="R570" s="8">
        <f>VLOOKUP(A570,'Absolute Total Monosaccharide C'!$E$2:$T$999,16)</f>
        <v>0.000167</v>
      </c>
      <c r="S570" s="110">
        <f>VLOOKUP(A570,'Absolute Total Monosaccharide C'!$E$2:$T$999,2)</f>
        <v>10.435</v>
      </c>
      <c r="U570" s="8">
        <f t="shared" si="1"/>
        <v>0.009838</v>
      </c>
      <c r="V570" s="2">
        <f t="shared" si="2"/>
        <v>520</v>
      </c>
      <c r="W570" s="8">
        <f t="shared" si="3"/>
        <v>400</v>
      </c>
      <c r="X570" s="8">
        <f t="shared" si="4"/>
        <v>584</v>
      </c>
      <c r="Y570" s="8">
        <f t="shared" si="5"/>
        <v>291</v>
      </c>
      <c r="Z570" s="8">
        <f t="shared" si="6"/>
        <v>67</v>
      </c>
      <c r="AA570" s="8">
        <f t="shared" si="7"/>
        <v>984</v>
      </c>
      <c r="AB570" s="8">
        <f t="shared" si="8"/>
        <v>691</v>
      </c>
    </row>
    <row r="571" hidden="1">
      <c r="A571" s="2" t="s">
        <v>1471</v>
      </c>
      <c r="B571" s="8" t="str">
        <f>VLOOKUP(A571,'Food Encyclopedia'!$C$2:$K$999,3)&amp;","&amp;VLOOKUP(A571,'Food Encyclopedia'!$C$2:$K$999,4)&amp;","&amp;VLOOKUP(A571,'Food Encyclopedia'!$C$2:$K$999,5)&amp;","&amp;VLOOKUP(A571,'Food Encyclopedia'!$C$2:$K$999,6)</f>
        <v>pineapple rings, NA, NA, freeze-dried,Trader Joe's,Dried Fruit, Unsulfured &amp; unsweetened Dried Pineapple Rings,Fruits</v>
      </c>
      <c r="C571" s="8" t="str">
        <f>VLOOKUP(A571,'Food Encyclopedia'!$C$2:$K$999,6)</f>
        <v>Fruits</v>
      </c>
      <c r="D571" s="8" t="str">
        <f>VLOOKUP(A571,'Food Encyclopedia'!$C$2:$K$999,7)</f>
        <v>Snack</v>
      </c>
      <c r="E571" s="8">
        <f>VLOOKUP(A571,'Absolute Total Monosaccharide C'!$E$2:$T$999,3)</f>
        <v>0.342084</v>
      </c>
      <c r="F571" s="8">
        <f>VLOOKUP(A571,'Absolute Total Monosaccharide C'!$E$2:$T$999,4)</f>
        <v>0.011858</v>
      </c>
      <c r="G571" s="8">
        <f>VLOOKUP(A571,'Absolute Total Monosaccharide C'!$E$2:$T$999,5)</f>
        <v>0.01402</v>
      </c>
      <c r="H571" s="8">
        <f>VLOOKUP(A571,'Absolute Total Monosaccharide C'!$E$2:$T$999,6)</f>
        <v>0.014324</v>
      </c>
      <c r="I571" s="110">
        <f>VLOOKUP(A571,'Absolute Total Monosaccharide C'!$E$2:$T$999,7)</f>
        <v>0.010257</v>
      </c>
      <c r="J571" s="8">
        <f>VLOOKUP(A571,'Absolute Total Monosaccharide C'!$E$2:$T$999,8)</f>
        <v>0</v>
      </c>
      <c r="K571" s="8">
        <f>VLOOKUP(A571,'Absolute Total Monosaccharide C'!$E$2:$T$999,9)</f>
        <v>0.00028</v>
      </c>
      <c r="L571" s="8">
        <f>VLOOKUP(A571,'Absolute Total Monosaccharide C'!$E$2:$T$999,10)</f>
        <v>0</v>
      </c>
      <c r="M571" s="8">
        <f>VLOOKUP(A571,'Absolute Total Monosaccharide C'!$E$2:$T$999,11)</f>
        <v>0.00296</v>
      </c>
      <c r="N571" s="8">
        <f>VLOOKUP(A571,'Absolute Total Monosaccharide C'!$E$2:$T$999,12)</f>
        <v>0</v>
      </c>
      <c r="O571" s="8">
        <f>VLOOKUP(A571,'Absolute Total Monosaccharide C'!$E$2:$T$999,13)</f>
        <v>0</v>
      </c>
      <c r="P571" s="8">
        <f>VLOOKUP(A571,'Absolute Total Monosaccharide C'!$E$2:$T$999,14)</f>
        <v>0.006786</v>
      </c>
      <c r="Q571" s="8">
        <f>VLOOKUP(A571,'Absolute Total Monosaccharide C'!$E$2:$T$999,15)</f>
        <v>0</v>
      </c>
      <c r="R571" s="8">
        <f>VLOOKUP(A571,'Absolute Total Monosaccharide C'!$E$2:$T$999,16)</f>
        <v>0.00037</v>
      </c>
      <c r="S571" s="110">
        <f>VLOOKUP(A571,'Absolute Total Monosaccharide C'!$E$2:$T$999,2)</f>
        <v>9.886</v>
      </c>
      <c r="U571" s="8">
        <f t="shared" si="1"/>
        <v>0.024581</v>
      </c>
      <c r="V571" s="2">
        <f t="shared" si="2"/>
        <v>257</v>
      </c>
      <c r="W571" s="8">
        <f t="shared" si="3"/>
        <v>350</v>
      </c>
      <c r="X571" s="8">
        <f t="shared" si="4"/>
        <v>124</v>
      </c>
      <c r="Y571" s="8">
        <f t="shared" si="5"/>
        <v>426</v>
      </c>
      <c r="Z571" s="8">
        <f t="shared" si="6"/>
        <v>491</v>
      </c>
      <c r="AA571" s="8">
        <f t="shared" si="7"/>
        <v>474</v>
      </c>
      <c r="AB571" s="8">
        <f t="shared" si="8"/>
        <v>776</v>
      </c>
    </row>
    <row r="572" hidden="1">
      <c r="A572" s="2" t="s">
        <v>1474</v>
      </c>
      <c r="B572" s="8" t="str">
        <f>VLOOKUP(A572,'Food Encyclopedia'!$C$2:$K$999,3)&amp;","&amp;VLOOKUP(A572,'Food Encyclopedia'!$C$2:$K$999,4)&amp;","&amp;VLOOKUP(A572,'Food Encyclopedia'!$C$2:$K$999,5)&amp;","&amp;VLOOKUP(A572,'Food Encyclopedia'!$C$2:$K$999,6)</f>
        <v>coconut strips, NA, NA, dried,Trader Joe's,Dried Fruit, Coconut Strips, lightly sweetened,Fruits</v>
      </c>
      <c r="C572" s="8" t="str">
        <f>VLOOKUP(A572,'Food Encyclopedia'!$C$2:$K$999,6)</f>
        <v>Fruits</v>
      </c>
      <c r="D572" s="8" t="str">
        <f>VLOOKUP(A572,'Food Encyclopedia'!$C$2:$K$999,7)</f>
        <v>Snack</v>
      </c>
      <c r="E572" s="8">
        <f>VLOOKUP(A572,'Absolute Total Monosaccharide C'!$E$2:$T$999,3)</f>
        <v>0.343762</v>
      </c>
      <c r="F572" s="8">
        <f>VLOOKUP(A572,'Absolute Total Monosaccharide C'!$E$2:$T$999,4)</f>
        <v>0.011252</v>
      </c>
      <c r="G572" s="8">
        <f>VLOOKUP(A572,'Absolute Total Monosaccharide C'!$E$2:$T$999,5)</f>
        <v>0.011302</v>
      </c>
      <c r="H572" s="8">
        <f>VLOOKUP(A572,'Absolute Total Monosaccharide C'!$E$2:$T$999,6)</f>
        <v>0</v>
      </c>
      <c r="I572" s="110">
        <f>VLOOKUP(A572,'Absolute Total Monosaccharide C'!$E$2:$T$999,7)</f>
        <v>0.001839</v>
      </c>
      <c r="J572" s="8">
        <f>VLOOKUP(A572,'Absolute Total Monosaccharide C'!$E$2:$T$999,8)</f>
        <v>0</v>
      </c>
      <c r="K572" s="8">
        <f>VLOOKUP(A572,'Absolute Total Monosaccharide C'!$E$2:$T$999,9)</f>
        <v>0.00039</v>
      </c>
      <c r="L572" s="8">
        <f>VLOOKUP(A572,'Absolute Total Monosaccharide C'!$E$2:$T$999,10)</f>
        <v>0</v>
      </c>
      <c r="M572" s="8">
        <f>VLOOKUP(A572,'Absolute Total Monosaccharide C'!$E$2:$T$999,11)</f>
        <v>0.000771</v>
      </c>
      <c r="N572" s="8">
        <f>VLOOKUP(A572,'Absolute Total Monosaccharide C'!$E$2:$T$999,12)</f>
        <v>0</v>
      </c>
      <c r="O572" s="8">
        <f>VLOOKUP(A572,'Absolute Total Monosaccharide C'!$E$2:$T$999,13)</f>
        <v>0</v>
      </c>
      <c r="P572" s="8">
        <f>VLOOKUP(A572,'Absolute Total Monosaccharide C'!$E$2:$T$999,14)</f>
        <v>0.027415</v>
      </c>
      <c r="Q572" s="8">
        <f>VLOOKUP(A572,'Absolute Total Monosaccharide C'!$E$2:$T$999,15)</f>
        <v>0</v>
      </c>
      <c r="R572" s="8">
        <f>VLOOKUP(A572,'Absolute Total Monosaccharide C'!$E$2:$T$999,16)</f>
        <v>0.000116</v>
      </c>
      <c r="S572" s="110">
        <f>VLOOKUP(A572,'Absolute Total Monosaccharide C'!$E$2:$T$999,2)</f>
        <v>10.087</v>
      </c>
      <c r="U572" s="8">
        <f t="shared" si="1"/>
        <v>0.001839</v>
      </c>
      <c r="V572" s="2">
        <f t="shared" si="2"/>
        <v>667</v>
      </c>
      <c r="W572" s="8">
        <f t="shared" si="3"/>
        <v>600</v>
      </c>
      <c r="X572" s="8">
        <f t="shared" si="4"/>
        <v>623</v>
      </c>
      <c r="Y572" s="8">
        <f t="shared" si="5"/>
        <v>482</v>
      </c>
      <c r="Z572" s="8">
        <f t="shared" si="6"/>
        <v>467</v>
      </c>
      <c r="AA572" s="8">
        <f t="shared" si="7"/>
        <v>1223</v>
      </c>
      <c r="AB572" s="8">
        <f t="shared" si="8"/>
        <v>1082</v>
      </c>
    </row>
    <row r="573" hidden="1">
      <c r="A573" s="2" t="s">
        <v>1477</v>
      </c>
      <c r="B573" s="8" t="str">
        <f>VLOOKUP(A573,'Food Encyclopedia'!$C$2:$K$999,3)&amp;","&amp;VLOOKUP(A573,'Food Encyclopedia'!$C$2:$K$999,4)&amp;","&amp;VLOOKUP(A573,'Food Encyclopedia'!$C$2:$K$999,5)&amp;","&amp;VLOOKUP(A573,'Food Encyclopedia'!$C$2:$K$999,6)</f>
        <v>orange slices, NA, NA, dried,Trader Joe's,Dried Fruit, sweetened dried orange slices,Fruits</v>
      </c>
      <c r="C573" s="8" t="str">
        <f>VLOOKUP(A573,'Food Encyclopedia'!$C$2:$K$999,6)</f>
        <v>Fruits</v>
      </c>
      <c r="D573" s="8" t="str">
        <f>VLOOKUP(A573,'Food Encyclopedia'!$C$2:$K$999,7)</f>
        <v>Snack</v>
      </c>
      <c r="E573" s="8">
        <f>VLOOKUP(A573,'Absolute Total Monosaccharide C'!$E$2:$T$999,3)</f>
        <v>0.502834</v>
      </c>
      <c r="F573" s="8">
        <f>VLOOKUP(A573,'Absolute Total Monosaccharide C'!$E$2:$T$999,4)</f>
        <v>0.00727</v>
      </c>
      <c r="G573" s="8">
        <f>VLOOKUP(A573,'Absolute Total Monosaccharide C'!$E$2:$T$999,5)</f>
        <v>0.027921</v>
      </c>
      <c r="H573" s="8">
        <f>VLOOKUP(A573,'Absolute Total Monosaccharide C'!$E$2:$T$999,6)</f>
        <v>0.00086</v>
      </c>
      <c r="I573" s="110">
        <f>VLOOKUP(A573,'Absolute Total Monosaccharide C'!$E$2:$T$999,7)</f>
        <v>0.00425</v>
      </c>
      <c r="J573" s="8">
        <f>VLOOKUP(A573,'Absolute Total Monosaccharide C'!$E$2:$T$999,8)</f>
        <v>0</v>
      </c>
      <c r="K573" s="8">
        <f>VLOOKUP(A573,'Absolute Total Monosaccharide C'!$E$2:$T$999,9)</f>
        <v>0.00149</v>
      </c>
      <c r="L573" s="8">
        <f>VLOOKUP(A573,'Absolute Total Monosaccharide C'!$E$2:$T$999,10)</f>
        <v>0</v>
      </c>
      <c r="M573" s="8">
        <f>VLOOKUP(A573,'Absolute Total Monosaccharide C'!$E$2:$T$999,11)</f>
        <v>0.006463</v>
      </c>
      <c r="N573" s="8">
        <f>VLOOKUP(A573,'Absolute Total Monosaccharide C'!$E$2:$T$999,12)</f>
        <v>0</v>
      </c>
      <c r="O573" s="8">
        <f>VLOOKUP(A573,'Absolute Total Monosaccharide C'!$E$2:$T$999,13)</f>
        <v>0</v>
      </c>
      <c r="P573" s="8">
        <f>VLOOKUP(A573,'Absolute Total Monosaccharide C'!$E$2:$T$999,14)</f>
        <v>0.002826</v>
      </c>
      <c r="Q573" s="8">
        <f>VLOOKUP(A573,'Absolute Total Monosaccharide C'!$E$2:$T$999,15)</f>
        <v>0</v>
      </c>
      <c r="R573" s="8">
        <f>VLOOKUP(A573,'Absolute Total Monosaccharide C'!$E$2:$T$999,16)</f>
        <v>0.000104</v>
      </c>
      <c r="S573" s="110">
        <f>VLOOKUP(A573,'Absolute Total Monosaccharide C'!$E$2:$T$999,2)</f>
        <v>9.795</v>
      </c>
      <c r="U573" s="8">
        <f t="shared" si="1"/>
        <v>0.00511</v>
      </c>
      <c r="V573" s="2">
        <f t="shared" si="2"/>
        <v>614</v>
      </c>
      <c r="W573" s="8">
        <f t="shared" si="3"/>
        <v>537</v>
      </c>
      <c r="X573" s="8">
        <f t="shared" si="4"/>
        <v>592</v>
      </c>
      <c r="Y573" s="8">
        <f t="shared" si="5"/>
        <v>377</v>
      </c>
      <c r="Z573" s="8">
        <f t="shared" si="6"/>
        <v>197</v>
      </c>
      <c r="AA573" s="8">
        <f t="shared" si="7"/>
        <v>1129</v>
      </c>
      <c r="AB573" s="8">
        <f t="shared" si="8"/>
        <v>914</v>
      </c>
    </row>
    <row r="574" hidden="1">
      <c r="A574" s="2" t="s">
        <v>1480</v>
      </c>
      <c r="B574" s="8" t="str">
        <f>VLOOKUP(A574,'Food Encyclopedia'!$C$2:$K$999,3)&amp;","&amp;VLOOKUP(A574,'Food Encyclopedia'!$C$2:$K$999,4)&amp;","&amp;VLOOKUP(A574,'Food Encyclopedia'!$C$2:$K$999,5)&amp;","&amp;VLOOKUP(A574,'Food Encyclopedia'!$C$2:$K$999,6)</f>
        <v>coconut chips, NA, NA, dried,Trader Joe's,Organic unsweetened coconut chips,Fruits</v>
      </c>
      <c r="C574" s="8" t="str">
        <f>VLOOKUP(A574,'Food Encyclopedia'!$C$2:$K$999,6)</f>
        <v>Fruits</v>
      </c>
      <c r="D574" s="8" t="str">
        <f>VLOOKUP(A574,'Food Encyclopedia'!$C$2:$K$999,7)</f>
        <v>Snack</v>
      </c>
      <c r="E574" s="8">
        <f>VLOOKUP(A574,'Absolute Total Monosaccharide C'!$E$2:$T$999,3)</f>
        <v>0.035392</v>
      </c>
      <c r="F574" s="8">
        <f>VLOOKUP(A574,'Absolute Total Monosaccharide C'!$E$2:$T$999,4)</f>
        <v>0.01315</v>
      </c>
      <c r="G574" s="8">
        <f>VLOOKUP(A574,'Absolute Total Monosaccharide C'!$E$2:$T$999,5)</f>
        <v>0.000628</v>
      </c>
      <c r="H574" s="8">
        <f>VLOOKUP(A574,'Absolute Total Monosaccharide C'!$E$2:$T$999,6)</f>
        <v>0</v>
      </c>
      <c r="I574" s="110">
        <f>VLOOKUP(A574,'Absolute Total Monosaccharide C'!$E$2:$T$999,7)</f>
        <v>0.003848</v>
      </c>
      <c r="J574" s="8">
        <f>VLOOKUP(A574,'Absolute Total Monosaccharide C'!$E$2:$T$999,8)</f>
        <v>0</v>
      </c>
      <c r="K574" s="8">
        <f>VLOOKUP(A574,'Absolute Total Monosaccharide C'!$E$2:$T$999,9)</f>
        <v>0.000554</v>
      </c>
      <c r="L574" s="8">
        <f>VLOOKUP(A574,'Absolute Total Monosaccharide C'!$E$2:$T$999,10)</f>
        <v>0</v>
      </c>
      <c r="M574" s="8">
        <f>VLOOKUP(A574,'Absolute Total Monosaccharide C'!$E$2:$T$999,11)</f>
        <v>0.001443</v>
      </c>
      <c r="N574" s="8">
        <f>VLOOKUP(A574,'Absolute Total Monosaccharide C'!$E$2:$T$999,12)</f>
        <v>0</v>
      </c>
      <c r="O574" s="8">
        <f>VLOOKUP(A574,'Absolute Total Monosaccharide C'!$E$2:$T$999,13)</f>
        <v>0</v>
      </c>
      <c r="P574" s="8">
        <f>VLOOKUP(A574,'Absolute Total Monosaccharide C'!$E$2:$T$999,14)</f>
        <v>0.075986</v>
      </c>
      <c r="Q574" s="8">
        <f>VLOOKUP(A574,'Absolute Total Monosaccharide C'!$E$2:$T$999,15)</f>
        <v>0</v>
      </c>
      <c r="R574" s="8">
        <f>VLOOKUP(A574,'Absolute Total Monosaccharide C'!$E$2:$T$999,16)</f>
        <v>0.000131</v>
      </c>
      <c r="S574" s="110">
        <f>VLOOKUP(A574,'Absolute Total Monosaccharide C'!$E$2:$T$999,2)</f>
        <v>10.177</v>
      </c>
      <c r="U574" s="8">
        <f t="shared" si="1"/>
        <v>0.003848</v>
      </c>
      <c r="V574" s="2">
        <f t="shared" si="2"/>
        <v>638</v>
      </c>
      <c r="W574" s="8">
        <f t="shared" si="3"/>
        <v>546</v>
      </c>
      <c r="X574" s="8">
        <f t="shared" si="4"/>
        <v>623</v>
      </c>
      <c r="Y574" s="8">
        <f t="shared" si="5"/>
        <v>455</v>
      </c>
      <c r="Z574" s="8">
        <f t="shared" si="6"/>
        <v>419</v>
      </c>
      <c r="AA574" s="8">
        <f t="shared" si="7"/>
        <v>1169</v>
      </c>
      <c r="AB574" s="8">
        <f t="shared" si="8"/>
        <v>1001</v>
      </c>
    </row>
    <row r="575" hidden="1">
      <c r="A575" s="2" t="s">
        <v>1483</v>
      </c>
      <c r="B575" s="8" t="str">
        <f>VLOOKUP(A575,'Food Encyclopedia'!$C$2:$K$999,3)&amp;","&amp;VLOOKUP(A575,'Food Encyclopedia'!$C$2:$K$999,4)&amp;","&amp;VLOOKUP(A575,'Food Encyclopedia'!$C$2:$K$999,5)&amp;","&amp;VLOOKUP(A575,'Food Encyclopedia'!$C$2:$K$999,6)</f>
        <v>watermelon, NA, NA, dried,Trader Joe's,Organic Watermelon Jerky,Fruits</v>
      </c>
      <c r="C575" s="8" t="str">
        <f>VLOOKUP(A575,'Food Encyclopedia'!$C$2:$K$999,6)</f>
        <v>Fruits</v>
      </c>
      <c r="D575" s="8" t="str">
        <f>VLOOKUP(A575,'Food Encyclopedia'!$C$2:$K$999,7)</f>
        <v>Snack</v>
      </c>
      <c r="E575" s="8">
        <f>VLOOKUP(A575,'Absolute Total Monosaccharide C'!$E$2:$T$999,3)</f>
        <v>0.301261</v>
      </c>
      <c r="F575" s="8">
        <f>VLOOKUP(A575,'Absolute Total Monosaccharide C'!$E$2:$T$999,4)</f>
        <v>0.005648</v>
      </c>
      <c r="G575" s="8">
        <f>VLOOKUP(A575,'Absolute Total Monosaccharide C'!$E$2:$T$999,5)</f>
        <v>0.074825</v>
      </c>
      <c r="H575" s="8">
        <f>VLOOKUP(A575,'Absolute Total Monosaccharide C'!$E$2:$T$999,6)</f>
        <v>0.003649</v>
      </c>
      <c r="I575" s="110">
        <f>VLOOKUP(A575,'Absolute Total Monosaccharide C'!$E$2:$T$999,7)</f>
        <v>0.004734</v>
      </c>
      <c r="J575" s="8">
        <f>VLOOKUP(A575,'Absolute Total Monosaccharide C'!$E$2:$T$999,8)</f>
        <v>0</v>
      </c>
      <c r="K575" s="8">
        <f>VLOOKUP(A575,'Absolute Total Monosaccharide C'!$E$2:$T$999,9)</f>
        <v>0.000673</v>
      </c>
      <c r="L575" s="8">
        <f>VLOOKUP(A575,'Absolute Total Monosaccharide C'!$E$2:$T$999,10)</f>
        <v>0</v>
      </c>
      <c r="M575" s="8">
        <f>VLOOKUP(A575,'Absolute Total Monosaccharide C'!$E$2:$T$999,11)</f>
        <v>0.008941</v>
      </c>
      <c r="N575" s="8">
        <f>VLOOKUP(A575,'Absolute Total Monosaccharide C'!$E$2:$T$999,12)</f>
        <v>0</v>
      </c>
      <c r="O575" s="8">
        <f>VLOOKUP(A575,'Absolute Total Monosaccharide C'!$E$2:$T$999,13)</f>
        <v>0</v>
      </c>
      <c r="P575" s="8">
        <f>VLOOKUP(A575,'Absolute Total Monosaccharide C'!$E$2:$T$999,14)</f>
        <v>0.004737</v>
      </c>
      <c r="Q575" s="8">
        <f>VLOOKUP(A575,'Absolute Total Monosaccharide C'!$E$2:$T$999,15)</f>
        <v>0</v>
      </c>
      <c r="R575" s="8">
        <f>VLOOKUP(A575,'Absolute Total Monosaccharide C'!$E$2:$T$999,16)</f>
        <v>0.000465</v>
      </c>
      <c r="S575" s="110">
        <f>VLOOKUP(A575,'Absolute Total Monosaccharide C'!$E$2:$T$999,2)</f>
        <v>9.944</v>
      </c>
      <c r="U575" s="8">
        <f t="shared" si="1"/>
        <v>0.008383</v>
      </c>
      <c r="V575" s="2">
        <f t="shared" si="2"/>
        <v>554</v>
      </c>
      <c r="W575" s="8">
        <f t="shared" si="3"/>
        <v>522</v>
      </c>
      <c r="X575" s="8">
        <f t="shared" si="4"/>
        <v>432</v>
      </c>
      <c r="Y575" s="8">
        <f t="shared" si="5"/>
        <v>344</v>
      </c>
      <c r="Z575" s="8">
        <f t="shared" si="6"/>
        <v>386</v>
      </c>
      <c r="AA575" s="8">
        <f t="shared" si="7"/>
        <v>954</v>
      </c>
      <c r="AB575" s="8">
        <f t="shared" si="8"/>
        <v>866</v>
      </c>
    </row>
    <row r="576" hidden="1">
      <c r="A576" s="2" t="s">
        <v>1566</v>
      </c>
      <c r="B576" s="8" t="str">
        <f>VLOOKUP(A576,'Food Encyclopedia'!$C$2:$K$999,3)&amp;","&amp;VLOOKUP(A576,'Food Encyclopedia'!$C$2:$K$999,4)&amp;","&amp;VLOOKUP(A576,'Food Encyclopedia'!$C$2:$K$999,5)&amp;","&amp;VLOOKUP(A576,'Food Encyclopedia'!$C$2:$K$999,6)</f>
        <v>soup, black bean vegetable, NA, canned,Amy's Organic Soups,,Beans, Peas, Legumes, Nuts, Seeds</v>
      </c>
      <c r="C576" s="8" t="str">
        <f>VLOOKUP(A576,'Food Encyclopedia'!$C$2:$K$999,6)</f>
        <v>Beans, Peas, Legumes, Nuts, Seeds</v>
      </c>
      <c r="D576" s="8" t="str">
        <f>VLOOKUP(A576,'Food Encyclopedia'!$C$2:$K$999,7)</f>
        <v>Soup</v>
      </c>
      <c r="E576" s="8">
        <f>VLOOKUP(A576,'Absolute Total Monosaccharide C'!$E$2:$T$999,3)</f>
        <v>0.531416</v>
      </c>
      <c r="F576" s="8">
        <f>VLOOKUP(A576,'Absolute Total Monosaccharide C'!$E$2:$T$999,4)</f>
        <v>0.040823</v>
      </c>
      <c r="G576" s="8">
        <f>VLOOKUP(A576,'Absolute Total Monosaccharide C'!$E$2:$T$999,5)</f>
        <v>0.020253</v>
      </c>
      <c r="H576" s="8">
        <f>VLOOKUP(A576,'Absolute Total Monosaccharide C'!$E$2:$T$999,6)</f>
        <v>0.014967</v>
      </c>
      <c r="I576" s="110">
        <f>VLOOKUP(A576,'Absolute Total Monosaccharide C'!$E$2:$T$999,7)</f>
        <v>0.042208</v>
      </c>
      <c r="J576" s="8">
        <f>VLOOKUP(A576,'Absolute Total Monosaccharide C'!$E$2:$T$999,8)</f>
        <v>0</v>
      </c>
      <c r="K576" s="8">
        <f>VLOOKUP(A576,'Absolute Total Monosaccharide C'!$E$2:$T$999,9)</f>
        <v>0.002086</v>
      </c>
      <c r="L576" s="8">
        <f>VLOOKUP(A576,'Absolute Total Monosaccharide C'!$E$2:$T$999,10)</f>
        <v>0</v>
      </c>
      <c r="M576" s="8">
        <f>VLOOKUP(A576,'Absolute Total Monosaccharide C'!$E$2:$T$999,11)</f>
        <v>0.012204</v>
      </c>
      <c r="N576" s="8">
        <f>VLOOKUP(A576,'Absolute Total Monosaccharide C'!$E$2:$T$999,12)</f>
        <v>0</v>
      </c>
      <c r="O576" s="8">
        <f>VLOOKUP(A576,'Absolute Total Monosaccharide C'!$E$2:$T$999,13)</f>
        <v>0</v>
      </c>
      <c r="P576" s="8">
        <f>VLOOKUP(A576,'Absolute Total Monosaccharide C'!$E$2:$T$999,14)</f>
        <v>0.004971</v>
      </c>
      <c r="Q576" s="8">
        <f>VLOOKUP(A576,'Absolute Total Monosaccharide C'!$E$2:$T$999,15)</f>
        <v>0</v>
      </c>
      <c r="R576" s="8">
        <f>VLOOKUP(A576,'Absolute Total Monosaccharide C'!$E$2:$T$999,16)</f>
        <v>0.001033</v>
      </c>
      <c r="S576" s="110">
        <f>VLOOKUP(A576,'Absolute Total Monosaccharide C'!$E$2:$T$999,2)</f>
        <v>9.776</v>
      </c>
      <c r="U576" s="8">
        <f t="shared" si="1"/>
        <v>0.057175</v>
      </c>
      <c r="V576" s="2">
        <f t="shared" si="2"/>
        <v>47</v>
      </c>
      <c r="W576" s="8">
        <f t="shared" si="3"/>
        <v>23</v>
      </c>
      <c r="X576" s="8">
        <f t="shared" si="4"/>
        <v>117</v>
      </c>
      <c r="Y576" s="8">
        <f t="shared" si="5"/>
        <v>283</v>
      </c>
      <c r="Z576" s="8">
        <f t="shared" si="6"/>
        <v>116</v>
      </c>
      <c r="AA576" s="8">
        <f t="shared" si="7"/>
        <v>140</v>
      </c>
      <c r="AB576" s="8">
        <f t="shared" si="8"/>
        <v>306</v>
      </c>
    </row>
    <row r="577" hidden="1">
      <c r="A577" s="2" t="s">
        <v>1569</v>
      </c>
      <c r="B577" s="8" t="str">
        <f>VLOOKUP(A577,'Food Encyclopedia'!$C$2:$K$999,3)&amp;","&amp;VLOOKUP(A577,'Food Encyclopedia'!$C$2:$K$999,4)&amp;","&amp;VLOOKUP(A577,'Food Encyclopedia'!$C$2:$K$999,5)&amp;","&amp;VLOOKUP(A577,'Food Encyclopedia'!$C$2:$K$999,6)</f>
        <v>soup, minestrone, NA, canned,Amy's Organic Soups,,Vegetables</v>
      </c>
      <c r="C577" s="8" t="str">
        <f>VLOOKUP(A577,'Food Encyclopedia'!$C$2:$K$999,6)</f>
        <v>Vegetables</v>
      </c>
      <c r="D577" s="8" t="str">
        <f>VLOOKUP(A577,'Food Encyclopedia'!$C$2:$K$999,7)</f>
        <v>Soup</v>
      </c>
      <c r="E577" s="8">
        <f>VLOOKUP(A577,'Absolute Total Monosaccharide C'!$E$2:$T$999,3)</f>
        <v>0.514282</v>
      </c>
      <c r="F577" s="8">
        <f>VLOOKUP(A577,'Absolute Total Monosaccharide C'!$E$2:$T$999,4)</f>
        <v>0.024288</v>
      </c>
      <c r="G577" s="8">
        <f>VLOOKUP(A577,'Absolute Total Monosaccharide C'!$E$2:$T$999,5)</f>
        <v>0.013637</v>
      </c>
      <c r="H577" s="8">
        <f>VLOOKUP(A577,'Absolute Total Monosaccharide C'!$E$2:$T$999,6)</f>
        <v>0.006964</v>
      </c>
      <c r="I577" s="110">
        <f>VLOOKUP(A577,'Absolute Total Monosaccharide C'!$E$2:$T$999,7)</f>
        <v>0.013293</v>
      </c>
      <c r="J577" s="8">
        <f>VLOOKUP(A577,'Absolute Total Monosaccharide C'!$E$2:$T$999,8)</f>
        <v>0</v>
      </c>
      <c r="K577" s="8">
        <f>VLOOKUP(A577,'Absolute Total Monosaccharide C'!$E$2:$T$999,9)</f>
        <v>0.001624</v>
      </c>
      <c r="L577" s="8">
        <f>VLOOKUP(A577,'Absolute Total Monosaccharide C'!$E$2:$T$999,10)</f>
        <v>0</v>
      </c>
      <c r="M577" s="8">
        <f>VLOOKUP(A577,'Absolute Total Monosaccharide C'!$E$2:$T$999,11)</f>
        <v>0.012799</v>
      </c>
      <c r="N577" s="8">
        <f>VLOOKUP(A577,'Absolute Total Monosaccharide C'!$E$2:$T$999,12)</f>
        <v>0</v>
      </c>
      <c r="O577" s="8">
        <f>VLOOKUP(A577,'Absolute Total Monosaccharide C'!$E$2:$T$999,13)</f>
        <v>0</v>
      </c>
      <c r="P577" s="8">
        <f>VLOOKUP(A577,'Absolute Total Monosaccharide C'!$E$2:$T$999,14)</f>
        <v>0.001443</v>
      </c>
      <c r="Q577" s="8">
        <f>VLOOKUP(A577,'Absolute Total Monosaccharide C'!$E$2:$T$999,15)</f>
        <v>0</v>
      </c>
      <c r="R577" s="8">
        <f>VLOOKUP(A577,'Absolute Total Monosaccharide C'!$E$2:$T$999,16)</f>
        <v>0.001142</v>
      </c>
      <c r="S577" s="110">
        <f>VLOOKUP(A577,'Absolute Total Monosaccharide C'!$E$2:$T$999,2)</f>
        <v>9.586</v>
      </c>
      <c r="U577" s="8">
        <f t="shared" si="1"/>
        <v>0.020257</v>
      </c>
      <c r="V577" s="2">
        <f t="shared" si="2"/>
        <v>335</v>
      </c>
      <c r="W577" s="8">
        <f t="shared" si="3"/>
        <v>266</v>
      </c>
      <c r="X577" s="8">
        <f t="shared" si="4"/>
        <v>312</v>
      </c>
      <c r="Y577" s="8">
        <f t="shared" si="5"/>
        <v>278</v>
      </c>
      <c r="Z577" s="8">
        <f t="shared" si="6"/>
        <v>173</v>
      </c>
      <c r="AA577" s="8">
        <f t="shared" si="7"/>
        <v>578</v>
      </c>
      <c r="AB577" s="8">
        <f t="shared" si="8"/>
        <v>544</v>
      </c>
    </row>
    <row r="578" hidden="1">
      <c r="A578" s="2" t="s">
        <v>1571</v>
      </c>
      <c r="B578" s="8" t="str">
        <f>VLOOKUP(A578,'Food Encyclopedia'!$C$2:$K$999,3)&amp;","&amp;VLOOKUP(A578,'Food Encyclopedia'!$C$2:$K$999,4)&amp;","&amp;VLOOKUP(A578,'Food Encyclopedia'!$C$2:$K$999,5)&amp;","&amp;VLOOKUP(A578,'Food Encyclopedia'!$C$2:$K$999,6)</f>
        <v>soup, quinoa,kale,red lentil, NA, canned,Amy's Organic Soups,,Vegetables</v>
      </c>
      <c r="C578" s="8" t="str">
        <f>VLOOKUP(A578,'Food Encyclopedia'!$C$2:$K$999,6)</f>
        <v>Vegetables</v>
      </c>
      <c r="D578" s="8" t="str">
        <f>VLOOKUP(A578,'Food Encyclopedia'!$C$2:$K$999,7)</f>
        <v>Soup</v>
      </c>
      <c r="E578" s="8">
        <f>VLOOKUP(A578,'Absolute Total Monosaccharide C'!$E$2:$T$999,3)</f>
        <v>0.471493</v>
      </c>
      <c r="F578" s="8">
        <f>VLOOKUP(A578,'Absolute Total Monosaccharide C'!$E$2:$T$999,4)</f>
        <v>0.024386</v>
      </c>
      <c r="G578" s="8">
        <f>VLOOKUP(A578,'Absolute Total Monosaccharide C'!$E$2:$T$999,5)</f>
        <v>0.017829</v>
      </c>
      <c r="H578" s="8">
        <f>VLOOKUP(A578,'Absolute Total Monosaccharide C'!$E$2:$T$999,6)</f>
        <v>0.004347</v>
      </c>
      <c r="I578" s="110">
        <f>VLOOKUP(A578,'Absolute Total Monosaccharide C'!$E$2:$T$999,7)</f>
        <v>0.015371</v>
      </c>
      <c r="J578" s="8">
        <f>VLOOKUP(A578,'Absolute Total Monosaccharide C'!$E$2:$T$999,8)</f>
        <v>0</v>
      </c>
      <c r="K578" s="8">
        <f>VLOOKUP(A578,'Absolute Total Monosaccharide C'!$E$2:$T$999,9)</f>
        <v>0.00246</v>
      </c>
      <c r="L578" s="8">
        <f>VLOOKUP(A578,'Absolute Total Monosaccharide C'!$E$2:$T$999,10)</f>
        <v>0</v>
      </c>
      <c r="M578" s="8">
        <f>VLOOKUP(A578,'Absolute Total Monosaccharide C'!$E$2:$T$999,11)</f>
        <v>0.016751</v>
      </c>
      <c r="N578" s="8">
        <f>VLOOKUP(A578,'Absolute Total Monosaccharide C'!$E$2:$T$999,12)</f>
        <v>0</v>
      </c>
      <c r="O578" s="8">
        <f>VLOOKUP(A578,'Absolute Total Monosaccharide C'!$E$2:$T$999,13)</f>
        <v>0</v>
      </c>
      <c r="P578" s="8">
        <f>VLOOKUP(A578,'Absolute Total Monosaccharide C'!$E$2:$T$999,14)</f>
        <v>0.001701</v>
      </c>
      <c r="Q578" s="8">
        <f>VLOOKUP(A578,'Absolute Total Monosaccharide C'!$E$2:$T$999,15)</f>
        <v>0</v>
      </c>
      <c r="R578" s="8">
        <f>VLOOKUP(A578,'Absolute Total Monosaccharide C'!$E$2:$T$999,16)</f>
        <v>0.001675</v>
      </c>
      <c r="S578" s="110">
        <f>VLOOKUP(A578,'Absolute Total Monosaccharide C'!$E$2:$T$999,2)</f>
        <v>10.288</v>
      </c>
      <c r="U578" s="8">
        <f t="shared" si="1"/>
        <v>0.019718</v>
      </c>
      <c r="V578" s="2">
        <f t="shared" si="2"/>
        <v>346</v>
      </c>
      <c r="W578" s="8">
        <f t="shared" si="3"/>
        <v>225</v>
      </c>
      <c r="X578" s="8">
        <f t="shared" si="4"/>
        <v>404</v>
      </c>
      <c r="Y578" s="8">
        <f t="shared" si="5"/>
        <v>192</v>
      </c>
      <c r="Z578" s="8">
        <f t="shared" si="6"/>
        <v>93</v>
      </c>
      <c r="AA578" s="8">
        <f t="shared" si="7"/>
        <v>629</v>
      </c>
      <c r="AB578" s="8">
        <f t="shared" si="8"/>
        <v>417</v>
      </c>
    </row>
    <row r="579" hidden="1">
      <c r="A579" s="2" t="s">
        <v>1573</v>
      </c>
      <c r="B579" s="8" t="str">
        <f>VLOOKUP(A579,'Food Encyclopedia'!$C$2:$K$999,3)&amp;","&amp;VLOOKUP(A579,'Food Encyclopedia'!$C$2:$K$999,4)&amp;","&amp;VLOOKUP(A579,'Food Encyclopedia'!$C$2:$K$999,5)&amp;","&amp;VLOOKUP(A579,'Food Encyclopedia'!$C$2:$K$999,6)</f>
        <v>soup, split pea, NA, canned,Amy's Organic Soups,,Beans, Peas, Legumes, Nuts, Seeds</v>
      </c>
      <c r="C579" s="8" t="str">
        <f>VLOOKUP(A579,'Food Encyclopedia'!$C$2:$K$999,6)</f>
        <v>Beans, Peas, Legumes, Nuts, Seeds</v>
      </c>
      <c r="D579" s="8" t="str">
        <f>VLOOKUP(A579,'Food Encyclopedia'!$C$2:$K$999,7)</f>
        <v>Soup</v>
      </c>
      <c r="E579" s="8">
        <f>VLOOKUP(A579,'Absolute Total Monosaccharide C'!$E$2:$T$999,3)</f>
        <v>0.528045</v>
      </c>
      <c r="F579" s="8">
        <f>VLOOKUP(A579,'Absolute Total Monosaccharide C'!$E$2:$T$999,4)</f>
        <v>0.042322</v>
      </c>
      <c r="G579" s="8">
        <f>VLOOKUP(A579,'Absolute Total Monosaccharide C'!$E$2:$T$999,5)</f>
        <v>0.014601</v>
      </c>
      <c r="H579" s="8">
        <f>VLOOKUP(A579,'Absolute Total Monosaccharide C'!$E$2:$T$999,6)</f>
        <v>0.002555</v>
      </c>
      <c r="I579" s="110">
        <f>VLOOKUP(A579,'Absolute Total Monosaccharide C'!$E$2:$T$999,7)</f>
        <v>0.032705</v>
      </c>
      <c r="J579" s="8">
        <f>VLOOKUP(A579,'Absolute Total Monosaccharide C'!$E$2:$T$999,8)</f>
        <v>0</v>
      </c>
      <c r="K579" s="8">
        <f>VLOOKUP(A579,'Absolute Total Monosaccharide C'!$E$2:$T$999,9)</f>
        <v>0.001619</v>
      </c>
      <c r="L579" s="8">
        <f>VLOOKUP(A579,'Absolute Total Monosaccharide C'!$E$2:$T$999,10)</f>
        <v>0</v>
      </c>
      <c r="M579" s="8">
        <f>VLOOKUP(A579,'Absolute Total Monosaccharide C'!$E$2:$T$999,11)</f>
        <v>0.01005</v>
      </c>
      <c r="N579" s="8">
        <f>VLOOKUP(A579,'Absolute Total Monosaccharide C'!$E$2:$T$999,12)</f>
        <v>0</v>
      </c>
      <c r="O579" s="8">
        <f>VLOOKUP(A579,'Absolute Total Monosaccharide C'!$E$2:$T$999,13)</f>
        <v>0</v>
      </c>
      <c r="P579" s="111">
        <f>VLOOKUP(A579,'Absolute Total Monosaccharide C'!$E$2:$T$999,14)</f>
        <v>0.0000347</v>
      </c>
      <c r="Q579" s="8">
        <f>VLOOKUP(A579,'Absolute Total Monosaccharide C'!$E$2:$T$999,15)</f>
        <v>0</v>
      </c>
      <c r="R579" s="8">
        <f>VLOOKUP(A579,'Absolute Total Monosaccharide C'!$E$2:$T$999,16)</f>
        <v>0.001606</v>
      </c>
      <c r="S579" s="110">
        <f>VLOOKUP(A579,'Absolute Total Monosaccharide C'!$E$2:$T$999,2)</f>
        <v>9.9</v>
      </c>
      <c r="U579" s="8">
        <f t="shared" si="1"/>
        <v>0.03526</v>
      </c>
      <c r="V579" s="2">
        <f t="shared" si="2"/>
        <v>140</v>
      </c>
      <c r="W579" s="8">
        <f t="shared" si="3"/>
        <v>45</v>
      </c>
      <c r="X579" s="8">
        <f t="shared" si="4"/>
        <v>492</v>
      </c>
      <c r="Y579" s="8">
        <f t="shared" si="5"/>
        <v>323</v>
      </c>
      <c r="Z579" s="8">
        <f t="shared" si="6"/>
        <v>174</v>
      </c>
      <c r="AA579" s="8">
        <f t="shared" si="7"/>
        <v>537</v>
      </c>
      <c r="AB579" s="8">
        <f t="shared" si="8"/>
        <v>368</v>
      </c>
    </row>
    <row r="580" hidden="1">
      <c r="A580" s="2" t="s">
        <v>1575</v>
      </c>
      <c r="B580" s="8" t="str">
        <f>VLOOKUP(A580,'Food Encyclopedia'!$C$2:$K$999,3)&amp;","&amp;VLOOKUP(A580,'Food Encyclopedia'!$C$2:$K$999,4)&amp;","&amp;VLOOKUP(A580,'Food Encyclopedia'!$C$2:$K$999,5)&amp;","&amp;VLOOKUP(A580,'Food Encyclopedia'!$C$2:$K$999,6)</f>
        <v>soup, vegetable, NA, canned,Amy's Organic Soups,French Country Vegetable,Vegetables</v>
      </c>
      <c r="C580" s="8" t="str">
        <f>VLOOKUP(A580,'Food Encyclopedia'!$C$2:$K$999,6)</f>
        <v>Vegetables</v>
      </c>
      <c r="D580" s="8" t="str">
        <f>VLOOKUP(A580,'Food Encyclopedia'!$C$2:$K$999,7)</f>
        <v>Soup</v>
      </c>
      <c r="E580" s="8">
        <f>VLOOKUP(A580,'Absolute Total Monosaccharide C'!$E$2:$T$999,3)</f>
        <v>0.493519</v>
      </c>
      <c r="F580" s="8">
        <f>VLOOKUP(A580,'Absolute Total Monosaccharide C'!$E$2:$T$999,4)</f>
        <v>0.018107</v>
      </c>
      <c r="G580" s="8">
        <f>VLOOKUP(A580,'Absolute Total Monosaccharide C'!$E$2:$T$999,5)</f>
        <v>0.005088</v>
      </c>
      <c r="H580" s="8">
        <f>VLOOKUP(A580,'Absolute Total Monosaccharide C'!$E$2:$T$999,6)</f>
        <v>0.007358</v>
      </c>
      <c r="I580" s="110">
        <f>VLOOKUP(A580,'Absolute Total Monosaccharide C'!$E$2:$T$999,7)</f>
        <v>0.022253</v>
      </c>
      <c r="J580" s="8">
        <f>VLOOKUP(A580,'Absolute Total Monosaccharide C'!$E$2:$T$999,8)</f>
        <v>0</v>
      </c>
      <c r="K580" s="8">
        <f>VLOOKUP(A580,'Absolute Total Monosaccharide C'!$E$2:$T$999,9)</f>
        <v>0.00145</v>
      </c>
      <c r="L580" s="8">
        <f>VLOOKUP(A580,'Absolute Total Monosaccharide C'!$E$2:$T$999,10)</f>
        <v>0</v>
      </c>
      <c r="M580" s="8">
        <f>VLOOKUP(A580,'Absolute Total Monosaccharide C'!$E$2:$T$999,11)</f>
        <v>0.012063</v>
      </c>
      <c r="N580" s="8">
        <f>VLOOKUP(A580,'Absolute Total Monosaccharide C'!$E$2:$T$999,12)</f>
        <v>0</v>
      </c>
      <c r="O580" s="8">
        <f>VLOOKUP(A580,'Absolute Total Monosaccharide C'!$E$2:$T$999,13)</f>
        <v>0</v>
      </c>
      <c r="P580" s="8">
        <f>VLOOKUP(A580,'Absolute Total Monosaccharide C'!$E$2:$T$999,14)</f>
        <v>0.003563</v>
      </c>
      <c r="Q580" s="8">
        <f>VLOOKUP(A580,'Absolute Total Monosaccharide C'!$E$2:$T$999,15)</f>
        <v>0</v>
      </c>
      <c r="R580" s="8">
        <f>VLOOKUP(A580,'Absolute Total Monosaccharide C'!$E$2:$T$999,16)</f>
        <v>0.001031</v>
      </c>
      <c r="S580" s="110">
        <f>VLOOKUP(A580,'Absolute Total Monosaccharide C'!$E$2:$T$999,2)</f>
        <v>10.123</v>
      </c>
      <c r="U580" s="8">
        <f t="shared" si="1"/>
        <v>0.029611</v>
      </c>
      <c r="V580" s="2">
        <f t="shared" si="2"/>
        <v>190</v>
      </c>
      <c r="W580" s="8">
        <f t="shared" si="3"/>
        <v>123</v>
      </c>
      <c r="X580" s="8">
        <f t="shared" si="4"/>
        <v>299</v>
      </c>
      <c r="Y580" s="8">
        <f t="shared" si="5"/>
        <v>285</v>
      </c>
      <c r="Z580" s="8">
        <f t="shared" si="6"/>
        <v>205</v>
      </c>
      <c r="AA580" s="8">
        <f t="shared" si="7"/>
        <v>422</v>
      </c>
      <c r="AB580" s="8">
        <f t="shared" si="8"/>
        <v>408</v>
      </c>
    </row>
    <row r="581" hidden="1">
      <c r="A581" s="2" t="s">
        <v>1585</v>
      </c>
      <c r="B581" s="8" t="str">
        <f>VLOOKUP(A581,'Food Encyclopedia'!$C$2:$K$999,3)&amp;","&amp;VLOOKUP(A581,'Food Encyclopedia'!$C$2:$K$999,4)&amp;","&amp;VLOOKUP(A581,'Food Encyclopedia'!$C$2:$K$999,5)&amp;","&amp;VLOOKUP(A581,'Food Encyclopedia'!$C$2:$K$999,6)</f>
        <v>bread, sprouted wheat, NA, fresh,Alvarado St. Bakery,Whole Wheat Bread,Grain Products</v>
      </c>
      <c r="C581" s="8" t="str">
        <f>VLOOKUP(A581,'Food Encyclopedia'!$C$2:$K$999,6)</f>
        <v>Grain Products</v>
      </c>
      <c r="D581" s="8" t="str">
        <f>VLOOKUP(A581,'Food Encyclopedia'!$C$2:$K$999,7)</f>
        <v>Bread</v>
      </c>
      <c r="E581" s="8" t="str">
        <f>VLOOKUP(A581,'Absolute Total Monosaccharide C'!$E$2:$T$999,3)</f>
        <v/>
      </c>
      <c r="F581" s="8" t="str">
        <f>VLOOKUP(A581,'Absolute Total Monosaccharide C'!$E$2:$T$999,4)</f>
        <v/>
      </c>
      <c r="G581" s="8" t="str">
        <f>VLOOKUP(A581,'Absolute Total Monosaccharide C'!$E$2:$T$999,5)</f>
        <v/>
      </c>
      <c r="H581" s="8" t="str">
        <f>VLOOKUP(A581,'Absolute Total Monosaccharide C'!$E$2:$T$999,6)</f>
        <v/>
      </c>
      <c r="I581" s="110" t="str">
        <f>VLOOKUP(A581,'Absolute Total Monosaccharide C'!$E$2:$T$999,7)</f>
        <v/>
      </c>
      <c r="J581" s="8" t="str">
        <f>VLOOKUP(A581,'Absolute Total Monosaccharide C'!$E$2:$T$999,8)</f>
        <v/>
      </c>
      <c r="K581" s="8" t="str">
        <f>VLOOKUP(A581,'Absolute Total Monosaccharide C'!$E$2:$T$999,9)</f>
        <v/>
      </c>
      <c r="L581" s="8" t="str">
        <f>VLOOKUP(A581,'Absolute Total Monosaccharide C'!$E$2:$T$999,10)</f>
        <v/>
      </c>
      <c r="M581" s="8" t="str">
        <f>VLOOKUP(A581,'Absolute Total Monosaccharide C'!$E$2:$T$999,11)</f>
        <v/>
      </c>
      <c r="N581" s="8" t="str">
        <f>VLOOKUP(A581,'Absolute Total Monosaccharide C'!$E$2:$T$999,12)</f>
        <v/>
      </c>
      <c r="O581" s="8" t="str">
        <f>VLOOKUP(A581,'Absolute Total Monosaccharide C'!$E$2:$T$999,13)</f>
        <v/>
      </c>
      <c r="P581" s="8" t="str">
        <f>VLOOKUP(A581,'Absolute Total Monosaccharide C'!$E$2:$T$999,14)</f>
        <v/>
      </c>
      <c r="Q581" s="8" t="str">
        <f>VLOOKUP(A581,'Absolute Total Monosaccharide C'!$E$2:$T$999,15)</f>
        <v/>
      </c>
      <c r="R581" s="8" t="str">
        <f>VLOOKUP(A581,'Absolute Total Monosaccharide C'!$E$2:$T$999,16)</f>
        <v/>
      </c>
      <c r="S581" s="110" t="str">
        <f>VLOOKUP(A581,'Absolute Total Monosaccharide C'!$E$2:$T$999,2)</f>
        <v/>
      </c>
      <c r="U581" s="8">
        <f t="shared" si="1"/>
        <v>0</v>
      </c>
      <c r="V581" s="2">
        <f t="shared" si="2"/>
        <v>683</v>
      </c>
      <c r="W581" s="8" t="str">
        <f t="shared" si="3"/>
        <v>#N/A</v>
      </c>
      <c r="X581" s="8">
        <f t="shared" si="4"/>
        <v>623</v>
      </c>
      <c r="Y581" s="8">
        <f t="shared" si="5"/>
        <v>589</v>
      </c>
      <c r="Z581" s="8">
        <f t="shared" si="6"/>
        <v>624</v>
      </c>
      <c r="AA581" s="8" t="str">
        <f t="shared" si="7"/>
        <v>#N/A</v>
      </c>
      <c r="AB581" s="8" t="str">
        <f t="shared" si="8"/>
        <v>#N/A</v>
      </c>
    </row>
    <row r="582" hidden="1">
      <c r="A582" s="2" t="s">
        <v>1618</v>
      </c>
      <c r="B582" s="8" t="str">
        <f>VLOOKUP(A582,'Food Encyclopedia'!$C$2:$K$999,3)&amp;","&amp;VLOOKUP(A582,'Food Encyclopedia'!$C$2:$K$999,4)&amp;","&amp;VLOOKUP(A582,'Food Encyclopedia'!$C$2:$K$999,5)&amp;","&amp;VLOOKUP(A582,'Food Encyclopedia'!$C$2:$K$999,6)</f>
        <v>cherry, NA, whole, frozen,Woodstock,Organic Dark Sweet Cherries,Fruits</v>
      </c>
      <c r="C582" s="8" t="str">
        <f>VLOOKUP(A582,'Food Encyclopedia'!$C$2:$K$999,6)</f>
        <v>Fruits</v>
      </c>
      <c r="D582" s="8" t="str">
        <f>VLOOKUP(A582,'Food Encyclopedia'!$C$2:$K$999,7)</f>
        <v>Fruit</v>
      </c>
      <c r="E582" s="8">
        <f>VLOOKUP(A582,'Absolute Total Monosaccharide C'!$E$2:$T$999,3)</f>
        <v>0.327292</v>
      </c>
      <c r="F582" s="8">
        <f>VLOOKUP(A582,'Absolute Total Monosaccharide C'!$E$2:$T$999,4)</f>
        <v>0.010877</v>
      </c>
      <c r="G582" s="8">
        <f>VLOOKUP(A582,'Absolute Total Monosaccharide C'!$E$2:$T$999,5)</f>
        <v>0.017945</v>
      </c>
      <c r="H582" s="8">
        <f>VLOOKUP(A582,'Absolute Total Monosaccharide C'!$E$2:$T$999,6)</f>
        <v>0.00339</v>
      </c>
      <c r="I582" s="110">
        <f>VLOOKUP(A582,'Absolute Total Monosaccharide C'!$E$2:$T$999,7)</f>
        <v>0.019763</v>
      </c>
      <c r="J582" s="8">
        <f>VLOOKUP(A582,'Absolute Total Monosaccharide C'!$E$2:$T$999,8)</f>
        <v>0</v>
      </c>
      <c r="K582" s="8">
        <f>VLOOKUP(A582,'Absolute Total Monosaccharide C'!$E$2:$T$999,9)</f>
        <v>0.004838</v>
      </c>
      <c r="L582" s="8">
        <f>VLOOKUP(A582,'Absolute Total Monosaccharide C'!$E$2:$T$999,10)</f>
        <v>0</v>
      </c>
      <c r="M582" s="8">
        <f>VLOOKUP(A582,'Absolute Total Monosaccharide C'!$E$2:$T$999,11)</f>
        <v>0.019541</v>
      </c>
      <c r="N582" s="8">
        <f>VLOOKUP(A582,'Absolute Total Monosaccharide C'!$E$2:$T$999,12)</f>
        <v>0</v>
      </c>
      <c r="O582" s="8">
        <f>VLOOKUP(A582,'Absolute Total Monosaccharide C'!$E$2:$T$999,13)</f>
        <v>0</v>
      </c>
      <c r="P582" s="8">
        <f>VLOOKUP(A582,'Absolute Total Monosaccharide C'!$E$2:$T$999,14)</f>
        <v>0.002658</v>
      </c>
      <c r="Q582" s="8">
        <f>VLOOKUP(A582,'Absolute Total Monosaccharide C'!$E$2:$T$999,15)</f>
        <v>0</v>
      </c>
      <c r="R582" s="8">
        <f>VLOOKUP(A582,'Absolute Total Monosaccharide C'!$E$2:$T$999,16)</f>
        <v>0.000379</v>
      </c>
      <c r="S582" s="110">
        <f>VLOOKUP(A582,'Absolute Total Monosaccharide C'!$E$2:$T$999,2)</f>
        <v>9.854</v>
      </c>
      <c r="U582" s="8">
        <f t="shared" si="1"/>
        <v>0.023153</v>
      </c>
      <c r="V582" s="2">
        <f t="shared" si="2"/>
        <v>284</v>
      </c>
      <c r="W582" s="8">
        <f t="shared" si="3"/>
        <v>154</v>
      </c>
      <c r="X582" s="8">
        <f t="shared" si="4"/>
        <v>440</v>
      </c>
      <c r="Y582" s="8">
        <f t="shared" si="5"/>
        <v>144</v>
      </c>
      <c r="Z582" s="8">
        <f t="shared" si="6"/>
        <v>23</v>
      </c>
      <c r="AA582" s="8">
        <f t="shared" si="7"/>
        <v>594</v>
      </c>
      <c r="AB582" s="8">
        <f t="shared" si="8"/>
        <v>298</v>
      </c>
    </row>
    <row r="583" hidden="1">
      <c r="A583" s="2" t="s">
        <v>1622</v>
      </c>
      <c r="B583" s="8" t="str">
        <f>VLOOKUP(A583,'Food Encyclopedia'!$C$2:$K$999,3)&amp;","&amp;VLOOKUP(A583,'Food Encyclopedia'!$C$2:$K$999,4)&amp;","&amp;VLOOKUP(A583,'Food Encyclopedia'!$C$2:$K$999,5)&amp;","&amp;VLOOKUP(A583,'Food Encyclopedia'!$C$2:$K$999,6)</f>
        <v>mango, NA, flesh, frozen,Woodstock,Organic Diced Mangoes,Fruits</v>
      </c>
      <c r="C583" s="8" t="str">
        <f>VLOOKUP(A583,'Food Encyclopedia'!$C$2:$K$999,6)</f>
        <v>Fruits</v>
      </c>
      <c r="D583" s="8" t="str">
        <f>VLOOKUP(A583,'Food Encyclopedia'!$C$2:$K$999,7)</f>
        <v>Fruit</v>
      </c>
      <c r="E583" s="8">
        <f>VLOOKUP(A583,'Absolute Total Monosaccharide C'!$E$2:$T$999,3)</f>
        <v>0.506117</v>
      </c>
      <c r="F583" s="8">
        <f>VLOOKUP(A583,'Absolute Total Monosaccharide C'!$E$2:$T$999,4)</f>
        <v>0.007318</v>
      </c>
      <c r="G583" s="8">
        <f>VLOOKUP(A583,'Absolute Total Monosaccharide C'!$E$2:$T$999,5)</f>
        <v>0.014982</v>
      </c>
      <c r="H583" s="8">
        <f>VLOOKUP(A583,'Absolute Total Monosaccharide C'!$E$2:$T$999,6)</f>
        <v>0.004124</v>
      </c>
      <c r="I583" s="110">
        <f>VLOOKUP(A583,'Absolute Total Monosaccharide C'!$E$2:$T$999,7)</f>
        <v>0.009214</v>
      </c>
      <c r="J583" s="8">
        <f>VLOOKUP(A583,'Absolute Total Monosaccharide C'!$E$2:$T$999,8)</f>
        <v>0</v>
      </c>
      <c r="K583" s="8">
        <f>VLOOKUP(A583,'Absolute Total Monosaccharide C'!$E$2:$T$999,9)</f>
        <v>0.001125</v>
      </c>
      <c r="L583" s="8">
        <f>VLOOKUP(A583,'Absolute Total Monosaccharide C'!$E$2:$T$999,10)</f>
        <v>0</v>
      </c>
      <c r="M583" s="8">
        <f>VLOOKUP(A583,'Absolute Total Monosaccharide C'!$E$2:$T$999,11)</f>
        <v>0.01295</v>
      </c>
      <c r="N583" s="8">
        <f>VLOOKUP(A583,'Absolute Total Monosaccharide C'!$E$2:$T$999,12)</f>
        <v>0</v>
      </c>
      <c r="O583" s="8">
        <f>VLOOKUP(A583,'Absolute Total Monosaccharide C'!$E$2:$T$999,13)</f>
        <v>0</v>
      </c>
      <c r="P583" s="8">
        <f>VLOOKUP(A583,'Absolute Total Monosaccharide C'!$E$2:$T$999,14)</f>
        <v>0.001769</v>
      </c>
      <c r="Q583" s="8">
        <f>VLOOKUP(A583,'Absolute Total Monosaccharide C'!$E$2:$T$999,15)</f>
        <v>0</v>
      </c>
      <c r="R583" s="8">
        <f>VLOOKUP(A583,'Absolute Total Monosaccharide C'!$E$2:$T$999,16)</f>
        <v>0.000323</v>
      </c>
      <c r="S583" s="110">
        <f>VLOOKUP(A583,'Absolute Total Monosaccharide C'!$E$2:$T$999,2)</f>
        <v>10.004</v>
      </c>
      <c r="U583" s="8">
        <f t="shared" si="1"/>
        <v>0.013338</v>
      </c>
      <c r="V583" s="2">
        <f t="shared" si="2"/>
        <v>447</v>
      </c>
      <c r="W583" s="8">
        <f t="shared" si="3"/>
        <v>386</v>
      </c>
      <c r="X583" s="8">
        <f t="shared" si="4"/>
        <v>416</v>
      </c>
      <c r="Y583" s="8">
        <f t="shared" si="5"/>
        <v>272</v>
      </c>
      <c r="Z583" s="8">
        <f t="shared" si="6"/>
        <v>284</v>
      </c>
      <c r="AA583" s="8">
        <f t="shared" si="7"/>
        <v>802</v>
      </c>
      <c r="AB583" s="8">
        <f t="shared" si="8"/>
        <v>658</v>
      </c>
    </row>
    <row r="584" hidden="1">
      <c r="A584" s="2" t="s">
        <v>1625</v>
      </c>
      <c r="B584" s="8" t="str">
        <f>VLOOKUP(A584,'Food Encyclopedia'!$C$2:$K$999,3)&amp;","&amp;VLOOKUP(A584,'Food Encyclopedia'!$C$2:$K$999,4)&amp;","&amp;VLOOKUP(A584,'Food Encyclopedia'!$C$2:$K$999,5)&amp;","&amp;VLOOKUP(A584,'Food Encyclopedia'!$C$2:$K$999,6)</f>
        <v>peach, NA, flesh, frozen,Woodstock,Organic Peach Slices,Fruits</v>
      </c>
      <c r="C584" s="8" t="str">
        <f>VLOOKUP(A584,'Food Encyclopedia'!$C$2:$K$999,6)</f>
        <v>Fruits</v>
      </c>
      <c r="D584" s="8" t="str">
        <f>VLOOKUP(A584,'Food Encyclopedia'!$C$2:$K$999,7)</f>
        <v>Fruit</v>
      </c>
      <c r="E584" s="8">
        <f>VLOOKUP(A584,'Absolute Total Monosaccharide C'!$E$2:$T$999,3)</f>
        <v>0.324</v>
      </c>
      <c r="F584" s="8">
        <f>VLOOKUP(A584,'Absolute Total Monosaccharide C'!$E$2:$T$999,4)</f>
        <v>0.013668</v>
      </c>
      <c r="G584" s="8">
        <f>VLOOKUP(A584,'Absolute Total Monosaccharide C'!$E$2:$T$999,5)</f>
        <v>0.013987</v>
      </c>
      <c r="H584" s="8">
        <f>VLOOKUP(A584,'Absolute Total Monosaccharide C'!$E$2:$T$999,6)</f>
        <v>0.008679</v>
      </c>
      <c r="I584" s="110">
        <f>VLOOKUP(A584,'Absolute Total Monosaccharide C'!$E$2:$T$999,7)</f>
        <v>0.020882</v>
      </c>
      <c r="J584" s="8">
        <f>VLOOKUP(A584,'Absolute Total Monosaccharide C'!$E$2:$T$999,8)</f>
        <v>0</v>
      </c>
      <c r="K584" s="8">
        <f>VLOOKUP(A584,'Absolute Total Monosaccharide C'!$E$2:$T$999,9)</f>
        <v>0.002225</v>
      </c>
      <c r="L584" s="8">
        <f>VLOOKUP(A584,'Absolute Total Monosaccharide C'!$E$2:$T$999,10)</f>
        <v>0</v>
      </c>
      <c r="M584" s="8">
        <f>VLOOKUP(A584,'Absolute Total Monosaccharide C'!$E$2:$T$999,11)</f>
        <v>0.027705</v>
      </c>
      <c r="N584" s="8">
        <f>VLOOKUP(A584,'Absolute Total Monosaccharide C'!$E$2:$T$999,12)</f>
        <v>0</v>
      </c>
      <c r="O584" s="8">
        <f>VLOOKUP(A584,'Absolute Total Monosaccharide C'!$E$2:$T$999,13)</f>
        <v>0</v>
      </c>
      <c r="P584" s="8">
        <f>VLOOKUP(A584,'Absolute Total Monosaccharide C'!$E$2:$T$999,14)</f>
        <v>0.002134</v>
      </c>
      <c r="Q584" s="8">
        <f>VLOOKUP(A584,'Absolute Total Monosaccharide C'!$E$2:$T$999,15)</f>
        <v>0</v>
      </c>
      <c r="R584" s="8">
        <f>VLOOKUP(A584,'Absolute Total Monosaccharide C'!$E$2:$T$999,16)</f>
        <v>0.000453</v>
      </c>
      <c r="S584" s="110">
        <f>VLOOKUP(A584,'Absolute Total Monosaccharide C'!$E$2:$T$999,2)</f>
        <v>10.337</v>
      </c>
      <c r="U584" s="8">
        <f t="shared" si="1"/>
        <v>0.029561</v>
      </c>
      <c r="V584" s="2">
        <f t="shared" si="2"/>
        <v>191</v>
      </c>
      <c r="W584" s="8">
        <f t="shared" si="3"/>
        <v>143</v>
      </c>
      <c r="X584" s="8">
        <f t="shared" si="4"/>
        <v>253</v>
      </c>
      <c r="Y584" s="8">
        <f t="shared" si="5"/>
        <v>69</v>
      </c>
      <c r="Z584" s="8">
        <f t="shared" si="6"/>
        <v>105</v>
      </c>
      <c r="AA584" s="8">
        <f t="shared" si="7"/>
        <v>396</v>
      </c>
      <c r="AB584" s="8">
        <f t="shared" si="8"/>
        <v>212</v>
      </c>
    </row>
    <row r="585" hidden="1">
      <c r="A585" s="2" t="s">
        <v>1628</v>
      </c>
      <c r="B585" s="8" t="str">
        <f>VLOOKUP(A585,'Food Encyclopedia'!$C$2:$K$999,3)&amp;","&amp;VLOOKUP(A585,'Food Encyclopedia'!$C$2:$K$999,4)&amp;","&amp;VLOOKUP(A585,'Food Encyclopedia'!$C$2:$K$999,5)&amp;","&amp;VLOOKUP(A585,'Food Encyclopedia'!$C$2:$K$999,6)</f>
        <v>blueberry, NA, whole, frozen,Woodstock,Organic Wild Blueberries,Fruits</v>
      </c>
      <c r="C585" s="8" t="str">
        <f>VLOOKUP(A585,'Food Encyclopedia'!$C$2:$K$999,6)</f>
        <v>Fruits</v>
      </c>
      <c r="D585" s="8" t="str">
        <f>VLOOKUP(A585,'Food Encyclopedia'!$C$2:$K$999,7)</f>
        <v>Fruit</v>
      </c>
      <c r="E585" s="8">
        <f>VLOOKUP(A585,'Absolute Total Monosaccharide C'!$E$2:$T$999,3)</f>
        <v>0.28847</v>
      </c>
      <c r="F585" s="8">
        <f>VLOOKUP(A585,'Absolute Total Monosaccharide C'!$E$2:$T$999,4)</f>
        <v>0.015655</v>
      </c>
      <c r="G585" s="8">
        <f>VLOOKUP(A585,'Absolute Total Monosaccharide C'!$E$2:$T$999,5)</f>
        <v>0.008339</v>
      </c>
      <c r="H585" s="8">
        <f>VLOOKUP(A585,'Absolute Total Monosaccharide C'!$E$2:$T$999,6)</f>
        <v>0.014436</v>
      </c>
      <c r="I585" s="110">
        <f>VLOOKUP(A585,'Absolute Total Monosaccharide C'!$E$2:$T$999,7)</f>
        <v>0.009993</v>
      </c>
      <c r="J585" s="8">
        <f>VLOOKUP(A585,'Absolute Total Monosaccharide C'!$E$2:$T$999,8)</f>
        <v>0</v>
      </c>
      <c r="K585" s="8">
        <f>VLOOKUP(A585,'Absolute Total Monosaccharide C'!$E$2:$T$999,9)</f>
        <v>0.001657</v>
      </c>
      <c r="L585" s="8">
        <f>VLOOKUP(A585,'Absolute Total Monosaccharide C'!$E$2:$T$999,10)</f>
        <v>0</v>
      </c>
      <c r="M585" s="8">
        <f>VLOOKUP(A585,'Absolute Total Monosaccharide C'!$E$2:$T$999,11)</f>
        <v>0.01607</v>
      </c>
      <c r="N585" s="8">
        <f>VLOOKUP(A585,'Absolute Total Monosaccharide C'!$E$2:$T$999,12)</f>
        <v>0</v>
      </c>
      <c r="O585" s="8">
        <f>VLOOKUP(A585,'Absolute Total Monosaccharide C'!$E$2:$T$999,13)</f>
        <v>0</v>
      </c>
      <c r="P585" s="8">
        <f>VLOOKUP(A585,'Absolute Total Monosaccharide C'!$E$2:$T$999,14)</f>
        <v>0.001546</v>
      </c>
      <c r="Q585" s="8">
        <f>VLOOKUP(A585,'Absolute Total Monosaccharide C'!$E$2:$T$999,15)</f>
        <v>0</v>
      </c>
      <c r="R585" s="8">
        <f>VLOOKUP(A585,'Absolute Total Monosaccharide C'!$E$2:$T$999,16)</f>
        <v>0.000305</v>
      </c>
      <c r="S585" s="110">
        <f>VLOOKUP(A585,'Absolute Total Monosaccharide C'!$E$2:$T$999,2)</f>
        <v>9.786</v>
      </c>
      <c r="U585" s="8">
        <f t="shared" si="1"/>
        <v>0.024429</v>
      </c>
      <c r="V585" s="2">
        <f t="shared" si="2"/>
        <v>259</v>
      </c>
      <c r="W585" s="8">
        <f t="shared" si="3"/>
        <v>361</v>
      </c>
      <c r="X585" s="8">
        <f t="shared" si="4"/>
        <v>122</v>
      </c>
      <c r="Y585" s="8">
        <f t="shared" si="5"/>
        <v>204</v>
      </c>
      <c r="Z585" s="8">
        <f t="shared" si="6"/>
        <v>165</v>
      </c>
      <c r="AA585" s="8">
        <f t="shared" si="7"/>
        <v>483</v>
      </c>
      <c r="AB585" s="8">
        <f t="shared" si="8"/>
        <v>565</v>
      </c>
    </row>
    <row r="586" hidden="1">
      <c r="A586" s="2" t="s">
        <v>1631</v>
      </c>
      <c r="B586" s="8" t="str">
        <f>VLOOKUP(A586,'Food Encyclopedia'!$C$2:$K$999,3)&amp;","&amp;VLOOKUP(A586,'Food Encyclopedia'!$C$2:$K$999,4)&amp;","&amp;VLOOKUP(A586,'Food Encyclopedia'!$C$2:$K$999,5)&amp;","&amp;VLOOKUP(A586,'Food Encyclopedia'!$C$2:$K$999,6)</f>
        <v>pineapple, NA, flesh, frozen,Woodstock,Organic Chunks of Pineapple,Fruits</v>
      </c>
      <c r="C586" s="8" t="str">
        <f>VLOOKUP(A586,'Food Encyclopedia'!$C$2:$K$999,6)</f>
        <v>Fruits</v>
      </c>
      <c r="D586" s="8" t="str">
        <f>VLOOKUP(A586,'Food Encyclopedia'!$C$2:$K$999,7)</f>
        <v>Fruit</v>
      </c>
      <c r="E586" s="8">
        <f>VLOOKUP(A586,'Absolute Total Monosaccharide C'!$E$2:$T$999,3)</f>
        <v>0.440188</v>
      </c>
      <c r="F586" s="8">
        <f>VLOOKUP(A586,'Absolute Total Monosaccharide C'!$E$2:$T$999,4)</f>
        <v>0.013499</v>
      </c>
      <c r="G586" s="8">
        <f>VLOOKUP(A586,'Absolute Total Monosaccharide C'!$E$2:$T$999,5)</f>
        <v>0.01882</v>
      </c>
      <c r="H586" s="8">
        <f>VLOOKUP(A586,'Absolute Total Monosaccharide C'!$E$2:$T$999,6)</f>
        <v>0.013716</v>
      </c>
      <c r="I586" s="110">
        <f>VLOOKUP(A586,'Absolute Total Monosaccharide C'!$E$2:$T$999,7)</f>
        <v>0.010017</v>
      </c>
      <c r="J586" s="8">
        <f>VLOOKUP(A586,'Absolute Total Monosaccharide C'!$E$2:$T$999,8)</f>
        <v>0</v>
      </c>
      <c r="K586" s="8">
        <f>VLOOKUP(A586,'Absolute Total Monosaccharide C'!$E$2:$T$999,9)</f>
        <v>0.000389</v>
      </c>
      <c r="L586" s="8">
        <f>VLOOKUP(A586,'Absolute Total Monosaccharide C'!$E$2:$T$999,10)</f>
        <v>0</v>
      </c>
      <c r="M586" s="8">
        <f>VLOOKUP(A586,'Absolute Total Monosaccharide C'!$E$2:$T$999,11)</f>
        <v>0.00197</v>
      </c>
      <c r="N586" s="8">
        <f>VLOOKUP(A586,'Absolute Total Monosaccharide C'!$E$2:$T$999,12)</f>
        <v>0</v>
      </c>
      <c r="O586" s="8">
        <f>VLOOKUP(A586,'Absolute Total Monosaccharide C'!$E$2:$T$999,13)</f>
        <v>0</v>
      </c>
      <c r="P586" s="8">
        <f>VLOOKUP(A586,'Absolute Total Monosaccharide C'!$E$2:$T$999,14)</f>
        <v>0.003475</v>
      </c>
      <c r="Q586" s="8">
        <f>VLOOKUP(A586,'Absolute Total Monosaccharide C'!$E$2:$T$999,15)</f>
        <v>0</v>
      </c>
      <c r="R586" s="8">
        <f>VLOOKUP(A586,'Absolute Total Monosaccharide C'!$E$2:$T$999,16)</f>
        <v>0.000322</v>
      </c>
      <c r="S586" s="110">
        <f>VLOOKUP(A586,'Absolute Total Monosaccharide C'!$E$2:$T$999,2)</f>
        <v>10.354</v>
      </c>
      <c r="U586" s="8">
        <f t="shared" si="1"/>
        <v>0.023733</v>
      </c>
      <c r="V586" s="2">
        <f t="shared" si="2"/>
        <v>268</v>
      </c>
      <c r="W586" s="8">
        <f t="shared" si="3"/>
        <v>358</v>
      </c>
      <c r="X586" s="8">
        <f t="shared" si="4"/>
        <v>138</v>
      </c>
      <c r="Y586" s="8">
        <f t="shared" si="5"/>
        <v>439</v>
      </c>
      <c r="Z586" s="8">
        <f t="shared" si="6"/>
        <v>469</v>
      </c>
      <c r="AA586" s="8">
        <f t="shared" si="7"/>
        <v>496</v>
      </c>
      <c r="AB586" s="8">
        <f t="shared" si="8"/>
        <v>797</v>
      </c>
    </row>
    <row r="587" hidden="1">
      <c r="A587" s="2" t="s">
        <v>1634</v>
      </c>
      <c r="B587" s="8" t="str">
        <f>VLOOKUP(A587,'Food Encyclopedia'!$C$2:$K$999,3)&amp;","&amp;VLOOKUP(A587,'Food Encyclopedia'!$C$2:$K$999,4)&amp;","&amp;VLOOKUP(A587,'Food Encyclopedia'!$C$2:$K$999,5)&amp;","&amp;VLOOKUP(A587,'Food Encyclopedia'!$C$2:$K$999,6)</f>
        <v>strawberry, NA, whole, frozen,Woodstock,Organic Whole Strawberries,Fruits</v>
      </c>
      <c r="C587" s="8" t="str">
        <f>VLOOKUP(A587,'Food Encyclopedia'!$C$2:$K$999,6)</f>
        <v>Fruits</v>
      </c>
      <c r="D587" s="8" t="str">
        <f>VLOOKUP(A587,'Food Encyclopedia'!$C$2:$K$999,7)</f>
        <v>Fruit</v>
      </c>
      <c r="E587" s="8">
        <f>VLOOKUP(A587,'Absolute Total Monosaccharide C'!$E$2:$T$999,3)</f>
        <v>0.273602</v>
      </c>
      <c r="F587" s="8">
        <f>VLOOKUP(A587,'Absolute Total Monosaccharide C'!$E$2:$T$999,4)</f>
        <v>0.006558</v>
      </c>
      <c r="G587" s="8">
        <f>VLOOKUP(A587,'Absolute Total Monosaccharide C'!$E$2:$T$999,5)</f>
        <v>0.012102</v>
      </c>
      <c r="H587" s="8">
        <f>VLOOKUP(A587,'Absolute Total Monosaccharide C'!$E$2:$T$999,6)</f>
        <v>0.013472</v>
      </c>
      <c r="I587" s="110">
        <f>VLOOKUP(A587,'Absolute Total Monosaccharide C'!$E$2:$T$999,7)</f>
        <v>0.00555</v>
      </c>
      <c r="J587" s="8">
        <f>VLOOKUP(A587,'Absolute Total Monosaccharide C'!$E$2:$T$999,8)</f>
        <v>0</v>
      </c>
      <c r="K587" s="8">
        <f>VLOOKUP(A587,'Absolute Total Monosaccharide C'!$E$2:$T$999,9)</f>
        <v>0.002641</v>
      </c>
      <c r="L587" s="8">
        <f>VLOOKUP(A587,'Absolute Total Monosaccharide C'!$E$2:$T$999,10)</f>
        <v>0</v>
      </c>
      <c r="M587" s="8">
        <f>VLOOKUP(A587,'Absolute Total Monosaccharide C'!$E$2:$T$999,11)</f>
        <v>0.025771</v>
      </c>
      <c r="N587" s="8">
        <f>VLOOKUP(A587,'Absolute Total Monosaccharide C'!$E$2:$T$999,12)</f>
        <v>0</v>
      </c>
      <c r="O587" s="8">
        <f>VLOOKUP(A587,'Absolute Total Monosaccharide C'!$E$2:$T$999,13)</f>
        <v>0</v>
      </c>
      <c r="P587" s="8">
        <f>VLOOKUP(A587,'Absolute Total Monosaccharide C'!$E$2:$T$999,14)</f>
        <v>0.001852</v>
      </c>
      <c r="Q587" s="8">
        <f>VLOOKUP(A587,'Absolute Total Monosaccharide C'!$E$2:$T$999,15)</f>
        <v>0</v>
      </c>
      <c r="R587" s="8">
        <f>VLOOKUP(A587,'Absolute Total Monosaccharide C'!$E$2:$T$999,16)</f>
        <v>0.000925</v>
      </c>
      <c r="S587" s="110">
        <f>VLOOKUP(A587,'Absolute Total Monosaccharide C'!$E$2:$T$999,2)</f>
        <v>9.626</v>
      </c>
      <c r="U587" s="8">
        <f t="shared" si="1"/>
        <v>0.019022</v>
      </c>
      <c r="V587" s="2">
        <f t="shared" si="2"/>
        <v>351</v>
      </c>
      <c r="W587" s="8">
        <f t="shared" si="3"/>
        <v>498</v>
      </c>
      <c r="X587" s="8">
        <f t="shared" si="4"/>
        <v>142</v>
      </c>
      <c r="Y587" s="8">
        <f t="shared" si="5"/>
        <v>78</v>
      </c>
      <c r="Z587" s="8">
        <f t="shared" si="6"/>
        <v>77</v>
      </c>
      <c r="AA587" s="8">
        <f t="shared" si="7"/>
        <v>640</v>
      </c>
      <c r="AB587" s="8">
        <f t="shared" si="8"/>
        <v>576</v>
      </c>
    </row>
    <row r="588" hidden="1">
      <c r="A588" s="2" t="s">
        <v>1637</v>
      </c>
      <c r="B588" s="8" t="str">
        <f>VLOOKUP(A588,'Food Encyclopedia'!$C$2:$K$999,3)&amp;","&amp;VLOOKUP(A588,'Food Encyclopedia'!$C$2:$K$999,4)&amp;","&amp;VLOOKUP(A588,'Food Encyclopedia'!$C$2:$K$999,5)&amp;","&amp;VLOOKUP(A588,'Food Encyclopedia'!$C$2:$K$999,6)</f>
        <v>raspberry, NA, whole, frozen,Trader Joe's,,Fruits</v>
      </c>
      <c r="C588" s="8" t="str">
        <f>VLOOKUP(A588,'Food Encyclopedia'!$C$2:$K$999,6)</f>
        <v>Fruits</v>
      </c>
      <c r="D588" s="8" t="str">
        <f>VLOOKUP(A588,'Food Encyclopedia'!$C$2:$K$999,7)</f>
        <v>Fruit</v>
      </c>
      <c r="E588" s="8">
        <f>VLOOKUP(A588,'Absolute Total Monosaccharide C'!$E$2:$T$999,3)</f>
        <v>0.170368</v>
      </c>
      <c r="F588" s="8">
        <f>VLOOKUP(A588,'Absolute Total Monosaccharide C'!$E$2:$T$999,4)</f>
        <v>0.012944</v>
      </c>
      <c r="G588" s="8">
        <f>VLOOKUP(A588,'Absolute Total Monosaccharide C'!$E$2:$T$999,5)</f>
        <v>0.009513</v>
      </c>
      <c r="H588" s="8">
        <f>VLOOKUP(A588,'Absolute Total Monosaccharide C'!$E$2:$T$999,6)</f>
        <v>0.009956</v>
      </c>
      <c r="I588" s="110">
        <f>VLOOKUP(A588,'Absolute Total Monosaccharide C'!$E$2:$T$999,7)</f>
        <v>0.010441</v>
      </c>
      <c r="J588" s="8">
        <f>VLOOKUP(A588,'Absolute Total Monosaccharide C'!$E$2:$T$999,8)</f>
        <v>0</v>
      </c>
      <c r="K588" s="8">
        <f>VLOOKUP(A588,'Absolute Total Monosaccharide C'!$E$2:$T$999,9)</f>
        <v>0.001948</v>
      </c>
      <c r="L588" s="8">
        <f>VLOOKUP(A588,'Absolute Total Monosaccharide C'!$E$2:$T$999,10)</f>
        <v>0</v>
      </c>
      <c r="M588" s="8">
        <f>VLOOKUP(A588,'Absolute Total Monosaccharide C'!$E$2:$T$999,11)</f>
        <v>0.018796</v>
      </c>
      <c r="N588" s="8">
        <f>VLOOKUP(A588,'Absolute Total Monosaccharide C'!$E$2:$T$999,12)</f>
        <v>0</v>
      </c>
      <c r="O588" s="8">
        <f>VLOOKUP(A588,'Absolute Total Monosaccharide C'!$E$2:$T$999,13)</f>
        <v>0</v>
      </c>
      <c r="P588" s="8">
        <f>VLOOKUP(A588,'Absolute Total Monosaccharide C'!$E$2:$T$999,14)</f>
        <v>0.001307</v>
      </c>
      <c r="Q588" s="8">
        <f>VLOOKUP(A588,'Absolute Total Monosaccharide C'!$E$2:$T$999,15)</f>
        <v>0</v>
      </c>
      <c r="R588" s="8">
        <f>VLOOKUP(A588,'Absolute Total Monosaccharide C'!$E$2:$T$999,16)</f>
        <v>0.000474</v>
      </c>
      <c r="S588" s="110">
        <f>VLOOKUP(A588,'Absolute Total Monosaccharide C'!$E$2:$T$999,2)</f>
        <v>10.426</v>
      </c>
      <c r="U588" s="8">
        <f t="shared" si="1"/>
        <v>0.020397</v>
      </c>
      <c r="V588" s="2">
        <f t="shared" si="2"/>
        <v>330</v>
      </c>
      <c r="W588" s="8">
        <f t="shared" si="3"/>
        <v>343</v>
      </c>
      <c r="X588" s="8">
        <f t="shared" si="4"/>
        <v>219</v>
      </c>
      <c r="Y588" s="8">
        <f t="shared" si="5"/>
        <v>158</v>
      </c>
      <c r="Z588" s="8">
        <f t="shared" si="6"/>
        <v>131</v>
      </c>
      <c r="AA588" s="8">
        <f t="shared" si="7"/>
        <v>562</v>
      </c>
      <c r="AB588" s="8">
        <f t="shared" si="8"/>
        <v>501</v>
      </c>
    </row>
    <row r="589" hidden="1">
      <c r="A589" s="2" t="s">
        <v>1639</v>
      </c>
      <c r="B589" s="8" t="str">
        <f>VLOOKUP(A589,'Food Encyclopedia'!$C$2:$K$999,3)&amp;","&amp;VLOOKUP(A589,'Food Encyclopedia'!$C$2:$K$999,4)&amp;","&amp;VLOOKUP(A589,'Food Encyclopedia'!$C$2:$K$999,5)&amp;","&amp;VLOOKUP(A589,'Food Encyclopedia'!$C$2:$K$999,6)</f>
        <v>cauliflower, NA, NA, frozen,Green Giant,Riced Veggies, Cauliflower,Vegetables</v>
      </c>
      <c r="C589" s="8" t="str">
        <f>VLOOKUP(A589,'Food Encyclopedia'!$C$2:$K$999,6)</f>
        <v>Vegetables</v>
      </c>
      <c r="D589" s="8" t="str">
        <f>VLOOKUP(A589,'Food Encyclopedia'!$C$2:$K$999,7)</f>
        <v>Vegetable</v>
      </c>
      <c r="E589" s="8">
        <f>VLOOKUP(A589,'Absolute Total Monosaccharide C'!$E$2:$T$999,3)</f>
        <v>0.193976</v>
      </c>
      <c r="F589" s="8">
        <f>VLOOKUP(A589,'Absolute Total Monosaccharide C'!$E$2:$T$999,4)</f>
        <v>0.043232</v>
      </c>
      <c r="G589" s="8">
        <f>VLOOKUP(A589,'Absolute Total Monosaccharide C'!$E$2:$T$999,5)</f>
        <v>0.035909</v>
      </c>
      <c r="H589" s="8">
        <f>VLOOKUP(A589,'Absolute Total Monosaccharide C'!$E$2:$T$999,6)</f>
        <v>0.016172</v>
      </c>
      <c r="I589" s="110">
        <f>VLOOKUP(A589,'Absolute Total Monosaccharide C'!$E$2:$T$999,7)</f>
        <v>0.048452</v>
      </c>
      <c r="J589" s="8">
        <f>VLOOKUP(A589,'Absolute Total Monosaccharide C'!$E$2:$T$999,8)</f>
        <v>0</v>
      </c>
      <c r="K589" s="8">
        <f>VLOOKUP(A589,'Absolute Total Monosaccharide C'!$E$2:$T$999,9)</f>
        <v>0.00729</v>
      </c>
      <c r="L589" s="8">
        <f>VLOOKUP(A589,'Absolute Total Monosaccharide C'!$E$2:$T$999,10)</f>
        <v>0</v>
      </c>
      <c r="M589" s="8">
        <f>VLOOKUP(A589,'Absolute Total Monosaccharide C'!$E$2:$T$999,11)</f>
        <v>0.047853</v>
      </c>
      <c r="N589" s="8">
        <f>VLOOKUP(A589,'Absolute Total Monosaccharide C'!$E$2:$T$999,12)</f>
        <v>0</v>
      </c>
      <c r="O589" s="8">
        <f>VLOOKUP(A589,'Absolute Total Monosaccharide C'!$E$2:$T$999,13)</f>
        <v>0</v>
      </c>
      <c r="P589" s="8">
        <f>VLOOKUP(A589,'Absolute Total Monosaccharide C'!$E$2:$T$999,14)</f>
        <v>0.0073</v>
      </c>
      <c r="Q589" s="8">
        <f>VLOOKUP(A589,'Absolute Total Monosaccharide C'!$E$2:$T$999,15)</f>
        <v>0</v>
      </c>
      <c r="R589" s="8">
        <f>VLOOKUP(A589,'Absolute Total Monosaccharide C'!$E$2:$T$999,16)</f>
        <v>0.00285</v>
      </c>
      <c r="S589" s="110">
        <f>VLOOKUP(A589,'Absolute Total Monosaccharide C'!$E$2:$T$999,2)</f>
        <v>10.105</v>
      </c>
      <c r="U589" s="8">
        <f t="shared" si="1"/>
        <v>0.064624</v>
      </c>
      <c r="V589" s="2">
        <f t="shared" si="2"/>
        <v>29</v>
      </c>
      <c r="W589" s="8">
        <f t="shared" si="3"/>
        <v>13</v>
      </c>
      <c r="X589" s="8">
        <f t="shared" si="4"/>
        <v>105</v>
      </c>
      <c r="Y589" s="8">
        <f t="shared" si="5"/>
        <v>15</v>
      </c>
      <c r="Z589" s="8">
        <f t="shared" si="6"/>
        <v>9</v>
      </c>
      <c r="AA589" s="8">
        <f t="shared" si="7"/>
        <v>118</v>
      </c>
      <c r="AB589" s="8">
        <f t="shared" si="8"/>
        <v>28</v>
      </c>
    </row>
    <row r="590" hidden="1">
      <c r="A590" s="2" t="s">
        <v>1644</v>
      </c>
      <c r="B590" s="8" t="str">
        <f>VLOOKUP(A590,'Food Encyclopedia'!$C$2:$K$999,3)&amp;","&amp;VLOOKUP(A590,'Food Encyclopedia'!$C$2:$K$999,4)&amp;","&amp;VLOOKUP(A590,'Food Encyclopedia'!$C$2:$K$999,5)&amp;","&amp;VLOOKUP(A590,'Food Encyclopedia'!$C$2:$K$999,6)</f>
        <v>falafel, NA, NA, frozen,Trader Joe's,Fully-Cooked Falafel,Beans, Peas, Legumes, Nuts, Seeds</v>
      </c>
      <c r="C590" s="8" t="str">
        <f>VLOOKUP(A590,'Food Encyclopedia'!$C$2:$K$999,6)</f>
        <v>Beans, Peas, Legumes, Nuts, Seeds</v>
      </c>
      <c r="D590" s="8" t="str">
        <f>VLOOKUP(A590,'Food Encyclopedia'!$C$2:$K$999,7)</f>
        <v>Vegetable</v>
      </c>
      <c r="E590" s="8">
        <f>VLOOKUP(A590,'Absolute Total Monosaccharide C'!$E$2:$T$999,3)</f>
        <v>0.392167</v>
      </c>
      <c r="F590" s="8">
        <f>VLOOKUP(A590,'Absolute Total Monosaccharide C'!$E$2:$T$999,4)</f>
        <v>0.047134</v>
      </c>
      <c r="G590" s="8">
        <f>VLOOKUP(A590,'Absolute Total Monosaccharide C'!$E$2:$T$999,5)</f>
        <v>0.00652</v>
      </c>
      <c r="H590" s="8">
        <f>VLOOKUP(A590,'Absolute Total Monosaccharide C'!$E$2:$T$999,6)</f>
        <v>0.004068</v>
      </c>
      <c r="I590" s="110">
        <f>VLOOKUP(A590,'Absolute Total Monosaccharide C'!$E$2:$T$999,7)</f>
        <v>0.037541</v>
      </c>
      <c r="J590" s="8">
        <f>VLOOKUP(A590,'Absolute Total Monosaccharide C'!$E$2:$T$999,8)</f>
        <v>0</v>
      </c>
      <c r="K590" s="8">
        <f>VLOOKUP(A590,'Absolute Total Monosaccharide C'!$E$2:$T$999,9)</f>
        <v>0.002259</v>
      </c>
      <c r="L590" s="8">
        <f>VLOOKUP(A590,'Absolute Total Monosaccharide C'!$E$2:$T$999,10)</f>
        <v>0</v>
      </c>
      <c r="M590" s="8">
        <f>VLOOKUP(A590,'Absolute Total Monosaccharide C'!$E$2:$T$999,11)</f>
        <v>0.00839</v>
      </c>
      <c r="N590" s="8">
        <f>VLOOKUP(A590,'Absolute Total Monosaccharide C'!$E$2:$T$999,12)</f>
        <v>0</v>
      </c>
      <c r="O590" s="8">
        <f>VLOOKUP(A590,'Absolute Total Monosaccharide C'!$E$2:$T$999,13)</f>
        <v>0</v>
      </c>
      <c r="P590" s="8">
        <f>VLOOKUP(A590,'Absolute Total Monosaccharide C'!$E$2:$T$999,14)</f>
        <v>0.001705</v>
      </c>
      <c r="Q590" s="8">
        <f>VLOOKUP(A590,'Absolute Total Monosaccharide C'!$E$2:$T$999,15)</f>
        <v>0</v>
      </c>
      <c r="R590" s="8">
        <f>VLOOKUP(A590,'Absolute Total Monosaccharide C'!$E$2:$T$999,16)</f>
        <v>0.001023</v>
      </c>
      <c r="S590" s="110">
        <f>VLOOKUP(A590,'Absolute Total Monosaccharide C'!$E$2:$T$999,2)</f>
        <v>9.833</v>
      </c>
      <c r="U590" s="8">
        <f t="shared" si="1"/>
        <v>0.041609</v>
      </c>
      <c r="V590" s="2">
        <f t="shared" si="2"/>
        <v>103</v>
      </c>
      <c r="W590" s="8">
        <f t="shared" si="3"/>
        <v>34</v>
      </c>
      <c r="X590" s="8">
        <f t="shared" si="4"/>
        <v>418</v>
      </c>
      <c r="Y590" s="8">
        <f t="shared" si="5"/>
        <v>348</v>
      </c>
      <c r="Z590" s="8">
        <f t="shared" si="6"/>
        <v>103</v>
      </c>
      <c r="AA590" s="8">
        <f t="shared" si="7"/>
        <v>452</v>
      </c>
      <c r="AB590" s="8">
        <f t="shared" si="8"/>
        <v>382</v>
      </c>
    </row>
    <row r="591" hidden="1">
      <c r="A591" s="2" t="s">
        <v>1647</v>
      </c>
      <c r="B591" s="8" t="str">
        <f>VLOOKUP(A591,'Food Encyclopedia'!$C$2:$K$999,3)&amp;","&amp;VLOOKUP(A591,'Food Encyclopedia'!$C$2:$K$999,4)&amp;","&amp;VLOOKUP(A591,'Food Encyclopedia'!$C$2:$K$999,5)&amp;","&amp;VLOOKUP(A591,'Food Encyclopedia'!$C$2:$K$999,6)</f>
        <v>sweet pea, NA, NA, frozen,Birds Eye,Steamfresh Sweet Peas,Beans, Peas, Legumes, Nuts, Seeds</v>
      </c>
      <c r="C591" s="8" t="str">
        <f>VLOOKUP(A591,'Food Encyclopedia'!$C$2:$K$999,6)</f>
        <v>Beans, Peas, Legumes, Nuts, Seeds</v>
      </c>
      <c r="D591" s="8" t="str">
        <f>VLOOKUP(A591,'Food Encyclopedia'!$C$2:$K$999,7)</f>
        <v>Vegetable</v>
      </c>
      <c r="E591" s="8">
        <f>VLOOKUP(A591,'Absolute Total Monosaccharide C'!$E$2:$T$999,3)</f>
        <v>0.2666</v>
      </c>
      <c r="F591" s="8">
        <f>VLOOKUP(A591,'Absolute Total Monosaccharide C'!$E$2:$T$999,4)</f>
        <v>0.020784</v>
      </c>
      <c r="G591" s="8">
        <f>VLOOKUP(A591,'Absolute Total Monosaccharide C'!$E$2:$T$999,5)</f>
        <v>0.011828</v>
      </c>
      <c r="H591" s="8">
        <f>VLOOKUP(A591,'Absolute Total Monosaccharide C'!$E$2:$T$999,6)</f>
        <v>0.004982</v>
      </c>
      <c r="I591" s="110">
        <f>VLOOKUP(A591,'Absolute Total Monosaccharide C'!$E$2:$T$999,7)</f>
        <v>0.029558</v>
      </c>
      <c r="J591" s="8">
        <f>VLOOKUP(A591,'Absolute Total Monosaccharide C'!$E$2:$T$999,8)</f>
        <v>0</v>
      </c>
      <c r="K591" s="8">
        <f>VLOOKUP(A591,'Absolute Total Monosaccharide C'!$E$2:$T$999,9)</f>
        <v>0.001605</v>
      </c>
      <c r="L591" s="8">
        <f>VLOOKUP(A591,'Absolute Total Monosaccharide C'!$E$2:$T$999,10)</f>
        <v>0</v>
      </c>
      <c r="M591" s="8">
        <f>VLOOKUP(A591,'Absolute Total Monosaccharide C'!$E$2:$T$999,11)</f>
        <v>0.00725</v>
      </c>
      <c r="N591" s="8">
        <f>VLOOKUP(A591,'Absolute Total Monosaccharide C'!$E$2:$T$999,12)</f>
        <v>0</v>
      </c>
      <c r="O591" s="8">
        <f>VLOOKUP(A591,'Absolute Total Monosaccharide C'!$E$2:$T$999,13)</f>
        <v>0</v>
      </c>
      <c r="P591" s="8">
        <f>VLOOKUP(A591,'Absolute Total Monosaccharide C'!$E$2:$T$999,14)</f>
        <v>0</v>
      </c>
      <c r="Q591" s="8">
        <f>VLOOKUP(A591,'Absolute Total Monosaccharide C'!$E$2:$T$999,15)</f>
        <v>0</v>
      </c>
      <c r="R591" s="8">
        <f>VLOOKUP(A591,'Absolute Total Monosaccharide C'!$E$2:$T$999,16)</f>
        <v>0.002079</v>
      </c>
      <c r="S591" s="110">
        <f>VLOOKUP(A591,'Absolute Total Monosaccharide C'!$E$2:$T$999,2)</f>
        <v>10.438</v>
      </c>
      <c r="U591" s="8">
        <f t="shared" si="1"/>
        <v>0.03454</v>
      </c>
      <c r="V591" s="2">
        <f t="shared" si="2"/>
        <v>144</v>
      </c>
      <c r="W591" s="8">
        <f t="shared" si="3"/>
        <v>61</v>
      </c>
      <c r="X591" s="8">
        <f t="shared" si="4"/>
        <v>383</v>
      </c>
      <c r="Y591" s="8">
        <f t="shared" si="5"/>
        <v>362</v>
      </c>
      <c r="Z591" s="8">
        <f t="shared" si="6"/>
        <v>175</v>
      </c>
      <c r="AA591" s="8">
        <f t="shared" si="7"/>
        <v>444</v>
      </c>
      <c r="AB591" s="8">
        <f t="shared" si="8"/>
        <v>423</v>
      </c>
    </row>
    <row r="592" hidden="1">
      <c r="A592" s="2" t="s">
        <v>1651</v>
      </c>
      <c r="B592" s="8" t="str">
        <f>VLOOKUP(A592,'Food Encyclopedia'!$C$2:$K$999,3)&amp;","&amp;VLOOKUP(A592,'Food Encyclopedia'!$C$2:$K$999,4)&amp;","&amp;VLOOKUP(A592,'Food Encyclopedia'!$C$2:$K$999,5)&amp;","&amp;VLOOKUP(A592,'Food Encyclopedia'!$C$2:$K$999,6)</f>
        <v>corn, NA, NA, frozen,Trader Joe's,Organic Super Sweet Cut Corn,Vegetables</v>
      </c>
      <c r="C592" s="8" t="str">
        <f>VLOOKUP(A592,'Food Encyclopedia'!$C$2:$K$999,6)</f>
        <v>Vegetables</v>
      </c>
      <c r="D592" s="8" t="str">
        <f>VLOOKUP(A592,'Food Encyclopedia'!$C$2:$K$999,7)</f>
        <v>Vegetable</v>
      </c>
      <c r="E592" s="8">
        <f>VLOOKUP(A592,'Absolute Total Monosaccharide C'!$E$2:$T$999,3)</f>
        <v>0.371527</v>
      </c>
      <c r="F592" s="8">
        <f>VLOOKUP(A592,'Absolute Total Monosaccharide C'!$E$2:$T$999,4)</f>
        <v>0.011146</v>
      </c>
      <c r="G592" s="8">
        <f>VLOOKUP(A592,'Absolute Total Monosaccharide C'!$E$2:$T$999,5)</f>
        <v>0.038796</v>
      </c>
      <c r="H592" s="8">
        <f>VLOOKUP(A592,'Absolute Total Monosaccharide C'!$E$2:$T$999,6)</f>
        <v>0.009373</v>
      </c>
      <c r="I592" s="110">
        <f>VLOOKUP(A592,'Absolute Total Monosaccharide C'!$E$2:$T$999,7)</f>
        <v>0.010729</v>
      </c>
      <c r="J592" s="8">
        <f>VLOOKUP(A592,'Absolute Total Monosaccharide C'!$E$2:$T$999,8)</f>
        <v>0</v>
      </c>
      <c r="K592" s="8">
        <f>VLOOKUP(A592,'Absolute Total Monosaccharide C'!$E$2:$T$999,9)</f>
        <v>0.000217</v>
      </c>
      <c r="L592" s="8">
        <f>VLOOKUP(A592,'Absolute Total Monosaccharide C'!$E$2:$T$999,10)</f>
        <v>0</v>
      </c>
      <c r="M592" s="8">
        <f>VLOOKUP(A592,'Absolute Total Monosaccharide C'!$E$2:$T$999,11)</f>
        <v>0.001207</v>
      </c>
      <c r="N592" s="8">
        <f>VLOOKUP(A592,'Absolute Total Monosaccharide C'!$E$2:$T$999,12)</f>
        <v>0</v>
      </c>
      <c r="O592" s="8">
        <f>VLOOKUP(A592,'Absolute Total Monosaccharide C'!$E$2:$T$999,13)</f>
        <v>0</v>
      </c>
      <c r="P592" s="8">
        <f>VLOOKUP(A592,'Absolute Total Monosaccharide C'!$E$2:$T$999,14)</f>
        <v>0</v>
      </c>
      <c r="Q592" s="8">
        <f>VLOOKUP(A592,'Absolute Total Monosaccharide C'!$E$2:$T$999,15)</f>
        <v>0</v>
      </c>
      <c r="R592" s="8">
        <f>VLOOKUP(A592,'Absolute Total Monosaccharide C'!$E$2:$T$999,16)</f>
        <v>0.000947</v>
      </c>
      <c r="S592" s="110">
        <f>VLOOKUP(A592,'Absolute Total Monosaccharide C'!$E$2:$T$999,2)</f>
        <v>10.286</v>
      </c>
      <c r="U592" s="8">
        <f t="shared" si="1"/>
        <v>0.020102</v>
      </c>
      <c r="V592" s="2">
        <f t="shared" si="2"/>
        <v>339</v>
      </c>
      <c r="W592" s="8">
        <f t="shared" si="3"/>
        <v>335</v>
      </c>
      <c r="X592" s="8">
        <f t="shared" si="4"/>
        <v>233</v>
      </c>
      <c r="Y592" s="8">
        <f t="shared" si="5"/>
        <v>466</v>
      </c>
      <c r="Z592" s="8">
        <f t="shared" si="6"/>
        <v>504</v>
      </c>
      <c r="AA592" s="8">
        <f t="shared" si="7"/>
        <v>568</v>
      </c>
      <c r="AB592" s="8">
        <f t="shared" si="8"/>
        <v>801</v>
      </c>
    </row>
    <row r="593" hidden="1">
      <c r="A593" s="2" t="s">
        <v>1654</v>
      </c>
      <c r="B593" s="8" t="str">
        <f>VLOOKUP(A593,'Food Encyclopedia'!$C$2:$K$999,3)&amp;","&amp;VLOOKUP(A593,'Food Encyclopedia'!$C$2:$K$999,4)&amp;","&amp;VLOOKUP(A593,'Food Encyclopedia'!$C$2:$K$999,5)&amp;","&amp;VLOOKUP(A593,'Food Encyclopedia'!$C$2:$K$999,6)</f>
        <v>spinach, NA, leaves, frozen,Woodstock,Organic Cut Spinach,Vegetables</v>
      </c>
      <c r="C593" s="8" t="str">
        <f>VLOOKUP(A593,'Food Encyclopedia'!$C$2:$K$999,6)</f>
        <v>Vegetables</v>
      </c>
      <c r="D593" s="8" t="str">
        <f>VLOOKUP(A593,'Food Encyclopedia'!$C$2:$K$999,7)</f>
        <v>Vegetable</v>
      </c>
      <c r="E593" s="8">
        <f>VLOOKUP(A593,'Absolute Total Monosaccharide C'!$E$2:$T$999,3)</f>
        <v>0.032886</v>
      </c>
      <c r="F593" s="8">
        <f>VLOOKUP(A593,'Absolute Total Monosaccharide C'!$E$2:$T$999,4)</f>
        <v>0.027332</v>
      </c>
      <c r="G593" s="8">
        <f>VLOOKUP(A593,'Absolute Total Monosaccharide C'!$E$2:$T$999,5)</f>
        <v>0.01462</v>
      </c>
      <c r="H593" s="8">
        <f>VLOOKUP(A593,'Absolute Total Monosaccharide C'!$E$2:$T$999,6)</f>
        <v>0.008119</v>
      </c>
      <c r="I593" s="110">
        <f>VLOOKUP(A593,'Absolute Total Monosaccharide C'!$E$2:$T$999,7)</f>
        <v>0.037884</v>
      </c>
      <c r="J593" s="8">
        <f>VLOOKUP(A593,'Absolute Total Monosaccharide C'!$E$2:$T$999,8)</f>
        <v>0</v>
      </c>
      <c r="K593" s="8">
        <f>VLOOKUP(A593,'Absolute Total Monosaccharide C'!$E$2:$T$999,9)</f>
        <v>0.009039</v>
      </c>
      <c r="L593" s="8">
        <f>VLOOKUP(A593,'Absolute Total Monosaccharide C'!$E$2:$T$999,10)</f>
        <v>0</v>
      </c>
      <c r="M593" s="8">
        <f>VLOOKUP(A593,'Absolute Total Monosaccharide C'!$E$2:$T$999,11)</f>
        <v>0.034827</v>
      </c>
      <c r="N593" s="8">
        <f>VLOOKUP(A593,'Absolute Total Monosaccharide C'!$E$2:$T$999,12)</f>
        <v>0</v>
      </c>
      <c r="O593" s="8">
        <f>VLOOKUP(A593,'Absolute Total Monosaccharide C'!$E$2:$T$999,13)</f>
        <v>0</v>
      </c>
      <c r="P593" s="8">
        <f>VLOOKUP(A593,'Absolute Total Monosaccharide C'!$E$2:$T$999,14)</f>
        <v>0.001401</v>
      </c>
      <c r="Q593" s="8">
        <f>VLOOKUP(A593,'Absolute Total Monosaccharide C'!$E$2:$T$999,15)</f>
        <v>0</v>
      </c>
      <c r="R593" s="8">
        <f>VLOOKUP(A593,'Absolute Total Monosaccharide C'!$E$2:$T$999,16)</f>
        <v>0.002344</v>
      </c>
      <c r="S593" s="110">
        <f>VLOOKUP(A593,'Absolute Total Monosaccharide C'!$E$2:$T$999,2)</f>
        <v>9.882</v>
      </c>
      <c r="U593" s="8">
        <f t="shared" si="1"/>
        <v>0.046003</v>
      </c>
      <c r="V593" s="2">
        <f t="shared" si="2"/>
        <v>84</v>
      </c>
      <c r="W593" s="8">
        <f t="shared" si="3"/>
        <v>32</v>
      </c>
      <c r="X593" s="8">
        <f t="shared" si="4"/>
        <v>266</v>
      </c>
      <c r="Y593" s="8">
        <f t="shared" si="5"/>
        <v>48</v>
      </c>
      <c r="Z593" s="8">
        <f t="shared" si="6"/>
        <v>2</v>
      </c>
      <c r="AA593" s="8">
        <f t="shared" si="7"/>
        <v>298</v>
      </c>
      <c r="AB593" s="8">
        <f t="shared" si="8"/>
        <v>80</v>
      </c>
    </row>
    <row r="594" hidden="1">
      <c r="A594" s="2" t="s">
        <v>1657</v>
      </c>
      <c r="B594" s="8" t="str">
        <f>VLOOKUP(A594,'Food Encyclopedia'!$C$2:$K$999,3)&amp;","&amp;VLOOKUP(A594,'Food Encyclopedia'!$C$2:$K$999,4)&amp;","&amp;VLOOKUP(A594,'Food Encyclopedia'!$C$2:$K$999,5)&amp;","&amp;VLOOKUP(A594,'Food Encyclopedia'!$C$2:$K$999,6)</f>
        <v>okra, NA, whole, frozen,Woodstock,Non-GMO Sliced Okra,Vegetables</v>
      </c>
      <c r="C594" s="8" t="str">
        <f>VLOOKUP(A594,'Food Encyclopedia'!$C$2:$K$999,6)</f>
        <v>Vegetables</v>
      </c>
      <c r="D594" s="8" t="str">
        <f>VLOOKUP(A594,'Food Encyclopedia'!$C$2:$K$999,7)</f>
        <v>Vegetable</v>
      </c>
      <c r="E594" s="8">
        <f>VLOOKUP(A594,'Absolute Total Monosaccharide C'!$E$2:$T$999,3)</f>
        <v>0.131559</v>
      </c>
      <c r="F594" s="8">
        <f>VLOOKUP(A594,'Absolute Total Monosaccharide C'!$E$2:$T$999,4)</f>
        <v>0.020037</v>
      </c>
      <c r="G594" s="8">
        <f>VLOOKUP(A594,'Absolute Total Monosaccharide C'!$E$2:$T$999,5)</f>
        <v>0.020694</v>
      </c>
      <c r="H594" s="8">
        <f>VLOOKUP(A594,'Absolute Total Monosaccharide C'!$E$2:$T$999,6)</f>
        <v>0.013767</v>
      </c>
      <c r="I594" s="110">
        <f>VLOOKUP(A594,'Absolute Total Monosaccharide C'!$E$2:$T$999,7)</f>
        <v>0.013005</v>
      </c>
      <c r="J594" s="8">
        <f>VLOOKUP(A594,'Absolute Total Monosaccharide C'!$E$2:$T$999,8)</f>
        <v>0</v>
      </c>
      <c r="K594" s="8">
        <f>VLOOKUP(A594,'Absolute Total Monosaccharide C'!$E$2:$T$999,9)</f>
        <v>0.008676</v>
      </c>
      <c r="L594" s="8">
        <f>VLOOKUP(A594,'Absolute Total Monosaccharide C'!$E$2:$T$999,10)</f>
        <v>0</v>
      </c>
      <c r="M594" s="8">
        <f>VLOOKUP(A594,'Absolute Total Monosaccharide C'!$E$2:$T$999,11)</f>
        <v>0.04948</v>
      </c>
      <c r="N594" s="8">
        <f>VLOOKUP(A594,'Absolute Total Monosaccharide C'!$E$2:$T$999,12)</f>
        <v>0</v>
      </c>
      <c r="O594" s="8">
        <f>VLOOKUP(A594,'Absolute Total Monosaccharide C'!$E$2:$T$999,13)</f>
        <v>0</v>
      </c>
      <c r="P594" s="8">
        <f>VLOOKUP(A594,'Absolute Total Monosaccharide C'!$E$2:$T$999,14)</f>
        <v>0.002534</v>
      </c>
      <c r="Q594" s="8">
        <f>VLOOKUP(A594,'Absolute Total Monosaccharide C'!$E$2:$T$999,15)</f>
        <v>0</v>
      </c>
      <c r="R594" s="8">
        <f>VLOOKUP(A594,'Absolute Total Monosaccharide C'!$E$2:$T$999,16)</f>
        <v>0.002134</v>
      </c>
      <c r="S594" s="110">
        <f>VLOOKUP(A594,'Absolute Total Monosaccharide C'!$E$2:$T$999,2)</f>
        <v>9.918</v>
      </c>
      <c r="U594" s="8">
        <f t="shared" si="1"/>
        <v>0.026772</v>
      </c>
      <c r="V594" s="2">
        <f t="shared" si="2"/>
        <v>221</v>
      </c>
      <c r="W594" s="8">
        <f t="shared" si="3"/>
        <v>270</v>
      </c>
      <c r="X594" s="8">
        <f t="shared" si="4"/>
        <v>137</v>
      </c>
      <c r="Y594" s="8">
        <f t="shared" si="5"/>
        <v>13</v>
      </c>
      <c r="Z594" s="8">
        <f t="shared" si="6"/>
        <v>4</v>
      </c>
      <c r="AA594" s="8">
        <f t="shared" si="7"/>
        <v>407</v>
      </c>
      <c r="AB594" s="8">
        <f t="shared" si="8"/>
        <v>283</v>
      </c>
    </row>
    <row r="595" hidden="1">
      <c r="A595" s="2" t="s">
        <v>1660</v>
      </c>
      <c r="B595" s="8" t="str">
        <f>VLOOKUP(A595,'Food Encyclopedia'!$C$2:$K$999,3)&amp;","&amp;VLOOKUP(A595,'Food Encyclopedia'!$C$2:$K$999,4)&amp;","&amp;VLOOKUP(A595,'Food Encyclopedia'!$C$2:$K$999,5)&amp;","&amp;VLOOKUP(A595,'Food Encyclopedia'!$C$2:$K$999,6)</f>
        <v>kale, NA, whole, frozen,Woodstock,Non-GMO Chopped Kale,Vegetables</v>
      </c>
      <c r="C595" s="8" t="str">
        <f>VLOOKUP(A595,'Food Encyclopedia'!$C$2:$K$999,6)</f>
        <v>Vegetables</v>
      </c>
      <c r="D595" s="8" t="str">
        <f>VLOOKUP(A595,'Food Encyclopedia'!$C$2:$K$999,7)</f>
        <v>Vegetable</v>
      </c>
      <c r="E595" s="8">
        <f>VLOOKUP(A595,'Absolute Total Monosaccharide C'!$E$2:$T$999,3)</f>
        <v>0.106978</v>
      </c>
      <c r="F595" s="8">
        <f>VLOOKUP(A595,'Absolute Total Monosaccharide C'!$E$2:$T$999,4)</f>
        <v>0.031313</v>
      </c>
      <c r="G595" s="8">
        <f>VLOOKUP(A595,'Absolute Total Monosaccharide C'!$E$2:$T$999,5)</f>
        <v>0.009194</v>
      </c>
      <c r="H595" s="8">
        <f>VLOOKUP(A595,'Absolute Total Monosaccharide C'!$E$2:$T$999,6)</f>
        <v>0.012423</v>
      </c>
      <c r="I595" s="110">
        <f>VLOOKUP(A595,'Absolute Total Monosaccharide C'!$E$2:$T$999,7)</f>
        <v>0.022362</v>
      </c>
      <c r="J595" s="8">
        <f>VLOOKUP(A595,'Absolute Total Monosaccharide C'!$E$2:$T$999,8)</f>
        <v>0</v>
      </c>
      <c r="K595" s="8">
        <f>VLOOKUP(A595,'Absolute Total Monosaccharide C'!$E$2:$T$999,9)</f>
        <v>0.00716</v>
      </c>
      <c r="L595" s="8">
        <f>VLOOKUP(A595,'Absolute Total Monosaccharide C'!$E$2:$T$999,10)</f>
        <v>0</v>
      </c>
      <c r="M595" s="8">
        <f>VLOOKUP(A595,'Absolute Total Monosaccharide C'!$E$2:$T$999,11)</f>
        <v>0.056822</v>
      </c>
      <c r="N595" s="8">
        <f>VLOOKUP(A595,'Absolute Total Monosaccharide C'!$E$2:$T$999,12)</f>
        <v>0</v>
      </c>
      <c r="O595" s="8">
        <f>VLOOKUP(A595,'Absolute Total Monosaccharide C'!$E$2:$T$999,13)</f>
        <v>0</v>
      </c>
      <c r="P595" s="8">
        <f>VLOOKUP(A595,'Absolute Total Monosaccharide C'!$E$2:$T$999,14)</f>
        <v>0.001488</v>
      </c>
      <c r="Q595" s="8">
        <f>VLOOKUP(A595,'Absolute Total Monosaccharide C'!$E$2:$T$999,15)</f>
        <v>0</v>
      </c>
      <c r="R595" s="8">
        <f>VLOOKUP(A595,'Absolute Total Monosaccharide C'!$E$2:$T$999,16)</f>
        <v>0.002905</v>
      </c>
      <c r="S595" s="110">
        <f>VLOOKUP(A595,'Absolute Total Monosaccharide C'!$E$2:$T$999,2)</f>
        <v>9.644</v>
      </c>
      <c r="U595" s="8">
        <f t="shared" si="1"/>
        <v>0.034785</v>
      </c>
      <c r="V595" s="2">
        <f t="shared" si="2"/>
        <v>142</v>
      </c>
      <c r="W595" s="8">
        <f t="shared" si="3"/>
        <v>121</v>
      </c>
      <c r="X595" s="8">
        <f t="shared" si="4"/>
        <v>158</v>
      </c>
      <c r="Y595" s="8">
        <f t="shared" si="5"/>
        <v>6</v>
      </c>
      <c r="Z595" s="8">
        <f t="shared" si="6"/>
        <v>10</v>
      </c>
      <c r="AA595" s="8">
        <f t="shared" si="7"/>
        <v>279</v>
      </c>
      <c r="AB595" s="8">
        <f t="shared" si="8"/>
        <v>127</v>
      </c>
    </row>
    <row r="596" hidden="1">
      <c r="A596" s="2" t="s">
        <v>1663</v>
      </c>
      <c r="B596" s="8" t="str">
        <f>VLOOKUP(A596,'Food Encyclopedia'!$C$2:$K$999,3)&amp;","&amp;VLOOKUP(A596,'Food Encyclopedia'!$C$2:$K$999,4)&amp;","&amp;VLOOKUP(A596,'Food Encyclopedia'!$C$2:$K$999,5)&amp;","&amp;VLOOKUP(A596,'Food Encyclopedia'!$C$2:$K$999,6)</f>
        <v>soybeans, Edamame, NA, frozen,Trader Joe's,Shelled Edamame, fully-cooked Shelled soybeans,Beans, Peas, Legumes, Nuts, Seeds</v>
      </c>
      <c r="C596" s="8" t="str">
        <f>VLOOKUP(A596,'Food Encyclopedia'!$C$2:$K$999,6)</f>
        <v>Beans, Peas, Legumes, Nuts, Seeds</v>
      </c>
      <c r="D596" s="8" t="str">
        <f>VLOOKUP(A596,'Food Encyclopedia'!$C$2:$K$999,7)</f>
        <v>Vegetable</v>
      </c>
      <c r="E596" s="8">
        <f>VLOOKUP(A596,'Absolute Total Monosaccharide C'!$E$2:$T$999,3)</f>
        <v>0.129025</v>
      </c>
      <c r="F596" s="8">
        <f>VLOOKUP(A596,'Absolute Total Monosaccharide C'!$E$2:$T$999,4)</f>
        <v>0.042409</v>
      </c>
      <c r="G596" s="8">
        <f>VLOOKUP(A596,'Absolute Total Monosaccharide C'!$E$2:$T$999,5)</f>
        <v>0.008234</v>
      </c>
      <c r="H596" s="8">
        <f>VLOOKUP(A596,'Absolute Total Monosaccharide C'!$E$2:$T$999,6)</f>
        <v>0.00497</v>
      </c>
      <c r="I596" s="110">
        <f>VLOOKUP(A596,'Absolute Total Monosaccharide C'!$E$2:$T$999,7)</f>
        <v>0.018911</v>
      </c>
      <c r="J596" s="8">
        <f>VLOOKUP(A596,'Absolute Total Monosaccharide C'!$E$2:$T$999,8)</f>
        <v>0</v>
      </c>
      <c r="K596" s="8">
        <f>VLOOKUP(A596,'Absolute Total Monosaccharide C'!$E$2:$T$999,9)</f>
        <v>0.002898</v>
      </c>
      <c r="L596" s="8">
        <f>VLOOKUP(A596,'Absolute Total Monosaccharide C'!$E$2:$T$999,10)</f>
        <v>0</v>
      </c>
      <c r="M596" s="8">
        <f>VLOOKUP(A596,'Absolute Total Monosaccharide C'!$E$2:$T$999,11)</f>
        <v>0.007916</v>
      </c>
      <c r="N596" s="8">
        <f>VLOOKUP(A596,'Absolute Total Monosaccharide C'!$E$2:$T$999,12)</f>
        <v>0</v>
      </c>
      <c r="O596" s="8">
        <f>VLOOKUP(A596,'Absolute Total Monosaccharide C'!$E$2:$T$999,13)</f>
        <v>0</v>
      </c>
      <c r="P596" s="8">
        <f>VLOOKUP(A596,'Absolute Total Monosaccharide C'!$E$2:$T$999,14)</f>
        <v>0.005542</v>
      </c>
      <c r="Q596" s="8">
        <f>VLOOKUP(A596,'Absolute Total Monosaccharide C'!$E$2:$T$999,15)</f>
        <v>0</v>
      </c>
      <c r="R596" s="8">
        <f>VLOOKUP(A596,'Absolute Total Monosaccharide C'!$E$2:$T$999,16)</f>
        <v>0.001724</v>
      </c>
      <c r="S596" s="110">
        <f>VLOOKUP(A596,'Absolute Total Monosaccharide C'!$E$2:$T$999,2)</f>
        <v>9.867</v>
      </c>
      <c r="U596" s="8">
        <f t="shared" si="1"/>
        <v>0.023881</v>
      </c>
      <c r="V596" s="2">
        <f t="shared" si="2"/>
        <v>264</v>
      </c>
      <c r="W596" s="8">
        <f t="shared" si="3"/>
        <v>161</v>
      </c>
      <c r="X596" s="8">
        <f t="shared" si="4"/>
        <v>384</v>
      </c>
      <c r="Y596" s="8">
        <f t="shared" si="5"/>
        <v>354</v>
      </c>
      <c r="Z596" s="8">
        <f t="shared" si="6"/>
        <v>66</v>
      </c>
      <c r="AA596" s="8">
        <f t="shared" si="7"/>
        <v>545</v>
      </c>
      <c r="AB596" s="8">
        <f t="shared" si="8"/>
        <v>515</v>
      </c>
    </row>
    <row r="597" hidden="1">
      <c r="A597" s="2" t="s">
        <v>1666</v>
      </c>
      <c r="B597" s="8" t="str">
        <f>VLOOKUP(A597,'Food Encyclopedia'!$C$2:$K$999,3)&amp;","&amp;VLOOKUP(A597,'Food Encyclopedia'!$C$2:$K$999,4)&amp;","&amp;VLOOKUP(A597,'Food Encyclopedia'!$C$2:$K$999,5)&amp;","&amp;VLOOKUP(A597,'Food Encyclopedia'!$C$2:$K$999,6)</f>
        <v>green beans, NA, whole, frozen,Cascadian Farm,Premium Organic Cut Green Beans,Vegetables</v>
      </c>
      <c r="C597" s="8" t="str">
        <f>VLOOKUP(A597,'Food Encyclopedia'!$C$2:$K$999,6)</f>
        <v>Vegetables</v>
      </c>
      <c r="D597" s="8" t="str">
        <f>VLOOKUP(A597,'Food Encyclopedia'!$C$2:$K$999,7)</f>
        <v>Vegetable</v>
      </c>
      <c r="E597" s="8">
        <f>VLOOKUP(A597,'Absolute Total Monosaccharide C'!$E$2:$T$999,3)</f>
        <v>0.211627</v>
      </c>
      <c r="F597" s="8">
        <f>VLOOKUP(A597,'Absolute Total Monosaccharide C'!$E$2:$T$999,4)</f>
        <v>0.055021</v>
      </c>
      <c r="G597" s="8">
        <f>VLOOKUP(A597,'Absolute Total Monosaccharide C'!$E$2:$T$999,5)</f>
        <v>0.017318</v>
      </c>
      <c r="H597" s="8">
        <f>VLOOKUP(A597,'Absolute Total Monosaccharide C'!$E$2:$T$999,6)</f>
        <v>0.012269</v>
      </c>
      <c r="I597" s="110">
        <f>VLOOKUP(A597,'Absolute Total Monosaccharide C'!$E$2:$T$999,7)</f>
        <v>0.018545</v>
      </c>
      <c r="J597" s="8">
        <f>VLOOKUP(A597,'Absolute Total Monosaccharide C'!$E$2:$T$999,8)</f>
        <v>0</v>
      </c>
      <c r="K597" s="8">
        <f>VLOOKUP(A597,'Absolute Total Monosaccharide C'!$E$2:$T$999,9)</f>
        <v>0.00488</v>
      </c>
      <c r="L597" s="8">
        <f>VLOOKUP(A597,'Absolute Total Monosaccharide C'!$E$2:$T$999,10)</f>
        <v>0</v>
      </c>
      <c r="M597" s="8">
        <f>VLOOKUP(A597,'Absolute Total Monosaccharide C'!$E$2:$T$999,11)</f>
        <v>0.063188</v>
      </c>
      <c r="N597" s="8">
        <f>VLOOKUP(A597,'Absolute Total Monosaccharide C'!$E$2:$T$999,12)</f>
        <v>0</v>
      </c>
      <c r="O597" s="8">
        <f>VLOOKUP(A597,'Absolute Total Monosaccharide C'!$E$2:$T$999,13)</f>
        <v>0</v>
      </c>
      <c r="P597" s="8">
        <f>VLOOKUP(A597,'Absolute Total Monosaccharide C'!$E$2:$T$999,14)</f>
        <v>0.006383</v>
      </c>
      <c r="Q597" s="8">
        <f>VLOOKUP(A597,'Absolute Total Monosaccharide C'!$E$2:$T$999,15)</f>
        <v>0</v>
      </c>
      <c r="R597" s="8">
        <f>VLOOKUP(A597,'Absolute Total Monosaccharide C'!$E$2:$T$999,16)</f>
        <v>0.001877</v>
      </c>
      <c r="S597" s="110">
        <f>VLOOKUP(A597,'Absolute Total Monosaccharide C'!$E$2:$T$999,2)</f>
        <v>10.407</v>
      </c>
      <c r="U597" s="8">
        <f t="shared" si="1"/>
        <v>0.030814</v>
      </c>
      <c r="V597" s="2">
        <f t="shared" si="2"/>
        <v>174</v>
      </c>
      <c r="W597" s="8">
        <f t="shared" si="3"/>
        <v>166</v>
      </c>
      <c r="X597" s="8">
        <f t="shared" si="4"/>
        <v>163</v>
      </c>
      <c r="Y597" s="8">
        <f t="shared" si="5"/>
        <v>3</v>
      </c>
      <c r="Z597" s="8">
        <f t="shared" si="6"/>
        <v>21</v>
      </c>
      <c r="AA597" s="8">
        <f t="shared" si="7"/>
        <v>329</v>
      </c>
      <c r="AB597" s="8">
        <f t="shared" si="8"/>
        <v>169</v>
      </c>
    </row>
    <row r="598" hidden="1">
      <c r="A598" s="2" t="s">
        <v>1670</v>
      </c>
      <c r="B598" s="8" t="str">
        <f>VLOOKUP(A598,'Food Encyclopedia'!$C$2:$K$999,3)&amp;","&amp;VLOOKUP(A598,'Food Encyclopedia'!$C$2:$K$999,4)&amp;","&amp;VLOOKUP(A598,'Food Encyclopedia'!$C$2:$K$999,5)&amp;","&amp;VLOOKUP(A598,'Food Encyclopedia'!$C$2:$K$999,6)</f>
        <v>brussel sprout, NA, whole, frozen,Trader Joe's,True Belgian Brussels Sprouts,Vegetables</v>
      </c>
      <c r="C598" s="8" t="str">
        <f>VLOOKUP(A598,'Food Encyclopedia'!$C$2:$K$999,6)</f>
        <v>Vegetables</v>
      </c>
      <c r="D598" s="8" t="str">
        <f>VLOOKUP(A598,'Food Encyclopedia'!$C$2:$K$999,7)</f>
        <v>Vegetable</v>
      </c>
      <c r="E598" s="8">
        <f>VLOOKUP(A598,'Absolute Total Monosaccharide C'!$E$2:$T$999,3)</f>
        <v>0.196936</v>
      </c>
      <c r="F598" s="8">
        <f>VLOOKUP(A598,'Absolute Total Monosaccharide C'!$E$2:$T$999,4)</f>
        <v>0.056449</v>
      </c>
      <c r="G598" s="8">
        <f>VLOOKUP(A598,'Absolute Total Monosaccharide C'!$E$2:$T$999,5)</f>
        <v>0.014544</v>
      </c>
      <c r="H598" s="8">
        <f>VLOOKUP(A598,'Absolute Total Monosaccharide C'!$E$2:$T$999,6)</f>
        <v>0.009641</v>
      </c>
      <c r="I598" s="110">
        <f>VLOOKUP(A598,'Absolute Total Monosaccharide C'!$E$2:$T$999,7)</f>
        <v>0.066353</v>
      </c>
      <c r="J598" s="8">
        <f>VLOOKUP(A598,'Absolute Total Monosaccharide C'!$E$2:$T$999,8)</f>
        <v>0</v>
      </c>
      <c r="K598" s="8">
        <f>VLOOKUP(A598,'Absolute Total Monosaccharide C'!$E$2:$T$999,9)</f>
        <v>0.008007</v>
      </c>
      <c r="L598" s="8">
        <f>VLOOKUP(A598,'Absolute Total Monosaccharide C'!$E$2:$T$999,10)</f>
        <v>0</v>
      </c>
      <c r="M598" s="8">
        <f>VLOOKUP(A598,'Absolute Total Monosaccharide C'!$E$2:$T$999,11)</f>
        <v>0.045896</v>
      </c>
      <c r="N598" s="8">
        <f>VLOOKUP(A598,'Absolute Total Monosaccharide C'!$E$2:$T$999,12)</f>
        <v>0</v>
      </c>
      <c r="O598" s="8">
        <f>VLOOKUP(A598,'Absolute Total Monosaccharide C'!$E$2:$T$999,13)</f>
        <v>0</v>
      </c>
      <c r="P598" s="8">
        <f>VLOOKUP(A598,'Absolute Total Monosaccharide C'!$E$2:$T$999,14)</f>
        <v>0.004739</v>
      </c>
      <c r="Q598" s="8">
        <f>VLOOKUP(A598,'Absolute Total Monosaccharide C'!$E$2:$T$999,15)</f>
        <v>0</v>
      </c>
      <c r="R598" s="8">
        <f>VLOOKUP(A598,'Absolute Total Monosaccharide C'!$E$2:$T$999,16)</f>
        <v>0.003925</v>
      </c>
      <c r="S598" s="110">
        <f>VLOOKUP(A598,'Absolute Total Monosaccharide C'!$E$2:$T$999,2)</f>
        <v>9.731</v>
      </c>
      <c r="U598" s="8">
        <f t="shared" si="1"/>
        <v>0.075994</v>
      </c>
      <c r="V598" s="2">
        <f t="shared" si="2"/>
        <v>18</v>
      </c>
      <c r="W598" s="8">
        <f t="shared" si="3"/>
        <v>2</v>
      </c>
      <c r="X598" s="8">
        <f t="shared" si="4"/>
        <v>225</v>
      </c>
      <c r="Y598" s="8">
        <f t="shared" si="5"/>
        <v>20</v>
      </c>
      <c r="Z598" s="8">
        <f t="shared" si="6"/>
        <v>5</v>
      </c>
      <c r="AA598" s="8">
        <f t="shared" si="7"/>
        <v>227</v>
      </c>
      <c r="AB598" s="8">
        <f t="shared" si="8"/>
        <v>22</v>
      </c>
    </row>
    <row r="599" hidden="1">
      <c r="A599" s="2" t="s">
        <v>1673</v>
      </c>
      <c r="B599" s="8" t="str">
        <f>VLOOKUP(A599,'Food Encyclopedia'!$C$2:$K$999,3)&amp;","&amp;VLOOKUP(A599,'Food Encyclopedia'!$C$2:$K$999,4)&amp;","&amp;VLOOKUP(A599,'Food Encyclopedia'!$C$2:$K$999,5)&amp;","&amp;VLOOKUP(A599,'Food Encyclopedia'!$C$2:$K$999,6)</f>
        <v>broccoli, NA, florets, frozen,Trader Joe's,Broccoli Florets,Vegetables</v>
      </c>
      <c r="C599" s="8" t="str">
        <f>VLOOKUP(A599,'Food Encyclopedia'!$C$2:$K$999,6)</f>
        <v>Vegetables</v>
      </c>
      <c r="D599" s="8" t="str">
        <f>VLOOKUP(A599,'Food Encyclopedia'!$C$2:$K$999,7)</f>
        <v>Vegetable</v>
      </c>
      <c r="E599" s="8">
        <f>VLOOKUP(A599,'Absolute Total Monosaccharide C'!$E$2:$T$999,3)</f>
        <v>0.092176</v>
      </c>
      <c r="F599" s="8">
        <f>VLOOKUP(A599,'Absolute Total Monosaccharide C'!$E$2:$T$999,4)</f>
        <v>0.047201</v>
      </c>
      <c r="G599" s="8">
        <f>VLOOKUP(A599,'Absolute Total Monosaccharide C'!$E$2:$T$999,5)</f>
        <v>0.012234</v>
      </c>
      <c r="H599" s="8">
        <f>VLOOKUP(A599,'Absolute Total Monosaccharide C'!$E$2:$T$999,6)</f>
        <v>0.015405</v>
      </c>
      <c r="I599" s="110">
        <f>VLOOKUP(A599,'Absolute Total Monosaccharide C'!$E$2:$T$999,7)</f>
        <v>0.058001</v>
      </c>
      <c r="J599" s="8">
        <f>VLOOKUP(A599,'Absolute Total Monosaccharide C'!$E$2:$T$999,8)</f>
        <v>0</v>
      </c>
      <c r="K599" s="8">
        <f>VLOOKUP(A599,'Absolute Total Monosaccharide C'!$E$2:$T$999,9)</f>
        <v>0.007518</v>
      </c>
      <c r="L599" s="8">
        <f>VLOOKUP(A599,'Absolute Total Monosaccharide C'!$E$2:$T$999,10)</f>
        <v>0</v>
      </c>
      <c r="M599" s="8">
        <f>VLOOKUP(A599,'Absolute Total Monosaccharide C'!$E$2:$T$999,11)</f>
        <v>0.045136</v>
      </c>
      <c r="N599" s="8">
        <f>VLOOKUP(A599,'Absolute Total Monosaccharide C'!$E$2:$T$999,12)</f>
        <v>0</v>
      </c>
      <c r="O599" s="8">
        <f>VLOOKUP(A599,'Absolute Total Monosaccharide C'!$E$2:$T$999,13)</f>
        <v>0</v>
      </c>
      <c r="P599" s="8">
        <f>VLOOKUP(A599,'Absolute Total Monosaccharide C'!$E$2:$T$999,14)</f>
        <v>0.002933</v>
      </c>
      <c r="Q599" s="8">
        <f>VLOOKUP(A599,'Absolute Total Monosaccharide C'!$E$2:$T$999,15)</f>
        <v>0</v>
      </c>
      <c r="R599" s="8">
        <f>VLOOKUP(A599,'Absolute Total Monosaccharide C'!$E$2:$T$999,16)</f>
        <v>0.00498</v>
      </c>
      <c r="S599" s="110">
        <f>VLOOKUP(A599,'Absolute Total Monosaccharide C'!$E$2:$T$999,2)</f>
        <v>10.326</v>
      </c>
      <c r="U599" s="8">
        <f t="shared" si="1"/>
        <v>0.073406</v>
      </c>
      <c r="V599" s="2">
        <f t="shared" si="2"/>
        <v>21</v>
      </c>
      <c r="W599" s="8">
        <f t="shared" si="3"/>
        <v>4</v>
      </c>
      <c r="X599" s="8">
        <f t="shared" si="4"/>
        <v>111</v>
      </c>
      <c r="Y599" s="8">
        <f t="shared" si="5"/>
        <v>23</v>
      </c>
      <c r="Z599" s="8">
        <f t="shared" si="6"/>
        <v>7</v>
      </c>
      <c r="AA599" s="8">
        <f t="shared" si="7"/>
        <v>115</v>
      </c>
      <c r="AB599" s="8">
        <f t="shared" si="8"/>
        <v>27</v>
      </c>
    </row>
    <row r="600" hidden="1">
      <c r="A600" s="2" t="s">
        <v>1676</v>
      </c>
      <c r="B600" s="8" t="str">
        <f>VLOOKUP(A600,'Food Encyclopedia'!$C$2:$K$999,3)&amp;","&amp;VLOOKUP(A600,'Food Encyclopedia'!$C$2:$K$999,4)&amp;","&amp;VLOOKUP(A600,'Food Encyclopedia'!$C$2:$K$999,5)&amp;","&amp;VLOOKUP(A600,'Food Encyclopedia'!$C$2:$K$999,6)</f>
        <v>dragonfruit, NA, flesh and seeds, fresh,NA,,Fruits</v>
      </c>
      <c r="C600" s="8" t="str">
        <f>VLOOKUP(A600,'Food Encyclopedia'!$C$2:$K$999,6)</f>
        <v>Fruits</v>
      </c>
      <c r="D600" s="8" t="str">
        <f>VLOOKUP(A600,'Food Encyclopedia'!$C$2:$K$999,7)</f>
        <v>Fruit</v>
      </c>
      <c r="E600" s="8">
        <f>VLOOKUP(A600,'Absolute Total Monosaccharide C'!$E$2:$T$999,3)</f>
        <v>0.136485</v>
      </c>
      <c r="F600" s="8">
        <f>VLOOKUP(A600,'Absolute Total Monosaccharide C'!$E$2:$T$999,4)</f>
        <v>0.019251</v>
      </c>
      <c r="G600" s="8">
        <f>VLOOKUP(A600,'Absolute Total Monosaccharide C'!$E$2:$T$999,5)</f>
        <v>0.029855</v>
      </c>
      <c r="H600" s="8">
        <f>VLOOKUP(A600,'Absolute Total Monosaccharide C'!$E$2:$T$999,6)</f>
        <v>0.029946</v>
      </c>
      <c r="I600" s="110">
        <f>VLOOKUP(A600,'Absolute Total Monosaccharide C'!$E$2:$T$999,7)</f>
        <v>0.028075</v>
      </c>
      <c r="J600" s="8">
        <f>VLOOKUP(A600,'Absolute Total Monosaccharide C'!$E$2:$T$999,8)</f>
        <v>0</v>
      </c>
      <c r="K600" s="8">
        <f>VLOOKUP(A600,'Absolute Total Monosaccharide C'!$E$2:$T$999,9)</f>
        <v>0.002676</v>
      </c>
      <c r="L600" s="8">
        <f>VLOOKUP(A600,'Absolute Total Monosaccharide C'!$E$2:$T$999,10)</f>
        <v>0</v>
      </c>
      <c r="M600" s="8">
        <f>VLOOKUP(A600,'Absolute Total Monosaccharide C'!$E$2:$T$999,11)</f>
        <v>0.004722</v>
      </c>
      <c r="N600" s="8">
        <f>VLOOKUP(A600,'Absolute Total Monosaccharide C'!$E$2:$T$999,12)</f>
        <v>0</v>
      </c>
      <c r="O600" s="8">
        <f>VLOOKUP(A600,'Absolute Total Monosaccharide C'!$E$2:$T$999,13)</f>
        <v>0</v>
      </c>
      <c r="P600" s="8">
        <f>VLOOKUP(A600,'Absolute Total Monosaccharide C'!$E$2:$T$999,14)</f>
        <v>0</v>
      </c>
      <c r="Q600" s="8">
        <f>VLOOKUP(A600,'Absolute Total Monosaccharide C'!$E$2:$T$999,15)</f>
        <v>0</v>
      </c>
      <c r="R600" s="8">
        <f>VLOOKUP(A600,'Absolute Total Monosaccharide C'!$E$2:$T$999,16)</f>
        <v>0.000363</v>
      </c>
      <c r="S600" s="110">
        <f>VLOOKUP(A600,'Absolute Total Monosaccharide C'!$E$2:$T$999,2)</f>
        <v>10.467</v>
      </c>
      <c r="U600" s="8">
        <f t="shared" si="1"/>
        <v>0.058021</v>
      </c>
      <c r="V600" s="2">
        <f t="shared" si="2"/>
        <v>43</v>
      </c>
      <c r="W600" s="8">
        <f t="shared" si="3"/>
        <v>71</v>
      </c>
      <c r="X600" s="8">
        <f t="shared" si="4"/>
        <v>37</v>
      </c>
      <c r="Y600" s="8">
        <f t="shared" si="5"/>
        <v>407</v>
      </c>
      <c r="Z600" s="8">
        <f t="shared" si="6"/>
        <v>74</v>
      </c>
      <c r="AA600" s="8">
        <f t="shared" si="7"/>
        <v>108</v>
      </c>
      <c r="AB600" s="8">
        <f t="shared" si="8"/>
        <v>478</v>
      </c>
    </row>
    <row r="601" hidden="1">
      <c r="A601" s="2" t="s">
        <v>1678</v>
      </c>
      <c r="B601" s="8" t="str">
        <f>VLOOKUP(A601,'Food Encyclopedia'!$C$2:$K$999,3)&amp;","&amp;VLOOKUP(A601,'Food Encyclopedia'!$C$2:$K$999,4)&amp;","&amp;VLOOKUP(A601,'Food Encyclopedia'!$C$2:$K$999,5)&amp;","&amp;VLOOKUP(A601,'Food Encyclopedia'!$C$2:$K$999,6)</f>
        <v>pomegranate, NA, seeds, fresh,Pom Wonderful,,Fruits</v>
      </c>
      <c r="C601" s="8" t="str">
        <f>VLOOKUP(A601,'Food Encyclopedia'!$C$2:$K$999,6)</f>
        <v>Fruits</v>
      </c>
      <c r="D601" s="8" t="str">
        <f>VLOOKUP(A601,'Food Encyclopedia'!$C$2:$K$999,7)</f>
        <v>Fruit</v>
      </c>
      <c r="E601" s="8">
        <f>VLOOKUP(A601,'Absolute Total Monosaccharide C'!$E$2:$T$999,3)</f>
        <v>0.354321</v>
      </c>
      <c r="F601" s="8">
        <f>VLOOKUP(A601,'Absolute Total Monosaccharide C'!$E$2:$T$999,4)</f>
        <v>0.009023</v>
      </c>
      <c r="G601" s="8">
        <f>VLOOKUP(A601,'Absolute Total Monosaccharide C'!$E$2:$T$999,5)</f>
        <v>0.04689</v>
      </c>
      <c r="H601" s="8">
        <f>VLOOKUP(A601,'Absolute Total Monosaccharide C'!$E$2:$T$999,6)</f>
        <v>0.001725</v>
      </c>
      <c r="I601" s="110">
        <f>VLOOKUP(A601,'Absolute Total Monosaccharide C'!$E$2:$T$999,7)</f>
        <v>0.009436</v>
      </c>
      <c r="J601" s="8">
        <f>VLOOKUP(A601,'Absolute Total Monosaccharide C'!$E$2:$T$999,8)</f>
        <v>0</v>
      </c>
      <c r="K601" s="8">
        <f>VLOOKUP(A601,'Absolute Total Monosaccharide C'!$E$2:$T$999,9)</f>
        <v>0.001518</v>
      </c>
      <c r="L601" s="8">
        <f>VLOOKUP(A601,'Absolute Total Monosaccharide C'!$E$2:$T$999,10)</f>
        <v>0</v>
      </c>
      <c r="M601" s="8">
        <f>VLOOKUP(A601,'Absolute Total Monosaccharide C'!$E$2:$T$999,11)</f>
        <v>0.010604</v>
      </c>
      <c r="N601" s="8">
        <f>VLOOKUP(A601,'Absolute Total Monosaccharide C'!$E$2:$T$999,12)</f>
        <v>0</v>
      </c>
      <c r="O601" s="8">
        <f>VLOOKUP(A601,'Absolute Total Monosaccharide C'!$E$2:$T$999,13)</f>
        <v>0</v>
      </c>
      <c r="P601" s="8">
        <f>VLOOKUP(A601,'Absolute Total Monosaccharide C'!$E$2:$T$999,14)</f>
        <v>0</v>
      </c>
      <c r="Q601" s="8">
        <f>VLOOKUP(A601,'Absolute Total Monosaccharide C'!$E$2:$T$999,15)</f>
        <v>0</v>
      </c>
      <c r="R601" s="8">
        <f>VLOOKUP(A601,'Absolute Total Monosaccharide C'!$E$2:$T$999,16)</f>
        <v>0.000228</v>
      </c>
      <c r="S601" s="110">
        <f>VLOOKUP(A601,'Absolute Total Monosaccharide C'!$E$2:$T$999,2)</f>
        <v>10.27</v>
      </c>
      <c r="U601" s="8">
        <f t="shared" si="1"/>
        <v>0.011161</v>
      </c>
      <c r="V601" s="2">
        <f t="shared" si="2"/>
        <v>490</v>
      </c>
      <c r="W601" s="8">
        <f t="shared" si="3"/>
        <v>376</v>
      </c>
      <c r="X601" s="8">
        <f t="shared" si="4"/>
        <v>550</v>
      </c>
      <c r="Y601" s="8">
        <f t="shared" si="5"/>
        <v>312</v>
      </c>
      <c r="Z601" s="8">
        <f t="shared" si="6"/>
        <v>193</v>
      </c>
      <c r="AA601" s="8">
        <f t="shared" si="7"/>
        <v>926</v>
      </c>
      <c r="AB601" s="8">
        <f t="shared" si="8"/>
        <v>688</v>
      </c>
    </row>
    <row r="602" hidden="1">
      <c r="A602" s="2" t="s">
        <v>1681</v>
      </c>
      <c r="B602" s="8" t="str">
        <f>VLOOKUP(A602,'Food Encyclopedia'!$C$2:$K$999,3)&amp;","&amp;VLOOKUP(A602,'Food Encyclopedia'!$C$2:$K$999,4)&amp;","&amp;VLOOKUP(A602,'Food Encyclopedia'!$C$2:$K$999,5)&amp;","&amp;VLOOKUP(A602,'Food Encyclopedia'!$C$2:$K$999,6)</f>
        <v>burger patty, black bean, NA, frozen,Hilary's,Fiesta Black Bean Veggie Burgers,Beans, Peas, Legumes, Nuts, Seeds</v>
      </c>
      <c r="C602" s="8" t="str">
        <f>VLOOKUP(A602,'Food Encyclopedia'!$C$2:$K$999,6)</f>
        <v>Beans, Peas, Legumes, Nuts, Seeds</v>
      </c>
      <c r="D602" s="8" t="str">
        <f>VLOOKUP(A602,'Food Encyclopedia'!$C$2:$K$999,7)</f>
        <v>Plant-based Meat</v>
      </c>
      <c r="E602" s="8">
        <f>VLOOKUP(A602,'Absolute Total Monosaccharide C'!$E$2:$T$999,3)</f>
        <v>0.26512</v>
      </c>
      <c r="F602" s="8">
        <f>VLOOKUP(A602,'Absolute Total Monosaccharide C'!$E$2:$T$999,4)</f>
        <v>0.018489</v>
      </c>
      <c r="G602" s="8">
        <f>VLOOKUP(A602,'Absolute Total Monosaccharide C'!$E$2:$T$999,5)</f>
        <v>0.021757</v>
      </c>
      <c r="H602" s="8">
        <f>VLOOKUP(A602,'Absolute Total Monosaccharide C'!$E$2:$T$999,6)</f>
        <v>0.005479</v>
      </c>
      <c r="I602" s="110">
        <f>VLOOKUP(A602,'Absolute Total Monosaccharide C'!$E$2:$T$999,7)</f>
        <v>0.023076</v>
      </c>
      <c r="J602" s="8">
        <f>VLOOKUP(A602,'Absolute Total Monosaccharide C'!$E$2:$T$999,8)</f>
        <v>0</v>
      </c>
      <c r="K602" s="8">
        <f>VLOOKUP(A602,'Absolute Total Monosaccharide C'!$E$2:$T$999,9)</f>
        <v>0.0016</v>
      </c>
      <c r="L602" s="8">
        <f>VLOOKUP(A602,'Absolute Total Monosaccharide C'!$E$2:$T$999,10)</f>
        <v>0</v>
      </c>
      <c r="M602" s="8">
        <f>VLOOKUP(A602,'Absolute Total Monosaccharide C'!$E$2:$T$999,11)</f>
        <v>0.007773</v>
      </c>
      <c r="N602" s="8">
        <f>VLOOKUP(A602,'Absolute Total Monosaccharide C'!$E$2:$T$999,12)</f>
        <v>0</v>
      </c>
      <c r="O602" s="8">
        <f>VLOOKUP(A602,'Absolute Total Monosaccharide C'!$E$2:$T$999,13)</f>
        <v>0</v>
      </c>
      <c r="P602" s="8">
        <f>VLOOKUP(A602,'Absolute Total Monosaccharide C'!$E$2:$T$999,14)</f>
        <v>0</v>
      </c>
      <c r="Q602" s="8">
        <f>VLOOKUP(A602,'Absolute Total Monosaccharide C'!$E$2:$T$999,15)</f>
        <v>0</v>
      </c>
      <c r="R602" s="8">
        <f>VLOOKUP(A602,'Absolute Total Monosaccharide C'!$E$2:$T$999,16)</f>
        <v>0.000667</v>
      </c>
      <c r="S602" s="110">
        <f>VLOOKUP(A602,'Absolute Total Monosaccharide C'!$E$2:$T$999,2)</f>
        <v>9.875</v>
      </c>
      <c r="U602" s="8">
        <f t="shared" si="1"/>
        <v>0.028555</v>
      </c>
      <c r="V602" s="2">
        <f t="shared" si="2"/>
        <v>207</v>
      </c>
      <c r="W602" s="8">
        <f t="shared" si="3"/>
        <v>115</v>
      </c>
      <c r="X602" s="8">
        <f t="shared" si="4"/>
        <v>371</v>
      </c>
      <c r="Y602" s="8">
        <f t="shared" si="5"/>
        <v>357</v>
      </c>
      <c r="Z602" s="8">
        <f t="shared" si="6"/>
        <v>176</v>
      </c>
      <c r="AA602" s="8">
        <f t="shared" si="7"/>
        <v>486</v>
      </c>
      <c r="AB602" s="8">
        <f t="shared" si="8"/>
        <v>472</v>
      </c>
    </row>
    <row r="603" hidden="1">
      <c r="A603" s="2" t="s">
        <v>1686</v>
      </c>
      <c r="B603" s="8" t="str">
        <f>VLOOKUP(A603,'Food Encyclopedia'!$C$2:$K$999,3)&amp;","&amp;VLOOKUP(A603,'Food Encyclopedia'!$C$2:$K$999,4)&amp;","&amp;VLOOKUP(A603,'Food Encyclopedia'!$C$2:$K$999,5)&amp;","&amp;VLOOKUP(A603,'Food Encyclopedia'!$C$2:$K$999,6)</f>
        <v>burger patty, pea protein, NA, frozen,Trader Joe's,Hi-Protein Veggie Burger,Beans, Peas, Legumes, Nuts, Seeds</v>
      </c>
      <c r="C603" s="8" t="str">
        <f>VLOOKUP(A603,'Food Encyclopedia'!$C$2:$K$999,6)</f>
        <v>Beans, Peas, Legumes, Nuts, Seeds</v>
      </c>
      <c r="D603" s="8" t="str">
        <f>VLOOKUP(A603,'Food Encyclopedia'!$C$2:$K$999,7)</f>
        <v>Plant-based Meat</v>
      </c>
      <c r="E603" s="8">
        <f>VLOOKUP(A603,'Absolute Total Monosaccharide C'!$E$2:$T$999,3)</f>
        <v>0.112263</v>
      </c>
      <c r="F603" s="8">
        <f>VLOOKUP(A603,'Absolute Total Monosaccharide C'!$E$2:$T$999,4)</f>
        <v>0.010249</v>
      </c>
      <c r="G603" s="8">
        <f>VLOOKUP(A603,'Absolute Total Monosaccharide C'!$E$2:$T$999,5)</f>
        <v>0.01327</v>
      </c>
      <c r="H603" s="8">
        <f>VLOOKUP(A603,'Absolute Total Monosaccharide C'!$E$2:$T$999,6)</f>
        <v>0.00202</v>
      </c>
      <c r="I603" s="110">
        <f>VLOOKUP(A603,'Absolute Total Monosaccharide C'!$E$2:$T$999,7)</f>
        <v>0.009261</v>
      </c>
      <c r="J603" s="8">
        <f>VLOOKUP(A603,'Absolute Total Monosaccharide C'!$E$2:$T$999,8)</f>
        <v>0</v>
      </c>
      <c r="K603" s="8">
        <f>VLOOKUP(A603,'Absolute Total Monosaccharide C'!$E$2:$T$999,9)</f>
        <v>0.000315</v>
      </c>
      <c r="L603" s="8">
        <f>VLOOKUP(A603,'Absolute Total Monosaccharide C'!$E$2:$T$999,10)</f>
        <v>0</v>
      </c>
      <c r="M603" s="8">
        <f>VLOOKUP(A603,'Absolute Total Monosaccharide C'!$E$2:$T$999,11)</f>
        <v>0.001761</v>
      </c>
      <c r="N603" s="8">
        <f>VLOOKUP(A603,'Absolute Total Monosaccharide C'!$E$2:$T$999,12)</f>
        <v>0</v>
      </c>
      <c r="O603" s="8">
        <f>VLOOKUP(A603,'Absolute Total Monosaccharide C'!$E$2:$T$999,13)</f>
        <v>0</v>
      </c>
      <c r="P603" s="8">
        <f>VLOOKUP(A603,'Absolute Total Monosaccharide C'!$E$2:$T$999,14)</f>
        <v>0</v>
      </c>
      <c r="Q603" s="8">
        <f>VLOOKUP(A603,'Absolute Total Monosaccharide C'!$E$2:$T$999,15)</f>
        <v>0</v>
      </c>
      <c r="R603" s="8">
        <f>VLOOKUP(A603,'Absolute Total Monosaccharide C'!$E$2:$T$999,16)</f>
        <v>0.00104</v>
      </c>
      <c r="S603" s="110">
        <f>VLOOKUP(A603,'Absolute Total Monosaccharide C'!$E$2:$T$999,2)</f>
        <v>10.519</v>
      </c>
      <c r="U603" s="8">
        <f t="shared" si="1"/>
        <v>0.011281</v>
      </c>
      <c r="V603" s="2">
        <f t="shared" si="2"/>
        <v>488</v>
      </c>
      <c r="W603" s="8">
        <f t="shared" si="3"/>
        <v>385</v>
      </c>
      <c r="X603" s="8">
        <f t="shared" si="4"/>
        <v>529</v>
      </c>
      <c r="Y603" s="8">
        <f t="shared" si="5"/>
        <v>444</v>
      </c>
      <c r="Z603" s="8">
        <f t="shared" si="6"/>
        <v>485</v>
      </c>
      <c r="AA603" s="8">
        <f t="shared" si="7"/>
        <v>914</v>
      </c>
      <c r="AB603" s="8">
        <f t="shared" si="8"/>
        <v>829</v>
      </c>
    </row>
    <row r="604" hidden="1">
      <c r="A604" s="2" t="s">
        <v>1689</v>
      </c>
      <c r="B604" s="8" t="str">
        <f>VLOOKUP(A604,'Food Encyclopedia'!$C$2:$K$999,3)&amp;","&amp;VLOOKUP(A604,'Food Encyclopedia'!$C$2:$K$999,4)&amp;","&amp;VLOOKUP(A604,'Food Encyclopedia'!$C$2:$K$999,5)&amp;","&amp;VLOOKUP(A604,'Food Encyclopedia'!$C$2:$K$999,6)</f>
        <v>burger patty, cauliflower, NA, frozen,Hilary's,Grain-Free Super Cauliflower Veggie Burgers,Beans, Peas, Legumes, Nuts, Seeds</v>
      </c>
      <c r="C604" s="8" t="str">
        <f>VLOOKUP(A604,'Food Encyclopedia'!$C$2:$K$999,6)</f>
        <v>Beans, Peas, Legumes, Nuts, Seeds</v>
      </c>
      <c r="D604" s="8" t="str">
        <f>VLOOKUP(A604,'Food Encyclopedia'!$C$2:$K$999,7)</f>
        <v>Plant-based Meat</v>
      </c>
      <c r="E604" s="8">
        <f>VLOOKUP(A604,'Absolute Total Monosaccharide C'!$E$2:$T$999,3)</f>
        <v>0.110508</v>
      </c>
      <c r="F604" s="8">
        <f>VLOOKUP(A604,'Absolute Total Monosaccharide C'!$E$2:$T$999,4)</f>
        <v>0.021156</v>
      </c>
      <c r="G604" s="8">
        <f>VLOOKUP(A604,'Absolute Total Monosaccharide C'!$E$2:$T$999,5)</f>
        <v>0.01473</v>
      </c>
      <c r="H604" s="8">
        <f>VLOOKUP(A604,'Absolute Total Monosaccharide C'!$E$2:$T$999,6)</f>
        <v>0.003156</v>
      </c>
      <c r="I604" s="110">
        <f>VLOOKUP(A604,'Absolute Total Monosaccharide C'!$E$2:$T$999,7)</f>
        <v>0.012338</v>
      </c>
      <c r="J604" s="8">
        <f>VLOOKUP(A604,'Absolute Total Monosaccharide C'!$E$2:$T$999,8)</f>
        <v>0</v>
      </c>
      <c r="K604" s="8">
        <f>VLOOKUP(A604,'Absolute Total Monosaccharide C'!$E$2:$T$999,9)</f>
        <v>0.001038</v>
      </c>
      <c r="L604" s="8">
        <f>VLOOKUP(A604,'Absolute Total Monosaccharide C'!$E$2:$T$999,10)</f>
        <v>0</v>
      </c>
      <c r="M604" s="8">
        <f>VLOOKUP(A604,'Absolute Total Monosaccharide C'!$E$2:$T$999,11)</f>
        <v>0.00547</v>
      </c>
      <c r="N604" s="8">
        <f>VLOOKUP(A604,'Absolute Total Monosaccharide C'!$E$2:$T$999,12)</f>
        <v>0</v>
      </c>
      <c r="O604" s="8">
        <f>VLOOKUP(A604,'Absolute Total Monosaccharide C'!$E$2:$T$999,13)</f>
        <v>0</v>
      </c>
      <c r="P604" s="8">
        <f>VLOOKUP(A604,'Absolute Total Monosaccharide C'!$E$2:$T$999,14)</f>
        <v>0</v>
      </c>
      <c r="Q604" s="8">
        <f>VLOOKUP(A604,'Absolute Total Monosaccharide C'!$E$2:$T$999,15)</f>
        <v>0</v>
      </c>
      <c r="R604" s="8">
        <f>VLOOKUP(A604,'Absolute Total Monosaccharide C'!$E$2:$T$999,16)</f>
        <v>0.000783</v>
      </c>
      <c r="S604" s="110">
        <f>VLOOKUP(A604,'Absolute Total Monosaccharide C'!$E$2:$T$999,2)</f>
        <v>9.716</v>
      </c>
      <c r="U604" s="8">
        <f t="shared" si="1"/>
        <v>0.015494</v>
      </c>
      <c r="V604" s="2">
        <f t="shared" si="2"/>
        <v>414</v>
      </c>
      <c r="W604" s="8">
        <f t="shared" si="3"/>
        <v>284</v>
      </c>
      <c r="X604" s="8">
        <f t="shared" si="4"/>
        <v>462</v>
      </c>
      <c r="Y604" s="8">
        <f t="shared" si="5"/>
        <v>396</v>
      </c>
      <c r="Z604" s="8">
        <f t="shared" si="6"/>
        <v>301</v>
      </c>
      <c r="AA604" s="8">
        <f t="shared" si="7"/>
        <v>746</v>
      </c>
      <c r="AB604" s="8">
        <f t="shared" si="8"/>
        <v>680</v>
      </c>
    </row>
    <row r="605" hidden="1">
      <c r="A605" s="2" t="s">
        <v>1692</v>
      </c>
      <c r="B605" s="8" t="str">
        <f>VLOOKUP(A605,'Food Encyclopedia'!$C$2:$K$999,3)&amp;","&amp;VLOOKUP(A605,'Food Encyclopedia'!$C$2:$K$999,4)&amp;","&amp;VLOOKUP(A605,'Food Encyclopedia'!$C$2:$K$999,5)&amp;","&amp;VLOOKUP(A605,'Food Encyclopedia'!$C$2:$K$999,6)</f>
        <v>burger patty, mixed seeds, NA, frozen,Good Seed,All-American Hempseed Burgers, crafted with super seeds, sprouted lentil, beet roor, coriander &amp; fresh basil,Grain Products</v>
      </c>
      <c r="C605" s="8" t="str">
        <f>VLOOKUP(A605,'Food Encyclopedia'!$C$2:$K$999,6)</f>
        <v>Grain Products</v>
      </c>
      <c r="D605" s="8" t="str">
        <f>VLOOKUP(A605,'Food Encyclopedia'!$C$2:$K$999,7)</f>
        <v>Plant-based Meat</v>
      </c>
      <c r="E605" s="8">
        <f>VLOOKUP(A605,'Absolute Total Monosaccharide C'!$E$2:$T$999,3)</f>
        <v>0.156414</v>
      </c>
      <c r="F605" s="8">
        <f>VLOOKUP(A605,'Absolute Total Monosaccharide C'!$E$2:$T$999,4)</f>
        <v>0.006452</v>
      </c>
      <c r="G605" s="8">
        <f>VLOOKUP(A605,'Absolute Total Monosaccharide C'!$E$2:$T$999,5)</f>
        <v>0.00779</v>
      </c>
      <c r="H605" s="8">
        <f>VLOOKUP(A605,'Absolute Total Monosaccharide C'!$E$2:$T$999,6)</f>
        <v>0.002178</v>
      </c>
      <c r="I605" s="110">
        <f>VLOOKUP(A605,'Absolute Total Monosaccharide C'!$E$2:$T$999,7)</f>
        <v>0.005141</v>
      </c>
      <c r="J605" s="8">
        <f>VLOOKUP(A605,'Absolute Total Monosaccharide C'!$E$2:$T$999,8)</f>
        <v>0</v>
      </c>
      <c r="K605" s="8">
        <f>VLOOKUP(A605,'Absolute Total Monosaccharide C'!$E$2:$T$999,9)</f>
        <v>0.00066</v>
      </c>
      <c r="L605" s="8">
        <f>VLOOKUP(A605,'Absolute Total Monosaccharide C'!$E$2:$T$999,10)</f>
        <v>0</v>
      </c>
      <c r="M605" s="8">
        <f>VLOOKUP(A605,'Absolute Total Monosaccharide C'!$E$2:$T$999,11)</f>
        <v>0.002715</v>
      </c>
      <c r="N605" s="8">
        <f>VLOOKUP(A605,'Absolute Total Monosaccharide C'!$E$2:$T$999,12)</f>
        <v>0</v>
      </c>
      <c r="O605" s="8">
        <f>VLOOKUP(A605,'Absolute Total Monosaccharide C'!$E$2:$T$999,13)</f>
        <v>0</v>
      </c>
      <c r="P605" s="8">
        <f>VLOOKUP(A605,'Absolute Total Monosaccharide C'!$E$2:$T$999,14)</f>
        <v>0</v>
      </c>
      <c r="Q605" s="8">
        <f>VLOOKUP(A605,'Absolute Total Monosaccharide C'!$E$2:$T$999,15)</f>
        <v>0</v>
      </c>
      <c r="R605" s="8">
        <f>VLOOKUP(A605,'Absolute Total Monosaccharide C'!$E$2:$T$999,16)</f>
        <v>0.000368</v>
      </c>
      <c r="S605" s="110">
        <f>VLOOKUP(A605,'Absolute Total Monosaccharide C'!$E$2:$T$999,2)</f>
        <v>10.476</v>
      </c>
      <c r="U605" s="8">
        <f t="shared" si="1"/>
        <v>0.007319</v>
      </c>
      <c r="V605" s="2">
        <f t="shared" si="2"/>
        <v>578</v>
      </c>
      <c r="W605" s="8">
        <f t="shared" si="3"/>
        <v>510</v>
      </c>
      <c r="X605" s="8">
        <f t="shared" si="4"/>
        <v>517</v>
      </c>
      <c r="Y605" s="8">
        <f t="shared" si="5"/>
        <v>430</v>
      </c>
      <c r="Z605" s="8">
        <f t="shared" si="6"/>
        <v>392</v>
      </c>
      <c r="AA605" s="8">
        <f t="shared" si="7"/>
        <v>1027</v>
      </c>
      <c r="AB605" s="8">
        <f t="shared" si="8"/>
        <v>940</v>
      </c>
    </row>
    <row r="606" hidden="1">
      <c r="A606" s="2" t="s">
        <v>1696</v>
      </c>
      <c r="B606" s="8" t="str">
        <f>VLOOKUP(A606,'Food Encyclopedia'!$C$2:$K$999,3)&amp;","&amp;VLOOKUP(A606,'Food Encyclopedia'!$C$2:$K$999,4)&amp;","&amp;VLOOKUP(A606,'Food Encyclopedia'!$C$2:$K$999,5)&amp;","&amp;VLOOKUP(A606,'Food Encyclopedia'!$C$2:$K$999,6)</f>
        <v>burger patty, kale and quinoa, NA, frozen,Strong Roots,Kale &amp; Quinoa Burger,Vegetables</v>
      </c>
      <c r="C606" s="8" t="str">
        <f>VLOOKUP(A606,'Food Encyclopedia'!$C$2:$K$999,6)</f>
        <v>Vegetables</v>
      </c>
      <c r="D606" s="8" t="str">
        <f>VLOOKUP(A606,'Food Encyclopedia'!$C$2:$K$999,7)</f>
        <v>Plant-based Meat</v>
      </c>
      <c r="E606" s="8">
        <f>VLOOKUP(A606,'Absolute Total Monosaccharide C'!$E$2:$T$999,3)</f>
        <v>0.34541</v>
      </c>
      <c r="F606" s="8">
        <f>VLOOKUP(A606,'Absolute Total Monosaccharide C'!$E$2:$T$999,4)</f>
        <v>0.007431</v>
      </c>
      <c r="G606" s="8">
        <f>VLOOKUP(A606,'Absolute Total Monosaccharide C'!$E$2:$T$999,5)</f>
        <v>0.002267</v>
      </c>
      <c r="H606" s="8">
        <f>VLOOKUP(A606,'Absolute Total Monosaccharide C'!$E$2:$T$999,6)</f>
        <v>0.002717</v>
      </c>
      <c r="I606" s="110">
        <f>VLOOKUP(A606,'Absolute Total Monosaccharide C'!$E$2:$T$999,7)</f>
        <v>0.004702</v>
      </c>
      <c r="J606" s="8">
        <f>VLOOKUP(A606,'Absolute Total Monosaccharide C'!$E$2:$T$999,8)</f>
        <v>0</v>
      </c>
      <c r="K606" s="8">
        <f>VLOOKUP(A606,'Absolute Total Monosaccharide C'!$E$2:$T$999,9)</f>
        <v>0.00044</v>
      </c>
      <c r="L606" s="8">
        <f>VLOOKUP(A606,'Absolute Total Monosaccharide C'!$E$2:$T$999,10)</f>
        <v>0</v>
      </c>
      <c r="M606" s="8">
        <f>VLOOKUP(A606,'Absolute Total Monosaccharide C'!$E$2:$T$999,11)</f>
        <v>0.004336</v>
      </c>
      <c r="N606" s="8">
        <f>VLOOKUP(A606,'Absolute Total Monosaccharide C'!$E$2:$T$999,12)</f>
        <v>0</v>
      </c>
      <c r="O606" s="8">
        <f>VLOOKUP(A606,'Absolute Total Monosaccharide C'!$E$2:$T$999,13)</f>
        <v>0</v>
      </c>
      <c r="P606" s="8">
        <f>VLOOKUP(A606,'Absolute Total Monosaccharide C'!$E$2:$T$999,14)</f>
        <v>0</v>
      </c>
      <c r="Q606" s="8">
        <f>VLOOKUP(A606,'Absolute Total Monosaccharide C'!$E$2:$T$999,15)</f>
        <v>0</v>
      </c>
      <c r="R606" s="8">
        <f>VLOOKUP(A606,'Absolute Total Monosaccharide C'!$E$2:$T$999,16)</f>
        <v>0.000407</v>
      </c>
      <c r="S606" s="110">
        <f>VLOOKUP(A606,'Absolute Total Monosaccharide C'!$E$2:$T$999,2)</f>
        <v>9.901</v>
      </c>
      <c r="U606" s="8">
        <f t="shared" si="1"/>
        <v>0.007419</v>
      </c>
      <c r="V606" s="2">
        <f t="shared" si="2"/>
        <v>575</v>
      </c>
      <c r="W606" s="8">
        <f t="shared" si="3"/>
        <v>524</v>
      </c>
      <c r="X606" s="8">
        <f t="shared" si="4"/>
        <v>485</v>
      </c>
      <c r="Y606" s="8">
        <f t="shared" si="5"/>
        <v>408</v>
      </c>
      <c r="Z606" s="8">
        <f t="shared" si="6"/>
        <v>450</v>
      </c>
      <c r="AA606" s="8">
        <f t="shared" si="7"/>
        <v>1009</v>
      </c>
      <c r="AB606" s="8">
        <f t="shared" si="8"/>
        <v>932</v>
      </c>
    </row>
    <row r="607" hidden="1">
      <c r="A607" s="2" t="s">
        <v>1700</v>
      </c>
      <c r="B607" s="8" t="str">
        <f>VLOOKUP(A607,'Food Encyclopedia'!$C$2:$K$999,3)&amp;","&amp;VLOOKUP(A607,'Food Encyclopedia'!$C$2:$K$999,4)&amp;","&amp;VLOOKUP(A607,'Food Encyclopedia'!$C$2:$K$999,5)&amp;","&amp;VLOOKUP(A607,'Food Encyclopedia'!$C$2:$K$999,6)</f>
        <v>burger patty, beet and bean, NA, frozen,Strong Roots,Beetroot and Bean Burger,Beans, Peas, Legumes, Nuts, Seeds</v>
      </c>
      <c r="C607" s="8" t="str">
        <f>VLOOKUP(A607,'Food Encyclopedia'!$C$2:$K$999,6)</f>
        <v>Beans, Peas, Legumes, Nuts, Seeds</v>
      </c>
      <c r="D607" s="8" t="str">
        <f>VLOOKUP(A607,'Food Encyclopedia'!$C$2:$K$999,7)</f>
        <v>Plant-based Meat</v>
      </c>
      <c r="E607" s="8">
        <f>VLOOKUP(A607,'Absolute Total Monosaccharide C'!$E$2:$T$999,3)</f>
        <v>0.250344</v>
      </c>
      <c r="F607" s="8">
        <f>VLOOKUP(A607,'Absolute Total Monosaccharide C'!$E$2:$T$999,4)</f>
        <v>0.011824</v>
      </c>
      <c r="G607" s="8">
        <f>VLOOKUP(A607,'Absolute Total Monosaccharide C'!$E$2:$T$999,5)</f>
        <v>0.003672</v>
      </c>
      <c r="H607" s="8">
        <f>VLOOKUP(A607,'Absolute Total Monosaccharide C'!$E$2:$T$999,6)</f>
        <v>0.003328</v>
      </c>
      <c r="I607" s="110">
        <f>VLOOKUP(A607,'Absolute Total Monosaccharide C'!$E$2:$T$999,7)</f>
        <v>0.01153</v>
      </c>
      <c r="J607" s="8">
        <f>VLOOKUP(A607,'Absolute Total Monosaccharide C'!$E$2:$T$999,8)</f>
        <v>0</v>
      </c>
      <c r="K607" s="8">
        <f>VLOOKUP(A607,'Absolute Total Monosaccharide C'!$E$2:$T$999,9)</f>
        <v>0.000776</v>
      </c>
      <c r="L607" s="8">
        <f>VLOOKUP(A607,'Absolute Total Monosaccharide C'!$E$2:$T$999,10)</f>
        <v>0</v>
      </c>
      <c r="M607" s="8">
        <f>VLOOKUP(A607,'Absolute Total Monosaccharide C'!$E$2:$T$999,11)</f>
        <v>0.005145</v>
      </c>
      <c r="N607" s="8">
        <f>VLOOKUP(A607,'Absolute Total Monosaccharide C'!$E$2:$T$999,12)</f>
        <v>0</v>
      </c>
      <c r="O607" s="8">
        <f>VLOOKUP(A607,'Absolute Total Monosaccharide C'!$E$2:$T$999,13)</f>
        <v>0</v>
      </c>
      <c r="P607" s="8">
        <f>VLOOKUP(A607,'Absolute Total Monosaccharide C'!$E$2:$T$999,14)</f>
        <v>0</v>
      </c>
      <c r="Q607" s="8">
        <f>VLOOKUP(A607,'Absolute Total Monosaccharide C'!$E$2:$T$999,15)</f>
        <v>0</v>
      </c>
      <c r="R607" s="8">
        <f>VLOOKUP(A607,'Absolute Total Monosaccharide C'!$E$2:$T$999,16)</f>
        <v>0.000294</v>
      </c>
      <c r="S607" s="110">
        <f>VLOOKUP(A607,'Absolute Total Monosaccharide C'!$E$2:$T$999,2)</f>
        <v>10.537</v>
      </c>
      <c r="U607" s="8">
        <f t="shared" si="1"/>
        <v>0.014858</v>
      </c>
      <c r="V607" s="2">
        <f t="shared" si="2"/>
        <v>423</v>
      </c>
      <c r="W607" s="8">
        <f t="shared" si="3"/>
        <v>308</v>
      </c>
      <c r="X607" s="8">
        <f t="shared" si="4"/>
        <v>446</v>
      </c>
      <c r="Y607" s="8">
        <f t="shared" si="5"/>
        <v>402</v>
      </c>
      <c r="Z607" s="8">
        <f t="shared" si="6"/>
        <v>361</v>
      </c>
      <c r="AA607" s="8">
        <f t="shared" si="7"/>
        <v>754</v>
      </c>
      <c r="AB607" s="8">
        <f t="shared" si="8"/>
        <v>710</v>
      </c>
    </row>
    <row r="608" hidden="1">
      <c r="A608" s="2" t="s">
        <v>1703</v>
      </c>
      <c r="B608" s="8" t="str">
        <f>VLOOKUP(A608,'Food Encyclopedia'!$C$2:$K$999,3)&amp;","&amp;VLOOKUP(A608,'Food Encyclopedia'!$C$2:$K$999,4)&amp;","&amp;VLOOKUP(A608,'Food Encyclopedia'!$C$2:$K$999,5)&amp;","&amp;VLOOKUP(A608,'Food Encyclopedia'!$C$2:$K$999,6)</f>
        <v>burger patty, pumpkin and spinach, NA, frozen,Strong Roots,Pumpkin and Spinach Burger,Grain Products</v>
      </c>
      <c r="C608" s="8" t="str">
        <f>VLOOKUP(A608,'Food Encyclopedia'!$C$2:$K$999,6)</f>
        <v>Grain Products</v>
      </c>
      <c r="D608" s="8" t="str">
        <f>VLOOKUP(A608,'Food Encyclopedia'!$C$2:$K$999,7)</f>
        <v>Plant-based Meat</v>
      </c>
      <c r="E608" s="8">
        <f>VLOOKUP(A608,'Absolute Total Monosaccharide C'!$E$2:$T$999,3)</f>
        <v>0.311074</v>
      </c>
      <c r="F608" s="8">
        <f>VLOOKUP(A608,'Absolute Total Monosaccharide C'!$E$2:$T$999,4)</f>
        <v>0.011153</v>
      </c>
      <c r="G608" s="8">
        <f>VLOOKUP(A608,'Absolute Total Monosaccharide C'!$E$2:$T$999,5)</f>
        <v>0.002537</v>
      </c>
      <c r="H608" s="8">
        <f>VLOOKUP(A608,'Absolute Total Monosaccharide C'!$E$2:$T$999,6)</f>
        <v>0.00312</v>
      </c>
      <c r="I608" s="110">
        <f>VLOOKUP(A608,'Absolute Total Monosaccharide C'!$E$2:$T$999,7)</f>
        <v>0.004968</v>
      </c>
      <c r="J608" s="8">
        <f>VLOOKUP(A608,'Absolute Total Monosaccharide C'!$E$2:$T$999,8)</f>
        <v>0</v>
      </c>
      <c r="K608" s="8">
        <f>VLOOKUP(A608,'Absolute Total Monosaccharide C'!$E$2:$T$999,9)</f>
        <v>0.00064</v>
      </c>
      <c r="L608" s="8">
        <f>VLOOKUP(A608,'Absolute Total Monosaccharide C'!$E$2:$T$999,10)</f>
        <v>0</v>
      </c>
      <c r="M608" s="8">
        <f>VLOOKUP(A608,'Absolute Total Monosaccharide C'!$E$2:$T$999,11)</f>
        <v>0.006158</v>
      </c>
      <c r="N608" s="8">
        <f>VLOOKUP(A608,'Absolute Total Monosaccharide C'!$E$2:$T$999,12)</f>
        <v>0</v>
      </c>
      <c r="O608" s="8">
        <f>VLOOKUP(A608,'Absolute Total Monosaccharide C'!$E$2:$T$999,13)</f>
        <v>0</v>
      </c>
      <c r="P608" s="8">
        <f>VLOOKUP(A608,'Absolute Total Monosaccharide C'!$E$2:$T$999,14)</f>
        <v>0</v>
      </c>
      <c r="Q608" s="8">
        <f>VLOOKUP(A608,'Absolute Total Monosaccharide C'!$E$2:$T$999,15)</f>
        <v>0</v>
      </c>
      <c r="R608" s="8">
        <f>VLOOKUP(A608,'Absolute Total Monosaccharide C'!$E$2:$T$999,16)</f>
        <v>0.000467</v>
      </c>
      <c r="S608" s="110">
        <f>VLOOKUP(A608,'Absolute Total Monosaccharide C'!$E$2:$T$999,2)</f>
        <v>9.772</v>
      </c>
      <c r="U608" s="8">
        <f t="shared" si="1"/>
        <v>0.008088</v>
      </c>
      <c r="V608" s="2">
        <f t="shared" si="2"/>
        <v>560</v>
      </c>
      <c r="W608" s="8">
        <f t="shared" si="3"/>
        <v>516</v>
      </c>
      <c r="X608" s="8">
        <f t="shared" si="4"/>
        <v>465</v>
      </c>
      <c r="Y608" s="8">
        <f t="shared" si="5"/>
        <v>383</v>
      </c>
      <c r="Z608" s="8">
        <f t="shared" si="6"/>
        <v>399</v>
      </c>
      <c r="AA608" s="8">
        <f t="shared" si="7"/>
        <v>981</v>
      </c>
      <c r="AB608" s="8">
        <f t="shared" si="8"/>
        <v>899</v>
      </c>
    </row>
    <row r="609" hidden="1">
      <c r="A609" s="2" t="s">
        <v>1706</v>
      </c>
      <c r="B609" s="8" t="str">
        <f>VLOOKUP(A609,'Food Encyclopedia'!$C$2:$K$999,3)&amp;","&amp;VLOOKUP(A609,'Food Encyclopedia'!$C$2:$K$999,4)&amp;","&amp;VLOOKUP(A609,'Food Encyclopedia'!$C$2:$K$999,5)&amp;","&amp;VLOOKUP(A609,'Food Encyclopedia'!$C$2:$K$999,6)</f>
        <v>burger patty, mixed vegetables, NA, frozen,Dr. Praeger's,California Veggie Burgers,Vegetables</v>
      </c>
      <c r="C609" s="8" t="str">
        <f>VLOOKUP(A609,'Food Encyclopedia'!$C$2:$K$999,6)</f>
        <v>Vegetables</v>
      </c>
      <c r="D609" s="8" t="str">
        <f>VLOOKUP(A609,'Food Encyclopedia'!$C$2:$K$999,7)</f>
        <v>Plant-based Meat</v>
      </c>
      <c r="E609" s="8">
        <f>VLOOKUP(A609,'Absolute Total Monosaccharide C'!$E$2:$T$999,3)</f>
        <v>0.261695</v>
      </c>
      <c r="F609" s="8">
        <f>VLOOKUP(A609,'Absolute Total Monosaccharide C'!$E$2:$T$999,4)</f>
        <v>0.023553</v>
      </c>
      <c r="G609" s="8">
        <f>VLOOKUP(A609,'Absolute Total Monosaccharide C'!$E$2:$T$999,5)</f>
        <v>0.004675</v>
      </c>
      <c r="H609" s="8">
        <f>VLOOKUP(A609,'Absolute Total Monosaccharide C'!$E$2:$T$999,6)</f>
        <v>0.004919</v>
      </c>
      <c r="I609" s="110">
        <f>VLOOKUP(A609,'Absolute Total Monosaccharide C'!$E$2:$T$999,7)</f>
        <v>0.008081</v>
      </c>
      <c r="J609" s="8">
        <f>VLOOKUP(A609,'Absolute Total Monosaccharide C'!$E$2:$T$999,8)</f>
        <v>0</v>
      </c>
      <c r="K609" s="8">
        <f>VLOOKUP(A609,'Absolute Total Monosaccharide C'!$E$2:$T$999,9)</f>
        <v>0.001026</v>
      </c>
      <c r="L609" s="8">
        <f>VLOOKUP(A609,'Absolute Total Monosaccharide C'!$E$2:$T$999,10)</f>
        <v>0</v>
      </c>
      <c r="M609" s="8">
        <f>VLOOKUP(A609,'Absolute Total Monosaccharide C'!$E$2:$T$999,11)</f>
        <v>0.006528</v>
      </c>
      <c r="N609" s="8">
        <f>VLOOKUP(A609,'Absolute Total Monosaccharide C'!$E$2:$T$999,12)</f>
        <v>0</v>
      </c>
      <c r="O609" s="8">
        <f>VLOOKUP(A609,'Absolute Total Monosaccharide C'!$E$2:$T$999,13)</f>
        <v>0</v>
      </c>
      <c r="P609" s="8">
        <f>VLOOKUP(A609,'Absolute Total Monosaccharide C'!$E$2:$T$999,14)</f>
        <v>0</v>
      </c>
      <c r="Q609" s="8">
        <f>VLOOKUP(A609,'Absolute Total Monosaccharide C'!$E$2:$T$999,15)</f>
        <v>0</v>
      </c>
      <c r="R609" s="8">
        <f>VLOOKUP(A609,'Absolute Total Monosaccharide C'!$E$2:$T$999,16)</f>
        <v>0.000595</v>
      </c>
      <c r="S609" s="110">
        <f>VLOOKUP(A609,'Absolute Total Monosaccharide C'!$E$2:$T$999,2)</f>
        <v>9.867</v>
      </c>
      <c r="U609" s="8">
        <f t="shared" si="1"/>
        <v>0.013</v>
      </c>
      <c r="V609" s="2">
        <f t="shared" si="2"/>
        <v>459</v>
      </c>
      <c r="W609" s="8">
        <f t="shared" si="3"/>
        <v>424</v>
      </c>
      <c r="X609" s="8">
        <f t="shared" si="4"/>
        <v>387</v>
      </c>
      <c r="Y609" s="8">
        <f t="shared" si="5"/>
        <v>375</v>
      </c>
      <c r="Z609" s="8">
        <f t="shared" si="6"/>
        <v>303</v>
      </c>
      <c r="AA609" s="8">
        <f t="shared" si="7"/>
        <v>811</v>
      </c>
      <c r="AB609" s="8">
        <f t="shared" si="8"/>
        <v>799</v>
      </c>
    </row>
    <row r="610" hidden="1">
      <c r="A610" s="2" t="s">
        <v>1710</v>
      </c>
      <c r="B610" s="8" t="str">
        <f>VLOOKUP(A610,'Food Encyclopedia'!$C$2:$K$999,3)&amp;","&amp;VLOOKUP(A610,'Food Encyclopedia'!$C$2:$K$999,4)&amp;","&amp;VLOOKUP(A610,'Food Encyclopedia'!$C$2:$K$999,5)&amp;","&amp;VLOOKUP(A610,'Food Encyclopedia'!$C$2:$K$999,6)</f>
        <v>burger patty, bean and corn, NA, frozen,Dr. Praeger's,Quinoa Cowboy Veggie Burgers with black beans and roasted corn,Grain Products</v>
      </c>
      <c r="C610" s="8" t="str">
        <f>VLOOKUP(A610,'Food Encyclopedia'!$C$2:$K$999,6)</f>
        <v>Grain Products</v>
      </c>
      <c r="D610" s="8" t="str">
        <f>VLOOKUP(A610,'Food Encyclopedia'!$C$2:$K$999,7)</f>
        <v>Plant-based Meat</v>
      </c>
      <c r="E610" s="8">
        <f>VLOOKUP(A610,'Absolute Total Monosaccharide C'!$E$2:$T$999,3)</f>
        <v>0.197729</v>
      </c>
      <c r="F610" s="8">
        <f>VLOOKUP(A610,'Absolute Total Monosaccharide C'!$E$2:$T$999,4)</f>
        <v>0.006429</v>
      </c>
      <c r="G610" s="8">
        <f>VLOOKUP(A610,'Absolute Total Monosaccharide C'!$E$2:$T$999,5)</f>
        <v>0.002662</v>
      </c>
      <c r="H610" s="8">
        <f>VLOOKUP(A610,'Absolute Total Monosaccharide C'!$E$2:$T$999,6)</f>
        <v>0.002813</v>
      </c>
      <c r="I610" s="110">
        <f>VLOOKUP(A610,'Absolute Total Monosaccharide C'!$E$2:$T$999,7)</f>
        <v>0.009741</v>
      </c>
      <c r="J610" s="8">
        <f>VLOOKUP(A610,'Absolute Total Monosaccharide C'!$E$2:$T$999,8)</f>
        <v>0</v>
      </c>
      <c r="K610" s="8">
        <f>VLOOKUP(A610,'Absolute Total Monosaccharide C'!$E$2:$T$999,9)</f>
        <v>0.000836</v>
      </c>
      <c r="L610" s="8">
        <f>VLOOKUP(A610,'Absolute Total Monosaccharide C'!$E$2:$T$999,10)</f>
        <v>0</v>
      </c>
      <c r="M610" s="8">
        <f>VLOOKUP(A610,'Absolute Total Monosaccharide C'!$E$2:$T$999,11)</f>
        <v>0.004145</v>
      </c>
      <c r="N610" s="8">
        <f>VLOOKUP(A610,'Absolute Total Monosaccharide C'!$E$2:$T$999,12)</f>
        <v>0</v>
      </c>
      <c r="O610" s="8">
        <f>VLOOKUP(A610,'Absolute Total Monosaccharide C'!$E$2:$T$999,13)</f>
        <v>0</v>
      </c>
      <c r="P610" s="8">
        <f>VLOOKUP(A610,'Absolute Total Monosaccharide C'!$E$2:$T$999,14)</f>
        <v>0</v>
      </c>
      <c r="Q610" s="8">
        <f>VLOOKUP(A610,'Absolute Total Monosaccharide C'!$E$2:$T$999,15)</f>
        <v>0</v>
      </c>
      <c r="R610" s="8">
        <f>VLOOKUP(A610,'Absolute Total Monosaccharide C'!$E$2:$T$999,16)</f>
        <v>0.00027</v>
      </c>
      <c r="S610" s="110">
        <f>VLOOKUP(A610,'Absolute Total Monosaccharide C'!$E$2:$T$999,2)</f>
        <v>11.385</v>
      </c>
      <c r="U610" s="8">
        <f t="shared" si="1"/>
        <v>0.012554</v>
      </c>
      <c r="V610" s="2">
        <f t="shared" si="2"/>
        <v>467</v>
      </c>
      <c r="W610" s="8">
        <f t="shared" si="3"/>
        <v>365</v>
      </c>
      <c r="X610" s="8">
        <f t="shared" si="4"/>
        <v>480</v>
      </c>
      <c r="Y610" s="8">
        <f t="shared" si="5"/>
        <v>409</v>
      </c>
      <c r="Z610" s="8">
        <f t="shared" si="6"/>
        <v>346</v>
      </c>
      <c r="AA610" s="8">
        <f t="shared" si="7"/>
        <v>845</v>
      </c>
      <c r="AB610" s="8">
        <f t="shared" si="8"/>
        <v>774</v>
      </c>
    </row>
    <row r="611" hidden="1">
      <c r="A611" s="2" t="s">
        <v>1713</v>
      </c>
      <c r="B611" s="8" t="str">
        <f>VLOOKUP(A611,'Food Encyclopedia'!$C$2:$K$999,3)&amp;","&amp;VLOOKUP(A611,'Food Encyclopedia'!$C$2:$K$999,4)&amp;","&amp;VLOOKUP(A611,'Food Encyclopedia'!$C$2:$K$999,5)&amp;","&amp;VLOOKUP(A611,'Food Encyclopedia'!$C$2:$K$999,6)</f>
        <v>burger patty, wheat gluten, NA, frozen,Sweet Earth,Traditional Seitan Strips,Grain Products</v>
      </c>
      <c r="C611" s="8" t="str">
        <f>VLOOKUP(A611,'Food Encyclopedia'!$C$2:$K$999,6)</f>
        <v>Grain Products</v>
      </c>
      <c r="D611" s="8" t="str">
        <f>VLOOKUP(A611,'Food Encyclopedia'!$C$2:$K$999,7)</f>
        <v>Plant-based Meat</v>
      </c>
      <c r="E611" s="8">
        <f>VLOOKUP(A611,'Absolute Total Monosaccharide C'!$E$2:$T$999,3)</f>
        <v>0.08034</v>
      </c>
      <c r="F611" s="8">
        <f>VLOOKUP(A611,'Absolute Total Monosaccharide C'!$E$2:$T$999,4)</f>
        <v>0.002261</v>
      </c>
      <c r="G611" s="8">
        <f>VLOOKUP(A611,'Absolute Total Monosaccharide C'!$E$2:$T$999,5)</f>
        <v>0.005095</v>
      </c>
      <c r="H611" s="8">
        <f>VLOOKUP(A611,'Absolute Total Monosaccharide C'!$E$2:$T$999,6)</f>
        <v>0.002707</v>
      </c>
      <c r="I611" s="110">
        <f>VLOOKUP(A611,'Absolute Total Monosaccharide C'!$E$2:$T$999,7)</f>
        <v>0.002034</v>
      </c>
      <c r="J611" s="8">
        <f>VLOOKUP(A611,'Absolute Total Monosaccharide C'!$E$2:$T$999,8)</f>
        <v>0</v>
      </c>
      <c r="K611" s="111">
        <f>VLOOKUP(A611,'Absolute Total Monosaccharide C'!$E$2:$T$999,9)</f>
        <v>0.00000992</v>
      </c>
      <c r="L611" s="8">
        <f>VLOOKUP(A611,'Absolute Total Monosaccharide C'!$E$2:$T$999,10)</f>
        <v>0</v>
      </c>
      <c r="M611" s="8">
        <f>VLOOKUP(A611,'Absolute Total Monosaccharide C'!$E$2:$T$999,11)</f>
        <v>0.000174</v>
      </c>
      <c r="N611" s="8">
        <f>VLOOKUP(A611,'Absolute Total Monosaccharide C'!$E$2:$T$999,12)</f>
        <v>0</v>
      </c>
      <c r="O611" s="8">
        <f>VLOOKUP(A611,'Absolute Total Monosaccharide C'!$E$2:$T$999,13)</f>
        <v>0</v>
      </c>
      <c r="P611" s="8">
        <f>VLOOKUP(A611,'Absolute Total Monosaccharide C'!$E$2:$T$999,14)</f>
        <v>0</v>
      </c>
      <c r="Q611" s="8">
        <f>VLOOKUP(A611,'Absolute Total Monosaccharide C'!$E$2:$T$999,15)</f>
        <v>0</v>
      </c>
      <c r="R611" s="8">
        <f>VLOOKUP(A611,'Absolute Total Monosaccharide C'!$E$2:$T$999,16)</f>
        <v>0.000273</v>
      </c>
      <c r="S611" s="110">
        <f>VLOOKUP(A611,'Absolute Total Monosaccharide C'!$E$2:$T$999,2)</f>
        <v>10.35</v>
      </c>
      <c r="U611" s="8">
        <f t="shared" si="1"/>
        <v>0.004741</v>
      </c>
      <c r="V611" s="2">
        <f t="shared" si="2"/>
        <v>621</v>
      </c>
      <c r="W611" s="8">
        <f t="shared" si="3"/>
        <v>595</v>
      </c>
      <c r="X611" s="8">
        <f t="shared" si="4"/>
        <v>487</v>
      </c>
      <c r="Y611" s="8">
        <f t="shared" si="5"/>
        <v>534</v>
      </c>
      <c r="Z611" s="8">
        <f t="shared" si="6"/>
        <v>623</v>
      </c>
      <c r="AA611" s="8">
        <f t="shared" si="7"/>
        <v>1082</v>
      </c>
      <c r="AB611" s="8">
        <f t="shared" si="8"/>
        <v>1129</v>
      </c>
    </row>
    <row r="612" hidden="1">
      <c r="A612" s="2" t="s">
        <v>1717</v>
      </c>
      <c r="B612" s="8" t="str">
        <f>VLOOKUP(A612,'Food Encyclopedia'!$C$2:$K$999,3)&amp;","&amp;VLOOKUP(A612,'Food Encyclopedia'!$C$2:$K$999,4)&amp;","&amp;VLOOKUP(A612,'Food Encyclopedia'!$C$2:$K$999,5)&amp;","&amp;VLOOKUP(A612,'Food Encyclopedia'!$C$2:$K$999,6)</f>
        <v>ground non-meat, NA, NA, frozen,Quorn,Meatless Grounds (mycoprotein),Vegetables</v>
      </c>
      <c r="C612" s="8" t="str">
        <f>VLOOKUP(A612,'Food Encyclopedia'!$C$2:$K$999,6)</f>
        <v>Vegetables</v>
      </c>
      <c r="D612" s="8" t="str">
        <f>VLOOKUP(A612,'Food Encyclopedia'!$C$2:$K$999,7)</f>
        <v>Plant-based Meat</v>
      </c>
      <c r="E612" s="8">
        <f>VLOOKUP(A612,'Absolute Total Monosaccharide C'!$E$2:$T$999,3)</f>
        <v>0.088839</v>
      </c>
      <c r="F612" s="8">
        <f>VLOOKUP(A612,'Absolute Total Monosaccharide C'!$E$2:$T$999,4)</f>
        <v>0.005628</v>
      </c>
      <c r="G612" s="8">
        <f>VLOOKUP(A612,'Absolute Total Monosaccharide C'!$E$2:$T$999,5)</f>
        <v>0.002294</v>
      </c>
      <c r="H612" s="8">
        <f>VLOOKUP(A612,'Absolute Total Monosaccharide C'!$E$2:$T$999,6)</f>
        <v>0.00016</v>
      </c>
      <c r="I612" s="110">
        <f>VLOOKUP(A612,'Absolute Total Monosaccharide C'!$E$2:$T$999,7)</f>
        <v>0.000197</v>
      </c>
      <c r="J612" s="8">
        <f>VLOOKUP(A612,'Absolute Total Monosaccharide C'!$E$2:$T$999,8)</f>
        <v>0</v>
      </c>
      <c r="K612" s="8">
        <f>VLOOKUP(A612,'Absolute Total Monosaccharide C'!$E$2:$T$999,9)</f>
        <v>0</v>
      </c>
      <c r="L612" s="8">
        <f>VLOOKUP(A612,'Absolute Total Monosaccharide C'!$E$2:$T$999,10)</f>
        <v>0.001362</v>
      </c>
      <c r="M612" s="8">
        <f>VLOOKUP(A612,'Absolute Total Monosaccharide C'!$E$2:$T$999,11)</f>
        <v>0</v>
      </c>
      <c r="N612" s="8">
        <f>VLOOKUP(A612,'Absolute Total Monosaccharide C'!$E$2:$T$999,12)</f>
        <v>0</v>
      </c>
      <c r="O612" s="8">
        <f>VLOOKUP(A612,'Absolute Total Monosaccharide C'!$E$2:$T$999,13)</f>
        <v>0</v>
      </c>
      <c r="P612" s="8">
        <f>VLOOKUP(A612,'Absolute Total Monosaccharide C'!$E$2:$T$999,14)</f>
        <v>0.01599</v>
      </c>
      <c r="Q612" s="8">
        <f>VLOOKUP(A612,'Absolute Total Monosaccharide C'!$E$2:$T$999,15)</f>
        <v>0</v>
      </c>
      <c r="R612" s="8">
        <f>VLOOKUP(A612,'Absolute Total Monosaccharide C'!$E$2:$T$999,16)</f>
        <v>0.001749</v>
      </c>
      <c r="S612" s="110">
        <f>VLOOKUP(A612,'Absolute Total Monosaccharide C'!$E$2:$T$999,2)</f>
        <v>9.857</v>
      </c>
      <c r="U612" s="8">
        <f t="shared" si="1"/>
        <v>0.000357</v>
      </c>
      <c r="V612" s="2">
        <f t="shared" si="2"/>
        <v>678</v>
      </c>
      <c r="W612" s="8">
        <f t="shared" si="3"/>
        <v>623</v>
      </c>
      <c r="X612" s="8">
        <f t="shared" si="4"/>
        <v>616</v>
      </c>
      <c r="Y612" s="8">
        <f t="shared" si="5"/>
        <v>589</v>
      </c>
      <c r="Z612" s="8">
        <f t="shared" si="6"/>
        <v>624</v>
      </c>
      <c r="AA612" s="8">
        <f t="shared" si="7"/>
        <v>1239</v>
      </c>
      <c r="AB612" s="8">
        <f t="shared" si="8"/>
        <v>1212</v>
      </c>
    </row>
    <row r="613" hidden="1">
      <c r="A613" s="2" t="s">
        <v>1721</v>
      </c>
      <c r="B613" s="8" t="str">
        <f>VLOOKUP(A613,'Food Encyclopedia'!$C$2:$K$999,3)&amp;","&amp;VLOOKUP(A613,'Food Encyclopedia'!$C$2:$K$999,4)&amp;","&amp;VLOOKUP(A613,'Food Encyclopedia'!$C$2:$K$999,5)&amp;","&amp;VLOOKUP(A613,'Food Encyclopedia'!$C$2:$K$999,6)</f>
        <v>non-meat tenders, NA, NA, frozen [to be processed],Gardein,Seven Grain Crispy Tenders,Grain Products</v>
      </c>
      <c r="C613" s="8" t="str">
        <f>VLOOKUP(A613,'Food Encyclopedia'!$C$2:$K$999,6)</f>
        <v>Grain Products</v>
      </c>
      <c r="D613" s="8" t="str">
        <f>VLOOKUP(A613,'Food Encyclopedia'!$C$2:$K$999,7)</f>
        <v>Plant-based Meat</v>
      </c>
      <c r="E613" s="8" t="str">
        <f>VLOOKUP(A613,'Absolute Total Monosaccharide C'!$E$2:$T$999,3)</f>
        <v/>
      </c>
      <c r="F613" s="8" t="str">
        <f>VLOOKUP(A613,'Absolute Total Monosaccharide C'!$E$2:$T$999,4)</f>
        <v/>
      </c>
      <c r="G613" s="8" t="str">
        <f>VLOOKUP(A613,'Absolute Total Monosaccharide C'!$E$2:$T$999,5)</f>
        <v/>
      </c>
      <c r="H613" s="8" t="str">
        <f>VLOOKUP(A613,'Absolute Total Monosaccharide C'!$E$2:$T$999,6)</f>
        <v/>
      </c>
      <c r="I613" s="110" t="str">
        <f>VLOOKUP(A613,'Absolute Total Monosaccharide C'!$E$2:$T$999,7)</f>
        <v/>
      </c>
      <c r="J613" s="8" t="str">
        <f>VLOOKUP(A613,'Absolute Total Monosaccharide C'!$E$2:$T$999,8)</f>
        <v/>
      </c>
      <c r="K613" s="8" t="str">
        <f>VLOOKUP(A613,'Absolute Total Monosaccharide C'!$E$2:$T$999,9)</f>
        <v/>
      </c>
      <c r="L613" s="8" t="str">
        <f>VLOOKUP(A613,'Absolute Total Monosaccharide C'!$E$2:$T$999,10)</f>
        <v/>
      </c>
      <c r="M613" s="8" t="str">
        <f>VLOOKUP(A613,'Absolute Total Monosaccharide C'!$E$2:$T$999,11)</f>
        <v/>
      </c>
      <c r="N613" s="8" t="str">
        <f>VLOOKUP(A613,'Absolute Total Monosaccharide C'!$E$2:$T$999,12)</f>
        <v/>
      </c>
      <c r="O613" s="8" t="str">
        <f>VLOOKUP(A613,'Absolute Total Monosaccharide C'!$E$2:$T$999,13)</f>
        <v/>
      </c>
      <c r="P613" s="8" t="str">
        <f>VLOOKUP(A613,'Absolute Total Monosaccharide C'!$E$2:$T$999,14)</f>
        <v/>
      </c>
      <c r="Q613" s="8" t="str">
        <f>VLOOKUP(A613,'Absolute Total Monosaccharide C'!$E$2:$T$999,15)</f>
        <v/>
      </c>
      <c r="R613" s="8" t="str">
        <f>VLOOKUP(A613,'Absolute Total Monosaccharide C'!$E$2:$T$999,16)</f>
        <v/>
      </c>
      <c r="S613" s="110" t="str">
        <f>VLOOKUP(A613,'Absolute Total Monosaccharide C'!$E$2:$T$999,2)</f>
        <v/>
      </c>
      <c r="U613" s="8">
        <f t="shared" si="1"/>
        <v>0</v>
      </c>
      <c r="V613" s="2">
        <f t="shared" si="2"/>
        <v>683</v>
      </c>
      <c r="W613" s="8" t="str">
        <f t="shared" si="3"/>
        <v>#N/A</v>
      </c>
      <c r="X613" s="8">
        <f t="shared" si="4"/>
        <v>623</v>
      </c>
      <c r="Y613" s="8">
        <f t="shared" si="5"/>
        <v>589</v>
      </c>
      <c r="Z613" s="8">
        <f t="shared" si="6"/>
        <v>624</v>
      </c>
      <c r="AA613" s="8" t="str">
        <f t="shared" si="7"/>
        <v>#N/A</v>
      </c>
      <c r="AB613" s="8" t="str">
        <f t="shared" si="8"/>
        <v>#N/A</v>
      </c>
    </row>
    <row r="614" hidden="1">
      <c r="A614" s="2" t="s">
        <v>1725</v>
      </c>
      <c r="B614" s="8" t="str">
        <f>VLOOKUP(A614,'Food Encyclopedia'!$C$2:$K$999,3)&amp;","&amp;VLOOKUP(A614,'Food Encyclopedia'!$C$2:$K$999,4)&amp;","&amp;VLOOKUP(A614,'Food Encyclopedia'!$C$2:$K$999,5)&amp;","&amp;VLOOKUP(A614,'Food Encyclopedia'!$C$2:$K$999,6)</f>
        <v>burger patty, whole grain millet sweet potato &amp; leafy greens, NA, frozen,Hilary's,Organic World's Best Veggie Burgers,Grain Products</v>
      </c>
      <c r="C614" s="8" t="str">
        <f>VLOOKUP(A614,'Food Encyclopedia'!$C$2:$K$999,6)</f>
        <v>Grain Products</v>
      </c>
      <c r="D614" s="8" t="str">
        <f>VLOOKUP(A614,'Food Encyclopedia'!$C$2:$K$999,7)</f>
        <v>Plant-based Meat</v>
      </c>
      <c r="E614" s="8">
        <f>VLOOKUP(A614,'Absolute Total Monosaccharide C'!$E$2:$T$999,3)</f>
        <v>0.195421</v>
      </c>
      <c r="F614" s="8">
        <f>VLOOKUP(A614,'Absolute Total Monosaccharide C'!$E$2:$T$999,4)</f>
        <v>0.003898</v>
      </c>
      <c r="G614" s="8">
        <f>VLOOKUP(A614,'Absolute Total Monosaccharide C'!$E$2:$T$999,5)</f>
        <v>0.003312</v>
      </c>
      <c r="H614" s="8">
        <f>VLOOKUP(A614,'Absolute Total Monosaccharide C'!$E$2:$T$999,6)</f>
        <v>0.001791</v>
      </c>
      <c r="I614" s="110">
        <f>VLOOKUP(A614,'Absolute Total Monosaccharide C'!$E$2:$T$999,7)</f>
        <v>0.00218</v>
      </c>
      <c r="J614" s="8">
        <f>VLOOKUP(A614,'Absolute Total Monosaccharide C'!$E$2:$T$999,8)</f>
        <v>0</v>
      </c>
      <c r="K614" s="8">
        <f>VLOOKUP(A614,'Absolute Total Monosaccharide C'!$E$2:$T$999,9)</f>
        <v>0.000438</v>
      </c>
      <c r="L614" s="8">
        <f>VLOOKUP(A614,'Absolute Total Monosaccharide C'!$E$2:$T$999,10)</f>
        <v>0</v>
      </c>
      <c r="M614" s="8">
        <f>VLOOKUP(A614,'Absolute Total Monosaccharide C'!$E$2:$T$999,11)</f>
        <v>0.001448</v>
      </c>
      <c r="N614" s="8">
        <f>VLOOKUP(A614,'Absolute Total Monosaccharide C'!$E$2:$T$999,12)</f>
        <v>0</v>
      </c>
      <c r="O614" s="8">
        <f>VLOOKUP(A614,'Absolute Total Monosaccharide C'!$E$2:$T$999,13)</f>
        <v>0</v>
      </c>
      <c r="P614" s="8">
        <f>VLOOKUP(A614,'Absolute Total Monosaccharide C'!$E$2:$T$999,14)</f>
        <v>0</v>
      </c>
      <c r="Q614" s="8">
        <f>VLOOKUP(A614,'Absolute Total Monosaccharide C'!$E$2:$T$999,15)</f>
        <v>0</v>
      </c>
      <c r="R614" s="8">
        <f>VLOOKUP(A614,'Absolute Total Monosaccharide C'!$E$2:$T$999,16)</f>
        <v>0.000163</v>
      </c>
      <c r="S614" s="110">
        <f>VLOOKUP(A614,'Absolute Total Monosaccharide C'!$E$2:$T$999,2)</f>
        <v>10.414</v>
      </c>
      <c r="U614" s="8">
        <f t="shared" si="1"/>
        <v>0.003971</v>
      </c>
      <c r="V614" s="2">
        <f t="shared" si="2"/>
        <v>635</v>
      </c>
      <c r="W614" s="8">
        <f t="shared" si="3"/>
        <v>593</v>
      </c>
      <c r="X614" s="8">
        <f t="shared" si="4"/>
        <v>545</v>
      </c>
      <c r="Y614" s="8">
        <f t="shared" si="5"/>
        <v>454</v>
      </c>
      <c r="Z614" s="8">
        <f t="shared" si="6"/>
        <v>452</v>
      </c>
      <c r="AA614" s="8">
        <f t="shared" si="7"/>
        <v>1138</v>
      </c>
      <c r="AB614" s="8">
        <f t="shared" si="8"/>
        <v>1047</v>
      </c>
    </row>
    <row r="615" hidden="1">
      <c r="A615" s="2" t="s">
        <v>1728</v>
      </c>
      <c r="B615" s="8" t="str">
        <f>VLOOKUP(A615,'Food Encyclopedia'!$C$2:$K$999,3)&amp;","&amp;VLOOKUP(A615,'Food Encyclopedia'!$C$2:$K$999,4)&amp;","&amp;VLOOKUP(A615,'Food Encyclopedia'!$C$2:$K$999,5)&amp;","&amp;VLOOKUP(A615,'Food Encyclopedia'!$C$2:$K$999,6)</f>
        <v>burger patty, NA, NA, frozen,The Alpha Party,Plant based, meatless sausage,Beans, Peas, Legumes, Nuts, Seeds</v>
      </c>
      <c r="C615" s="8" t="str">
        <f>VLOOKUP(A615,'Food Encyclopedia'!$C$2:$K$999,6)</f>
        <v>Beans, Peas, Legumes, Nuts, Seeds</v>
      </c>
      <c r="D615" s="8" t="str">
        <f>VLOOKUP(A615,'Food Encyclopedia'!$C$2:$K$999,7)</f>
        <v>Plant-based Meat</v>
      </c>
      <c r="E615" s="8">
        <f>VLOOKUP(A615,'Absolute Total Monosaccharide C'!$E$2:$T$999,3)</f>
        <v>0.044381</v>
      </c>
      <c r="F615" s="8">
        <f>VLOOKUP(A615,'Absolute Total Monosaccharide C'!$E$2:$T$999,4)</f>
        <v>0.023461</v>
      </c>
      <c r="G615" s="8">
        <f>VLOOKUP(A615,'Absolute Total Monosaccharide C'!$E$2:$T$999,5)</f>
        <v>0.011825</v>
      </c>
      <c r="H615" s="8">
        <f>VLOOKUP(A615,'Absolute Total Monosaccharide C'!$E$2:$T$999,6)</f>
        <v>0.003367</v>
      </c>
      <c r="I615" s="110">
        <f>VLOOKUP(A615,'Absolute Total Monosaccharide C'!$E$2:$T$999,7)</f>
        <v>0.008369</v>
      </c>
      <c r="J615" s="8">
        <f>VLOOKUP(A615,'Absolute Total Monosaccharide C'!$E$2:$T$999,8)</f>
        <v>0</v>
      </c>
      <c r="K615" s="8">
        <f>VLOOKUP(A615,'Absolute Total Monosaccharide C'!$E$2:$T$999,9)</f>
        <v>0.00101</v>
      </c>
      <c r="L615" s="8">
        <f>VLOOKUP(A615,'Absolute Total Monosaccharide C'!$E$2:$T$999,10)</f>
        <v>0</v>
      </c>
      <c r="M615" s="8">
        <f>VLOOKUP(A615,'Absolute Total Monosaccharide C'!$E$2:$T$999,11)</f>
        <v>0.002747</v>
      </c>
      <c r="N615" s="8">
        <f>VLOOKUP(A615,'Absolute Total Monosaccharide C'!$E$2:$T$999,12)</f>
        <v>0</v>
      </c>
      <c r="O615" s="8">
        <f>VLOOKUP(A615,'Absolute Total Monosaccharide C'!$E$2:$T$999,13)</f>
        <v>0</v>
      </c>
      <c r="P615" s="8">
        <f>VLOOKUP(A615,'Absolute Total Monosaccharide C'!$E$2:$T$999,14)</f>
        <v>0</v>
      </c>
      <c r="Q615" s="8">
        <f>VLOOKUP(A615,'Absolute Total Monosaccharide C'!$E$2:$T$999,15)</f>
        <v>0</v>
      </c>
      <c r="R615" s="8">
        <f>VLOOKUP(A615,'Absolute Total Monosaccharide C'!$E$2:$T$999,16)</f>
        <v>0.001498</v>
      </c>
      <c r="S615" s="110">
        <f>VLOOKUP(A615,'Absolute Total Monosaccharide C'!$E$2:$T$999,2)</f>
        <v>10.065</v>
      </c>
      <c r="U615" s="8">
        <f t="shared" si="1"/>
        <v>0.011736</v>
      </c>
      <c r="V615" s="2">
        <f t="shared" si="2"/>
        <v>477</v>
      </c>
      <c r="W615" s="8">
        <f t="shared" si="3"/>
        <v>414</v>
      </c>
      <c r="X615" s="8">
        <f t="shared" si="4"/>
        <v>444</v>
      </c>
      <c r="Y615" s="8">
        <f t="shared" si="5"/>
        <v>429</v>
      </c>
      <c r="Z615" s="8">
        <f t="shared" si="6"/>
        <v>308</v>
      </c>
      <c r="AA615" s="8">
        <f t="shared" si="7"/>
        <v>858</v>
      </c>
      <c r="AB615" s="8">
        <f t="shared" si="8"/>
        <v>843</v>
      </c>
    </row>
    <row r="616" hidden="1">
      <c r="A616" s="2" t="s">
        <v>1732</v>
      </c>
      <c r="B616" s="8" t="str">
        <f>VLOOKUP(A616,'Food Encyclopedia'!$C$2:$K$999,3)&amp;","&amp;VLOOKUP(A616,'Food Encyclopedia'!$C$2:$K$999,4)&amp;","&amp;VLOOKUP(A616,'Food Encyclopedia'!$C$2:$K$999,5)&amp;","&amp;VLOOKUP(A616,'Food Encyclopedia'!$C$2:$K$999,6)</f>
        <v>ground non-meat, NA, NA, frozen  ,Beyond Meat,Beyond Beef: plant-based ground,Beans, Peas, Legumes, Nuts, Seeds</v>
      </c>
      <c r="C616" s="8" t="str">
        <f>VLOOKUP(A616,'Food Encyclopedia'!$C$2:$K$999,6)</f>
        <v>Beans, Peas, Legumes, Nuts, Seeds</v>
      </c>
      <c r="D616" s="8" t="str">
        <f>VLOOKUP(A616,'Food Encyclopedia'!$C$2:$K$999,7)</f>
        <v>Plant-based Meat</v>
      </c>
      <c r="E616" s="8">
        <f>VLOOKUP(A616,'Absolute Total Monosaccharide C'!$E$2:$T$999,3)</f>
        <v>0.045964</v>
      </c>
      <c r="F616" s="8">
        <f>VLOOKUP(A616,'Absolute Total Monosaccharide C'!$E$2:$T$999,4)</f>
        <v>0.004685</v>
      </c>
      <c r="G616" s="8">
        <f>VLOOKUP(A616,'Absolute Total Monosaccharide C'!$E$2:$T$999,5)</f>
        <v>0</v>
      </c>
      <c r="H616" s="8">
        <f>VLOOKUP(A616,'Absolute Total Monosaccharide C'!$E$2:$T$999,6)</f>
        <v>0.000442</v>
      </c>
      <c r="I616" s="110">
        <f>VLOOKUP(A616,'Absolute Total Monosaccharide C'!$E$2:$T$999,7)</f>
        <v>0.002966</v>
      </c>
      <c r="J616" s="8">
        <f>VLOOKUP(A616,'Absolute Total Monosaccharide C'!$E$2:$T$999,8)</f>
        <v>0.000736</v>
      </c>
      <c r="K616" s="8">
        <f>VLOOKUP(A616,'Absolute Total Monosaccharide C'!$E$2:$T$999,9)</f>
        <v>0.00025</v>
      </c>
      <c r="L616" s="111">
        <f>VLOOKUP(A616,'Absolute Total Monosaccharide C'!$E$2:$T$999,10)</f>
        <v>0.0000491</v>
      </c>
      <c r="M616" s="8">
        <f>VLOOKUP(A616,'Absolute Total Monosaccharide C'!$E$2:$T$999,11)</f>
        <v>0.000572</v>
      </c>
      <c r="N616" s="8">
        <f>VLOOKUP(A616,'Absolute Total Monosaccharide C'!$E$2:$T$999,12)</f>
        <v>0</v>
      </c>
      <c r="O616" s="8">
        <f>VLOOKUP(A616,'Absolute Total Monosaccharide C'!$E$2:$T$999,13)</f>
        <v>0</v>
      </c>
      <c r="P616" s="8">
        <f>VLOOKUP(A616,'Absolute Total Monosaccharide C'!$E$2:$T$999,14)</f>
        <v>0.000437</v>
      </c>
      <c r="Q616" s="8">
        <f>VLOOKUP(A616,'Absolute Total Monosaccharide C'!$E$2:$T$999,15)</f>
        <v>0</v>
      </c>
      <c r="R616" s="8">
        <f>VLOOKUP(A616,'Absolute Total Monosaccharide C'!$E$2:$T$999,16)</f>
        <v>0.000925</v>
      </c>
      <c r="S616" s="110">
        <f>VLOOKUP(A616,'Absolute Total Monosaccharide C'!$E$2:$T$999,2)</f>
        <v>10.88</v>
      </c>
      <c r="U616" s="8">
        <f t="shared" si="1"/>
        <v>0.003408</v>
      </c>
      <c r="V616" s="2">
        <f t="shared" si="2"/>
        <v>647</v>
      </c>
      <c r="W616" s="8">
        <f t="shared" si="3"/>
        <v>570</v>
      </c>
      <c r="X616" s="8">
        <f t="shared" si="4"/>
        <v>610</v>
      </c>
      <c r="Y616" s="8">
        <f t="shared" si="5"/>
        <v>495</v>
      </c>
      <c r="Z616" s="8">
        <f t="shared" si="6"/>
        <v>495</v>
      </c>
      <c r="AA616" s="8">
        <f t="shared" si="7"/>
        <v>1180</v>
      </c>
      <c r="AB616" s="8">
        <f t="shared" si="8"/>
        <v>1065</v>
      </c>
    </row>
    <row r="617" hidden="1">
      <c r="A617" s="2" t="s">
        <v>1736</v>
      </c>
      <c r="B617" s="8" t="str">
        <f>VLOOKUP(A617,'Food Encyclopedia'!$C$2:$K$999,3)&amp;","&amp;VLOOKUP(A617,'Food Encyclopedia'!$C$2:$K$999,4)&amp;","&amp;VLOOKUP(A617,'Food Encyclopedia'!$C$2:$K$999,5)&amp;","&amp;VLOOKUP(A617,'Food Encyclopedia'!$C$2:$K$999,6)</f>
        <v>burger patty, quinoa and barley, NA, frozen,Sweet Earth,Veggie Burger: made with organic quinoa &amp; barley,Beans, Peas, Legumes, Nuts, Seeds</v>
      </c>
      <c r="C617" s="8" t="str">
        <f>VLOOKUP(A617,'Food Encyclopedia'!$C$2:$K$999,6)</f>
        <v>Beans, Peas, Legumes, Nuts, Seeds</v>
      </c>
      <c r="D617" s="8" t="str">
        <f>VLOOKUP(A617,'Food Encyclopedia'!$C$2:$K$999,7)</f>
        <v>Plant-based Meat</v>
      </c>
      <c r="E617" s="8">
        <f>VLOOKUP(A617,'Absolute Total Monosaccharide C'!$E$2:$T$999,3)</f>
        <v>0.27162</v>
      </c>
      <c r="F617" s="8">
        <f>VLOOKUP(A617,'Absolute Total Monosaccharide C'!$E$2:$T$999,4)</f>
        <v>0.010183</v>
      </c>
      <c r="G617" s="8">
        <f>VLOOKUP(A617,'Absolute Total Monosaccharide C'!$E$2:$T$999,5)</f>
        <v>0.019912</v>
      </c>
      <c r="H617" s="8">
        <f>VLOOKUP(A617,'Absolute Total Monosaccharide C'!$E$2:$T$999,6)</f>
        <v>0.005912</v>
      </c>
      <c r="I617" s="110">
        <f>VLOOKUP(A617,'Absolute Total Monosaccharide C'!$E$2:$T$999,7)</f>
        <v>0.011422</v>
      </c>
      <c r="J617" s="8">
        <f>VLOOKUP(A617,'Absolute Total Monosaccharide C'!$E$2:$T$999,8)</f>
        <v>0</v>
      </c>
      <c r="K617" s="8">
        <f>VLOOKUP(A617,'Absolute Total Monosaccharide C'!$E$2:$T$999,9)</f>
        <v>0.000761</v>
      </c>
      <c r="L617" s="8">
        <f>VLOOKUP(A617,'Absolute Total Monosaccharide C'!$E$2:$T$999,10)</f>
        <v>0</v>
      </c>
      <c r="M617" s="8">
        <f>VLOOKUP(A617,'Absolute Total Monosaccharide C'!$E$2:$T$999,11)</f>
        <v>0.004968</v>
      </c>
      <c r="N617" s="8">
        <f>VLOOKUP(A617,'Absolute Total Monosaccharide C'!$E$2:$T$999,12)</f>
        <v>0</v>
      </c>
      <c r="O617" s="8">
        <f>VLOOKUP(A617,'Absolute Total Monosaccharide C'!$E$2:$T$999,13)</f>
        <v>0</v>
      </c>
      <c r="P617" s="8">
        <f>VLOOKUP(A617,'Absolute Total Monosaccharide C'!$E$2:$T$999,14)</f>
        <v>0</v>
      </c>
      <c r="Q617" s="8">
        <f>VLOOKUP(A617,'Absolute Total Monosaccharide C'!$E$2:$T$999,15)</f>
        <v>0</v>
      </c>
      <c r="R617" s="8">
        <f>VLOOKUP(A617,'Absolute Total Monosaccharide C'!$E$2:$T$999,16)</f>
        <v>0.00082</v>
      </c>
      <c r="S617" s="110">
        <f>VLOOKUP(A617,'Absolute Total Monosaccharide C'!$E$2:$T$999,2)</f>
        <v>10.327</v>
      </c>
      <c r="U617" s="8">
        <f t="shared" si="1"/>
        <v>0.017334</v>
      </c>
      <c r="V617" s="2">
        <f t="shared" si="2"/>
        <v>384</v>
      </c>
      <c r="W617" s="8">
        <f t="shared" si="3"/>
        <v>315</v>
      </c>
      <c r="X617" s="8">
        <f t="shared" si="4"/>
        <v>351</v>
      </c>
      <c r="Y617" s="8">
        <f t="shared" si="5"/>
        <v>406</v>
      </c>
      <c r="Z617" s="8">
        <f t="shared" si="6"/>
        <v>368</v>
      </c>
      <c r="AA617" s="8">
        <f t="shared" si="7"/>
        <v>666</v>
      </c>
      <c r="AB617" s="8">
        <f t="shared" si="8"/>
        <v>721</v>
      </c>
    </row>
    <row r="618" hidden="1">
      <c r="A618" s="2" t="s">
        <v>1615</v>
      </c>
      <c r="B618" s="8" t="str">
        <f>VLOOKUP(A618,'Food Encyclopedia'!$C$2:$K$999,3)&amp;","&amp;VLOOKUP(A618,'Food Encyclopedia'!$C$2:$K$999,4)&amp;","&amp;VLOOKUP(A618,'Food Encyclopedia'!$C$2:$K$999,5)&amp;","&amp;VLOOKUP(A618,'Food Encyclopedia'!$C$2:$K$999,6)</f>
        <v>bread, brown rice, NA, fresh,Food for Life,Gluten-free Bread, Brown rice,Grain Products</v>
      </c>
      <c r="C618" s="8" t="str">
        <f>VLOOKUP(A618,'Food Encyclopedia'!$C$2:$K$999,6)</f>
        <v>Grain Products</v>
      </c>
      <c r="D618" s="8" t="str">
        <f>VLOOKUP(A618,'Food Encyclopedia'!$C$2:$K$999,7)</f>
        <v>Bread</v>
      </c>
      <c r="E618" s="8">
        <f>VLOOKUP(A618,'Absolute Total Monosaccharide C'!$E$2:$T$999,3)</f>
        <v>0.808307</v>
      </c>
      <c r="F618" s="8">
        <f>VLOOKUP(A618,'Absolute Total Monosaccharide C'!$E$2:$T$999,4)</f>
        <v>0.009881</v>
      </c>
      <c r="G618" s="8">
        <f>VLOOKUP(A618,'Absolute Total Monosaccharide C'!$E$2:$T$999,5)</f>
        <v>0.001025</v>
      </c>
      <c r="H618" s="8">
        <f>VLOOKUP(A618,'Absolute Total Monosaccharide C'!$E$2:$T$999,6)</f>
        <v>0.003306</v>
      </c>
      <c r="I618" s="110">
        <f>VLOOKUP(A618,'Absolute Total Monosaccharide C'!$E$2:$T$999,7)</f>
        <v>0.007437</v>
      </c>
      <c r="J618" s="8">
        <f>VLOOKUP(A618,'Absolute Total Monosaccharide C'!$E$2:$T$999,8)</f>
        <v>0.002476</v>
      </c>
      <c r="K618" s="8">
        <f>VLOOKUP(A618,'Absolute Total Monosaccharide C'!$E$2:$T$999,9)</f>
        <v>0.000164</v>
      </c>
      <c r="L618" s="8">
        <f>VLOOKUP(A618,'Absolute Total Monosaccharide C'!$E$2:$T$999,10)</f>
        <v>0.000331</v>
      </c>
      <c r="M618" s="8">
        <f>VLOOKUP(A618,'Absolute Total Monosaccharide C'!$E$2:$T$999,11)</f>
        <v>0.000357</v>
      </c>
      <c r="N618" s="8">
        <f>VLOOKUP(A618,'Absolute Total Monosaccharide C'!$E$2:$T$999,12)</f>
        <v>0</v>
      </c>
      <c r="O618" s="8">
        <f>VLOOKUP(A618,'Absolute Total Monosaccharide C'!$E$2:$T$999,13)</f>
        <v>0</v>
      </c>
      <c r="P618" s="8">
        <f>VLOOKUP(A618,'Absolute Total Monosaccharide C'!$E$2:$T$999,14)</f>
        <v>0.004189</v>
      </c>
      <c r="Q618" s="8">
        <f>VLOOKUP(A618,'Absolute Total Monosaccharide C'!$E$2:$T$999,15)</f>
        <v>0</v>
      </c>
      <c r="R618" s="8">
        <f>VLOOKUP(A618,'Absolute Total Monosaccharide C'!$E$2:$T$999,16)</f>
        <v>0.000426</v>
      </c>
      <c r="S618" s="110">
        <f>VLOOKUP(A618,'Absolute Total Monosaccharide C'!$E$2:$T$999,2)</f>
        <v>9.944</v>
      </c>
      <c r="U618" s="8">
        <f t="shared" si="1"/>
        <v>0.010743</v>
      </c>
      <c r="V618" s="2">
        <f t="shared" si="2"/>
        <v>498</v>
      </c>
      <c r="W618" s="8">
        <f t="shared" si="3"/>
        <v>440</v>
      </c>
      <c r="X618" s="8">
        <f t="shared" si="4"/>
        <v>450</v>
      </c>
      <c r="Y618" s="8">
        <f t="shared" si="5"/>
        <v>516</v>
      </c>
      <c r="Z618" s="8">
        <f t="shared" si="6"/>
        <v>519</v>
      </c>
      <c r="AA618" s="8">
        <f t="shared" si="7"/>
        <v>890</v>
      </c>
      <c r="AB618" s="8">
        <f t="shared" si="8"/>
        <v>956</v>
      </c>
    </row>
    <row r="619" hidden="1">
      <c r="A619" s="2" t="s">
        <v>1741</v>
      </c>
      <c r="B619" s="8" t="str">
        <f>VLOOKUP(A619,'Food Encyclopedia'!$C$2:$K$999,3)&amp;","&amp;VLOOKUP(A619,'Food Encyclopedia'!$C$2:$K$999,4)&amp;","&amp;VLOOKUP(A619,'Food Encyclopedia'!$C$2:$K$999,5)&amp;","&amp;VLOOKUP(A619,'Food Encyclopedia'!$C$2:$K$999,6)</f>
        <v>Persimmon, Fuyu, flesh. fresh,NA,N/A,Fruits</v>
      </c>
      <c r="C619" s="8" t="str">
        <f>VLOOKUP(A619,'Food Encyclopedia'!$C$2:$K$999,6)</f>
        <v>Fruits</v>
      </c>
      <c r="D619" s="8" t="str">
        <f>VLOOKUP(A619,'Food Encyclopedia'!$C$2:$K$999,7)</f>
        <v>Fruit</v>
      </c>
      <c r="E619" s="8">
        <f>VLOOKUP(A619,'Absolute Total Monosaccharide C'!$E$2:$T$999,3)</f>
        <v>0.294275</v>
      </c>
      <c r="F619" s="8">
        <f>VLOOKUP(A619,'Absolute Total Monosaccharide C'!$E$2:$T$999,4)</f>
        <v>0.006824</v>
      </c>
      <c r="G619" s="8">
        <f>VLOOKUP(A619,'Absolute Total Monosaccharide C'!$E$2:$T$999,5)</f>
        <v>0.008476</v>
      </c>
      <c r="H619" s="8">
        <f>VLOOKUP(A619,'Absolute Total Monosaccharide C'!$E$2:$T$999,6)</f>
        <v>0.004234</v>
      </c>
      <c r="I619" s="110">
        <f>VLOOKUP(A619,'Absolute Total Monosaccharide C'!$E$2:$T$999,7)</f>
        <v>0.004583</v>
      </c>
      <c r="J619" s="8">
        <f>VLOOKUP(A619,'Absolute Total Monosaccharide C'!$E$2:$T$999,8)</f>
        <v>0.005615</v>
      </c>
      <c r="K619" s="8">
        <f>VLOOKUP(A619,'Absolute Total Monosaccharide C'!$E$2:$T$999,9)</f>
        <v>0.000983</v>
      </c>
      <c r="L619" s="8">
        <f>VLOOKUP(A619,'Absolute Total Monosaccharide C'!$E$2:$T$999,10)</f>
        <v>0.000107</v>
      </c>
      <c r="M619" s="8">
        <f>VLOOKUP(A619,'Absolute Total Monosaccharide C'!$E$2:$T$999,11)</f>
        <v>0.01027</v>
      </c>
      <c r="N619" s="8">
        <f>VLOOKUP(A619,'Absolute Total Monosaccharide C'!$E$2:$T$999,12)</f>
        <v>0</v>
      </c>
      <c r="O619" s="8">
        <f>VLOOKUP(A619,'Absolute Total Monosaccharide C'!$E$2:$T$999,13)</f>
        <v>0</v>
      </c>
      <c r="P619" s="8">
        <f>VLOOKUP(A619,'Absolute Total Monosaccharide C'!$E$2:$T$999,14)</f>
        <v>0.000636</v>
      </c>
      <c r="Q619" s="8">
        <f>VLOOKUP(A619,'Absolute Total Monosaccharide C'!$E$2:$T$999,15)</f>
        <v>0</v>
      </c>
      <c r="R619" s="8">
        <f>VLOOKUP(A619,'Absolute Total Monosaccharide C'!$E$2:$T$999,16)</f>
        <v>0.000114</v>
      </c>
      <c r="S619" s="110">
        <f>VLOOKUP(A619,'Absolute Total Monosaccharide C'!$E$2:$T$999,2)</f>
        <v>9.573</v>
      </c>
      <c r="U619" s="8">
        <f t="shared" si="1"/>
        <v>0.008817</v>
      </c>
      <c r="V619" s="2">
        <f t="shared" si="2"/>
        <v>546</v>
      </c>
      <c r="W619" s="8">
        <f t="shared" si="3"/>
        <v>527</v>
      </c>
      <c r="X619" s="8">
        <f t="shared" si="4"/>
        <v>408</v>
      </c>
      <c r="Y619" s="8">
        <f t="shared" si="5"/>
        <v>319</v>
      </c>
      <c r="Z619" s="8">
        <f t="shared" si="6"/>
        <v>314</v>
      </c>
      <c r="AA619" s="8">
        <f t="shared" si="7"/>
        <v>935</v>
      </c>
      <c r="AB619" s="8">
        <f t="shared" si="8"/>
        <v>846</v>
      </c>
    </row>
    <row r="620" hidden="1">
      <c r="A620" s="2" t="s">
        <v>1744</v>
      </c>
      <c r="B620" s="8" t="str">
        <f>VLOOKUP(A620,'Food Encyclopedia'!$C$2:$K$999,3)&amp;","&amp;VLOOKUP(A620,'Food Encyclopedia'!$C$2:$K$999,4)&amp;","&amp;VLOOKUP(A620,'Food Encyclopedia'!$C$2:$K$999,5)&amp;","&amp;VLOOKUP(A620,'Food Encyclopedia'!$C$2:$K$999,6)</f>
        <v>Smoothies blend, NA, NA, refrigerated,Naked,Power Machine: apples (1 1/2), guavas (1 1/3), mango (1/2), orange (1/2), peach (1/2), strawberries (5),Fruits</v>
      </c>
      <c r="C620" s="8" t="str">
        <f>VLOOKUP(A620,'Food Encyclopedia'!$C$2:$K$999,6)</f>
        <v>Fruits</v>
      </c>
      <c r="D620" s="8" t="str">
        <f>VLOOKUP(A620,'Food Encyclopedia'!$C$2:$K$999,7)</f>
        <v>Beverage</v>
      </c>
      <c r="E620" s="8">
        <f>VLOOKUP(A620,'Absolute Total Monosaccharide C'!$E$2:$T$999,3)</f>
        <v>0.210583</v>
      </c>
      <c r="F620" s="8">
        <f>VLOOKUP(A620,'Absolute Total Monosaccharide C'!$E$2:$T$999,4)</f>
        <v>0.005298</v>
      </c>
      <c r="G620" s="8">
        <f>VLOOKUP(A620,'Absolute Total Monosaccharide C'!$E$2:$T$999,5)</f>
        <v>0.010256</v>
      </c>
      <c r="H620" s="8">
        <f>VLOOKUP(A620,'Absolute Total Monosaccharide C'!$E$2:$T$999,6)</f>
        <v>0.00697</v>
      </c>
      <c r="I620" s="110">
        <f>VLOOKUP(A620,'Absolute Total Monosaccharide C'!$E$2:$T$999,7)</f>
        <v>0.009654</v>
      </c>
      <c r="J620" s="8">
        <f>VLOOKUP(A620,'Absolute Total Monosaccharide C'!$E$2:$T$999,8)</f>
        <v>0.004809</v>
      </c>
      <c r="K620" s="8">
        <f>VLOOKUP(A620,'Absolute Total Monosaccharide C'!$E$2:$T$999,9)</f>
        <v>0.001044</v>
      </c>
      <c r="L620" s="8">
        <f>VLOOKUP(A620,'Absolute Total Monosaccharide C'!$E$2:$T$999,10)</f>
        <v>0.000193</v>
      </c>
      <c r="M620" s="8">
        <f>VLOOKUP(A620,'Absolute Total Monosaccharide C'!$E$2:$T$999,11)</f>
        <v>0.009627</v>
      </c>
      <c r="N620" s="8">
        <f>VLOOKUP(A620,'Absolute Total Monosaccharide C'!$E$2:$T$999,12)</f>
        <v>0</v>
      </c>
      <c r="O620" s="8">
        <f>VLOOKUP(A620,'Absolute Total Monosaccharide C'!$E$2:$T$999,13)</f>
        <v>0</v>
      </c>
      <c r="P620" s="8">
        <f>VLOOKUP(A620,'Absolute Total Monosaccharide C'!$E$2:$T$999,14)</f>
        <v>0.000985</v>
      </c>
      <c r="Q620" s="8">
        <f>VLOOKUP(A620,'Absolute Total Monosaccharide C'!$E$2:$T$999,15)</f>
        <v>0</v>
      </c>
      <c r="R620" s="8">
        <f>VLOOKUP(A620,'Absolute Total Monosaccharide C'!$E$2:$T$999,16)</f>
        <v>0.00019</v>
      </c>
      <c r="S620" s="110">
        <f>VLOOKUP(A620,'Absolute Total Monosaccharide C'!$E$2:$T$999,2)</f>
        <v>10.454</v>
      </c>
      <c r="U620" s="8">
        <f t="shared" si="1"/>
        <v>0.016624</v>
      </c>
      <c r="V620" s="2">
        <f t="shared" si="2"/>
        <v>393</v>
      </c>
      <c r="W620" s="8">
        <f t="shared" si="3"/>
        <v>371</v>
      </c>
      <c r="X620" s="8">
        <f t="shared" si="4"/>
        <v>311</v>
      </c>
      <c r="Y620" s="8">
        <f t="shared" si="5"/>
        <v>328</v>
      </c>
      <c r="Z620" s="8">
        <f t="shared" si="6"/>
        <v>297</v>
      </c>
      <c r="AA620" s="8">
        <f t="shared" si="7"/>
        <v>682</v>
      </c>
      <c r="AB620" s="8">
        <f t="shared" si="8"/>
        <v>699</v>
      </c>
    </row>
    <row r="621" hidden="1">
      <c r="A621" s="2" t="s">
        <v>1749</v>
      </c>
      <c r="B621" s="8" t="str">
        <f>VLOOKUP(A621,'Food Encyclopedia'!$C$2:$K$999,3)&amp;","&amp;VLOOKUP(A621,'Food Encyclopedia'!$C$2:$K$999,4)&amp;","&amp;VLOOKUP(A621,'Food Encyclopedia'!$C$2:$K$999,5)&amp;","&amp;VLOOKUP(A621,'Food Encyclopedia'!$C$2:$K$999,6)</f>
        <v>Smoothies blend, NA, NA, refrigerated,Naked,Green Machine: apples (2 3/4), mango (1/12), pineapple (1/12), banana (1/2), kiwi (1/3), spirulina (1335 mg), alfalfa (409 mg), broccoli (102 mg), spinach (102 mg), bareley grass (76 mg), wheatgrass (76 mg), ginger (51 mg), parsley (51 mg), kale (51 mg), garlic (51 mg),Fruits</v>
      </c>
      <c r="C621" s="8" t="str">
        <f>VLOOKUP(A621,'Food Encyclopedia'!$C$2:$K$999,6)</f>
        <v>Fruits</v>
      </c>
      <c r="D621" s="8" t="str">
        <f>VLOOKUP(A621,'Food Encyclopedia'!$C$2:$K$999,7)</f>
        <v>Beverage</v>
      </c>
      <c r="E621" s="8">
        <f>VLOOKUP(A621,'Absolute Total Monosaccharide C'!$E$2:$T$999,3)</f>
        <v>0.263663</v>
      </c>
      <c r="F621" s="8">
        <f>VLOOKUP(A621,'Absolute Total Monosaccharide C'!$E$2:$T$999,4)</f>
        <v>0.005842</v>
      </c>
      <c r="G621" s="8">
        <f>VLOOKUP(A621,'Absolute Total Monosaccharide C'!$E$2:$T$999,5)</f>
        <v>0.019546</v>
      </c>
      <c r="H621" s="8">
        <f>VLOOKUP(A621,'Absolute Total Monosaccharide C'!$E$2:$T$999,6)</f>
        <v>0.001945</v>
      </c>
      <c r="I621" s="110">
        <f>VLOOKUP(A621,'Absolute Total Monosaccharide C'!$E$2:$T$999,7)</f>
        <v>0.005345</v>
      </c>
      <c r="J621" s="8">
        <f>VLOOKUP(A621,'Absolute Total Monosaccharide C'!$E$2:$T$999,8)</f>
        <v>0.001991</v>
      </c>
      <c r="K621" s="8">
        <f>VLOOKUP(A621,'Absolute Total Monosaccharide C'!$E$2:$T$999,9)</f>
        <v>0.000456</v>
      </c>
      <c r="L621" s="111">
        <f>VLOOKUP(A621,'Absolute Total Monosaccharide C'!$E$2:$T$999,10)</f>
        <v>0.0000435</v>
      </c>
      <c r="M621" s="8">
        <f>VLOOKUP(A621,'Absolute Total Monosaccharide C'!$E$2:$T$999,11)</f>
        <v>0.007624</v>
      </c>
      <c r="N621" s="8">
        <f>VLOOKUP(A621,'Absolute Total Monosaccharide C'!$E$2:$T$999,12)</f>
        <v>0</v>
      </c>
      <c r="O621" s="8">
        <f>VLOOKUP(A621,'Absolute Total Monosaccharide C'!$E$2:$T$999,13)</f>
        <v>0</v>
      </c>
      <c r="P621" s="8">
        <f>VLOOKUP(A621,'Absolute Total Monosaccharide C'!$E$2:$T$999,14)</f>
        <v>0.000646</v>
      </c>
      <c r="Q621" s="8">
        <f>VLOOKUP(A621,'Absolute Total Monosaccharide C'!$E$2:$T$999,15)</f>
        <v>0</v>
      </c>
      <c r="R621" s="8">
        <f>VLOOKUP(A621,'Absolute Total Monosaccharide C'!$E$2:$T$999,16)</f>
        <v>0.000234</v>
      </c>
      <c r="S621" s="110">
        <f>VLOOKUP(A621,'Absolute Total Monosaccharide C'!$E$2:$T$999,2)</f>
        <v>9.986</v>
      </c>
      <c r="U621" s="8">
        <f t="shared" si="1"/>
        <v>0.00729</v>
      </c>
      <c r="V621" s="2">
        <f t="shared" si="2"/>
        <v>579</v>
      </c>
      <c r="W621" s="8">
        <f t="shared" si="3"/>
        <v>503</v>
      </c>
      <c r="X621" s="8">
        <f t="shared" si="4"/>
        <v>536</v>
      </c>
      <c r="Y621" s="8">
        <f t="shared" si="5"/>
        <v>358</v>
      </c>
      <c r="Z621" s="8">
        <f t="shared" si="6"/>
        <v>448</v>
      </c>
      <c r="AA621" s="8">
        <f t="shared" si="7"/>
        <v>1039</v>
      </c>
      <c r="AB621" s="8">
        <f t="shared" si="8"/>
        <v>861</v>
      </c>
    </row>
    <row r="622" hidden="1">
      <c r="A622" s="2" t="s">
        <v>1751</v>
      </c>
      <c r="B622" s="8" t="str">
        <f>VLOOKUP(A622,'Food Encyclopedia'!$C$2:$K$999,3)&amp;","&amp;VLOOKUP(A622,'Food Encyclopedia'!$C$2:$K$999,4)&amp;","&amp;VLOOKUP(A622,'Food Encyclopedia'!$C$2:$K$999,5)&amp;","&amp;VLOOKUP(A622,'Food Encyclopedia'!$C$2:$K$999,6)</f>
        <v>Smoothies blend, NA, NA, refrigerated,Naked,Oragne Carrot: orange (1), carrots (2 1/3), mango (1/2), apples (1 1/2), banana, lemon, potassium (840 mg), vitamin C (90 mg), Vitamin A (850 mcg),Fruits</v>
      </c>
      <c r="C622" s="8" t="str">
        <f>VLOOKUP(A622,'Food Encyclopedia'!$C$2:$K$999,6)</f>
        <v>Fruits</v>
      </c>
      <c r="D622" s="8" t="str">
        <f>VLOOKUP(A622,'Food Encyclopedia'!$C$2:$K$999,7)</f>
        <v>Beverage</v>
      </c>
      <c r="E622" s="8">
        <f>VLOOKUP(A622,'Absolute Total Monosaccharide C'!$E$2:$T$999,3)</f>
        <v>0.25257</v>
      </c>
      <c r="F622" s="8">
        <f>VLOOKUP(A622,'Absolute Total Monosaccharide C'!$E$2:$T$999,4)</f>
        <v>0.008519</v>
      </c>
      <c r="G622" s="8">
        <f>VLOOKUP(A622,'Absolute Total Monosaccharide C'!$E$2:$T$999,5)</f>
        <v>0.014458</v>
      </c>
      <c r="H622" s="8">
        <f>VLOOKUP(A622,'Absolute Total Monosaccharide C'!$E$2:$T$999,6)</f>
        <v>0.001789</v>
      </c>
      <c r="I622" s="110">
        <f>VLOOKUP(A622,'Absolute Total Monosaccharide C'!$E$2:$T$999,7)</f>
        <v>0.006062</v>
      </c>
      <c r="J622" s="8">
        <f>VLOOKUP(A622,'Absolute Total Monosaccharide C'!$E$2:$T$999,8)</f>
        <v>0.003982</v>
      </c>
      <c r="K622" s="8">
        <f>VLOOKUP(A622,'Absolute Total Monosaccharide C'!$E$2:$T$999,9)</f>
        <v>0.000657</v>
      </c>
      <c r="L622" s="111">
        <f>VLOOKUP(A622,'Absolute Total Monosaccharide C'!$E$2:$T$999,10)</f>
        <v>0.000067</v>
      </c>
      <c r="M622" s="8">
        <f>VLOOKUP(A622,'Absolute Total Monosaccharide C'!$E$2:$T$999,11)</f>
        <v>0.005944</v>
      </c>
      <c r="N622" s="8">
        <f>VLOOKUP(A622,'Absolute Total Monosaccharide C'!$E$2:$T$999,12)</f>
        <v>0</v>
      </c>
      <c r="O622" s="8">
        <f>VLOOKUP(A622,'Absolute Total Monosaccharide C'!$E$2:$T$999,13)</f>
        <v>0</v>
      </c>
      <c r="P622" s="8">
        <f>VLOOKUP(A622,'Absolute Total Monosaccharide C'!$E$2:$T$999,14)</f>
        <v>0.001539</v>
      </c>
      <c r="Q622" s="8">
        <f>VLOOKUP(A622,'Absolute Total Monosaccharide C'!$E$2:$T$999,15)</f>
        <v>0</v>
      </c>
      <c r="R622" s="8">
        <f>VLOOKUP(A622,'Absolute Total Monosaccharide C'!$E$2:$T$999,16)</f>
        <v>0.000246</v>
      </c>
      <c r="S622" s="110">
        <f>VLOOKUP(A622,'Absolute Total Monosaccharide C'!$E$2:$T$999,2)</f>
        <v>9.812</v>
      </c>
      <c r="U622" s="8">
        <f t="shared" si="1"/>
        <v>0.007851</v>
      </c>
      <c r="V622" s="2">
        <f t="shared" si="2"/>
        <v>568</v>
      </c>
      <c r="W622" s="8">
        <f t="shared" si="3"/>
        <v>487</v>
      </c>
      <c r="X622" s="8">
        <f t="shared" si="4"/>
        <v>546</v>
      </c>
      <c r="Y622" s="8">
        <f t="shared" si="5"/>
        <v>384</v>
      </c>
      <c r="Z622" s="8">
        <f t="shared" si="6"/>
        <v>393</v>
      </c>
      <c r="AA622" s="8">
        <f t="shared" si="7"/>
        <v>1033</v>
      </c>
      <c r="AB622" s="8">
        <f t="shared" si="8"/>
        <v>871</v>
      </c>
    </row>
    <row r="623" hidden="1">
      <c r="A623" s="2" t="s">
        <v>1753</v>
      </c>
      <c r="B623" s="8" t="str">
        <f>VLOOKUP(A623,'Food Encyclopedia'!$C$2:$K$999,3)&amp;","&amp;VLOOKUP(A623,'Food Encyclopedia'!$C$2:$K$999,4)&amp;","&amp;VLOOKUP(A623,'Food Encyclopedia'!$C$2:$K$999,5)&amp;","&amp;VLOOKUP(A623,'Food Encyclopedia'!$C$2:$K$999,6)</f>
        <v>Smoothies blend, NA, NA, refrigerated,Naked,Plant Protein Blueberry Banana: apples (3 1/2), banana (1), blueberries (52), blackberries (5 1/2), carrot (1/4),Fruits</v>
      </c>
      <c r="C623" s="8" t="str">
        <f>VLOOKUP(A623,'Food Encyclopedia'!$C$2:$K$999,6)</f>
        <v>Fruits</v>
      </c>
      <c r="D623" s="8" t="str">
        <f>VLOOKUP(A623,'Food Encyclopedia'!$C$2:$K$999,7)</f>
        <v>Beverage</v>
      </c>
      <c r="E623" s="8">
        <f>VLOOKUP(A623,'Absolute Total Monosaccharide C'!$E$2:$T$999,3)</f>
        <v>0.196562</v>
      </c>
      <c r="F623" s="8">
        <f>VLOOKUP(A623,'Absolute Total Monosaccharide C'!$E$2:$T$999,4)</f>
        <v>0.005187</v>
      </c>
      <c r="G623" s="8">
        <f>VLOOKUP(A623,'Absolute Total Monosaccharide C'!$E$2:$T$999,5)</f>
        <v>0.006315</v>
      </c>
      <c r="H623" s="8">
        <f>VLOOKUP(A623,'Absolute Total Monosaccharide C'!$E$2:$T$999,6)</f>
        <v>0.002878</v>
      </c>
      <c r="I623" s="110">
        <f>VLOOKUP(A623,'Absolute Total Monosaccharide C'!$E$2:$T$999,7)</f>
        <v>0.002701</v>
      </c>
      <c r="J623" s="8">
        <f>VLOOKUP(A623,'Absolute Total Monosaccharide C'!$E$2:$T$999,8)</f>
        <v>0.003267</v>
      </c>
      <c r="K623" s="8">
        <f>VLOOKUP(A623,'Absolute Total Monosaccharide C'!$E$2:$T$999,9)</f>
        <v>0.000498</v>
      </c>
      <c r="L623" s="111">
        <f>VLOOKUP(A623,'Absolute Total Monosaccharide C'!$E$2:$T$999,10)</f>
        <v>0.0000934</v>
      </c>
      <c r="M623" s="8">
        <f>VLOOKUP(A623,'Absolute Total Monosaccharide C'!$E$2:$T$999,11)</f>
        <v>0.003158</v>
      </c>
      <c r="N623" s="8">
        <f>VLOOKUP(A623,'Absolute Total Monosaccharide C'!$E$2:$T$999,12)</f>
        <v>0</v>
      </c>
      <c r="O623" s="8">
        <f>VLOOKUP(A623,'Absolute Total Monosaccharide C'!$E$2:$T$999,13)</f>
        <v>0</v>
      </c>
      <c r="P623" s="8">
        <f>VLOOKUP(A623,'Absolute Total Monosaccharide C'!$E$2:$T$999,14)</f>
        <v>0.001176</v>
      </c>
      <c r="Q623" s="8">
        <f>VLOOKUP(A623,'Absolute Total Monosaccharide C'!$E$2:$T$999,15)</f>
        <v>0</v>
      </c>
      <c r="R623" s="8">
        <f>VLOOKUP(A623,'Absolute Total Monosaccharide C'!$E$2:$T$999,16)</f>
        <v>0.000507</v>
      </c>
      <c r="S623" s="110">
        <f>VLOOKUP(A623,'Absolute Total Monosaccharide C'!$E$2:$T$999,2)</f>
        <v>9.793</v>
      </c>
      <c r="U623" s="8">
        <f t="shared" si="1"/>
        <v>0.005579</v>
      </c>
      <c r="V623" s="2">
        <f t="shared" si="2"/>
        <v>602</v>
      </c>
      <c r="W623" s="8">
        <f t="shared" si="3"/>
        <v>584</v>
      </c>
      <c r="X623" s="8">
        <f t="shared" si="4"/>
        <v>476</v>
      </c>
      <c r="Y623" s="8">
        <f t="shared" si="5"/>
        <v>424</v>
      </c>
      <c r="Z623" s="8">
        <f t="shared" si="6"/>
        <v>440</v>
      </c>
      <c r="AA623" s="8">
        <f t="shared" si="7"/>
        <v>1060</v>
      </c>
      <c r="AB623" s="8">
        <f t="shared" si="8"/>
        <v>1008</v>
      </c>
    </row>
    <row r="624" hidden="1">
      <c r="A624" s="2" t="s">
        <v>1755</v>
      </c>
      <c r="B624" s="8" t="str">
        <f>VLOOKUP(A624,'Food Encyclopedia'!$C$2:$K$999,3)&amp;","&amp;VLOOKUP(A624,'Food Encyclopedia'!$C$2:$K$999,4)&amp;","&amp;VLOOKUP(A624,'Food Encyclopedia'!$C$2:$K$999,5)&amp;","&amp;VLOOKUP(A624,'Food Encyclopedia'!$C$2:$K$999,6)</f>
        <v>Smoothies blend, NA, NA, refrigerated,Naked,Orange Mango: oranges (1 3/4), apples (1 3/4), mango (1/2), banana, Vitamin C (27 mg),Fruits</v>
      </c>
      <c r="C624" s="8" t="str">
        <f>VLOOKUP(A624,'Food Encyclopedia'!$C$2:$K$999,6)</f>
        <v>Fruits</v>
      </c>
      <c r="D624" s="8" t="str">
        <f>VLOOKUP(A624,'Food Encyclopedia'!$C$2:$K$999,7)</f>
        <v>Beverage</v>
      </c>
      <c r="E624" s="8">
        <f>VLOOKUP(A624,'Absolute Total Monosaccharide C'!$E$2:$T$999,3)</f>
        <v>0.234221</v>
      </c>
      <c r="F624" s="8">
        <f>VLOOKUP(A624,'Absolute Total Monosaccharide C'!$E$2:$T$999,4)</f>
        <v>0.00623</v>
      </c>
      <c r="G624" s="8">
        <f>VLOOKUP(A624,'Absolute Total Monosaccharide C'!$E$2:$T$999,5)</f>
        <v>0.008869</v>
      </c>
      <c r="H624" s="8">
        <f>VLOOKUP(A624,'Absolute Total Monosaccharide C'!$E$2:$T$999,6)</f>
        <v>0.002337</v>
      </c>
      <c r="I624" s="110">
        <f>VLOOKUP(A624,'Absolute Total Monosaccharide C'!$E$2:$T$999,7)</f>
        <v>0.005132</v>
      </c>
      <c r="J624" s="8">
        <f>VLOOKUP(A624,'Absolute Total Monosaccharide C'!$E$2:$T$999,8)</f>
        <v>0.003492</v>
      </c>
      <c r="K624" s="8">
        <f>VLOOKUP(A624,'Absolute Total Monosaccharide C'!$E$2:$T$999,9)</f>
        <v>0.000955</v>
      </c>
      <c r="L624" s="111">
        <f>VLOOKUP(A624,'Absolute Total Monosaccharide C'!$E$2:$T$999,10)</f>
        <v>0.0000455</v>
      </c>
      <c r="M624" s="8">
        <f>VLOOKUP(A624,'Absolute Total Monosaccharide C'!$E$2:$T$999,11)</f>
        <v>0.005672</v>
      </c>
      <c r="N624" s="8">
        <f>VLOOKUP(A624,'Absolute Total Monosaccharide C'!$E$2:$T$999,12)</f>
        <v>0</v>
      </c>
      <c r="O624" s="8">
        <f>VLOOKUP(A624,'Absolute Total Monosaccharide C'!$E$2:$T$999,13)</f>
        <v>0</v>
      </c>
      <c r="P624" s="8">
        <f>VLOOKUP(A624,'Absolute Total Monosaccharide C'!$E$2:$T$999,14)</f>
        <v>0.000229</v>
      </c>
      <c r="Q624" s="8">
        <f>VLOOKUP(A624,'Absolute Total Monosaccharide C'!$E$2:$T$999,15)</f>
        <v>0</v>
      </c>
      <c r="R624" s="8">
        <f>VLOOKUP(A624,'Absolute Total Monosaccharide C'!$E$2:$T$999,16)</f>
        <v>0.000117</v>
      </c>
      <c r="S624" s="110">
        <f>VLOOKUP(A624,'Absolute Total Monosaccharide C'!$E$2:$T$999,2)</f>
        <v>10.367</v>
      </c>
      <c r="U624" s="8">
        <f t="shared" si="1"/>
        <v>0.007469</v>
      </c>
      <c r="V624" s="2">
        <f t="shared" si="2"/>
        <v>574</v>
      </c>
      <c r="W624" s="8">
        <f t="shared" si="3"/>
        <v>511</v>
      </c>
      <c r="X624" s="8">
        <f t="shared" si="4"/>
        <v>503</v>
      </c>
      <c r="Y624" s="8">
        <f t="shared" si="5"/>
        <v>390</v>
      </c>
      <c r="Z624" s="8">
        <f t="shared" si="6"/>
        <v>319</v>
      </c>
      <c r="AA624" s="8">
        <f t="shared" si="7"/>
        <v>1014</v>
      </c>
      <c r="AB624" s="8">
        <f t="shared" si="8"/>
        <v>901</v>
      </c>
    </row>
    <row r="625" hidden="1">
      <c r="A625" s="2" t="s">
        <v>1757</v>
      </c>
      <c r="B625" s="8" t="str">
        <f>VLOOKUP(A625,'Food Encyclopedia'!$C$2:$K$999,3)&amp;","&amp;VLOOKUP(A625,'Food Encyclopedia'!$C$2:$K$999,4)&amp;","&amp;VLOOKUP(A625,'Food Encyclopedia'!$C$2:$K$999,5)&amp;","&amp;VLOOKUP(A625,'Food Encyclopedia'!$C$2:$K$999,6)</f>
        <v>Smoothies blend, NA, NA, refrigerated,Naked,Pina Colada: pinapple (1/3), apple (3/4), banana (3/4), orange (1/5), Lemon (hint) ,Fruits</v>
      </c>
      <c r="C625" s="8" t="str">
        <f>VLOOKUP(A625,'Food Encyclopedia'!$C$2:$K$999,6)</f>
        <v>Fruits</v>
      </c>
      <c r="D625" s="8" t="str">
        <f>VLOOKUP(A625,'Food Encyclopedia'!$C$2:$K$999,7)</f>
        <v>Beverage</v>
      </c>
      <c r="E625" s="8">
        <f>VLOOKUP(A625,'Absolute Total Monosaccharide C'!$E$2:$T$999,3)</f>
        <v>0.281447</v>
      </c>
      <c r="F625" s="8">
        <f>VLOOKUP(A625,'Absolute Total Monosaccharide C'!$E$2:$T$999,4)</f>
        <v>0.005954</v>
      </c>
      <c r="G625" s="8">
        <f>VLOOKUP(A625,'Absolute Total Monosaccharide C'!$E$2:$T$999,5)</f>
        <v>0.013299</v>
      </c>
      <c r="H625" s="8">
        <f>VLOOKUP(A625,'Absolute Total Monosaccharide C'!$E$2:$T$999,6)</f>
        <v>0.001379</v>
      </c>
      <c r="I625" s="110">
        <f>VLOOKUP(A625,'Absolute Total Monosaccharide C'!$E$2:$T$999,7)</f>
        <v>0.002744</v>
      </c>
      <c r="J625" s="8">
        <f>VLOOKUP(A625,'Absolute Total Monosaccharide C'!$E$2:$T$999,8)</f>
        <v>0.003288</v>
      </c>
      <c r="K625" s="8">
        <f>VLOOKUP(A625,'Absolute Total Monosaccharide C'!$E$2:$T$999,9)</f>
        <v>0.000171</v>
      </c>
      <c r="L625" s="111">
        <f>VLOOKUP(A625,'Absolute Total Monosaccharide C'!$E$2:$T$999,10)</f>
        <v>0.00000161</v>
      </c>
      <c r="M625" s="8">
        <f>VLOOKUP(A625,'Absolute Total Monosaccharide C'!$E$2:$T$999,11)</f>
        <v>0.003026</v>
      </c>
      <c r="N625" s="8">
        <f>VLOOKUP(A625,'Absolute Total Monosaccharide C'!$E$2:$T$999,12)</f>
        <v>0</v>
      </c>
      <c r="O625" s="8">
        <f>VLOOKUP(A625,'Absolute Total Monosaccharide C'!$E$2:$T$999,13)</f>
        <v>0</v>
      </c>
      <c r="P625" s="8">
        <f>VLOOKUP(A625,'Absolute Total Monosaccharide C'!$E$2:$T$999,14)</f>
        <v>0.002065</v>
      </c>
      <c r="Q625" s="8">
        <f>VLOOKUP(A625,'Absolute Total Monosaccharide C'!$E$2:$T$999,15)</f>
        <v>0</v>
      </c>
      <c r="R625" s="111">
        <f>VLOOKUP(A625,'Absolute Total Monosaccharide C'!$E$2:$T$999,16)</f>
        <v>0.0000326</v>
      </c>
      <c r="S625" s="110">
        <f>VLOOKUP(A625,'Absolute Total Monosaccharide C'!$E$2:$T$999,2)</f>
        <v>9.911</v>
      </c>
      <c r="U625" s="8">
        <f t="shared" si="1"/>
        <v>0.004123</v>
      </c>
      <c r="V625" s="2">
        <f t="shared" si="2"/>
        <v>632</v>
      </c>
      <c r="W625" s="8">
        <f t="shared" si="3"/>
        <v>579</v>
      </c>
      <c r="X625" s="8">
        <f t="shared" si="4"/>
        <v>570</v>
      </c>
      <c r="Y625" s="8">
        <f t="shared" si="5"/>
        <v>425</v>
      </c>
      <c r="Z625" s="8">
        <f t="shared" si="6"/>
        <v>514</v>
      </c>
      <c r="AA625" s="8">
        <f t="shared" si="7"/>
        <v>1149</v>
      </c>
      <c r="AB625" s="8">
        <f t="shared" si="8"/>
        <v>1004</v>
      </c>
    </row>
    <row r="626" hidden="1">
      <c r="A626" s="2" t="s">
        <v>1759</v>
      </c>
      <c r="B626" s="8" t="str">
        <f>VLOOKUP(A626,'Food Encyclopedia'!$C$2:$K$999,3)&amp;","&amp;VLOOKUP(A626,'Food Encyclopedia'!$C$2:$K$999,4)&amp;","&amp;VLOOKUP(A626,'Food Encyclopedia'!$C$2:$K$999,5)&amp;","&amp;VLOOKUP(A626,'Food Encyclopedia'!$C$2:$K$999,6)</f>
        <v>Smoothies blend, NA, NA, refrigerated,Naked,Red Machine: apples(1 3/4), strawberries (11), orange (2/3), banana (1/2), raspberries (13), red grapes (7), pomegranate (1/4), cranberries (3), chokeberries and elderberries (hint),Fruits</v>
      </c>
      <c r="C626" s="8" t="str">
        <f>VLOOKUP(A626,'Food Encyclopedia'!$C$2:$K$999,6)</f>
        <v>Fruits</v>
      </c>
      <c r="D626" s="8" t="str">
        <f>VLOOKUP(A626,'Food Encyclopedia'!$C$2:$K$999,7)</f>
        <v>Beverage</v>
      </c>
      <c r="E626" s="8">
        <f>VLOOKUP(A626,'Absolute Total Monosaccharide C'!$E$2:$T$999,3)</f>
        <v>0.225592</v>
      </c>
      <c r="F626" s="8">
        <f>VLOOKUP(A626,'Absolute Total Monosaccharide C'!$E$2:$T$999,4)</f>
        <v>0.00851</v>
      </c>
      <c r="G626" s="8">
        <f>VLOOKUP(A626,'Absolute Total Monosaccharide C'!$E$2:$T$999,5)</f>
        <v>0.034359</v>
      </c>
      <c r="H626" s="8">
        <f>VLOOKUP(A626,'Absolute Total Monosaccharide C'!$E$2:$T$999,6)</f>
        <v>0.005898</v>
      </c>
      <c r="I626" s="110">
        <f>VLOOKUP(A626,'Absolute Total Monosaccharide C'!$E$2:$T$999,7)</f>
        <v>0.004734</v>
      </c>
      <c r="J626" s="8">
        <f>VLOOKUP(A626,'Absolute Total Monosaccharide C'!$E$2:$T$999,8)</f>
        <v>0</v>
      </c>
      <c r="K626" s="8">
        <f>VLOOKUP(A626,'Absolute Total Monosaccharide C'!$E$2:$T$999,9)</f>
        <v>0.00131</v>
      </c>
      <c r="L626" s="8">
        <f>VLOOKUP(A626,'Absolute Total Monosaccharide C'!$E$2:$T$999,10)</f>
        <v>0</v>
      </c>
      <c r="M626" s="8">
        <f>VLOOKUP(A626,'Absolute Total Monosaccharide C'!$E$2:$T$999,11)</f>
        <v>0.007787</v>
      </c>
      <c r="N626" s="8">
        <f>VLOOKUP(A626,'Absolute Total Monosaccharide C'!$E$2:$T$999,12)</f>
        <v>0</v>
      </c>
      <c r="O626" s="8">
        <f>VLOOKUP(A626,'Absolute Total Monosaccharide C'!$E$2:$T$999,13)</f>
        <v>0</v>
      </c>
      <c r="P626" s="8">
        <f>VLOOKUP(A626,'Absolute Total Monosaccharide C'!$E$2:$T$999,14)</f>
        <v>0</v>
      </c>
      <c r="Q626" s="8">
        <f>VLOOKUP(A626,'Absolute Total Monosaccharide C'!$E$2:$T$999,15)</f>
        <v>0</v>
      </c>
      <c r="R626" s="111">
        <f>VLOOKUP(A626,'Absolute Total Monosaccharide C'!$E$2:$T$999,16)</f>
        <v>0.0000864</v>
      </c>
      <c r="S626" s="110">
        <f>VLOOKUP(A626,'Absolute Total Monosaccharide C'!$E$2:$T$999,2)</f>
        <v>10.465</v>
      </c>
      <c r="U626" s="8">
        <f t="shared" si="1"/>
        <v>0.010632</v>
      </c>
      <c r="V626" s="2">
        <f t="shared" si="2"/>
        <v>501</v>
      </c>
      <c r="W626" s="8">
        <f t="shared" si="3"/>
        <v>522</v>
      </c>
      <c r="X626" s="8">
        <f t="shared" si="4"/>
        <v>355</v>
      </c>
      <c r="Y626" s="8">
        <f t="shared" si="5"/>
        <v>356</v>
      </c>
      <c r="Z626" s="8">
        <f t="shared" si="6"/>
        <v>240</v>
      </c>
      <c r="AA626" s="8">
        <f t="shared" si="7"/>
        <v>877</v>
      </c>
      <c r="AB626" s="8">
        <f t="shared" si="8"/>
        <v>878</v>
      </c>
    </row>
    <row r="627" hidden="1">
      <c r="A627" s="2" t="s">
        <v>1761</v>
      </c>
      <c r="B627" s="8" t="str">
        <f>VLOOKUP(A627,'Food Encyclopedia'!$C$2:$K$999,3)&amp;","&amp;VLOOKUP(A627,'Food Encyclopedia'!$C$2:$K$999,4)&amp;","&amp;VLOOKUP(A627,'Food Encyclopedia'!$C$2:$K$999,5)&amp;","&amp;VLOOKUP(A627,'Food Encyclopedia'!$C$2:$K$999,6)</f>
        <v>Smoothies blend, NA, NA, refrigerated,Naked,Mighty Mango: mangoes (1 1/4), apples (1 1/3), orange (1/2), banana (1/3), lemon,Fruits</v>
      </c>
      <c r="C627" s="8" t="str">
        <f>VLOOKUP(A627,'Food Encyclopedia'!$C$2:$K$999,6)</f>
        <v>Fruits</v>
      </c>
      <c r="D627" s="8" t="str">
        <f>VLOOKUP(A627,'Food Encyclopedia'!$C$2:$K$999,7)</f>
        <v>Beverage</v>
      </c>
      <c r="E627" s="8">
        <f>VLOOKUP(A627,'Absolute Total Monosaccharide C'!$E$2:$T$999,3)</f>
        <v>0.231854</v>
      </c>
      <c r="F627" s="8">
        <f>VLOOKUP(A627,'Absolute Total Monosaccharide C'!$E$2:$T$999,4)</f>
        <v>0.003006</v>
      </c>
      <c r="G627" s="8">
        <f>VLOOKUP(A627,'Absolute Total Monosaccharide C'!$E$2:$T$999,5)</f>
        <v>0.055771</v>
      </c>
      <c r="H627" s="8">
        <f>VLOOKUP(A627,'Absolute Total Monosaccharide C'!$E$2:$T$999,6)</f>
        <v>0.002721</v>
      </c>
      <c r="I627" s="110">
        <f>VLOOKUP(A627,'Absolute Total Monosaccharide C'!$E$2:$T$999,7)</f>
        <v>0.007561</v>
      </c>
      <c r="J627" s="8">
        <f>VLOOKUP(A627,'Absolute Total Monosaccharide C'!$E$2:$T$999,8)</f>
        <v>0</v>
      </c>
      <c r="K627" s="8">
        <f>VLOOKUP(A627,'Absolute Total Monosaccharide C'!$E$2:$T$999,9)</f>
        <v>0.0009</v>
      </c>
      <c r="L627" s="8">
        <f>VLOOKUP(A627,'Absolute Total Monosaccharide C'!$E$2:$T$999,10)</f>
        <v>0</v>
      </c>
      <c r="M627" s="8">
        <f>VLOOKUP(A627,'Absolute Total Monosaccharide C'!$E$2:$T$999,11)</f>
        <v>0.013106</v>
      </c>
      <c r="N627" s="8">
        <f>VLOOKUP(A627,'Absolute Total Monosaccharide C'!$E$2:$T$999,12)</f>
        <v>0</v>
      </c>
      <c r="O627" s="8">
        <f>VLOOKUP(A627,'Absolute Total Monosaccharide C'!$E$2:$T$999,13)</f>
        <v>0</v>
      </c>
      <c r="P627" s="8">
        <f>VLOOKUP(A627,'Absolute Total Monosaccharide C'!$E$2:$T$999,14)</f>
        <v>0</v>
      </c>
      <c r="Q627" s="8">
        <f>VLOOKUP(A627,'Absolute Total Monosaccharide C'!$E$2:$T$999,15)</f>
        <v>0</v>
      </c>
      <c r="R627" s="8">
        <f>VLOOKUP(A627,'Absolute Total Monosaccharide C'!$E$2:$T$999,16)</f>
        <v>0.000166</v>
      </c>
      <c r="S627" s="110">
        <f>VLOOKUP(A627,'Absolute Total Monosaccharide C'!$E$2:$T$999,2)</f>
        <v>10.296</v>
      </c>
      <c r="U627" s="8">
        <f t="shared" si="1"/>
        <v>0.010282</v>
      </c>
      <c r="V627" s="2">
        <f t="shared" si="2"/>
        <v>511</v>
      </c>
      <c r="W627" s="8">
        <f t="shared" si="3"/>
        <v>435</v>
      </c>
      <c r="X627" s="8">
        <f t="shared" si="4"/>
        <v>484</v>
      </c>
      <c r="Y627" s="8">
        <f t="shared" si="5"/>
        <v>268</v>
      </c>
      <c r="Z627" s="8">
        <f t="shared" si="6"/>
        <v>330</v>
      </c>
      <c r="AA627" s="8">
        <f t="shared" si="7"/>
        <v>919</v>
      </c>
      <c r="AB627" s="8">
        <f t="shared" si="8"/>
        <v>703</v>
      </c>
    </row>
    <row r="628" hidden="1">
      <c r="A628" s="2" t="s">
        <v>1763</v>
      </c>
      <c r="B628" s="8" t="str">
        <f>VLOOKUP(A628,'Food Encyclopedia'!$C$2:$K$999,3)&amp;","&amp;VLOOKUP(A628,'Food Encyclopedia'!$C$2:$K$999,4)&amp;","&amp;VLOOKUP(A628,'Food Encyclopedia'!$C$2:$K$999,5)&amp;","&amp;VLOOKUP(A628,'Food Encyclopedia'!$C$2:$K$999,6)</f>
        <v>Smoothies blend, NA, NA, refrigerated,Naked,Tropical Guava: orange (1), guavas (2), pineapple (1/8), grapes (16), kiwi (1/2), banana (1/4), apple. chokeberry, elderberry,Fruits</v>
      </c>
      <c r="C628" s="8" t="str">
        <f>VLOOKUP(A628,'Food Encyclopedia'!$C$2:$K$999,6)</f>
        <v>Fruits</v>
      </c>
      <c r="D628" s="8" t="str">
        <f>VLOOKUP(A628,'Food Encyclopedia'!$C$2:$K$999,7)</f>
        <v>Beverage</v>
      </c>
      <c r="E628" s="8">
        <f>VLOOKUP(A628,'Absolute Total Monosaccharide C'!$E$2:$T$999,3)</f>
        <v>0.26414</v>
      </c>
      <c r="F628" s="8">
        <f>VLOOKUP(A628,'Absolute Total Monosaccharide C'!$E$2:$T$999,4)</f>
        <v>0.008696</v>
      </c>
      <c r="G628" s="8">
        <f>VLOOKUP(A628,'Absolute Total Monosaccharide C'!$E$2:$T$999,5)</f>
        <v>0.014142</v>
      </c>
      <c r="H628" s="8">
        <f>VLOOKUP(A628,'Absolute Total Monosaccharide C'!$E$2:$T$999,6)</f>
        <v>0.004194</v>
      </c>
      <c r="I628" s="110">
        <f>VLOOKUP(A628,'Absolute Total Monosaccharide C'!$E$2:$T$999,7)</f>
        <v>0.005106</v>
      </c>
      <c r="J628" s="8">
        <f>VLOOKUP(A628,'Absolute Total Monosaccharide C'!$E$2:$T$999,8)</f>
        <v>0.001845</v>
      </c>
      <c r="K628" s="8">
        <f>VLOOKUP(A628,'Absolute Total Monosaccharide C'!$E$2:$T$999,9)</f>
        <v>0.000615</v>
      </c>
      <c r="L628" s="111">
        <f>VLOOKUP(A628,'Absolute Total Monosaccharide C'!$E$2:$T$999,10)</f>
        <v>0.0000648</v>
      </c>
      <c r="M628" s="8">
        <f>VLOOKUP(A628,'Absolute Total Monosaccharide C'!$E$2:$T$999,11)</f>
        <v>0.005359</v>
      </c>
      <c r="N628" s="8">
        <f>VLOOKUP(A628,'Absolute Total Monosaccharide C'!$E$2:$T$999,12)</f>
        <v>0</v>
      </c>
      <c r="O628" s="8">
        <f>VLOOKUP(A628,'Absolute Total Monosaccharide C'!$E$2:$T$999,13)</f>
        <v>0</v>
      </c>
      <c r="P628" s="8">
        <f>VLOOKUP(A628,'Absolute Total Monosaccharide C'!$E$2:$T$999,14)</f>
        <v>0.001021</v>
      </c>
      <c r="Q628" s="8">
        <f>VLOOKUP(A628,'Absolute Total Monosaccharide C'!$E$2:$T$999,15)</f>
        <v>0</v>
      </c>
      <c r="R628" s="8">
        <f>VLOOKUP(A628,'Absolute Total Monosaccharide C'!$E$2:$T$999,16)</f>
        <v>0.000119</v>
      </c>
      <c r="S628" s="110">
        <f>VLOOKUP(A628,'Absolute Total Monosaccharide C'!$E$2:$T$999,2)</f>
        <v>9.94</v>
      </c>
      <c r="U628" s="8">
        <f t="shared" si="1"/>
        <v>0.0093</v>
      </c>
      <c r="V628" s="2">
        <f t="shared" si="2"/>
        <v>534</v>
      </c>
      <c r="W628" s="8">
        <f t="shared" si="3"/>
        <v>512</v>
      </c>
      <c r="X628" s="8">
        <f t="shared" si="4"/>
        <v>411</v>
      </c>
      <c r="Y628" s="8">
        <f t="shared" si="5"/>
        <v>399</v>
      </c>
      <c r="Z628" s="8">
        <f t="shared" si="6"/>
        <v>407</v>
      </c>
      <c r="AA628" s="8">
        <f t="shared" si="7"/>
        <v>923</v>
      </c>
      <c r="AB628" s="8">
        <f t="shared" si="8"/>
        <v>911</v>
      </c>
    </row>
    <row r="629" hidden="1">
      <c r="A629" s="2" t="s">
        <v>1765</v>
      </c>
      <c r="B629" s="8" t="str">
        <f>VLOOKUP(A629,'Food Encyclopedia'!$C$2:$K$999,3)&amp;","&amp;VLOOKUP(A629,'Food Encyclopedia'!$C$2:$K$999,4)&amp;","&amp;VLOOKUP(A629,'Food Encyclopedia'!$C$2:$K$999,5)&amp;","&amp;VLOOKUP(A629,'Food Encyclopedia'!$C$2:$K$999,6)</f>
        <v>Smoothies blend, NA, NA, refrigerated,Naked,Kale Blazer: oranges (1 3/4), kale leaves (5 3/4), apple (3/4), cucumber (1/8), spinach leaves (15), celery stalk (1/2), ginger, lemon,Fruits</v>
      </c>
      <c r="C629" s="8" t="str">
        <f>VLOOKUP(A629,'Food Encyclopedia'!$C$2:$K$999,6)</f>
        <v>Fruits</v>
      </c>
      <c r="D629" s="8" t="str">
        <f>VLOOKUP(A629,'Food Encyclopedia'!$C$2:$K$999,7)</f>
        <v>Beverage</v>
      </c>
      <c r="E629" s="8">
        <f>VLOOKUP(A629,'Absolute Total Monosaccharide C'!$E$2:$T$999,3)</f>
        <v>0.318223</v>
      </c>
      <c r="F629" s="8">
        <f>VLOOKUP(A629,'Absolute Total Monosaccharide C'!$E$2:$T$999,4)</f>
        <v>0.015777</v>
      </c>
      <c r="G629" s="8">
        <f>VLOOKUP(A629,'Absolute Total Monosaccharide C'!$E$2:$T$999,5)</f>
        <v>0.096119</v>
      </c>
      <c r="H629" s="8">
        <f>VLOOKUP(A629,'Absolute Total Monosaccharide C'!$E$2:$T$999,6)</f>
        <v>0.003374</v>
      </c>
      <c r="I629" s="110">
        <f>VLOOKUP(A629,'Absolute Total Monosaccharide C'!$E$2:$T$999,7)</f>
        <v>0.008431</v>
      </c>
      <c r="J629" s="8">
        <f>VLOOKUP(A629,'Absolute Total Monosaccharide C'!$E$2:$T$999,8)</f>
        <v>0</v>
      </c>
      <c r="K629" s="8">
        <f>VLOOKUP(A629,'Absolute Total Monosaccharide C'!$E$2:$T$999,9)</f>
        <v>0.002609</v>
      </c>
      <c r="L629" s="8">
        <f>VLOOKUP(A629,'Absolute Total Monosaccharide C'!$E$2:$T$999,10)</f>
        <v>0</v>
      </c>
      <c r="M629" s="8">
        <f>VLOOKUP(A629,'Absolute Total Monosaccharide C'!$E$2:$T$999,11)</f>
        <v>0.013184</v>
      </c>
      <c r="N629" s="8">
        <f>VLOOKUP(A629,'Absolute Total Monosaccharide C'!$E$2:$T$999,12)</f>
        <v>0</v>
      </c>
      <c r="O629" s="8">
        <f>VLOOKUP(A629,'Absolute Total Monosaccharide C'!$E$2:$T$999,13)</f>
        <v>0</v>
      </c>
      <c r="P629" s="8">
        <f>VLOOKUP(A629,'Absolute Total Monosaccharide C'!$E$2:$T$999,14)</f>
        <v>0.000998</v>
      </c>
      <c r="Q629" s="8">
        <f>VLOOKUP(A629,'Absolute Total Monosaccharide C'!$E$2:$T$999,15)</f>
        <v>0</v>
      </c>
      <c r="R629" s="8">
        <f>VLOOKUP(A629,'Absolute Total Monosaccharide C'!$E$2:$T$999,16)</f>
        <v>0.000549</v>
      </c>
      <c r="S629" s="110">
        <f>VLOOKUP(A629,'Absolute Total Monosaccharide C'!$E$2:$T$999,2)</f>
        <v>9.884</v>
      </c>
      <c r="U629" s="8">
        <f t="shared" si="1"/>
        <v>0.011805</v>
      </c>
      <c r="V629" s="2">
        <f t="shared" si="2"/>
        <v>475</v>
      </c>
      <c r="W629" s="8">
        <f t="shared" si="3"/>
        <v>411</v>
      </c>
      <c r="X629" s="8">
        <f t="shared" si="4"/>
        <v>443</v>
      </c>
      <c r="Y629" s="8">
        <f t="shared" si="5"/>
        <v>266</v>
      </c>
      <c r="Z629" s="8">
        <f t="shared" si="6"/>
        <v>80</v>
      </c>
      <c r="AA629" s="8">
        <f t="shared" si="7"/>
        <v>854</v>
      </c>
      <c r="AB629" s="8">
        <f t="shared" si="8"/>
        <v>677</v>
      </c>
    </row>
    <row r="630" hidden="1">
      <c r="A630" s="2" t="s">
        <v>1767</v>
      </c>
      <c r="B630" s="8" t="str">
        <f>VLOOKUP(A630,'Food Encyclopedia'!$C$2:$K$999,3)&amp;","&amp;VLOOKUP(A630,'Food Encyclopedia'!$C$2:$K$999,4)&amp;","&amp;VLOOKUP(A630,'Food Encyclopedia'!$C$2:$K$999,5)&amp;","&amp;VLOOKUP(A630,'Food Encyclopedia'!$C$2:$K$999,6)</f>
        <v>Smoothies blend, NA, NA, refrigerated,Naked,Plant Protein Peach Mango: apples (3 1/2), mango (2/5), peach (1/3), pinapple (hint), banana (2/5),Fruits</v>
      </c>
      <c r="C630" s="8" t="str">
        <f>VLOOKUP(A630,'Food Encyclopedia'!$C$2:$K$999,6)</f>
        <v>Fruits</v>
      </c>
      <c r="D630" s="8" t="str">
        <f>VLOOKUP(A630,'Food Encyclopedia'!$C$2:$K$999,7)</f>
        <v>Beverage</v>
      </c>
      <c r="E630" s="8">
        <f>VLOOKUP(A630,'Absolute Total Monosaccharide C'!$E$2:$T$999,3)</f>
        <v>0.255032</v>
      </c>
      <c r="F630" s="8">
        <f>VLOOKUP(A630,'Absolute Total Monosaccharide C'!$E$2:$T$999,4)</f>
        <v>0.011276</v>
      </c>
      <c r="G630" s="8">
        <f>VLOOKUP(A630,'Absolute Total Monosaccharide C'!$E$2:$T$999,5)</f>
        <v>0.084132</v>
      </c>
      <c r="H630" s="8">
        <f>VLOOKUP(A630,'Absolute Total Monosaccharide C'!$E$2:$T$999,6)</f>
        <v>0.00288</v>
      </c>
      <c r="I630" s="110">
        <f>VLOOKUP(A630,'Absolute Total Monosaccharide C'!$E$2:$T$999,7)</f>
        <v>0.00638</v>
      </c>
      <c r="J630" s="8">
        <f>VLOOKUP(A630,'Absolute Total Monosaccharide C'!$E$2:$T$999,8)</f>
        <v>0</v>
      </c>
      <c r="K630" s="8">
        <f>VLOOKUP(A630,'Absolute Total Monosaccharide C'!$E$2:$T$999,9)</f>
        <v>0.000727</v>
      </c>
      <c r="L630" s="8">
        <f>VLOOKUP(A630,'Absolute Total Monosaccharide C'!$E$2:$T$999,10)</f>
        <v>0</v>
      </c>
      <c r="M630" s="8">
        <f>VLOOKUP(A630,'Absolute Total Monosaccharide C'!$E$2:$T$999,11)</f>
        <v>0.006384</v>
      </c>
      <c r="N630" s="8">
        <f>VLOOKUP(A630,'Absolute Total Monosaccharide C'!$E$2:$T$999,12)</f>
        <v>0</v>
      </c>
      <c r="O630" s="8">
        <f>VLOOKUP(A630,'Absolute Total Monosaccharide C'!$E$2:$T$999,13)</f>
        <v>0</v>
      </c>
      <c r="P630" s="8">
        <f>VLOOKUP(A630,'Absolute Total Monosaccharide C'!$E$2:$T$999,14)</f>
        <v>0.001024</v>
      </c>
      <c r="Q630" s="8">
        <f>VLOOKUP(A630,'Absolute Total Monosaccharide C'!$E$2:$T$999,15)</f>
        <v>0</v>
      </c>
      <c r="R630" s="8">
        <f>VLOOKUP(A630,'Absolute Total Monosaccharide C'!$E$2:$T$999,16)</f>
        <v>0.001043</v>
      </c>
      <c r="S630" s="110">
        <f>VLOOKUP(A630,'Absolute Total Monosaccharide C'!$E$2:$T$999,2)</f>
        <v>9.978</v>
      </c>
      <c r="U630" s="8">
        <f t="shared" si="1"/>
        <v>0.00926</v>
      </c>
      <c r="V630" s="2">
        <f t="shared" si="2"/>
        <v>535</v>
      </c>
      <c r="W630" s="8">
        <f t="shared" si="3"/>
        <v>475</v>
      </c>
      <c r="X630" s="8">
        <f t="shared" si="4"/>
        <v>475</v>
      </c>
      <c r="Y630" s="8">
        <f t="shared" si="5"/>
        <v>378</v>
      </c>
      <c r="Z630" s="8">
        <f t="shared" si="6"/>
        <v>375</v>
      </c>
      <c r="AA630" s="8">
        <f t="shared" si="7"/>
        <v>950</v>
      </c>
      <c r="AB630" s="8">
        <f t="shared" si="8"/>
        <v>853</v>
      </c>
    </row>
    <row r="631" hidden="1">
      <c r="A631" s="2" t="s">
        <v>1769</v>
      </c>
      <c r="B631" s="8" t="str">
        <f>VLOOKUP(A631,'Food Encyclopedia'!$C$2:$K$999,3)&amp;","&amp;VLOOKUP(A631,'Food Encyclopedia'!$C$2:$K$999,4)&amp;","&amp;VLOOKUP(A631,'Food Encyclopedia'!$C$2:$K$999,5)&amp;","&amp;VLOOKUP(A631,'Food Encyclopedia'!$C$2:$K$999,6)</f>
        <v>Smoothies blend, NA, NA, refrigerated,Naked,Blue Machine: apples (3 1/3), banana (1), blueberries (27), blackberries (3), carrot, vitamin C (114 mg), vitamin E (40 mg), vitamin B3 (38 mg), vitamin B6 (3.8 mg), vitamin B12 (11.4 mcg),Fruits</v>
      </c>
      <c r="C631" s="8" t="str">
        <f>VLOOKUP(A631,'Food Encyclopedia'!$C$2:$K$999,6)</f>
        <v>Fruits</v>
      </c>
      <c r="D631" s="8" t="str">
        <f>VLOOKUP(A631,'Food Encyclopedia'!$C$2:$K$999,7)</f>
        <v>Beverage</v>
      </c>
      <c r="E631" s="8">
        <f>VLOOKUP(A631,'Absolute Total Monosaccharide C'!$E$2:$T$999,3)</f>
        <v>0.296239</v>
      </c>
      <c r="F631" s="8">
        <f>VLOOKUP(A631,'Absolute Total Monosaccharide C'!$E$2:$T$999,4)</f>
        <v>0.004573</v>
      </c>
      <c r="G631" s="8">
        <f>VLOOKUP(A631,'Absolute Total Monosaccharide C'!$E$2:$T$999,5)</f>
        <v>0.065922</v>
      </c>
      <c r="H631" s="8">
        <f>VLOOKUP(A631,'Absolute Total Monosaccharide C'!$E$2:$T$999,6)</f>
        <v>0.003326</v>
      </c>
      <c r="I631" s="110">
        <f>VLOOKUP(A631,'Absolute Total Monosaccharide C'!$E$2:$T$999,7)</f>
        <v>0.002399</v>
      </c>
      <c r="J631" s="8">
        <f>VLOOKUP(A631,'Absolute Total Monosaccharide C'!$E$2:$T$999,8)</f>
        <v>0</v>
      </c>
      <c r="K631" s="8">
        <f>VLOOKUP(A631,'Absolute Total Monosaccharide C'!$E$2:$T$999,9)</f>
        <v>0.000413</v>
      </c>
      <c r="L631" s="8">
        <f>VLOOKUP(A631,'Absolute Total Monosaccharide C'!$E$2:$T$999,10)</f>
        <v>0</v>
      </c>
      <c r="M631" s="8">
        <f>VLOOKUP(A631,'Absolute Total Monosaccharide C'!$E$2:$T$999,11)</f>
        <v>0.010324</v>
      </c>
      <c r="N631" s="8">
        <f>VLOOKUP(A631,'Absolute Total Monosaccharide C'!$E$2:$T$999,12)</f>
        <v>0</v>
      </c>
      <c r="O631" s="8">
        <f>VLOOKUP(A631,'Absolute Total Monosaccharide C'!$E$2:$T$999,13)</f>
        <v>0</v>
      </c>
      <c r="P631" s="8">
        <f>VLOOKUP(A631,'Absolute Total Monosaccharide C'!$E$2:$T$999,14)</f>
        <v>0</v>
      </c>
      <c r="Q631" s="8">
        <f>VLOOKUP(A631,'Absolute Total Monosaccharide C'!$E$2:$T$999,15)</f>
        <v>0</v>
      </c>
      <c r="R631" s="8">
        <f>VLOOKUP(A631,'Absolute Total Monosaccharide C'!$E$2:$T$999,16)</f>
        <v>0.000209</v>
      </c>
      <c r="S631" s="110">
        <f>VLOOKUP(A631,'Absolute Total Monosaccharide C'!$E$2:$T$999,2)</f>
        <v>10.139</v>
      </c>
      <c r="U631" s="8">
        <f t="shared" si="1"/>
        <v>0.005725</v>
      </c>
      <c r="V631" s="2">
        <f t="shared" si="2"/>
        <v>600</v>
      </c>
      <c r="W631" s="8">
        <f t="shared" si="3"/>
        <v>590</v>
      </c>
      <c r="X631" s="8">
        <f t="shared" si="4"/>
        <v>447</v>
      </c>
      <c r="Y631" s="8">
        <f t="shared" si="5"/>
        <v>318</v>
      </c>
      <c r="Z631" s="8">
        <f t="shared" si="6"/>
        <v>458</v>
      </c>
      <c r="AA631" s="8">
        <f t="shared" si="7"/>
        <v>1037</v>
      </c>
      <c r="AB631" s="8">
        <f t="shared" si="8"/>
        <v>908</v>
      </c>
    </row>
    <row r="632" hidden="1">
      <c r="A632" s="2" t="s">
        <v>1771</v>
      </c>
      <c r="B632" s="8" t="str">
        <f>VLOOKUP(A632,'Food Encyclopedia'!$C$2:$K$999,3)&amp;","&amp;VLOOKUP(A632,'Food Encyclopedia'!$C$2:$K$999,4)&amp;","&amp;VLOOKUP(A632,'Food Encyclopedia'!$C$2:$K$999,5)&amp;","&amp;VLOOKUP(A632,'Food Encyclopedia'!$C$2:$K$999,6)</f>
        <v>Smoothies blend, NA, NA, refrigerated,Naked,Berry Veggie: purple carrot (1 3/4), red beet (1/2), Chick peas (55), sweet cherries (10), apple )1/2), sweet potato (1/10), banana (1/3), lemon (1/4), plum (1/10), strawberry (1),Vegetables</v>
      </c>
      <c r="C632" s="8" t="str">
        <f>VLOOKUP(A632,'Food Encyclopedia'!$C$2:$K$999,6)</f>
        <v>Vegetables</v>
      </c>
      <c r="D632" s="8" t="str">
        <f>VLOOKUP(A632,'Food Encyclopedia'!$C$2:$K$999,7)</f>
        <v>Beverage</v>
      </c>
      <c r="E632" s="8">
        <f>VLOOKUP(A632,'Absolute Total Monosaccharide C'!$E$2:$T$999,3)</f>
        <v>0.313231</v>
      </c>
      <c r="F632" s="8">
        <f>VLOOKUP(A632,'Absolute Total Monosaccharide C'!$E$2:$T$999,4)</f>
        <v>0.022058</v>
      </c>
      <c r="G632" s="8">
        <f>VLOOKUP(A632,'Absolute Total Monosaccharide C'!$E$2:$T$999,5)</f>
        <v>0.038326</v>
      </c>
      <c r="H632" s="8">
        <f>VLOOKUP(A632,'Absolute Total Monosaccharide C'!$E$2:$T$999,6)</f>
        <v>0.002031</v>
      </c>
      <c r="I632" s="110">
        <f>VLOOKUP(A632,'Absolute Total Monosaccharide C'!$E$2:$T$999,7)</f>
        <v>0.010532</v>
      </c>
      <c r="J632" s="8">
        <f>VLOOKUP(A632,'Absolute Total Monosaccharide C'!$E$2:$T$999,8)</f>
        <v>0</v>
      </c>
      <c r="K632" s="8">
        <f>VLOOKUP(A632,'Absolute Total Monosaccharide C'!$E$2:$T$999,9)</f>
        <v>0.001805</v>
      </c>
      <c r="L632" s="8">
        <f>VLOOKUP(A632,'Absolute Total Monosaccharide C'!$E$2:$T$999,10)</f>
        <v>0</v>
      </c>
      <c r="M632" s="8">
        <f>VLOOKUP(A632,'Absolute Total Monosaccharide C'!$E$2:$T$999,11)</f>
        <v>0.012429</v>
      </c>
      <c r="N632" s="8">
        <f>VLOOKUP(A632,'Absolute Total Monosaccharide C'!$E$2:$T$999,12)</f>
        <v>0</v>
      </c>
      <c r="O632" s="8">
        <f>VLOOKUP(A632,'Absolute Total Monosaccharide C'!$E$2:$T$999,13)</f>
        <v>0</v>
      </c>
      <c r="P632" s="8">
        <f>VLOOKUP(A632,'Absolute Total Monosaccharide C'!$E$2:$T$999,14)</f>
        <v>0</v>
      </c>
      <c r="Q632" s="8">
        <f>VLOOKUP(A632,'Absolute Total Monosaccharide C'!$E$2:$T$999,15)</f>
        <v>0</v>
      </c>
      <c r="R632" s="8">
        <f>VLOOKUP(A632,'Absolute Total Monosaccharide C'!$E$2:$T$999,16)</f>
        <v>0.000262</v>
      </c>
      <c r="S632" s="110">
        <f>VLOOKUP(A632,'Absolute Total Monosaccharide C'!$E$2:$T$999,2)</f>
        <v>10.443</v>
      </c>
      <c r="U632" s="8">
        <f t="shared" si="1"/>
        <v>0.012563</v>
      </c>
      <c r="V632" s="2">
        <f t="shared" si="2"/>
        <v>466</v>
      </c>
      <c r="W632" s="8">
        <f t="shared" si="3"/>
        <v>341</v>
      </c>
      <c r="X632" s="8">
        <f t="shared" si="4"/>
        <v>527</v>
      </c>
      <c r="Y632" s="8">
        <f t="shared" si="5"/>
        <v>282</v>
      </c>
      <c r="Z632" s="8">
        <f t="shared" si="6"/>
        <v>146</v>
      </c>
      <c r="AA632" s="8">
        <f t="shared" si="7"/>
        <v>868</v>
      </c>
      <c r="AB632" s="8">
        <f t="shared" si="8"/>
        <v>623</v>
      </c>
    </row>
    <row r="633" hidden="1">
      <c r="A633" s="2" t="s">
        <v>1773</v>
      </c>
      <c r="B633" s="8" t="str">
        <f>VLOOKUP(A633,'Food Encyclopedia'!$C$2:$K$999,3)&amp;","&amp;VLOOKUP(A633,'Food Encyclopedia'!$C$2:$K$999,4)&amp;","&amp;VLOOKUP(A633,'Food Encyclopedia'!$C$2:$K$999,5)&amp;","&amp;VLOOKUP(A633,'Food Encyclopedia'!$C$2:$K$999,6)</f>
        <v>Smoothies blend, NA, NA, refrigerated,Naked,Rainbow Machine: apples (2 1/4), mango(1/4), banana (1/2), kiwi (1/2), blueberries (46), blackberries (6), red beet (1/5),Fruits</v>
      </c>
      <c r="C633" s="8" t="str">
        <f>VLOOKUP(A633,'Food Encyclopedia'!$C$2:$K$999,6)</f>
        <v>Fruits</v>
      </c>
      <c r="D633" s="8" t="str">
        <f>VLOOKUP(A633,'Food Encyclopedia'!$C$2:$K$999,7)</f>
        <v>Beverage</v>
      </c>
      <c r="E633" s="8">
        <f>VLOOKUP(A633,'Absolute Total Monosaccharide C'!$E$2:$T$999,3)</f>
        <v>0.271437</v>
      </c>
      <c r="F633" s="8">
        <f>VLOOKUP(A633,'Absolute Total Monosaccharide C'!$E$2:$T$999,4)</f>
        <v>0.012599</v>
      </c>
      <c r="G633" s="8">
        <f>VLOOKUP(A633,'Absolute Total Monosaccharide C'!$E$2:$T$999,5)</f>
        <v>0.052235</v>
      </c>
      <c r="H633" s="8">
        <f>VLOOKUP(A633,'Absolute Total Monosaccharide C'!$E$2:$T$999,6)</f>
        <v>0.004884</v>
      </c>
      <c r="I633" s="110">
        <f>VLOOKUP(A633,'Absolute Total Monosaccharide C'!$E$2:$T$999,7)</f>
        <v>0.005448</v>
      </c>
      <c r="J633" s="8">
        <f>VLOOKUP(A633,'Absolute Total Monosaccharide C'!$E$2:$T$999,8)</f>
        <v>0</v>
      </c>
      <c r="K633" s="8">
        <f>VLOOKUP(A633,'Absolute Total Monosaccharide C'!$E$2:$T$999,9)</f>
        <v>0.000776</v>
      </c>
      <c r="L633" s="8">
        <f>VLOOKUP(A633,'Absolute Total Monosaccharide C'!$E$2:$T$999,10)</f>
        <v>0</v>
      </c>
      <c r="M633" s="8">
        <f>VLOOKUP(A633,'Absolute Total Monosaccharide C'!$E$2:$T$999,11)</f>
        <v>0.013011</v>
      </c>
      <c r="N633" s="8">
        <f>VLOOKUP(A633,'Absolute Total Monosaccharide C'!$E$2:$T$999,12)</f>
        <v>0</v>
      </c>
      <c r="O633" s="8">
        <f>VLOOKUP(A633,'Absolute Total Monosaccharide C'!$E$2:$T$999,13)</f>
        <v>0</v>
      </c>
      <c r="P633" s="8">
        <f>VLOOKUP(A633,'Absolute Total Monosaccharide C'!$E$2:$T$999,14)</f>
        <v>0</v>
      </c>
      <c r="Q633" s="8">
        <f>VLOOKUP(A633,'Absolute Total Monosaccharide C'!$E$2:$T$999,15)</f>
        <v>0</v>
      </c>
      <c r="R633" s="8">
        <f>VLOOKUP(A633,'Absolute Total Monosaccharide C'!$E$2:$T$999,16)</f>
        <v>0.000103</v>
      </c>
      <c r="S633" s="110">
        <f>VLOOKUP(A633,'Absolute Total Monosaccharide C'!$E$2:$T$999,2)</f>
        <v>10.378</v>
      </c>
      <c r="U633" s="8">
        <f t="shared" si="1"/>
        <v>0.010332</v>
      </c>
      <c r="V633" s="2">
        <f t="shared" si="2"/>
        <v>509</v>
      </c>
      <c r="W633" s="8">
        <f t="shared" si="3"/>
        <v>500</v>
      </c>
      <c r="X633" s="8">
        <f t="shared" si="4"/>
        <v>388</v>
      </c>
      <c r="Y633" s="8">
        <f t="shared" si="5"/>
        <v>271</v>
      </c>
      <c r="Z633" s="8">
        <f t="shared" si="6"/>
        <v>361</v>
      </c>
      <c r="AA633" s="8">
        <f t="shared" si="7"/>
        <v>888</v>
      </c>
      <c r="AB633" s="8">
        <f t="shared" si="8"/>
        <v>771</v>
      </c>
    </row>
    <row r="634" hidden="1">
      <c r="A634" s="2" t="s">
        <v>1775</v>
      </c>
      <c r="B634" s="8" t="str">
        <f>VLOOKUP(A634,'Food Encyclopedia'!$C$2:$K$999,3)&amp;","&amp;VLOOKUP(A634,'Food Encyclopedia'!$C$2:$K$999,4)&amp;","&amp;VLOOKUP(A634,'Food Encyclopedia'!$C$2:$K$999,5)&amp;","&amp;VLOOKUP(A634,'Food Encyclopedia'!$C$2:$K$999,6)</f>
        <v>Smoothies blend, NA, NA, refrigerated,Naked,Strawberry Banana: strawberries (22), apples (1 3/4), bananas (1 1/3), orange, vitamin C (36 mg), potassium (870 mg),Fruits</v>
      </c>
      <c r="C634" s="8" t="str">
        <f>VLOOKUP(A634,'Food Encyclopedia'!$C$2:$K$999,6)</f>
        <v>Fruits</v>
      </c>
      <c r="D634" s="8" t="str">
        <f>VLOOKUP(A634,'Food Encyclopedia'!$C$2:$K$999,7)</f>
        <v>Beverage</v>
      </c>
      <c r="E634" s="8">
        <f>VLOOKUP(A634,'Absolute Total Monosaccharide C'!$E$2:$T$999,3)</f>
        <v>0.335027</v>
      </c>
      <c r="F634" s="8">
        <f>VLOOKUP(A634,'Absolute Total Monosaccharide C'!$E$2:$T$999,4)</f>
        <v>0.007039</v>
      </c>
      <c r="G634" s="8">
        <f>VLOOKUP(A634,'Absolute Total Monosaccharide C'!$E$2:$T$999,5)</f>
        <v>0.049482</v>
      </c>
      <c r="H634" s="8">
        <f>VLOOKUP(A634,'Absolute Total Monosaccharide C'!$E$2:$T$999,6)</f>
        <v>0.005008</v>
      </c>
      <c r="I634" s="110">
        <f>VLOOKUP(A634,'Absolute Total Monosaccharide C'!$E$2:$T$999,7)</f>
        <v>0.002912</v>
      </c>
      <c r="J634" s="8">
        <f>VLOOKUP(A634,'Absolute Total Monosaccharide C'!$E$2:$T$999,8)</f>
        <v>0</v>
      </c>
      <c r="K634" s="8">
        <f>VLOOKUP(A634,'Absolute Total Monosaccharide C'!$E$2:$T$999,9)</f>
        <v>0.000837</v>
      </c>
      <c r="L634" s="8">
        <f>VLOOKUP(A634,'Absolute Total Monosaccharide C'!$E$2:$T$999,10)</f>
        <v>0</v>
      </c>
      <c r="M634" s="8">
        <f>VLOOKUP(A634,'Absolute Total Monosaccharide C'!$E$2:$T$999,11)</f>
        <v>0.014788</v>
      </c>
      <c r="N634" s="8">
        <f>VLOOKUP(A634,'Absolute Total Monosaccharide C'!$E$2:$T$999,12)</f>
        <v>0</v>
      </c>
      <c r="O634" s="8">
        <f>VLOOKUP(A634,'Absolute Total Monosaccharide C'!$E$2:$T$999,13)</f>
        <v>0</v>
      </c>
      <c r="P634" s="8">
        <f>VLOOKUP(A634,'Absolute Total Monosaccharide C'!$E$2:$T$999,14)</f>
        <v>0</v>
      </c>
      <c r="Q634" s="8">
        <f>VLOOKUP(A634,'Absolute Total Monosaccharide C'!$E$2:$T$999,15)</f>
        <v>0</v>
      </c>
      <c r="R634" s="8">
        <f>VLOOKUP(A634,'Absolute Total Monosaccharide C'!$E$2:$T$999,16)</f>
        <v>0.000327</v>
      </c>
      <c r="S634" s="110">
        <f>VLOOKUP(A634,'Absolute Total Monosaccharide C'!$E$2:$T$999,2)</f>
        <v>9.662</v>
      </c>
      <c r="U634" s="8">
        <f t="shared" si="1"/>
        <v>0.00792</v>
      </c>
      <c r="V634" s="2">
        <f t="shared" si="2"/>
        <v>567</v>
      </c>
      <c r="W634" s="8">
        <f t="shared" si="3"/>
        <v>574</v>
      </c>
      <c r="X634" s="8">
        <f t="shared" si="4"/>
        <v>382</v>
      </c>
      <c r="Y634" s="8">
        <f t="shared" si="5"/>
        <v>228</v>
      </c>
      <c r="Z634" s="8">
        <f t="shared" si="6"/>
        <v>345</v>
      </c>
      <c r="AA634" s="8">
        <f t="shared" si="7"/>
        <v>956</v>
      </c>
      <c r="AB634" s="8">
        <f t="shared" si="8"/>
        <v>802</v>
      </c>
    </row>
    <row r="635" hidden="1">
      <c r="A635" s="2" t="s">
        <v>1777</v>
      </c>
      <c r="B635" s="8" t="str">
        <f>VLOOKUP(A635,'Food Encyclopedia'!$C$2:$K$999,3)&amp;","&amp;VLOOKUP(A635,'Food Encyclopedia'!$C$2:$K$999,4)&amp;","&amp;VLOOKUP(A635,'Food Encyclopedia'!$C$2:$K$999,5)&amp;","&amp;VLOOKUP(A635,'Food Encyclopedia'!$C$2:$K$999,6)</f>
        <v>,,,</v>
      </c>
      <c r="C635" s="8" t="str">
        <f>VLOOKUP(A635,'Food Encyclopedia'!$C$2:$K$999,6)</f>
        <v/>
      </c>
      <c r="D635" s="8" t="str">
        <f>VLOOKUP(A635,'Food Encyclopedia'!$C$2:$K$999,7)</f>
        <v/>
      </c>
      <c r="E635" s="8">
        <f>VLOOKUP(A635,'Absolute Total Monosaccharide C'!$E$2:$T$999,3)</f>
        <v>0</v>
      </c>
      <c r="F635" s="8">
        <f>VLOOKUP(A635,'Absolute Total Monosaccharide C'!$E$2:$T$999,4)</f>
        <v>0.043422</v>
      </c>
      <c r="G635" s="8">
        <f>VLOOKUP(A635,'Absolute Total Monosaccharide C'!$E$2:$T$999,5)</f>
        <v>0.003693</v>
      </c>
      <c r="H635" s="8">
        <f>VLOOKUP(A635,'Absolute Total Monosaccharide C'!$E$2:$T$999,6)</f>
        <v>0.006001</v>
      </c>
      <c r="I635" s="110">
        <f>VLOOKUP(A635,'Absolute Total Monosaccharide C'!$E$2:$T$999,7)</f>
        <v>0.018244</v>
      </c>
      <c r="J635" s="8">
        <f>VLOOKUP(A635,'Absolute Total Monosaccharide C'!$E$2:$T$999,8)</f>
        <v>0</v>
      </c>
      <c r="K635" s="8">
        <f>VLOOKUP(A635,'Absolute Total Monosaccharide C'!$E$2:$T$999,9)</f>
        <v>0.002434</v>
      </c>
      <c r="L635" s="8">
        <f>VLOOKUP(A635,'Absolute Total Monosaccharide C'!$E$2:$T$999,10)</f>
        <v>0.000393</v>
      </c>
      <c r="M635" s="8">
        <f>VLOOKUP(A635,'Absolute Total Monosaccharide C'!$E$2:$T$999,11)</f>
        <v>0.005536</v>
      </c>
      <c r="N635" s="8">
        <f>VLOOKUP(A635,'Absolute Total Monosaccharide C'!$E$2:$T$999,12)</f>
        <v>0</v>
      </c>
      <c r="O635" s="8">
        <f>VLOOKUP(A635,'Absolute Total Monosaccharide C'!$E$2:$T$999,13)</f>
        <v>0</v>
      </c>
      <c r="P635" s="8">
        <f>VLOOKUP(A635,'Absolute Total Monosaccharide C'!$E$2:$T$999,14)</f>
        <v>0.004086</v>
      </c>
      <c r="Q635" s="8">
        <f>VLOOKUP(A635,'Absolute Total Monosaccharide C'!$E$2:$T$999,15)</f>
        <v>0</v>
      </c>
      <c r="R635" s="8">
        <f>VLOOKUP(A635,'Absolute Total Monosaccharide C'!$E$2:$T$999,16)</f>
        <v>0.001837</v>
      </c>
      <c r="S635" s="110">
        <f>VLOOKUP(A635,'Absolute Total Monosaccharide C'!$E$2:$T$999,2)</f>
        <v>9.989</v>
      </c>
      <c r="U635" s="8">
        <f t="shared" si="1"/>
        <v>0.024245</v>
      </c>
      <c r="V635" s="2">
        <f t="shared" si="2"/>
        <v>261</v>
      </c>
      <c r="W635" s="8">
        <f t="shared" si="3"/>
        <v>173</v>
      </c>
      <c r="X635" s="8">
        <f t="shared" si="4"/>
        <v>350</v>
      </c>
      <c r="Y635" s="8">
        <f t="shared" si="5"/>
        <v>395</v>
      </c>
      <c r="Z635" s="8">
        <f t="shared" si="6"/>
        <v>94</v>
      </c>
      <c r="AA635" s="8">
        <f t="shared" si="7"/>
        <v>523</v>
      </c>
      <c r="AB635" s="8">
        <f t="shared" si="8"/>
        <v>568</v>
      </c>
    </row>
    <row r="636" hidden="1">
      <c r="A636" s="2" t="s">
        <v>1778</v>
      </c>
      <c r="B636" s="8" t="str">
        <f>VLOOKUP(A636,'Food Encyclopedia'!$C$2:$K$999,3)&amp;","&amp;VLOOKUP(A636,'Food Encyclopedia'!$C$2:$K$999,4)&amp;","&amp;VLOOKUP(A636,'Food Encyclopedia'!$C$2:$K$999,5)&amp;","&amp;VLOOKUP(A636,'Food Encyclopedia'!$C$2:$K$999,6)</f>
        <v>,,,</v>
      </c>
      <c r="C636" s="8" t="str">
        <f>VLOOKUP(A636,'Food Encyclopedia'!$C$2:$K$999,6)</f>
        <v/>
      </c>
      <c r="D636" s="8" t="str">
        <f>VLOOKUP(A636,'Food Encyclopedia'!$C$2:$K$999,7)</f>
        <v/>
      </c>
      <c r="E636" s="8">
        <f>VLOOKUP(A636,'Absolute Total Monosaccharide C'!$E$2:$T$999,3)</f>
        <v>0.007572</v>
      </c>
      <c r="F636" s="8">
        <f>VLOOKUP(A636,'Absolute Total Monosaccharide C'!$E$2:$T$999,4)</f>
        <v>0.062918</v>
      </c>
      <c r="G636" s="8">
        <f>VLOOKUP(A636,'Absolute Total Monosaccharide C'!$E$2:$T$999,5)</f>
        <v>0.004817</v>
      </c>
      <c r="H636" s="8">
        <f>VLOOKUP(A636,'Absolute Total Monosaccharide C'!$E$2:$T$999,6)</f>
        <v>0.009347</v>
      </c>
      <c r="I636" s="110">
        <f>VLOOKUP(A636,'Absolute Total Monosaccharide C'!$E$2:$T$999,7)</f>
        <v>0.026716</v>
      </c>
      <c r="J636" s="8">
        <f>VLOOKUP(A636,'Absolute Total Monosaccharide C'!$E$2:$T$999,8)</f>
        <v>0</v>
      </c>
      <c r="K636" s="8">
        <f>VLOOKUP(A636,'Absolute Total Monosaccharide C'!$E$2:$T$999,9)</f>
        <v>0.003862</v>
      </c>
      <c r="L636" s="8">
        <f>VLOOKUP(A636,'Absolute Total Monosaccharide C'!$E$2:$T$999,10)</f>
        <v>0.000814</v>
      </c>
      <c r="M636" s="8">
        <f>VLOOKUP(A636,'Absolute Total Monosaccharide C'!$E$2:$T$999,11)</f>
        <v>0.009129</v>
      </c>
      <c r="N636" s="8">
        <f>VLOOKUP(A636,'Absolute Total Monosaccharide C'!$E$2:$T$999,12)</f>
        <v>0</v>
      </c>
      <c r="O636" s="8">
        <f>VLOOKUP(A636,'Absolute Total Monosaccharide C'!$E$2:$T$999,13)</f>
        <v>0</v>
      </c>
      <c r="P636" s="8">
        <f>VLOOKUP(A636,'Absolute Total Monosaccharide C'!$E$2:$T$999,14)</f>
        <v>0.012263</v>
      </c>
      <c r="Q636" s="8">
        <f>VLOOKUP(A636,'Absolute Total Monosaccharide C'!$E$2:$T$999,15)</f>
        <v>0</v>
      </c>
      <c r="R636" s="8">
        <f>VLOOKUP(A636,'Absolute Total Monosaccharide C'!$E$2:$T$999,16)</f>
        <v>0.003026</v>
      </c>
      <c r="S636" s="110">
        <f>VLOOKUP(A636,'Absolute Total Monosaccharide C'!$E$2:$T$999,2)</f>
        <v>9.845</v>
      </c>
      <c r="U636" s="8">
        <f t="shared" si="1"/>
        <v>0.036063</v>
      </c>
      <c r="V636" s="2">
        <f t="shared" si="2"/>
        <v>131</v>
      </c>
      <c r="W636" s="8">
        <f t="shared" si="3"/>
        <v>84</v>
      </c>
      <c r="X636" s="8">
        <f t="shared" si="4"/>
        <v>235</v>
      </c>
      <c r="Y636" s="8">
        <f t="shared" si="5"/>
        <v>337</v>
      </c>
      <c r="Z636" s="8">
        <f t="shared" si="6"/>
        <v>34</v>
      </c>
      <c r="AA636" s="8">
        <f t="shared" si="7"/>
        <v>319</v>
      </c>
      <c r="AB636" s="8">
        <f t="shared" si="8"/>
        <v>421</v>
      </c>
    </row>
    <row r="637" hidden="1">
      <c r="A637" s="2" t="s">
        <v>1779</v>
      </c>
      <c r="B637" s="8" t="str">
        <f>VLOOKUP(A637,'Food Encyclopedia'!$C$2:$K$999,3)&amp;","&amp;VLOOKUP(A637,'Food Encyclopedia'!$C$2:$K$999,4)&amp;","&amp;VLOOKUP(A637,'Food Encyclopedia'!$C$2:$K$999,5)&amp;","&amp;VLOOKUP(A637,'Food Encyclopedia'!$C$2:$K$999,6)</f>
        <v>Soup, chicken Noodle Soup, NA, carton,Pacific Foods,,Vegetables</v>
      </c>
      <c r="C637" s="8" t="str">
        <f>VLOOKUP(A637,'Food Encyclopedia'!$C$2:$K$999,6)</f>
        <v>Vegetables</v>
      </c>
      <c r="D637" s="8" t="str">
        <f>VLOOKUP(A637,'Food Encyclopedia'!$C$2:$K$999,7)</f>
        <v>Soup</v>
      </c>
      <c r="E637" s="8">
        <f>VLOOKUP(A637,'Absolute Total Monosaccharide C'!$E$2:$T$999,3)</f>
        <v>0.171355</v>
      </c>
      <c r="F637" s="8">
        <f>VLOOKUP(A637,'Absolute Total Monosaccharide C'!$E$2:$T$999,4)</f>
        <v>0.009789</v>
      </c>
      <c r="G637" s="8">
        <f>VLOOKUP(A637,'Absolute Total Monosaccharide C'!$E$2:$T$999,5)</f>
        <v>0.001874</v>
      </c>
      <c r="H637" s="8">
        <f>VLOOKUP(A637,'Absolute Total Monosaccharide C'!$E$2:$T$999,6)</f>
        <v>0.001509</v>
      </c>
      <c r="I637" s="110">
        <f>VLOOKUP(A637,'Absolute Total Monosaccharide C'!$E$2:$T$999,7)</f>
        <v>0.004737</v>
      </c>
      <c r="J637" s="8">
        <f>VLOOKUP(A637,'Absolute Total Monosaccharide C'!$E$2:$T$999,8)</f>
        <v>0.000734</v>
      </c>
      <c r="K637" s="8">
        <f>VLOOKUP(A637,'Absolute Total Monosaccharide C'!$E$2:$T$999,9)</f>
        <v>0.000596</v>
      </c>
      <c r="L637" s="8">
        <f>VLOOKUP(A637,'Absolute Total Monosaccharide C'!$E$2:$T$999,10)</f>
        <v>0.000201</v>
      </c>
      <c r="M637" s="8">
        <f>VLOOKUP(A637,'Absolute Total Monosaccharide C'!$E$2:$T$999,11)</f>
        <v>0.003363</v>
      </c>
      <c r="N637" s="8">
        <f>VLOOKUP(A637,'Absolute Total Monosaccharide C'!$E$2:$T$999,12)</f>
        <v>0</v>
      </c>
      <c r="O637" s="8">
        <f>VLOOKUP(A637,'Absolute Total Monosaccharide C'!$E$2:$T$999,13)</f>
        <v>0</v>
      </c>
      <c r="P637" s="8">
        <f>VLOOKUP(A637,'Absolute Total Monosaccharide C'!$E$2:$T$999,14)</f>
        <v>0.001329</v>
      </c>
      <c r="Q637" s="8">
        <f>VLOOKUP(A637,'Absolute Total Monosaccharide C'!$E$2:$T$999,15)</f>
        <v>0</v>
      </c>
      <c r="R637" s="8">
        <f>VLOOKUP(A637,'Absolute Total Monosaccharide C'!$E$2:$T$999,16)</f>
        <v>0.000856</v>
      </c>
      <c r="S637" s="110">
        <f>VLOOKUP(A637,'Absolute Total Monosaccharide C'!$E$2:$T$999,2)</f>
        <v>9.827</v>
      </c>
      <c r="U637" s="8">
        <f t="shared" si="1"/>
        <v>0.006246</v>
      </c>
      <c r="V637" s="2">
        <f t="shared" si="2"/>
        <v>595</v>
      </c>
      <c r="W637" s="8">
        <f t="shared" si="3"/>
        <v>521</v>
      </c>
      <c r="X637" s="8">
        <f t="shared" si="4"/>
        <v>565</v>
      </c>
      <c r="Y637" s="8">
        <f t="shared" si="5"/>
        <v>419</v>
      </c>
      <c r="Z637" s="8">
        <f t="shared" si="6"/>
        <v>411</v>
      </c>
      <c r="AA637" s="8">
        <f t="shared" si="7"/>
        <v>1086</v>
      </c>
      <c r="AB637" s="8">
        <f t="shared" si="8"/>
        <v>940</v>
      </c>
    </row>
    <row r="638" hidden="1">
      <c r="A638" s="2" t="s">
        <v>1783</v>
      </c>
      <c r="B638" s="8" t="str">
        <f>VLOOKUP(A638,'Food Encyclopedia'!$C$2:$K$999,3)&amp;","&amp;VLOOKUP(A638,'Food Encyclopedia'!$C$2:$K$999,4)&amp;","&amp;VLOOKUP(A638,'Food Encyclopedia'!$C$2:$K$999,5)&amp;","&amp;VLOOKUP(A638,'Food Encyclopedia'!$C$2:$K$999,6)</f>
        <v>Soup, butternut squah soup, NA, carton,Pacific Foods,,Vegetables</v>
      </c>
      <c r="C638" s="8" t="str">
        <f>VLOOKUP(A638,'Food Encyclopedia'!$C$2:$K$999,6)</f>
        <v>Vegetables</v>
      </c>
      <c r="D638" s="8" t="str">
        <f>VLOOKUP(A638,'Food Encyclopedia'!$C$2:$K$999,7)</f>
        <v>Soup</v>
      </c>
      <c r="E638" s="8">
        <f>VLOOKUP(A638,'Absolute Total Monosaccharide C'!$E$2:$T$999,3)</f>
        <v>0.300914</v>
      </c>
      <c r="F638" s="8">
        <f>VLOOKUP(A638,'Absolute Total Monosaccharide C'!$E$2:$T$999,4)</f>
        <v>0.015447</v>
      </c>
      <c r="G638" s="8">
        <f>VLOOKUP(A638,'Absolute Total Monosaccharide C'!$E$2:$T$999,5)</f>
        <v>0.010183</v>
      </c>
      <c r="H638" s="8">
        <f>VLOOKUP(A638,'Absolute Total Monosaccharide C'!$E$2:$T$999,6)</f>
        <v>0.003228</v>
      </c>
      <c r="I638" s="110">
        <f>VLOOKUP(A638,'Absolute Total Monosaccharide C'!$E$2:$T$999,7)</f>
        <v>0.003862</v>
      </c>
      <c r="J638" s="8">
        <f>VLOOKUP(A638,'Absolute Total Monosaccharide C'!$E$2:$T$999,8)</f>
        <v>0.002588</v>
      </c>
      <c r="K638" s="8">
        <f>VLOOKUP(A638,'Absolute Total Monosaccharide C'!$E$2:$T$999,9)</f>
        <v>0.001228</v>
      </c>
      <c r="L638" s="8">
        <f>VLOOKUP(A638,'Absolute Total Monosaccharide C'!$E$2:$T$999,10)</f>
        <v>0.000122</v>
      </c>
      <c r="M638" s="8">
        <f>VLOOKUP(A638,'Absolute Total Monosaccharide C'!$E$2:$T$999,11)</f>
        <v>0.011098</v>
      </c>
      <c r="N638" s="8">
        <f>VLOOKUP(A638,'Absolute Total Monosaccharide C'!$E$2:$T$999,12)</f>
        <v>0</v>
      </c>
      <c r="O638" s="8">
        <f>VLOOKUP(A638,'Absolute Total Monosaccharide C'!$E$2:$T$999,13)</f>
        <v>0</v>
      </c>
      <c r="P638" s="8">
        <f>VLOOKUP(A638,'Absolute Total Monosaccharide C'!$E$2:$T$999,14)</f>
        <v>0.004593</v>
      </c>
      <c r="Q638" s="8">
        <f>VLOOKUP(A638,'Absolute Total Monosaccharide C'!$E$2:$T$999,15)</f>
        <v>0</v>
      </c>
      <c r="R638" s="8">
        <f>VLOOKUP(A638,'Absolute Total Monosaccharide C'!$E$2:$T$999,16)</f>
        <v>0.000452</v>
      </c>
      <c r="S638" s="110">
        <f>VLOOKUP(A638,'Absolute Total Monosaccharide C'!$E$2:$T$999,2)</f>
        <v>9.579</v>
      </c>
      <c r="U638" s="8">
        <f t="shared" si="1"/>
        <v>0.00709</v>
      </c>
      <c r="V638" s="2">
        <f t="shared" si="2"/>
        <v>581</v>
      </c>
      <c r="W638" s="8">
        <f t="shared" si="3"/>
        <v>544</v>
      </c>
      <c r="X638" s="8">
        <f t="shared" si="4"/>
        <v>454</v>
      </c>
      <c r="Y638" s="8">
        <f t="shared" si="5"/>
        <v>302</v>
      </c>
      <c r="Z638" s="8">
        <f t="shared" si="6"/>
        <v>260</v>
      </c>
      <c r="AA638" s="8">
        <f t="shared" si="7"/>
        <v>998</v>
      </c>
      <c r="AB638" s="8">
        <f t="shared" si="8"/>
        <v>846</v>
      </c>
    </row>
    <row r="639" hidden="1">
      <c r="A639" s="2" t="s">
        <v>1785</v>
      </c>
      <c r="B639" s="8" t="str">
        <f>VLOOKUP(A639,'Food Encyclopedia'!$C$2:$K$999,3)&amp;","&amp;VLOOKUP(A639,'Food Encyclopedia'!$C$2:$K$999,4)&amp;","&amp;VLOOKUP(A639,'Food Encyclopedia'!$C$2:$K$999,5)&amp;","&amp;VLOOKUP(A639,'Food Encyclopedia'!$C$2:$K$999,6)</f>
        <v>Soup, Chicken &amp; wild rice, NA, carton,Pacific Foods,,Vegetables</v>
      </c>
      <c r="C639" s="8" t="str">
        <f>VLOOKUP(A639,'Food Encyclopedia'!$C$2:$K$999,6)</f>
        <v>Vegetables</v>
      </c>
      <c r="D639" s="8" t="str">
        <f>VLOOKUP(A639,'Food Encyclopedia'!$C$2:$K$999,7)</f>
        <v>Soup</v>
      </c>
      <c r="E639" s="8">
        <f>VLOOKUP(A639,'Absolute Total Monosaccharide C'!$E$2:$T$999,3)</f>
        <v>0.535243</v>
      </c>
      <c r="F639" s="8">
        <f>VLOOKUP(A639,'Absolute Total Monosaccharide C'!$E$2:$T$999,4)</f>
        <v>0.011825</v>
      </c>
      <c r="G639" s="8">
        <f>VLOOKUP(A639,'Absolute Total Monosaccharide C'!$E$2:$T$999,5)</f>
        <v>0.006389</v>
      </c>
      <c r="H639" s="8">
        <f>VLOOKUP(A639,'Absolute Total Monosaccharide C'!$E$2:$T$999,6)</f>
        <v>0.006468</v>
      </c>
      <c r="I639" s="110">
        <f>VLOOKUP(A639,'Absolute Total Monosaccharide C'!$E$2:$T$999,7)</f>
        <v>0.007066</v>
      </c>
      <c r="J639" s="8">
        <f>VLOOKUP(A639,'Absolute Total Monosaccharide C'!$E$2:$T$999,8)</f>
        <v>0.000689</v>
      </c>
      <c r="K639" s="8">
        <f>VLOOKUP(A639,'Absolute Total Monosaccharide C'!$E$2:$T$999,9)</f>
        <v>0.000624</v>
      </c>
      <c r="L639" s="8">
        <f>VLOOKUP(A639,'Absolute Total Monosaccharide C'!$E$2:$T$999,10)</f>
        <v>0.000194</v>
      </c>
      <c r="M639" s="8">
        <f>VLOOKUP(A639,'Absolute Total Monosaccharide C'!$E$2:$T$999,11)</f>
        <v>0.005082</v>
      </c>
      <c r="N639" s="8">
        <f>VLOOKUP(A639,'Absolute Total Monosaccharide C'!$E$2:$T$999,12)</f>
        <v>0</v>
      </c>
      <c r="O639" s="8">
        <f>VLOOKUP(A639,'Absolute Total Monosaccharide C'!$E$2:$T$999,13)</f>
        <v>0</v>
      </c>
      <c r="P639" s="8">
        <f>VLOOKUP(A639,'Absolute Total Monosaccharide C'!$E$2:$T$999,14)</f>
        <v>0.00153</v>
      </c>
      <c r="Q639" s="8">
        <f>VLOOKUP(A639,'Absolute Total Monosaccharide C'!$E$2:$T$999,15)</f>
        <v>0</v>
      </c>
      <c r="R639" s="8">
        <f>VLOOKUP(A639,'Absolute Total Monosaccharide C'!$E$2:$T$999,16)</f>
        <v>0.000589</v>
      </c>
      <c r="S639" s="110">
        <f>VLOOKUP(A639,'Absolute Total Monosaccharide C'!$E$2:$T$999,2)</f>
        <v>10.413</v>
      </c>
      <c r="U639" s="8">
        <f t="shared" si="1"/>
        <v>0.013534</v>
      </c>
      <c r="V639" s="2">
        <f t="shared" si="2"/>
        <v>443</v>
      </c>
      <c r="W639" s="8">
        <f t="shared" si="3"/>
        <v>452</v>
      </c>
      <c r="X639" s="8">
        <f t="shared" si="4"/>
        <v>332</v>
      </c>
      <c r="Y639" s="8">
        <f t="shared" si="5"/>
        <v>404</v>
      </c>
      <c r="Z639" s="8">
        <f t="shared" si="6"/>
        <v>405</v>
      </c>
      <c r="AA639" s="8">
        <f t="shared" si="7"/>
        <v>784</v>
      </c>
      <c r="AB639" s="8">
        <f t="shared" si="8"/>
        <v>856</v>
      </c>
    </row>
    <row r="640" hidden="1">
      <c r="A640" s="2" t="s">
        <v>1787</v>
      </c>
      <c r="B640" s="8" t="str">
        <f>VLOOKUP(A640,'Food Encyclopedia'!$C$2:$K$999,3)&amp;","&amp;VLOOKUP(A640,'Food Encyclopedia'!$C$2:$K$999,4)&amp;","&amp;VLOOKUP(A640,'Food Encyclopedia'!$C$2:$K$999,5)&amp;","&amp;VLOOKUP(A640,'Food Encyclopedia'!$C$2:$K$999,6)</f>
        <v>Soup, Roasted Red Pepper Tomato soup, NA, carton,Pacific Foods,,Vegetables</v>
      </c>
      <c r="C640" s="8" t="str">
        <f>VLOOKUP(A640,'Food Encyclopedia'!$C$2:$K$999,6)</f>
        <v>Vegetables</v>
      </c>
      <c r="D640" s="8" t="str">
        <f>VLOOKUP(A640,'Food Encyclopedia'!$C$2:$K$999,7)</f>
        <v>Soup</v>
      </c>
      <c r="E640" s="8">
        <f>VLOOKUP(A640,'Absolute Total Monosaccharide C'!$E$2:$T$999,3)</f>
        <v>0.172136</v>
      </c>
      <c r="F640" s="8">
        <f>VLOOKUP(A640,'Absolute Total Monosaccharide C'!$E$2:$T$999,4)</f>
        <v>0.058874</v>
      </c>
      <c r="G640" s="8">
        <f>VLOOKUP(A640,'Absolute Total Monosaccharide C'!$E$2:$T$999,5)</f>
        <v>0.002966</v>
      </c>
      <c r="H640" s="8">
        <f>VLOOKUP(A640,'Absolute Total Monosaccharide C'!$E$2:$T$999,6)</f>
        <v>0.001841</v>
      </c>
      <c r="I640" s="110">
        <f>VLOOKUP(A640,'Absolute Total Monosaccharide C'!$E$2:$T$999,7)</f>
        <v>0.001895</v>
      </c>
      <c r="J640" s="8">
        <f>VLOOKUP(A640,'Absolute Total Monosaccharide C'!$E$2:$T$999,8)</f>
        <v>0.0012</v>
      </c>
      <c r="K640" s="8">
        <f>VLOOKUP(A640,'Absolute Total Monosaccharide C'!$E$2:$T$999,9)</f>
        <v>0.000794</v>
      </c>
      <c r="L640" s="8">
        <f>VLOOKUP(A640,'Absolute Total Monosaccharide C'!$E$2:$T$999,10)</f>
        <v>0.000108</v>
      </c>
      <c r="M640" s="8">
        <f>VLOOKUP(A640,'Absolute Total Monosaccharide C'!$E$2:$T$999,11)</f>
        <v>0.006946</v>
      </c>
      <c r="N640" s="8">
        <f>VLOOKUP(A640,'Absolute Total Monosaccharide C'!$E$2:$T$999,12)</f>
        <v>0</v>
      </c>
      <c r="O640" s="8">
        <f>VLOOKUP(A640,'Absolute Total Monosaccharide C'!$E$2:$T$999,13)</f>
        <v>0</v>
      </c>
      <c r="P640" s="8">
        <f>VLOOKUP(A640,'Absolute Total Monosaccharide C'!$E$2:$T$999,14)</f>
        <v>0.001844</v>
      </c>
      <c r="Q640" s="8">
        <f>VLOOKUP(A640,'Absolute Total Monosaccharide C'!$E$2:$T$999,15)</f>
        <v>0</v>
      </c>
      <c r="R640" s="8">
        <f>VLOOKUP(A640,'Absolute Total Monosaccharide C'!$E$2:$T$999,16)</f>
        <v>0.00061</v>
      </c>
      <c r="S640" s="110">
        <f>VLOOKUP(A640,'Absolute Total Monosaccharide C'!$E$2:$T$999,2)</f>
        <v>10.355</v>
      </c>
      <c r="U640" s="8">
        <f t="shared" si="1"/>
        <v>0.003736</v>
      </c>
      <c r="V640" s="2">
        <f t="shared" si="2"/>
        <v>640</v>
      </c>
      <c r="W640" s="8">
        <f t="shared" si="3"/>
        <v>598</v>
      </c>
      <c r="X640" s="8">
        <f t="shared" si="4"/>
        <v>541</v>
      </c>
      <c r="Y640" s="8">
        <f t="shared" si="5"/>
        <v>367</v>
      </c>
      <c r="Z640" s="8">
        <f t="shared" si="6"/>
        <v>359</v>
      </c>
      <c r="AA640" s="8">
        <f t="shared" si="7"/>
        <v>1139</v>
      </c>
      <c r="AB640" s="8">
        <f t="shared" si="8"/>
        <v>965</v>
      </c>
    </row>
    <row r="641" hidden="1">
      <c r="A641" s="2" t="s">
        <v>1789</v>
      </c>
      <c r="B641" s="8" t="str">
        <f>VLOOKUP(A641,'Food Encyclopedia'!$C$2:$K$999,3)&amp;","&amp;VLOOKUP(A641,'Food Encyclopedia'!$C$2:$K$999,4)&amp;","&amp;VLOOKUP(A641,'Food Encyclopedia'!$C$2:$K$999,5)&amp;","&amp;VLOOKUP(A641,'Food Encyclopedia'!$C$2:$K$999,6)</f>
        <v>Soup, Hearty Tomato Bisque, NA, carton,Pacific Foods,,Vegetables</v>
      </c>
      <c r="C641" s="8" t="str">
        <f>VLOOKUP(A641,'Food Encyclopedia'!$C$2:$K$999,6)</f>
        <v>Vegetables</v>
      </c>
      <c r="D641" s="8" t="str">
        <f>VLOOKUP(A641,'Food Encyclopedia'!$C$2:$K$999,7)</f>
        <v>Soup</v>
      </c>
      <c r="E641" s="8">
        <f>VLOOKUP(A641,'Absolute Total Monosaccharide C'!$E$2:$T$999,3)</f>
        <v>0.292481</v>
      </c>
      <c r="F641" s="8">
        <f>VLOOKUP(A641,'Absolute Total Monosaccharide C'!$E$2:$T$999,4)</f>
        <v>0.015973</v>
      </c>
      <c r="G641" s="8">
        <f>VLOOKUP(A641,'Absolute Total Monosaccharide C'!$E$2:$T$999,5)</f>
        <v>0.00538</v>
      </c>
      <c r="H641" s="8">
        <f>VLOOKUP(A641,'Absolute Total Monosaccharide C'!$E$2:$T$999,6)</f>
        <v>0.005847</v>
      </c>
      <c r="I641" s="110">
        <f>VLOOKUP(A641,'Absolute Total Monosaccharide C'!$E$2:$T$999,7)</f>
        <v>0.004956</v>
      </c>
      <c r="J641" s="8">
        <f>VLOOKUP(A641,'Absolute Total Monosaccharide C'!$E$2:$T$999,8)</f>
        <v>0.001188</v>
      </c>
      <c r="K641" s="8">
        <f>VLOOKUP(A641,'Absolute Total Monosaccharide C'!$E$2:$T$999,9)</f>
        <v>0.000812</v>
      </c>
      <c r="L641" s="111">
        <f>VLOOKUP(A641,'Absolute Total Monosaccharide C'!$E$2:$T$999,10)</f>
        <v>0.0000149</v>
      </c>
      <c r="M641" s="8">
        <f>VLOOKUP(A641,'Absolute Total Monosaccharide C'!$E$2:$T$999,11)</f>
        <v>0.0081</v>
      </c>
      <c r="N641" s="8">
        <f>VLOOKUP(A641,'Absolute Total Monosaccharide C'!$E$2:$T$999,12)</f>
        <v>0</v>
      </c>
      <c r="O641" s="8">
        <f>VLOOKUP(A641,'Absolute Total Monosaccharide C'!$E$2:$T$999,13)</f>
        <v>0</v>
      </c>
      <c r="P641" s="8">
        <f>VLOOKUP(A641,'Absolute Total Monosaccharide C'!$E$2:$T$999,14)</f>
        <v>0.003262</v>
      </c>
      <c r="Q641" s="8">
        <f>VLOOKUP(A641,'Absolute Total Monosaccharide C'!$E$2:$T$999,15)</f>
        <v>0</v>
      </c>
      <c r="R641" s="8">
        <f>VLOOKUP(A641,'Absolute Total Monosaccharide C'!$E$2:$T$999,16)</f>
        <v>0.000348</v>
      </c>
      <c r="S641" s="110">
        <f>VLOOKUP(A641,'Absolute Total Monosaccharide C'!$E$2:$T$999,2)</f>
        <v>9.86</v>
      </c>
      <c r="U641" s="8">
        <f t="shared" si="1"/>
        <v>0.010803</v>
      </c>
      <c r="V641" s="2">
        <f t="shared" si="2"/>
        <v>496</v>
      </c>
      <c r="W641" s="8">
        <f t="shared" si="3"/>
        <v>518</v>
      </c>
      <c r="X641" s="8">
        <f t="shared" si="4"/>
        <v>358</v>
      </c>
      <c r="Y641" s="8">
        <f t="shared" si="5"/>
        <v>352</v>
      </c>
      <c r="Z641" s="8">
        <f t="shared" si="6"/>
        <v>354</v>
      </c>
      <c r="AA641" s="8">
        <f t="shared" si="7"/>
        <v>876</v>
      </c>
      <c r="AB641" s="8">
        <f t="shared" si="8"/>
        <v>870</v>
      </c>
    </row>
    <row r="642" hidden="1">
      <c r="A642" s="2" t="s">
        <v>1791</v>
      </c>
      <c r="B642" s="8" t="str">
        <f>VLOOKUP(A642,'Food Encyclopedia'!$C$2:$K$999,3)&amp;","&amp;VLOOKUP(A642,'Food Encyclopedia'!$C$2:$K$999,4)&amp;","&amp;VLOOKUP(A642,'Food Encyclopedia'!$C$2:$K$999,5)&amp;","&amp;VLOOKUP(A642,'Food Encyclopedia'!$C$2:$K$999,6)</f>
        <v>Soup, Roasted Red Pepper Tomato Bisque, NA, carton,Pacific Foods,,Vegetables</v>
      </c>
      <c r="C642" s="8" t="str">
        <f>VLOOKUP(A642,'Food Encyclopedia'!$C$2:$K$999,6)</f>
        <v>Vegetables</v>
      </c>
      <c r="D642" s="8" t="str">
        <f>VLOOKUP(A642,'Food Encyclopedia'!$C$2:$K$999,7)</f>
        <v>Soup</v>
      </c>
      <c r="E642" s="8">
        <f>VLOOKUP(A642,'Absolute Total Monosaccharide C'!$E$2:$T$999,3)</f>
        <v>0.181147</v>
      </c>
      <c r="F642" s="8">
        <f>VLOOKUP(A642,'Absolute Total Monosaccharide C'!$E$2:$T$999,4)</f>
        <v>0.013547</v>
      </c>
      <c r="G642" s="8">
        <f>VLOOKUP(A642,'Absolute Total Monosaccharide C'!$E$2:$T$999,5)</f>
        <v>0.007598</v>
      </c>
      <c r="H642" s="8">
        <f>VLOOKUP(A642,'Absolute Total Monosaccharide C'!$E$2:$T$999,6)</f>
        <v>0.00161</v>
      </c>
      <c r="I642" s="110">
        <f>VLOOKUP(A642,'Absolute Total Monosaccharide C'!$E$2:$T$999,7)</f>
        <v>0.001974</v>
      </c>
      <c r="J642" s="8">
        <f>VLOOKUP(A642,'Absolute Total Monosaccharide C'!$E$2:$T$999,8)</f>
        <v>0.00056</v>
      </c>
      <c r="K642" s="8">
        <f>VLOOKUP(A642,'Absolute Total Monosaccharide C'!$E$2:$T$999,9)</f>
        <v>0.000811</v>
      </c>
      <c r="L642" s="111">
        <f>VLOOKUP(A642,'Absolute Total Monosaccharide C'!$E$2:$T$999,10)</f>
        <v>0.0000685</v>
      </c>
      <c r="M642" s="8">
        <f>VLOOKUP(A642,'Absolute Total Monosaccharide C'!$E$2:$T$999,11)</f>
        <v>0.009791</v>
      </c>
      <c r="N642" s="8">
        <f>VLOOKUP(A642,'Absolute Total Monosaccharide C'!$E$2:$T$999,12)</f>
        <v>0</v>
      </c>
      <c r="O642" s="8">
        <f>VLOOKUP(A642,'Absolute Total Monosaccharide C'!$E$2:$T$999,13)</f>
        <v>0</v>
      </c>
      <c r="P642" s="8">
        <f>VLOOKUP(A642,'Absolute Total Monosaccharide C'!$E$2:$T$999,14)</f>
        <v>0.001535</v>
      </c>
      <c r="Q642" s="8">
        <f>VLOOKUP(A642,'Absolute Total Monosaccharide C'!$E$2:$T$999,15)</f>
        <v>0</v>
      </c>
      <c r="R642" s="8">
        <f>VLOOKUP(A642,'Absolute Total Monosaccharide C'!$E$2:$T$999,16)</f>
        <v>0.000372</v>
      </c>
      <c r="S642" s="110">
        <f>VLOOKUP(A642,'Absolute Total Monosaccharide C'!$E$2:$T$999,2)</f>
        <v>9.976</v>
      </c>
      <c r="U642" s="8">
        <f t="shared" si="1"/>
        <v>0.003584</v>
      </c>
      <c r="V642" s="2">
        <f t="shared" si="2"/>
        <v>644</v>
      </c>
      <c r="W642" s="8">
        <f t="shared" si="3"/>
        <v>596</v>
      </c>
      <c r="X642" s="8">
        <f t="shared" si="4"/>
        <v>559</v>
      </c>
      <c r="Y642" s="8">
        <f t="shared" si="5"/>
        <v>327</v>
      </c>
      <c r="Z642" s="8">
        <f t="shared" si="6"/>
        <v>355</v>
      </c>
      <c r="AA642" s="8">
        <f t="shared" si="7"/>
        <v>1155</v>
      </c>
      <c r="AB642" s="8">
        <f t="shared" si="8"/>
        <v>923</v>
      </c>
    </row>
    <row r="643" hidden="1">
      <c r="A643" s="2" t="s">
        <v>1793</v>
      </c>
      <c r="B643" s="8" t="str">
        <f>VLOOKUP(A643,'Food Encyclopedia'!$C$2:$K$999,3)&amp;","&amp;VLOOKUP(A643,'Food Encyclopedia'!$C$2:$K$999,4)&amp;","&amp;VLOOKUP(A643,'Food Encyclopedia'!$C$2:$K$999,5)&amp;","&amp;VLOOKUP(A643,'Food Encyclopedia'!$C$2:$K$999,6)</f>
        <v>Soup, Thai Sweet Potato soup, NA, carton,Pacific Foods,,Vegetables</v>
      </c>
      <c r="C643" s="8" t="str">
        <f>VLOOKUP(A643,'Food Encyclopedia'!$C$2:$K$999,6)</f>
        <v>Vegetables</v>
      </c>
      <c r="D643" s="8" t="str">
        <f>VLOOKUP(A643,'Food Encyclopedia'!$C$2:$K$999,7)</f>
        <v>Soup</v>
      </c>
      <c r="E643" s="8">
        <f>VLOOKUP(A643,'Absolute Total Monosaccharide C'!$E$2:$T$999,3)</f>
        <v>0.219254</v>
      </c>
      <c r="F643" s="8">
        <f>VLOOKUP(A643,'Absolute Total Monosaccharide C'!$E$2:$T$999,4)</f>
        <v>0.016317</v>
      </c>
      <c r="G643" s="8">
        <f>VLOOKUP(A643,'Absolute Total Monosaccharide C'!$E$2:$T$999,5)</f>
        <v>0.005766</v>
      </c>
      <c r="H643" s="8">
        <f>VLOOKUP(A643,'Absolute Total Monosaccharide C'!$E$2:$T$999,6)</f>
        <v>0.002166</v>
      </c>
      <c r="I643" s="110">
        <f>VLOOKUP(A643,'Absolute Total Monosaccharide C'!$E$2:$T$999,7)</f>
        <v>0.006349</v>
      </c>
      <c r="J643" s="8">
        <f>VLOOKUP(A643,'Absolute Total Monosaccharide C'!$E$2:$T$999,8)</f>
        <v>0.000436</v>
      </c>
      <c r="K643" s="8">
        <f>VLOOKUP(A643,'Absolute Total Monosaccharide C'!$E$2:$T$999,9)</f>
        <v>0.001182</v>
      </c>
      <c r="L643" s="111">
        <f>VLOOKUP(A643,'Absolute Total Monosaccharide C'!$E$2:$T$999,10)</f>
        <v>0.0000303</v>
      </c>
      <c r="M643" s="8">
        <f>VLOOKUP(A643,'Absolute Total Monosaccharide C'!$E$2:$T$999,11)</f>
        <v>0.010701</v>
      </c>
      <c r="N643" s="8">
        <f>VLOOKUP(A643,'Absolute Total Monosaccharide C'!$E$2:$T$999,12)</f>
        <v>0</v>
      </c>
      <c r="O643" s="8">
        <f>VLOOKUP(A643,'Absolute Total Monosaccharide C'!$E$2:$T$999,13)</f>
        <v>0</v>
      </c>
      <c r="P643" s="8">
        <f>VLOOKUP(A643,'Absolute Total Monosaccharide C'!$E$2:$T$999,14)</f>
        <v>0.009475</v>
      </c>
      <c r="Q643" s="8">
        <f>VLOOKUP(A643,'Absolute Total Monosaccharide C'!$E$2:$T$999,15)</f>
        <v>0</v>
      </c>
      <c r="R643" s="8">
        <f>VLOOKUP(A643,'Absolute Total Monosaccharide C'!$E$2:$T$999,16)</f>
        <v>0.000217</v>
      </c>
      <c r="S643" s="110">
        <f>VLOOKUP(A643,'Absolute Total Monosaccharide C'!$E$2:$T$999,2)</f>
        <v>10.033</v>
      </c>
      <c r="U643" s="8">
        <f t="shared" si="1"/>
        <v>0.008515</v>
      </c>
      <c r="V643" s="2">
        <f t="shared" si="2"/>
        <v>551</v>
      </c>
      <c r="W643" s="8">
        <f t="shared" si="3"/>
        <v>477</v>
      </c>
      <c r="X643" s="8">
        <f t="shared" si="4"/>
        <v>519</v>
      </c>
      <c r="Y643" s="8">
        <f t="shared" si="5"/>
        <v>308</v>
      </c>
      <c r="Z643" s="8">
        <f t="shared" si="6"/>
        <v>268</v>
      </c>
      <c r="AA643" s="8">
        <f t="shared" si="7"/>
        <v>996</v>
      </c>
      <c r="AB643" s="8">
        <f t="shared" si="8"/>
        <v>785</v>
      </c>
    </row>
    <row r="644" hidden="1">
      <c r="A644" s="2" t="s">
        <v>1795</v>
      </c>
      <c r="B644" s="8" t="str">
        <f>VLOOKUP(A644,'Food Encyclopedia'!$C$2:$K$999,3)&amp;","&amp;VLOOKUP(A644,'Food Encyclopedia'!$C$2:$K$999,4)&amp;","&amp;VLOOKUP(A644,'Food Encyclopedia'!$C$2:$K$999,5)&amp;","&amp;VLOOKUP(A644,'Food Encyclopedia'!$C$2:$K$999,6)</f>
        <v>Soup, Creamy cashew carrot ginger soup, NA, carton,Pacific Foods,,Vegetables</v>
      </c>
      <c r="C644" s="8" t="str">
        <f>VLOOKUP(A644,'Food Encyclopedia'!$C$2:$K$999,6)</f>
        <v>Vegetables</v>
      </c>
      <c r="D644" s="8" t="str">
        <f>VLOOKUP(A644,'Food Encyclopedia'!$C$2:$K$999,7)</f>
        <v>Soup</v>
      </c>
      <c r="E644" s="8">
        <f>VLOOKUP(A644,'Absolute Total Monosaccharide C'!$E$2:$T$999,3)</f>
        <v>0.243398</v>
      </c>
      <c r="F644" s="8">
        <f>VLOOKUP(A644,'Absolute Total Monosaccharide C'!$E$2:$T$999,4)</f>
        <v>0.017395</v>
      </c>
      <c r="G644" s="8">
        <f>VLOOKUP(A644,'Absolute Total Monosaccharide C'!$E$2:$T$999,5)</f>
        <v>0.00111</v>
      </c>
      <c r="H644" s="8">
        <f>VLOOKUP(A644,'Absolute Total Monosaccharide C'!$E$2:$T$999,6)</f>
        <v>0.002692</v>
      </c>
      <c r="I644" s="110">
        <f>VLOOKUP(A644,'Absolute Total Monosaccharide C'!$E$2:$T$999,7)</f>
        <v>0.007408</v>
      </c>
      <c r="J644" s="8">
        <f>VLOOKUP(A644,'Absolute Total Monosaccharide C'!$E$2:$T$999,8)</f>
        <v>0.000955</v>
      </c>
      <c r="K644" s="8">
        <f>VLOOKUP(A644,'Absolute Total Monosaccharide C'!$E$2:$T$999,9)</f>
        <v>0.001395</v>
      </c>
      <c r="L644" s="111">
        <f>VLOOKUP(A644,'Absolute Total Monosaccharide C'!$E$2:$T$999,10)</f>
        <v>0.0000416</v>
      </c>
      <c r="M644" s="8">
        <f>VLOOKUP(A644,'Absolute Total Monosaccharide C'!$E$2:$T$999,11)</f>
        <v>0.009038</v>
      </c>
      <c r="N644" s="8">
        <f>VLOOKUP(A644,'Absolute Total Monosaccharide C'!$E$2:$T$999,12)</f>
        <v>0</v>
      </c>
      <c r="O644" s="8">
        <f>VLOOKUP(A644,'Absolute Total Monosaccharide C'!$E$2:$T$999,13)</f>
        <v>0</v>
      </c>
      <c r="P644" s="8">
        <f>VLOOKUP(A644,'Absolute Total Monosaccharide C'!$E$2:$T$999,14)</f>
        <v>0.012573</v>
      </c>
      <c r="Q644" s="8">
        <f>VLOOKUP(A644,'Absolute Total Monosaccharide C'!$E$2:$T$999,15)</f>
        <v>0</v>
      </c>
      <c r="R644" s="8">
        <f>VLOOKUP(A644,'Absolute Total Monosaccharide C'!$E$2:$T$999,16)</f>
        <v>0.000191</v>
      </c>
      <c r="S644" s="110">
        <f>VLOOKUP(A644,'Absolute Total Monosaccharide C'!$E$2:$T$999,2)</f>
        <v>10.117</v>
      </c>
      <c r="U644" s="8">
        <f t="shared" si="1"/>
        <v>0.0101</v>
      </c>
      <c r="V644" s="2">
        <f t="shared" si="2"/>
        <v>516</v>
      </c>
      <c r="W644" s="8" t="str">
        <f t="shared" si="3"/>
        <v>#N/A</v>
      </c>
      <c r="X644" s="8" t="str">
        <f t="shared" si="4"/>
        <v>#N/A</v>
      </c>
      <c r="Y644" s="8" t="str">
        <f t="shared" si="5"/>
        <v>#N/A</v>
      </c>
      <c r="Z644" s="8" t="str">
        <f t="shared" si="6"/>
        <v>#N/A</v>
      </c>
      <c r="AA644" s="8" t="str">
        <f t="shared" si="7"/>
        <v>#N/A</v>
      </c>
      <c r="AB644" s="8" t="str">
        <f t="shared" si="8"/>
        <v>#N/A</v>
      </c>
    </row>
    <row r="645" hidden="1">
      <c r="A645" s="2" t="s">
        <v>1797</v>
      </c>
      <c r="B645" s="8" t="str">
        <f>VLOOKUP(A645,'Food Encyclopedia'!$C$2:$K$999,3)&amp;","&amp;VLOOKUP(A645,'Food Encyclopedia'!$C$2:$K$999,4)&amp;","&amp;VLOOKUP(A645,'Food Encyclopedia'!$C$2:$K$999,5)&amp;","&amp;VLOOKUP(A645,'Food Encyclopedia'!$C$2:$K$999,6)</f>
        <v>Soup, Southwest style chicken tortilla soup, NA, carton,Pacific Foods,,Meat, Poultry, Fish, and Mixtures</v>
      </c>
      <c r="C645" s="8" t="str">
        <f>VLOOKUP(A645,'Food Encyclopedia'!$C$2:$K$999,6)</f>
        <v>Meat, Poultry, Fish, and Mixtures</v>
      </c>
      <c r="D645" s="8" t="str">
        <f>VLOOKUP(A645,'Food Encyclopedia'!$C$2:$K$999,7)</f>
        <v>Soup</v>
      </c>
      <c r="E645" s="8">
        <f>VLOOKUP(A645,'Absolute Total Monosaccharide C'!$E$2:$T$999,3)</f>
        <v>0.295184</v>
      </c>
      <c r="F645" s="8">
        <f>VLOOKUP(A645,'Absolute Total Monosaccharide C'!$E$2:$T$999,4)</f>
        <v>0.012367</v>
      </c>
      <c r="G645" s="8">
        <f>VLOOKUP(A645,'Absolute Total Monosaccharide C'!$E$2:$T$999,5)</f>
        <v>0</v>
      </c>
      <c r="H645" s="8">
        <f>VLOOKUP(A645,'Absolute Total Monosaccharide C'!$E$2:$T$999,6)</f>
        <v>0.005261</v>
      </c>
      <c r="I645" s="110">
        <f>VLOOKUP(A645,'Absolute Total Monosaccharide C'!$E$2:$T$999,7)</f>
        <v>0.01343</v>
      </c>
      <c r="J645" s="8">
        <f>VLOOKUP(A645,'Absolute Total Monosaccharide C'!$E$2:$T$999,8)</f>
        <v>0.001388</v>
      </c>
      <c r="K645" s="8">
        <f>VLOOKUP(A645,'Absolute Total Monosaccharide C'!$E$2:$T$999,9)</f>
        <v>0.000968</v>
      </c>
      <c r="L645" s="8">
        <f>VLOOKUP(A645,'Absolute Total Monosaccharide C'!$E$2:$T$999,10)</f>
        <v>0.00033</v>
      </c>
      <c r="M645" s="8">
        <f>VLOOKUP(A645,'Absolute Total Monosaccharide C'!$E$2:$T$999,11)</f>
        <v>0.005924</v>
      </c>
      <c r="N645" s="8">
        <f>VLOOKUP(A645,'Absolute Total Monosaccharide C'!$E$2:$T$999,12)</f>
        <v>0</v>
      </c>
      <c r="O645" s="8">
        <f>VLOOKUP(A645,'Absolute Total Monosaccharide C'!$E$2:$T$999,13)</f>
        <v>0</v>
      </c>
      <c r="P645" s="8">
        <f>VLOOKUP(A645,'Absolute Total Monosaccharide C'!$E$2:$T$999,14)</f>
        <v>0.004895</v>
      </c>
      <c r="Q645" s="8">
        <f>VLOOKUP(A645,'Absolute Total Monosaccharide C'!$E$2:$T$999,15)</f>
        <v>0</v>
      </c>
      <c r="R645" s="8">
        <f>VLOOKUP(A645,'Absolute Total Monosaccharide C'!$E$2:$T$999,16)</f>
        <v>0.000819</v>
      </c>
      <c r="S645" s="110">
        <f>VLOOKUP(A645,'Absolute Total Monosaccharide C'!$E$2:$T$999,2)</f>
        <v>10.145</v>
      </c>
      <c r="U645" s="8">
        <f t="shared" si="1"/>
        <v>0.018691</v>
      </c>
      <c r="V645" s="2">
        <f t="shared" si="2"/>
        <v>355</v>
      </c>
      <c r="W645" s="8" t="str">
        <f t="shared" si="3"/>
        <v>#N/A</v>
      </c>
      <c r="X645" s="8" t="str">
        <f t="shared" si="4"/>
        <v>#N/A</v>
      </c>
      <c r="Y645" s="8" t="str">
        <f t="shared" si="5"/>
        <v>#N/A</v>
      </c>
      <c r="Z645" s="8" t="str">
        <f t="shared" si="6"/>
        <v>#N/A</v>
      </c>
      <c r="AA645" s="8" t="str">
        <f t="shared" si="7"/>
        <v>#N/A</v>
      </c>
      <c r="AB645" s="8" t="str">
        <f t="shared" si="8"/>
        <v>#N/A</v>
      </c>
    </row>
    <row r="646" hidden="1">
      <c r="A646" s="2" t="s">
        <v>1799</v>
      </c>
      <c r="B646" s="8" t="str">
        <f>VLOOKUP(A646,'Food Encyclopedia'!$C$2:$K$999,3)&amp;","&amp;VLOOKUP(A646,'Food Encyclopedia'!$C$2:$K$999,4)&amp;","&amp;VLOOKUP(A646,'Food Encyclopedia'!$C$2:$K$999,5)&amp;","&amp;VLOOKUP(A646,'Food Encyclopedia'!$C$2:$K$999,6)</f>
        <v>Soup, Poblano pepper and corn chowder, NA, carton,Pacific Foods,,Vegetables</v>
      </c>
      <c r="C646" s="8" t="str">
        <f>VLOOKUP(A646,'Food Encyclopedia'!$C$2:$K$999,6)</f>
        <v>Vegetables</v>
      </c>
      <c r="D646" s="8" t="str">
        <f>VLOOKUP(A646,'Food Encyclopedia'!$C$2:$K$999,7)</f>
        <v>Soup</v>
      </c>
      <c r="E646" s="8">
        <f>VLOOKUP(A646,'Absolute Total Monosaccharide C'!$E$2:$T$999,3)</f>
        <v>0.358556</v>
      </c>
      <c r="F646" s="8">
        <f>VLOOKUP(A646,'Absolute Total Monosaccharide C'!$E$2:$T$999,4)</f>
        <v>0.017817</v>
      </c>
      <c r="G646" s="8">
        <f>VLOOKUP(A646,'Absolute Total Monosaccharide C'!$E$2:$T$999,5)</f>
        <v>0</v>
      </c>
      <c r="H646" s="8">
        <f>VLOOKUP(A646,'Absolute Total Monosaccharide C'!$E$2:$T$999,6)</f>
        <v>0.003969</v>
      </c>
      <c r="I646" s="110">
        <f>VLOOKUP(A646,'Absolute Total Monosaccharide C'!$E$2:$T$999,7)</f>
        <v>0.006927</v>
      </c>
      <c r="J646" s="8">
        <f>VLOOKUP(A646,'Absolute Total Monosaccharide C'!$E$2:$T$999,8)</f>
        <v>0.000429</v>
      </c>
      <c r="K646" s="8">
        <f>VLOOKUP(A646,'Absolute Total Monosaccharide C'!$E$2:$T$999,9)</f>
        <v>0.000439</v>
      </c>
      <c r="L646" s="111">
        <f>VLOOKUP(A646,'Absolute Total Monosaccharide C'!$E$2:$T$999,10)</f>
        <v>0.0000171</v>
      </c>
      <c r="M646" s="8">
        <f>VLOOKUP(A646,'Absolute Total Monosaccharide C'!$E$2:$T$999,11)</f>
        <v>0.002294</v>
      </c>
      <c r="N646" s="8">
        <f>VLOOKUP(A646,'Absolute Total Monosaccharide C'!$E$2:$T$999,12)</f>
        <v>0</v>
      </c>
      <c r="O646" s="8">
        <f>VLOOKUP(A646,'Absolute Total Monosaccharide C'!$E$2:$T$999,13)</f>
        <v>0</v>
      </c>
      <c r="P646" s="8">
        <f>VLOOKUP(A646,'Absolute Total Monosaccharide C'!$E$2:$T$999,14)</f>
        <v>0.000634</v>
      </c>
      <c r="Q646" s="8">
        <f>VLOOKUP(A646,'Absolute Total Monosaccharide C'!$E$2:$T$999,15)</f>
        <v>0</v>
      </c>
      <c r="R646" s="8">
        <f>VLOOKUP(A646,'Absolute Total Monosaccharide C'!$E$2:$T$999,16)</f>
        <v>0.000252</v>
      </c>
      <c r="S646" s="110">
        <f>VLOOKUP(A646,'Absolute Total Monosaccharide C'!$E$2:$T$999,2)</f>
        <v>10.069</v>
      </c>
      <c r="U646" s="8">
        <f t="shared" si="1"/>
        <v>0.010896</v>
      </c>
      <c r="V646" s="2">
        <f t="shared" si="2"/>
        <v>495</v>
      </c>
      <c r="W646" s="8" t="str">
        <f t="shared" si="3"/>
        <v>#N/A</v>
      </c>
      <c r="X646" s="8" t="str">
        <f t="shared" si="4"/>
        <v>#N/A</v>
      </c>
      <c r="Y646" s="8" t="str">
        <f t="shared" si="5"/>
        <v>#N/A</v>
      </c>
      <c r="Z646" s="8" t="str">
        <f t="shared" si="6"/>
        <v>#N/A</v>
      </c>
      <c r="AA646" s="8" t="str">
        <f t="shared" si="7"/>
        <v>#N/A</v>
      </c>
      <c r="AB646" s="8" t="str">
        <f t="shared" si="8"/>
        <v>#N/A</v>
      </c>
    </row>
    <row r="647" hidden="1">
      <c r="A647" s="2" t="s">
        <v>1801</v>
      </c>
      <c r="B647" s="8" t="str">
        <f>VLOOKUP(A647,'Food Encyclopedia'!$C$2:$K$999,3)&amp;","&amp;VLOOKUP(A647,'Food Encyclopedia'!$C$2:$K$999,4)&amp;","&amp;VLOOKUP(A647,'Food Encyclopedia'!$C$2:$K$999,5)&amp;","&amp;VLOOKUP(A647,'Food Encyclopedia'!$C$2:$K$999,6)</f>
        <v>Soup, Creamy tomato basil soup, NA, carton,Pacific Foods,,Beans, Peas, Legumes, Nuts, Seeds</v>
      </c>
      <c r="C647" s="8" t="str">
        <f>VLOOKUP(A647,'Food Encyclopedia'!$C$2:$K$999,6)</f>
        <v>Beans, Peas, Legumes, Nuts, Seeds</v>
      </c>
      <c r="D647" s="8" t="str">
        <f>VLOOKUP(A647,'Food Encyclopedia'!$C$2:$K$999,7)</f>
        <v>Soup</v>
      </c>
      <c r="E647" s="8" t="str">
        <f>VLOOKUP(A647,'Absolute Total Monosaccharide C'!$E$2:$T$999,3)</f>
        <v/>
      </c>
      <c r="F647" s="8" t="str">
        <f>VLOOKUP(A647,'Absolute Total Monosaccharide C'!$E$2:$T$999,4)</f>
        <v/>
      </c>
      <c r="G647" s="8" t="str">
        <f>VLOOKUP(A647,'Absolute Total Monosaccharide C'!$E$2:$T$999,5)</f>
        <v/>
      </c>
      <c r="H647" s="8" t="str">
        <f>VLOOKUP(A647,'Absolute Total Monosaccharide C'!$E$2:$T$999,6)</f>
        <v/>
      </c>
      <c r="I647" s="110" t="str">
        <f>VLOOKUP(A647,'Absolute Total Monosaccharide C'!$E$2:$T$999,7)</f>
        <v/>
      </c>
      <c r="J647" s="8" t="str">
        <f>VLOOKUP(A647,'Absolute Total Monosaccharide C'!$E$2:$T$999,8)</f>
        <v/>
      </c>
      <c r="K647" s="8" t="str">
        <f>VLOOKUP(A647,'Absolute Total Monosaccharide C'!$E$2:$T$999,9)</f>
        <v/>
      </c>
      <c r="L647" s="8" t="str">
        <f>VLOOKUP(A647,'Absolute Total Monosaccharide C'!$E$2:$T$999,10)</f>
        <v/>
      </c>
      <c r="M647" s="8" t="str">
        <f>VLOOKUP(A647,'Absolute Total Monosaccharide C'!$E$2:$T$999,11)</f>
        <v/>
      </c>
      <c r="N647" s="8" t="str">
        <f>VLOOKUP(A647,'Absolute Total Monosaccharide C'!$E$2:$T$999,12)</f>
        <v/>
      </c>
      <c r="O647" s="8" t="str">
        <f>VLOOKUP(A647,'Absolute Total Monosaccharide C'!$E$2:$T$999,13)</f>
        <v/>
      </c>
      <c r="P647" s="8" t="str">
        <f>VLOOKUP(A647,'Absolute Total Monosaccharide C'!$E$2:$T$999,14)</f>
        <v/>
      </c>
      <c r="Q647" s="8" t="str">
        <f>VLOOKUP(A647,'Absolute Total Monosaccharide C'!$E$2:$T$999,15)</f>
        <v/>
      </c>
      <c r="R647" s="8" t="str">
        <f>VLOOKUP(A647,'Absolute Total Monosaccharide C'!$E$2:$T$999,16)</f>
        <v/>
      </c>
      <c r="S647" s="110">
        <f>VLOOKUP(A647,'Absolute Total Monosaccharide C'!$E$2:$T$999,2)</f>
        <v>10.209</v>
      </c>
      <c r="U647" s="8">
        <f t="shared" si="1"/>
        <v>0</v>
      </c>
      <c r="V647" s="2">
        <f t="shared" si="2"/>
        <v>683</v>
      </c>
      <c r="W647" s="8" t="str">
        <f t="shared" si="3"/>
        <v>#N/A</v>
      </c>
      <c r="X647" s="8">
        <f t="shared" si="4"/>
        <v>623</v>
      </c>
      <c r="Y647" s="8">
        <f t="shared" si="5"/>
        <v>589</v>
      </c>
      <c r="Z647" s="8">
        <f t="shared" si="6"/>
        <v>624</v>
      </c>
      <c r="AA647" s="8" t="str">
        <f t="shared" si="7"/>
        <v>#N/A</v>
      </c>
      <c r="AB647" s="8" t="str">
        <f t="shared" si="8"/>
        <v>#N/A</v>
      </c>
    </row>
    <row r="648" hidden="1">
      <c r="A648" s="2" t="s">
        <v>1803</v>
      </c>
      <c r="B648" s="8" t="str">
        <f>VLOOKUP(A648,'Food Encyclopedia'!$C$2:$K$999,3)&amp;","&amp;VLOOKUP(A648,'Food Encyclopedia'!$C$2:$K$999,4)&amp;","&amp;VLOOKUP(A648,'Food Encyclopedia'!$C$2:$K$999,5)&amp;","&amp;VLOOKUP(A648,'Food Encyclopedia'!$C$2:$K$999,6)</f>
        <v>Soup, Creamy tomato soup, NA, carton,Pacific Foods,,Milk and Milk Products</v>
      </c>
      <c r="C648" s="8" t="str">
        <f>VLOOKUP(A648,'Food Encyclopedia'!$C$2:$K$999,6)</f>
        <v>Milk and Milk Products</v>
      </c>
      <c r="D648" s="8" t="str">
        <f>VLOOKUP(A648,'Food Encyclopedia'!$C$2:$K$999,7)</f>
        <v>Soup</v>
      </c>
      <c r="E648" s="8">
        <f>VLOOKUP(A648,'Absolute Total Monosaccharide C'!$E$2:$T$999,3)</f>
        <v>0.251713</v>
      </c>
      <c r="F648" s="8">
        <f>VLOOKUP(A648,'Absolute Total Monosaccharide C'!$E$2:$T$999,4)</f>
        <v>0.076485</v>
      </c>
      <c r="G648" s="8">
        <f>VLOOKUP(A648,'Absolute Total Monosaccharide C'!$E$2:$T$999,5)</f>
        <v>0.004755</v>
      </c>
      <c r="H648" s="8">
        <f>VLOOKUP(A648,'Absolute Total Monosaccharide C'!$E$2:$T$999,6)</f>
        <v>0.001546</v>
      </c>
      <c r="I648" s="110">
        <f>VLOOKUP(A648,'Absolute Total Monosaccharide C'!$E$2:$T$999,7)</f>
        <v>0.002599</v>
      </c>
      <c r="J648" s="8">
        <f>VLOOKUP(A648,'Absolute Total Monosaccharide C'!$E$2:$T$999,8)</f>
        <v>0.001961</v>
      </c>
      <c r="K648" s="8">
        <f>VLOOKUP(A648,'Absolute Total Monosaccharide C'!$E$2:$T$999,9)</f>
        <v>0.000836</v>
      </c>
      <c r="L648" s="111">
        <f>VLOOKUP(A648,'Absolute Total Monosaccharide C'!$E$2:$T$999,10)</f>
        <v>0.0000563</v>
      </c>
      <c r="M648" s="8">
        <f>VLOOKUP(A648,'Absolute Total Monosaccharide C'!$E$2:$T$999,11)</f>
        <v>0.00815</v>
      </c>
      <c r="N648" s="8">
        <f>VLOOKUP(A648,'Absolute Total Monosaccharide C'!$E$2:$T$999,12)</f>
        <v>0</v>
      </c>
      <c r="O648" s="8">
        <f>VLOOKUP(A648,'Absolute Total Monosaccharide C'!$E$2:$T$999,13)</f>
        <v>0</v>
      </c>
      <c r="P648" s="8">
        <f>VLOOKUP(A648,'Absolute Total Monosaccharide C'!$E$2:$T$999,14)</f>
        <v>0.003803</v>
      </c>
      <c r="Q648" s="8">
        <f>VLOOKUP(A648,'Absolute Total Monosaccharide C'!$E$2:$T$999,15)</f>
        <v>0</v>
      </c>
      <c r="R648" s="8">
        <f>VLOOKUP(A648,'Absolute Total Monosaccharide C'!$E$2:$T$999,16)</f>
        <v>0.000466</v>
      </c>
      <c r="S648" s="110">
        <f>VLOOKUP(A648,'Absolute Total Monosaccharide C'!$E$2:$T$999,2)</f>
        <v>10.276</v>
      </c>
      <c r="U648" s="8">
        <f t="shared" si="1"/>
        <v>0.004145</v>
      </c>
      <c r="V648" s="2">
        <f t="shared" si="2"/>
        <v>630</v>
      </c>
      <c r="W648" s="8" t="str">
        <f t="shared" si="3"/>
        <v>#N/A</v>
      </c>
      <c r="X648" s="8" t="str">
        <f t="shared" si="4"/>
        <v>#N/A</v>
      </c>
      <c r="Y648" s="8" t="str">
        <f t="shared" si="5"/>
        <v>#N/A</v>
      </c>
      <c r="Z648" s="8">
        <f t="shared" si="6"/>
        <v>346</v>
      </c>
      <c r="AA648" s="8" t="str">
        <f t="shared" si="7"/>
        <v>#N/A</v>
      </c>
      <c r="AB648" s="8" t="str">
        <f t="shared" si="8"/>
        <v>#N/A</v>
      </c>
    </row>
    <row r="649" hidden="1">
      <c r="A649" s="2" t="s">
        <v>1805</v>
      </c>
      <c r="B649" s="8" t="str">
        <f>VLOOKUP(A649,'Food Encyclopedia'!$C$2:$K$999,3)&amp;","&amp;VLOOKUP(A649,'Food Encyclopedia'!$C$2:$K$999,4)&amp;","&amp;VLOOKUP(A649,'Food Encyclopedia'!$C$2:$K$999,5)&amp;","&amp;VLOOKUP(A649,'Food Encyclopedia'!$C$2:$K$999,6)</f>
        <v>Soup, Chicken noodle soup, NA, carton,Pacific Foods,,Vegetables</v>
      </c>
      <c r="C649" s="8" t="str">
        <f>VLOOKUP(A649,'Food Encyclopedia'!$C$2:$K$999,6)</f>
        <v>Vegetables</v>
      </c>
      <c r="D649" s="8" t="str">
        <f>VLOOKUP(A649,'Food Encyclopedia'!$C$2:$K$999,7)</f>
        <v>Soup</v>
      </c>
      <c r="E649" s="8">
        <f>VLOOKUP(A649,'Absolute Total Monosaccharide C'!$E$2:$T$999,3)</f>
        <v>0.427649</v>
      </c>
      <c r="F649" s="8">
        <f>VLOOKUP(A649,'Absolute Total Monosaccharide C'!$E$2:$T$999,4)</f>
        <v>0.009139</v>
      </c>
      <c r="G649" s="8">
        <f>VLOOKUP(A649,'Absolute Total Monosaccharide C'!$E$2:$T$999,5)</f>
        <v>0.002997</v>
      </c>
      <c r="H649" s="8">
        <f>VLOOKUP(A649,'Absolute Total Monosaccharide C'!$E$2:$T$999,6)</f>
        <v>0.004091</v>
      </c>
      <c r="I649" s="110">
        <f>VLOOKUP(A649,'Absolute Total Monosaccharide C'!$E$2:$T$999,7)</f>
        <v>0.007336</v>
      </c>
      <c r="J649" s="8">
        <f>VLOOKUP(A649,'Absolute Total Monosaccharide C'!$E$2:$T$999,8)</f>
        <v>0.000445</v>
      </c>
      <c r="K649" s="8">
        <f>VLOOKUP(A649,'Absolute Total Monosaccharide C'!$E$2:$T$999,9)</f>
        <v>0.000464</v>
      </c>
      <c r="L649" s="111">
        <f>VLOOKUP(A649,'Absolute Total Monosaccharide C'!$E$2:$T$999,10)</f>
        <v>0.0000446</v>
      </c>
      <c r="M649" s="8">
        <f>VLOOKUP(A649,'Absolute Total Monosaccharide C'!$E$2:$T$999,11)</f>
        <v>0.003084</v>
      </c>
      <c r="N649" s="8">
        <f>VLOOKUP(A649,'Absolute Total Monosaccharide C'!$E$2:$T$999,12)</f>
        <v>0</v>
      </c>
      <c r="O649" s="8">
        <f>VLOOKUP(A649,'Absolute Total Monosaccharide C'!$E$2:$T$999,13)</f>
        <v>0</v>
      </c>
      <c r="P649" s="8">
        <f>VLOOKUP(A649,'Absolute Total Monosaccharide C'!$E$2:$T$999,14)</f>
        <v>0.001275</v>
      </c>
      <c r="Q649" s="8">
        <f>VLOOKUP(A649,'Absolute Total Monosaccharide C'!$E$2:$T$999,15)</f>
        <v>0</v>
      </c>
      <c r="R649" s="8">
        <f>VLOOKUP(A649,'Absolute Total Monosaccharide C'!$E$2:$T$999,16)</f>
        <v>0.000496</v>
      </c>
      <c r="S649" s="110">
        <f>VLOOKUP(A649,'Absolute Total Monosaccharide C'!$E$2:$T$999,2)</f>
        <v>10.049</v>
      </c>
      <c r="U649" s="8">
        <f t="shared" si="1"/>
        <v>0.011427</v>
      </c>
      <c r="V649" s="2">
        <f t="shared" si="2"/>
        <v>485</v>
      </c>
      <c r="W649" s="8" t="str">
        <f t="shared" si="3"/>
        <v>#N/A</v>
      </c>
      <c r="X649" s="8" t="str">
        <f t="shared" si="4"/>
        <v>#N/A</v>
      </c>
      <c r="Y649" s="8" t="str">
        <f t="shared" si="5"/>
        <v>#N/A</v>
      </c>
      <c r="Z649" s="8">
        <f t="shared" si="6"/>
        <v>447</v>
      </c>
      <c r="AA649" s="8" t="str">
        <f t="shared" si="7"/>
        <v>#N/A</v>
      </c>
      <c r="AB649" s="8" t="str">
        <f t="shared" si="8"/>
        <v>#N/A</v>
      </c>
    </row>
    <row r="650" hidden="1">
      <c r="A650" s="2" t="s">
        <v>1807</v>
      </c>
      <c r="B650" s="8" t="str">
        <f>VLOOKUP(A650,'Food Encyclopedia'!$C$2:$K$999,3)&amp;","&amp;VLOOKUP(A650,'Food Encyclopedia'!$C$2:$K$999,4)&amp;","&amp;VLOOKUP(A650,'Food Encyclopedia'!$C$2:$K$999,5)&amp;","&amp;VLOOKUP(A650,'Food Encyclopedia'!$C$2:$K$999,6)</f>
        <v>Soup, Vegetable lentil &amp; roasted red pepper soup, NA, carton,Pacific Foods,,Vegetables</v>
      </c>
      <c r="C650" s="8" t="str">
        <f>VLOOKUP(A650,'Food Encyclopedia'!$C$2:$K$999,6)</f>
        <v>Vegetables</v>
      </c>
      <c r="D650" s="8" t="str">
        <f>VLOOKUP(A650,'Food Encyclopedia'!$C$2:$K$999,7)</f>
        <v>Soup</v>
      </c>
      <c r="E650" s="8">
        <f>VLOOKUP(A650,'Absolute Total Monosaccharide C'!$E$2:$T$999,3)</f>
        <v>0.400037</v>
      </c>
      <c r="F650" s="8">
        <f>VLOOKUP(A650,'Absolute Total Monosaccharide C'!$E$2:$T$999,4)</f>
        <v>0.033571</v>
      </c>
      <c r="G650" s="8">
        <f>VLOOKUP(A650,'Absolute Total Monosaccharide C'!$E$2:$T$999,5)</f>
        <v>0.005898</v>
      </c>
      <c r="H650" s="8">
        <f>VLOOKUP(A650,'Absolute Total Monosaccharide C'!$E$2:$T$999,6)</f>
        <v>0.006447</v>
      </c>
      <c r="I650" s="110">
        <f>VLOOKUP(A650,'Absolute Total Monosaccharide C'!$E$2:$T$999,7)</f>
        <v>0.027787</v>
      </c>
      <c r="J650" s="8">
        <f>VLOOKUP(A650,'Absolute Total Monosaccharide C'!$E$2:$T$999,8)</f>
        <v>0.001428</v>
      </c>
      <c r="K650" s="8">
        <f>VLOOKUP(A650,'Absolute Total Monosaccharide C'!$E$2:$T$999,9)</f>
        <v>0.001698</v>
      </c>
      <c r="L650" s="8">
        <f>VLOOKUP(A650,'Absolute Total Monosaccharide C'!$E$2:$T$999,10)</f>
        <v>0.000116</v>
      </c>
      <c r="M650" s="8">
        <f>VLOOKUP(A650,'Absolute Total Monosaccharide C'!$E$2:$T$999,11)</f>
        <v>0.008235</v>
      </c>
      <c r="N650" s="8">
        <f>VLOOKUP(A650,'Absolute Total Monosaccharide C'!$E$2:$T$999,12)</f>
        <v>0</v>
      </c>
      <c r="O650" s="8">
        <f>VLOOKUP(A650,'Absolute Total Monosaccharide C'!$E$2:$T$999,13)</f>
        <v>0</v>
      </c>
      <c r="P650" s="8">
        <f>VLOOKUP(A650,'Absolute Total Monosaccharide C'!$E$2:$T$999,14)</f>
        <v>0.004565</v>
      </c>
      <c r="Q650" s="8">
        <f>VLOOKUP(A650,'Absolute Total Monosaccharide C'!$E$2:$T$999,15)</f>
        <v>0</v>
      </c>
      <c r="R650" s="8">
        <f>VLOOKUP(A650,'Absolute Total Monosaccharide C'!$E$2:$T$999,16)</f>
        <v>0.00061</v>
      </c>
      <c r="S650" s="110">
        <f>VLOOKUP(A650,'Absolute Total Monosaccharide C'!$E$2:$T$999,2)</f>
        <v>10.372</v>
      </c>
      <c r="U650" s="8">
        <f t="shared" si="1"/>
        <v>0.034234</v>
      </c>
      <c r="V650" s="2">
        <f t="shared" si="2"/>
        <v>145</v>
      </c>
      <c r="W650" s="8" t="str">
        <f t="shared" si="3"/>
        <v>#N/A</v>
      </c>
      <c r="X650" s="8">
        <f t="shared" si="4"/>
        <v>333</v>
      </c>
      <c r="Y650" s="8" t="str">
        <f t="shared" si="5"/>
        <v>#N/A</v>
      </c>
      <c r="Z650" s="8" t="str">
        <f t="shared" si="6"/>
        <v>#N/A</v>
      </c>
      <c r="AA650" s="8" t="str">
        <f t="shared" si="7"/>
        <v>#N/A</v>
      </c>
      <c r="AB650" s="8" t="str">
        <f t="shared" si="8"/>
        <v>#N/A</v>
      </c>
    </row>
    <row r="651" hidden="1">
      <c r="A651" s="2" t="s">
        <v>1809</v>
      </c>
      <c r="B651" s="8" t="str">
        <f>VLOOKUP(A651,'Food Encyclopedia'!$C$2:$K$999,3)&amp;","&amp;VLOOKUP(A651,'Food Encyclopedia'!$C$2:$K$999,4)&amp;","&amp;VLOOKUP(A651,'Food Encyclopedia'!$C$2:$K$999,5)&amp;","&amp;VLOOKUP(A651,'Food Encyclopedia'!$C$2:$K$999,6)</f>
        <v>Soup, Cream of mushroom, NA, can,Pacific Foods,,Vegetables</v>
      </c>
      <c r="C651" s="8" t="str">
        <f>VLOOKUP(A651,'Food Encyclopedia'!$C$2:$K$999,6)</f>
        <v>Vegetables</v>
      </c>
      <c r="D651" s="8" t="str">
        <f>VLOOKUP(A651,'Food Encyclopedia'!$C$2:$K$999,7)</f>
        <v>Soup</v>
      </c>
      <c r="E651" s="8">
        <f>VLOOKUP(A651,'Absolute Total Monosaccharide C'!$E$2:$T$999,3)</f>
        <v>0.736101</v>
      </c>
      <c r="F651" s="8">
        <f>VLOOKUP(A651,'Absolute Total Monosaccharide C'!$E$2:$T$999,4)</f>
        <v>0.018737</v>
      </c>
      <c r="G651" s="8">
        <f>VLOOKUP(A651,'Absolute Total Monosaccharide C'!$E$2:$T$999,5)</f>
        <v>0.009194</v>
      </c>
      <c r="H651" s="8">
        <f>VLOOKUP(A651,'Absolute Total Monosaccharide C'!$E$2:$T$999,6)</f>
        <v>0.000455</v>
      </c>
      <c r="I651" s="110">
        <f>VLOOKUP(A651,'Absolute Total Monosaccharide C'!$E$2:$T$999,7)</f>
        <v>0.002804</v>
      </c>
      <c r="J651" s="8">
        <f>VLOOKUP(A651,'Absolute Total Monosaccharide C'!$E$2:$T$999,8)</f>
        <v>0.000395</v>
      </c>
      <c r="K651" s="8">
        <f>VLOOKUP(A651,'Absolute Total Monosaccharide C'!$E$2:$T$999,9)</f>
        <v>0.000161</v>
      </c>
      <c r="L651" s="8">
        <f>VLOOKUP(A651,'Absolute Total Monosaccharide C'!$E$2:$T$999,10)</f>
        <v>0.000263</v>
      </c>
      <c r="M651" s="8">
        <f>VLOOKUP(A651,'Absolute Total Monosaccharide C'!$E$2:$T$999,11)</f>
        <v>0.000394</v>
      </c>
      <c r="N651" s="8">
        <f>VLOOKUP(A651,'Absolute Total Monosaccharide C'!$E$2:$T$999,12)</f>
        <v>0</v>
      </c>
      <c r="O651" s="8">
        <f>VLOOKUP(A651,'Absolute Total Monosaccharide C'!$E$2:$T$999,13)</f>
        <v>0</v>
      </c>
      <c r="P651" s="8">
        <f>VLOOKUP(A651,'Absolute Total Monosaccharide C'!$E$2:$T$999,14)</f>
        <v>0.002579</v>
      </c>
      <c r="Q651" s="8">
        <f>VLOOKUP(A651,'Absolute Total Monosaccharide C'!$E$2:$T$999,15)</f>
        <v>0</v>
      </c>
      <c r="R651" s="8">
        <f>VLOOKUP(A651,'Absolute Total Monosaccharide C'!$E$2:$T$999,16)</f>
        <v>0.000268</v>
      </c>
      <c r="S651" s="110">
        <f>VLOOKUP(A651,'Absolute Total Monosaccharide C'!$E$2:$T$999,2)</f>
        <v>10.144</v>
      </c>
      <c r="U651" s="8">
        <f t="shared" si="1"/>
        <v>0.003259</v>
      </c>
      <c r="V651" s="2">
        <f t="shared" si="2"/>
        <v>651</v>
      </c>
      <c r="W651" s="8" t="str">
        <f t="shared" si="3"/>
        <v>#N/A</v>
      </c>
      <c r="X651" s="8" t="str">
        <f t="shared" si="4"/>
        <v>#N/A</v>
      </c>
      <c r="Y651" s="8" t="str">
        <f t="shared" si="5"/>
        <v>#N/A</v>
      </c>
      <c r="Z651" s="8">
        <f t="shared" si="6"/>
        <v>521</v>
      </c>
      <c r="AA651" s="8" t="str">
        <f t="shared" si="7"/>
        <v>#N/A</v>
      </c>
      <c r="AB651" s="8" t="str">
        <f t="shared" si="8"/>
        <v>#N/A</v>
      </c>
    </row>
    <row r="652" hidden="1">
      <c r="A652" s="2" t="s">
        <v>1811</v>
      </c>
      <c r="B652" s="8" t="str">
        <f>VLOOKUP(A652,'Food Encyclopedia'!$C$2:$K$999,3)&amp;","&amp;VLOOKUP(A652,'Food Encyclopedia'!$C$2:$K$999,4)&amp;","&amp;VLOOKUP(A652,'Food Encyclopedia'!$C$2:$K$999,5)&amp;","&amp;VLOOKUP(A652,'Food Encyclopedia'!$C$2:$K$999,6)</f>
        <v>Soup, Cream of chicken, NA, can,Pacific Foods,,Meat, Poultry, Fish, and Mixtures</v>
      </c>
      <c r="C652" s="8" t="str">
        <f>VLOOKUP(A652,'Food Encyclopedia'!$C$2:$K$999,6)</f>
        <v>Meat, Poultry, Fish, and Mixtures</v>
      </c>
      <c r="D652" s="8" t="str">
        <f>VLOOKUP(A652,'Food Encyclopedia'!$C$2:$K$999,7)</f>
        <v>Soup</v>
      </c>
      <c r="E652" s="8">
        <f>VLOOKUP(A652,'Absolute Total Monosaccharide C'!$E$2:$T$999,3)</f>
        <v>0.505808</v>
      </c>
      <c r="F652" s="8">
        <f>VLOOKUP(A652,'Absolute Total Monosaccharide C'!$E$2:$T$999,4)</f>
        <v>0.010889</v>
      </c>
      <c r="G652" s="8">
        <f>VLOOKUP(A652,'Absolute Total Monosaccharide C'!$E$2:$T$999,5)</f>
        <v>0.002901</v>
      </c>
      <c r="H652" s="8">
        <f>VLOOKUP(A652,'Absolute Total Monosaccharide C'!$E$2:$T$999,6)</f>
        <v>0.000327</v>
      </c>
      <c r="I652" s="110">
        <f>VLOOKUP(A652,'Absolute Total Monosaccharide C'!$E$2:$T$999,7)</f>
        <v>0.001466</v>
      </c>
      <c r="J652" s="111">
        <f>VLOOKUP(A652,'Absolute Total Monosaccharide C'!$E$2:$T$999,8)</f>
        <v>0.0000827</v>
      </c>
      <c r="K652" s="111">
        <f>VLOOKUP(A652,'Absolute Total Monosaccharide C'!$E$2:$T$999,9)</f>
        <v>0.0000434</v>
      </c>
      <c r="L652" s="111">
        <f>VLOOKUP(A652,'Absolute Total Monosaccharide C'!$E$2:$T$999,10)</f>
        <v>0.0000607</v>
      </c>
      <c r="M652" s="111">
        <f>VLOOKUP(A652,'Absolute Total Monosaccharide C'!$E$2:$T$999,11)</f>
        <v>0.0000918</v>
      </c>
      <c r="N652" s="8">
        <f>VLOOKUP(A652,'Absolute Total Monosaccharide C'!$E$2:$T$999,12)</f>
        <v>0</v>
      </c>
      <c r="O652" s="8">
        <f>VLOOKUP(A652,'Absolute Total Monosaccharide C'!$E$2:$T$999,13)</f>
        <v>0</v>
      </c>
      <c r="P652" s="8">
        <f>VLOOKUP(A652,'Absolute Total Monosaccharide C'!$E$2:$T$999,14)</f>
        <v>0.000419</v>
      </c>
      <c r="Q652" s="8">
        <f>VLOOKUP(A652,'Absolute Total Monosaccharide C'!$E$2:$T$999,15)</f>
        <v>0</v>
      </c>
      <c r="R652" s="8">
        <f>VLOOKUP(A652,'Absolute Total Monosaccharide C'!$E$2:$T$999,16)</f>
        <v>0.000472</v>
      </c>
      <c r="S652" s="110">
        <f>VLOOKUP(A652,'Absolute Total Monosaccharide C'!$E$2:$T$999,2)</f>
        <v>9.771</v>
      </c>
      <c r="U652" s="8">
        <f t="shared" si="1"/>
        <v>0.001793</v>
      </c>
      <c r="V652" s="2">
        <f t="shared" si="2"/>
        <v>669</v>
      </c>
      <c r="W652" s="8" t="str">
        <f t="shared" si="3"/>
        <v>#N/A</v>
      </c>
      <c r="X652" s="8" t="str">
        <f t="shared" si="4"/>
        <v>#N/A</v>
      </c>
      <c r="Y652" s="8">
        <f t="shared" si="5"/>
        <v>561</v>
      </c>
      <c r="Z652" s="8">
        <f t="shared" si="6"/>
        <v>593</v>
      </c>
      <c r="AA652" s="8" t="str">
        <f t="shared" si="7"/>
        <v>#N/A</v>
      </c>
      <c r="AB652" s="8" t="str">
        <f t="shared" si="8"/>
        <v>#N/A</v>
      </c>
    </row>
    <row r="653" hidden="1">
      <c r="A653" s="2" t="s">
        <v>1813</v>
      </c>
      <c r="B653" s="8" t="str">
        <f>VLOOKUP(A653,'Food Encyclopedia'!$C$2:$K$999,3)&amp;","&amp;VLOOKUP(A653,'Food Encyclopedia'!$C$2:$K$999,4)&amp;","&amp;VLOOKUP(A653,'Food Encyclopedia'!$C$2:$K$999,5)&amp;","&amp;VLOOKUP(A653,'Food Encyclopedia'!$C$2:$K$999,6)</f>
        <v>Soup, tomato creamy soup, NA, carton,Imagine,,Vegetables</v>
      </c>
      <c r="C653" s="8" t="str">
        <f>VLOOKUP(A653,'Food Encyclopedia'!$C$2:$K$999,6)</f>
        <v>Vegetables</v>
      </c>
      <c r="D653" s="8" t="str">
        <f>VLOOKUP(A653,'Food Encyclopedia'!$C$2:$K$999,7)</f>
        <v>Soup</v>
      </c>
      <c r="E653" s="8">
        <f>VLOOKUP(A653,'Absolute Total Monosaccharide C'!$E$2:$T$999,3)</f>
        <v>0.344587</v>
      </c>
      <c r="F653" s="8">
        <f>VLOOKUP(A653,'Absolute Total Monosaccharide C'!$E$2:$T$999,4)</f>
        <v>0.016331</v>
      </c>
      <c r="G653" s="8">
        <f>VLOOKUP(A653,'Absolute Total Monosaccharide C'!$E$2:$T$999,5)</f>
        <v>0.014635</v>
      </c>
      <c r="H653" s="8">
        <f>VLOOKUP(A653,'Absolute Total Monosaccharide C'!$E$2:$T$999,6)</f>
        <v>0.002199</v>
      </c>
      <c r="I653" s="110">
        <f>VLOOKUP(A653,'Absolute Total Monosaccharide C'!$E$2:$T$999,7)</f>
        <v>0.004669</v>
      </c>
      <c r="J653" s="8">
        <f>VLOOKUP(A653,'Absolute Total Monosaccharide C'!$E$2:$T$999,8)</f>
        <v>0.000363</v>
      </c>
      <c r="K653" s="8">
        <f>VLOOKUP(A653,'Absolute Total Monosaccharide C'!$E$2:$T$999,9)</f>
        <v>0.001218</v>
      </c>
      <c r="L653" s="111">
        <f>VLOOKUP(A653,'Absolute Total Monosaccharide C'!$E$2:$T$999,10)</f>
        <v>0.0000219</v>
      </c>
      <c r="M653" s="8">
        <f>VLOOKUP(A653,'Absolute Total Monosaccharide C'!$E$2:$T$999,11)</f>
        <v>0.015784</v>
      </c>
      <c r="N653" s="8">
        <f>VLOOKUP(A653,'Absolute Total Monosaccharide C'!$E$2:$T$999,12)</f>
        <v>0</v>
      </c>
      <c r="O653" s="8">
        <f>VLOOKUP(A653,'Absolute Total Monosaccharide C'!$E$2:$T$999,13)</f>
        <v>0</v>
      </c>
      <c r="P653" s="8">
        <f>VLOOKUP(A653,'Absolute Total Monosaccharide C'!$E$2:$T$999,14)</f>
        <v>0.004786</v>
      </c>
      <c r="Q653" s="8">
        <f>VLOOKUP(A653,'Absolute Total Monosaccharide C'!$E$2:$T$999,15)</f>
        <v>0</v>
      </c>
      <c r="R653" s="8">
        <f>VLOOKUP(A653,'Absolute Total Monosaccharide C'!$E$2:$T$999,16)</f>
        <v>0.000573</v>
      </c>
      <c r="S653" s="110">
        <f>VLOOKUP(A653,'Absolute Total Monosaccharide C'!$E$2:$T$999,2)</f>
        <v>9.812</v>
      </c>
      <c r="U653" s="8">
        <f t="shared" si="1"/>
        <v>0.006868</v>
      </c>
      <c r="V653" s="2">
        <f t="shared" si="2"/>
        <v>587</v>
      </c>
      <c r="W653" s="8" t="str">
        <f t="shared" si="3"/>
        <v>#N/A</v>
      </c>
      <c r="X653" s="8" t="str">
        <f t="shared" si="4"/>
        <v>#N/A</v>
      </c>
      <c r="Y653" s="8" t="str">
        <f t="shared" si="5"/>
        <v>#N/A</v>
      </c>
      <c r="Z653" s="8" t="str">
        <f t="shared" si="6"/>
        <v>#N/A</v>
      </c>
      <c r="AA653" s="8" t="str">
        <f t="shared" si="7"/>
        <v>#N/A</v>
      </c>
      <c r="AB653" s="8" t="str">
        <f t="shared" si="8"/>
        <v>#N/A</v>
      </c>
    </row>
    <row r="654" hidden="1">
      <c r="A654" s="2" t="s">
        <v>1816</v>
      </c>
      <c r="B654" s="8" t="str">
        <f>VLOOKUP(A654,'Food Encyclopedia'!$C$2:$K$999,3)&amp;","&amp;VLOOKUP(A654,'Food Encyclopedia'!$C$2:$K$999,4)&amp;","&amp;VLOOKUP(A654,'Food Encyclopedia'!$C$2:$K$999,5)&amp;","&amp;VLOOKUP(A654,'Food Encyclopedia'!$C$2:$K$999,6)</f>
        <v>Soup, portobello mushroom creamy soup, NA, carton,Imagine,,Vegetables</v>
      </c>
      <c r="C654" s="8" t="str">
        <f>VLOOKUP(A654,'Food Encyclopedia'!$C$2:$K$999,6)</f>
        <v>Vegetables</v>
      </c>
      <c r="D654" s="8" t="str">
        <f>VLOOKUP(A654,'Food Encyclopedia'!$C$2:$K$999,7)</f>
        <v>Soup</v>
      </c>
      <c r="E654" s="8">
        <f>VLOOKUP(A654,'Absolute Total Monosaccharide C'!$E$2:$T$999,3)</f>
        <v>0.430561</v>
      </c>
      <c r="F654" s="8">
        <f>VLOOKUP(A654,'Absolute Total Monosaccharide C'!$E$2:$T$999,4)</f>
        <v>0.013926</v>
      </c>
      <c r="G654" s="8">
        <f>VLOOKUP(A654,'Absolute Total Monosaccharide C'!$E$2:$T$999,5)</f>
        <v>0.006815</v>
      </c>
      <c r="H654" s="8">
        <f>VLOOKUP(A654,'Absolute Total Monosaccharide C'!$E$2:$T$999,6)</f>
        <v>0.000941</v>
      </c>
      <c r="I654" s="110">
        <f>VLOOKUP(A654,'Absolute Total Monosaccharide C'!$E$2:$T$999,7)</f>
        <v>0.002815</v>
      </c>
      <c r="J654" s="8">
        <f>VLOOKUP(A654,'Absolute Total Monosaccharide C'!$E$2:$T$999,8)</f>
        <v>0.000694</v>
      </c>
      <c r="K654" s="8">
        <f>VLOOKUP(A654,'Absolute Total Monosaccharide C'!$E$2:$T$999,9)</f>
        <v>0.000451</v>
      </c>
      <c r="L654" s="111">
        <f>VLOOKUP(A654,'Absolute Total Monosaccharide C'!$E$2:$T$999,10)</f>
        <v>0.0000443</v>
      </c>
      <c r="M654" s="8">
        <f>VLOOKUP(A654,'Absolute Total Monosaccharide C'!$E$2:$T$999,11)</f>
        <v>0.004667</v>
      </c>
      <c r="N654" s="8">
        <f>VLOOKUP(A654,'Absolute Total Monosaccharide C'!$E$2:$T$999,12)</f>
        <v>0</v>
      </c>
      <c r="O654" s="8">
        <f>VLOOKUP(A654,'Absolute Total Monosaccharide C'!$E$2:$T$999,13)</f>
        <v>0</v>
      </c>
      <c r="P654" s="8">
        <f>VLOOKUP(A654,'Absolute Total Monosaccharide C'!$E$2:$T$999,14)</f>
        <v>0.000544</v>
      </c>
      <c r="Q654" s="8">
        <f>VLOOKUP(A654,'Absolute Total Monosaccharide C'!$E$2:$T$999,15)</f>
        <v>0</v>
      </c>
      <c r="R654" s="8">
        <f>VLOOKUP(A654,'Absolute Total Monosaccharide C'!$E$2:$T$999,16)</f>
        <v>0.000375</v>
      </c>
      <c r="S654" s="110">
        <f>VLOOKUP(A654,'Absolute Total Monosaccharide C'!$E$2:$T$999,2)</f>
        <v>10.182</v>
      </c>
      <c r="U654" s="8">
        <f t="shared" si="1"/>
        <v>0.003756</v>
      </c>
      <c r="V654" s="2">
        <f t="shared" si="2"/>
        <v>639</v>
      </c>
      <c r="W654" s="8" t="str">
        <f t="shared" si="3"/>
        <v>#N/A</v>
      </c>
      <c r="X654" s="8" t="str">
        <f t="shared" si="4"/>
        <v>#N/A</v>
      </c>
      <c r="Y654" s="8" t="str">
        <f t="shared" si="5"/>
        <v>#N/A</v>
      </c>
      <c r="Z654" s="8" t="str">
        <f t="shared" si="6"/>
        <v>#N/A</v>
      </c>
      <c r="AA654" s="8" t="str">
        <f t="shared" si="7"/>
        <v>#N/A</v>
      </c>
      <c r="AB654" s="8" t="str">
        <f t="shared" si="8"/>
        <v>#N/A</v>
      </c>
    </row>
    <row r="655" hidden="1">
      <c r="A655" s="2" t="s">
        <v>1819</v>
      </c>
      <c r="B655" s="8" t="str">
        <f>VLOOKUP(A655,'Food Encyclopedia'!$C$2:$K$999,3)&amp;","&amp;VLOOKUP(A655,'Food Encyclopedia'!$C$2:$K$999,4)&amp;","&amp;VLOOKUP(A655,'Food Encyclopedia'!$C$2:$K$999,5)&amp;","&amp;VLOOKUP(A655,'Food Encyclopedia'!$C$2:$K$999,6)</f>
        <v>Soup, Garden tomato creamy soup, NA, carton,Imagine,,Vegetables</v>
      </c>
      <c r="C655" s="8" t="str">
        <f>VLOOKUP(A655,'Food Encyclopedia'!$C$2:$K$999,6)</f>
        <v>Vegetables</v>
      </c>
      <c r="D655" s="8" t="str">
        <f>VLOOKUP(A655,'Food Encyclopedia'!$C$2:$K$999,7)</f>
        <v>Soup</v>
      </c>
      <c r="E655" s="8">
        <f>VLOOKUP(A655,'Absolute Total Monosaccharide C'!$E$2:$T$999,3)</f>
        <v>0.301507</v>
      </c>
      <c r="F655" s="8">
        <f>VLOOKUP(A655,'Absolute Total Monosaccharide C'!$E$2:$T$999,4)</f>
        <v>0.01426</v>
      </c>
      <c r="G655" s="8">
        <f>VLOOKUP(A655,'Absolute Total Monosaccharide C'!$E$2:$T$999,5)</f>
        <v>0.007726</v>
      </c>
      <c r="H655" s="8">
        <f>VLOOKUP(A655,'Absolute Total Monosaccharide C'!$E$2:$T$999,6)</f>
        <v>0.001854</v>
      </c>
      <c r="I655" s="110">
        <f>VLOOKUP(A655,'Absolute Total Monosaccharide C'!$E$2:$T$999,7)</f>
        <v>0.004593</v>
      </c>
      <c r="J655" s="8">
        <f>VLOOKUP(A655,'Absolute Total Monosaccharide C'!$E$2:$T$999,8)</f>
        <v>0.000402</v>
      </c>
      <c r="K655" s="8">
        <f>VLOOKUP(A655,'Absolute Total Monosaccharide C'!$E$2:$T$999,9)</f>
        <v>0.001191</v>
      </c>
      <c r="L655" s="111">
        <f>VLOOKUP(A655,'Absolute Total Monosaccharide C'!$E$2:$T$999,10)</f>
        <v>0.000091</v>
      </c>
      <c r="M655" s="8">
        <f>VLOOKUP(A655,'Absolute Total Monosaccharide C'!$E$2:$T$999,11)</f>
        <v>0.01644</v>
      </c>
      <c r="N655" s="8">
        <f>VLOOKUP(A655,'Absolute Total Monosaccharide C'!$E$2:$T$999,12)</f>
        <v>0</v>
      </c>
      <c r="O655" s="8">
        <f>VLOOKUP(A655,'Absolute Total Monosaccharide C'!$E$2:$T$999,13)</f>
        <v>0</v>
      </c>
      <c r="P655" s="8">
        <f>VLOOKUP(A655,'Absolute Total Monosaccharide C'!$E$2:$T$999,14)</f>
        <v>0.002395</v>
      </c>
      <c r="Q655" s="8">
        <f>VLOOKUP(A655,'Absolute Total Monosaccharide C'!$E$2:$T$999,15)</f>
        <v>0</v>
      </c>
      <c r="R655" s="8">
        <f>VLOOKUP(A655,'Absolute Total Monosaccharide C'!$E$2:$T$999,16)</f>
        <v>0.000458</v>
      </c>
      <c r="S655" s="110">
        <f>VLOOKUP(A655,'Absolute Total Monosaccharide C'!$E$2:$T$999,2)</f>
        <v>10.335</v>
      </c>
      <c r="U655" s="8">
        <f t="shared" si="1"/>
        <v>0.006447</v>
      </c>
      <c r="V655" s="2">
        <f t="shared" si="2"/>
        <v>593</v>
      </c>
      <c r="W655" s="8" t="str">
        <f t="shared" si="3"/>
        <v>#N/A</v>
      </c>
      <c r="X655" s="8" t="str">
        <f t="shared" si="4"/>
        <v>#N/A</v>
      </c>
      <c r="Y655" s="8" t="str">
        <f t="shared" si="5"/>
        <v>#N/A</v>
      </c>
      <c r="Z655" s="8" t="str">
        <f t="shared" si="6"/>
        <v>#N/A</v>
      </c>
      <c r="AA655" s="8" t="str">
        <f t="shared" si="7"/>
        <v>#N/A</v>
      </c>
      <c r="AB655" s="8" t="str">
        <f t="shared" si="8"/>
        <v>#N/A</v>
      </c>
    </row>
    <row r="656" hidden="1">
      <c r="A656" s="2" t="s">
        <v>1821</v>
      </c>
      <c r="B656" s="8" t="str">
        <f>VLOOKUP(A656,'Food Encyclopedia'!$C$2:$K$999,3)&amp;","&amp;VLOOKUP(A656,'Food Encyclopedia'!$C$2:$K$999,4)&amp;","&amp;VLOOKUP(A656,'Food Encyclopedia'!$C$2:$K$999,5)&amp;","&amp;VLOOKUP(A656,'Food Encyclopedia'!$C$2:$K$999,6)</f>
        <v>Soup, Butternut squash creamy soup, NA, carton,Imagine,,Vegetables</v>
      </c>
      <c r="C656" s="8" t="str">
        <f>VLOOKUP(A656,'Food Encyclopedia'!$C$2:$K$999,6)</f>
        <v>Vegetables</v>
      </c>
      <c r="D656" s="8" t="str">
        <f>VLOOKUP(A656,'Food Encyclopedia'!$C$2:$K$999,7)</f>
        <v>Soup</v>
      </c>
      <c r="E656" s="8">
        <f>VLOOKUP(A656,'Absolute Total Monosaccharide C'!$E$2:$T$999,3)</f>
        <v>0.347648</v>
      </c>
      <c r="F656" s="8">
        <f>VLOOKUP(A656,'Absolute Total Monosaccharide C'!$E$2:$T$999,4)</f>
        <v>0.015717</v>
      </c>
      <c r="G656" s="8">
        <f>VLOOKUP(A656,'Absolute Total Monosaccharide C'!$E$2:$T$999,5)</f>
        <v>0.005094</v>
      </c>
      <c r="H656" s="8">
        <f>VLOOKUP(A656,'Absolute Total Monosaccharide C'!$E$2:$T$999,6)</f>
        <v>0.001504</v>
      </c>
      <c r="I656" s="110">
        <f>VLOOKUP(A656,'Absolute Total Monosaccharide C'!$E$2:$T$999,7)</f>
        <v>0.003805</v>
      </c>
      <c r="J656" s="8">
        <f>VLOOKUP(A656,'Absolute Total Monosaccharide C'!$E$2:$T$999,8)</f>
        <v>0.000932</v>
      </c>
      <c r="K656" s="8">
        <f>VLOOKUP(A656,'Absolute Total Monosaccharide C'!$E$2:$T$999,9)</f>
        <v>0.001517</v>
      </c>
      <c r="L656" s="111">
        <f>VLOOKUP(A656,'Absolute Total Monosaccharide C'!$E$2:$T$999,10)</f>
        <v>0.0000687</v>
      </c>
      <c r="M656" s="8">
        <f>VLOOKUP(A656,'Absolute Total Monosaccharide C'!$E$2:$T$999,11)</f>
        <v>0.015313</v>
      </c>
      <c r="N656" s="8">
        <f>VLOOKUP(A656,'Absolute Total Monosaccharide C'!$E$2:$T$999,12)</f>
        <v>0</v>
      </c>
      <c r="O656" s="8">
        <f>VLOOKUP(A656,'Absolute Total Monosaccharide C'!$E$2:$T$999,13)</f>
        <v>0</v>
      </c>
      <c r="P656" s="8">
        <f>VLOOKUP(A656,'Absolute Total Monosaccharide C'!$E$2:$T$999,14)</f>
        <v>0.001547</v>
      </c>
      <c r="Q656" s="8">
        <f>VLOOKUP(A656,'Absolute Total Monosaccharide C'!$E$2:$T$999,15)</f>
        <v>0</v>
      </c>
      <c r="R656" s="8">
        <f>VLOOKUP(A656,'Absolute Total Monosaccharide C'!$E$2:$T$999,16)</f>
        <v>0.000357</v>
      </c>
      <c r="S656" s="110">
        <f>VLOOKUP(A656,'Absolute Total Monosaccharide C'!$E$2:$T$999,2)</f>
        <v>10.358</v>
      </c>
      <c r="U656" s="8">
        <f t="shared" si="1"/>
        <v>0.005309</v>
      </c>
      <c r="V656" s="2">
        <f t="shared" si="2"/>
        <v>609</v>
      </c>
      <c r="W656" s="8" t="str">
        <f t="shared" si="3"/>
        <v>#N/A</v>
      </c>
      <c r="X656" s="8" t="str">
        <f t="shared" si="4"/>
        <v>#N/A</v>
      </c>
      <c r="Y656" s="8" t="str">
        <f t="shared" si="5"/>
        <v>#N/A</v>
      </c>
      <c r="Z656" s="8" t="str">
        <f t="shared" si="6"/>
        <v>#N/A</v>
      </c>
      <c r="AA656" s="8" t="str">
        <f t="shared" si="7"/>
        <v>#N/A</v>
      </c>
      <c r="AB656" s="8" t="str">
        <f t="shared" si="8"/>
        <v>#N/A</v>
      </c>
    </row>
    <row r="657" hidden="1">
      <c r="A657" s="2" t="s">
        <v>1823</v>
      </c>
      <c r="B657" s="8" t="str">
        <f>VLOOKUP(A657,'Food Encyclopedia'!$C$2:$K$999,3)&amp;","&amp;VLOOKUP(A657,'Food Encyclopedia'!$C$2:$K$999,4)&amp;","&amp;VLOOKUP(A657,'Food Encyclopedia'!$C$2:$K$999,5)&amp;","&amp;VLOOKUP(A657,'Food Encyclopedia'!$C$2:$K$999,6)</f>
        <v>Soup, Butternut squash creamy soup (light in sodium), NA, carton,Imagine,,Vegetables</v>
      </c>
      <c r="C657" s="8" t="str">
        <f>VLOOKUP(A657,'Food Encyclopedia'!$C$2:$K$999,6)</f>
        <v>Vegetables</v>
      </c>
      <c r="D657" s="8" t="str">
        <f>VLOOKUP(A657,'Food Encyclopedia'!$C$2:$K$999,7)</f>
        <v>Soup</v>
      </c>
      <c r="E657" s="8">
        <f>VLOOKUP(A657,'Absolute Total Monosaccharide C'!$E$2:$T$999,3)</f>
        <v>0.286036</v>
      </c>
      <c r="F657" s="8">
        <f>VLOOKUP(A657,'Absolute Total Monosaccharide C'!$E$2:$T$999,4)</f>
        <v>0.014879</v>
      </c>
      <c r="G657" s="8">
        <f>VLOOKUP(A657,'Absolute Total Monosaccharide C'!$E$2:$T$999,5)</f>
        <v>0.001383</v>
      </c>
      <c r="H657" s="8">
        <f>VLOOKUP(A657,'Absolute Total Monosaccharide C'!$E$2:$T$999,6)</f>
        <v>0.003262</v>
      </c>
      <c r="I657" s="110">
        <f>VLOOKUP(A657,'Absolute Total Monosaccharide C'!$E$2:$T$999,7)</f>
        <v>0.003693</v>
      </c>
      <c r="J657" s="8">
        <f>VLOOKUP(A657,'Absolute Total Monosaccharide C'!$E$2:$T$999,8)</f>
        <v>0.001215</v>
      </c>
      <c r="K657" s="8">
        <f>VLOOKUP(A657,'Absolute Total Monosaccharide C'!$E$2:$T$999,9)</f>
        <v>0.001748</v>
      </c>
      <c r="L657" s="111">
        <f>VLOOKUP(A657,'Absolute Total Monosaccharide C'!$E$2:$T$999,10)</f>
        <v>0.0000551</v>
      </c>
      <c r="M657" s="8">
        <f>VLOOKUP(A657,'Absolute Total Monosaccharide C'!$E$2:$T$999,11)</f>
        <v>0.012105</v>
      </c>
      <c r="N657" s="8">
        <f>VLOOKUP(A657,'Absolute Total Monosaccharide C'!$E$2:$T$999,12)</f>
        <v>0</v>
      </c>
      <c r="O657" s="8">
        <f>VLOOKUP(A657,'Absolute Total Monosaccharide C'!$E$2:$T$999,13)</f>
        <v>0</v>
      </c>
      <c r="P657" s="8">
        <f>VLOOKUP(A657,'Absolute Total Monosaccharide C'!$E$2:$T$999,14)</f>
        <v>0.004249</v>
      </c>
      <c r="Q657" s="8">
        <f>VLOOKUP(A657,'Absolute Total Monosaccharide C'!$E$2:$T$999,15)</f>
        <v>0</v>
      </c>
      <c r="R657" s="8">
        <f>VLOOKUP(A657,'Absolute Total Monosaccharide C'!$E$2:$T$999,16)</f>
        <v>0.000299</v>
      </c>
      <c r="S657" s="110">
        <f>VLOOKUP(A657,'Absolute Total Monosaccharide C'!$E$2:$T$999,2)</f>
        <v>10.279</v>
      </c>
      <c r="U657" s="8">
        <f t="shared" si="1"/>
        <v>0.006955</v>
      </c>
      <c r="V657" s="2">
        <f t="shared" si="2"/>
        <v>583</v>
      </c>
      <c r="W657" s="8" t="str">
        <f t="shared" si="3"/>
        <v>#N/A</v>
      </c>
      <c r="X657" s="8" t="str">
        <f t="shared" si="4"/>
        <v>#N/A</v>
      </c>
      <c r="Y657" s="8" t="str">
        <f t="shared" si="5"/>
        <v>#N/A</v>
      </c>
      <c r="Z657" s="8" t="str">
        <f t="shared" si="6"/>
        <v>#N/A</v>
      </c>
      <c r="AA657" s="8" t="str">
        <f t="shared" si="7"/>
        <v>#N/A</v>
      </c>
      <c r="AB657" s="8" t="str">
        <f t="shared" si="8"/>
        <v>#N/A</v>
      </c>
    </row>
    <row r="658" hidden="1">
      <c r="A658" s="2" t="s">
        <v>1825</v>
      </c>
      <c r="B658" s="8" t="str">
        <f>VLOOKUP(A658,'Food Encyclopedia'!$C$2:$K$999,3)&amp;","&amp;VLOOKUP(A658,'Food Encyclopedia'!$C$2:$K$999,4)&amp;","&amp;VLOOKUP(A658,'Food Encyclopedia'!$C$2:$K$999,5)&amp;","&amp;VLOOKUP(A658,'Food Encyclopedia'!$C$2:$K$999,6)</f>
        <v>Soup, tomato basil creamy soup, NA, carton,Imagine,,Vegetables</v>
      </c>
      <c r="C658" s="8" t="str">
        <f>VLOOKUP(A658,'Food Encyclopedia'!$C$2:$K$999,6)</f>
        <v>Vegetables</v>
      </c>
      <c r="D658" s="8" t="str">
        <f>VLOOKUP(A658,'Food Encyclopedia'!$C$2:$K$999,7)</f>
        <v>Soup</v>
      </c>
      <c r="E658" s="8">
        <f>VLOOKUP(A658,'Absolute Total Monosaccharide C'!$E$2:$T$999,3)</f>
        <v>0.301174</v>
      </c>
      <c r="F658" s="8">
        <f>VLOOKUP(A658,'Absolute Total Monosaccharide C'!$E$2:$T$999,4)</f>
        <v>0.012661</v>
      </c>
      <c r="G658" s="8">
        <f>VLOOKUP(A658,'Absolute Total Monosaccharide C'!$E$2:$T$999,5)</f>
        <v>0.003484</v>
      </c>
      <c r="H658" s="8">
        <f>VLOOKUP(A658,'Absolute Total Monosaccharide C'!$E$2:$T$999,6)</f>
        <v>0.00262</v>
      </c>
      <c r="I658" s="110">
        <f>VLOOKUP(A658,'Absolute Total Monosaccharide C'!$E$2:$T$999,7)</f>
        <v>0.004149</v>
      </c>
      <c r="J658" s="8">
        <f>VLOOKUP(A658,'Absolute Total Monosaccharide C'!$E$2:$T$999,8)</f>
        <v>0.001047</v>
      </c>
      <c r="K658" s="8">
        <f>VLOOKUP(A658,'Absolute Total Monosaccharide C'!$E$2:$T$999,9)</f>
        <v>0.001418</v>
      </c>
      <c r="L658" s="111">
        <f>VLOOKUP(A658,'Absolute Total Monosaccharide C'!$E$2:$T$999,10)</f>
        <v>0.0000783</v>
      </c>
      <c r="M658" s="8">
        <f>VLOOKUP(A658,'Absolute Total Monosaccharide C'!$E$2:$T$999,11)</f>
        <v>0.015272</v>
      </c>
      <c r="N658" s="8">
        <f>VLOOKUP(A658,'Absolute Total Monosaccharide C'!$E$2:$T$999,12)</f>
        <v>0</v>
      </c>
      <c r="O658" s="8">
        <f>VLOOKUP(A658,'Absolute Total Monosaccharide C'!$E$2:$T$999,13)</f>
        <v>0</v>
      </c>
      <c r="P658" s="8">
        <f>VLOOKUP(A658,'Absolute Total Monosaccharide C'!$E$2:$T$999,14)</f>
        <v>0.002921</v>
      </c>
      <c r="Q658" s="8">
        <f>VLOOKUP(A658,'Absolute Total Monosaccharide C'!$E$2:$T$999,15)</f>
        <v>0</v>
      </c>
      <c r="R658" s="8">
        <f>VLOOKUP(A658,'Absolute Total Monosaccharide C'!$E$2:$T$999,16)</f>
        <v>0.000301</v>
      </c>
      <c r="S658" s="110">
        <f>VLOOKUP(A658,'Absolute Total Monosaccharide C'!$E$2:$T$999,2)</f>
        <v>10.29</v>
      </c>
      <c r="U658" s="8">
        <f t="shared" si="1"/>
        <v>0.006769</v>
      </c>
      <c r="V658" s="2">
        <f t="shared" si="2"/>
        <v>588</v>
      </c>
      <c r="W658" s="8" t="str">
        <f t="shared" si="3"/>
        <v>#N/A</v>
      </c>
      <c r="X658" s="8">
        <f t="shared" si="4"/>
        <v>491</v>
      </c>
      <c r="Y658" s="8" t="str">
        <f t="shared" si="5"/>
        <v>#N/A</v>
      </c>
      <c r="Z658" s="8" t="str">
        <f t="shared" si="6"/>
        <v>#N/A</v>
      </c>
      <c r="AA658" s="8" t="str">
        <f t="shared" si="7"/>
        <v>#N/A</v>
      </c>
      <c r="AB658" s="8" t="str">
        <f t="shared" si="8"/>
        <v>#N/A</v>
      </c>
    </row>
    <row r="659" hidden="1">
      <c r="A659" s="2" t="s">
        <v>1827</v>
      </c>
      <c r="B659" s="8" t="str">
        <f>VLOOKUP(A659,'Food Encyclopedia'!$C$2:$K$999,3)&amp;","&amp;VLOOKUP(A659,'Food Encyclopedia'!$C$2:$K$999,4)&amp;","&amp;VLOOKUP(A659,'Food Encyclopedia'!$C$2:$K$999,5)&amp;","&amp;VLOOKUP(A659,'Food Encyclopedia'!$C$2:$K$999,6)</f>
        <v>Soup, Potato leak creamy soup, NA, carton,Imagine,,Vegetables</v>
      </c>
      <c r="C659" s="8" t="str">
        <f>VLOOKUP(A659,'Food Encyclopedia'!$C$2:$K$999,6)</f>
        <v>Vegetables</v>
      </c>
      <c r="D659" s="8" t="str">
        <f>VLOOKUP(A659,'Food Encyclopedia'!$C$2:$K$999,7)</f>
        <v>Soup</v>
      </c>
      <c r="E659" s="8">
        <f>VLOOKUP(A659,'Absolute Total Monosaccharide C'!$E$2:$T$999,3)</f>
        <v>0.451341</v>
      </c>
      <c r="F659" s="8">
        <f>VLOOKUP(A659,'Absolute Total Monosaccharide C'!$E$2:$T$999,4)</f>
        <v>0.018354</v>
      </c>
      <c r="G659" s="111">
        <f>VLOOKUP(A659,'Absolute Total Monosaccharide C'!$E$2:$T$999,5)</f>
        <v>0.00000574</v>
      </c>
      <c r="H659" s="8">
        <f>VLOOKUP(A659,'Absolute Total Monosaccharide C'!$E$2:$T$999,6)</f>
        <v>0.000687</v>
      </c>
      <c r="I659" s="110">
        <f>VLOOKUP(A659,'Absolute Total Monosaccharide C'!$E$2:$T$999,7)</f>
        <v>0.003356</v>
      </c>
      <c r="J659" s="8">
        <f>VLOOKUP(A659,'Absolute Total Monosaccharide C'!$E$2:$T$999,8)</f>
        <v>0.000799</v>
      </c>
      <c r="K659" s="8">
        <f>VLOOKUP(A659,'Absolute Total Monosaccharide C'!$E$2:$T$999,9)</f>
        <v>0.000583</v>
      </c>
      <c r="L659" s="8">
        <f>VLOOKUP(A659,'Absolute Total Monosaccharide C'!$E$2:$T$999,10)</f>
        <v>0.000103</v>
      </c>
      <c r="M659" s="8">
        <f>VLOOKUP(A659,'Absolute Total Monosaccharide C'!$E$2:$T$999,11)</f>
        <v>0.005786</v>
      </c>
      <c r="N659" s="8">
        <f>VLOOKUP(A659,'Absolute Total Monosaccharide C'!$E$2:$T$999,12)</f>
        <v>0</v>
      </c>
      <c r="O659" s="8">
        <f>VLOOKUP(A659,'Absolute Total Monosaccharide C'!$E$2:$T$999,13)</f>
        <v>0</v>
      </c>
      <c r="P659" s="8">
        <f>VLOOKUP(A659,'Absolute Total Monosaccharide C'!$E$2:$T$999,14)</f>
        <v>0</v>
      </c>
      <c r="Q659" s="8">
        <f>VLOOKUP(A659,'Absolute Total Monosaccharide C'!$E$2:$T$999,15)</f>
        <v>0</v>
      </c>
      <c r="R659" s="8">
        <f>VLOOKUP(A659,'Absolute Total Monosaccharide C'!$E$2:$T$999,16)</f>
        <v>0.000281</v>
      </c>
      <c r="S659" s="110">
        <f>VLOOKUP(A659,'Absolute Total Monosaccharide C'!$E$2:$T$999,2)</f>
        <v>9.939</v>
      </c>
      <c r="U659" s="8">
        <f t="shared" si="1"/>
        <v>0.004043</v>
      </c>
      <c r="V659" s="2">
        <f t="shared" si="2"/>
        <v>634</v>
      </c>
      <c r="W659" s="8" t="str">
        <f t="shared" si="3"/>
        <v>#N/A</v>
      </c>
      <c r="X659" s="8" t="str">
        <f t="shared" si="4"/>
        <v>#N/A</v>
      </c>
      <c r="Y659" s="8" t="str">
        <f t="shared" si="5"/>
        <v>#N/A</v>
      </c>
      <c r="Z659" s="8" t="str">
        <f t="shared" si="6"/>
        <v>#N/A</v>
      </c>
      <c r="AA659" s="8" t="str">
        <f t="shared" si="7"/>
        <v>#N/A</v>
      </c>
      <c r="AB659" s="8" t="str">
        <f t="shared" si="8"/>
        <v>#N/A</v>
      </c>
    </row>
    <row r="660" hidden="1">
      <c r="A660" s="2" t="s">
        <v>1829</v>
      </c>
      <c r="B660" s="8" t="str">
        <f>VLOOKUP(A660,'Food Encyclopedia'!$C$2:$K$999,3)&amp;","&amp;VLOOKUP(A660,'Food Encyclopedia'!$C$2:$K$999,4)&amp;","&amp;VLOOKUP(A660,'Food Encyclopedia'!$C$2:$K$999,5)&amp;","&amp;VLOOKUP(A660,'Food Encyclopedia'!$C$2:$K$999,6)</f>
        <v>Soup, Broccoli creamy soup, NA, carton,Imagine,,Vegetables</v>
      </c>
      <c r="C660" s="8" t="str">
        <f>VLOOKUP(A660,'Food Encyclopedia'!$C$2:$K$999,6)</f>
        <v>Vegetables</v>
      </c>
      <c r="D660" s="8" t="str">
        <f>VLOOKUP(A660,'Food Encyclopedia'!$C$2:$K$999,7)</f>
        <v>Soup</v>
      </c>
      <c r="E660" s="8">
        <f>VLOOKUP(A660,'Absolute Total Monosaccharide C'!$E$2:$T$999,3)</f>
        <v>0.403941</v>
      </c>
      <c r="F660" s="8">
        <f>VLOOKUP(A660,'Absolute Total Monosaccharide C'!$E$2:$T$999,4)</f>
        <v>0.018598</v>
      </c>
      <c r="G660" s="8">
        <f>VLOOKUP(A660,'Absolute Total Monosaccharide C'!$E$2:$T$999,5)</f>
        <v>0.002354</v>
      </c>
      <c r="H660" s="8">
        <f>VLOOKUP(A660,'Absolute Total Monosaccharide C'!$E$2:$T$999,6)</f>
        <v>0.001606</v>
      </c>
      <c r="I660" s="110">
        <f>VLOOKUP(A660,'Absolute Total Monosaccharide C'!$E$2:$T$999,7)</f>
        <v>0.011126</v>
      </c>
      <c r="J660" s="8">
        <f>VLOOKUP(A660,'Absolute Total Monosaccharide C'!$E$2:$T$999,8)</f>
        <v>0.000994</v>
      </c>
      <c r="K660" s="8">
        <f>VLOOKUP(A660,'Absolute Total Monosaccharide C'!$E$2:$T$999,9)</f>
        <v>0.001788</v>
      </c>
      <c r="L660" s="8">
        <f>VLOOKUP(A660,'Absolute Total Monosaccharide C'!$E$2:$T$999,10)</f>
        <v>0.000101</v>
      </c>
      <c r="M660" s="8">
        <f>VLOOKUP(A660,'Absolute Total Monosaccharide C'!$E$2:$T$999,11)</f>
        <v>0.011838</v>
      </c>
      <c r="N660" s="8">
        <f>VLOOKUP(A660,'Absolute Total Monosaccharide C'!$E$2:$T$999,12)</f>
        <v>0</v>
      </c>
      <c r="O660" s="8">
        <f>VLOOKUP(A660,'Absolute Total Monosaccharide C'!$E$2:$T$999,13)</f>
        <v>0</v>
      </c>
      <c r="P660" s="8">
        <f>VLOOKUP(A660,'Absolute Total Monosaccharide C'!$E$2:$T$999,14)</f>
        <v>0.001338</v>
      </c>
      <c r="Q660" s="8">
        <f>VLOOKUP(A660,'Absolute Total Monosaccharide C'!$E$2:$T$999,15)</f>
        <v>0</v>
      </c>
      <c r="R660" s="8">
        <f>VLOOKUP(A660,'Absolute Total Monosaccharide C'!$E$2:$T$999,16)</f>
        <v>0.000638</v>
      </c>
      <c r="S660" s="110">
        <f>VLOOKUP(A660,'Absolute Total Monosaccharide C'!$E$2:$T$999,2)</f>
        <v>9.954</v>
      </c>
      <c r="U660" s="8">
        <f t="shared" si="1"/>
        <v>0.012732</v>
      </c>
      <c r="V660" s="2">
        <f t="shared" si="2"/>
        <v>464</v>
      </c>
      <c r="W660" s="8" t="str">
        <f t="shared" si="3"/>
        <v>#N/A</v>
      </c>
      <c r="X660" s="8" t="str">
        <f t="shared" si="4"/>
        <v>#N/A</v>
      </c>
      <c r="Y660" s="8" t="str">
        <f t="shared" si="5"/>
        <v>#N/A</v>
      </c>
      <c r="Z660" s="8" t="str">
        <f t="shared" si="6"/>
        <v>#N/A</v>
      </c>
      <c r="AA660" s="8" t="str">
        <f t="shared" si="7"/>
        <v>#N/A</v>
      </c>
      <c r="AB660" s="8" t="str">
        <f t="shared" si="8"/>
        <v>#N/A</v>
      </c>
    </row>
    <row r="661" hidden="1">
      <c r="A661" s="2" t="s">
        <v>1831</v>
      </c>
      <c r="B661" s="8" t="str">
        <f>VLOOKUP(A661,'Food Encyclopedia'!$C$2:$K$999,3)&amp;","&amp;VLOOKUP(A661,'Food Encyclopedia'!$C$2:$K$999,4)&amp;","&amp;VLOOKUP(A661,'Food Encyclopedia'!$C$2:$K$999,5)&amp;","&amp;VLOOKUP(A661,'Food Encyclopedia'!$C$2:$K$999,6)</f>
        <v>Soup, Super greens creamy soup, NA, carton,Imagine,,Vegetables</v>
      </c>
      <c r="C661" s="8" t="str">
        <f>VLOOKUP(A661,'Food Encyclopedia'!$C$2:$K$999,6)</f>
        <v>Vegetables</v>
      </c>
      <c r="D661" s="8" t="str">
        <f>VLOOKUP(A661,'Food Encyclopedia'!$C$2:$K$999,7)</f>
        <v>Soup</v>
      </c>
      <c r="E661" s="8">
        <f>VLOOKUP(A661,'Absolute Total Monosaccharide C'!$E$2:$T$999,3)</f>
        <v>0.286121</v>
      </c>
      <c r="F661" s="8">
        <f>VLOOKUP(A661,'Absolute Total Monosaccharide C'!$E$2:$T$999,4)</f>
        <v>0.016409</v>
      </c>
      <c r="G661" s="8">
        <f>VLOOKUP(A661,'Absolute Total Monosaccharide C'!$E$2:$T$999,5)</f>
        <v>0.007189</v>
      </c>
      <c r="H661" s="8">
        <f>VLOOKUP(A661,'Absolute Total Monosaccharide C'!$E$2:$T$999,6)</f>
        <v>0.002376</v>
      </c>
      <c r="I661" s="110">
        <f>VLOOKUP(A661,'Absolute Total Monosaccharide C'!$E$2:$T$999,7)</f>
        <v>0.013662</v>
      </c>
      <c r="J661" s="8">
        <f>VLOOKUP(A661,'Absolute Total Monosaccharide C'!$E$2:$T$999,8)</f>
        <v>0.001229</v>
      </c>
      <c r="K661" s="8">
        <f>VLOOKUP(A661,'Absolute Total Monosaccharide C'!$E$2:$T$999,9)</f>
        <v>0.001731</v>
      </c>
      <c r="L661" s="111">
        <f>VLOOKUP(A661,'Absolute Total Monosaccharide C'!$E$2:$T$999,10)</f>
        <v>0.0000567</v>
      </c>
      <c r="M661" s="8">
        <f>VLOOKUP(A661,'Absolute Total Monosaccharide C'!$E$2:$T$999,11)</f>
        <v>0.012446</v>
      </c>
      <c r="N661" s="8">
        <f>VLOOKUP(A661,'Absolute Total Monosaccharide C'!$E$2:$T$999,12)</f>
        <v>0</v>
      </c>
      <c r="O661" s="8">
        <f>VLOOKUP(A661,'Absolute Total Monosaccharide C'!$E$2:$T$999,13)</f>
        <v>0</v>
      </c>
      <c r="P661" s="8">
        <f>VLOOKUP(A661,'Absolute Total Monosaccharide C'!$E$2:$T$999,14)</f>
        <v>0.001081</v>
      </c>
      <c r="Q661" s="8">
        <f>VLOOKUP(A661,'Absolute Total Monosaccharide C'!$E$2:$T$999,15)</f>
        <v>0</v>
      </c>
      <c r="R661" s="8">
        <f>VLOOKUP(A661,'Absolute Total Monosaccharide C'!$E$2:$T$999,16)</f>
        <v>0.000791</v>
      </c>
      <c r="S661" s="110">
        <f>VLOOKUP(A661,'Absolute Total Monosaccharide C'!$E$2:$T$999,2)</f>
        <v>10.306</v>
      </c>
      <c r="U661" s="8">
        <f t="shared" si="1"/>
        <v>0.016038</v>
      </c>
      <c r="V661" s="2">
        <f t="shared" si="2"/>
        <v>402</v>
      </c>
      <c r="W661" s="8" t="str">
        <f t="shared" si="3"/>
        <v>#N/A</v>
      </c>
      <c r="X661" s="8" t="str">
        <f t="shared" si="4"/>
        <v>#N/A</v>
      </c>
      <c r="Y661" s="8" t="str">
        <f t="shared" si="5"/>
        <v>#N/A</v>
      </c>
      <c r="Z661" s="8">
        <f t="shared" si="6"/>
        <v>156</v>
      </c>
      <c r="AA661" s="8" t="str">
        <f t="shared" si="7"/>
        <v>#N/A</v>
      </c>
      <c r="AB661" s="8" t="str">
        <f t="shared" si="8"/>
        <v>#N/A</v>
      </c>
    </row>
    <row r="662" hidden="1">
      <c r="A662" s="2" t="s">
        <v>1833</v>
      </c>
      <c r="B662" s="8" t="str">
        <f>VLOOKUP(A662,'Food Encyclopedia'!$C$2:$K$999,3)&amp;","&amp;VLOOKUP(A662,'Food Encyclopedia'!$C$2:$K$999,4)&amp;","&amp;VLOOKUP(A662,'Food Encyclopedia'!$C$2:$K$999,5)&amp;","&amp;VLOOKUP(A662,'Food Encyclopedia'!$C$2:$K$999,6)</f>
        <v>Soup, Vegan black bean &amp; lime soup, NA, cup,Dr. McDougal,,Beans, Peas, Legumes, Nuts, Seeds</v>
      </c>
      <c r="C662" s="8" t="str">
        <f>VLOOKUP(A662,'Food Encyclopedia'!$C$2:$K$999,6)</f>
        <v>Beans, Peas, Legumes, Nuts, Seeds</v>
      </c>
      <c r="D662" s="8" t="str">
        <f>VLOOKUP(A662,'Food Encyclopedia'!$C$2:$K$999,7)</f>
        <v>Soup</v>
      </c>
      <c r="E662" s="8">
        <f>VLOOKUP(A662,'Absolute Total Monosaccharide C'!$E$2:$T$999,3)</f>
        <v>0.461514</v>
      </c>
      <c r="F662" s="8">
        <f>VLOOKUP(A662,'Absolute Total Monosaccharide C'!$E$2:$T$999,4)</f>
        <v>0.030199</v>
      </c>
      <c r="G662" s="8">
        <f>VLOOKUP(A662,'Absolute Total Monosaccharide C'!$E$2:$T$999,5)</f>
        <v>0.004328</v>
      </c>
      <c r="H662" s="8">
        <f>VLOOKUP(A662,'Absolute Total Monosaccharide C'!$E$2:$T$999,6)</f>
        <v>0.007991</v>
      </c>
      <c r="I662" s="110">
        <f>VLOOKUP(A662,'Absolute Total Monosaccharide C'!$E$2:$T$999,7)</f>
        <v>0.049488</v>
      </c>
      <c r="J662" s="8">
        <f>VLOOKUP(A662,'Absolute Total Monosaccharide C'!$E$2:$T$999,8)</f>
        <v>0.002779</v>
      </c>
      <c r="K662" s="8">
        <f>VLOOKUP(A662,'Absolute Total Monosaccharide C'!$E$2:$T$999,9)</f>
        <v>0.001892</v>
      </c>
      <c r="L662" s="8">
        <f>VLOOKUP(A662,'Absolute Total Monosaccharide C'!$E$2:$T$999,10)</f>
        <v>0.000251</v>
      </c>
      <c r="M662" s="8">
        <f>VLOOKUP(A662,'Absolute Total Monosaccharide C'!$E$2:$T$999,11)</f>
        <v>0.008016</v>
      </c>
      <c r="N662" s="8">
        <f>VLOOKUP(A662,'Absolute Total Monosaccharide C'!$E$2:$T$999,12)</f>
        <v>0</v>
      </c>
      <c r="O662" s="8">
        <f>VLOOKUP(A662,'Absolute Total Monosaccharide C'!$E$2:$T$999,13)</f>
        <v>0</v>
      </c>
      <c r="P662" s="8">
        <f>VLOOKUP(A662,'Absolute Total Monosaccharide C'!$E$2:$T$999,14)</f>
        <v>0.007116</v>
      </c>
      <c r="Q662" s="8">
        <f>VLOOKUP(A662,'Absolute Total Monosaccharide C'!$E$2:$T$999,15)</f>
        <v>0</v>
      </c>
      <c r="R662" s="8">
        <f>VLOOKUP(A662,'Absolute Total Monosaccharide C'!$E$2:$T$999,16)</f>
        <v>0.000619</v>
      </c>
      <c r="S662" s="110">
        <f>VLOOKUP(A662,'Absolute Total Monosaccharide C'!$E$2:$T$999,2)</f>
        <v>10.308</v>
      </c>
      <c r="U662" s="8">
        <f t="shared" si="1"/>
        <v>0.057479</v>
      </c>
      <c r="V662" s="2">
        <f t="shared" si="2"/>
        <v>46</v>
      </c>
      <c r="W662" s="8" t="str">
        <f t="shared" si="3"/>
        <v>#N/A</v>
      </c>
      <c r="X662" s="8" t="str">
        <f t="shared" si="4"/>
        <v>#N/A</v>
      </c>
      <c r="Y662" s="8" t="str">
        <f t="shared" si="5"/>
        <v>#N/A</v>
      </c>
      <c r="Z662" s="8" t="str">
        <f t="shared" si="6"/>
        <v>#N/A</v>
      </c>
      <c r="AA662" s="8" t="str">
        <f t="shared" si="7"/>
        <v>#N/A</v>
      </c>
      <c r="AB662" s="8" t="str">
        <f t="shared" si="8"/>
        <v>#N/A</v>
      </c>
    </row>
    <row r="663" hidden="1">
      <c r="A663" s="2" t="s">
        <v>1837</v>
      </c>
      <c r="B663" s="8" t="str">
        <f>VLOOKUP(A663,'Food Encyclopedia'!$C$2:$K$999,3)&amp;","&amp;VLOOKUP(A663,'Food Encyclopedia'!$C$2:$K$999,4)&amp;","&amp;VLOOKUP(A663,'Food Encyclopedia'!$C$2:$K$999,5)&amp;","&amp;VLOOKUP(A663,'Food Encyclopedia'!$C$2:$K$999,6)</f>
        <v>Soup, Vegan split pea soup, NA, cup,Dr. McDougal,,Beans, Peas, Legumes, Nuts, Seeds</v>
      </c>
      <c r="C663" s="8" t="str">
        <f>VLOOKUP(A663,'Food Encyclopedia'!$C$2:$K$999,6)</f>
        <v>Beans, Peas, Legumes, Nuts, Seeds</v>
      </c>
      <c r="D663" s="8" t="str">
        <f>VLOOKUP(A663,'Food Encyclopedia'!$C$2:$K$999,7)</f>
        <v>Soup</v>
      </c>
      <c r="E663" s="8">
        <f>VLOOKUP(A663,'Absolute Total Monosaccharide C'!$E$2:$T$999,3)</f>
        <v>0.480439</v>
      </c>
      <c r="F663" s="8">
        <f>VLOOKUP(A663,'Absolute Total Monosaccharide C'!$E$2:$T$999,4)</f>
        <v>0.029493</v>
      </c>
      <c r="G663" s="8">
        <f>VLOOKUP(A663,'Absolute Total Monosaccharide C'!$E$2:$T$999,5)</f>
        <v>0.012194</v>
      </c>
      <c r="H663" s="8">
        <f>VLOOKUP(A663,'Absolute Total Monosaccharide C'!$E$2:$T$999,6)</f>
        <v>0.001272</v>
      </c>
      <c r="I663" s="110">
        <f>VLOOKUP(A663,'Absolute Total Monosaccharide C'!$E$2:$T$999,7)</f>
        <v>0.02721</v>
      </c>
      <c r="J663" s="8">
        <f>VLOOKUP(A663,'Absolute Total Monosaccharide C'!$E$2:$T$999,8)</f>
        <v>0.000874</v>
      </c>
      <c r="K663" s="8">
        <f>VLOOKUP(A663,'Absolute Total Monosaccharide C'!$E$2:$T$999,9)</f>
        <v>0.001328</v>
      </c>
      <c r="L663" s="8">
        <f>VLOOKUP(A663,'Absolute Total Monosaccharide C'!$E$2:$T$999,10)</f>
        <v>0.000402</v>
      </c>
      <c r="M663" s="8">
        <f>VLOOKUP(A663,'Absolute Total Monosaccharide C'!$E$2:$T$999,11)</f>
        <v>0.009457</v>
      </c>
      <c r="N663" s="8">
        <f>VLOOKUP(A663,'Absolute Total Monosaccharide C'!$E$2:$T$999,12)</f>
        <v>0</v>
      </c>
      <c r="O663" s="8">
        <f>VLOOKUP(A663,'Absolute Total Monosaccharide C'!$E$2:$T$999,13)</f>
        <v>0</v>
      </c>
      <c r="P663" s="8">
        <f>VLOOKUP(A663,'Absolute Total Monosaccharide C'!$E$2:$T$999,14)</f>
        <v>0.003856</v>
      </c>
      <c r="Q663" s="8">
        <f>VLOOKUP(A663,'Absolute Total Monosaccharide C'!$E$2:$T$999,15)</f>
        <v>0</v>
      </c>
      <c r="R663" s="8">
        <f>VLOOKUP(A663,'Absolute Total Monosaccharide C'!$E$2:$T$999,16)</f>
        <v>0.001025</v>
      </c>
      <c r="S663" s="110">
        <f>VLOOKUP(A663,'Absolute Total Monosaccharide C'!$E$2:$T$999,2)</f>
        <v>10.241</v>
      </c>
      <c r="U663" s="8">
        <f t="shared" si="1"/>
        <v>0.028482</v>
      </c>
      <c r="V663" s="2">
        <f t="shared" si="2"/>
        <v>208</v>
      </c>
      <c r="W663" s="8" t="str">
        <f t="shared" si="3"/>
        <v>#N/A</v>
      </c>
      <c r="X663" s="8" t="str">
        <f t="shared" si="4"/>
        <v>#N/A</v>
      </c>
      <c r="Y663" s="8" t="str">
        <f t="shared" si="5"/>
        <v>#N/A</v>
      </c>
      <c r="Z663" s="8" t="str">
        <f t="shared" si="6"/>
        <v>#N/A</v>
      </c>
      <c r="AA663" s="8" t="str">
        <f t="shared" si="7"/>
        <v>#N/A</v>
      </c>
      <c r="AB663" s="8" t="str">
        <f t="shared" si="8"/>
        <v>#N/A</v>
      </c>
    </row>
    <row r="664" hidden="1">
      <c r="A664" s="2" t="s">
        <v>1839</v>
      </c>
      <c r="B664" s="8" t="str">
        <f>VLOOKUP(A664,'Food Encyclopedia'!$C$2:$K$999,3)&amp;","&amp;VLOOKUP(A664,'Food Encyclopedia'!$C$2:$K$999,4)&amp;","&amp;VLOOKUP(A664,'Food Encyclopedia'!$C$2:$K$999,5)&amp;","&amp;VLOOKUP(A664,'Food Encyclopedia'!$C$2:$K$999,6)</f>
        <v>Rice Cake, Whole Grain Brown Rice (lightly salted) rice cake, NA, bag,Lundberg,,Grain Products</v>
      </c>
      <c r="C664" s="8" t="str">
        <f>VLOOKUP(A664,'Food Encyclopedia'!$C$2:$K$999,6)</f>
        <v>Grain Products</v>
      </c>
      <c r="D664" s="8" t="str">
        <f>VLOOKUP(A664,'Food Encyclopedia'!$C$2:$K$999,7)</f>
        <v>Snack</v>
      </c>
      <c r="E664" s="8" t="str">
        <f>VLOOKUP(A664,'Absolute Total Monosaccharide C'!$E$2:$T$999,3)</f>
        <v/>
      </c>
      <c r="F664" s="8" t="str">
        <f>VLOOKUP(A664,'Absolute Total Monosaccharide C'!$E$2:$T$999,4)</f>
        <v/>
      </c>
      <c r="G664" s="8" t="str">
        <f>VLOOKUP(A664,'Absolute Total Monosaccharide C'!$E$2:$T$999,5)</f>
        <v/>
      </c>
      <c r="H664" s="8" t="str">
        <f>VLOOKUP(A664,'Absolute Total Monosaccharide C'!$E$2:$T$999,6)</f>
        <v/>
      </c>
      <c r="I664" s="110" t="str">
        <f>VLOOKUP(A664,'Absolute Total Monosaccharide C'!$E$2:$T$999,7)</f>
        <v/>
      </c>
      <c r="J664" s="8" t="str">
        <f>VLOOKUP(A664,'Absolute Total Monosaccharide C'!$E$2:$T$999,8)</f>
        <v/>
      </c>
      <c r="K664" s="8" t="str">
        <f>VLOOKUP(A664,'Absolute Total Monosaccharide C'!$E$2:$T$999,9)</f>
        <v/>
      </c>
      <c r="L664" s="8" t="str">
        <f>VLOOKUP(A664,'Absolute Total Monosaccharide C'!$E$2:$T$999,10)</f>
        <v/>
      </c>
      <c r="M664" s="8" t="str">
        <f>VLOOKUP(A664,'Absolute Total Monosaccharide C'!$E$2:$T$999,11)</f>
        <v/>
      </c>
      <c r="N664" s="8" t="str">
        <f>VLOOKUP(A664,'Absolute Total Monosaccharide C'!$E$2:$T$999,12)</f>
        <v/>
      </c>
      <c r="O664" s="8" t="str">
        <f>VLOOKUP(A664,'Absolute Total Monosaccharide C'!$E$2:$T$999,13)</f>
        <v/>
      </c>
      <c r="P664" s="8" t="str">
        <f>VLOOKUP(A664,'Absolute Total Monosaccharide C'!$E$2:$T$999,14)</f>
        <v/>
      </c>
      <c r="Q664" s="8" t="str">
        <f>VLOOKUP(A664,'Absolute Total Monosaccharide C'!$E$2:$T$999,15)</f>
        <v/>
      </c>
      <c r="R664" s="8" t="str">
        <f>VLOOKUP(A664,'Absolute Total Monosaccharide C'!$E$2:$T$999,16)</f>
        <v/>
      </c>
      <c r="S664" s="110">
        <f>VLOOKUP(A664,'Absolute Total Monosaccharide C'!$E$2:$T$999,2)</f>
        <v>9.942</v>
      </c>
      <c r="U664" s="8">
        <f t="shared" si="1"/>
        <v>0</v>
      </c>
      <c r="V664" s="2">
        <f t="shared" si="2"/>
        <v>683</v>
      </c>
      <c r="W664" s="8" t="str">
        <f t="shared" si="3"/>
        <v>#N/A</v>
      </c>
      <c r="X664" s="8">
        <f t="shared" si="4"/>
        <v>623</v>
      </c>
      <c r="Y664" s="8">
        <f t="shared" si="5"/>
        <v>589</v>
      </c>
      <c r="Z664" s="8">
        <f t="shared" si="6"/>
        <v>624</v>
      </c>
      <c r="AA664" s="8" t="str">
        <f t="shared" si="7"/>
        <v>#N/A</v>
      </c>
      <c r="AB664" s="8" t="str">
        <f t="shared" si="8"/>
        <v>#N/A</v>
      </c>
    </row>
    <row r="665" hidden="1">
      <c r="A665" s="2" t="s">
        <v>1842</v>
      </c>
      <c r="B665" s="8" t="str">
        <f>VLOOKUP(A665,'Food Encyclopedia'!$C$2:$K$999,3)&amp;","&amp;VLOOKUP(A665,'Food Encyclopedia'!$C$2:$K$999,4)&amp;","&amp;VLOOKUP(A665,'Food Encyclopedia'!$C$2:$K$999,5)&amp;","&amp;VLOOKUP(A665,'Food Encyclopedia'!$C$2:$K$999,6)</f>
        <v>Rice Cake, Whole Grain cinnamon toast (sweet &amp; spiced) rice cake, NA, bag,Lundberg,,Grain Products</v>
      </c>
      <c r="C665" s="8" t="str">
        <f>VLOOKUP(A665,'Food Encyclopedia'!$C$2:$K$999,6)</f>
        <v>Grain Products</v>
      </c>
      <c r="D665" s="8" t="str">
        <f>VLOOKUP(A665,'Food Encyclopedia'!$C$2:$K$999,7)</f>
        <v>Snack</v>
      </c>
      <c r="E665" s="8">
        <f>VLOOKUP(A665,'Absolute Total Monosaccharide C'!$E$2:$T$999,3)</f>
        <v>0.751449</v>
      </c>
      <c r="F665" s="8">
        <f>VLOOKUP(A665,'Absolute Total Monosaccharide C'!$E$2:$T$999,4)</f>
        <v>0.001953</v>
      </c>
      <c r="G665" s="8">
        <f>VLOOKUP(A665,'Absolute Total Monosaccharide C'!$E$2:$T$999,5)</f>
        <v>0.014321</v>
      </c>
      <c r="H665" s="8">
        <f>VLOOKUP(A665,'Absolute Total Monosaccharide C'!$E$2:$T$999,6)</f>
        <v>0.004412</v>
      </c>
      <c r="I665" s="110">
        <f>VLOOKUP(A665,'Absolute Total Monosaccharide C'!$E$2:$T$999,7)</f>
        <v>0.012096</v>
      </c>
      <c r="J665" s="8">
        <f>VLOOKUP(A665,'Absolute Total Monosaccharide C'!$E$2:$T$999,8)</f>
        <v>0.000268</v>
      </c>
      <c r="K665" s="8">
        <f>VLOOKUP(A665,'Absolute Total Monosaccharide C'!$E$2:$T$999,9)</f>
        <v>0.000143</v>
      </c>
      <c r="L665" s="111">
        <f>VLOOKUP(A665,'Absolute Total Monosaccharide C'!$E$2:$T$999,10)</f>
        <v>0.0000467</v>
      </c>
      <c r="M665" s="8">
        <f>VLOOKUP(A665,'Absolute Total Monosaccharide C'!$E$2:$T$999,11)</f>
        <v>0.000202</v>
      </c>
      <c r="N665" s="8">
        <f>VLOOKUP(A665,'Absolute Total Monosaccharide C'!$E$2:$T$999,12)</f>
        <v>0</v>
      </c>
      <c r="O665" s="8">
        <f>VLOOKUP(A665,'Absolute Total Monosaccharide C'!$E$2:$T$999,13)</f>
        <v>0</v>
      </c>
      <c r="P665" s="8">
        <f>VLOOKUP(A665,'Absolute Total Monosaccharide C'!$E$2:$T$999,14)</f>
        <v>0.000789</v>
      </c>
      <c r="Q665" s="8">
        <f>VLOOKUP(A665,'Absolute Total Monosaccharide C'!$E$2:$T$999,15)</f>
        <v>0</v>
      </c>
      <c r="R665" s="8">
        <f>VLOOKUP(A665,'Absolute Total Monosaccharide C'!$E$2:$T$999,16)</f>
        <v>0.000332</v>
      </c>
      <c r="S665" s="110">
        <f>VLOOKUP(A665,'Absolute Total Monosaccharide C'!$E$2:$T$999,2)</f>
        <v>9.743</v>
      </c>
      <c r="U665" s="8">
        <f t="shared" si="1"/>
        <v>0.016508</v>
      </c>
      <c r="V665" s="2">
        <f t="shared" si="2"/>
        <v>395</v>
      </c>
      <c r="W665" s="8" t="str">
        <f t="shared" si="3"/>
        <v>#N/A</v>
      </c>
      <c r="X665" s="8" t="str">
        <f t="shared" si="4"/>
        <v>#N/A</v>
      </c>
      <c r="Y665" s="8" t="str">
        <f t="shared" si="5"/>
        <v>#N/A</v>
      </c>
      <c r="Z665" s="8">
        <f t="shared" si="6"/>
        <v>525</v>
      </c>
      <c r="AA665" s="8" t="str">
        <f t="shared" si="7"/>
        <v>#N/A</v>
      </c>
      <c r="AB665" s="8" t="str">
        <f t="shared" si="8"/>
        <v>#N/A</v>
      </c>
    </row>
    <row r="666" hidden="1">
      <c r="A666" s="2" t="s">
        <v>1844</v>
      </c>
      <c r="B666" s="8" t="str">
        <f>VLOOKUP(A666,'Food Encyclopedia'!$C$2:$K$999,3)&amp;","&amp;VLOOKUP(A666,'Food Encyclopedia'!$C$2:$K$999,4)&amp;","&amp;VLOOKUP(A666,'Food Encyclopedia'!$C$2:$K$999,5)&amp;","&amp;VLOOKUP(A666,'Food Encyclopedia'!$C$2:$K$999,6)</f>
        <v>Rice Cake, 5 grain (brown rice, popcorn, quinoa, millet, and flaxseed) rice cake, NA, box,Lundberg,,Grain Products</v>
      </c>
      <c r="C666" s="8" t="str">
        <f>VLOOKUP(A666,'Food Encyclopedia'!$C$2:$K$999,6)</f>
        <v>Grain Products</v>
      </c>
      <c r="D666" s="8" t="str">
        <f>VLOOKUP(A666,'Food Encyclopedia'!$C$2:$K$999,7)</f>
        <v>Snack</v>
      </c>
      <c r="E666" s="8">
        <f>VLOOKUP(A666,'Absolute Total Monosaccharide C'!$E$2:$T$999,3)</f>
        <v>0.718284</v>
      </c>
      <c r="F666" s="8">
        <f>VLOOKUP(A666,'Absolute Total Monosaccharide C'!$E$2:$T$999,4)</f>
        <v>0.002199</v>
      </c>
      <c r="G666" s="8">
        <f>VLOOKUP(A666,'Absolute Total Monosaccharide C'!$E$2:$T$999,5)</f>
        <v>0.006628</v>
      </c>
      <c r="H666" s="8">
        <f>VLOOKUP(A666,'Absolute Total Monosaccharide C'!$E$2:$T$999,6)</f>
        <v>0.003268</v>
      </c>
      <c r="I666" s="110">
        <f>VLOOKUP(A666,'Absolute Total Monosaccharide C'!$E$2:$T$999,7)</f>
        <v>0.013277</v>
      </c>
      <c r="J666" s="8">
        <f>VLOOKUP(A666,'Absolute Total Monosaccharide C'!$E$2:$T$999,8)</f>
        <v>0.000287</v>
      </c>
      <c r="K666" s="8">
        <f>VLOOKUP(A666,'Absolute Total Monosaccharide C'!$E$2:$T$999,9)</f>
        <v>0.000283</v>
      </c>
      <c r="L666" s="111">
        <f>VLOOKUP(A666,'Absolute Total Monosaccharide C'!$E$2:$T$999,10)</f>
        <v>0.0000448</v>
      </c>
      <c r="M666" s="8">
        <f>VLOOKUP(A666,'Absolute Total Monosaccharide C'!$E$2:$T$999,11)</f>
        <v>0.000109</v>
      </c>
      <c r="N666" s="8">
        <f>VLOOKUP(A666,'Absolute Total Monosaccharide C'!$E$2:$T$999,12)</f>
        <v>0</v>
      </c>
      <c r="O666" s="8">
        <f>VLOOKUP(A666,'Absolute Total Monosaccharide C'!$E$2:$T$999,13)</f>
        <v>0</v>
      </c>
      <c r="P666" s="8">
        <f>VLOOKUP(A666,'Absolute Total Monosaccharide C'!$E$2:$T$999,14)</f>
        <v>0.0007</v>
      </c>
      <c r="Q666" s="8">
        <f>VLOOKUP(A666,'Absolute Total Monosaccharide C'!$E$2:$T$999,15)</f>
        <v>0</v>
      </c>
      <c r="R666" s="8">
        <f>VLOOKUP(A666,'Absolute Total Monosaccharide C'!$E$2:$T$999,16)</f>
        <v>0.000389</v>
      </c>
      <c r="S666" s="110">
        <f>VLOOKUP(A666,'Absolute Total Monosaccharide C'!$E$2:$T$999,2)</f>
        <v>10.157</v>
      </c>
      <c r="U666" s="8">
        <f t="shared" si="1"/>
        <v>0.016545</v>
      </c>
      <c r="V666" s="2">
        <f t="shared" si="2"/>
        <v>394</v>
      </c>
      <c r="W666" s="8" t="str">
        <f t="shared" si="3"/>
        <v>#N/A</v>
      </c>
      <c r="X666" s="8" t="str">
        <f t="shared" si="4"/>
        <v>#N/A</v>
      </c>
      <c r="Y666" s="8" t="str">
        <f t="shared" si="5"/>
        <v>#N/A</v>
      </c>
      <c r="Z666" s="8">
        <f t="shared" si="6"/>
        <v>490</v>
      </c>
      <c r="AA666" s="8" t="str">
        <f t="shared" si="7"/>
        <v>#N/A</v>
      </c>
      <c r="AB666" s="8" t="str">
        <f t="shared" si="8"/>
        <v>#N/A</v>
      </c>
    </row>
    <row r="667" hidden="1">
      <c r="A667" s="2" t="s">
        <v>1846</v>
      </c>
      <c r="B667" s="8" t="str">
        <f>VLOOKUP(A667,'Food Encyclopedia'!$C$2:$K$999,3)&amp;","&amp;VLOOKUP(A667,'Food Encyclopedia'!$C$2:$K$999,4)&amp;","&amp;VLOOKUP(A667,'Food Encyclopedia'!$C$2:$K$999,5)&amp;","&amp;VLOOKUP(A667,'Food Encyclopedia'!$C$2:$K$999,6)</f>
        <v>Rice Cake, Whole Grain Brown Rice (salt free)) rice cake, NA, bag,Lundberg,,Grain Products</v>
      </c>
      <c r="C667" s="8" t="str">
        <f>VLOOKUP(A667,'Food Encyclopedia'!$C$2:$K$999,6)</f>
        <v>Grain Products</v>
      </c>
      <c r="D667" s="8" t="str">
        <f>VLOOKUP(A667,'Food Encyclopedia'!$C$2:$K$999,7)</f>
        <v>Snack</v>
      </c>
      <c r="E667" s="8">
        <f>VLOOKUP(A667,'Absolute Total Monosaccharide C'!$E$2:$T$999,3)</f>
        <v>0.776512</v>
      </c>
      <c r="F667" s="8">
        <f>VLOOKUP(A667,'Absolute Total Monosaccharide C'!$E$2:$T$999,4)</f>
        <v>0.002283</v>
      </c>
      <c r="G667" s="8">
        <f>VLOOKUP(A667,'Absolute Total Monosaccharide C'!$E$2:$T$999,5)</f>
        <v>0.005719</v>
      </c>
      <c r="H667" s="8">
        <f>VLOOKUP(A667,'Absolute Total Monosaccharide C'!$E$2:$T$999,6)</f>
        <v>0.004575</v>
      </c>
      <c r="I667" s="110">
        <f>VLOOKUP(A667,'Absolute Total Monosaccharide C'!$E$2:$T$999,7)</f>
        <v>0.009357</v>
      </c>
      <c r="J667" s="8">
        <f>VLOOKUP(A667,'Absolute Total Monosaccharide C'!$E$2:$T$999,8)</f>
        <v>0.000378</v>
      </c>
      <c r="K667" s="8">
        <f>VLOOKUP(A667,'Absolute Total Monosaccharide C'!$E$2:$T$999,9)</f>
        <v>0.00012</v>
      </c>
      <c r="L667" s="111">
        <f>VLOOKUP(A667,'Absolute Total Monosaccharide C'!$E$2:$T$999,10)</f>
        <v>0.0000713</v>
      </c>
      <c r="M667" s="8">
        <f>VLOOKUP(A667,'Absolute Total Monosaccharide C'!$E$2:$T$999,11)</f>
        <v>0.000128</v>
      </c>
      <c r="N667" s="8">
        <f>VLOOKUP(A667,'Absolute Total Monosaccharide C'!$E$2:$T$999,12)</f>
        <v>0</v>
      </c>
      <c r="O667" s="8">
        <f>VLOOKUP(A667,'Absolute Total Monosaccharide C'!$E$2:$T$999,13)</f>
        <v>0</v>
      </c>
      <c r="P667" s="8">
        <f>VLOOKUP(A667,'Absolute Total Monosaccharide C'!$E$2:$T$999,14)</f>
        <v>0.000918</v>
      </c>
      <c r="Q667" s="8">
        <f>VLOOKUP(A667,'Absolute Total Monosaccharide C'!$E$2:$T$999,15)</f>
        <v>0</v>
      </c>
      <c r="R667" s="8">
        <f>VLOOKUP(A667,'Absolute Total Monosaccharide C'!$E$2:$T$999,16)</f>
        <v>0.000335</v>
      </c>
      <c r="S667" s="110">
        <f>VLOOKUP(A667,'Absolute Total Monosaccharide C'!$E$2:$T$999,2)</f>
        <v>10.463</v>
      </c>
      <c r="U667" s="8">
        <f t="shared" si="1"/>
        <v>0.013932</v>
      </c>
      <c r="V667" s="2">
        <f t="shared" si="2"/>
        <v>438</v>
      </c>
      <c r="W667" s="8" t="str">
        <f t="shared" si="3"/>
        <v>#N/A</v>
      </c>
      <c r="X667" s="8" t="str">
        <f t="shared" si="4"/>
        <v>#N/A</v>
      </c>
      <c r="Y667" s="8" t="str">
        <f t="shared" si="5"/>
        <v>#N/A</v>
      </c>
      <c r="Z667" s="8" t="str">
        <f t="shared" si="6"/>
        <v>#N/A</v>
      </c>
      <c r="AA667" s="8" t="str">
        <f t="shared" si="7"/>
        <v>#N/A</v>
      </c>
      <c r="AB667" s="8" t="str">
        <f t="shared" si="8"/>
        <v>#N/A</v>
      </c>
    </row>
    <row r="668" hidden="1">
      <c r="A668" s="2" t="s">
        <v>1848</v>
      </c>
      <c r="B668" s="8" t="str">
        <f>VLOOKUP(A668,'Food Encyclopedia'!$C$2:$K$999,3)&amp;","&amp;VLOOKUP(A668,'Food Encyclopedia'!$C$2:$K$999,4)&amp;","&amp;VLOOKUP(A668,'Food Encyclopedia'!$C$2:$K$999,5)&amp;","&amp;VLOOKUP(A668,'Food Encyclopedia'!$C$2:$K$999,6)</f>
        <v>Rice Cake, Red rice &amp; quinoa rice cake, NA, box,Lundberg,,Grain Products</v>
      </c>
      <c r="C668" s="8" t="str">
        <f>VLOOKUP(A668,'Food Encyclopedia'!$C$2:$K$999,6)</f>
        <v>Grain Products</v>
      </c>
      <c r="D668" s="8" t="str">
        <f>VLOOKUP(A668,'Food Encyclopedia'!$C$2:$K$999,7)</f>
        <v>Snack</v>
      </c>
      <c r="E668" s="8">
        <f>VLOOKUP(A668,'Absolute Total Monosaccharide C'!$E$2:$T$999,3)</f>
        <v>0.577739</v>
      </c>
      <c r="F668" s="8">
        <f>VLOOKUP(A668,'Absolute Total Monosaccharide C'!$E$2:$T$999,4)</f>
        <v>0.002266</v>
      </c>
      <c r="G668" s="8">
        <f>VLOOKUP(A668,'Absolute Total Monosaccharide C'!$E$2:$T$999,5)</f>
        <v>0.004344</v>
      </c>
      <c r="H668" s="8">
        <f>VLOOKUP(A668,'Absolute Total Monosaccharide C'!$E$2:$T$999,6)</f>
        <v>0.00312</v>
      </c>
      <c r="I668" s="110">
        <f>VLOOKUP(A668,'Absolute Total Monosaccharide C'!$E$2:$T$999,7)</f>
        <v>0.008384</v>
      </c>
      <c r="J668" s="8">
        <f>VLOOKUP(A668,'Absolute Total Monosaccharide C'!$E$2:$T$999,8)</f>
        <v>0.000199</v>
      </c>
      <c r="K668" s="8">
        <f>VLOOKUP(A668,'Absolute Total Monosaccharide C'!$E$2:$T$999,9)</f>
        <v>0.000114</v>
      </c>
      <c r="L668" s="111">
        <f>VLOOKUP(A668,'Absolute Total Monosaccharide C'!$E$2:$T$999,10)</f>
        <v>0.0000286</v>
      </c>
      <c r="M668" s="8">
        <f>VLOOKUP(A668,'Absolute Total Monosaccharide C'!$E$2:$T$999,11)</f>
        <v>0.000111</v>
      </c>
      <c r="N668" s="8">
        <f>VLOOKUP(A668,'Absolute Total Monosaccharide C'!$E$2:$T$999,12)</f>
        <v>0</v>
      </c>
      <c r="O668" s="8">
        <f>VLOOKUP(A668,'Absolute Total Monosaccharide C'!$E$2:$T$999,13)</f>
        <v>0</v>
      </c>
      <c r="P668" s="8">
        <f>VLOOKUP(A668,'Absolute Total Monosaccharide C'!$E$2:$T$999,14)</f>
        <v>0.000595</v>
      </c>
      <c r="Q668" s="8">
        <f>VLOOKUP(A668,'Absolute Total Monosaccharide C'!$E$2:$T$999,15)</f>
        <v>0</v>
      </c>
      <c r="R668" s="8">
        <f>VLOOKUP(A668,'Absolute Total Monosaccharide C'!$E$2:$T$999,16)</f>
        <v>0.000257</v>
      </c>
      <c r="S668" s="110">
        <f>VLOOKUP(A668,'Absolute Total Monosaccharide C'!$E$2:$T$999,2)</f>
        <v>10.179</v>
      </c>
      <c r="U668" s="8">
        <f t="shared" si="1"/>
        <v>0.011504</v>
      </c>
      <c r="V668" s="2">
        <f t="shared" si="2"/>
        <v>483</v>
      </c>
      <c r="W668" s="8" t="str">
        <f t="shared" si="3"/>
        <v>#N/A</v>
      </c>
      <c r="X668" s="8">
        <f t="shared" si="4"/>
        <v>465</v>
      </c>
      <c r="Y668" s="8" t="str">
        <f t="shared" si="5"/>
        <v>#N/A</v>
      </c>
      <c r="Z668" s="8" t="str">
        <f t="shared" si="6"/>
        <v>#N/A</v>
      </c>
      <c r="AA668" s="8" t="str">
        <f t="shared" si="7"/>
        <v>#N/A</v>
      </c>
      <c r="AB668" s="8" t="str">
        <f t="shared" si="8"/>
        <v>#N/A</v>
      </c>
    </row>
    <row r="669" hidden="1">
      <c r="A669" s="2" t="s">
        <v>1850</v>
      </c>
      <c r="B669" s="8" t="str">
        <f>VLOOKUP(A669,'Food Encyclopedia'!$C$2:$K$999,3)&amp;","&amp;VLOOKUP(A669,'Food Encyclopedia'!$C$2:$K$999,4)&amp;","&amp;VLOOKUP(A669,'Food Encyclopedia'!$C$2:$K$999,5)&amp;","&amp;VLOOKUP(A669,'Food Encyclopedia'!$C$2:$K$999,6)</f>
        <v>Rice cake, white cheddar mini rice cake, NA, bag,Lundberg,,Grain Products</v>
      </c>
      <c r="C669" s="8" t="str">
        <f>VLOOKUP(A669,'Food Encyclopedia'!$C$2:$K$999,6)</f>
        <v>Grain Products</v>
      </c>
      <c r="D669" s="8" t="str">
        <f>VLOOKUP(A669,'Food Encyclopedia'!$C$2:$K$999,7)</f>
        <v>Snack</v>
      </c>
      <c r="E669" s="8">
        <f>VLOOKUP(A669,'Absolute Total Monosaccharide C'!$E$2:$T$999,3)</f>
        <v>0.555027</v>
      </c>
      <c r="F669" s="8">
        <f>VLOOKUP(A669,'Absolute Total Monosaccharide C'!$E$2:$T$999,4)</f>
        <v>0.009436</v>
      </c>
      <c r="G669" s="8">
        <f>VLOOKUP(A669,'Absolute Total Monosaccharide C'!$E$2:$T$999,5)</f>
        <v>0.004413</v>
      </c>
      <c r="H669" s="8">
        <f>VLOOKUP(A669,'Absolute Total Monosaccharide C'!$E$2:$T$999,6)</f>
        <v>0.00353</v>
      </c>
      <c r="I669" s="110">
        <f>VLOOKUP(A669,'Absolute Total Monosaccharide C'!$E$2:$T$999,7)</f>
        <v>0.007266</v>
      </c>
      <c r="J669" s="8">
        <f>VLOOKUP(A669,'Absolute Total Monosaccharide C'!$E$2:$T$999,8)</f>
        <v>0.000394</v>
      </c>
      <c r="K669" s="111">
        <f>VLOOKUP(A669,'Absolute Total Monosaccharide C'!$E$2:$T$999,9)</f>
        <v>0.0000665</v>
      </c>
      <c r="L669" s="111">
        <f>VLOOKUP(A669,'Absolute Total Monosaccharide C'!$E$2:$T$999,10)</f>
        <v>0.0000197</v>
      </c>
      <c r="M669" s="8">
        <f>VLOOKUP(A669,'Absolute Total Monosaccharide C'!$E$2:$T$999,11)</f>
        <v>0.000153</v>
      </c>
      <c r="N669" s="8">
        <f>VLOOKUP(A669,'Absolute Total Monosaccharide C'!$E$2:$T$999,12)</f>
        <v>0</v>
      </c>
      <c r="O669" s="8">
        <f>VLOOKUP(A669,'Absolute Total Monosaccharide C'!$E$2:$T$999,13)</f>
        <v>0</v>
      </c>
      <c r="P669" s="8">
        <f>VLOOKUP(A669,'Absolute Total Monosaccharide C'!$E$2:$T$999,14)</f>
        <v>0.000725</v>
      </c>
      <c r="Q669" s="8">
        <f>VLOOKUP(A669,'Absolute Total Monosaccharide C'!$E$2:$T$999,15)</f>
        <v>0</v>
      </c>
      <c r="R669" s="8">
        <f>VLOOKUP(A669,'Absolute Total Monosaccharide C'!$E$2:$T$999,16)</f>
        <v>0.000271</v>
      </c>
      <c r="S669" s="110">
        <f>VLOOKUP(A669,'Absolute Total Monosaccharide C'!$E$2:$T$999,2)</f>
        <v>9.992</v>
      </c>
      <c r="U669" s="8">
        <f t="shared" si="1"/>
        <v>0.010796</v>
      </c>
      <c r="V669" s="2">
        <f t="shared" si="2"/>
        <v>497</v>
      </c>
      <c r="W669" s="8" t="str">
        <f t="shared" si="3"/>
        <v>#N/A</v>
      </c>
      <c r="X669" s="8" t="str">
        <f t="shared" si="4"/>
        <v>#N/A</v>
      </c>
      <c r="Y669" s="8" t="str">
        <f t="shared" si="5"/>
        <v>#N/A</v>
      </c>
      <c r="Z669" s="8" t="str">
        <f t="shared" si="6"/>
        <v>#N/A</v>
      </c>
      <c r="AA669" s="8" t="str">
        <f t="shared" si="7"/>
        <v>#N/A</v>
      </c>
      <c r="AB669" s="8" t="str">
        <f t="shared" si="8"/>
        <v>#N/A</v>
      </c>
    </row>
    <row r="670" hidden="1">
      <c r="A670" s="2" t="s">
        <v>1852</v>
      </c>
      <c r="B670" s="8" t="str">
        <f>VLOOKUP(A670,'Food Encyclopedia'!$C$2:$K$999,3)&amp;","&amp;VLOOKUP(A670,'Food Encyclopedia'!$C$2:$K$999,4)&amp;","&amp;VLOOKUP(A670,'Food Encyclopedia'!$C$2:$K$999,5)&amp;","&amp;VLOOKUP(A670,'Food Encyclopedia'!$C$2:$K$999,6)</f>
        <v>Rice cake, apple pie mini rice cake, NA, bag,Lundberg,,Grain Products</v>
      </c>
      <c r="C670" s="8" t="str">
        <f>VLOOKUP(A670,'Food Encyclopedia'!$C$2:$K$999,6)</f>
        <v>Grain Products</v>
      </c>
      <c r="D670" s="8" t="str">
        <f>VLOOKUP(A670,'Food Encyclopedia'!$C$2:$K$999,7)</f>
        <v>Snack</v>
      </c>
      <c r="E670" s="8">
        <f>VLOOKUP(A670,'Absolute Total Monosaccharide C'!$E$2:$T$999,3)</f>
        <v>0.66663</v>
      </c>
      <c r="F670" s="8">
        <f>VLOOKUP(A670,'Absolute Total Monosaccharide C'!$E$2:$T$999,4)</f>
        <v>0.006452</v>
      </c>
      <c r="G670" s="8">
        <f>VLOOKUP(A670,'Absolute Total Monosaccharide C'!$E$2:$T$999,5)</f>
        <v>0.002468</v>
      </c>
      <c r="H670" s="8">
        <f>VLOOKUP(A670,'Absolute Total Monosaccharide C'!$E$2:$T$999,6)</f>
        <v>0.0026</v>
      </c>
      <c r="I670" s="110">
        <f>VLOOKUP(A670,'Absolute Total Monosaccharide C'!$E$2:$T$999,7)</f>
        <v>0.004574</v>
      </c>
      <c r="J670" s="8">
        <f>VLOOKUP(A670,'Absolute Total Monosaccharide C'!$E$2:$T$999,8)</f>
        <v>0.000317</v>
      </c>
      <c r="K670" s="111">
        <f>VLOOKUP(A670,'Absolute Total Monosaccharide C'!$E$2:$T$999,9)</f>
        <v>0.0000755</v>
      </c>
      <c r="L670" s="111">
        <f>VLOOKUP(A670,'Absolute Total Monosaccharide C'!$E$2:$T$999,10)</f>
        <v>0.0000185</v>
      </c>
      <c r="M670" s="8">
        <f>VLOOKUP(A670,'Absolute Total Monosaccharide C'!$E$2:$T$999,11)</f>
        <v>0.000149</v>
      </c>
      <c r="N670" s="8">
        <f>VLOOKUP(A670,'Absolute Total Monosaccharide C'!$E$2:$T$999,12)</f>
        <v>0</v>
      </c>
      <c r="O670" s="8">
        <f>VLOOKUP(A670,'Absolute Total Monosaccharide C'!$E$2:$T$999,13)</f>
        <v>0</v>
      </c>
      <c r="P670" s="8">
        <f>VLOOKUP(A670,'Absolute Total Monosaccharide C'!$E$2:$T$999,14)</f>
        <v>0.000644</v>
      </c>
      <c r="Q670" s="8">
        <f>VLOOKUP(A670,'Absolute Total Monosaccharide C'!$E$2:$T$999,15)</f>
        <v>0</v>
      </c>
      <c r="R670" s="8">
        <f>VLOOKUP(A670,'Absolute Total Monosaccharide C'!$E$2:$T$999,16)</f>
        <v>0.000133</v>
      </c>
      <c r="S670" s="110">
        <f>VLOOKUP(A670,'Absolute Total Monosaccharide C'!$E$2:$T$999,2)</f>
        <v>9.7</v>
      </c>
      <c r="U670" s="8">
        <f t="shared" si="1"/>
        <v>0.007174</v>
      </c>
      <c r="V670" s="2">
        <f t="shared" si="2"/>
        <v>580</v>
      </c>
      <c r="W670" s="8" t="str">
        <f t="shared" si="3"/>
        <v>#N/A</v>
      </c>
      <c r="X670" s="8" t="str">
        <f t="shared" si="4"/>
        <v>#N/A</v>
      </c>
      <c r="Y670" s="8">
        <f t="shared" si="5"/>
        <v>542</v>
      </c>
      <c r="Z670" s="8">
        <f t="shared" si="6"/>
        <v>561</v>
      </c>
      <c r="AA670" s="8" t="str">
        <f t="shared" si="7"/>
        <v>#N/A</v>
      </c>
      <c r="AB670" s="8" t="str">
        <f t="shared" si="8"/>
        <v>#N/A</v>
      </c>
    </row>
    <row r="671" hidden="1">
      <c r="A671" s="2" t="s">
        <v>1854</v>
      </c>
      <c r="B671" s="8" t="str">
        <f>VLOOKUP(A671,'Food Encyclopedia'!$C$2:$K$999,3)&amp;","&amp;VLOOKUP(A671,'Food Encyclopedia'!$C$2:$K$999,4)&amp;","&amp;VLOOKUP(A671,'Food Encyclopedia'!$C$2:$K$999,5)&amp;","&amp;VLOOKUP(A671,'Food Encyclopedia'!$C$2:$K$999,6)</f>
        <v>Rice cake, sea salt mini rice cake, NA, bag,Lundberg,,Grain Products</v>
      </c>
      <c r="C671" s="8" t="str">
        <f>VLOOKUP(A671,'Food Encyclopedia'!$C$2:$K$999,6)</f>
        <v>Grain Products</v>
      </c>
      <c r="D671" s="8" t="str">
        <f>VLOOKUP(A671,'Food Encyclopedia'!$C$2:$K$999,7)</f>
        <v>Snack</v>
      </c>
      <c r="E671" s="8">
        <f>VLOOKUP(A671,'Absolute Total Monosaccharide C'!$E$2:$T$999,3)</f>
        <v>0.400771</v>
      </c>
      <c r="F671" s="8">
        <f>VLOOKUP(A671,'Absolute Total Monosaccharide C'!$E$2:$T$999,4)</f>
        <v>0.000968</v>
      </c>
      <c r="G671" s="8">
        <f>VLOOKUP(A671,'Absolute Total Monosaccharide C'!$E$2:$T$999,5)</f>
        <v>0.00119</v>
      </c>
      <c r="H671" s="8">
        <f>VLOOKUP(A671,'Absolute Total Monosaccharide C'!$E$2:$T$999,6)</f>
        <v>0.00184</v>
      </c>
      <c r="I671" s="110">
        <f>VLOOKUP(A671,'Absolute Total Monosaccharide C'!$E$2:$T$999,7)</f>
        <v>0.002904</v>
      </c>
      <c r="J671" s="8">
        <f>VLOOKUP(A671,'Absolute Total Monosaccharide C'!$E$2:$T$999,8)</f>
        <v>0.00023</v>
      </c>
      <c r="K671" s="111">
        <f>VLOOKUP(A671,'Absolute Total Monosaccharide C'!$E$2:$T$999,9)</f>
        <v>0.0000476</v>
      </c>
      <c r="L671" s="111">
        <f>VLOOKUP(A671,'Absolute Total Monosaccharide C'!$E$2:$T$999,10)</f>
        <v>0.0000102</v>
      </c>
      <c r="M671" s="111">
        <f>VLOOKUP(A671,'Absolute Total Monosaccharide C'!$E$2:$T$999,11)</f>
        <v>0.0000417</v>
      </c>
      <c r="N671" s="8">
        <f>VLOOKUP(A671,'Absolute Total Monosaccharide C'!$E$2:$T$999,12)</f>
        <v>0</v>
      </c>
      <c r="O671" s="8">
        <f>VLOOKUP(A671,'Absolute Total Monosaccharide C'!$E$2:$T$999,13)</f>
        <v>0</v>
      </c>
      <c r="P671" s="8">
        <f>VLOOKUP(A671,'Absolute Total Monosaccharide C'!$E$2:$T$999,14)</f>
        <v>0.000317</v>
      </c>
      <c r="Q671" s="8">
        <f>VLOOKUP(A671,'Absolute Total Monosaccharide C'!$E$2:$T$999,15)</f>
        <v>0</v>
      </c>
      <c r="R671" s="111">
        <f>VLOOKUP(A671,'Absolute Total Monosaccharide C'!$E$2:$T$999,16)</f>
        <v>0.00008</v>
      </c>
      <c r="S671" s="110">
        <f>VLOOKUP(A671,'Absolute Total Monosaccharide C'!$E$2:$T$999,2)</f>
        <v>9.908</v>
      </c>
      <c r="U671" s="8">
        <f t="shared" si="1"/>
        <v>0.004744</v>
      </c>
      <c r="V671" s="2">
        <f t="shared" si="2"/>
        <v>620</v>
      </c>
      <c r="W671" s="8" t="str">
        <f t="shared" si="3"/>
        <v>#N/A</v>
      </c>
      <c r="X671" s="8" t="str">
        <f t="shared" si="4"/>
        <v>#N/A</v>
      </c>
      <c r="Y671" s="8" t="str">
        <f t="shared" si="5"/>
        <v>#N/A</v>
      </c>
      <c r="Z671" s="8" t="str">
        <f t="shared" si="6"/>
        <v>#N/A</v>
      </c>
      <c r="AA671" s="8" t="str">
        <f t="shared" si="7"/>
        <v>#N/A</v>
      </c>
      <c r="AB671" s="8" t="str">
        <f t="shared" si="8"/>
        <v>#N/A</v>
      </c>
    </row>
    <row r="672" hidden="1">
      <c r="A672" s="2" t="s">
        <v>1856</v>
      </c>
      <c r="B672" s="8" t="str">
        <f>VLOOKUP(A672,'Food Encyclopedia'!$C$2:$K$999,3)&amp;","&amp;VLOOKUP(A672,'Food Encyclopedia'!$C$2:$K$999,4)&amp;","&amp;VLOOKUP(A672,'Food Encyclopedia'!$C$2:$K$999,5)&amp;","&amp;VLOOKUP(A672,'Food Encyclopedia'!$C$2:$K$999,6)</f>
        <v>Cracker, Peanut butter minis, NA, box,Late July,,Grain Products</v>
      </c>
      <c r="C672" s="8" t="str">
        <f>VLOOKUP(A672,'Food Encyclopedia'!$C$2:$K$999,6)</f>
        <v>Grain Products</v>
      </c>
      <c r="D672" s="8" t="str">
        <f>VLOOKUP(A672,'Food Encyclopedia'!$C$2:$K$999,7)</f>
        <v>Snack</v>
      </c>
      <c r="E672" s="8">
        <f>VLOOKUP(A672,'Absolute Total Monosaccharide C'!$E$2:$T$999,3)</f>
        <v>0.517066</v>
      </c>
      <c r="F672" s="8">
        <f>VLOOKUP(A672,'Absolute Total Monosaccharide C'!$E$2:$T$999,4)</f>
        <v>0.00453</v>
      </c>
      <c r="G672" s="8">
        <f>VLOOKUP(A672,'Absolute Total Monosaccharide C'!$E$2:$T$999,5)</f>
        <v>0.004651</v>
      </c>
      <c r="H672" s="8">
        <f>VLOOKUP(A672,'Absolute Total Monosaccharide C'!$E$2:$T$999,6)</f>
        <v>0.003703</v>
      </c>
      <c r="I672" s="110">
        <f>VLOOKUP(A672,'Absolute Total Monosaccharide C'!$E$2:$T$999,7)</f>
        <v>0.007436</v>
      </c>
      <c r="J672" s="8">
        <f>VLOOKUP(A672,'Absolute Total Monosaccharide C'!$E$2:$T$999,8)</f>
        <v>0.000489</v>
      </c>
      <c r="K672" s="8">
        <f>VLOOKUP(A672,'Absolute Total Monosaccharide C'!$E$2:$T$999,9)</f>
        <v>0.000159</v>
      </c>
      <c r="L672" s="111">
        <f>VLOOKUP(A672,'Absolute Total Monosaccharide C'!$E$2:$T$999,10)</f>
        <v>0.0000298</v>
      </c>
      <c r="M672" s="8">
        <f>VLOOKUP(A672,'Absolute Total Monosaccharide C'!$E$2:$T$999,11)</f>
        <v>0.000252</v>
      </c>
      <c r="N672" s="8">
        <f>VLOOKUP(A672,'Absolute Total Monosaccharide C'!$E$2:$T$999,12)</f>
        <v>0</v>
      </c>
      <c r="O672" s="8">
        <f>VLOOKUP(A672,'Absolute Total Monosaccharide C'!$E$2:$T$999,13)</f>
        <v>0</v>
      </c>
      <c r="P672" s="8">
        <f>VLOOKUP(A672,'Absolute Total Monosaccharide C'!$E$2:$T$999,14)</f>
        <v>0.001203</v>
      </c>
      <c r="Q672" s="8">
        <f>VLOOKUP(A672,'Absolute Total Monosaccharide C'!$E$2:$T$999,15)</f>
        <v>0</v>
      </c>
      <c r="R672" s="8">
        <f>VLOOKUP(A672,'Absolute Total Monosaccharide C'!$E$2:$T$999,16)</f>
        <v>0.000139</v>
      </c>
      <c r="S672" s="110">
        <f>VLOOKUP(A672,'Absolute Total Monosaccharide C'!$E$2:$T$999,2)</f>
        <v>9.982</v>
      </c>
      <c r="U672" s="8">
        <f t="shared" si="1"/>
        <v>0.011139</v>
      </c>
      <c r="V672" s="2">
        <f t="shared" si="2"/>
        <v>491</v>
      </c>
      <c r="W672" s="8" t="str">
        <f t="shared" si="3"/>
        <v>#N/A</v>
      </c>
      <c r="X672" s="8" t="str">
        <f t="shared" si="4"/>
        <v>#N/A</v>
      </c>
      <c r="Y672" s="8" t="str">
        <f t="shared" si="5"/>
        <v>#N/A</v>
      </c>
      <c r="Z672" s="8" t="str">
        <f t="shared" si="6"/>
        <v>#N/A</v>
      </c>
      <c r="AA672" s="8" t="str">
        <f t="shared" si="7"/>
        <v>#N/A</v>
      </c>
      <c r="AB672" s="8" t="str">
        <f t="shared" si="8"/>
        <v>#N/A</v>
      </c>
    </row>
    <row r="673" hidden="1">
      <c r="A673" s="2" t="s">
        <v>1859</v>
      </c>
      <c r="B673" s="8" t="str">
        <f>VLOOKUP(A673,'Food Encyclopedia'!$C$2:$K$999,3)&amp;","&amp;VLOOKUP(A673,'Food Encyclopedia'!$C$2:$K$999,4)&amp;","&amp;VLOOKUP(A673,'Food Encyclopedia'!$C$2:$K$999,5)&amp;","&amp;VLOOKUP(A673,'Food Encyclopedia'!$C$2:$K$999,6)</f>
        <v>Cracker, Saltine Crackers, NA, box,Late July,,Grain Products</v>
      </c>
      <c r="C673" s="8" t="str">
        <f>VLOOKUP(A673,'Food Encyclopedia'!$C$2:$K$999,6)</f>
        <v>Grain Products</v>
      </c>
      <c r="D673" s="8" t="str">
        <f>VLOOKUP(A673,'Food Encyclopedia'!$C$2:$K$999,7)</f>
        <v>Snack</v>
      </c>
      <c r="E673" s="8">
        <f>VLOOKUP(A673,'Absolute Total Monosaccharide C'!$E$2:$T$999,3)</f>
        <v>0.582265</v>
      </c>
      <c r="F673" s="8">
        <f>VLOOKUP(A673,'Absolute Total Monosaccharide C'!$E$2:$T$999,4)</f>
        <v>0.004489</v>
      </c>
      <c r="G673" s="8">
        <f>VLOOKUP(A673,'Absolute Total Monosaccharide C'!$E$2:$T$999,5)</f>
        <v>0.00198</v>
      </c>
      <c r="H673" s="8">
        <f>VLOOKUP(A673,'Absolute Total Monosaccharide C'!$E$2:$T$999,6)</f>
        <v>0.005074</v>
      </c>
      <c r="I673" s="110">
        <f>VLOOKUP(A673,'Absolute Total Monosaccharide C'!$E$2:$T$999,7)</f>
        <v>0.006636</v>
      </c>
      <c r="J673" s="8">
        <f>VLOOKUP(A673,'Absolute Total Monosaccharide C'!$E$2:$T$999,8)</f>
        <v>0.000218</v>
      </c>
      <c r="K673" s="111">
        <f>VLOOKUP(A673,'Absolute Total Monosaccharide C'!$E$2:$T$999,9)</f>
        <v>0.0000343</v>
      </c>
      <c r="L673" s="111">
        <f>VLOOKUP(A673,'Absolute Total Monosaccharide C'!$E$2:$T$999,10)</f>
        <v>0.0000225</v>
      </c>
      <c r="M673" s="111">
        <f>VLOOKUP(A673,'Absolute Total Monosaccharide C'!$E$2:$T$999,11)</f>
        <v>0.000032</v>
      </c>
      <c r="N673" s="8">
        <f>VLOOKUP(A673,'Absolute Total Monosaccharide C'!$E$2:$T$999,12)</f>
        <v>0</v>
      </c>
      <c r="O673" s="8">
        <f>VLOOKUP(A673,'Absolute Total Monosaccharide C'!$E$2:$T$999,13)</f>
        <v>0</v>
      </c>
      <c r="P673" s="8">
        <f>VLOOKUP(A673,'Absolute Total Monosaccharide C'!$E$2:$T$999,14)</f>
        <v>0.00194</v>
      </c>
      <c r="Q673" s="8">
        <f>VLOOKUP(A673,'Absolute Total Monosaccharide C'!$E$2:$T$999,15)</f>
        <v>0</v>
      </c>
      <c r="R673" s="8">
        <f>VLOOKUP(A673,'Absolute Total Monosaccharide C'!$E$2:$T$999,16)</f>
        <v>0.000142</v>
      </c>
      <c r="S673" s="110">
        <f>VLOOKUP(A673,'Absolute Total Monosaccharide C'!$E$2:$T$999,2)</f>
        <v>10.459</v>
      </c>
      <c r="U673" s="8">
        <f t="shared" si="1"/>
        <v>0.01171</v>
      </c>
      <c r="V673" s="2">
        <f t="shared" si="2"/>
        <v>478</v>
      </c>
      <c r="W673" s="8" t="str">
        <f t="shared" si="3"/>
        <v>#N/A</v>
      </c>
      <c r="X673" s="8" t="str">
        <f t="shared" si="4"/>
        <v>#N/A</v>
      </c>
      <c r="Y673" s="8" t="str">
        <f t="shared" si="5"/>
        <v>#N/A</v>
      </c>
      <c r="Z673" s="8" t="str">
        <f t="shared" si="6"/>
        <v>#N/A</v>
      </c>
      <c r="AA673" s="8" t="str">
        <f t="shared" si="7"/>
        <v>#N/A</v>
      </c>
      <c r="AB673" s="8" t="str">
        <f t="shared" si="8"/>
        <v>#N/A</v>
      </c>
    </row>
    <row r="674" hidden="1">
      <c r="A674" s="2" t="s">
        <v>1861</v>
      </c>
      <c r="B674" s="8" t="str">
        <f>VLOOKUP(A674,'Food Encyclopedia'!$C$2:$K$999,3)&amp;","&amp;VLOOKUP(A674,'Food Encyclopedia'!$C$2:$K$999,4)&amp;","&amp;VLOOKUP(A674,'Food Encyclopedia'!$C$2:$K$999,5)&amp;","&amp;VLOOKUP(A674,'Food Encyclopedia'!$C$2:$K$999,6)</f>
        <v>Cracker, Classic Crackers, NA, box,Late July,,Grain Products</v>
      </c>
      <c r="C674" s="8" t="str">
        <f>VLOOKUP(A674,'Food Encyclopedia'!$C$2:$K$999,6)</f>
        <v>Grain Products</v>
      </c>
      <c r="D674" s="8" t="str">
        <f>VLOOKUP(A674,'Food Encyclopedia'!$C$2:$K$999,7)</f>
        <v>Snack</v>
      </c>
      <c r="E674" s="8">
        <f>VLOOKUP(A674,'Absolute Total Monosaccharide C'!$E$2:$T$999,3)</f>
        <v>0.611168</v>
      </c>
      <c r="F674" s="8">
        <f>VLOOKUP(A674,'Absolute Total Monosaccharide C'!$E$2:$T$999,4)</f>
        <v>0.004631</v>
      </c>
      <c r="G674" s="8">
        <f>VLOOKUP(A674,'Absolute Total Monosaccharide C'!$E$2:$T$999,5)</f>
        <v>0.002643</v>
      </c>
      <c r="H674" s="8">
        <f>VLOOKUP(A674,'Absolute Total Monosaccharide C'!$E$2:$T$999,6)</f>
        <v>0.005904</v>
      </c>
      <c r="I674" s="110">
        <f>VLOOKUP(A674,'Absolute Total Monosaccharide C'!$E$2:$T$999,7)</f>
        <v>0.00717</v>
      </c>
      <c r="J674" s="8">
        <f>VLOOKUP(A674,'Absolute Total Monosaccharide C'!$E$2:$T$999,8)</f>
        <v>0.000361</v>
      </c>
      <c r="K674" s="111">
        <f>VLOOKUP(A674,'Absolute Total Monosaccharide C'!$E$2:$T$999,9)</f>
        <v>0.000018</v>
      </c>
      <c r="L674" s="111">
        <f>VLOOKUP(A674,'Absolute Total Monosaccharide C'!$E$2:$T$999,10)</f>
        <v>0.0000166</v>
      </c>
      <c r="M674" s="111">
        <f>VLOOKUP(A674,'Absolute Total Monosaccharide C'!$E$2:$T$999,11)</f>
        <v>0.0000328</v>
      </c>
      <c r="N674" s="8">
        <f>VLOOKUP(A674,'Absolute Total Monosaccharide C'!$E$2:$T$999,12)</f>
        <v>0</v>
      </c>
      <c r="O674" s="8">
        <f>VLOOKUP(A674,'Absolute Total Monosaccharide C'!$E$2:$T$999,13)</f>
        <v>0</v>
      </c>
      <c r="P674" s="8">
        <f>VLOOKUP(A674,'Absolute Total Monosaccharide C'!$E$2:$T$999,14)</f>
        <v>0.001168</v>
      </c>
      <c r="Q674" s="8">
        <f>VLOOKUP(A674,'Absolute Total Monosaccharide C'!$E$2:$T$999,15)</f>
        <v>0</v>
      </c>
      <c r="R674" s="111">
        <f>VLOOKUP(A674,'Absolute Total Monosaccharide C'!$E$2:$T$999,16)</f>
        <v>0.0000779</v>
      </c>
      <c r="S674" s="110">
        <f>VLOOKUP(A674,'Absolute Total Monosaccharide C'!$E$2:$T$999,2)</f>
        <v>10.282</v>
      </c>
      <c r="U674" s="8">
        <f t="shared" si="1"/>
        <v>0.013074</v>
      </c>
      <c r="V674" s="2">
        <f t="shared" si="2"/>
        <v>455</v>
      </c>
      <c r="W674" s="8" t="str">
        <f t="shared" si="3"/>
        <v>#N/A</v>
      </c>
      <c r="X674" s="8">
        <f t="shared" si="4"/>
        <v>354</v>
      </c>
      <c r="Y674" s="8" t="str">
        <f t="shared" si="5"/>
        <v>#N/A</v>
      </c>
      <c r="Z674" s="8" t="str">
        <f t="shared" si="6"/>
        <v>#N/A</v>
      </c>
      <c r="AA674" s="8" t="str">
        <f t="shared" si="7"/>
        <v>#N/A</v>
      </c>
      <c r="AB674" s="8" t="str">
        <f t="shared" si="8"/>
        <v>#N/A</v>
      </c>
    </row>
    <row r="675" hidden="1">
      <c r="A675" s="2" t="s">
        <v>1863</v>
      </c>
      <c r="B675" s="8" t="str">
        <f>VLOOKUP(A675,'Food Encyclopedia'!$C$2:$K$999,3)&amp;","&amp;VLOOKUP(A675,'Food Encyclopedia'!$C$2:$K$999,4)&amp;","&amp;VLOOKUP(A675,'Food Encyclopedia'!$C$2:$K$999,5)&amp;","&amp;VLOOKUP(A675,'Food Encyclopedia'!$C$2:$K$999,6)</f>
        <v>Cracker, Cheddar cheese minis, NA, box,Late July,,Grain Products</v>
      </c>
      <c r="C675" s="8" t="str">
        <f>VLOOKUP(A675,'Food Encyclopedia'!$C$2:$K$999,6)</f>
        <v>Grain Products</v>
      </c>
      <c r="D675" s="8" t="str">
        <f>VLOOKUP(A675,'Food Encyclopedia'!$C$2:$K$999,7)</f>
        <v>Snack</v>
      </c>
      <c r="E675" s="8">
        <f>VLOOKUP(A675,'Absolute Total Monosaccharide C'!$E$2:$T$999,3)</f>
        <v>0.32634</v>
      </c>
      <c r="F675" s="8">
        <f>VLOOKUP(A675,'Absolute Total Monosaccharide C'!$E$2:$T$999,4)</f>
        <v>0.020537</v>
      </c>
      <c r="G675" s="8">
        <f>VLOOKUP(A675,'Absolute Total Monosaccharide C'!$E$2:$T$999,5)</f>
        <v>0.004028</v>
      </c>
      <c r="H675" s="8">
        <f>VLOOKUP(A675,'Absolute Total Monosaccharide C'!$E$2:$T$999,6)</f>
        <v>0.002406</v>
      </c>
      <c r="I675" s="110">
        <f>VLOOKUP(A675,'Absolute Total Monosaccharide C'!$E$2:$T$999,7)</f>
        <v>0.003822</v>
      </c>
      <c r="J675" s="8">
        <f>VLOOKUP(A675,'Absolute Total Monosaccharide C'!$E$2:$T$999,8)</f>
        <v>0.000102</v>
      </c>
      <c r="K675" s="111">
        <f>VLOOKUP(A675,'Absolute Total Monosaccharide C'!$E$2:$T$999,9)</f>
        <v>0.00004</v>
      </c>
      <c r="L675" s="111">
        <f>VLOOKUP(A675,'Absolute Total Monosaccharide C'!$E$2:$T$999,10)</f>
        <v>0.0000476</v>
      </c>
      <c r="M675" s="111">
        <f>VLOOKUP(A675,'Absolute Total Monosaccharide C'!$E$2:$T$999,11)</f>
        <v>0.0000409</v>
      </c>
      <c r="N675" s="8">
        <f>VLOOKUP(A675,'Absolute Total Monosaccharide C'!$E$2:$T$999,12)</f>
        <v>0</v>
      </c>
      <c r="O675" s="8">
        <f>VLOOKUP(A675,'Absolute Total Monosaccharide C'!$E$2:$T$999,13)</f>
        <v>0</v>
      </c>
      <c r="P675" s="8">
        <f>VLOOKUP(A675,'Absolute Total Monosaccharide C'!$E$2:$T$999,14)</f>
        <v>0.000909</v>
      </c>
      <c r="Q675" s="8">
        <f>VLOOKUP(A675,'Absolute Total Monosaccharide C'!$E$2:$T$999,15)</f>
        <v>0</v>
      </c>
      <c r="R675" s="8">
        <f>VLOOKUP(A675,'Absolute Total Monosaccharide C'!$E$2:$T$999,16)</f>
        <v>0.000172</v>
      </c>
      <c r="S675" s="110">
        <f>VLOOKUP(A675,'Absolute Total Monosaccharide C'!$E$2:$T$999,2)</f>
        <v>10.507</v>
      </c>
      <c r="U675" s="8">
        <f t="shared" si="1"/>
        <v>0.006228</v>
      </c>
      <c r="V675" s="2">
        <f t="shared" si="2"/>
        <v>596</v>
      </c>
      <c r="W675" s="8" t="str">
        <f t="shared" si="3"/>
        <v>#N/A</v>
      </c>
      <c r="X675" s="8" t="str">
        <f t="shared" si="4"/>
        <v>#N/A</v>
      </c>
      <c r="Y675" s="8" t="str">
        <f t="shared" si="5"/>
        <v>#N/A</v>
      </c>
      <c r="Z675" s="8" t="str">
        <f t="shared" si="6"/>
        <v>#N/A</v>
      </c>
      <c r="AA675" s="8" t="str">
        <f t="shared" si="7"/>
        <v>#N/A</v>
      </c>
      <c r="AB675" s="8" t="str">
        <f t="shared" si="8"/>
        <v>#N/A</v>
      </c>
    </row>
    <row r="676" hidden="1">
      <c r="A676" s="2" t="s">
        <v>1865</v>
      </c>
      <c r="B676" s="8" t="str">
        <f>VLOOKUP(A676,'Food Encyclopedia'!$C$2:$K$999,3)&amp;","&amp;VLOOKUP(A676,'Food Encyclopedia'!$C$2:$K$999,4)&amp;","&amp;VLOOKUP(A676,'Food Encyclopedia'!$C$2:$K$999,5)&amp;","&amp;VLOOKUP(A676,'Food Encyclopedia'!$C$2:$K$999,6)</f>
        <v>Cracker, Almond Nut-thins (almond and rice cracker w/ sea salt), NA, box,Blue Diamond,,Grain Products</v>
      </c>
      <c r="C676" s="8" t="str">
        <f>VLOOKUP(A676,'Food Encyclopedia'!$C$2:$K$999,6)</f>
        <v>Grain Products</v>
      </c>
      <c r="D676" s="8" t="str">
        <f>VLOOKUP(A676,'Food Encyclopedia'!$C$2:$K$999,7)</f>
        <v>Snack</v>
      </c>
      <c r="E676" s="8">
        <f>VLOOKUP(A676,'Absolute Total Monosaccharide C'!$E$2:$T$999,3)</f>
        <v>0.66405</v>
      </c>
      <c r="F676" s="8">
        <f>VLOOKUP(A676,'Absolute Total Monosaccharide C'!$E$2:$T$999,4)</f>
        <v>0</v>
      </c>
      <c r="G676" s="8">
        <f>VLOOKUP(A676,'Absolute Total Monosaccharide C'!$E$2:$T$999,5)</f>
        <v>0.005967</v>
      </c>
      <c r="H676" s="8">
        <f>VLOOKUP(A676,'Absolute Total Monosaccharide C'!$E$2:$T$999,6)</f>
        <v>0.001042</v>
      </c>
      <c r="I676" s="110">
        <f>VLOOKUP(A676,'Absolute Total Monosaccharide C'!$E$2:$T$999,7)</f>
        <v>0.017124</v>
      </c>
      <c r="J676" s="8">
        <f>VLOOKUP(A676,'Absolute Total Monosaccharide C'!$E$2:$T$999,8)</f>
        <v>0.000157</v>
      </c>
      <c r="K676" s="8">
        <f>VLOOKUP(A676,'Absolute Total Monosaccharide C'!$E$2:$T$999,9)</f>
        <v>0.000197</v>
      </c>
      <c r="L676" s="111">
        <f>VLOOKUP(A676,'Absolute Total Monosaccharide C'!$E$2:$T$999,10)</f>
        <v>0.0000902</v>
      </c>
      <c r="M676" s="8">
        <f>VLOOKUP(A676,'Absolute Total Monosaccharide C'!$E$2:$T$999,11)</f>
        <v>0.000227</v>
      </c>
      <c r="N676" s="8">
        <f>VLOOKUP(A676,'Absolute Total Monosaccharide C'!$E$2:$T$999,12)</f>
        <v>0</v>
      </c>
      <c r="O676" s="8">
        <f>VLOOKUP(A676,'Absolute Total Monosaccharide C'!$E$2:$T$999,13)</f>
        <v>0</v>
      </c>
      <c r="P676" s="8">
        <f>VLOOKUP(A676,'Absolute Total Monosaccharide C'!$E$2:$T$999,14)</f>
        <v>0.000498</v>
      </c>
      <c r="Q676" s="8">
        <f>VLOOKUP(A676,'Absolute Total Monosaccharide C'!$E$2:$T$999,15)</f>
        <v>0</v>
      </c>
      <c r="R676" s="8">
        <f>VLOOKUP(A676,'Absolute Total Monosaccharide C'!$E$2:$T$999,16)</f>
        <v>0.000306</v>
      </c>
      <c r="S676" s="110">
        <f>VLOOKUP(A676,'Absolute Total Monosaccharide C'!$E$2:$T$999,2)</f>
        <v>10.277</v>
      </c>
      <c r="U676" s="8">
        <f t="shared" si="1"/>
        <v>0.018166</v>
      </c>
      <c r="V676" s="2">
        <f t="shared" si="2"/>
        <v>371</v>
      </c>
      <c r="W676" s="8" t="str">
        <f t="shared" si="3"/>
        <v>#N/A</v>
      </c>
      <c r="X676" s="8" t="str">
        <f t="shared" si="4"/>
        <v>#N/A</v>
      </c>
      <c r="Y676" s="8" t="str">
        <f t="shared" si="5"/>
        <v>#N/A</v>
      </c>
      <c r="Z676" s="8" t="str">
        <f t="shared" si="6"/>
        <v>#N/A</v>
      </c>
      <c r="AA676" s="8" t="str">
        <f t="shared" si="7"/>
        <v>#N/A</v>
      </c>
      <c r="AB676" s="8" t="str">
        <f t="shared" si="8"/>
        <v>#N/A</v>
      </c>
    </row>
    <row r="677" hidden="1">
      <c r="A677" s="2" t="s">
        <v>1868</v>
      </c>
      <c r="B677" s="8" t="str">
        <f>VLOOKUP(A677,'Food Encyclopedia'!$C$2:$K$999,3)&amp;","&amp;VLOOKUP(A677,'Food Encyclopedia'!$C$2:$K$999,4)&amp;","&amp;VLOOKUP(A677,'Food Encyclopedia'!$C$2:$K$999,5)&amp;","&amp;VLOOKUP(A677,'Food Encyclopedia'!$C$2:$K$999,6)</f>
        <v>Cereal, Sprouted crunchy Golden Flax, NA, box,Food for Life ,,Grain Products</v>
      </c>
      <c r="C677" s="8" t="str">
        <f>VLOOKUP(A677,'Food Encyclopedia'!$C$2:$K$999,6)</f>
        <v>Grain Products</v>
      </c>
      <c r="D677" s="8" t="str">
        <f>VLOOKUP(A677,'Food Encyclopedia'!$C$2:$K$999,7)</f>
        <v>Cereal</v>
      </c>
      <c r="E677" s="8">
        <f>VLOOKUP(A677,'Absolute Total Monosaccharide C'!$E$2:$T$999,3)</f>
        <v>0.542659</v>
      </c>
      <c r="F677" s="8">
        <f>VLOOKUP(A677,'Absolute Total Monosaccharide C'!$E$2:$T$999,4)</f>
        <v>0.003243</v>
      </c>
      <c r="G677" s="8">
        <f>VLOOKUP(A677,'Absolute Total Monosaccharide C'!$E$2:$T$999,5)</f>
        <v>0.006069</v>
      </c>
      <c r="H677" s="8">
        <f>VLOOKUP(A677,'Absolute Total Monosaccharide C'!$E$2:$T$999,6)</f>
        <v>0.018763</v>
      </c>
      <c r="I677" s="110">
        <f>VLOOKUP(A677,'Absolute Total Monosaccharide C'!$E$2:$T$999,7)</f>
        <v>0.02059</v>
      </c>
      <c r="J677" s="8">
        <f>VLOOKUP(A677,'Absolute Total Monosaccharide C'!$E$2:$T$999,8)</f>
        <v>0.000279</v>
      </c>
      <c r="K677" s="8">
        <f>VLOOKUP(A677,'Absolute Total Monosaccharide C'!$E$2:$T$999,9)</f>
        <v>0.000164</v>
      </c>
      <c r="L677" s="8">
        <f>VLOOKUP(A677,'Absolute Total Monosaccharide C'!$E$2:$T$999,10)</f>
        <v>0.000128</v>
      </c>
      <c r="M677" s="8">
        <f>VLOOKUP(A677,'Absolute Total Monosaccharide C'!$E$2:$T$999,11)</f>
        <v>0.000118</v>
      </c>
      <c r="N677" s="8">
        <f>VLOOKUP(A677,'Absolute Total Monosaccharide C'!$E$2:$T$999,12)</f>
        <v>0</v>
      </c>
      <c r="O677" s="8">
        <f>VLOOKUP(A677,'Absolute Total Monosaccharide C'!$E$2:$T$999,13)</f>
        <v>0</v>
      </c>
      <c r="P677" s="8">
        <f>VLOOKUP(A677,'Absolute Total Monosaccharide C'!$E$2:$T$999,14)</f>
        <v>0.001078</v>
      </c>
      <c r="Q677" s="8">
        <f>VLOOKUP(A677,'Absolute Total Monosaccharide C'!$E$2:$T$999,15)</f>
        <v>0</v>
      </c>
      <c r="R677" s="8">
        <f>VLOOKUP(A677,'Absolute Total Monosaccharide C'!$E$2:$T$999,16)</f>
        <v>0.000308</v>
      </c>
      <c r="S677" s="110">
        <f>VLOOKUP(A677,'Absolute Total Monosaccharide C'!$E$2:$T$999,2)</f>
        <v>10.127</v>
      </c>
      <c r="U677" s="8">
        <f t="shared" si="1"/>
        <v>0.039353</v>
      </c>
      <c r="V677" s="2">
        <f t="shared" si="2"/>
        <v>113</v>
      </c>
      <c r="W677" s="8" t="str">
        <f t="shared" si="3"/>
        <v>#N/A</v>
      </c>
      <c r="X677" s="8" t="str">
        <f t="shared" si="4"/>
        <v>#N/A</v>
      </c>
      <c r="Y677" s="8" t="str">
        <f t="shared" si="5"/>
        <v>#N/A</v>
      </c>
      <c r="Z677" s="8">
        <f t="shared" si="6"/>
        <v>519</v>
      </c>
      <c r="AA677" s="8" t="str">
        <f t="shared" si="7"/>
        <v>#N/A</v>
      </c>
      <c r="AB677" s="8" t="str">
        <f t="shared" si="8"/>
        <v>#N/A</v>
      </c>
    </row>
    <row r="678" hidden="1">
      <c r="A678" s="2" t="s">
        <v>1871</v>
      </c>
      <c r="B678" s="8" t="str">
        <f>VLOOKUP(A678,'Food Encyclopedia'!$C$2:$K$999,3)&amp;","&amp;VLOOKUP(A678,'Food Encyclopedia'!$C$2:$K$999,4)&amp;","&amp;VLOOKUP(A678,'Food Encyclopedia'!$C$2:$K$999,5)&amp;","&amp;VLOOKUP(A678,'Food Encyclopedia'!$C$2:$K$999,6)</f>
        <v>Cereal, Toasted whole wheat berry flakes &amp; flaxseed cereal, NA, box,Uncle Sam,,Grain Products</v>
      </c>
      <c r="C678" s="8" t="str">
        <f>VLOOKUP(A678,'Food Encyclopedia'!$C$2:$K$999,6)</f>
        <v>Grain Products</v>
      </c>
      <c r="D678" s="8" t="str">
        <f>VLOOKUP(A678,'Food Encyclopedia'!$C$2:$K$999,7)</f>
        <v>Cereal</v>
      </c>
      <c r="E678" s="8">
        <f>VLOOKUP(A678,'Absolute Total Monosaccharide C'!$E$2:$T$999,3)</f>
        <v>0.62546</v>
      </c>
      <c r="F678" s="8">
        <f>VLOOKUP(A678,'Absolute Total Monosaccharide C'!$E$2:$T$999,4)</f>
        <v>0.003566</v>
      </c>
      <c r="G678" s="8">
        <f>VLOOKUP(A678,'Absolute Total Monosaccharide C'!$E$2:$T$999,5)</f>
        <v>0.009811</v>
      </c>
      <c r="H678" s="8">
        <f>VLOOKUP(A678,'Absolute Total Monosaccharide C'!$E$2:$T$999,6)</f>
        <v>0.019628</v>
      </c>
      <c r="I678" s="110">
        <f>VLOOKUP(A678,'Absolute Total Monosaccharide C'!$E$2:$T$999,7)</f>
        <v>0.022795</v>
      </c>
      <c r="J678" s="8">
        <f>VLOOKUP(A678,'Absolute Total Monosaccharide C'!$E$2:$T$999,8)</f>
        <v>0.000138</v>
      </c>
      <c r="K678" s="111">
        <f>VLOOKUP(A678,'Absolute Total Monosaccharide C'!$E$2:$T$999,9)</f>
        <v>0.0000802</v>
      </c>
      <c r="L678" s="111">
        <f>VLOOKUP(A678,'Absolute Total Monosaccharide C'!$E$2:$T$999,10)</f>
        <v>0.000053</v>
      </c>
      <c r="M678" s="111">
        <f>VLOOKUP(A678,'Absolute Total Monosaccharide C'!$E$2:$T$999,11)</f>
        <v>0.0000385</v>
      </c>
      <c r="N678" s="8">
        <f>VLOOKUP(A678,'Absolute Total Monosaccharide C'!$E$2:$T$999,12)</f>
        <v>0</v>
      </c>
      <c r="O678" s="8">
        <f>VLOOKUP(A678,'Absolute Total Monosaccharide C'!$E$2:$T$999,13)</f>
        <v>0</v>
      </c>
      <c r="P678" s="8">
        <f>VLOOKUP(A678,'Absolute Total Monosaccharide C'!$E$2:$T$999,14)</f>
        <v>0.001422</v>
      </c>
      <c r="Q678" s="8">
        <f>VLOOKUP(A678,'Absolute Total Monosaccharide C'!$E$2:$T$999,15)</f>
        <v>0</v>
      </c>
      <c r="R678" s="8">
        <f>VLOOKUP(A678,'Absolute Total Monosaccharide C'!$E$2:$T$999,16)</f>
        <v>0.000184</v>
      </c>
      <c r="S678" s="110">
        <f>VLOOKUP(A678,'Absolute Total Monosaccharide C'!$E$2:$T$999,2)</f>
        <v>9.772</v>
      </c>
      <c r="U678" s="8">
        <f t="shared" si="1"/>
        <v>0.042423</v>
      </c>
      <c r="V678" s="2">
        <f t="shared" si="2"/>
        <v>96</v>
      </c>
      <c r="W678" s="8" t="str">
        <f t="shared" si="3"/>
        <v>#N/A</v>
      </c>
      <c r="X678" s="8" t="str">
        <f t="shared" si="4"/>
        <v>#N/A</v>
      </c>
      <c r="Y678" s="8" t="str">
        <f t="shared" si="5"/>
        <v>#N/A</v>
      </c>
      <c r="Z678" s="8" t="str">
        <f t="shared" si="6"/>
        <v>#N/A</v>
      </c>
      <c r="AA678" s="8" t="str">
        <f t="shared" si="7"/>
        <v>#N/A</v>
      </c>
      <c r="AB678" s="8" t="str">
        <f t="shared" si="8"/>
        <v>#N/A</v>
      </c>
    </row>
    <row r="679" hidden="1">
      <c r="A679" s="2" t="s">
        <v>1874</v>
      </c>
      <c r="B679" s="8" t="str">
        <f>VLOOKUP(A679,'Food Encyclopedia'!$C$2:$K$999,3)&amp;","&amp;VLOOKUP(A679,'Food Encyclopedia'!$C$2:$K$999,4)&amp;","&amp;VLOOKUP(A679,'Food Encyclopedia'!$C$2:$K$999,5)&amp;","&amp;VLOOKUP(A679,'Food Encyclopedia'!$C$2:$K$999,6)</f>
        <v>Cereal, Organic Honey flakes &amp; oat clusters, NA, box,365 Whole Foods Market ,,Grain Products</v>
      </c>
      <c r="C679" s="8" t="str">
        <f>VLOOKUP(A679,'Food Encyclopedia'!$C$2:$K$999,6)</f>
        <v>Grain Products</v>
      </c>
      <c r="D679" s="8" t="str">
        <f>VLOOKUP(A679,'Food Encyclopedia'!$C$2:$K$999,7)</f>
        <v>Cereal</v>
      </c>
      <c r="E679" s="8">
        <f>VLOOKUP(A679,'Absolute Total Monosaccharide C'!$E$2:$T$999,3)</f>
        <v>0.437795</v>
      </c>
      <c r="F679" s="8">
        <f>VLOOKUP(A679,'Absolute Total Monosaccharide C'!$E$2:$T$999,4)</f>
        <v>0.004366</v>
      </c>
      <c r="G679" s="8">
        <f>VLOOKUP(A679,'Absolute Total Monosaccharide C'!$E$2:$T$999,5)</f>
        <v>0.023832</v>
      </c>
      <c r="H679" s="8">
        <f>VLOOKUP(A679,'Absolute Total Monosaccharide C'!$E$2:$T$999,6)</f>
        <v>0.002499</v>
      </c>
      <c r="I679" s="110">
        <f>VLOOKUP(A679,'Absolute Total Monosaccharide C'!$E$2:$T$999,7)</f>
        <v>0.00699</v>
      </c>
      <c r="J679" s="111">
        <f>VLOOKUP(A679,'Absolute Total Monosaccharide C'!$E$2:$T$999,8)</f>
        <v>0.0000676</v>
      </c>
      <c r="K679" s="111">
        <f>VLOOKUP(A679,'Absolute Total Monosaccharide C'!$E$2:$T$999,9)</f>
        <v>0.0000389</v>
      </c>
      <c r="L679" s="111">
        <f>VLOOKUP(A679,'Absolute Total Monosaccharide C'!$E$2:$T$999,10)</f>
        <v>0.0000324</v>
      </c>
      <c r="M679" s="111">
        <f>VLOOKUP(A679,'Absolute Total Monosaccharide C'!$E$2:$T$999,11)</f>
        <v>0.0000247</v>
      </c>
      <c r="N679" s="8">
        <f>VLOOKUP(A679,'Absolute Total Monosaccharide C'!$E$2:$T$999,12)</f>
        <v>0</v>
      </c>
      <c r="O679" s="8">
        <f>VLOOKUP(A679,'Absolute Total Monosaccharide C'!$E$2:$T$999,13)</f>
        <v>0</v>
      </c>
      <c r="P679" s="8">
        <f>VLOOKUP(A679,'Absolute Total Monosaccharide C'!$E$2:$T$999,14)</f>
        <v>0</v>
      </c>
      <c r="Q679" s="8">
        <f>VLOOKUP(A679,'Absolute Total Monosaccharide C'!$E$2:$T$999,15)</f>
        <v>0</v>
      </c>
      <c r="R679" s="111">
        <f>VLOOKUP(A679,'Absolute Total Monosaccharide C'!$E$2:$T$999,16)</f>
        <v>0.00006</v>
      </c>
      <c r="S679" s="110">
        <f>VLOOKUP(A679,'Absolute Total Monosaccharide C'!$E$2:$T$999,2)</f>
        <v>10.075</v>
      </c>
      <c r="U679" s="8">
        <f t="shared" si="1"/>
        <v>0.009489</v>
      </c>
      <c r="V679" s="2">
        <f t="shared" si="2"/>
        <v>529</v>
      </c>
      <c r="W679" s="8" t="str">
        <f t="shared" si="3"/>
        <v>#N/A</v>
      </c>
      <c r="X679" s="8" t="str">
        <f t="shared" si="4"/>
        <v>#N/A</v>
      </c>
      <c r="Y679" s="8" t="str">
        <f t="shared" si="5"/>
        <v>#N/A</v>
      </c>
      <c r="Z679" s="8" t="str">
        <f t="shared" si="6"/>
        <v>#N/A</v>
      </c>
      <c r="AA679" s="8" t="str">
        <f t="shared" si="7"/>
        <v>#N/A</v>
      </c>
      <c r="AB679" s="8" t="str">
        <f t="shared" si="8"/>
        <v>#N/A</v>
      </c>
    </row>
    <row r="680" hidden="1">
      <c r="A680" s="2" t="s">
        <v>1878</v>
      </c>
      <c r="B680" s="8" t="str">
        <f>VLOOKUP(A680,'Food Encyclopedia'!$C$2:$K$999,3)&amp;","&amp;VLOOKUP(A680,'Food Encyclopedia'!$C$2:$K$999,4)&amp;","&amp;VLOOKUP(A680,'Food Encyclopedia'!$C$2:$K$999,5)&amp;","&amp;VLOOKUP(A680,'Food Encyclopedia'!$C$2:$K$999,6)</f>
        <v>Cereal, Organic Frosted flakes, NA, box,365 Whole Foods Market,,Grain Products</v>
      </c>
      <c r="C680" s="8" t="str">
        <f>VLOOKUP(A680,'Food Encyclopedia'!$C$2:$K$999,6)</f>
        <v>Grain Products</v>
      </c>
      <c r="D680" s="8" t="str">
        <f>VLOOKUP(A680,'Food Encyclopedia'!$C$2:$K$999,7)</f>
        <v>Cereal</v>
      </c>
      <c r="E680" s="8">
        <f>VLOOKUP(A680,'Absolute Total Monosaccharide C'!$E$2:$T$999,3)</f>
        <v>0.687871</v>
      </c>
      <c r="F680" s="8">
        <f>VLOOKUP(A680,'Absolute Total Monosaccharide C'!$E$2:$T$999,4)</f>
        <v>0.001597</v>
      </c>
      <c r="G680" s="8">
        <f>VLOOKUP(A680,'Absolute Total Monosaccharide C'!$E$2:$T$999,5)</f>
        <v>0.043353</v>
      </c>
      <c r="H680" s="8">
        <f>VLOOKUP(A680,'Absolute Total Monosaccharide C'!$E$2:$T$999,6)</f>
        <v>0.000727</v>
      </c>
      <c r="I680" s="110">
        <f>VLOOKUP(A680,'Absolute Total Monosaccharide C'!$E$2:$T$999,7)</f>
        <v>0.005774</v>
      </c>
      <c r="J680" s="8">
        <f>VLOOKUP(A680,'Absolute Total Monosaccharide C'!$E$2:$T$999,8)</f>
        <v>0.000378</v>
      </c>
      <c r="K680" s="111">
        <f>VLOOKUP(A680,'Absolute Total Monosaccharide C'!$E$2:$T$999,9)</f>
        <v>0.0000119</v>
      </c>
      <c r="L680" s="111">
        <f>VLOOKUP(A680,'Absolute Total Monosaccharide C'!$E$2:$T$999,10)</f>
        <v>0.0000324</v>
      </c>
      <c r="M680" s="111">
        <f>VLOOKUP(A680,'Absolute Total Monosaccharide C'!$E$2:$T$999,11)</f>
        <v>0.0000298</v>
      </c>
      <c r="N680" s="8">
        <f>VLOOKUP(A680,'Absolute Total Monosaccharide C'!$E$2:$T$999,12)</f>
        <v>0</v>
      </c>
      <c r="O680" s="8">
        <f>VLOOKUP(A680,'Absolute Total Monosaccharide C'!$E$2:$T$999,13)</f>
        <v>0</v>
      </c>
      <c r="P680" s="8">
        <f>VLOOKUP(A680,'Absolute Total Monosaccharide C'!$E$2:$T$999,14)</f>
        <v>0.000451</v>
      </c>
      <c r="Q680" s="8">
        <f>VLOOKUP(A680,'Absolute Total Monosaccharide C'!$E$2:$T$999,15)</f>
        <v>0</v>
      </c>
      <c r="R680" s="111">
        <f>VLOOKUP(A680,'Absolute Total Monosaccharide C'!$E$2:$T$999,16)</f>
        <v>0.0000143</v>
      </c>
      <c r="S680" s="110">
        <f>VLOOKUP(A680,'Absolute Total Monosaccharide C'!$E$2:$T$999,2)</f>
        <v>9.915</v>
      </c>
      <c r="U680" s="8">
        <f t="shared" si="1"/>
        <v>0.006501</v>
      </c>
      <c r="V680" s="2">
        <f t="shared" si="2"/>
        <v>592</v>
      </c>
      <c r="W680" s="8" t="str">
        <f t="shared" si="3"/>
        <v>#N/A</v>
      </c>
      <c r="X680" s="8" t="str">
        <f t="shared" si="4"/>
        <v>#N/A</v>
      </c>
      <c r="Y680" s="8" t="str">
        <f t="shared" si="5"/>
        <v>#N/A</v>
      </c>
      <c r="Z680" s="8" t="str">
        <f t="shared" si="6"/>
        <v>#N/A</v>
      </c>
      <c r="AA680" s="8" t="str">
        <f t="shared" si="7"/>
        <v>#N/A</v>
      </c>
      <c r="AB680" s="8" t="str">
        <f t="shared" si="8"/>
        <v>#N/A</v>
      </c>
    </row>
    <row r="681" hidden="1">
      <c r="A681" s="2" t="s">
        <v>1880</v>
      </c>
      <c r="B681" s="8" t="str">
        <f>VLOOKUP(A681,'Food Encyclopedia'!$C$2:$K$999,3)&amp;","&amp;VLOOKUP(A681,'Food Encyclopedia'!$C$2:$K$999,4)&amp;","&amp;VLOOKUP(A681,'Food Encyclopedia'!$C$2:$K$999,5)&amp;","&amp;VLOOKUP(A681,'Food Encyclopedia'!$C$2:$K$999,6)</f>
        <v>Cereal, Organic Morning O's Honey nut, NA, box,365 Whole Foods Market,,Grain Products</v>
      </c>
      <c r="C681" s="8" t="str">
        <f>VLOOKUP(A681,'Food Encyclopedia'!$C$2:$K$999,6)</f>
        <v>Grain Products</v>
      </c>
      <c r="D681" s="8" t="str">
        <f>VLOOKUP(A681,'Food Encyclopedia'!$C$2:$K$999,7)</f>
        <v>Cereal</v>
      </c>
      <c r="E681" s="8">
        <f>VLOOKUP(A681,'Absolute Total Monosaccharide C'!$E$2:$T$999,3)</f>
        <v>0.63811</v>
      </c>
      <c r="F681" s="8">
        <f>VLOOKUP(A681,'Absolute Total Monosaccharide C'!$E$2:$T$999,4)</f>
        <v>0.001315</v>
      </c>
      <c r="G681" s="8">
        <f>VLOOKUP(A681,'Absolute Total Monosaccharide C'!$E$2:$T$999,5)</f>
        <v>0.039724</v>
      </c>
      <c r="H681" s="8">
        <f>VLOOKUP(A681,'Absolute Total Monosaccharide C'!$E$2:$T$999,6)</f>
        <v>0.005779</v>
      </c>
      <c r="I681" s="110">
        <f>VLOOKUP(A681,'Absolute Total Monosaccharide C'!$E$2:$T$999,7)</f>
        <v>0.014965</v>
      </c>
      <c r="J681" s="8">
        <f>VLOOKUP(A681,'Absolute Total Monosaccharide C'!$E$2:$T$999,8)</f>
        <v>0.000209</v>
      </c>
      <c r="K681" s="8">
        <f>VLOOKUP(A681,'Absolute Total Monosaccharide C'!$E$2:$T$999,9)</f>
        <v>0.000136</v>
      </c>
      <c r="L681" s="111">
        <f>VLOOKUP(A681,'Absolute Total Monosaccharide C'!$E$2:$T$999,10)</f>
        <v>0.0000646</v>
      </c>
      <c r="M681" s="111">
        <f>VLOOKUP(A681,'Absolute Total Monosaccharide C'!$E$2:$T$999,11)</f>
        <v>0.0000711</v>
      </c>
      <c r="N681" s="8">
        <f>VLOOKUP(A681,'Absolute Total Monosaccharide C'!$E$2:$T$999,12)</f>
        <v>0</v>
      </c>
      <c r="O681" s="8">
        <f>VLOOKUP(A681,'Absolute Total Monosaccharide C'!$E$2:$T$999,13)</f>
        <v>0</v>
      </c>
      <c r="P681" s="8">
        <f>VLOOKUP(A681,'Absolute Total Monosaccharide C'!$E$2:$T$999,14)</f>
        <v>0.000881</v>
      </c>
      <c r="Q681" s="8">
        <f>VLOOKUP(A681,'Absolute Total Monosaccharide C'!$E$2:$T$999,15)</f>
        <v>0</v>
      </c>
      <c r="R681" s="8">
        <f>VLOOKUP(A681,'Absolute Total Monosaccharide C'!$E$2:$T$999,16)</f>
        <v>0.00049</v>
      </c>
      <c r="S681" s="110">
        <f>VLOOKUP(A681,'Absolute Total Monosaccharide C'!$E$2:$T$999,2)</f>
        <v>10.155</v>
      </c>
      <c r="U681" s="8">
        <f t="shared" si="1"/>
        <v>0.020744</v>
      </c>
      <c r="V681" s="2">
        <f t="shared" si="2"/>
        <v>321</v>
      </c>
      <c r="W681" s="8" t="str">
        <f t="shared" si="3"/>
        <v>#N/A</v>
      </c>
      <c r="X681" s="8" t="str">
        <f t="shared" si="4"/>
        <v>#N/A</v>
      </c>
      <c r="Y681" s="8" t="str">
        <f t="shared" si="5"/>
        <v>#N/A</v>
      </c>
      <c r="Z681" s="8" t="str">
        <f t="shared" si="6"/>
        <v>#N/A</v>
      </c>
      <c r="AA681" s="8" t="str">
        <f t="shared" si="7"/>
        <v>#N/A</v>
      </c>
      <c r="AB681" s="8" t="str">
        <f t="shared" si="8"/>
        <v>#N/A</v>
      </c>
    </row>
    <row r="682" hidden="1">
      <c r="A682" s="2" t="s">
        <v>1882</v>
      </c>
      <c r="B682" s="8" t="str">
        <f>VLOOKUP(A682,'Food Encyclopedia'!$C$2:$K$999,3)&amp;","&amp;VLOOKUP(A682,'Food Encyclopedia'!$C$2:$K$999,4)&amp;","&amp;VLOOKUP(A682,'Food Encyclopedia'!$C$2:$K$999,5)&amp;","&amp;VLOOKUP(A682,'Food Encyclopedia'!$C$2:$K$999,6)</f>
        <v>Cereal, Rainbow Morning O's, NA, box,365 Whole Foods Market,,Grain Products</v>
      </c>
      <c r="C682" s="8" t="str">
        <f>VLOOKUP(A682,'Food Encyclopedia'!$C$2:$K$999,6)</f>
        <v>Grain Products</v>
      </c>
      <c r="D682" s="8" t="str">
        <f>VLOOKUP(A682,'Food Encyclopedia'!$C$2:$K$999,7)</f>
        <v>Cereal</v>
      </c>
      <c r="E682" s="8">
        <f>VLOOKUP(A682,'Absolute Total Monosaccharide C'!$E$2:$T$999,3)</f>
        <v>0.565619</v>
      </c>
      <c r="F682" s="8">
        <f>VLOOKUP(A682,'Absolute Total Monosaccharide C'!$E$2:$T$999,4)</f>
        <v>0.001907</v>
      </c>
      <c r="G682" s="8">
        <f>VLOOKUP(A682,'Absolute Total Monosaccharide C'!$E$2:$T$999,5)</f>
        <v>0.029798</v>
      </c>
      <c r="H682" s="8">
        <f>VLOOKUP(A682,'Absolute Total Monosaccharide C'!$E$2:$T$999,6)</f>
        <v>0.004249</v>
      </c>
      <c r="I682" s="110">
        <f>VLOOKUP(A682,'Absolute Total Monosaccharide C'!$E$2:$T$999,7)</f>
        <v>0.010319</v>
      </c>
      <c r="J682" s="8">
        <f>VLOOKUP(A682,'Absolute Total Monosaccharide C'!$E$2:$T$999,8)</f>
        <v>0.000536</v>
      </c>
      <c r="K682" s="8">
        <f>VLOOKUP(A682,'Absolute Total Monosaccharide C'!$E$2:$T$999,9)</f>
        <v>0.000102</v>
      </c>
      <c r="L682" s="111">
        <f>VLOOKUP(A682,'Absolute Total Monosaccharide C'!$E$2:$T$999,10)</f>
        <v>0.0000413</v>
      </c>
      <c r="M682" s="111">
        <f>VLOOKUP(A682,'Absolute Total Monosaccharide C'!$E$2:$T$999,11)</f>
        <v>0.0000719</v>
      </c>
      <c r="N682" s="8">
        <f>VLOOKUP(A682,'Absolute Total Monosaccharide C'!$E$2:$T$999,12)</f>
        <v>0</v>
      </c>
      <c r="O682" s="8">
        <f>VLOOKUP(A682,'Absolute Total Monosaccharide C'!$E$2:$T$999,13)</f>
        <v>0</v>
      </c>
      <c r="P682" s="8">
        <f>VLOOKUP(A682,'Absolute Total Monosaccharide C'!$E$2:$T$999,14)</f>
        <v>0.000556</v>
      </c>
      <c r="Q682" s="8">
        <f>VLOOKUP(A682,'Absolute Total Monosaccharide C'!$E$2:$T$999,15)</f>
        <v>0</v>
      </c>
      <c r="R682" s="8">
        <f>VLOOKUP(A682,'Absolute Total Monosaccharide C'!$E$2:$T$999,16)</f>
        <v>0.000127</v>
      </c>
      <c r="S682" s="110">
        <f>VLOOKUP(A682,'Absolute Total Monosaccharide C'!$E$2:$T$999,2)</f>
        <v>10.255</v>
      </c>
      <c r="U682" s="8">
        <f t="shared" si="1"/>
        <v>0.014568</v>
      </c>
      <c r="V682" s="2">
        <f t="shared" si="2"/>
        <v>426</v>
      </c>
      <c r="W682" s="8" t="str">
        <f t="shared" si="3"/>
        <v>#N/A</v>
      </c>
      <c r="X682" s="8" t="str">
        <f t="shared" si="4"/>
        <v>#N/A</v>
      </c>
      <c r="Y682" s="8" t="str">
        <f t="shared" si="5"/>
        <v>#N/A</v>
      </c>
      <c r="Z682" s="8" t="str">
        <f t="shared" si="6"/>
        <v>#N/A</v>
      </c>
      <c r="AA682" s="8" t="str">
        <f t="shared" si="7"/>
        <v>#N/A</v>
      </c>
      <c r="AB682" s="8" t="str">
        <f t="shared" si="8"/>
        <v>#N/A</v>
      </c>
    </row>
    <row r="683" hidden="1">
      <c r="A683" s="2" t="s">
        <v>1884</v>
      </c>
      <c r="B683" s="8" t="str">
        <f>VLOOKUP(A683,'Food Encyclopedia'!$C$2:$K$999,3)&amp;","&amp;VLOOKUP(A683,'Food Encyclopedia'!$C$2:$K$999,4)&amp;","&amp;VLOOKUP(A683,'Food Encyclopedia'!$C$2:$K$999,5)&amp;","&amp;VLOOKUP(A683,'Food Encyclopedia'!$C$2:$K$999,6)</f>
        <v>Cereal, Organic Morning O's, NA, box,365 Whole Foods Market,,Grain Products</v>
      </c>
      <c r="C683" s="8" t="str">
        <f>VLOOKUP(A683,'Food Encyclopedia'!$C$2:$K$999,6)</f>
        <v>Grain Products</v>
      </c>
      <c r="D683" s="8" t="str">
        <f>VLOOKUP(A683,'Food Encyclopedia'!$C$2:$K$999,7)</f>
        <v>Cereal</v>
      </c>
      <c r="E683" s="8">
        <f>VLOOKUP(A683,'Absolute Total Monosaccharide C'!$E$2:$T$999,3)</f>
        <v>0.691787</v>
      </c>
      <c r="F683" s="8">
        <f>VLOOKUP(A683,'Absolute Total Monosaccharide C'!$E$2:$T$999,4)</f>
        <v>0.010301</v>
      </c>
      <c r="G683" s="8">
        <f>VLOOKUP(A683,'Absolute Total Monosaccharide C'!$E$2:$T$999,5)</f>
        <v>0.006207</v>
      </c>
      <c r="H683" s="8">
        <f>VLOOKUP(A683,'Absolute Total Monosaccharide C'!$E$2:$T$999,6)</f>
        <v>0.01138</v>
      </c>
      <c r="I683" s="110">
        <f>VLOOKUP(A683,'Absolute Total Monosaccharide C'!$E$2:$T$999,7)</f>
        <v>0.037823</v>
      </c>
      <c r="J683" s="8">
        <f>VLOOKUP(A683,'Absolute Total Monosaccharide C'!$E$2:$T$999,8)</f>
        <v>0.000678</v>
      </c>
      <c r="K683" s="8">
        <f>VLOOKUP(A683,'Absolute Total Monosaccharide C'!$E$2:$T$999,9)</f>
        <v>0.000163</v>
      </c>
      <c r="L683" s="111">
        <f>VLOOKUP(A683,'Absolute Total Monosaccharide C'!$E$2:$T$999,10)</f>
        <v>0.0000934</v>
      </c>
      <c r="M683" s="111">
        <f>VLOOKUP(A683,'Absolute Total Monosaccharide C'!$E$2:$T$999,11)</f>
        <v>0.0000638</v>
      </c>
      <c r="N683" s="8">
        <f>VLOOKUP(A683,'Absolute Total Monosaccharide C'!$E$2:$T$999,12)</f>
        <v>0</v>
      </c>
      <c r="O683" s="8">
        <f>VLOOKUP(A683,'Absolute Total Monosaccharide C'!$E$2:$T$999,13)</f>
        <v>0</v>
      </c>
      <c r="P683" s="8">
        <f>VLOOKUP(A683,'Absolute Total Monosaccharide C'!$E$2:$T$999,14)</f>
        <v>0.001366</v>
      </c>
      <c r="Q683" s="8">
        <f>VLOOKUP(A683,'Absolute Total Monosaccharide C'!$E$2:$T$999,15)</f>
        <v>0</v>
      </c>
      <c r="R683" s="8">
        <f>VLOOKUP(A683,'Absolute Total Monosaccharide C'!$E$2:$T$999,16)</f>
        <v>0.000538</v>
      </c>
      <c r="S683" s="110">
        <f>VLOOKUP(A683,'Absolute Total Monosaccharide C'!$E$2:$T$999,2)</f>
        <v>10.128</v>
      </c>
      <c r="U683" s="8">
        <f t="shared" si="1"/>
        <v>0.049203</v>
      </c>
      <c r="V683" s="2">
        <f t="shared" si="2"/>
        <v>74</v>
      </c>
      <c r="W683" s="8" t="str">
        <f t="shared" si="3"/>
        <v>#N/A</v>
      </c>
      <c r="X683" s="8" t="str">
        <f t="shared" si="4"/>
        <v>#N/A</v>
      </c>
      <c r="Y683" s="8" t="str">
        <f t="shared" si="5"/>
        <v>#N/A</v>
      </c>
      <c r="Z683" s="8" t="str">
        <f t="shared" si="6"/>
        <v>#N/A</v>
      </c>
      <c r="AA683" s="8" t="str">
        <f t="shared" si="7"/>
        <v>#N/A</v>
      </c>
      <c r="AB683" s="8" t="str">
        <f t="shared" si="8"/>
        <v>#N/A</v>
      </c>
    </row>
    <row r="684" hidden="1">
      <c r="A684" s="2" t="s">
        <v>1886</v>
      </c>
      <c r="B684" s="8" t="str">
        <f>VLOOKUP(A684,'Food Encyclopedia'!$C$2:$K$999,3)&amp;","&amp;VLOOKUP(A684,'Food Encyclopedia'!$C$2:$K$999,4)&amp;","&amp;VLOOKUP(A684,'Food Encyclopedia'!$C$2:$K$999,5)&amp;","&amp;VLOOKUP(A684,'Food Encyclopedia'!$C$2:$K$999,6)</f>
        <v>Cereal, Pumpkin seed &amp; Flax Granola, NA, box,Nature's Path Organic ,,Grain Products</v>
      </c>
      <c r="C684" s="8" t="str">
        <f>VLOOKUP(A684,'Food Encyclopedia'!$C$2:$K$999,6)</f>
        <v>Grain Products</v>
      </c>
      <c r="D684" s="8" t="str">
        <f>VLOOKUP(A684,'Food Encyclopedia'!$C$2:$K$999,7)</f>
        <v>Cereal</v>
      </c>
      <c r="E684" s="8">
        <f>VLOOKUP(A684,'Absolute Total Monosaccharide C'!$E$2:$T$999,3)</f>
        <v>0.238453</v>
      </c>
      <c r="F684" s="8">
        <f>VLOOKUP(A684,'Absolute Total Monosaccharide C'!$E$2:$T$999,4)</f>
        <v>0.003532</v>
      </c>
      <c r="G684" s="8">
        <f>VLOOKUP(A684,'Absolute Total Monosaccharide C'!$E$2:$T$999,5)</f>
        <v>0.004101</v>
      </c>
      <c r="H684" s="8">
        <f>VLOOKUP(A684,'Absolute Total Monosaccharide C'!$E$2:$T$999,6)</f>
        <v>0.00184</v>
      </c>
      <c r="I684" s="110">
        <f>VLOOKUP(A684,'Absolute Total Monosaccharide C'!$E$2:$T$999,7)</f>
        <v>0.003026</v>
      </c>
      <c r="J684" s="8">
        <f>VLOOKUP(A684,'Absolute Total Monosaccharide C'!$E$2:$T$999,8)</f>
        <v>0.000192</v>
      </c>
      <c r="K684" s="111">
        <f>VLOOKUP(A684,'Absolute Total Monosaccharide C'!$E$2:$T$999,9)</f>
        <v>0.0000641</v>
      </c>
      <c r="L684" s="111">
        <f>VLOOKUP(A684,'Absolute Total Monosaccharide C'!$E$2:$T$999,10)</f>
        <v>0.0000158</v>
      </c>
      <c r="M684" s="111">
        <f>VLOOKUP(A684,'Absolute Total Monosaccharide C'!$E$2:$T$999,11)</f>
        <v>0.0000426</v>
      </c>
      <c r="N684" s="8">
        <f>VLOOKUP(A684,'Absolute Total Monosaccharide C'!$E$2:$T$999,12)</f>
        <v>0</v>
      </c>
      <c r="O684" s="8">
        <f>VLOOKUP(A684,'Absolute Total Monosaccharide C'!$E$2:$T$999,13)</f>
        <v>0</v>
      </c>
      <c r="P684" s="8">
        <f>VLOOKUP(A684,'Absolute Total Monosaccharide C'!$E$2:$T$999,14)</f>
        <v>0.000193</v>
      </c>
      <c r="Q684" s="8">
        <f>VLOOKUP(A684,'Absolute Total Monosaccharide C'!$E$2:$T$999,15)</f>
        <v>0</v>
      </c>
      <c r="R684" s="8">
        <f>VLOOKUP(A684,'Absolute Total Monosaccharide C'!$E$2:$T$999,16)</f>
        <v>0.000103</v>
      </c>
      <c r="S684" s="110">
        <f>VLOOKUP(A684,'Absolute Total Monosaccharide C'!$E$2:$T$999,2)</f>
        <v>10.426</v>
      </c>
      <c r="U684" s="8">
        <f t="shared" si="1"/>
        <v>0.004866</v>
      </c>
      <c r="V684" s="2">
        <f t="shared" si="2"/>
        <v>618</v>
      </c>
      <c r="W684" s="8" t="str">
        <f t="shared" si="3"/>
        <v>#N/A</v>
      </c>
      <c r="X684" s="8" t="str">
        <f t="shared" si="4"/>
        <v>#N/A</v>
      </c>
      <c r="Y684" s="8" t="str">
        <f t="shared" si="5"/>
        <v>#N/A</v>
      </c>
      <c r="Z684" s="8" t="str">
        <f t="shared" si="6"/>
        <v>#N/A</v>
      </c>
      <c r="AA684" s="8" t="str">
        <f t="shared" si="7"/>
        <v>#N/A</v>
      </c>
      <c r="AB684" s="8" t="str">
        <f t="shared" si="8"/>
        <v>#N/A</v>
      </c>
    </row>
    <row r="685" hidden="1">
      <c r="A685" s="2" t="s">
        <v>1889</v>
      </c>
      <c r="B685" s="8" t="str">
        <f>VLOOKUP(A685,'Food Encyclopedia'!$C$2:$K$999,3)&amp;","&amp;VLOOKUP(A685,'Food Encyclopedia'!$C$2:$K$999,4)&amp;","&amp;VLOOKUP(A685,'Food Encyclopedia'!$C$2:$K$999,5)&amp;","&amp;VLOOKUP(A685,'Food Encyclopedia'!$C$2:$K$999,6)</f>
        <v>Cereal, Heritage flakes (kamut whea, oats, spelt, barley, millet, quinoa), NA, box,Nature's Path Organic ,,Grain Products</v>
      </c>
      <c r="C685" s="8" t="str">
        <f>VLOOKUP(A685,'Food Encyclopedia'!$C$2:$K$999,6)</f>
        <v>Grain Products</v>
      </c>
      <c r="D685" s="8" t="str">
        <f>VLOOKUP(A685,'Food Encyclopedia'!$C$2:$K$999,7)</f>
        <v>Cereal</v>
      </c>
      <c r="E685" s="8">
        <f>VLOOKUP(A685,'Absolute Total Monosaccharide C'!$E$2:$T$999,3)</f>
        <v>0.525718</v>
      </c>
      <c r="F685" s="8">
        <f>VLOOKUP(A685,'Absolute Total Monosaccharide C'!$E$2:$T$999,4)</f>
        <v>0.005425</v>
      </c>
      <c r="G685" s="8">
        <f>VLOOKUP(A685,'Absolute Total Monosaccharide C'!$E$2:$T$999,5)</f>
        <v>0.003989</v>
      </c>
      <c r="H685" s="8">
        <f>VLOOKUP(A685,'Absolute Total Monosaccharide C'!$E$2:$T$999,6)</f>
        <v>0.013035</v>
      </c>
      <c r="I685" s="110">
        <f>VLOOKUP(A685,'Absolute Total Monosaccharide C'!$E$2:$T$999,7)</f>
        <v>0.014427</v>
      </c>
      <c r="J685" s="8">
        <f>VLOOKUP(A685,'Absolute Total Monosaccharide C'!$E$2:$T$999,8)</f>
        <v>0.000286</v>
      </c>
      <c r="K685" s="111">
        <f>VLOOKUP(A685,'Absolute Total Monosaccharide C'!$E$2:$T$999,9)</f>
        <v>0.000095</v>
      </c>
      <c r="L685" s="111">
        <f>VLOOKUP(A685,'Absolute Total Monosaccharide C'!$E$2:$T$999,10)</f>
        <v>0.0000836</v>
      </c>
      <c r="M685" s="8">
        <f>VLOOKUP(A685,'Absolute Total Monosaccharide C'!$E$2:$T$999,11)</f>
        <v>0.000114</v>
      </c>
      <c r="N685" s="8">
        <f>VLOOKUP(A685,'Absolute Total Monosaccharide C'!$E$2:$T$999,12)</f>
        <v>0</v>
      </c>
      <c r="O685" s="8">
        <f>VLOOKUP(A685,'Absolute Total Monosaccharide C'!$E$2:$T$999,13)</f>
        <v>0</v>
      </c>
      <c r="P685" s="8">
        <f>VLOOKUP(A685,'Absolute Total Monosaccharide C'!$E$2:$T$999,14)</f>
        <v>0.001049</v>
      </c>
      <c r="Q685" s="8">
        <f>VLOOKUP(A685,'Absolute Total Monosaccharide C'!$E$2:$T$999,15)</f>
        <v>0</v>
      </c>
      <c r="R685" s="8">
        <f>VLOOKUP(A685,'Absolute Total Monosaccharide C'!$E$2:$T$999,16)</f>
        <v>0.000186</v>
      </c>
      <c r="S685" s="110">
        <f>VLOOKUP(A685,'Absolute Total Monosaccharide C'!$E$2:$T$999,2)</f>
        <v>10.408</v>
      </c>
      <c r="U685" s="8">
        <f t="shared" si="1"/>
        <v>0.027462</v>
      </c>
      <c r="V685" s="2">
        <f t="shared" si="2"/>
        <v>216</v>
      </c>
      <c r="W685" s="8" t="str">
        <f t="shared" si="3"/>
        <v>#N/A</v>
      </c>
      <c r="X685" s="8" t="str">
        <f t="shared" si="4"/>
        <v>#N/A</v>
      </c>
      <c r="Y685" s="8" t="str">
        <f t="shared" si="5"/>
        <v>#N/A</v>
      </c>
      <c r="Z685" s="8" t="str">
        <f t="shared" si="6"/>
        <v>#N/A</v>
      </c>
      <c r="AA685" s="8" t="str">
        <f t="shared" si="7"/>
        <v>#N/A</v>
      </c>
      <c r="AB685" s="8" t="str">
        <f t="shared" si="8"/>
        <v>#N/A</v>
      </c>
    </row>
    <row r="686" hidden="1">
      <c r="A686" s="2" t="s">
        <v>1891</v>
      </c>
      <c r="B686" s="8" t="str">
        <f>VLOOKUP(A686,'Food Encyclopedia'!$C$2:$K$999,3)&amp;","&amp;VLOOKUP(A686,'Food Encyclopedia'!$C$2:$K$999,4)&amp;","&amp;VLOOKUP(A686,'Food Encyclopedia'!$C$2:$K$999,5)&amp;","&amp;VLOOKUP(A686,'Food Encyclopedia'!$C$2:$K$999,6)</f>
        <v>Cereal, Autumn wheat organic whole wheat biscuit, NA, box,Kashi,,Grain Products</v>
      </c>
      <c r="C686" s="8" t="str">
        <f>VLOOKUP(A686,'Food Encyclopedia'!$C$2:$K$999,6)</f>
        <v>Grain Products</v>
      </c>
      <c r="D686" s="8" t="str">
        <f>VLOOKUP(A686,'Food Encyclopedia'!$C$2:$K$999,7)</f>
        <v>Cereal</v>
      </c>
      <c r="E686" s="8">
        <f>VLOOKUP(A686,'Absolute Total Monosaccharide C'!$E$2:$T$999,3)</f>
        <v>0.596093</v>
      </c>
      <c r="F686" s="8">
        <f>VLOOKUP(A686,'Absolute Total Monosaccharide C'!$E$2:$T$999,4)</f>
        <v>0.008435</v>
      </c>
      <c r="G686" s="8">
        <f>VLOOKUP(A686,'Absolute Total Monosaccharide C'!$E$2:$T$999,5)</f>
        <v>0.040716</v>
      </c>
      <c r="H686" s="8">
        <f>VLOOKUP(A686,'Absolute Total Monosaccharide C'!$E$2:$T$999,6)</f>
        <v>0.00998</v>
      </c>
      <c r="I686" s="110">
        <f>VLOOKUP(A686,'Absolute Total Monosaccharide C'!$E$2:$T$999,7)</f>
        <v>0.052713</v>
      </c>
      <c r="J686" s="8">
        <f>VLOOKUP(A686,'Absolute Total Monosaccharide C'!$E$2:$T$999,8)</f>
        <v>0.000287</v>
      </c>
      <c r="K686" s="111">
        <f>VLOOKUP(A686,'Absolute Total Monosaccharide C'!$E$2:$T$999,9)</f>
        <v>0.000067</v>
      </c>
      <c r="L686" s="111">
        <f>VLOOKUP(A686,'Absolute Total Monosaccharide C'!$E$2:$T$999,10)</f>
        <v>0.000069</v>
      </c>
      <c r="M686" s="111">
        <f>VLOOKUP(A686,'Absolute Total Monosaccharide C'!$E$2:$T$999,11)</f>
        <v>0.0000365</v>
      </c>
      <c r="N686" s="8">
        <f>VLOOKUP(A686,'Absolute Total Monosaccharide C'!$E$2:$T$999,12)</f>
        <v>0</v>
      </c>
      <c r="O686" s="8">
        <f>VLOOKUP(A686,'Absolute Total Monosaccharide C'!$E$2:$T$999,13)</f>
        <v>0</v>
      </c>
      <c r="P686" s="8">
        <f>VLOOKUP(A686,'Absolute Total Monosaccharide C'!$E$2:$T$999,14)</f>
        <v>0.001266</v>
      </c>
      <c r="Q686" s="8">
        <f>VLOOKUP(A686,'Absolute Total Monosaccharide C'!$E$2:$T$999,15)</f>
        <v>0</v>
      </c>
      <c r="R686" s="8">
        <f>VLOOKUP(A686,'Absolute Total Monosaccharide C'!$E$2:$T$999,16)</f>
        <v>0.000275</v>
      </c>
      <c r="S686" s="110">
        <f>VLOOKUP(A686,'Absolute Total Monosaccharide C'!$E$2:$T$999,2)</f>
        <v>10.21</v>
      </c>
      <c r="U686" s="8">
        <f t="shared" si="1"/>
        <v>0.062693</v>
      </c>
      <c r="V686" s="2">
        <f t="shared" si="2"/>
        <v>33</v>
      </c>
      <c r="W686" s="8" t="str">
        <f t="shared" si="3"/>
        <v>#N/A</v>
      </c>
      <c r="X686" s="8" t="str">
        <f t="shared" si="4"/>
        <v>#N/A</v>
      </c>
      <c r="Y686" s="8" t="str">
        <f t="shared" si="5"/>
        <v>#N/A</v>
      </c>
      <c r="Z686" s="8" t="str">
        <f t="shared" si="6"/>
        <v>#N/A</v>
      </c>
      <c r="AA686" s="8" t="str">
        <f t="shared" si="7"/>
        <v>#N/A</v>
      </c>
      <c r="AB686" s="8" t="str">
        <f t="shared" si="8"/>
        <v>#N/A</v>
      </c>
    </row>
    <row r="687" hidden="1">
      <c r="A687" s="2" t="s">
        <v>1894</v>
      </c>
      <c r="B687" s="8" t="str">
        <f>VLOOKUP(A687,'Food Encyclopedia'!$C$2:$K$999,3)&amp;","&amp;VLOOKUP(A687,'Food Encyclopedia'!$C$2:$K$999,4)&amp;","&amp;VLOOKUP(A687,'Food Encyclopedia'!$C$2:$K$999,5)&amp;","&amp;VLOOKUP(A687,'Food Encyclopedia'!$C$2:$K$999,6)</f>
        <v>Cereal, Original Go Rise (Plant protein &amp; multigrain crips w/ honey), NA, box,Kashi,,Grain Products</v>
      </c>
      <c r="C687" s="8" t="str">
        <f>VLOOKUP(A687,'Food Encyclopedia'!$C$2:$K$999,6)</f>
        <v>Grain Products</v>
      </c>
      <c r="D687" s="8" t="str">
        <f>VLOOKUP(A687,'Food Encyclopedia'!$C$2:$K$999,7)</f>
        <v>Cereal</v>
      </c>
      <c r="E687" s="8">
        <f>VLOOKUP(A687,'Absolute Total Monosaccharide C'!$E$2:$T$999,3)</f>
        <v>0.386594</v>
      </c>
      <c r="F687" s="8">
        <f>VLOOKUP(A687,'Absolute Total Monosaccharide C'!$E$2:$T$999,4)</f>
        <v>0.016733</v>
      </c>
      <c r="G687" s="8">
        <f>VLOOKUP(A687,'Absolute Total Monosaccharide C'!$E$2:$T$999,5)</f>
        <v>0.00355</v>
      </c>
      <c r="H687" s="8">
        <f>VLOOKUP(A687,'Absolute Total Monosaccharide C'!$E$2:$T$999,6)</f>
        <v>0.02267</v>
      </c>
      <c r="I687" s="110">
        <f>VLOOKUP(A687,'Absolute Total Monosaccharide C'!$E$2:$T$999,7)</f>
        <v>0.018005</v>
      </c>
      <c r="J687" s="8">
        <f>VLOOKUP(A687,'Absolute Total Monosaccharide C'!$E$2:$T$999,8)</f>
        <v>0.001232</v>
      </c>
      <c r="K687" s="8">
        <f>VLOOKUP(A687,'Absolute Total Monosaccharide C'!$E$2:$T$999,9)</f>
        <v>0.000543</v>
      </c>
      <c r="L687" s="8">
        <f>VLOOKUP(A687,'Absolute Total Monosaccharide C'!$E$2:$T$999,10)</f>
        <v>0.000208</v>
      </c>
      <c r="M687" s="8">
        <f>VLOOKUP(A687,'Absolute Total Monosaccharide C'!$E$2:$T$999,11)</f>
        <v>0.000728</v>
      </c>
      <c r="N687" s="8">
        <f>VLOOKUP(A687,'Absolute Total Monosaccharide C'!$E$2:$T$999,12)</f>
        <v>0</v>
      </c>
      <c r="O687" s="8">
        <f>VLOOKUP(A687,'Absolute Total Monosaccharide C'!$E$2:$T$999,13)</f>
        <v>0</v>
      </c>
      <c r="P687" s="8">
        <f>VLOOKUP(A687,'Absolute Total Monosaccharide C'!$E$2:$T$999,14)</f>
        <v>0.001826</v>
      </c>
      <c r="Q687" s="8">
        <f>VLOOKUP(A687,'Absolute Total Monosaccharide C'!$E$2:$T$999,15)</f>
        <v>0</v>
      </c>
      <c r="R687" s="8">
        <f>VLOOKUP(A687,'Absolute Total Monosaccharide C'!$E$2:$T$999,16)</f>
        <v>0.000446</v>
      </c>
      <c r="S687" s="110">
        <f>VLOOKUP(A687,'Absolute Total Monosaccharide C'!$E$2:$T$999,2)</f>
        <v>10.416</v>
      </c>
      <c r="U687" s="8">
        <f t="shared" si="1"/>
        <v>0.040675</v>
      </c>
      <c r="V687" s="2">
        <f t="shared" si="2"/>
        <v>105</v>
      </c>
      <c r="W687" s="8" t="str">
        <f t="shared" si="3"/>
        <v>#N/A</v>
      </c>
      <c r="X687" s="8" t="str">
        <f t="shared" si="4"/>
        <v>#N/A</v>
      </c>
      <c r="Y687" s="8" t="str">
        <f t="shared" si="5"/>
        <v>#N/A</v>
      </c>
      <c r="Z687" s="8" t="str">
        <f t="shared" si="6"/>
        <v>#N/A</v>
      </c>
      <c r="AA687" s="8" t="str">
        <f t="shared" si="7"/>
        <v>#N/A</v>
      </c>
      <c r="AB687" s="8" t="str">
        <f t="shared" si="8"/>
        <v>#N/A</v>
      </c>
    </row>
    <row r="688" hidden="1">
      <c r="A688" s="2" t="s">
        <v>1896</v>
      </c>
      <c r="B688" s="8" t="str">
        <f>VLOOKUP(A688,'Food Encyclopedia'!$C$2:$K$999,3)&amp;","&amp;VLOOKUP(A688,'Food Encyclopedia'!$C$2:$K$999,4)&amp;","&amp;VLOOKUP(A688,'Food Encyclopedia'!$C$2:$K$999,5)&amp;","&amp;VLOOKUP(A688,'Food Encyclopedia'!$C$2:$K$999,6)</f>
        <v>Meal, whole ground flaxseed meal, NA, bag,Bob's Red Mill,,Beans, Peas, Legumes, Nuts, Seeds</v>
      </c>
      <c r="C688" s="8" t="str">
        <f>VLOOKUP(A688,'Food Encyclopedia'!$C$2:$K$999,6)</f>
        <v>Beans, Peas, Legumes, Nuts, Seeds</v>
      </c>
      <c r="D688" s="8" t="str">
        <f>VLOOKUP(A688,'Food Encyclopedia'!$C$2:$K$999,7)</f>
        <v>Flour</v>
      </c>
      <c r="E688" s="8">
        <f>VLOOKUP(A688,'Absolute Total Monosaccharide C'!$E$2:$T$999,3)</f>
        <v>0.029841</v>
      </c>
      <c r="F688" s="8">
        <f>VLOOKUP(A688,'Absolute Total Monosaccharide C'!$E$2:$T$999,4)</f>
        <v>0.027237</v>
      </c>
      <c r="G688" s="8">
        <f>VLOOKUP(A688,'Absolute Total Monosaccharide C'!$E$2:$T$999,5)</f>
        <v>0.004839</v>
      </c>
      <c r="H688" s="8">
        <f>VLOOKUP(A688,'Absolute Total Monosaccharide C'!$E$2:$T$999,6)</f>
        <v>0.02223</v>
      </c>
      <c r="I688" s="110">
        <f>VLOOKUP(A688,'Absolute Total Monosaccharide C'!$E$2:$T$999,7)</f>
        <v>0.024785</v>
      </c>
      <c r="J688" s="8">
        <f>VLOOKUP(A688,'Absolute Total Monosaccharide C'!$E$2:$T$999,8)</f>
        <v>0.004077</v>
      </c>
      <c r="K688" s="8">
        <f>VLOOKUP(A688,'Absolute Total Monosaccharide C'!$E$2:$T$999,9)</f>
        <v>0.004605</v>
      </c>
      <c r="L688" s="111">
        <f>VLOOKUP(A688,'Absolute Total Monosaccharide C'!$E$2:$T$999,10)</f>
        <v>0.0000796</v>
      </c>
      <c r="M688" s="8">
        <f>VLOOKUP(A688,'Absolute Total Monosaccharide C'!$E$2:$T$999,11)</f>
        <v>0.005911</v>
      </c>
      <c r="N688" s="8">
        <f>VLOOKUP(A688,'Absolute Total Monosaccharide C'!$E$2:$T$999,12)</f>
        <v>0</v>
      </c>
      <c r="O688" s="8">
        <f>VLOOKUP(A688,'Absolute Total Monosaccharide C'!$E$2:$T$999,13)</f>
        <v>0</v>
      </c>
      <c r="P688" s="8">
        <f>VLOOKUP(A688,'Absolute Total Monosaccharide C'!$E$2:$T$999,14)</f>
        <v>0.000524</v>
      </c>
      <c r="Q688" s="8">
        <f>VLOOKUP(A688,'Absolute Total Monosaccharide C'!$E$2:$T$999,15)</f>
        <v>0</v>
      </c>
      <c r="R688" s="8">
        <f>VLOOKUP(A688,'Absolute Total Monosaccharide C'!$E$2:$T$999,16)</f>
        <v>0.000574</v>
      </c>
      <c r="S688" s="110">
        <f>VLOOKUP(A688,'Absolute Total Monosaccharide C'!$E$2:$T$999,2)</f>
        <v>10.24</v>
      </c>
      <c r="U688" s="8">
        <f t="shared" si="1"/>
        <v>0.047015</v>
      </c>
      <c r="V688" s="2">
        <f t="shared" si="2"/>
        <v>81</v>
      </c>
      <c r="W688" s="8" t="str">
        <f t="shared" si="3"/>
        <v>#N/A</v>
      </c>
      <c r="X688" s="8" t="str">
        <f t="shared" si="4"/>
        <v>#N/A</v>
      </c>
      <c r="Y688" s="8" t="str">
        <f t="shared" si="5"/>
        <v>#N/A</v>
      </c>
      <c r="Z688" s="8" t="str">
        <f t="shared" si="6"/>
        <v>#N/A</v>
      </c>
      <c r="AA688" s="8" t="str">
        <f t="shared" si="7"/>
        <v>#N/A</v>
      </c>
      <c r="AB688" s="8" t="str">
        <f t="shared" si="8"/>
        <v>#N/A</v>
      </c>
    </row>
    <row r="689" hidden="1">
      <c r="A689" s="2" t="s">
        <v>1898</v>
      </c>
      <c r="B689" s="8" t="str">
        <f>VLOOKUP(A689,'Food Encyclopedia'!$C$2:$K$999,3)&amp;","&amp;VLOOKUP(A689,'Food Encyclopedia'!$C$2:$K$999,4)&amp;","&amp;VLOOKUP(A689,'Food Encyclopedia'!$C$2:$K$999,5)&amp;","&amp;VLOOKUP(A689,'Food Encyclopedia'!$C$2:$K$999,6)</f>
        <v>Soup, Vegi Soup mix, NA, bag,Bob's Red Mill,,Beans, Peas, Legumes, Nuts, Seeds</v>
      </c>
      <c r="C689" s="8" t="str">
        <f>VLOOKUP(A689,'Food Encyclopedia'!$C$2:$K$999,6)</f>
        <v>Beans, Peas, Legumes, Nuts, Seeds</v>
      </c>
      <c r="D689" s="8" t="str">
        <f>VLOOKUP(A689,'Food Encyclopedia'!$C$2:$K$999,7)</f>
        <v>Soup</v>
      </c>
      <c r="E689" s="8">
        <f>VLOOKUP(A689,'Absolute Total Monosaccharide C'!$E$2:$T$999,3)</f>
        <v>0.232142</v>
      </c>
      <c r="F689" s="8">
        <f>VLOOKUP(A689,'Absolute Total Monosaccharide C'!$E$2:$T$999,4)</f>
        <v>0.012591</v>
      </c>
      <c r="G689" s="8">
        <f>VLOOKUP(A689,'Absolute Total Monosaccharide C'!$E$2:$T$999,5)</f>
        <v>0.004923</v>
      </c>
      <c r="H689" s="8">
        <f>VLOOKUP(A689,'Absolute Total Monosaccharide C'!$E$2:$T$999,6)</f>
        <v>0.001598</v>
      </c>
      <c r="I689" s="110">
        <f>VLOOKUP(A689,'Absolute Total Monosaccharide C'!$E$2:$T$999,7)</f>
        <v>0.058119</v>
      </c>
      <c r="J689" s="8">
        <f>VLOOKUP(A689,'Absolute Total Monosaccharide C'!$E$2:$T$999,8)</f>
        <v>0.000232</v>
      </c>
      <c r="K689" s="8">
        <f>VLOOKUP(A689,'Absolute Total Monosaccharide C'!$E$2:$T$999,9)</f>
        <v>0.000579</v>
      </c>
      <c r="L689" s="111">
        <f>VLOOKUP(A689,'Absolute Total Monosaccharide C'!$E$2:$T$999,10)</f>
        <v>0.0000679</v>
      </c>
      <c r="M689" s="8">
        <f>VLOOKUP(A689,'Absolute Total Monosaccharide C'!$E$2:$T$999,11)</f>
        <v>0.000125</v>
      </c>
      <c r="N689" s="8">
        <f>VLOOKUP(A689,'Absolute Total Monosaccharide C'!$E$2:$T$999,12)</f>
        <v>0</v>
      </c>
      <c r="O689" s="8">
        <f>VLOOKUP(A689,'Absolute Total Monosaccharide C'!$E$2:$T$999,13)</f>
        <v>0</v>
      </c>
      <c r="P689" s="8">
        <f>VLOOKUP(A689,'Absolute Total Monosaccharide C'!$E$2:$T$999,14)</f>
        <v>0.000384</v>
      </c>
      <c r="Q689" s="8">
        <f>VLOOKUP(A689,'Absolute Total Monosaccharide C'!$E$2:$T$999,15)</f>
        <v>0</v>
      </c>
      <c r="R689" s="8">
        <f>VLOOKUP(A689,'Absolute Total Monosaccharide C'!$E$2:$T$999,16)</f>
        <v>0.000774</v>
      </c>
      <c r="S689" s="110">
        <f>VLOOKUP(A689,'Absolute Total Monosaccharide C'!$E$2:$T$999,2)</f>
        <v>9.698</v>
      </c>
      <c r="U689" s="8">
        <f t="shared" si="1"/>
        <v>0.059717</v>
      </c>
      <c r="V689" s="2">
        <f t="shared" si="2"/>
        <v>40</v>
      </c>
      <c r="W689" s="8" t="str">
        <f t="shared" si="3"/>
        <v>#N/A</v>
      </c>
      <c r="X689" s="8" t="str">
        <f t="shared" si="4"/>
        <v>#N/A</v>
      </c>
      <c r="Y689" s="8" t="str">
        <f t="shared" si="5"/>
        <v>#N/A</v>
      </c>
      <c r="Z689" s="8" t="str">
        <f t="shared" si="6"/>
        <v>#N/A</v>
      </c>
      <c r="AA689" s="8" t="str">
        <f t="shared" si="7"/>
        <v>#N/A</v>
      </c>
      <c r="AB689" s="8" t="str">
        <f t="shared" si="8"/>
        <v>#N/A</v>
      </c>
    </row>
    <row r="690" hidden="1">
      <c r="A690" s="2" t="s">
        <v>1901</v>
      </c>
      <c r="B690" s="8" t="str">
        <f>VLOOKUP(A690,'Food Encyclopedia'!$C$2:$K$999,3)&amp;","&amp;VLOOKUP(A690,'Food Encyclopedia'!$C$2:$K$999,4)&amp;","&amp;VLOOKUP(A690,'Food Encyclopedia'!$C$2:$K$999,5)&amp;","&amp;VLOOKUP(A690,'Food Encyclopedia'!$C$2:$K$999,6)</f>
        <v>Soup, 13 Beans Soup mix, NA, bag,Bob's Red Mill,,Beans, Peas, Legumes, Nuts, Seeds</v>
      </c>
      <c r="C690" s="8" t="str">
        <f>VLOOKUP(A690,'Food Encyclopedia'!$C$2:$K$999,6)</f>
        <v>Beans, Peas, Legumes, Nuts, Seeds</v>
      </c>
      <c r="D690" s="8" t="str">
        <f>VLOOKUP(A690,'Food Encyclopedia'!$C$2:$K$999,7)</f>
        <v>Soup</v>
      </c>
      <c r="E690" s="8">
        <f>VLOOKUP(A690,'Absolute Total Monosaccharide C'!$E$2:$T$999,3)</f>
        <v>0.359895</v>
      </c>
      <c r="F690" s="8">
        <f>VLOOKUP(A690,'Absolute Total Monosaccharide C'!$E$2:$T$999,4)</f>
        <v>0.035924</v>
      </c>
      <c r="G690" s="8">
        <f>VLOOKUP(A690,'Absolute Total Monosaccharide C'!$E$2:$T$999,5)</f>
        <v>0.010156</v>
      </c>
      <c r="H690" s="8">
        <f>VLOOKUP(A690,'Absolute Total Monosaccharide C'!$E$2:$T$999,6)</f>
        <v>0.008386</v>
      </c>
      <c r="I690" s="110">
        <f>VLOOKUP(A690,'Absolute Total Monosaccharide C'!$E$2:$T$999,7)</f>
        <v>0.140923</v>
      </c>
      <c r="J690" s="8">
        <f>VLOOKUP(A690,'Absolute Total Monosaccharide C'!$E$2:$T$999,8)</f>
        <v>0.00124</v>
      </c>
      <c r="K690" s="8">
        <f>VLOOKUP(A690,'Absolute Total Monosaccharide C'!$E$2:$T$999,9)</f>
        <v>0.000979</v>
      </c>
      <c r="L690" s="8">
        <f>VLOOKUP(A690,'Absolute Total Monosaccharide C'!$E$2:$T$999,10)</f>
        <v>0.000347</v>
      </c>
      <c r="M690" s="8">
        <f>VLOOKUP(A690,'Absolute Total Monosaccharide C'!$E$2:$T$999,11)</f>
        <v>0.000853</v>
      </c>
      <c r="N690" s="8">
        <f>VLOOKUP(A690,'Absolute Total Monosaccharide C'!$E$2:$T$999,12)</f>
        <v>0</v>
      </c>
      <c r="O690" s="8">
        <f>VLOOKUP(A690,'Absolute Total Monosaccharide C'!$E$2:$T$999,13)</f>
        <v>0</v>
      </c>
      <c r="P690" s="8">
        <f>VLOOKUP(A690,'Absolute Total Monosaccharide C'!$E$2:$T$999,14)</f>
        <v>0.005244</v>
      </c>
      <c r="Q690" s="8">
        <f>VLOOKUP(A690,'Absolute Total Monosaccharide C'!$E$2:$T$999,15)</f>
        <v>0</v>
      </c>
      <c r="R690" s="8">
        <f>VLOOKUP(A690,'Absolute Total Monosaccharide C'!$E$2:$T$999,16)</f>
        <v>0.000838</v>
      </c>
      <c r="S690" s="110">
        <f>VLOOKUP(A690,'Absolute Total Monosaccharide C'!$E$2:$T$999,2)</f>
        <v>10.328</v>
      </c>
      <c r="U690" s="8">
        <f t="shared" si="1"/>
        <v>0.149309</v>
      </c>
      <c r="V690" s="2">
        <f t="shared" si="2"/>
        <v>5</v>
      </c>
      <c r="W690" s="8" t="str">
        <f t="shared" si="3"/>
        <v>#N/A</v>
      </c>
      <c r="X690" s="8" t="str">
        <f t="shared" si="4"/>
        <v>#N/A</v>
      </c>
      <c r="Y690" s="8" t="str">
        <f t="shared" si="5"/>
        <v>#N/A</v>
      </c>
      <c r="Z690" s="8" t="str">
        <f t="shared" si="6"/>
        <v>#N/A</v>
      </c>
      <c r="AA690" s="8" t="str">
        <f t="shared" si="7"/>
        <v>#N/A</v>
      </c>
      <c r="AB690" s="8" t="str">
        <f t="shared" si="8"/>
        <v>#N/A</v>
      </c>
    </row>
    <row r="691" hidden="1">
      <c r="A691" s="2" t="s">
        <v>1904</v>
      </c>
      <c r="B691" s="8" t="str">
        <f>VLOOKUP(A691,'Food Encyclopedia'!$C$2:$K$999,3)&amp;","&amp;VLOOKUP(A691,'Food Encyclopedia'!$C$2:$K$999,4)&amp;","&amp;VLOOKUP(A691,'Food Encyclopedia'!$C$2:$K$999,5)&amp;","&amp;VLOOKUP(A691,'Food Encyclopedia'!$C$2:$K$999,6)</f>
        <v>Soup, Instant miso-cup Soup (Reduced sodium), NA, box,Edward &amp; Sons,,Beans, Peas, Legumes, Nuts, Seeds</v>
      </c>
      <c r="C691" s="8" t="str">
        <f>VLOOKUP(A691,'Food Encyclopedia'!$C$2:$K$999,6)</f>
        <v>Beans, Peas, Legumes, Nuts, Seeds</v>
      </c>
      <c r="D691" s="8" t="str">
        <f>VLOOKUP(A691,'Food Encyclopedia'!$C$2:$K$999,7)</f>
        <v>Soup</v>
      </c>
      <c r="E691" s="8">
        <f>VLOOKUP(A691,'Absolute Total Monosaccharide C'!$E$2:$T$999,3)</f>
        <v>0.025363</v>
      </c>
      <c r="F691" s="8">
        <f>VLOOKUP(A691,'Absolute Total Monosaccharide C'!$E$2:$T$999,4)</f>
        <v>0.004501</v>
      </c>
      <c r="G691" s="8">
        <f>VLOOKUP(A691,'Absolute Total Monosaccharide C'!$E$2:$T$999,5)</f>
        <v>0.006509</v>
      </c>
      <c r="H691" s="8">
        <f>VLOOKUP(A691,'Absolute Total Monosaccharide C'!$E$2:$T$999,6)</f>
        <v>0.002134</v>
      </c>
      <c r="I691" s="110">
        <f>VLOOKUP(A691,'Absolute Total Monosaccharide C'!$E$2:$T$999,7)</f>
        <v>0.016605</v>
      </c>
      <c r="J691" s="8">
        <f>VLOOKUP(A691,'Absolute Total Monosaccharide C'!$E$2:$T$999,8)</f>
        <v>0.000991</v>
      </c>
      <c r="K691" s="8">
        <f>VLOOKUP(A691,'Absolute Total Monosaccharide C'!$E$2:$T$999,9)</f>
        <v>0.000944</v>
      </c>
      <c r="L691" s="111">
        <f>VLOOKUP(A691,'Absolute Total Monosaccharide C'!$E$2:$T$999,10)</f>
        <v>0.0000269</v>
      </c>
      <c r="M691" s="111">
        <f>VLOOKUP(A691,'Absolute Total Monosaccharide C'!$E$2:$T$999,11)</f>
        <v>0.0000453</v>
      </c>
      <c r="N691" s="8">
        <f>VLOOKUP(A691,'Absolute Total Monosaccharide C'!$E$2:$T$999,12)</f>
        <v>0</v>
      </c>
      <c r="O691" s="8">
        <f>VLOOKUP(A691,'Absolute Total Monosaccharide C'!$E$2:$T$999,13)</f>
        <v>0</v>
      </c>
      <c r="P691" s="8">
        <f>VLOOKUP(A691,'Absolute Total Monosaccharide C'!$E$2:$T$999,14)</f>
        <v>0.000749</v>
      </c>
      <c r="Q691" s="8">
        <f>VLOOKUP(A691,'Absolute Total Monosaccharide C'!$E$2:$T$999,15)</f>
        <v>0</v>
      </c>
      <c r="R691" s="8">
        <f>VLOOKUP(A691,'Absolute Total Monosaccharide C'!$E$2:$T$999,16)</f>
        <v>0.000742</v>
      </c>
      <c r="S691" s="110">
        <f>VLOOKUP(A691,'Absolute Total Monosaccharide C'!$E$2:$T$999,2)</f>
        <v>10.077</v>
      </c>
      <c r="U691" s="8">
        <f t="shared" si="1"/>
        <v>0.018739</v>
      </c>
      <c r="V691" s="2">
        <f t="shared" si="2"/>
        <v>354</v>
      </c>
      <c r="W691" s="8" t="str">
        <f t="shared" si="3"/>
        <v>#N/A</v>
      </c>
      <c r="X691" s="8" t="str">
        <f t="shared" si="4"/>
        <v>#N/A</v>
      </c>
      <c r="Y691" s="8" t="str">
        <f t="shared" si="5"/>
        <v>#N/A</v>
      </c>
      <c r="Z691" s="8">
        <f t="shared" si="6"/>
        <v>320</v>
      </c>
      <c r="AA691" s="8" t="str">
        <f t="shared" si="7"/>
        <v>#N/A</v>
      </c>
      <c r="AB691" s="8" t="str">
        <f t="shared" si="8"/>
        <v>#N/A</v>
      </c>
    </row>
    <row r="692" hidden="1">
      <c r="A692" s="2" t="s">
        <v>1907</v>
      </c>
      <c r="B692" s="8" t="str">
        <f>VLOOKUP(A692,'Food Encyclopedia'!$C$2:$K$999,3)&amp;","&amp;VLOOKUP(A692,'Food Encyclopedia'!$C$2:$K$999,4)&amp;","&amp;VLOOKUP(A692,'Food Encyclopedia'!$C$2:$K$999,5)&amp;","&amp;VLOOKUP(A692,'Food Encyclopedia'!$C$2:$K$999,6)</f>
        <v>Soup, Instant miso-cup Soup (w/ seaweed), NA, box,Edward &amp; Sons,,Beans, Peas, Legumes, Nuts, Seeds</v>
      </c>
      <c r="C692" s="8" t="str">
        <f>VLOOKUP(A692,'Food Encyclopedia'!$C$2:$K$999,6)</f>
        <v>Beans, Peas, Legumes, Nuts, Seeds</v>
      </c>
      <c r="D692" s="8" t="str">
        <f>VLOOKUP(A692,'Food Encyclopedia'!$C$2:$K$999,7)</f>
        <v>Soup</v>
      </c>
      <c r="E692" s="8">
        <f>VLOOKUP(A692,'Absolute Total Monosaccharide C'!$E$2:$T$999,3)</f>
        <v>0.025282</v>
      </c>
      <c r="F692" s="8">
        <f>VLOOKUP(A692,'Absolute Total Monosaccharide C'!$E$2:$T$999,4)</f>
        <v>0.003387</v>
      </c>
      <c r="G692" s="8">
        <f>VLOOKUP(A692,'Absolute Total Monosaccharide C'!$E$2:$T$999,5)</f>
        <v>0.001007</v>
      </c>
      <c r="H692" s="8">
        <f>VLOOKUP(A692,'Absolute Total Monosaccharide C'!$E$2:$T$999,6)</f>
        <v>0.001863</v>
      </c>
      <c r="I692" s="110">
        <f>VLOOKUP(A692,'Absolute Total Monosaccharide C'!$E$2:$T$999,7)</f>
        <v>0.014615</v>
      </c>
      <c r="J692" s="8">
        <f>VLOOKUP(A692,'Absolute Total Monosaccharide C'!$E$2:$T$999,8)</f>
        <v>0.001232</v>
      </c>
      <c r="K692" s="8">
        <f>VLOOKUP(A692,'Absolute Total Monosaccharide C'!$E$2:$T$999,9)</f>
        <v>0.000664</v>
      </c>
      <c r="L692" s="111">
        <f>VLOOKUP(A692,'Absolute Total Monosaccharide C'!$E$2:$T$999,10)</f>
        <v>0.00000229</v>
      </c>
      <c r="M692" s="111">
        <f>VLOOKUP(A692,'Absolute Total Monosaccharide C'!$E$2:$T$999,11)</f>
        <v>0.0000457</v>
      </c>
      <c r="N692" s="8">
        <f>VLOOKUP(A692,'Absolute Total Monosaccharide C'!$E$2:$T$999,12)</f>
        <v>0</v>
      </c>
      <c r="O692" s="8">
        <f>VLOOKUP(A692,'Absolute Total Monosaccharide C'!$E$2:$T$999,13)</f>
        <v>0</v>
      </c>
      <c r="P692" s="8">
        <f>VLOOKUP(A692,'Absolute Total Monosaccharide C'!$E$2:$T$999,14)</f>
        <v>0.000644</v>
      </c>
      <c r="Q692" s="8">
        <f>VLOOKUP(A692,'Absolute Total Monosaccharide C'!$E$2:$T$999,15)</f>
        <v>0</v>
      </c>
      <c r="R692" s="8">
        <f>VLOOKUP(A692,'Absolute Total Monosaccharide C'!$E$2:$T$999,16)</f>
        <v>0.000164</v>
      </c>
      <c r="S692" s="110">
        <f>VLOOKUP(A692,'Absolute Total Monosaccharide C'!$E$2:$T$999,2)</f>
        <v>9.819</v>
      </c>
      <c r="U692" s="8">
        <f t="shared" si="1"/>
        <v>0.016478</v>
      </c>
      <c r="V692" s="2">
        <f t="shared" si="2"/>
        <v>396</v>
      </c>
      <c r="W692" s="8" t="str">
        <f t="shared" si="3"/>
        <v>#N/A</v>
      </c>
      <c r="X692" s="8" t="str">
        <f t="shared" si="4"/>
        <v>#N/A</v>
      </c>
      <c r="Y692" s="8" t="str">
        <f t="shared" si="5"/>
        <v>#N/A</v>
      </c>
      <c r="Z692" s="8">
        <f t="shared" si="6"/>
        <v>390</v>
      </c>
      <c r="AA692" s="8" t="str">
        <f t="shared" si="7"/>
        <v>#N/A</v>
      </c>
      <c r="AB692" s="8" t="str">
        <f t="shared" si="8"/>
        <v>#N/A</v>
      </c>
    </row>
    <row r="693" hidden="1">
      <c r="A693" s="2" t="s">
        <v>1909</v>
      </c>
      <c r="B693" s="8" t="str">
        <f>VLOOKUP(A693,'Food Encyclopedia'!$C$2:$K$999,3)&amp;","&amp;VLOOKUP(A693,'Food Encyclopedia'!$C$2:$K$999,4)&amp;","&amp;VLOOKUP(A693,'Food Encyclopedia'!$C$2:$K$999,5)&amp;","&amp;VLOOKUP(A693,'Food Encyclopedia'!$C$2:$K$999,6)</f>
        <v>Soup, Cream of cauliflower, NA, can,Pacific Foods,,Vegetables</v>
      </c>
      <c r="C693" s="8" t="str">
        <f>VLOOKUP(A693,'Food Encyclopedia'!$C$2:$K$999,6)</f>
        <v>Vegetables</v>
      </c>
      <c r="D693" s="8" t="str">
        <f>VLOOKUP(A693,'Food Encyclopedia'!$C$2:$K$999,7)</f>
        <v>Soup</v>
      </c>
      <c r="E693" s="8">
        <f>VLOOKUP(A693,'Absolute Total Monosaccharide C'!$E$2:$T$999,3)</f>
        <v>0.509874</v>
      </c>
      <c r="F693" s="8">
        <f>VLOOKUP(A693,'Absolute Total Monosaccharide C'!$E$2:$T$999,4)</f>
        <v>0.016018</v>
      </c>
      <c r="G693" s="8">
        <f>VLOOKUP(A693,'Absolute Total Monosaccharide C'!$E$2:$T$999,5)</f>
        <v>0.001533</v>
      </c>
      <c r="H693" s="8">
        <f>VLOOKUP(A693,'Absolute Total Monosaccharide C'!$E$2:$T$999,6)</f>
        <v>0.001138</v>
      </c>
      <c r="I693" s="110">
        <f>VLOOKUP(A693,'Absolute Total Monosaccharide C'!$E$2:$T$999,7)</f>
        <v>0.005795</v>
      </c>
      <c r="J693" s="8">
        <f>VLOOKUP(A693,'Absolute Total Monosaccharide C'!$E$2:$T$999,8)</f>
        <v>0.000635</v>
      </c>
      <c r="K693" s="8">
        <f>VLOOKUP(A693,'Absolute Total Monosaccharide C'!$E$2:$T$999,9)</f>
        <v>0.000592</v>
      </c>
      <c r="L693" s="111">
        <f>VLOOKUP(A693,'Absolute Total Monosaccharide C'!$E$2:$T$999,10)</f>
        <v>0.0000483</v>
      </c>
      <c r="M693" s="8">
        <f>VLOOKUP(A693,'Absolute Total Monosaccharide C'!$E$2:$T$999,11)</f>
        <v>0.003186</v>
      </c>
      <c r="N693" s="8">
        <f>VLOOKUP(A693,'Absolute Total Monosaccharide C'!$E$2:$T$999,12)</f>
        <v>0</v>
      </c>
      <c r="O693" s="8">
        <f>VLOOKUP(A693,'Absolute Total Monosaccharide C'!$E$2:$T$999,13)</f>
        <v>0</v>
      </c>
      <c r="P693" s="8">
        <f>VLOOKUP(A693,'Absolute Total Monosaccharide C'!$E$2:$T$999,14)</f>
        <v>0.001002</v>
      </c>
      <c r="Q693" s="8">
        <f>VLOOKUP(A693,'Absolute Total Monosaccharide C'!$E$2:$T$999,15)</f>
        <v>0</v>
      </c>
      <c r="R693" s="8">
        <f>VLOOKUP(A693,'Absolute Total Monosaccharide C'!$E$2:$T$999,16)</f>
        <v>0.000191</v>
      </c>
      <c r="S693" s="110">
        <f>VLOOKUP(A693,'Absolute Total Monosaccharide C'!$E$2:$T$999,2)</f>
        <v>9.51</v>
      </c>
      <c r="U693" s="8">
        <f t="shared" si="1"/>
        <v>0.006933</v>
      </c>
      <c r="V693" s="2">
        <f t="shared" si="2"/>
        <v>585</v>
      </c>
      <c r="W693" s="8" t="str">
        <f t="shared" si="3"/>
        <v>#N/A</v>
      </c>
      <c r="X693" s="8" t="str">
        <f t="shared" si="4"/>
        <v>#N/A</v>
      </c>
      <c r="Y693" s="8" t="str">
        <f t="shared" si="5"/>
        <v>#N/A</v>
      </c>
      <c r="Z693" s="8" t="str">
        <f t="shared" si="6"/>
        <v>#N/A</v>
      </c>
      <c r="AA693" s="8" t="str">
        <f t="shared" si="7"/>
        <v>#N/A</v>
      </c>
      <c r="AB693" s="8" t="str">
        <f t="shared" si="8"/>
        <v>#N/A</v>
      </c>
    </row>
    <row r="694" hidden="1">
      <c r="A694" s="2" t="s">
        <v>1911</v>
      </c>
      <c r="B694" s="8" t="str">
        <f>VLOOKUP(A694,'Food Encyclopedia'!$C$2:$K$999,3)&amp;","&amp;VLOOKUP(A694,'Food Encyclopedia'!$C$2:$K$999,4)&amp;","&amp;VLOOKUP(A694,'Food Encyclopedia'!$C$2:$K$999,5)&amp;","&amp;VLOOKUP(A694,'Food Encyclopedia'!$C$2:$K$999,6)</f>
        <v>Tofu, Extra firm Tofu, NA, box,Mildwood Organic,,Beans, Peas, Legumes, Nuts, Seeds</v>
      </c>
      <c r="C694" s="8" t="str">
        <f>VLOOKUP(A694,'Food Encyclopedia'!$C$2:$K$999,6)</f>
        <v>Beans, Peas, Legumes, Nuts, Seeds</v>
      </c>
      <c r="D694" s="8" t="str">
        <f>VLOOKUP(A694,'Food Encyclopedia'!$C$2:$K$999,7)</f>
        <v>Vegetable</v>
      </c>
      <c r="E694" s="8">
        <f>VLOOKUP(A694,'Absolute Total Monosaccharide C'!$E$2:$T$999,3)</f>
        <v>0.017556</v>
      </c>
      <c r="F694" s="8">
        <f>VLOOKUP(A694,'Absolute Total Monosaccharide C'!$E$2:$T$999,4)</f>
        <v>0.01004</v>
      </c>
      <c r="G694" s="8">
        <f>VLOOKUP(A694,'Absolute Total Monosaccharide C'!$E$2:$T$999,5)</f>
        <v>0</v>
      </c>
      <c r="H694" s="8">
        <f>VLOOKUP(A694,'Absolute Total Monosaccharide C'!$E$2:$T$999,6)</f>
        <v>0.000496</v>
      </c>
      <c r="I694" s="110">
        <f>VLOOKUP(A694,'Absolute Total Monosaccharide C'!$E$2:$T$999,7)</f>
        <v>0.002127</v>
      </c>
      <c r="J694" s="8">
        <f>VLOOKUP(A694,'Absolute Total Monosaccharide C'!$E$2:$T$999,8)</f>
        <v>0.000709</v>
      </c>
      <c r="K694" s="8">
        <f>VLOOKUP(A694,'Absolute Total Monosaccharide C'!$E$2:$T$999,9)</f>
        <v>0.000815</v>
      </c>
      <c r="L694" s="8">
        <f>VLOOKUP(A694,'Absolute Total Monosaccharide C'!$E$2:$T$999,10)</f>
        <v>0.000335</v>
      </c>
      <c r="M694" s="8">
        <f>VLOOKUP(A694,'Absolute Total Monosaccharide C'!$E$2:$T$999,11)</f>
        <v>0.001839</v>
      </c>
      <c r="N694" s="8">
        <f>VLOOKUP(A694,'Absolute Total Monosaccharide C'!$E$2:$T$999,12)</f>
        <v>0</v>
      </c>
      <c r="O694" s="8">
        <f>VLOOKUP(A694,'Absolute Total Monosaccharide C'!$E$2:$T$999,13)</f>
        <v>0</v>
      </c>
      <c r="P694" s="8">
        <f>VLOOKUP(A694,'Absolute Total Monosaccharide C'!$E$2:$T$999,14)</f>
        <v>0.005149</v>
      </c>
      <c r="Q694" s="8">
        <f>VLOOKUP(A694,'Absolute Total Monosaccharide C'!$E$2:$T$999,15)</f>
        <v>0</v>
      </c>
      <c r="R694" s="8">
        <f>VLOOKUP(A694,'Absolute Total Monosaccharide C'!$E$2:$T$999,16)</f>
        <v>0.001052</v>
      </c>
      <c r="S694" s="110">
        <f>VLOOKUP(A694,'Absolute Total Monosaccharide C'!$E$2:$T$999,2)</f>
        <v>9.921</v>
      </c>
      <c r="U694" s="8">
        <f t="shared" si="1"/>
        <v>0.002623</v>
      </c>
      <c r="V694" s="2">
        <f t="shared" si="2"/>
        <v>659</v>
      </c>
      <c r="W694" s="8" t="str">
        <f t="shared" si="3"/>
        <v>#N/A</v>
      </c>
      <c r="X694" s="8" t="str">
        <f t="shared" si="4"/>
        <v>#N/A</v>
      </c>
      <c r="Y694" s="8" t="str">
        <f t="shared" si="5"/>
        <v>#N/A</v>
      </c>
      <c r="Z694" s="8" t="str">
        <f t="shared" si="6"/>
        <v>#N/A</v>
      </c>
      <c r="AA694" s="8" t="str">
        <f t="shared" si="7"/>
        <v>#N/A</v>
      </c>
      <c r="AB694" s="8" t="str">
        <f t="shared" si="8"/>
        <v>#N/A</v>
      </c>
    </row>
    <row r="695" hidden="1">
      <c r="A695" s="2" t="s">
        <v>1914</v>
      </c>
      <c r="B695" s="8" t="str">
        <f>VLOOKUP(A695,'Food Encyclopedia'!$C$2:$K$999,3)&amp;","&amp;VLOOKUP(A695,'Food Encyclopedia'!$C$2:$K$999,4)&amp;","&amp;VLOOKUP(A695,'Food Encyclopedia'!$C$2:$K$999,5)&amp;","&amp;VLOOKUP(A695,'Food Encyclopedia'!$C$2:$K$999,6)</f>
        <v>Tofu, Firm Tofu, NA, box,Mildwood Organic,,Beans, Peas, Legumes, Nuts, Seeds</v>
      </c>
      <c r="C695" s="8" t="str">
        <f>VLOOKUP(A695,'Food Encyclopedia'!$C$2:$K$999,6)</f>
        <v>Beans, Peas, Legumes, Nuts, Seeds</v>
      </c>
      <c r="D695" s="8" t="str">
        <f>VLOOKUP(A695,'Food Encyclopedia'!$C$2:$K$999,7)</f>
        <v>Vegetable</v>
      </c>
      <c r="E695" s="8">
        <f>VLOOKUP(A695,'Absolute Total Monosaccharide C'!$E$2:$T$999,3)</f>
        <v>0.010267</v>
      </c>
      <c r="F695" s="8">
        <f>VLOOKUP(A695,'Absolute Total Monosaccharide C'!$E$2:$T$999,4)</f>
        <v>0.009983</v>
      </c>
      <c r="G695" s="8">
        <f>VLOOKUP(A695,'Absolute Total Monosaccharide C'!$E$2:$T$999,5)</f>
        <v>0</v>
      </c>
      <c r="H695" s="8">
        <f>VLOOKUP(A695,'Absolute Total Monosaccharide C'!$E$2:$T$999,6)</f>
        <v>0.000468</v>
      </c>
      <c r="I695" s="110">
        <f>VLOOKUP(A695,'Absolute Total Monosaccharide C'!$E$2:$T$999,7)</f>
        <v>0.0025</v>
      </c>
      <c r="J695" s="8">
        <f>VLOOKUP(A695,'Absolute Total Monosaccharide C'!$E$2:$T$999,8)</f>
        <v>0.000526</v>
      </c>
      <c r="K695" s="8">
        <f>VLOOKUP(A695,'Absolute Total Monosaccharide C'!$E$2:$T$999,9)</f>
        <v>0.000719</v>
      </c>
      <c r="L695" s="8">
        <f>VLOOKUP(A695,'Absolute Total Monosaccharide C'!$E$2:$T$999,10)</f>
        <v>0.000268</v>
      </c>
      <c r="M695" s="8">
        <f>VLOOKUP(A695,'Absolute Total Monosaccharide C'!$E$2:$T$999,11)</f>
        <v>0.001853</v>
      </c>
      <c r="N695" s="8">
        <f>VLOOKUP(A695,'Absolute Total Monosaccharide C'!$E$2:$T$999,12)</f>
        <v>0</v>
      </c>
      <c r="O695" s="8">
        <f>VLOOKUP(A695,'Absolute Total Monosaccharide C'!$E$2:$T$999,13)</f>
        <v>0</v>
      </c>
      <c r="P695" s="8">
        <f>VLOOKUP(A695,'Absolute Total Monosaccharide C'!$E$2:$T$999,14)</f>
        <v>0.003963</v>
      </c>
      <c r="Q695" s="8">
        <f>VLOOKUP(A695,'Absolute Total Monosaccharide C'!$E$2:$T$999,15)</f>
        <v>0</v>
      </c>
      <c r="R695" s="8">
        <f>VLOOKUP(A695,'Absolute Total Monosaccharide C'!$E$2:$T$999,16)</f>
        <v>0.000928</v>
      </c>
      <c r="S695" s="110">
        <f>VLOOKUP(A695,'Absolute Total Monosaccharide C'!$E$2:$T$999,2)</f>
        <v>9.979</v>
      </c>
      <c r="U695" s="8">
        <f t="shared" si="1"/>
        <v>0.002968</v>
      </c>
      <c r="V695" s="2">
        <f t="shared" si="2"/>
        <v>655</v>
      </c>
      <c r="W695" s="8" t="str">
        <f t="shared" si="3"/>
        <v>#N/A</v>
      </c>
      <c r="X695" s="8" t="str">
        <f t="shared" si="4"/>
        <v>#N/A</v>
      </c>
      <c r="Y695" s="8" t="str">
        <f t="shared" si="5"/>
        <v>#N/A</v>
      </c>
      <c r="Z695" s="8" t="str">
        <f t="shared" si="6"/>
        <v>#N/A</v>
      </c>
      <c r="AA695" s="8" t="str">
        <f t="shared" si="7"/>
        <v>#N/A</v>
      </c>
      <c r="AB695" s="8" t="str">
        <f t="shared" si="8"/>
        <v>#N/A</v>
      </c>
    </row>
    <row r="696" hidden="1">
      <c r="A696" s="2" t="s">
        <v>1916</v>
      </c>
      <c r="B696" s="8" t="str">
        <f>VLOOKUP(A696,'Food Encyclopedia'!$C$2:$K$999,3)&amp;","&amp;VLOOKUP(A696,'Food Encyclopedia'!$C$2:$K$999,4)&amp;","&amp;VLOOKUP(A696,'Food Encyclopedia'!$C$2:$K$999,5)&amp;","&amp;VLOOKUP(A696,'Food Encyclopedia'!$C$2:$K$999,6)</f>
        <v>Tofu, High Protein super firm Tofu, NA, box,Mildwood Organic,,Beans, Peas, Legumes, Nuts, Seeds</v>
      </c>
      <c r="C696" s="8" t="str">
        <f>VLOOKUP(A696,'Food Encyclopedia'!$C$2:$K$999,6)</f>
        <v>Beans, Peas, Legumes, Nuts, Seeds</v>
      </c>
      <c r="D696" s="8" t="str">
        <f>VLOOKUP(A696,'Food Encyclopedia'!$C$2:$K$999,7)</f>
        <v>Vegetable</v>
      </c>
      <c r="E696" s="8">
        <f>VLOOKUP(A696,'Absolute Total Monosaccharide C'!$E$2:$T$999,3)</f>
        <v>0.012575</v>
      </c>
      <c r="F696" s="8">
        <f>VLOOKUP(A696,'Absolute Total Monosaccharide C'!$E$2:$T$999,4)</f>
        <v>0.012039</v>
      </c>
      <c r="G696" s="8">
        <f>VLOOKUP(A696,'Absolute Total Monosaccharide C'!$E$2:$T$999,5)</f>
        <v>0</v>
      </c>
      <c r="H696" s="8">
        <f>VLOOKUP(A696,'Absolute Total Monosaccharide C'!$E$2:$T$999,6)</f>
        <v>0.000412</v>
      </c>
      <c r="I696" s="110">
        <f>VLOOKUP(A696,'Absolute Total Monosaccharide C'!$E$2:$T$999,7)</f>
        <v>0.002575</v>
      </c>
      <c r="J696" s="8">
        <f>VLOOKUP(A696,'Absolute Total Monosaccharide C'!$E$2:$T$999,8)</f>
        <v>0.000742</v>
      </c>
      <c r="K696" s="8">
        <f>VLOOKUP(A696,'Absolute Total Monosaccharide C'!$E$2:$T$999,9)</f>
        <v>0.000935</v>
      </c>
      <c r="L696" s="8">
        <f>VLOOKUP(A696,'Absolute Total Monosaccharide C'!$E$2:$T$999,10)</f>
        <v>0.000245</v>
      </c>
      <c r="M696" s="8">
        <f>VLOOKUP(A696,'Absolute Total Monosaccharide C'!$E$2:$T$999,11)</f>
        <v>0.001677</v>
      </c>
      <c r="N696" s="8">
        <f>VLOOKUP(A696,'Absolute Total Monosaccharide C'!$E$2:$T$999,12)</f>
        <v>0</v>
      </c>
      <c r="O696" s="8">
        <f>VLOOKUP(A696,'Absolute Total Monosaccharide C'!$E$2:$T$999,13)</f>
        <v>0</v>
      </c>
      <c r="P696" s="8">
        <f>VLOOKUP(A696,'Absolute Total Monosaccharide C'!$E$2:$T$999,14)</f>
        <v>0.004943</v>
      </c>
      <c r="Q696" s="8">
        <f>VLOOKUP(A696,'Absolute Total Monosaccharide C'!$E$2:$T$999,15)</f>
        <v>0</v>
      </c>
      <c r="R696" s="8">
        <f>VLOOKUP(A696,'Absolute Total Monosaccharide C'!$E$2:$T$999,16)</f>
        <v>0.001005</v>
      </c>
      <c r="S696" s="110">
        <f>VLOOKUP(A696,'Absolute Total Monosaccharide C'!$E$2:$T$999,2)</f>
        <v>10.408</v>
      </c>
      <c r="U696" s="8">
        <f t="shared" si="1"/>
        <v>0.002987</v>
      </c>
      <c r="V696" s="2">
        <f t="shared" si="2"/>
        <v>654</v>
      </c>
      <c r="W696" s="8" t="str">
        <f t="shared" si="3"/>
        <v>#N/A</v>
      </c>
      <c r="X696" s="8" t="str">
        <f t="shared" si="4"/>
        <v>#N/A</v>
      </c>
      <c r="Y696" s="8" t="str">
        <f t="shared" si="5"/>
        <v>#N/A</v>
      </c>
      <c r="Z696" s="8">
        <f t="shared" si="6"/>
        <v>323</v>
      </c>
      <c r="AA696" s="8" t="str">
        <f t="shared" si="7"/>
        <v>#N/A</v>
      </c>
      <c r="AB696" s="8" t="str">
        <f t="shared" si="8"/>
        <v>#N/A</v>
      </c>
    </row>
    <row r="697" hidden="1">
      <c r="A697" s="2" t="s">
        <v>1918</v>
      </c>
      <c r="B697" s="8" t="str">
        <f>VLOOKUP(A697,'Food Encyclopedia'!$C$2:$K$999,3)&amp;","&amp;VLOOKUP(A697,'Food Encyclopedia'!$C$2:$K$999,4)&amp;","&amp;VLOOKUP(A697,'Food Encyclopedia'!$C$2:$K$999,5)&amp;","&amp;VLOOKUP(A697,'Food Encyclopedia'!$C$2:$K$999,6)</f>
        <v>Tofu, Firm Tofu, NA, box,Nasoya,,Beans, Peas, Legumes, Nuts, Seeds</v>
      </c>
      <c r="C697" s="8" t="str">
        <f>VLOOKUP(A697,'Food Encyclopedia'!$C$2:$K$999,6)</f>
        <v>Beans, Peas, Legumes, Nuts, Seeds</v>
      </c>
      <c r="D697" s="8" t="str">
        <f>VLOOKUP(A697,'Food Encyclopedia'!$C$2:$K$999,7)</f>
        <v>Vegetable</v>
      </c>
      <c r="E697" s="8">
        <f>VLOOKUP(A697,'Absolute Total Monosaccharide C'!$E$2:$T$999,3)</f>
        <v>0.0148</v>
      </c>
      <c r="F697" s="8">
        <f>VLOOKUP(A697,'Absolute Total Monosaccharide C'!$E$2:$T$999,4)</f>
        <v>0.008432</v>
      </c>
      <c r="G697" s="8">
        <f>VLOOKUP(A697,'Absolute Total Monosaccharide C'!$E$2:$T$999,5)</f>
        <v>0.011304</v>
      </c>
      <c r="H697" s="8">
        <f>VLOOKUP(A697,'Absolute Total Monosaccharide C'!$E$2:$T$999,6)</f>
        <v>0.000371</v>
      </c>
      <c r="I697" s="110">
        <f>VLOOKUP(A697,'Absolute Total Monosaccharide C'!$E$2:$T$999,7)</f>
        <v>0.003852</v>
      </c>
      <c r="J697" s="8">
        <f>VLOOKUP(A697,'Absolute Total Monosaccharide C'!$E$2:$T$999,8)</f>
        <v>0.000441</v>
      </c>
      <c r="K697" s="8">
        <f>VLOOKUP(A697,'Absolute Total Monosaccharide C'!$E$2:$T$999,9)</f>
        <v>0.00084</v>
      </c>
      <c r="L697" s="8">
        <f>VLOOKUP(A697,'Absolute Total Monosaccharide C'!$E$2:$T$999,10)</f>
        <v>0.000206</v>
      </c>
      <c r="M697" s="8">
        <f>VLOOKUP(A697,'Absolute Total Monosaccharide C'!$E$2:$T$999,11)</f>
        <v>0.002052</v>
      </c>
      <c r="N697" s="8">
        <f>VLOOKUP(A697,'Absolute Total Monosaccharide C'!$E$2:$T$999,12)</f>
        <v>0.0003</v>
      </c>
      <c r="O697" s="8">
        <f>VLOOKUP(A697,'Absolute Total Monosaccharide C'!$E$2:$T$999,13)</f>
        <v>0.000231</v>
      </c>
      <c r="P697" s="8">
        <f>VLOOKUP(A697,'Absolute Total Monosaccharide C'!$E$2:$T$999,14)</f>
        <v>0.002318</v>
      </c>
      <c r="Q697" s="8">
        <f>VLOOKUP(A697,'Absolute Total Monosaccharide C'!$E$2:$T$999,15)</f>
        <v>0</v>
      </c>
      <c r="R697" s="8">
        <f>VLOOKUP(A697,'Absolute Total Monosaccharide C'!$E$2:$T$999,16)</f>
        <v>0.001105</v>
      </c>
      <c r="S697" s="110">
        <f>VLOOKUP(A697,'Absolute Total Monosaccharide C'!$E$2:$T$999,2)</f>
        <v>10.383</v>
      </c>
      <c r="U697" s="8">
        <f t="shared" si="1"/>
        <v>0.004223</v>
      </c>
      <c r="V697" s="2">
        <f t="shared" si="2"/>
        <v>627</v>
      </c>
      <c r="W697" s="8" t="str">
        <f t="shared" si="3"/>
        <v>#N/A</v>
      </c>
      <c r="X697" s="8" t="str">
        <f t="shared" si="4"/>
        <v>#N/A</v>
      </c>
      <c r="Y697" s="8" t="str">
        <f t="shared" si="5"/>
        <v>#N/A</v>
      </c>
      <c r="Z697" s="8" t="str">
        <f t="shared" si="6"/>
        <v>#N/A</v>
      </c>
      <c r="AA697" s="8" t="str">
        <f t="shared" si="7"/>
        <v>#N/A</v>
      </c>
      <c r="AB697" s="8" t="str">
        <f t="shared" si="8"/>
        <v>#N/A</v>
      </c>
    </row>
    <row r="698" hidden="1">
      <c r="A698" s="2" t="s">
        <v>1920</v>
      </c>
      <c r="B698" s="8" t="str">
        <f>VLOOKUP(A698,'Food Encyclopedia'!$C$2:$K$999,3)&amp;","&amp;VLOOKUP(A698,'Food Encyclopedia'!$C$2:$K$999,4)&amp;","&amp;VLOOKUP(A698,'Food Encyclopedia'!$C$2:$K$999,5)&amp;","&amp;VLOOKUP(A698,'Food Encyclopedia'!$C$2:$K$999,6)</f>
        <v>Tofu, Medium Firm Tofu, NA, box,House Foods ,,Beans, Peas, Legumes, Nuts, Seeds</v>
      </c>
      <c r="C698" s="8" t="str">
        <f>VLOOKUP(A698,'Food Encyclopedia'!$C$2:$K$999,6)</f>
        <v>Beans, Peas, Legumes, Nuts, Seeds</v>
      </c>
      <c r="D698" s="8" t="str">
        <f>VLOOKUP(A698,'Food Encyclopedia'!$C$2:$K$999,7)</f>
        <v>Vegetable</v>
      </c>
      <c r="E698" s="8">
        <f>VLOOKUP(A698,'Absolute Total Monosaccharide C'!$E$2:$T$999,3)</f>
        <v>0.03686</v>
      </c>
      <c r="F698" s="8">
        <f>VLOOKUP(A698,'Absolute Total Monosaccharide C'!$E$2:$T$999,4)</f>
        <v>0.02216</v>
      </c>
      <c r="G698" s="8">
        <f>VLOOKUP(A698,'Absolute Total Monosaccharide C'!$E$2:$T$999,5)</f>
        <v>0.005377</v>
      </c>
      <c r="H698" s="8">
        <f>VLOOKUP(A698,'Absolute Total Monosaccharide C'!$E$2:$T$999,6)</f>
        <v>0.000145</v>
      </c>
      <c r="I698" s="110">
        <f>VLOOKUP(A698,'Absolute Total Monosaccharide C'!$E$2:$T$999,7)</f>
        <v>0.002569</v>
      </c>
      <c r="J698" s="8">
        <f>VLOOKUP(A698,'Absolute Total Monosaccharide C'!$E$2:$T$999,8)</f>
        <v>0.000314</v>
      </c>
      <c r="K698" s="8">
        <f>VLOOKUP(A698,'Absolute Total Monosaccharide C'!$E$2:$T$999,9)</f>
        <v>0.000658</v>
      </c>
      <c r="L698" s="8">
        <f>VLOOKUP(A698,'Absolute Total Monosaccharide C'!$E$2:$T$999,10)</f>
        <v>0.000223</v>
      </c>
      <c r="M698" s="8">
        <f>VLOOKUP(A698,'Absolute Total Monosaccharide C'!$E$2:$T$999,11)</f>
        <v>0.001205</v>
      </c>
      <c r="N698" s="8">
        <f>VLOOKUP(A698,'Absolute Total Monosaccharide C'!$E$2:$T$999,12)</f>
        <v>0</v>
      </c>
      <c r="O698" s="8">
        <f>VLOOKUP(A698,'Absolute Total Monosaccharide C'!$E$2:$T$999,13)</f>
        <v>0</v>
      </c>
      <c r="P698" s="8">
        <f>VLOOKUP(A698,'Absolute Total Monosaccharide C'!$E$2:$T$999,14)</f>
        <v>0.004491</v>
      </c>
      <c r="Q698" s="8">
        <f>VLOOKUP(A698,'Absolute Total Monosaccharide C'!$E$2:$T$999,15)</f>
        <v>0</v>
      </c>
      <c r="R698" s="8">
        <f>VLOOKUP(A698,'Absolute Total Monosaccharide C'!$E$2:$T$999,16)</f>
        <v>0.001142</v>
      </c>
      <c r="S698" s="110">
        <f>VLOOKUP(A698,'Absolute Total Monosaccharide C'!$E$2:$T$999,2)</f>
        <v>9.845</v>
      </c>
      <c r="U698" s="8">
        <f t="shared" si="1"/>
        <v>0.002714</v>
      </c>
      <c r="V698" s="2">
        <f t="shared" si="2"/>
        <v>657</v>
      </c>
      <c r="W698" s="8" t="str">
        <f t="shared" si="3"/>
        <v>#N/A</v>
      </c>
      <c r="X698" s="8" t="str">
        <f t="shared" si="4"/>
        <v>#N/A</v>
      </c>
      <c r="Y698" s="8" t="str">
        <f t="shared" si="5"/>
        <v>#N/A</v>
      </c>
      <c r="Z698" s="8" t="str">
        <f t="shared" si="6"/>
        <v>#N/A</v>
      </c>
      <c r="AA698" s="8" t="str">
        <f t="shared" si="7"/>
        <v>#N/A</v>
      </c>
      <c r="AB698" s="8" t="str">
        <f t="shared" si="8"/>
        <v>#N/A</v>
      </c>
    </row>
    <row r="699" hidden="1">
      <c r="A699" s="2" t="s">
        <v>1923</v>
      </c>
      <c r="B699" s="8" t="str">
        <f>VLOOKUP(A699,'Food Encyclopedia'!$C$2:$K$999,3)&amp;","&amp;VLOOKUP(A699,'Food Encyclopedia'!$C$2:$K$999,4)&amp;","&amp;VLOOKUP(A699,'Food Encyclopedia'!$C$2:$K$999,5)&amp;","&amp;VLOOKUP(A699,'Food Encyclopedia'!$C$2:$K$999,6)</f>
        <v>Tofu, Firm Tofu, NA, box,House Foods ,,Beans, Peas, Legumes, Nuts, Seeds</v>
      </c>
      <c r="C699" s="8" t="str">
        <f>VLOOKUP(A699,'Food Encyclopedia'!$C$2:$K$999,6)</f>
        <v>Beans, Peas, Legumes, Nuts, Seeds</v>
      </c>
      <c r="D699" s="8" t="str">
        <f>VLOOKUP(A699,'Food Encyclopedia'!$C$2:$K$999,7)</f>
        <v>Vegetable</v>
      </c>
      <c r="E699" s="8">
        <f>VLOOKUP(A699,'Absolute Total Monosaccharide C'!$E$2:$T$999,3)</f>
        <v>0.03058</v>
      </c>
      <c r="F699" s="8">
        <f>VLOOKUP(A699,'Absolute Total Monosaccharide C'!$E$2:$T$999,4)</f>
        <v>0.012797</v>
      </c>
      <c r="G699" s="8">
        <f>VLOOKUP(A699,'Absolute Total Monosaccharide C'!$E$2:$T$999,5)</f>
        <v>0.003736</v>
      </c>
      <c r="H699" s="8">
        <f>VLOOKUP(A699,'Absolute Total Monosaccharide C'!$E$2:$T$999,6)</f>
        <v>0.000135</v>
      </c>
      <c r="I699" s="110">
        <f>VLOOKUP(A699,'Absolute Total Monosaccharide C'!$E$2:$T$999,7)</f>
        <v>0.002383</v>
      </c>
      <c r="J699" s="8">
        <f>VLOOKUP(A699,'Absolute Total Monosaccharide C'!$E$2:$T$999,8)</f>
        <v>0.000798</v>
      </c>
      <c r="K699" s="8">
        <f>VLOOKUP(A699,'Absolute Total Monosaccharide C'!$E$2:$T$999,9)</f>
        <v>0.000557</v>
      </c>
      <c r="L699" s="8">
        <f>VLOOKUP(A699,'Absolute Total Monosaccharide C'!$E$2:$T$999,10)</f>
        <v>0.000225</v>
      </c>
      <c r="M699" s="8">
        <f>VLOOKUP(A699,'Absolute Total Monosaccharide C'!$E$2:$T$999,11)</f>
        <v>0.00137</v>
      </c>
      <c r="N699" s="8">
        <f>VLOOKUP(A699,'Absolute Total Monosaccharide C'!$E$2:$T$999,12)</f>
        <v>0</v>
      </c>
      <c r="O699" s="8">
        <f>VLOOKUP(A699,'Absolute Total Monosaccharide C'!$E$2:$T$999,13)</f>
        <v>0</v>
      </c>
      <c r="P699" s="8">
        <f>VLOOKUP(A699,'Absolute Total Monosaccharide C'!$E$2:$T$999,14)</f>
        <v>0.005119</v>
      </c>
      <c r="Q699" s="8">
        <f>VLOOKUP(A699,'Absolute Total Monosaccharide C'!$E$2:$T$999,15)</f>
        <v>0</v>
      </c>
      <c r="R699" s="8">
        <f>VLOOKUP(A699,'Absolute Total Monosaccharide C'!$E$2:$T$999,16)</f>
        <v>0.001154</v>
      </c>
      <c r="S699" s="110">
        <f>VLOOKUP(A699,'Absolute Total Monosaccharide C'!$E$2:$T$999,2)</f>
        <v>10.227</v>
      </c>
      <c r="U699" s="8">
        <f t="shared" si="1"/>
        <v>0.002518</v>
      </c>
      <c r="V699" s="2">
        <f t="shared" si="2"/>
        <v>662</v>
      </c>
      <c r="W699" s="8" t="str">
        <f t="shared" si="3"/>
        <v>#N/A</v>
      </c>
      <c r="X699" s="8" t="str">
        <f t="shared" si="4"/>
        <v>#N/A</v>
      </c>
      <c r="Y699" s="8" t="str">
        <f t="shared" si="5"/>
        <v>#N/A</v>
      </c>
      <c r="Z699" s="8" t="str">
        <f t="shared" si="6"/>
        <v>#N/A</v>
      </c>
      <c r="AA699" s="8" t="str">
        <f t="shared" si="7"/>
        <v>#N/A</v>
      </c>
      <c r="AB699" s="8" t="str">
        <f t="shared" si="8"/>
        <v>#N/A</v>
      </c>
    </row>
    <row r="700" hidden="1">
      <c r="A700" s="2" t="s">
        <v>1924</v>
      </c>
      <c r="B700" s="8" t="str">
        <f>VLOOKUP(A700,'Food Encyclopedia'!$C$2:$K$999,3)&amp;","&amp;VLOOKUP(A700,'Food Encyclopedia'!$C$2:$K$999,4)&amp;","&amp;VLOOKUP(A700,'Food Encyclopedia'!$C$2:$K$999,5)&amp;","&amp;VLOOKUP(A700,'Food Encyclopedia'!$C$2:$K$999,6)</f>
        <v>Tofu, Extra firm Tofu, NA, box,Nasoya,,Beans, Peas, Legumes, Nuts, Seeds</v>
      </c>
      <c r="C700" s="8" t="str">
        <f>VLOOKUP(A700,'Food Encyclopedia'!$C$2:$K$999,6)</f>
        <v>Beans, Peas, Legumes, Nuts, Seeds</v>
      </c>
      <c r="D700" s="8" t="str">
        <f>VLOOKUP(A700,'Food Encyclopedia'!$C$2:$K$999,7)</f>
        <v>Vegetable</v>
      </c>
      <c r="E700" s="8">
        <f>VLOOKUP(A700,'Absolute Total Monosaccharide C'!$E$2:$T$999,3)</f>
        <v>0.020997</v>
      </c>
      <c r="F700" s="8">
        <f>VLOOKUP(A700,'Absolute Total Monosaccharide C'!$E$2:$T$999,4)</f>
        <v>0.0085</v>
      </c>
      <c r="G700" s="8">
        <f>VLOOKUP(A700,'Absolute Total Monosaccharide C'!$E$2:$T$999,5)</f>
        <v>0.005245</v>
      </c>
      <c r="H700" s="8">
        <f>VLOOKUP(A700,'Absolute Total Monosaccharide C'!$E$2:$T$999,6)</f>
        <v>0.000372</v>
      </c>
      <c r="I700" s="110">
        <f>VLOOKUP(A700,'Absolute Total Monosaccharide C'!$E$2:$T$999,7)</f>
        <v>0.00219</v>
      </c>
      <c r="J700" s="8">
        <f>VLOOKUP(A700,'Absolute Total Monosaccharide C'!$E$2:$T$999,8)</f>
        <v>0.000685</v>
      </c>
      <c r="K700" s="8">
        <f>VLOOKUP(A700,'Absolute Total Monosaccharide C'!$E$2:$T$999,9)</f>
        <v>0.001021</v>
      </c>
      <c r="L700" s="8">
        <f>VLOOKUP(A700,'Absolute Total Monosaccharide C'!$E$2:$T$999,10)</f>
        <v>0.000354</v>
      </c>
      <c r="M700" s="8">
        <f>VLOOKUP(A700,'Absolute Total Monosaccharide C'!$E$2:$T$999,11)</f>
        <v>0.001782</v>
      </c>
      <c r="N700" s="8">
        <f>VLOOKUP(A700,'Absolute Total Monosaccharide C'!$E$2:$T$999,12)</f>
        <v>0</v>
      </c>
      <c r="O700" s="8">
        <f>VLOOKUP(A700,'Absolute Total Monosaccharide C'!$E$2:$T$999,13)</f>
        <v>0</v>
      </c>
      <c r="P700" s="8">
        <f>VLOOKUP(A700,'Absolute Total Monosaccharide C'!$E$2:$T$999,14)</f>
        <v>0.004207</v>
      </c>
      <c r="Q700" s="8">
        <f>VLOOKUP(A700,'Absolute Total Monosaccharide C'!$E$2:$T$999,15)</f>
        <v>0</v>
      </c>
      <c r="R700" s="8">
        <f>VLOOKUP(A700,'Absolute Total Monosaccharide C'!$E$2:$T$999,16)</f>
        <v>0.00078</v>
      </c>
      <c r="S700" s="110">
        <f>VLOOKUP(A700,'Absolute Total Monosaccharide C'!$E$2:$T$999,2)</f>
        <v>10.421</v>
      </c>
      <c r="U700" s="8">
        <f t="shared" si="1"/>
        <v>0.002562</v>
      </c>
      <c r="V700" s="2">
        <f t="shared" si="2"/>
        <v>660</v>
      </c>
      <c r="W700" s="8" t="str">
        <f t="shared" si="3"/>
        <v>#N/A</v>
      </c>
      <c r="X700" s="8" t="str">
        <f t="shared" si="4"/>
        <v>#N/A</v>
      </c>
      <c r="Y700" s="8" t="str">
        <f t="shared" si="5"/>
        <v>#N/A</v>
      </c>
      <c r="Z700" s="8" t="str">
        <f t="shared" si="6"/>
        <v>#N/A</v>
      </c>
      <c r="AA700" s="8" t="str">
        <f t="shared" si="7"/>
        <v>#N/A</v>
      </c>
      <c r="AB700" s="8" t="str">
        <f t="shared" si="8"/>
        <v>#N/A</v>
      </c>
    </row>
    <row r="701" hidden="1">
      <c r="A701" s="2" t="s">
        <v>1925</v>
      </c>
      <c r="B701" s="8" t="str">
        <f>VLOOKUP(A701,'Food Encyclopedia'!$C$2:$K$999,3)&amp;","&amp;VLOOKUP(A701,'Food Encyclopedia'!$C$2:$K$999,4)&amp;","&amp;VLOOKUP(A701,'Food Encyclopedia'!$C$2:$K$999,5)&amp;","&amp;VLOOKUP(A701,'Food Encyclopedia'!$C$2:$K$999,6)</f>
        <v>Tofu, Extra firm Tofu, NA, box,House Foods ,,Beans, Peas, Legumes, Nuts, Seeds</v>
      </c>
      <c r="C701" s="8" t="str">
        <f>VLOOKUP(A701,'Food Encyclopedia'!$C$2:$K$999,6)</f>
        <v>Beans, Peas, Legumes, Nuts, Seeds</v>
      </c>
      <c r="D701" s="8" t="str">
        <f>VLOOKUP(A701,'Food Encyclopedia'!$C$2:$K$999,7)</f>
        <v>Vegetable</v>
      </c>
      <c r="E701" s="8">
        <f>VLOOKUP(A701,'Absolute Total Monosaccharide C'!$E$2:$T$999,3)</f>
        <v>0.013508</v>
      </c>
      <c r="F701" s="8">
        <f>VLOOKUP(A701,'Absolute Total Monosaccharide C'!$E$2:$T$999,4)</f>
        <v>0.009471</v>
      </c>
      <c r="G701" s="8">
        <f>VLOOKUP(A701,'Absolute Total Monosaccharide C'!$E$2:$T$999,5)</f>
        <v>0.005817</v>
      </c>
      <c r="H701" s="8">
        <f>VLOOKUP(A701,'Absolute Total Monosaccharide C'!$E$2:$T$999,6)</f>
        <v>0.0002</v>
      </c>
      <c r="I701" s="110">
        <f>VLOOKUP(A701,'Absolute Total Monosaccharide C'!$E$2:$T$999,7)</f>
        <v>0.002339</v>
      </c>
      <c r="J701" s="8">
        <f>VLOOKUP(A701,'Absolute Total Monosaccharide C'!$E$2:$T$999,8)</f>
        <v>0.000624</v>
      </c>
      <c r="K701" s="8">
        <f>VLOOKUP(A701,'Absolute Total Monosaccharide C'!$E$2:$T$999,9)</f>
        <v>0.000743</v>
      </c>
      <c r="L701" s="8">
        <f>VLOOKUP(A701,'Absolute Total Monosaccharide C'!$E$2:$T$999,10)</f>
        <v>0.000288</v>
      </c>
      <c r="M701" s="8">
        <f>VLOOKUP(A701,'Absolute Total Monosaccharide C'!$E$2:$T$999,11)</f>
        <v>0.001144</v>
      </c>
      <c r="N701" s="8">
        <f>VLOOKUP(A701,'Absolute Total Monosaccharide C'!$E$2:$T$999,12)</f>
        <v>0</v>
      </c>
      <c r="O701" s="8">
        <f>VLOOKUP(A701,'Absolute Total Monosaccharide C'!$E$2:$T$999,13)</f>
        <v>0</v>
      </c>
      <c r="P701" s="8">
        <f>VLOOKUP(A701,'Absolute Total Monosaccharide C'!$E$2:$T$999,14)</f>
        <v>0.002352</v>
      </c>
      <c r="Q701" s="8">
        <f>VLOOKUP(A701,'Absolute Total Monosaccharide C'!$E$2:$T$999,15)</f>
        <v>0</v>
      </c>
      <c r="R701" s="8">
        <f>VLOOKUP(A701,'Absolute Total Monosaccharide C'!$E$2:$T$999,16)</f>
        <v>0.001089</v>
      </c>
      <c r="S701" s="110">
        <f>VLOOKUP(A701,'Absolute Total Monosaccharide C'!$E$2:$T$999,2)</f>
        <v>9.587</v>
      </c>
      <c r="U701" s="8">
        <f t="shared" si="1"/>
        <v>0.002539</v>
      </c>
      <c r="V701" s="2">
        <f t="shared" si="2"/>
        <v>661</v>
      </c>
      <c r="W701" s="8" t="str">
        <f t="shared" si="3"/>
        <v>#N/A</v>
      </c>
      <c r="X701" s="8" t="str">
        <f t="shared" si="4"/>
        <v>#N/A</v>
      </c>
      <c r="Y701" s="8" t="str">
        <f t="shared" si="5"/>
        <v>#N/A</v>
      </c>
      <c r="Z701" s="8" t="str">
        <f t="shared" si="6"/>
        <v>#N/A</v>
      </c>
      <c r="AA701" s="8" t="str">
        <f t="shared" si="7"/>
        <v>#N/A</v>
      </c>
      <c r="AB701" s="8" t="str">
        <f t="shared" si="8"/>
        <v>#N/A</v>
      </c>
    </row>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sheetData>
  <autoFilter ref="$A$1:$AB$1000">
    <filterColumn colId="1">
      <filters>
        <filter val="baby food blend, commercial product, jar,Gerber Natural,Banana, blueberry with Vitamin C, sitter (2nd foods),Fruits"/>
        <filter val="Grape, red seedless, whole, fresh,Awe Sum Organics,,Fruits"/>
        <filter val="Oat Bran, NA, hot cereal, dried,Bob's Red Mill,Organic High Fiber Oat Bran Hot Cereal,Grain Products"/>
        <filter val="apple rings, NA, NA, freeze-dried,Trader Joe's,Dried Fruit, Unsulfured &amp; unsweetened New Zealand Sweet Apple Rings, selected from Braeburn, Royal Gala, Fuji and Pink Lady,Fruits"/>
        <filter val="Bulgur, Red, whole grain, dried,Bob's Red Mill,Organic Whole Grain Tri-color Quinoa: The Traditional Grain of the Andes,Grain Products"/>
        <filter val="Cucumber, English, whole, fresh,Big Taste,,Vegetables"/>
        <filter val="Soup, Instant miso-cup Soup (Reduced sodium), NA, box,Edward &amp; Sons,,Beans, Peas, Legumes, Nuts, Seeds"/>
        <filter val="baby food blend, commercial product, pouch,Gerber Organic,Banana (2/3), mango (3/4 tbsp), sitter (2nd foods),Fruits"/>
        <filter val="Orange, valencia, flesh, fresh,NA,,Fruits"/>
        <filter val="soybeans, Edamame, NA, frozen,Trader Joe's,Shelled Edamame, fully-cooked Shelled soybeans,Beans, Peas, Legumes, Nuts, Seeds"/>
        <filter val="GoGo Squeez, commercial product, pouch,Materne,Apple Banana- fruit on the go,Fruits"/>
        <filter val="Ravioli, commercial product, pre-cooked,Organics Happy Tot,Organic squash ravioli with squash, pumpkin &amp; sage sauce, Tots &amp; Tykes (12+ months),Grain Products"/>
        <filter val="Real Food For Babies, commercial product, jar,Beech-Nut Naturals,Carrots, Stage 1 (4+ months) (4+ months),Vegetables"/>
        <filter val="plantain crisps, NA, NA, dried,Trader Joe's,Plantain Crisps, crispy plantain slices,Fruits"/>
        <filter val="Cereal, Pumpkin seed &amp; Flax Granola, NA, box,Nature's Path Organic ,,Grain Products"/>
        <filter val="Cereal, Organic Honey flakes &amp; oat clusters, NA, box,365 Whole Foods Market ,,Grain Products"/>
        <filter val="burger patty, black bean, NA, frozen,Hilary's,Fiesta Black Bean Veggie Burgers,Beans, Peas, Legumes, Nuts, Seeds"/>
        <filter val="Flour, almond, NA, packed,Bob's Red Mill,Super-fine Natural Almond Flour,Beans, Peas, Legumes, Nuts, Seeds"/>
        <filter val="soup, vegetable, NA, canned,Amy's Organic Soups,French Country Vegetable,Vegetables"/>
        <filter val="Spread, Tahini, NA, NA, fresh,365 Whole Foods Market,Organic Tahini: Ground Organic Sesame Seeds,Beans, Peas, Legumes, Nuts, Seeds"/>
        <filter val="Soup, Creamy tomato soup, NA, carton,Pacific Foods,,Milk and Milk Products"/>
        <filter val="Spread, Hummus, original, NA, fresh,Hope,Organic Hummus: Original Recipe,Beans, Peas, Legumes, Nuts, Seeds"/>
        <filter val="Bean, black, NA, canned,S&amp;W,Organic black beans,Beans, Peas, Legumes, Nuts, Seeds"/>
        <filter val="GoGo Squeez, commercial product, pouch,Materne,Gimme Five- apple, mango, strawberry, peach, banana,Fruits"/>
        <filter val="kale snacks, NA, NA, air-dried,Brad's,Crunchy Kale, original,Vegetables"/>
        <filter val="Cereal, Organic Frosted flakes, NA, box,365 Whole Foods Market,,Grain Products"/>
        <filter val="macadamia milk, NA, NA, fresh,Moo is Moot,Milkadamia Macadamia milk, unsweetened,Beans, Peas, Legumes, Nuts, Seeds"/>
        <filter val="Chard, red, leaves and stalk, fresh,Cal-Organic,,Vegetables"/>
        <filter val="Soup, Vegan split pea soup, NA, cup,Dr. McDougal,,Beans, Peas, Legumes, Nuts, Seeds"/>
        <filter val="Spread, almond, NA, sachet,Justin's,Classic Almond Butter,Beans, Peas, Legumes, Nuts, Seeds"/>
        <filter val="Pepper, red, whole, freeze dried,Palates in Training Fresh Bellies,Pepperlicious: Roasted Red Peppers; sunflower oil, sea salt, for ages 12 months-100+ years,Vegetables"/>
        <filter val="bread, sprouted wheat, NA, fresh,Silver Hills,Sprouted Power, The Big 16,Grain Products"/>
        <filter val="Carrot, baby, flesh, peeled,Organics,,Vegetables"/>
        <filter val="Fruit &amp; Veggie blend, commercial product, pouch,Organics Happy Tot,Super Foods: organic Apples (1/2), sweet potatoes (1/7), carrot (1/4), cinnaman &amp; super chia (1 tsp), Stage 4 (Tots &amp; Tykes (12+ months)),Fruits"/>
        <filter val="Mac &amp; Cheese, commercial product, pre-cooked,Organics Happy Tot,Organic Mac &amp; Cheese with Lentil Pasta &amp; Veggie Sauce (pumpkin, cauliflower, carrot), gluten free, Tots &amp; Tykes (12+ months) (12+ months),Vegetables"/>
        <filter val="Xanthan gum, commercial product, packed,Bob's Red Mill,,Grain Products"/>
        <filter val="Beet, loose, root flesh, fresh,NA,,Vegetables"/>
        <filter val="Apple, pink lady, flesh only, fresh,Washington,,Fruits"/>
        <filter val="Soup, Super greens creamy soup, NA, carton,Imagine,,Vegetables"/>
        <filter val="Soup, Poblano pepper and corn chowder, NA, carton,Pacific Foods,,Vegetables"/>
        <filter val="Buckwheat, NA, whole grain, dried,Bob's Red Mill,Grains-of-Discovery: Organic Whole Grain Buckwheat, Gluten Free, Non GMO,Grain Products"/>
        <filter val="cauliflower snacks, NA, NA, fresh,Trader Joe's,Cauliflower Crisps Snack, with cauliflower, brown rice, coconut milk, seeds &amp; seasonings,Vegetables"/>
        <filter val="bread, sprouted wheat, NA, fresh,Trader Joe's,Sprouted Wheat, California style bread: made with organic sprouted wheat , nillet &amp; sprouted corn,Grain Products"/>
        <filter val="Strong, commercial product, pouch,Gerber,2g Protein: Pear, sweet potato, greek yogurt (1 tbsp), oats, cinnamon, Toddler (12+ months),Fruits"/>
        <filter val="Soup, Creamy cashew carrot ginger soup, NA, carton,Pacific Foods,,Vegetables"/>
        <filter val="Spread, almond butter, NA, NA, fresh,Barney,Barney Butter: almond butter, smooth,Beans, Peas, Legumes, Nuts, Seeds"/>
        <filter val="crackers, NA, NA, fresh,Trader Joe's,Golden Rounds Crackers,Grain Products"/>
        <filter val="Millet, NA, whole grain, dried,Bob's Red Mill,Whole Grain Millet: The Traditional Grain of Asia,Grain Products"/>
        <filter val="bread, brown rice, NA, fresh,Food for Life,Gluten-free Bread, Brown rice,Grain Products"/>
        <filter val="cereal, puffed corn, NA, fresh,Arrowwhead Mills,Purffed Corn Cereal,Grain Products"/>
        <filter val="peanuts, NA, NA, fresh,Sunfood Superfoods,Raw Organic Jungle Peanuts,Beans, Peas, Legumes, Nuts, Seeds"/>
        <filter val="Pear, beurre bosc, flesh only, fresh,NA,,Fruits"/>
        <filter val="Soup, Vegetable lentil &amp; roasted red pepper soup, NA, carton,Pacific Foods,,Vegetables"/>
        <filter val="Berry, raspberry, whole, fresh,Driscoll's,,Fruits"/>
        <filter val="Pear, bartlett, flesh only, fresh,NA,,Fruits"/>
        <filter val="Apple, pazazz, flesh only, fresh,NA,,Fruits"/>
        <filter val="Squash, butternut, flesh, fresh,Nature's Partner,,Vegetables"/>
        <filter val="Pear, bartlett, peel only, fresh,NA,,Fruits"/>
        <filter val="Bell pepper, yellow, whole without seed, fresh,Fresh Republic,,Vegetables"/>
        <filter val="Organic Baby Food, commercial product, pouch,Organics Happy Baby,Pears (1/3), cubed pumpkin (2 tbsp), peaches (4 tsp), granola (2 tsp), water (1 tbsp), Stage 2 (6+ months) meal,Fruits"/>
        <filter val="Yam, sweet white, flesh, fresh,NA,,Vegetables"/>
        <filter val="Organic fruit &amp; vegetable puree, commercial product, pouch,Pumpkin Tree,Peter Rabbit Organics: banana, mango, broccoli &amp; kale,Fruits"/>
        <filter val="Spread, hazelnut &amp; almond, NA, sachet,Justin's,Chocolate Hazelnut &amp; Almond Butter,Beans, Peas, Legumes, Nuts, Seeds"/>
        <filter val="Cereal, Sprouted crunchy Golden Flax, NA, box,Food for Life ,,Grain Products"/>
        <filter val="Cereal, multi-grain, NA, packed,General Mills,Multi Grain Cheerios,Grain Products"/>
        <filter val="Apple, red delicious, whole without seed, fresh,Washington,,Fruits"/>
        <filter val="Apple, envy flesh only, fresh,Envy,,Fruits"/>
        <filter val="Tofu, Extra firm Tofu, NA, box,Mildwood Organic,,Beans, Peas, Legumes, Nuts, Seeds"/>
        <filter val="Organic fruit &amp; vegetable puree, commercial product, pouch,Pumpkin Tree,Peter Rabbit Organics: banana, mango &amp; orange,Fruits"/>
        <filter val="Kale, NA, leaves, fresh,Ratto Bros,,Vegetables"/>
        <filter val="Milk, soy, NA, carton,Organics,Original Soymilk,Beans, Peas, Legumes, Nuts, Seeds"/>
        <filter val="Mushroom, bunashimeiji (beech), whole, fresh,Hokto Kinoko Company,,Vegetables"/>
        <filter val="Real Food For Babies, commercial product, jar,Beech-Nut Naturals,Apples, Stage 1 (4+ months),Fruits"/>
        <filter val="soup, quinoa,kale,red lentil, NA, canned,Amy's Organic Soups,,Vegetables"/>
        <filter val="burger patty, bean and corn, NA, frozen,Dr. Praeger's,Quinoa Cowboy Veggie Burgers with black beans and roasted corn,Grain Products"/>
        <filter val="Real Food For Babies, commercial product, jar,Beech-Nut Naturals,Bananas, Stage 1 (4+ months),Fruits"/>
        <filter val="Orange, navel, flesh, fresh,Sun Pacific,,Fruits"/>
        <filter val="crackers, wheat, NA, fresh,Organic Triscuit,Original, made with sea salt,Grain Products"/>
        <filter val="Spread, Cashew butter, NA, NA, fresh,Once Again,Once Again: Unsweetened: creammy Almond Butter,Beans, Peas, Legumes, Nuts, Seeds"/>
        <filter val="Mustard, curly, leaves, fresh,Cut N Clean Greens,,Vegetables"/>
        <filter val="Fruit &amp; Veggie blend, commercial product, pouch,Organics Happy Tot,Fiber &amp; Protein: organic Pears (1/2),  kiwi (1/6), kale (1/4 cup) &amp; pea protein ( 1 1/3 tsp), Stage 4 (Tots &amp; Tykes (12+ months)),Fruits"/>
        <filter val="Soup, butternut squah soup, NA, carton,Pacific Foods,,Vegetables"/>
        <filter val="burger patty, pumpkin and spinach, NA, frozen,Strong Roots,Pumpkin and Spinach Burger,Grain Products"/>
        <filter val="Polenta, NA, NA, dried,Bob's Red Mill,Yellow Corn Grits also known as Polenta,Grain Products"/>
        <filter val="Smoothies blend, NA, NA, refrigerated,Naked,Pina Colada: pinapple (1/3), apple (3/4), banana (3/4), orange (1/5), Lemon (hint) ,Fruits"/>
        <filter val="Soup, Cream of mushroom, NA, can,Pacific Foods,,Vegetables"/>
        <filter val="Tofu, Firm Tofu, NA, box,Nasoya,,Beans, Peas, Legumes, Nuts, Seeds"/>
        <filter val="Apple, pazazz, whole without seed, fresh,NA,,Fruits"/>
        <filter val="Apple, envy, whole without seeds, fresh,Envy,,Fruits"/>
        <filter val="baby food blend, commercial product, pouch,Gerber Organic,Pear (1/30, peach (1/8), strawberry (3/4), sitter (2nd foods) replicate 2,Fruits"/>
        <filter val="cookies, almond, NA, fresh,Trader Joe's,Almond Windmill Cookies, topped with crunchy almonds,Grain Products"/>
        <filter val="Apple, honeyscrisp, whole without seeds, fresh,Chelan Fresh,,Fruits"/>
        <filter val="Organic fruit &amp; vegetable puree, commercial product, pouch,Pumpkin Tree,Peter Rabbit Organics: Apple, carrot &amp; pumpkin,Fruits"/>
        <filter val="baby food blend, commercial product, jar,Gerber Organic,Mango, apple, banana, sitter (2nd foods),Fruits"/>
        <filter val="Carrot, baby, rainbow (purple), peeled,Organics,,Vegetables"/>
        <filter val="Soup, Broccoli creamy soup, NA, carton,Imagine,,Vegetables"/>
        <filter val="Super Smoothies, commercial product, pouch,Plum Organics,Super smoothie nutrient-dense blend: Pears (1/2), sweet potatoes (1 tbsp), spinachs (1/4 cup), blueberries (5), white beans (2 tsp), oats (1/2 tsp), chia seed (1/2),Fruits"/>
        <filter val="Apple sauce, commercial product,Motts,No Sugar Added Applesauce, Strawberry,Fruits"/>
        <filter val="Tomato, Cherubs, whole , fresh,Nature Sweet,,Vegetables"/>
        <filter val="Organic Baby Food, commercial product, pouch,Organics Happy Baby,Apples (1/2), kale (1 cup), cubed avaocado (1 tsp), Stage 2 (6+ months),Fruits"/>
        <filter val="strawberry, NA, NA, freeze-dried,Trader Joe's,Freeze-dried strawberries, unsweetened and unsulfured,Fruits"/>
        <filter val="Pasta, penne rigate (whole wheat), NA, dried,Organics,,Grain Products"/>
        <filter val="Quinoa, NA, NA, dried,Bob's Red Mill,Organic Whole Grain Quinoa: The Traditional Grain of the Andes,Grain Products"/>
        <filter val="Jicama, NA, flesh, fresh,Melissa's,,Vegetables"/>
        <filter val="Jam, fig, NA, jar,Bonne Maman,Fig preserves,Fruits"/>
        <filter val="Bread, English muffin, whole, fresh,Thomas,Light Multi Grain,Grain Products"/>
        <filter val="Apple, honeyscrisp, flesh only, fresh,Chelan Fresh,,Fruits"/>
        <filter val="Spread, almond, NA, sachet,Justin's,Vanilla Almond Butter,Beans, Peas, Legumes, Nuts, Seeds"/>
        <filter val="almond, cashew and macadamia beverage, NA, NA, fresh,Trader Joe's,Unsweetened Almond, Cashew, and Macadamia Nut Beverage,Beans, Peas, Legumes, Nuts, Seeds"/>
        <filter val="Collard greens, NA, leaves and stalk, fresh,Cal-Organic,,Vegetables"/>
        <filter val="Bread, white, whole, fresh,Oroweat,Country White ,Grain Products"/>
        <filter val="soup, minestrone, NA, canned,Amy's Organic Soups,,Vegetables"/>
        <filter val="Soup, Potato leak creamy soup, NA, carton,Imagine,,Vegetables"/>
        <filter val="Apple, golden del, flesh only, fresh,Washington,,Fruits"/>
        <filter val="pumpkin, NA, seeds, fresh,Nuggets foods,Organic Raw Pumpkin Seeds,Beans, Peas, Legumes, Nuts, Seeds"/>
        <filter val="Cracker, Almond Nut-thins (almond and rice cracker w/ sea salt), NA, box,Blue Diamond,,Grain Products"/>
        <filter val="Avocado, hass (small), flesh, fresh,Calavo,,Fruits"/>
        <filter val="Spread, peanut butter, NA, dark roasted, fresh,Santa Cruz Organics,Santa Cruz Organics: Creamy Dark Roasted Peanut Butter,Beans, Peas, Legumes, Nuts, Seeds"/>
        <filter val="coconut strips, NA, NA, dried,Trader Joe's,Dried Fruit, Coconut Strips, lightly sweetened,Fruits"/>
        <filter val="baby food blend, commercial product, pouch,Gerber Organic,Apple (2/5), carrot (1/8), squash (3/4 tbsp), sitter (2nd foods),Fruits"/>
        <filter val="Rice Cake, Whole Grain Brown Rice (salt free)) rice cake, NA, bag,Lundberg,,Grain Products"/>
        <filter val="Spread, Tahini, NA, NA, fresh,Once Again,Unsweetened Creamy Tahini,Beans, Peas, Legumes, Nuts, Seeds"/>
        <filter val="popcorn, NA, NA, fresh,Trader Joe's,buttery popcorn,Grain Products"/>
        <filter val="Potato, mini medley (yellow), whole, fresh,Signature Farms,,Vegetables"/>
        <filter val="Papaya, mexican maradol, flesh, fresh,Imperial Papaya,,Fruits"/>
        <filter val="Cereal, Heritage flakes (kamut whea, oats, spelt, barley, millet, quinoa), NA, box,Nature's Path Organic ,,Grain Products"/>
        <filter val="Rice, brown, NA, fresh,Mahatma,,Grain Products"/>
        <filter val="Soup, Butternut squash creamy soup, NA, carton,Imagine,,Vegetables"/>
        <filter val="Cracker, Saltine Crackers, NA, box,Late July,,Grain Products"/>
        <filter val="baby food blend, commercial product, pouch,Gerber Organic,Pear (1/3), peach  (1/8), strawberries (3/4), sitter (2nd foods), replicate 1,Fruits"/>
        <filter val="Spinach, NA, leaves, fresh,Cooking with Spinach,,Vegetables"/>
        <filter val="Turnip, purple top, flesh, fresh,NA,,Vegetables"/>
        <filter val="Melon, watermelon, mini seedless, flesh, fresh,Good Life Organics,,Fruits"/>
        <filter val="Chard, green, leaves and stalk, fresh,Cal-Organic,,Vegetables"/>
        <filter val="Smoothies blend, NA, NA, refrigerated,Naked,Plant Protein Blueberry Banana: apples (3 1/2), banana (1), blueberries (52), blackberries (5 1/2), carrot (1/4),Fruits"/>
        <filter val="Pear, beurre bosc, whole without seed, fresh,NA,,Fruits"/>
        <filter val="crackers, wheat, NA, fresh,Nabisco,100% whole grain Wheat Thins, original,Grain Products"/>
        <filter val="banana chips, NA, NA, dried,Trader Joe's,Banana chips,Fruits"/>
        <filter val="Squash, yellow neck, whole, fresh,NA,,Vegetables"/>
        <filter val="Soup, portobello mushroom creamy soup, NA, carton,Imagine,,Vegetables"/>
        <filter val="watermelon, NA, NA, dried,Trader Joe's,Organic Watermelon Jerky,Fruits"/>
        <filter val="Soup, Instant miso-cup Soup (w/ seaweed), NA, box,Edward &amp; Sons,,Beans, Peas, Legumes, Nuts, Seeds"/>
        <filter val="Veggies blend, commercial product, pouch,Beech-Nut Naturals,Veggies: Zucchinis (1/4), spinaches (2 1/2), bananas (1/3), Stage 2 (6+ months),Vegetables"/>
        <filter val="almond and cashew beverage with cocoa, NA, NA, fresh,Trader Joe's,Cocoa Almond Cashew Beverage,Beans, Peas, Legumes, Nuts, Seeds"/>
        <filter val="Soup, Cream of chicken, NA, can,Pacific Foods,,Meat, Poultry, Fish, and Mixtures"/>
        <filter val="Apple, pink lady, peel only, fresh,Washington,,Fruits"/>
        <filter val="Bread, whole grain, inside only, fresh,Oroweat,Whole Grains 12 Grain,Grain Products"/>
        <filter val="Quinoa, inca red, NA, fresh,Ancient Harvest,Washed &amp; Rinsed Organic Quinoa: Inca Red Quinoa,Grain Products"/>
        <filter val="Tofu, sprouted, NA, packed,Organics,Organic sprouted tofu, super firm,Beans, Peas, Legumes, Nuts, Seeds"/>
        <filter val="Apple, pazazz, peel only, fresh,NA,,Fruits"/>
        <filter val="orange slices, NA, NA, dried,Trader Joe's,Dried Fruit, sweetened dried orange slices,Fruits"/>
        <filter val="bread, millet and chia, NA, fresh,Udis,Ancient Grain, Millet and Chia Bread,Grain Products"/>
        <filter val="Fruits blend, commercial product, pouch,Beech-Nut Naturals,Fruities: Apples (1/4), peaches (1/5), strawberries (1 1/2), Stage 2 (6+ months),Fruits"/>
        <filter val="baby food blend, commercial product, jar,Gerber Natural,Apple, prune with Vitamin C, sitter (2nd foods),Fruits"/>
        <filter val="pistachio, NA, NA, fresh,Trader Joe's,Raw Pistachio Nutmeats. halves &amp; pieces,Beans, Peas, Legumes, Nuts, Seeds"/>
        <filter val="baby food blend, commercial product, pouch,Gerber,Apple (1/3), pear (1/4). peach (1 tbsp), Toddler (12+ months),Fruits"/>
        <filter val="Pear, shingo, flesh only, fresh,NA,,Fruits"/>
        <filter val="Real Food For Babies, commercial product, jar,Beech-Nut Naturals,Butternut squash , Stage 1 (4+ months),Vegetables"/>
        <filter val="Cereal, Organic Morning O's, NA, box,365 Whole Foods Market,,Grain Products"/>
        <filter val="Pea, green, whole, snack crisps,Harvest Snaps,Fresh-Picked Goodness Harvest Snaps:Green Pea Snack Crisps, The original, lightly salted,Beans, Peas, Legumes, Nuts, Seeds"/>
        <filter val="hemp seeds, NA, NA,fresh,Trader Joe's,Shelled Hemp Seeds,Beans, Peas, Legumes, Nuts, Seeds"/>
        <filter val="Pasta, spaghetti (chickpea), NA, dried,Organics,,Beans, Peas, Legumes, Nuts, Seeds"/>
        <filter val="pineapple rings, NA, NA, freeze-dried,Trader Joe's,Dried Fruit, Unsulfured &amp; unsweetened Dried Pineapple Rings,Fruits"/>
        <filter val="Organic baby food, commercial product, pouch,Plum Organics,Bananas (1/2), zucchinis (1/4), amaranth (3/4 tsp), Stage 2 (6+ months),Fruits"/>
        <filter val="Carrot, baby, rainbow (white), peeled,Organics,,Vegetables"/>
        <filter val="Carrot, NA, flesh, fresh,Organics,,Vegetables"/>
        <filter val="Mango, yellow, flesh, fresh,RCF,,Fruits"/>
        <filter val="bread, flax, NA, fresh,Udis,Ancient Grain, Omega Flax and Fiber Bread,Grain Products"/>
        <filter val="pine nut, NA, NA, fresh,Nuggets foods,,Beans, Peas, Legumes, Nuts, Seeds"/>
        <filter val="Squash, mexican/gray, whole, fresh,NA,,Vegetables"/>
        <filter val="Real Food For Babies, commercial product, jar,Beech-Nut Naturals,Pears, blueberries, Stage 2 (6+ months),Fruits"/>
        <filter val="Banana, yellow, flesh, fresh,Dole,,Fruits"/>
        <filter val="sunflower , NA, seed, hulled,Nuggets foods,,Beans, Peas, Legumes, Nuts, Seeds"/>
        <filter val="Apple, envy, peel only, fresh,Envy,,Fruits"/>
        <filter val="Milk, rice, NA, carton,Organic Rice Dream,Original Classic,Grain Products"/>
        <filter val="Kamut, khorasan wheat, cereal, puffed,Arrowwhead Mills,Organic Puffed Kamut Cereal,Grain Products"/>
        <filter val="Potato, blushing belle, flesh, fresh,The little potato company,,Vegetables"/>
        <filter val="Flaxseed, NA, whole ground, dried,Bob's Red Mill,Premium Whole Ground: Flaxseed Meal ,Grain Products"/>
        <filter val="hemp beverage, NA, NA, fresh,Trader Joe's,Unsweetened Non-Dairy Hemp Beverage,Beans, Peas, Legumes, Nuts, Seeds"/>
        <filter val="Baby food blend, commercial product, jar,Beech-Nut ,Peaches, Stage 2 (6+ months),Fruits"/>
        <filter val="baby food blend, commercial product, jar,Gerber Organic,Apple, wild blueberry, sitter (2nd foods),Fruits"/>
        <filter val="Guava, whole, fresh,Premium Guava,,Fruits"/>
        <filter val="Fruit and yogurt, commercial product, pouch,Gerber,Peaches &amp; Cream: Apple (1/4), peach (1/8), yogurt (2 tbsp), Toddler (12+ months),Fruits"/>
        <filter val="Juice, orange, NA, bottled,Simply Orange,High pulp orange juice,Fruits"/>
        <filter val="Organic Baby Food, commercial product, pouch,Organics Happy Baby,Apples (1/3), cubed pumpkin (1/3 cup), cubed carrots (2 tbsp), Stage 2 (6+ months),Fruits"/>
        <filter val="Rolled Oat, old fashioned, whole grain, dried,Bob's Red Mill,Old Fashioned Rolled Oats Whole Grain: World's Best Oatmeal ,Grain Products"/>
        <filter val="4 Food group blend, commercial product, pouch,Plum Organics,mighty 4 food group blend: bananas (1/3), kiwis (1/4), spinach (1/2 cup), greek yogurt (1 tbsp), barley (1 tsp), chia seed (1 pinch), vanilla, water ( 4 tsp), tots,Fruits"/>
        <filter val="baby food blend, commercial product, pouch,Gerber,Banana (1/2), pear (2 tbsp), zucchini (1 1/2 tbsp), Toddler (12+ months),Fruits"/>
        <filter val="Teff, NA, whole grain, dried,Bob's Red Mill,Grains-of-Discovery: Whole Grain Teff, gluten free, Non GMO,Grain Products"/>
        <filter val="Cauliflower, NA (small), florets and stalk, fresh,NA,,Vegetables"/>
        <filter val="Tofu, Extra firm Tofu, NA, box,House Foods ,,Beans, Peas, Legumes, Nuts, Seeds"/>
        <filter val="Jam, strawberry, NA, jar,Smuckers,Strawberry Preserves,Fruits"/>
        <filter val="carrot sticks, NA, NA, dried,Rhythm,Organic Carrot Sticks Naked,Vegetables"/>
        <filter val="Baby Organic, commercial product, pouch,Nature's Heart,Banana, squash, Stage 2 (6+ months),Fruits"/>
        <filter val="Jam, strawberry, NA, jar,Smuckers,Sugar Free Strawberry Preserves,Fruits"/>
        <filter val="Aprium, interspecifc, whole, fresh,NA,,Fruits"/>
        <filter val="Kale, red, leaves and stalk, fresh,Ratto Bros,,Vegetables"/>
        <filter val="Kiwi Fruit, regular, flesh, fresh,NA,,Fruits"/>
        <filter val="Real Food For Babies, commercial product, jar,Beech-Nut Naturals,Mangoes, Stage 2 (6+ months),Fruits"/>
        <filter val="pita chips, NA, NA, fresh,Trader Joe's,Multigrain Pita Chips with Sesame Seeds,Grain Products"/>
        <filter val="Soup, Creamy tomato basil soup, NA, carton,Pacific Foods,,Beans, Peas, Legumes, Nuts, Seeds"/>
        <filter val="Apple, red delicious, peel only, fresh,Washington,,Fruits"/>
        <filter val="Peach, saturn, white, whole, fresh,Flying Saucer,,Fruits"/>
        <filter val="Cereal, oat crunch, NA, fresh,Barbara's,Original Morning Oat Crunch Cereal,Grain Products"/>
        <filter val="Organic Baby Food, commercial product, pouch,Organics,Apple, sweet potato &amp; carrot, Stage 2 (6+ months),Fruits"/>
        <filter val="Fruit and yogurt, commercial product, pouch,Gerber,Very Berry: Apple (1/4), strawberry (3/4), blueberries (11), yogurt (2 tbsp),Toddler (12+ months) (12+ months),Fruits"/>
        <filter val="4 Food group blend, commercial product, pouch,Plum Organics,mighty 4 food group blend: Apples (1/4), blackberries (1/3), purple carrots (1/3), greek yogurt (1 tbsp), oats (1 tsp), chia seeds (1 pinch), water (1 tsp), tots,Fruits"/>
        <filter val="Cereal, rice, commercial product, fresh,Gerber,Singel grain cereal: Rice Supported Sitter (1st Food),Grain Products"/>
        <filter val="brussel sprout, NA, whole, frozen,Trader Joe's,True Belgian Brussels Sprouts,Vegetables"/>
        <filter val="Organic Baby Food, commercial product, precooked, pouch,Organics Happy Baby,Bananas (2/5), plums (1/2), granola (2 tsp), water (5 tsp), Stage 2 (6+ months) meal,Fruits"/>
        <filter val="Jam, Orange, NA, jar,Bonne Maman,Orange preserves,Sugars, Sweets, and Beverages"/>
        <filter val="Soup, tomato basil creamy soup, NA, carton,Imagine,,Vegetables"/>
        <filter val="Apple, granny smith, whole without seed, fresh,Washington,,Fruits"/>
        <filter val="bread, multigrain, NA, fresh,Trader Joe's,Sprouted Wheat Multigrain Bread, made with organic sprouted wheat berried, rye flakes &amp; flaxseed,Grain Products"/>
        <filter val="crakers, multigrain, NA, fresh,Trader Joe's,Multigrain Crackers,Grain Products"/>
        <filter val="coconut beverage, NA, NA, fresh,Trader Joe's,Coconut Beverage, unsweetened,Beans, Peas, Legumes, Nuts, Seeds"/>
        <filter val="Spread, almond, NA, sachet,Justin's,Maple Almond Butter,Beans, Peas, Legumes, Nuts, Seeds"/>
        <filter val="Nectarine, yellow, peel only, fresh,NA,,Fruits"/>
        <filter val="Sorghum, NA, whole grain, dried,Bob's Red Mill,Whole Grin Sorghym: The Traditional Grain of India,Grain Products"/>
        <filter val="Oatmeal &amp; Sprouted quinoa, commercial product, pre-mixed,Organics Happy Tot,Super Morning Bowl with oatmeal, sprouted quinoa, organic bananas &amp; strawberries, Tots &amp; Tykes (12+ months) (12+ months),Grain Products"/>
        <filter val="Juice, mango, NA, bottled,Open Nature,Mango Nectar Juice,Fruits"/>
        <filter val="Spread, cashew, NA, jar,Open Nature,Cashew Butter Creamy,Beans, Peas, Legumes, Nuts, Seeds"/>
        <filter val="Rice Cake, 5 grain (brown rice, popcorn, quinoa, millet, and flaxseed) rice cake, NA, box,Lundberg,,Grain Products"/>
        <filter val="Cherry, sweet, whole, fresh,Organics,,Fruits"/>
        <filter val="GoGo Squeez, commercial product, pouch,Materne,Apple Strawberry-fruit on the go,Fruits"/>
        <filter val="burger patty, NA, NA, frozen,The Alpha Party,Plant based, meatless sausage,Beans, Peas, Legumes, Nuts, Seeds"/>
        <filter val="Milk, chocolate, NA, carton,Horizon Organic,Organic Chocolate Lowfat Milk,Milk and Milk Products"/>
        <filter val="Organic baby food, commercial product, pouch,Plum Organics,Apples (1/2), broccoli spear (1/2), Stage 2 (6+ months),Fruits"/>
        <filter val="Pasta, spaghetti (whole wheat), NA , dried,Barilla,,Grain Products"/>
        <filter val="Beet, bunch, root flesh, fresh,Cal-Organics Farms,,Vegetables"/>
        <filter val="Hummus, classic, NA, pre-cooked,Sabra,Classic hummus,Beans, Peas, Legumes, Nuts, Seeds"/>
        <filter val="Carrot, baby, rainbow (yellow), peeled,Organics,,Vegetables"/>
        <filter val="Collard greens, NA, leaves, fresh,Signature Farms,,Vegetables"/>
        <filter val="baby food blend, commercial product, pouch,Gerber,Apple (1/2), strawberry (3/4), banana (2 tsp), sitter (2nd foods),Fruits"/>
        <filter val="Potato, mini medley (purple), whole, fresh,Signature Farms,,Vegetables"/>
        <filter val="Hummus, roasted pine nut, NA, pre-cooked,Sabra,Roasted pine nut hummus,Beans, Peas, Legumes, Nuts, Seeds"/>
        <filter val="Bread, whole grain, whole, fresh,Oroweat,Whole Grains 12 Grain,Grain Products"/>
        <filter val="baby food blend, commercial product, pouch,Gerber,Apple (1/2),  peach (1 tbsp),  spinach leaves (2/3), Toddler (12+ months),Fruits"/>
        <filter val="Pear, red d'anjou, whole without seed, fresh,NA,,Fruits"/>
        <filter val="Soup, Butternut squash creamy soup (light in sodium), NA, carton,Imagine,,Vegetables"/>
        <filter val="Real Food For Babies, commercial product, jar,Beech-Nut Naturals,Banana, oranges, pineapple, Stage 2 (6+ months),Fruits"/>
        <filter val="falafel, NA, NA, frozen,Trader Joe's,Fully-Cooked Falafel,Beans, Peas, Legumes, Nuts, Seeds"/>
        <filter val="Papaya, tai nung, flesh, fresh,Melissa's,,Fruits"/>
        <filter val="Kasha, NA, whole grain, dried,Bob's Red Mill,Organic Whole Grain Kasha: The Traditional Grain of Eastern Europe,Grain Products"/>
        <filter val="Kale, lacinato, leaves and stalk, fresh,Ratto Bros,,Vegetables"/>
        <filter val="Cucumber, green, flesh, fresh,NA,,Vegetables"/>
        <filter val="Spread, Tahini, NA, NA, fresh,Artisana Organics,Artisana Organics: Raw Tahini, Sesame seed butter,Beans, Peas, Legumes, Nuts, Seeds"/>
        <filter val="Pasta, fusilli (green lentil), NA, dried,Organics,,Beans, Peas, Legumes, Nuts, Seeds"/>
        <filter val="Apple, golden del, whole without seed, fresh,Washington,,Fruits"/>
        <filter val="Spread. Peanut butter, NA, creamy, fresh,MaraNatha,Organic Peanut Butter, creamy,Beans, Peas, Legumes, Nuts, Seeds"/>
        <filter val="crackers, NA, NA, fresh,Trader Joe's,Original Savory Thin Crackers,Grain Products"/>
        <filter val="Fruit &amp; Veggie blend, commercial product, pouch,Organics Happy Tot,Super Foods: organic Pears (1/4), mangoes (1/4 cup), spinach (3/5 cup) &amp; 1 super chia (1 tsp), Stage 4 (Tots &amp; Tykes (12+ months)),Fruits"/>
        <filter val="Spread, Almond butter, NA, NA, fresh,MaraNatha,Natrual California Almond Butter,Beans, Peas, Legumes, Nuts, Seeds"/>
        <filter val="Real Food For Babies, commercial product, jar,Beech-Nut Naturals,Apples, cinnamon, granola, Stage 2 (6+ months),Fruits"/>
        <filter val="Cereal, Rainbow Morning O's, NA, box,365 Whole Foods Market,,Grain Products"/>
        <filter val="Tortillas, yellow corn, whole, fresh,La Tortilla Factory,Handmade Style Tortilla,Grain Products"/>
        <filter val="Pasta, penne (black bean), NA, dried,Organics,,Beans, Peas, Legumes, Nuts, Seeds"/>
        <filter val="Organic baby food, commercial product, pouch,Plum Organics,Pears (1/2), purple carrots (1/8), blueberries (15), Stage 2 (6+ months),Fruits"/>
        <filter val="Apple, jazz, flesh only, fresh,Jazz,,Fruits"/>
        <filter val="Cereal, rice, NA, packed,Chex,,Grain Products"/>
        <filter val="Soup, Roasted Red Pepper Tomato soup, NA, carton,Pacific Foods,,Vegetables"/>
        <filter val="Mushroom, crimini, whole, fresh,organics,,Vegetables"/>
        <filter val="Apple, red delicious, flesh only, fresh,Washington,,Fruits"/>
        <filter val="Apple sauce, commercial product,Tree Top,Original Apple Sauce,Fruits"/>
        <filter val="Organic baby food, commercial product, pouch,Plum Organics,Sweet potatoes (1/2), Stage 1 (4+ months),Vegetables"/>
        <filter val="dried mango, NA, NA, dried,Mariani,Mango,Fruits"/>
        <filter val="Oats, irish, steel cut whole grain, dried,Bob's Red Mill,Steel Cut Oats: The Golden Spurtle,Grain Products"/>
        <filter val="baby food blend, commercial product, pouch,Gerber Organic,Banana (1/2), squash (1/8 cup), sitter (2nd foods),Fruits"/>
        <filter val="Mung Bean, NA, whole, dried,Bob's Red Mill,HIger Fiber Mung Bean,Beans, Peas, Legumes, Nuts, Seeds"/>
        <filter val="Bean, french green, whole, fresh,Earth Exotics,,Vegetables"/>
        <filter val="Pear, bartlett, whole without seed, fresh,NA,,Fruits"/>
        <filter val="Bell pepper, green, whole without seed, fresh,Pam Pak,,Vegetables"/>
        <filter val="Pasta, spaghetti, NA , dried,Barilla,Collezione (Artisanal collection),Grain Products"/>
        <filter val="Organic baby food, commercial product, pouch,Plum Organics,Carrots, sweet potatoes, corns, peas, chicken with quinoa, celerys, leek, Stage 3 (6+ months),Vegetables"/>
        <filter val="Smoothies blend, NA, NA, refrigerated,Naked,Red Machine: apples(1 3/4), strawberries (11), orange (2/3), banana (1/2), raspberries (13), red grapes (7), pomegranate (1/4), cranberries (3), chokeberries and elderberries (hint),Fruits"/>
        <filter val="burger patty, cauliflower, NA, frozen,Hilary's,Grain-Free Super Cauliflower Veggie Burgers,Beans, Peas, Legumes, Nuts, Seeds"/>
        <filter val="Cereal, whole grain, NA, fresh,Trader Joe's,Organic High Fiber O's Whole Grain Goodness,Grain Products"/>
        <filter val="green beans, NA, whole, frozen,Cascadian Farm,Premium Organic Cut Green Beans,Vegetables"/>
        <filter val="Bean, pinto, NA, canned,S&amp;W,low-sodium,Beans, Peas, Legumes, Nuts, Seeds"/>
        <filter val="Mushroom, oyster, whole, fresh,Monterey Mushrooms,,Vegetables"/>
        <filter val="Squash, spaghetti, flesh, fresh,Riverbend Fresh,,Vegetables"/>
        <filter val="Bean, blackeye, NA, canned,Signature Select,,Beans, Peas, Legumes, Nuts, Seeds"/>
        <filter val="Organic Baby Food, commercial product, pouch,Organics,Apple, peach &amp; prune, Stage 2 (6+ months),Fruits"/>
        <filter val="Tofu, commercial product, packed,Azumaya,,Beans, Peas, Legumes, Nuts, Seeds"/>
        <filter val="Cereal, crisp rice, NA, fresh,Trader Joe's,Organic Cereal, Crisp Rice,Grain Products"/>
        <filter val="Pasta, fusilli (red lentil), NA, dried,Organics,,Beans, Peas, Legumes, Nuts, Seeds"/>
        <filter val="Milk, almond, NA, carton,Organics,Original Almondmilk,Beans, Peas, Legumes, Nuts, Seeds"/>
        <filter val="Bean, kidney, NA, canned,S&amp;W,Organic kidney beans,Beans, Peas, Legumes, Nuts, Seeds"/>
        <filter val="Banana, yellow, peel only, fresh,Dole,,Fruits"/>
        <filter val="Bean, garbanzo, NA, canned,S&amp;W,Organic garbanzos chick peas,Beans, Peas, Legumes, Nuts, Seeds"/>
        <filter val="Organic Mixed Fruit Puree, commercial product, pouch,Paw Patrol,Mighty Mango: Apple, Mango &amp; Peach,Fruits"/>
        <filter val="Potato, mini medley (red), flesh, fresh,Signature Farms,,Vegetables"/>
        <filter val="Organic Baby Food, commercial product, pouch,Organics Happy Baby,Bananas (3/5), raspberries (1), oat (1 tsp), Stage 2 (6+ months),Fruits"/>
        <filter val="Rice cake, apple pie mini rice cake, NA, bag,Lundberg,,Grain Products"/>
        <filter val="Flaxseed, Golden, NA, dried,Bob's Red Mill,Organic Golden Flaxseed Meal,Beans, Peas, Legumes, Nuts, Seeds"/>
        <filter val="Nectarine, white, whole, fresh,HGO Farms,,Fruits"/>
        <filter val="Cereal, oatmeal, commercial product, fresh,Earth's Best,Whole grain: oatmeal cereal, easily digestible, iron fortified,Grain Products"/>
        <filter val="apricot, NA, seeds, fresh,Sunfood Superfoods,Raw organic sweet apricot kernels,Beans, Peas, Legumes, Nuts, Seeds"/>
        <filter val="Kiwi Fruit, gold, flesh, fresh,Zespri,,Fruits"/>
        <filter val="crackers, flaxseed, NA, fresh,The Organic Pantry Co,Flaxseed crackers, sunflower, fennel and nigella seed,Beans, Peas, Legumes, Nuts, Seeds"/>
        <filter val="Strong, commercial product, pouch,Gerber,Veggies: Sweet potatoes (1/3 cup), mango (3 tbsp), pear (1 1/3 tbsp), kale (1/4 cup), Toddler (12+ months),Vegetables"/>
        <filter val="GoGo Squeez, commercial product, pouch,Materne,Boulder Berry- fruit and veggies on the go,Fruits"/>
        <filter val="corn, NA, NA, frozen,Trader Joe's,Organic Super Sweet Cut Corn,Vegetables"/>
        <filter val="Organic fruit &amp; vegetable puree, commercial product, pouch,Pumpkin Tree,Peter Rabbit Organics: Apple, pea &amp; spinach,Fruits"/>
        <filter val="Hummus, roasted red pepper, NA, pre-cooked,Sabra,Roasted red pepper hummus,Beans, Peas, Legumes, Nuts, Seeds"/>
        <filter val="Real Food For Babies, commercial product, jar,Beech-Nut Naturals,Prunes , Stage 1 (4+ months),Fruits"/>
        <filter val="Organic Baby Food, commercial product, pouch,Organics,Banana, Pear &amp;corn, Stage 2 (6+ months),Fruits"/>
        <filter val="Jam, mango-peach, NA, jar,Bonne Maman,Mango-Peach preserves,Fruits"/>
        <filter val="bread, sesame, NA, fresh,Food for Life,Flourless Sprouted Grain Bread, Ezekiel 4:9 Sesame,Grain Products"/>
        <filter val="Spread, hazelnut, NA, jar,Nutella,,Beans, Peas, Legumes, Nuts, Seeds"/>
        <filter val="Apple, jazz, peel only, fresh,Jazz,,Fruits"/>
        <filter val="Smoothies blend, NA, NA, refrigerated,Naked,Power Machine: apples (1 1/2), guavas (1 1/3), mango (1/2), orange (1/2), peach (1/2), strawberries (5),Fruits"/>
        <filter val="Melon, Honeydew, flesh, fresh,Goldie Organics,,Fruits"/>
        <filter val="Juice, beet, NA, bottled,Biotta,Beet juice,Vegetables"/>
        <filter val="baby food blend, commercial product, pouch,Gerber,Apple (1 2/3), sweet potato (2 1/4 tsp) with cinnamon, Toddler (12+ months),Fruits"/>
        <filter val="Spread, Tahini, NA, NA, fresh,Kevala,Kevala: Organic Sesame Tahini: 100%  Organic Seasame Seeds,Beans, Peas, Legumes, Nuts, Seeds"/>
        <filter val="Lettuce, iceberg, leaves, fresh,NA,,Vegetables"/>
        <filter val="Spread, Cashew butter, NA, NA, fresh,Artisana Organics,Raw Cashew Butter,Beans, Peas, Legumes, Nuts, Seeds"/>
        <filter val="Chard, red, leaves and stalk, fresh,Ratto Bros,,Vegetables"/>
        <filter val="Cereal, oat, NA, packed,General Mills,Cheerios with whole grain oats,Grain Products"/>
        <filter val="Cereal, Organic Morning O's Honey nut, NA, box,365 Whole Foods Market,,Grain Products"/>
        <filter val="Spread, almond butter, NA, NA, fresh,Artisana Organics,Artisana Organics: Raw Almond Butter,Beans, Peas, Legumes, Nuts, Seeds"/>
        <filter val="Tofu, Firm Tofu, NA, box,Mildwood Organic,,Beans, Peas, Legumes, Nuts, Seeds"/>
        <filter val="dried mango, NA, NA, dried,Mariani,Philippine mango,Fruits"/>
        <filter val="Smoothies blend, NA, NA, refrigerated,Naked,Plant Protein Peach Mango: apples (3 1/2), mango (2/5), peach (1/3), pinapple (hint), banana (2/5),Fruits"/>
        <filter val="Berry, blackberry, whole, fresh,Driscoll's,,Fruits"/>
        <filter val="Organic Baby Food, commercial product, precooked, pouch,Organics Happy Baby,Zucchini (1/7), Apples (1/7), peas (53), quinoa (2 tbsp), basil (2 pinches), water (2 tbsp) , Stage 2 (6+ months) meal,Vegetables"/>
        <filter val="Tortillas, whole wheat, whole, fresh,Guerrero,Tortillas de Harina Integral,Grain Products"/>
        <filter val="Mixed food, grains, NA, fresh,Organics,Organic seven grains (a blend of farro, barley, wheat berries, buckwheat, red rice, black rice &amp; oats), Quick cook ,Grain Products"/>
        <filter val="brazil nuts, NA, NA, fresh,Sunfood Superfoods,Raw organic Brazil nuts,Beans, Peas, Legumes, Nuts, Seeds"/>
        <filter val="Flour, commercial product, packed,Bob's Red Mill,Buttermilk Pancake and Waffle Mix,Grain Products"/>
        <filter val="Cereal, Autumn wheat organic whole wheat biscuit, NA, box,Kashi,,Grain Products"/>
        <filter val="baby food blend, commercial product, jar,Gerber Natural,Banana with Vitamin C, sitter (2nd foods),Fruits"/>
        <filter val="Potato, mini medley (yellow), flesh, fresh,Signature Farms,,Vegetables"/>
        <filter val="Cereal, NA, NA, fresh,Barbara's,Original Puffins Cereal,Grain Products"/>
        <filter val="corn puff, NA, NA, fresh,Trader Joe's,White Cheddar Corn Puffs,Grain Products"/>
        <filter val="Kale, lacinato, leaves and stalk, fresh,Cal-Organic,,Vegetables"/>
        <filter val="Spread, peanut, NA, jar,Laura Scudder's,Old-Fashioned Peanut Butter Smooth,Beans, Peas, Legumes, Nuts, Seeds"/>
        <filter val="Spread, Almond butter, NA, NA, fresh,Once Again,Once Again: Unsweetened &amp; Roasted: creammy Almond Butter,Beans, Peas, Legumes, Nuts, Seeds"/>
        <filter val="Baby Organic, commercial product, pouch,Nature's Heart,Pear, peach, pumpkin, fig Stage 2 (6+ months),Fruits"/>
        <filter val="Organic Baby Food, commercial product, pouch,Organics Happy Baby,Apples  (1/2), gauvas (1/4), cubed beets (3 tsp), Stage 2 (6+ months),Fruits"/>
        <filter val="Juice, orange, NA, bottled,Simply Orange,Pulp free orange juice,Fruits"/>
        <filter val="Cucumber, mini, whole, fresh,Signature Farms,,Vegetables"/>
        <filter val="broccoli, NA, florets, frozen,Trader Joe's,Broccoli Florets,Vegetables"/>
        <filter val="Real Food For Babies, commercial product, jar,Beech-Nut Naturals,Apples, kales, Stage 2 (6+ months),Fruits"/>
        <filter val="Organic Mixed Fruit Puree, commercial product, pouch,Paw Patrol,Really Raspeberry: Apple, Banana, Strawberry &amp; Raspberry,Fruits"/>
        <filter val="Rice Cake, Whole Grain cinnamon toast (sweet &amp; spiced) rice cake, NA, bag,Lundberg,,Grain Products"/>
        <filter val="Organic Baby Food, commercial product, pouch,Organics,Butternut squash &amp; Apple, Stage 2 (6+ months),Vegetables"/>
        <filter val="spinach, NA, leaves, frozen,Woodstock,Organic Cut Spinach,Vegetables"/>
        <filter val="Kale, NA, leaves, fresh,Organics,,Vegetables"/>
        <filter val="GoGo Squeez, commercial product, pouch,Materne,Apple Apple-fruit on the go,Fruits"/>
        <filter val="Plum, black, whole, fresh,HGO Farms,,Fruits"/>
        <filter val="peanut, NA, NA, fresh,Trader Joe's,Roasted and Unsalted Peanuts,Beans, Peas, Legumes, Nuts, Seeds"/>
        <filter val="Apple, jazz, whole without seeds, fresh,Jazz,,Fruits"/>
        <filter val="Baby Organic, commercial product, pouch,Nature's Heart,Banana, Apple, raspberry, Stage 2 (6+ months),Fruits"/>
        <filter val="Banana, red, flesh, fresh,Dole,,Fruits"/>
        <filter val="Squash, zucchini, green, whole, fresh,NA,,Vegetables"/>
        <filter val="baby food blend, commercial product, jar,Gerber Natural,Pear with Vitamin C, sitter (2nd foods),Fruits"/>
        <filter val="Bread, English muffin, whole, fresh,Oroweat,Whole Grains 100% whole wheat,Grain Products"/>
        <filter val="baby food blend, commercial product, pouch,Gerber Organic,Pear (1/2), spinach leaves (1), sitter (2nd foods),Fruits"/>
        <filter val="Bell pepper, orange, whole without seed, fresh,Fresh Republic,,Vegetables"/>
        <filter val="Organic Baby Food, commercial product, precooked, pouch,Organics Happy Baby,Purple carrots (1/2), bananas (1/4), avocados (2 tsp), quinoa (2 tsp), water (2 tbsp) , Stage 2 (6+ months) meal,Vegetables"/>
        <filter val="Yam, sweet goldern, flesh, fresh,NA,,Vegetables"/>
        <filter val="Apple, fuji, peel only, fresh,NA,,Fruits"/>
        <filter val="Smoothies blend, NA, NA, refrigerated,Naked,Mighty Mango: mangoes (1 1/4), apples (1 1/3), orange (1/2), banana (1/3), lemon,Fruits"/>
        <filter val="Cereal, Toasted whole wheat berry flakes &amp; flaxseed cereal, NA, box,Uncle Sam,,Grain Products"/>
        <filter val="burger patty, mixed seeds, NA, frozen,Good Seed,All-American Hempseed Burgers, crafted with super seeds, sprouted lentil, beet roor, coriander &amp; fresh basil,Grain Products"/>
        <filter val="Tomato, Comets, whole , fresh,Nature Sweet,,Vegetables"/>
        <filter val="cauliflower, NA, NA, frozen,Green Giant,Riced Veggies, Cauliflower,Vegetables"/>
        <filter val="Carrot, NA, whole, fresh,Organics,,Vegetables"/>
        <filter val="Bread, whole grain, crust only, fresh,Oroweat,Whole Grains 12 Grain,Grain Products"/>
        <filter val="Smoothies blend, NA, NA, refrigerated,Naked,Orange Mango: oranges (1 3/4), apples (1 3/4), mango (1/2), banana, Vitamin C (27 mg),Fruits"/>
        <filter val="Avocado, hass (large), flesh, fresh,NA,,Fruits"/>
        <filter val="Mixed food, grains, NA, fresh,Organics,Organic bulgur &amp; quinoa, Quick cook ,Grain Products"/>
        <filter val="Pear, beurre bosc, peel only, fresh,NA,,Fruits"/>
        <filter val="Bok Choy, baby, leaves and stalk, fresh,NA,,Vegetables"/>
        <filter val="cheesy crackers, NA, NA, fresh,Trader Joe's,Bite Size Sharp Cheddar Cheesy Crackers,Milk and Milk Products"/>
        <filter val="Soup, Cream of cauliflower, NA, can,Pacific Foods,,Vegetables"/>
        <filter val="Apple sauce, commercial product,Motts,No Sugar Added Applesauce, Mixed Berry ,Fruits"/>
        <filter val="Organic Baby Food, commercial product, pouch,Organics Happy Baby,Pears (2/5), cubed squash (3 tsp), blackberries (2) , Stage 2 (6+ months),Fruits"/>
        <filter val="burger patty, whole grain millet sweet potato &amp; leafy greens, NA, frozen,Hilary's,Organic World's Best Veggie Burgers,Grain Products"/>
        <filter val="Apple, gala, peel only, fresh,NA,,Fruits"/>
        <filter val="Pear, d'anjou, flesh only, fresh,NA,,Fruits"/>
        <filter val="Potato, sweet, whole, flesh,Valperdo Farms,,Vegetables"/>
        <filter val="bread, whole grain, NA, fresh,Artisan Bakers,Organic 23 Grains and Seeds,Grain Products"/>
        <filter val="Cheese, cottage, NA, cup,Daisy,Pure &amp; natural cottage cheese,Milk and Milk Products"/>
        <filter val="Potato, sweet, flesh, fresh,Valperdo Farms,,Vegetables"/>
        <filter val="non-meat tenders, NA, NA, frozen [to be processed],Gardein,Seven Grain Crispy Tenders,Grain Products"/>
        <filter val="Organic baby food, commercial product, pouch,Plum Organics,Mangos (1/8), sweet potatoes (1/6), Apples (1/8), millet (1/2 tsp), Stage 2 (6+ months),Fruits"/>
        <filter val="Pasta, spaghetti (no. 5), NA , dried,Barilla,,Grain Products"/>
        <filter val="Flour, coconut, NA, packed,Bob's Red Mill,Organic Coconut Flour,Beans, Peas, Legumes, Nuts, Seeds"/>
        <filter val="Organic Baby Food, commercial product, precooked, pouch,Organics Happy Baby,Apples (1/3), sweet potatoes (1/6), granola (2 tsp), water (5 tsp), Stage 2 (6+ months) meal,Fruits"/>
        <filter val="baby food blend, commercial product, pouch,Gerber,Apple (1/2), blueberries (17), sitter (2nd foods),Fruits"/>
        <filter val="Milk, whole, NA, carton,Horizon Organic,Organic milk, lactose-free,Milk and Milk Products"/>
        <filter val="Artichoke, NA, hearts, canned,Maria,Artichoke quarters,Vegetables"/>
        <filter val="Smoothies blend, NA, NA, refrigerated,Naked,Kale Blazer: oranges (1 3/4), kale leaves (5 3/4), apple (3/4), cucumber (1/8), spinach leaves (15), celery stalk (1/2), ginger, lemon,Fruits"/>
        <filter val="Ravioli, commercial product, pre-cooked,Organics Happy Tot,Organic Cheese &amp; Spinach Ravioli with marinara sauce, Tots &amp; Tykes (12+ months),Grain Products"/>
        <filter val="baby food blend, commercial product, pouch,Gerber Organic,Banana (2/5), blueberries (6),  blackberry (1), oats (1/2 tbsp), sitter (2nd foods),Fruits"/>
        <filter val="Real Food For Babies, commercial product, jar,Beech-Nut Naturals,Sweet corns, green bean, Stage 2 (6+ months),Vegetables"/>
        <filter val="Tortillas, white corn, whole, fresh,La Tortilla Factory,Handmade Style Tortilla,Grain Products"/>
        <filter val="Bean, black, NA, canned,Organics,Organic black beans,Beans, Peas, Legumes, Nuts, Seeds"/>
        <filter val="Pear, shingo, whole without seed, fresh,NA,,Fruits"/>
        <filter val="Organic Baby Food, commercial product, pouch,Organics,Apple, carrot &amp; kale with brown rice, Stage 2 (6+ months),Fruits"/>
        <filter val="Rice, white, NA, pre-cooked,Minute,,Grain Products"/>
        <filter val="Organic Baby Food, commercial product, pouch,Organics,Pumpkin, apricot &amp; Apple, Stage 2 (6+ months),Vegetables"/>
        <filter val="Yogurt, greek, 0% non fat milk, cup,Chobani,Greek yogurt, non-fat plain,Milk and Milk Products"/>
        <filter val="Cereal, corn flakes, NA, fresh,Trader Joe's,Organic Cereal, Corn Flakes,Grain Products"/>
        <filter val="Cereal, multi-grain, commercial product, fresh,Earth's Best,Whole grain: multi-grain cereal (oats, spelt and barley blend when ready to move beyond rice cereal), easily digestible, iron fortified,Grain Products"/>
        <filter val="roasted seaweed, NA, NA, fresh,Trader Joe's,Roasted Seaweed with sea salt,Vegetables"/>
        <filter val="Tomato, green house (large), whole, fresh,Good Life Organic,,Vegetables"/>
        <filter val="crackers, NA, NA, fresh,Trader Joe's,Honey Graham Cracker,Grain Products"/>
        <filter val="Pear, shingo, peel only, fresh,NA,,Fruits"/>
        <filter val="Tofu, Extra firm Tofu, NA, box,Nasoya,,Beans, Peas, Legumes, Nuts, Seeds"/>
        <filter val="Melon, cantaloupe, flesh, fresh,NA,,Fruits"/>
        <filter val="Berry, goldenberry, whole, fresh,Melissa's,,Fruits"/>
        <filter val="Real Food For Babies, commercial product, jar,Beech-Nut Naturals,Sweet potatoes, Stage 1 (4+ months),Vegetables"/>
        <filter val="Smoothies blend, NA, NA, refrigerated,Naked,Berry Veggie: purple carrot (1 3/4), red beet (1/2), Chick peas (55), sweet cherries (10), apple )1/2), sweet potato (1/10), banana (1/3), lemon (1/4), plum (1/10), strawberry (1),Vegetables"/>
        <filter val="baby food blend, commercial product, jar,Gerber Natural,Pear, carrot, pea with Vitamin C, sitter (2nd foods),Fruits"/>
        <filter val="coconut chips, NA, NA, dried,Trader Joe's,Organic unsweetened coconut chips,Fruits"/>
        <filter val="Pear, red d'anjou, peel only, fresh,NA,,Fruits"/>
        <filter val="Soup, 13 Beans Soup mix, NA, bag,Bob's Red Mill,,Beans, Peas, Legumes, Nuts, Seeds"/>
        <filter val="bread, sprouted grains, NA, fresh,Food for Life,7 Sprouted Grains, Sprouted Grain Bread,Grain Products"/>
        <filter val="Rice Cake, Red rice &amp; quinoa rice cake, NA, box,Lundberg,,Grain Products"/>
        <filter val="Soup, Garden tomato creamy soup, NA, carton,Imagine,,Vegetables"/>
        <filter val="bread, buckwheat molasses, NA, fresh,Happy Campers,,Grain Products"/>
        <filter val="Mango, red, flesh, fresh,Kuali,,Fruits"/>
        <filter val="Rice Cake, Whole Grain Brown Rice (lightly salted) rice cake, NA, bag,Lundberg,,Grain Products"/>
        <filter val="Mixed food, rice &amp; vegetables, NA, fresh,Organics,Organic rice &amp; vegetables (white, brown &amp; red rice with peas &amp; lentils), Quick cook,Grain Products"/>
        <filter val="Bread, oatnut, whole, fresh,Oroweat,3-Seed Oatnut ,Grain Products"/>
        <filter val="Cookies, chocolate chip, NA, packed,Organics,Mini chocolate chip cookies,Grain Products"/>
        <filter val="Chard, rainbow (red stalk, green leaves), leaves and stalk, fresh,Cal-Organic,,Vegetables"/>
        <filter val="Pluot, plumogranate, whole, fresh,NA,,Fruits"/>
        <filter val="Soup, Thai Sweet Potato soup, NA, carton,Pacific Foods,,Vegetables"/>
        <filter val="Potato, russet, whole, fresh,NA,,Vegetables"/>
        <filter val="Mushroom, shiitake, whole, fresh,Signature Farms,,Vegetables"/>
        <filter val="Cereal, wheat farina, NA, fresh,Cream of Wheat,,Grain Products"/>
        <filter val="bread, multigrain, NA, fresh,Alvarado St. Bakery,Multigrain bread,Grain Products"/>
        <filter val="raspberry, NA, NA, freeze-dried,Trader Joe's,Freeze-dried raspberries, unsweetened and unsulfured,Fruits"/>
        <filter val="Soup, Chicken &amp; wild rice, NA, carton,Pacific Foods,,Vegetables"/>
        <filter val="Cereal, multi-grain, NA, fresh,Barbara's,Original Multigrain Spoonfuls Cereal,Grain Products"/>
        <filter val="Organic fruit &amp; vegetable puree, commercial product, pouch,Pumpkin Tree,Peter Rabbit Organics: strawberry &amp; banana ,Fruits"/>
        <filter val="Celery, NA, stalk, fresh,Signature Farms,,Vegetables"/>
        <filter val="Yam, sweet red, whole, fresh,NA,,Vegetables"/>
        <filter val="Organic baby food, commercial product, pouch,Plum Organics,Pears (1/2), mangoes (1/16), Stage 2 (6+ months),Fruits"/>
        <filter val="bread, flax, NA, fresh,Food for Life,Flourless Sprouted Grain Bread, Ezekiel 4:9 Flax,Grain Products"/>
        <filter val="Rice cake, white cheddar mini rice cake, NA, bag,Lundberg,,Grain Products"/>
        <filter val="Quinoa, Red, whole grain, dried,Bob's Red Mill,Organic Whole Grain Red Quinoa: The Traditional Grain of the Andes,Grain Products"/>
        <filter val="Nectarine, yellow, flesh only, fresh,NA,,Fruits"/>
        <filter val="Rice, brown, hot cereal, dried,Bob's Red Mill,Organic Creamy Brown Rice Hot Cereal ,Grain Products"/>
        <filter val="Spread, peanut, NA, jar,Jif,Creamy Peanut Butter,Beans, Peas, Legumes, Nuts, Seeds"/>
        <filter val="Cucumber, green, whole, fresh,NA,,Vegetables"/>
        <filter val="Potato, mini medley (purple), flesh, fresh,Signature Farms,,Vegetables"/>
        <filter val="Soup, Vegi Soup mix, NA, bag,Bob's Red Mill,,Beans, Peas, Legumes, Nuts, Seeds"/>
        <filter val="Pluot, flavor gator, whole, fresh,Summeripe,,Fruits"/>
        <filter val="Banana, plaintain, flesh, fresh,Dole,,Fruits"/>
        <filter val="Flour, commercial product, packed,Bob's Red Mill,Organic 7 Grain Pancake &amp; Waffle Mix,Grain Products"/>
        <filter val="Soup, Roasted Red Pepper Tomato Bisque, NA, carton,Pacific Foods,,Vegetables"/>
        <filter val="Cereal, Original Go Rise (Plant protein &amp; multigrain crips w/ honey), NA, box,Kashi,,Grain Products"/>
        <filter val="mandarins, NA, NA, freeze-dried,Trader Joe's,Dried Fruit, Soft and Juicy Mandarins,Fruits"/>
        <filter val="Organic Baby Food, commercial product, pouch,Organics Happy Baby,Bananas (1/2), sweet potatoes (1/4) &amp; cubed papaya (2 tsp),  Stage 2 (6+ months),Fruits"/>
        <filter val="burger patty, mixed vegetables, NA, frozen,Dr. Praeger's,California Veggie Burgers,Vegetables"/>
        <filter val="4 Food group blend, commercial product, pouch,Plum Organics,mighty 4 food group blend: bananas (1/3), blueberries (16), sweet potatoes (1/8), carrots (1/4), greek yogurt (1 tbsp). millet (1 tsp), chia seeds (1 pinch), water (1 tbsp), tots,Fruits"/>
        <filter val="Lentils, brown, whole grain, dried,Bob's Red Mill,Brown Lentils: Excellent Source of Fibers,Beans, Peas, Legumes, Nuts, Seeds"/>
        <filter val="Bean, garbanzo, NA, canned,Organics,Organic garbanzo beans,Beans, Peas, Legumes, Nuts, Seeds"/>
        <filter val="Cereal, oatmeal, commercial product, fresh,Gerber,Singel grain cereal oatmeal, Supported Sitter (1st Food),Grain Products"/>
        <filter val="Plum, red, whole, fresh,NA,,Fruits"/>
        <filter val="Lemon, NA, juice, fresh,Paramount Citrus,,Fruits"/>
        <filter val="Real Food For Babies, commercial product, jar,Beech-Nut Naturals,Bananas, blueberries, green bean, Stage 2 (6+ months),Fruits"/>
        <filter val="Apple, gala, flesh only, fresh,NA,,Fruits"/>
        <filter val="Smoothies blend, NA, NA, refrigerated,Naked,Oragne Carrot: orange (1), carrots (2 1/3), mango (1/2), apples (1 1/2), banana, lemon, potassium (840 mg), vitamin C (90 mg), Vitamin A (850 mcg),Fruits"/>
        <filter val="Amaranth, NA, whole grain, dried,Bob's Red Mill,Organic Whole Grain: Amaranth,Grain Products"/>
        <filter val="Apple, pink lady, whole without seed, fresh,Washington,,Fruits"/>
        <filter val="Flour, hazelnut, NA, packed,Bob's Red Mill,Finely-ground Hazelnut flour,Beans, Peas, Legumes, Nuts, Seeds"/>
        <filter val="Pineapple, gold, flesh, fresh,Del Monte,,Fruits"/>
        <filter val="Tofu, Firm Tofu, NA, box,House Foods ,,Beans, Peas, Legumes, Nuts, Seeds"/>
        <filter val="baby food blend, commercial product, pouch,Gerber Organic,Apple (2/5), zucchini (1 tbsp), spinach leaves (1/2), strawberry (1/2), sitter (2nd foods),Fruits"/>
        <filter val="Bell pepper, red, whole without seed, fresh,Windset Farms,,Vegetables"/>
        <filter val="Juice, apple, NA, carton,Motts for Tots,Apple juice,Fruits"/>
        <filter val="Fruit &amp; Veggie blend, commercial product, pouch,Organics Happy Tot,Super Foods: organic Pears (1/3), green beans (5), peas (31) &amp; super chia (1 tsp), Stage 4 (Tots &amp; Tykes (12+ months)),Fruits"/>
        <filter val="Meal, whole ground flaxseed meal, NA, bag,Bob's Red Mill,,Beans, Peas, Legumes, Nuts, Seeds"/>
        <filter val="bean chips, NA, NA, fresh,Beanoriginal From The Farm,Beanitos, sea salt bean chips,Beans, Peas, Legumes, Nuts, Seeds"/>
        <filter val="Baby Organic, commercial product, pouch,Nature's Heart,Pumpkin, banana, carrot, Stage 2 (6+ months),Vegetables"/>
        <filter val="pistachio, NA, NA, fresh,Fiddyment Farms,California Pistachios, lightly salted,Beans, Peas, Legumes, Nuts, Seeds"/>
        <filter val="cereal, coconut almond chia, NA, fresh,Trader Joe's,Organic Coconut Almond Chia Cereal,Grain Products"/>
        <filter val="Soup, tomato creamy soup, NA, carton,Imagine,,Vegetables"/>
        <filter val="Cereal, multigrain, commercial product, fresh,Gerber,Cereal: multigrain, Sitter (2nd Food),Grain Products"/>
        <filter val="Organic Mixed Fruit Puree, commercial product, pouch,Paw Patrol,Super Strawberry: Apple, Pear &amp; Strawberry,Fruits"/>
        <filter val="Pasta, spaghetti (gluten-free), NA , dried,Barilla,Made with corn &amp; rice,Grain Products"/>
        <filter val="Cheese, mozzarella, NA, packed,Organics,low-moisture part-skim mozzarella string cheese,Milk and Milk Products"/>
        <filter val="baby food blend, commercial product, pouch,Gerber Organic,Pear (2/5), zucchini (1 3/4 tbsp), mango (1 1/2 tbsp), sitter (2nd foods),Fruits"/>
        <filter val="Potato, blushing belle, whole, fresh,The little potato company,,Vegetables"/>
        <filter val="Soup, Chicken noodle soup, NA, carton,Pacific Foods,,Vegetables"/>
        <filter val="Apple, fuji, whole without seed, fresh,NA,,Fruits"/>
        <filter val="Jam, strawberry, NA, jar,Bonne Maman,Strawberry preserves,Fruits"/>
        <filter val="Oatmeal &amp; Sprouted quinoa, commercial product, pre-mixed,Organics Happy Tot,Super Morning Bowl with oatmeal, sprouted quinoa, Apples &amp; blueberries, Tots &amp; Tykes (12+ months),Grain Products"/>
        <filter val="Pea, sugar snap, whole, fresh,Organics,,Beans, Peas, Legumes, Nuts, Seeds"/>
        <filter val="sweet pea, NA, NA, frozen,Birds Eye,Steamfresh Sweet Peas,Beans, Peas, Legumes, Nuts, Seeds"/>
        <filter val="Juice, carrot, NA, bottled,Lakewood,Organic Pure Carrot,Vegetables"/>
        <filter val="Apple, gala, whole without seed, fresh,NA,,Fruits"/>
        <filter val="dried apricots, NA, NA, dried,Trader Joe's,Sun-Dried Apricots,Fruits"/>
        <filter val="Flour, soy, NA, packed,Bob's Red Mill,Organic Soy flour,Beans, Peas, Legumes, Nuts, Seeds"/>
        <filter val="baby food blend, commercial product, pouch,Gerber,Pear (1/2), squash (1 tbsp), sitter (2nd foods),Fruits"/>
        <filter val="Organic Baby Food, commercial product, pouch,Organics,Apple, butternut squash &amp; spinach with quinoa, Stage 2 (6+ months),Fruits"/>
        <filter val="burger patty, kale and quinoa, NA, frozen,Strong Roots,Kale &amp; Quinoa Burger,Vegetables"/>
        <filter val="Soup, Hearty Tomato Bisque, NA, carton,Pacific Foods,,Vegetables"/>
        <filter val="Potato, boomer gold, whole, fresh,The little potato company,,Vegetables"/>
        <filter val="Apple sauce, commercial product,Motts,No Sugar Added Applesauce, Apple,Fruits"/>
        <filter val="Real Food For Babies, commercial product, jar,Beech-Nut Natrual,Pea, green beans &amp; aspargus, Stage 2 (6+ months),Vegetables"/>
        <filter val="Bread, buttermilk, whole, fresh,Oroweat,Country Buttermilk,Grain Products"/>
        <filter val="Rice, white, NA, pre-cooked,Organics,,Grain Products"/>
        <filter val="Fruit &amp; Veggie blend, commercial product, pouch,Organics Happy Tot,Fiber &amp; Protein: Organic Pears (1/2), raspberries (4), carrots (2 tsp),  butternut squash (1 1/2 tsp) &amp; pea protein (1 1/2 tsp), Stage 4 (Tots &amp; Tykes (12+ months)),Fruits"/>
        <filter val="Fruits blend, commercial product, pouch,Beech-Nut Naturals,Fruities: Pears (1/4), bananas (1/3), raspberries (7), Stage 2 (6+ months),Fruits"/>
        <filter val="Oats, NA, steel cut whole grain, dried,Bob's Red Mill,100% Whole Grain Quick Cooking Steel Cut Oats: The Golden Spurtle,Grain Products"/>
        <filter val="Jam, plum, NA, jar,Bonne Maman,Plum preserves,Fruits"/>
        <filter val="Baby food blend, commercial product, jar,Beech-Nut ,Apples, Stage 2 (6+ months),Fruits"/>
        <filter val="Berry, blueberry, whole, fresh,Driscoll's,,Fruits"/>
        <filter val="Potato, boomer gold, flesh, fresh,The little potato company,,Vegetables"/>
        <filter val="Cracker, Classic Crackers, NA, box,Late July,,Grain Products"/>
        <filter val="Berry, strawberry, whole, fresh,Driscoll's,,Fruits"/>
        <filter val="Grape, green seedless, whole, fresh,Awe Sum Organics,,Fruits"/>
        <filter val="Cracker, Peanut butter minis, NA, box,Late July,,Grain Products"/>
        <filter val="Milk, oat, NA, carton,Chobani,Oat, plain,Grain Products"/>
        <filter val="burger patty, quinoa and barley, NA, frozen,Sweet Earth,Veggie Burger: made with organic quinoa &amp; barley,Beans, Peas, Legumes, Nuts, Seeds"/>
        <filter val="Soup, Southwest style chicken tortilla soup, NA, carton,Pacific Foods,,Meat, Poultry, Fish, and Mixtures"/>
        <filter val="Organic Baby Food, commercial product, pouch,Organics Happy Baby,Pears (1/2), kale (1 cup), spinach (1/3 cup) , Stage 2 (6+ months),Fruits"/>
        <filter val="Smoothies blend, NA, NA, refrigerated,Naked,Rainbow Machine: apples (2 1/4), mango(1/4), banana (1/2), kiwi (1/2), blueberries (46), blackberries (6), red beet (1/5),Fruits"/>
        <filter val="Brussel Sprout, NA, whole, fresh,Signature Farms,,Vegetables"/>
        <filter val="Juice, vegetable, NA, can,V8,Low-sodium Original,Vegetables"/>
        <filter val="Baby Organic, commercial product, pouch,Nature's Heart,Apple, kale, fig, Stage 2 (6+ months),Fruits"/>
        <filter val="Organic baby food, commercial product, pouch,Plum Organics,Apples (1/3), plums (1/4), strawberries (1), blueberries (6), barley (3/4 tsp), Stage 2 (6+ months),Fruits"/>
        <filter val="Baby Organic, commercial product, pouch,Nature's Heart,Pear, banana, blueberry, raspberry, Stage 2 (6+ months),Fruits"/>
        <filter val="baby food blend, commercial product, pouch,Gerber Organic,Mango (1/8), apple (1/5), carrot (1/4),  kale (3/4 tbsp), sitter (2nd foods),Fruits"/>
        <filter val="Rice cake, sea salt mini rice cake, NA, bag,Lundberg,,Grain Products"/>
        <filter val="Oats, rolled, NA, fresh,Quaker,100% Whole Grain Oats, Old Fashioned,Grain Products"/>
        <filter val="Rice, brown, NA, pre-cooked,Organics,,Grain Products"/>
        <filter val="ground non-meat, NA, NA, frozen  ,Beyond Meat,Beyond Beef: plant-based ground,Beans, Peas, Legumes, Nuts, Seeds"/>
        <filter val="Corn, sweet white, kernels, fresh,NA,,Vegetables"/>
        <filter val="Apple, honeyscrisp, peel only, fresh,Chelan Fresh,,Fruits"/>
        <filter val="Milk, whole, NA, carton,Horizon Organic,Organic Pasture-raised Milk,Milk and Milk Products"/>
        <filter val="Apricot, regular, whole, fresh,Blossom Hill,,Fruits"/>
        <filter val="Cereal, whole wheat, commercial product, fresh,Gerber,Whole grain cereal: whole wheat, Siter (2nd Food),Grain Products"/>
        <filter val="Mushroom, bunapi, whole, fresh,Hokto Kinoko Company,,Vegetables"/>
        <filter val="Strong, commercial product, pouch,Gerber,2 g Protein: Banana, blueberry, purple carrot, greek yogurt (1 tbsp), mixed grains (1 1/2), Toddler (12+ months),Fruits"/>
        <filter val="Tofu, High Protein super firm Tofu, NA, box,Mildwood Organic,,Beans, Peas, Legumes, Nuts, Seeds"/>
        <filter val="Baby food blend, commercial product, jar,Beech-Nut ,Sweet carrots, Stage 2 (6+ months),Vegetables"/>
        <filter val="Spread, peanut, NA, sachet,Justin's,Classic Peanut Butter,Beans, Peas, Legumes, Nuts, Seeds"/>
        <filter val="cookie, chocolate chip, NA, fresh,Trader Joe's,Chocolate Chip Cookie Dunkers,Grain Products"/>
        <filter val="baby food blend, commercial product, pouch,Gerber Organic,Apple (1/2), kale leaves (1/4), fig (1/4), sitter (2nd foods),Fruits"/>
        <filter val="Apple, golden del, peel only, fresh,Washington,,Fruits"/>
        <filter val="Tortillas, flour, whole, fresh,Guerrero,Tortillas de Harina Caseras,Grain Products"/>
        <filter val="baby food blend, commercial product, pouch,Gerber Organic,Pear (1/4), mango (1/4 cup), avocado (1 tsp), sitter (2nd foods),Fruits"/>
        <filter val="soup, black bean vegetable, NA, canned,Amy's Organic Soups,,Beans, Peas, Legumes, Nuts, Seeds"/>
        <filter val="Yam, garnet, flesh, fresh,A.V. Thomas,,Vegetables"/>
        <filter val="Tangerine, pixie, flesh, fresh,Melissa's,Ojai Pixie,Fruits"/>
        <filter val="Organic baby food, commercial product, pouch,Plum Organics,Apples (1/3), rasins (23), quinoa (1 1/4 tsp), Stage 2 (6+ months),Fruits"/>
        <filter val="Real Food For Babies, commercial product, jar,Beech-Nut Naturals,Carrots,sweet corn, pumpkin, Stage 2 (6+ months),Vegetables"/>
        <filter val="Corn, NA, polenta, pre-cooked,Organics,,Grain Products"/>
        <filter val="Spread, sesame seed, NA, jar,Organics,Organic Tahini,Beans, Peas, Legumes, Nuts, Seeds"/>
        <filter val="Plum, black, whole, fresh,NA,,Fruits"/>
        <filter val="Grapefruit, deep red, flesh, fresh,Paramount Citrus,,Fruits"/>
        <filter val="Peach, yellow, whole, fresh,Prima,,Fruits"/>
        <filter val="Organic Baby Food, commercial product, pouch,Organics,Berries, Pears &amp; oats, Stage 2 (6+ months),Fruits"/>
        <filter val="Yam, garnet, whole, fresh,A.V. Thomas,,Vegetables"/>
        <filter val="Nectarine, white, whole, fresh,Summeripe,,Fruits"/>
        <filter val="vegetable chip, NA, NA, fresh,Trader Joe's,Veggie Sticks, puffed potato snacks flavored with spinach and tomato,Vegetables"/>
        <filter val="burger patty, wheat gluten, NA, frozen,Sweet Earth,Traditional Seitan Strips,Grain Products"/>
        <filter val="Spread, Tahini, black, NA, Fresh,Alive &amp; Organic,Alive &amp; Organic: Black Sesame Tahini,Beans, Peas, Legumes, Nuts, Seeds"/>
        <filter val="Cracker, Cheddar cheese minis, NA, box,Late July,,Grain Products"/>
        <filter val="Bread, English muffin, whole, fresh,Oroweat,Extra Crisp,Grain Products"/>
        <filter val="GoGo Squeez, commercial product, pouch,Materne,Zippin zingin Pear- fruit and veggies on the go,Fruits"/>
        <filter val="Kamut, khorasan wheat, whole grain, dried,Bob's Red Mill,Organic Whole Grain Kamut Whole Grain: The Traditional Grain of Egypt,Grain Products"/>
        <filter val="baby food blend, commercial product, pouch,Gerber Organic,Apple (3/5), raspberries (3 1/2), acai berry (1), sitter (2nd foods),Fruits"/>
        <filter val="Rice, enriched long white, NA, fresh,Mahatma,,Grain Products"/>
        <filter val="bread, sprouted wheat, NA, fresh,Alvarado St. Bakery,Whole Wheat Bread,Grain Products"/>
        <filter val="baby food blend, commercial product, pouch,Gerber,Banana (2/3), blueberries (14), Toddler (12+ months),Fruits"/>
        <filter val="crackers, cheese, NA, fresh,Trader Joe's,Organic Mini Cheese Sandwich Crackers,Grain Products"/>
        <filter val="Barley, pearl, whole grain, dried,Bob's Red Mill,Premium Quality: Peral Barley Delicious Source of Fiber,Grain Products"/>
        <filter val="Organic fruit &amp; vegetable puree, commercial product, pouch,Pumpkin Tree,Peter Rabbit Organics: banana, raspberry &amp; blueberry,Fruits"/>
        <filter val="soup, split pea, NA, canned,Amy's Organic Soups,,Beans, Peas, Legumes, Nuts, Seeds"/>
        <filter val="Jam, Raspberry, NA, jar,Bonne Maman,Raspberry preserves,Fruits"/>
        <filter val="Quinoa, tri-color, whole grain, dried,Bob's Red Mill,Organic Whole Grain: Tri-color Quinoa,Grain Products"/>
        <filter val="Organic baby food, commercial product, pouch,Plum Organics,Mango (1/4), Stage 1 (4+ months),Fruits"/>
        <filter val="Pear, d'anjou, whole without seed, fresh,NA,,Fruits"/>
        <filter val="Organic Baby Food, commercial product, pouch,Organics Happy Baby,Apples (1/2),  blueberries (13), oat (1 tsp) , Stage 2 (6+ months),Fruits"/>
        <filter val="burger patty, beet and bean, NA, frozen,Strong Roots,Beetroot and Bean Burger,Beans, Peas, Legumes, Nuts, Seeds"/>
        <filter val="kale, NA, whole, frozen,Woodstock,Non-GMO Chopped Kale,Vegetables"/>
        <filter val="Pear, red d'anjou, flesh only, fresh,NA,,Fruits"/>
        <filter val="pecan, NA, NA, fresh,Nuggets foods,,Beans, Peas, Legumes, Nuts, Seeds"/>
        <filter val="Organic baby food, commercial product, pouch,Plum Organics,Apples (1/2), carrots (3/4), Stage 2 (6+ months),Fruits"/>
        <filter val="Tofu, Medium Firm Tofu, NA, box,House Foods ,,Beans, Peas, Legumes, Nuts, Seeds"/>
        <filter val="Yam, sweet red, flesh, fresh,NA,,Vegetables"/>
        <filter val="Broccoli, crowns, florets and stalk, fresh,NA,,Vegetables"/>
        <filter val="Smoothies blend, NA, NA, refrigerated,Naked,Blue Machine: apples (3 1/3), banana (1), blueberries (27), blackberries (3), carrot, vitamin C (114 mg), vitamin E (40 mg), vitamin B3 (38 mg), vitamin B6 (3.8 mg), vitamin B12 (11.4 mcg),Fruits"/>
        <filter val="Buckwheat, creamy, whole grain hot cereal, dried,Bob's Red Mill,Organic Creamy Buckwheat Hot Cereal: Whole Grain Gluten Free,Grain Products"/>
        <filter val="burger patty, pea protein, NA, frozen,Trader Joe's,Hi-Protein Veggie Burger,Beans, Peas, Legumes, Nuts, Seeds"/>
        <filter val="beet chips, NA, NA, dried,Rhythm,Organic Beet Chips Naked,Vegetables"/>
        <filter val="Mushroom, baby bella, whole, fresh,organics,,Vegetables"/>
        <filter val="Spread, almond, NA, sachet,Justin's,Cinnamon Almond Butter,Beans, Peas, Legumes, Nuts, Seeds"/>
        <filter val="okra, NA, whole, frozen,Woodstock,Non-GMO Sliced Okra,Vegetables"/>
        <filter val="Apple, granny smith, flesh only, fresh,Washington,,Fruits"/>
        <filter val="Yogurt, greek, 0% non fat milk, cup,Chobani,Greek yogurt, blueberry,Milk and Milk Products"/>
        <filter val="Rice, brown, NA, pre-cooked,Minute,,Grain Products"/>
        <filter val="Fruit &amp; Veggie blend, commercial product, pouch,Organics Happy Tot,Super Foods: organic Pears (1/2), beets (1/4),  blueberries (4) &amp; super chia (1 tsp), Stage 4 (Tots &amp; Tykes (12+ months)),Fruits"/>
        <filter val="Pea snacks, NA, NA, dried,Peeled Snacks,Baked Pea Crisps, Organic, Sea salt,Beans, Peas, Legumes, Nuts, Seeds"/>
        <filter val="bread, whole grain, NA, fresh,Happy Campers,Hemp Hemp Hooray!,Grain Products"/>
        <filter val="Organic Baby Food, commercial product, precooked, pouch,Organics Happy Baby,Bananas (1/2), pineApple chunks (2 tbsp), avocado (1 tsp), granola (2 tsp), water (1 tbsp), Stage 2 (6+ months) meal,Fruits"/>
        <filter val="baby food blend, commercial product, pouch,Gerber Organic,Apple (1/2), peach (1 1/2 tbsp), sitter (2nd foods),Fruits"/>
        <filter val="Bean, butter, NA, canned,Signature Select,,Beans, Peas, Legumes, Nuts, Seeds"/>
        <filter val="ground non-meat, NA, NA, frozen,Quorn,Meatless Grounds (mycoprotein),Vegetables"/>
        <filter val="Organic Baby Food, commercial product, pouch,Organics,Banana, blueberry &amp; beet, Stage 2 (6+ months),Fruits"/>
        <filter val="Bread, English muffin, whole, fresh,Thomas,Original,Grain Products"/>
        <filter val="crackers, peanut butter, NA, fresh,Trader Joe's,Organic Mini Peanut Butter Sandwich Crackers,Grain Products"/>
        <filter val="Real Food For Babies, commercial product, jar,Beech-Nut Naturals,Mangoes, Apples, avocados, Stage 2 (6+ months),Fruits"/>
        <filter val="Cereal, oat, NA, packed,General Mills,Honey Nut Cheerios,Grain Products"/>
        <filter val="Quinoa, NA, NA, fresh,Ancient Harvest,Washed &amp; Rinsed Organic Quinoa: Traditional Quinoa,Grain Products"/>
        <filter val="Organic Baby Food, commercial product, pouch,Organics,Banana, strawberry &amp; Apple, Stage 2 (6+ months),Fruits"/>
        <filter val="baby food blend, commercial product, pouch,Gerber Organic,Apple (1/2), blueberries (16),  spinach leaves (1/2), sitter (2nd foods),Fruits"/>
        <filter val="crackers, NA, NA, fresh,Trader Joe's,Organic Animal Crackers,Grain Products"/>
        <filter val="Spread, Almond butter, NA, NA, fresh,Alive &amp; Organic,Alive &amp; Organic: Almond Butter ,Beans, Peas, Legumes, Nuts, Seeds"/>
        <filter val="Rolled Oats, NA, whole grain, dried,Bob's Red Mill,Quick Cooking Rolled Oats: Whole Grain,Grain Products"/>
        <filter val="Pea-based milk, NA, NA, fresh,Ripple,Unsweetened original plant-based milk,Beans, Peas, Legumes, Nuts, Seeds"/>
        <filter val="baby food blend, commercial product, pouch,Gerber,Banana (3/4), sitter (2nd foods),Fruits"/>
        <filter val="Mango, NA, flesh, freeze dried,Palates in Training Fresh Bellies,Two to Mango: Mango, Basil, for ages 12 months-100+ years,Fruits"/>
        <filter val="baby food blend, commercial product, pouch,Gerber Organic,Pumpkin (3 1/2 tbsp), banana (1/3), carrot (1/6), sitter (2nd foods),Vegetables"/>
        <filter val="Peach, yellow, whole, fresh,HGO Farms,,Fruits"/>
        <filter val="Oatmeal, Scottish, stone ground, dried,Bob's Red Mill,Scottish Oatmeal, Stone ground-whole grain,Grain Products"/>
        <filter val="Cereal, raisin bran, NA, fresh,Trader Joe's,Organic Cereal, Raisin Bran,Grain Products"/>
        <filter val="Pear, d'anjou, peel only, fresh,NA,,Fruits"/>
        <filter val="Tomato, Twilights, whole , fresh,Nature Sweet,,Vegetables"/>
        <filter val="Peach, white, whole, fresh,Summeripe,,Fruits"/>
        <filter val="Bread, English muffin, whole, fresh,Oroweat,Double Fiber,Grain Products"/>
        <filter val="Soup, chicken Noodle Soup, NA, carton,Pacific Foods,,Vegetables"/>
        <filter val="Beet, NA, root, peeled &amp; steamed,Organics,,Vegetables"/>
        <filter val="Apple sauce, commercial product,Tree Top,Apple Sauce, no sugar added,Fruits"/>
        <filter val="Soup, Vegan black bean &amp; lime soup, NA, cup,Dr. McDougal,,Beans, Peas, Legumes, Nuts, Seeds"/>
        <filter val="Potato, russet, flesh, fresh,NA,,Vegetables"/>
        <filter val="Farro, NA, whole grain, dried,Bob's Red Mill,Organic Farro: The Traditional Grain of the Mediterranean,Grain Products"/>
        <filter val="Pasta, spaghetti (with vegetable), NA , dried,Barilla,Made with zucchini &amp; spinach puree,Grain Products"/>
        <filter val="Potato, mini medley (red), whole, fresh,Signature Farms,,Vegetables"/>
        <filter val="Apple, granny smith, peel only, fresh,Washington,,Fruits"/>
        <filter val="Mushroom, white, whole, fresh,organics,,Vegetables"/>
        <filter val="Lime, regular, juice, fresh,Susie,,Fruits"/>
        <filter val="Smoothies blend, NA, NA, refrigerated,Naked,Tropical Guava: orange (1), guavas (2), pineapple (1/8), grapes (16), kiwi (1/2), banana (1/4), apple. chokeberry, elderberry,Fruits"/>
        <filter val="cereal, oatmeal, NA, fresh,Trader Joe's,Toasted Oatmeal Flakes Cereal,Grain Products"/>
        <filter val="Real Food For Babies, commercial product, jar,Beech-Nut Naturals,Spinach, zucchini, peas, Stage 2 (6+ months),Vegetables"/>
        <filter val="Smoothies blend, NA, NA, refrigerated,Naked,Strawberry Banana: strawberries (22), apples (1 3/4), bananas (1 1/3), orange, vitamin C (36 mg), potassium (870 mg),Fruits"/>
        <filter val="4 Food group blend, commercial product, pouch,Plum Organics,mighty 4 food group blend, strawberries (5), bananas (1/3), kale (1/3 cup), greek yogurt (1 tbsp), armaranth (1/2 tsp), oat (1/2 tsp), chia seeds (1 pinch), water (4 tsp), tots,Fruits"/>
        <filter val="Lentils, red, whole grain, dried,Bob's Red Mill,Red Lentils: Quick cooking High Fiber,Beans, Peas, Legumes, Nuts, Seeds"/>
        <filter val="Cereal, corn, NA, packed,Kellogg's ,Corn flakes,Grain Products"/>
        <filter val="Bean, green, whole, fresh,Green Giant Fresh,,Vegetables"/>
        <filter val="Nectarine, yellow, whole, fresh,HGO Farms,,Fruits"/>
        <filter val="cashew, NA, NA, fresh,Trader Joe's,raw whole cashews,Beans, Peas, Legumes, Nuts, Seeds"/>
        <filter val="Cookies, vanilla, NA, packed,Organics,Animal cookies, vanilla,Grain Products"/>
        <filter val="macadamia, NA, NA, fresh,Sunfood Superfoods,Raw Organic Macadamia Nuts,Beans, Peas, Legumes, Nuts, Seeds"/>
        <filter val="baby food blend, commercial product, jar,Gerber Organic,Carrot, apple, pear, sitter (2nd foods),Vegetables"/>
        <filter val="Real Food For Babies, commercial product, jar,Beech-Nut Organics,Apples, raspberries, avocados, Stage 2 (6+ months),Fruits"/>
        <filter val="Apple, fuji, flesh only, fresh,NA,,Fruits"/>
        <filter val="Pea, snow, whole, fresh,Green Giant Fresh,,Beans, Peas, Legumes, Nuts, Seeds"/>
        <filter val="Tomato, Glorys, whole , fresh,Nature Sweet,,Vegetables"/>
        <filter val="Nectarine, yellow, whole, fresh,NA,,Fruits"/>
        <filter val="baby food blend, commercial product, pouch,Gerber Organic,Pear (1/4), blueberries (38), apple (1/6), avocado (1/2 tbsp), sitter (2nd foods),Fruits"/>
        <filter val="Bread, double fiber, whole, fresh,Oroweat,Whole Grains Double Fiber,Grain Products"/>
        <filter val="Bread, potato, whole, fresh,Oroweat,Country Potato,Grain Products"/>
        <filter val="Flour, commercial product, packed,Bob's Red Mill,Grain-free Paleo baking flour,Beans, Peas, Legumes, Nuts, Seeds"/>
        <filter val="Strong, commercial product, pouch,Gerber,Veggies: Broccoli florests(2 1/3), carrot (1/4), banana (1/3), pineapple (2 tbsp), Toddler (12+ months),Vegetables"/>
        <filter val="Spread, peanut, NA, jar,Skippy,Creamy Peanut Butter,Beans, Peas, Legumes, Nuts, Seeds"/>
        <filter val="baby food blend, commercial product, pouch,Gerber Organic,Carrot (2/3), apple (1/5), mango ( 2 tbsp), sitter (2nd foods),Vegetables"/>
      </filters>
    </filterColumn>
    <sortState ref="A1:AB1000">
      <sortCondition ref="AB1:AB1000"/>
      <sortCondition ref="AA1:AA1000"/>
      <sortCondition ref="V1:V1000"/>
      <sortCondition ref="Y1:Y1000"/>
      <sortCondition ref="X1:X1000"/>
      <sortCondition ref="W1:W1000"/>
      <sortCondition ref="A1:A1000"/>
      <sortCondition descending="1" ref="I1:I1000"/>
    </sortState>
  </autoFilter>
  <drawing r:id="rId1"/>
</worksheet>
</file>